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tables/table6.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User\OneDrive\Desktop\Projects\Excel DA\Business &amp; Sales\"/>
    </mc:Choice>
  </mc:AlternateContent>
  <xr:revisionPtr revIDLastSave="0" documentId="8_{A1FFA919-2FDF-4E3E-8777-A61CE31B83A3}" xr6:coauthVersionLast="47" xr6:coauthVersionMax="47" xr10:uidLastSave="{00000000-0000-0000-0000-000000000000}"/>
  <bookViews>
    <workbookView xWindow="-108" yWindow="-108" windowWidth="23256" windowHeight="12576" firstSheet="3" activeTab="7" xr2:uid="{BA1E8B42-CD01-4D18-9F83-B4E42ADCF665}"/>
  </bookViews>
  <sheets>
    <sheet name="Nike_Sales_RawData" sheetId="1" r:id="rId1"/>
    <sheet name="Pivot Checks" sheetId="4" r:id="rId2"/>
    <sheet name="Nike_Sales_PreCleaned" sheetId="3" r:id="rId3"/>
    <sheet name="Change &amp; Assumptions Log" sheetId="2" r:id="rId4"/>
    <sheet name="Cleaned_Nike_Sales" sheetId="5" r:id="rId5"/>
    <sheet name="EDA" sheetId="10" r:id="rId6"/>
    <sheet name="DA" sheetId="9" r:id="rId7"/>
    <sheet name="Dashboard" sheetId="12" r:id="rId8"/>
  </sheets>
  <definedNames>
    <definedName name="_xlnm._FilterDatabase" localSheetId="4" hidden="1">Cleaned_Nike_Sales!$Y$1:$Y$42</definedName>
    <definedName name="_xlnm._FilterDatabase" localSheetId="2" hidden="1">Nike_Sales_PreCleaned!$A$1:$Z$2501</definedName>
    <definedName name="_xlnm._FilterDatabase" localSheetId="0" hidden="1">Nike_Sales_RawData!$A$1:$M$2501</definedName>
    <definedName name="CleanedNikeSales">Cleaned_Nike_Sales!$B$1</definedName>
    <definedName name="CleanedSales">Cleaned_Nike_Sales!$B$1:$AA$42</definedName>
    <definedName name="Discount_Analysis">Nike_Sales_PreCleaned!$N$2:$N$2501</definedName>
    <definedName name="Discount_Applied">Nike_Sales_PreCleaned!$L$2:$L$2501</definedName>
    <definedName name="Discount_Verification">Nike_Sales_PreCleaned!$M$2:$M$2501</definedName>
    <definedName name="Gender_Category">Nike_Sales_PreCleaned!$B$2:$B$2501</definedName>
    <definedName name="MRP">Nike_Sales_PreCleaned!$K$2:$K$2501</definedName>
    <definedName name="NikeCleaned">Cleaned_Nike_Sales!#REF!</definedName>
    <definedName name="OD_Status">Nike_Sales_PreCleaned!$T$2:$T$2501</definedName>
    <definedName name="Order_Date">Nike_Sales_PreCleaned!$S$2:$S$2501</definedName>
    <definedName name="Order_ID">Nike_Sales_PreCleaned!$A$2:$A$2501</definedName>
    <definedName name="Product_Line">Nike_Sales_PreCleaned!$C$2:$C$2501</definedName>
    <definedName name="Product_Name">Nike_Sales_PreCleaned!$D$2:$D$2501</definedName>
    <definedName name="Product_Status">Nike_Sales_PreCleaned!$J$2:$J$2501</definedName>
    <definedName name="Profit">Nike_Sales_PreCleaned!$Y$2:$Y$2501</definedName>
    <definedName name="Profit_Analysis">Nike_Sales_PreCleaned!$AA$2:$AA$2501</definedName>
    <definedName name="Profit_Status">Nike_Sales_PreCleaned!$Z$2:$Z$2501</definedName>
    <definedName name="Region">Nike_Sales_PreCleaned!$W$2:$W$2501</definedName>
    <definedName name="Region_Formatted">Nike_Sales_PreCleaned!$X$2:$X$2501</definedName>
    <definedName name="Rev_Recalc">Nike_Sales_PreCleaned!$P$2:$P$2501</definedName>
    <definedName name="Rev_Verify">Nike_Sales_PreCleaned!$Q$2:$Q$2501</definedName>
    <definedName name="Revenue">Nike_Sales_PreCleaned!$O$2:$O$2501</definedName>
    <definedName name="Revenue_Analysis">Nike_Sales_PreCleaned!$R$2:$R$2501</definedName>
    <definedName name="Sales_Channel">Nike_Sales_PreCleaned!$V$2:$V$2501</definedName>
    <definedName name="Size">Nike_Sales_PreCleaned!$E$2:$E$2501</definedName>
    <definedName name="Size_Type">Nike_Sales_PreCleaned!$F$2:$F$2501</definedName>
    <definedName name="Size_Verification">Nike_Sales_PreCleaned!$G$2:$G$2501</definedName>
    <definedName name="Units_Sold">Nike_Sales_PreCleaned!$I$2:$I$2501</definedName>
    <definedName name="Valid_OD_Analysis">Nike_Sales_PreCleaned!$U$2:$U$2501</definedName>
    <definedName name="Valid_Size_Analysis">Nike_Sales_PreCleaned!$H$2:$H$2501</definedName>
  </definedNames>
  <calcPr calcId="191029"/>
  <pivotCaches>
    <pivotCache cacheId="0" r:id="rId9"/>
    <pivotCache cacheId="1" r:id="rId10"/>
    <pivotCache cacheId="2" r:id="rId11"/>
    <pivotCache cacheId="3" r:id="rId12"/>
    <pivotCache cacheId="4" r:id="rId13"/>
    <pivotCache cacheId="5" r:id="rId14"/>
  </pivotCaches>
</workbook>
</file>

<file path=xl/calcChain.xml><?xml version="1.0" encoding="utf-8"?>
<calcChain xmlns="http://schemas.openxmlformats.org/spreadsheetml/2006/main">
  <c r="F17" i="9" l="1"/>
  <c r="F16" i="9"/>
  <c r="F15" i="9"/>
  <c r="F14" i="9"/>
  <c r="P3" i="5"/>
  <c r="P4" i="5"/>
  <c r="P5" i="5"/>
  <c r="P6" i="5"/>
  <c r="P7" i="5"/>
  <c r="P8" i="5"/>
  <c r="P9" i="5"/>
  <c r="P10" i="5"/>
  <c r="P11" i="5"/>
  <c r="P12" i="5"/>
  <c r="P13" i="5"/>
  <c r="P14" i="5"/>
  <c r="P15" i="5"/>
  <c r="P16" i="5"/>
  <c r="P17" i="5"/>
  <c r="P18" i="5"/>
  <c r="P19" i="5"/>
  <c r="P20" i="5"/>
  <c r="P21" i="5"/>
  <c r="P22" i="5"/>
  <c r="P23" i="5"/>
  <c r="P24" i="5"/>
  <c r="P25" i="5"/>
  <c r="P26" i="5"/>
  <c r="P27" i="5"/>
  <c r="P28" i="5"/>
  <c r="P29" i="5"/>
  <c r="P30" i="5"/>
  <c r="P31" i="5"/>
  <c r="P32" i="5"/>
  <c r="P33" i="5"/>
  <c r="P34" i="5"/>
  <c r="P35" i="5"/>
  <c r="P36" i="5"/>
  <c r="P37" i="5"/>
  <c r="P38" i="5"/>
  <c r="P39" i="5"/>
  <c r="P40" i="5"/>
  <c r="P41" i="5"/>
  <c r="P42" i="5"/>
  <c r="P2" i="5"/>
  <c r="AF7" i="5"/>
  <c r="AF6" i="5"/>
  <c r="AF5" i="5"/>
  <c r="AF4" i="5"/>
  <c r="AF3" i="5"/>
  <c r="AF2" i="5"/>
  <c r="AD8" i="3"/>
  <c r="AA3" i="5"/>
  <c r="AA4" i="5"/>
  <c r="AA5" i="5"/>
  <c r="AA6" i="5"/>
  <c r="AA7" i="5"/>
  <c r="AA8" i="5"/>
  <c r="AA9" i="5"/>
  <c r="AA10" i="5"/>
  <c r="AA11" i="5"/>
  <c r="AA12" i="5"/>
  <c r="AA13" i="5"/>
  <c r="AA14" i="5"/>
  <c r="AA15" i="5"/>
  <c r="AA16" i="5"/>
  <c r="AA17" i="5"/>
  <c r="AA18" i="5"/>
  <c r="AA19" i="5"/>
  <c r="AA20" i="5"/>
  <c r="AA21" i="5"/>
  <c r="AA22" i="5"/>
  <c r="AA23" i="5"/>
  <c r="AA24" i="5"/>
  <c r="AA25" i="5"/>
  <c r="AA26" i="5"/>
  <c r="AA27" i="5"/>
  <c r="AA28" i="5"/>
  <c r="AA29" i="5"/>
  <c r="AA30" i="5"/>
  <c r="AA31" i="5"/>
  <c r="AA32" i="5"/>
  <c r="AA33" i="5"/>
  <c r="AA34" i="5"/>
  <c r="AA35" i="5"/>
  <c r="AA36" i="5"/>
  <c r="AA37" i="5"/>
  <c r="AA38" i="5"/>
  <c r="AA39" i="5"/>
  <c r="AA40" i="5"/>
  <c r="AA41" i="5"/>
  <c r="AA42" i="5"/>
  <c r="AA2" i="5"/>
  <c r="Z2" i="3"/>
  <c r="AA2" i="3" s="1"/>
  <c r="Z3" i="3"/>
  <c r="Z10" i="3"/>
  <c r="Z16" i="3"/>
  <c r="Z20" i="3"/>
  <c r="Z23" i="3"/>
  <c r="AA23" i="3" s="1"/>
  <c r="Z29" i="3"/>
  <c r="AA29" i="3" s="1"/>
  <c r="Z30" i="3"/>
  <c r="AA30" i="3" s="1"/>
  <c r="Z31" i="3"/>
  <c r="Z32" i="3"/>
  <c r="Z34" i="3"/>
  <c r="Z35" i="3"/>
  <c r="Z36" i="3"/>
  <c r="AA36" i="3" s="1"/>
  <c r="Z38" i="3"/>
  <c r="AA38" i="3" s="1"/>
  <c r="Z41" i="3"/>
  <c r="AA41" i="3" s="1"/>
  <c r="Z44" i="3"/>
  <c r="AA44" i="3" s="1"/>
  <c r="Z56" i="3"/>
  <c r="Z57" i="3"/>
  <c r="Z58" i="3"/>
  <c r="Z59" i="3"/>
  <c r="Z63" i="3"/>
  <c r="AA63" i="3" s="1"/>
  <c r="Z73" i="3"/>
  <c r="AA73" i="3" s="1"/>
  <c r="Z82" i="3"/>
  <c r="AA82" i="3" s="1"/>
  <c r="Z85" i="3"/>
  <c r="AA85" i="3" s="1"/>
  <c r="Z91" i="3"/>
  <c r="Z95" i="3"/>
  <c r="Z109" i="3"/>
  <c r="Z110" i="3"/>
  <c r="Z112" i="3"/>
  <c r="AA112" i="3" s="1"/>
  <c r="Z122" i="3"/>
  <c r="AA122" i="3" s="1"/>
  <c r="Z135" i="3"/>
  <c r="AA135" i="3" s="1"/>
  <c r="Z141" i="3"/>
  <c r="AA141" i="3" s="1"/>
  <c r="Z142" i="3"/>
  <c r="Z143" i="3"/>
  <c r="Z144" i="3"/>
  <c r="Z148" i="3"/>
  <c r="Z149" i="3"/>
  <c r="AA149" i="3" s="1"/>
  <c r="Z151" i="3"/>
  <c r="AA151" i="3" s="1"/>
  <c r="Z158" i="3"/>
  <c r="AA158" i="3" s="1"/>
  <c r="Z159" i="3"/>
  <c r="AA159" i="3" s="1"/>
  <c r="Z166" i="3"/>
  <c r="Z174" i="3"/>
  <c r="Z180" i="3"/>
  <c r="Z184" i="3"/>
  <c r="Z187" i="3"/>
  <c r="AA187" i="3" s="1"/>
  <c r="Z193" i="3"/>
  <c r="AA193" i="3" s="1"/>
  <c r="Z199" i="3"/>
  <c r="AA199" i="3" s="1"/>
  <c r="Z200" i="3"/>
  <c r="AA200" i="3" s="1"/>
  <c r="Z207" i="3"/>
  <c r="Z208" i="3"/>
  <c r="Z210" i="3"/>
  <c r="Z214" i="3"/>
  <c r="Z223" i="3"/>
  <c r="AA223" i="3" s="1"/>
  <c r="Z228" i="3"/>
  <c r="AA228" i="3" s="1"/>
  <c r="Z230" i="3"/>
  <c r="AA230" i="3" s="1"/>
  <c r="Z233" i="3"/>
  <c r="AA233" i="3" s="1"/>
  <c r="Z239" i="3"/>
  <c r="Z242" i="3"/>
  <c r="Z243" i="3"/>
  <c r="Z247" i="3"/>
  <c r="Z248" i="3"/>
  <c r="AA248" i="3" s="1"/>
  <c r="Z249" i="3"/>
  <c r="AA249" i="3" s="1"/>
  <c r="Z251" i="3"/>
  <c r="AA251" i="3" s="1"/>
  <c r="Z259" i="3"/>
  <c r="AA259" i="3" s="1"/>
  <c r="Z262" i="3"/>
  <c r="Z267" i="3"/>
  <c r="Z271" i="3"/>
  <c r="Z275" i="3"/>
  <c r="Z277" i="3"/>
  <c r="Z284" i="3"/>
  <c r="AA284" i="3" s="1"/>
  <c r="Z289" i="3"/>
  <c r="AA289" i="3" s="1"/>
  <c r="Z296" i="3"/>
  <c r="AA296" i="3" s="1"/>
  <c r="Z298" i="3"/>
  <c r="Z303" i="3"/>
  <c r="Z311" i="3"/>
  <c r="Z312" i="3"/>
  <c r="Z323" i="3"/>
  <c r="AA323" i="3" s="1"/>
  <c r="Z325" i="3"/>
  <c r="AA325" i="3" s="1"/>
  <c r="Z332" i="3"/>
  <c r="AA332" i="3" s="1"/>
  <c r="Z333" i="3"/>
  <c r="AA333" i="3" s="1"/>
  <c r="Z335" i="3"/>
  <c r="Z336" i="3"/>
  <c r="Z342" i="3"/>
  <c r="Z343" i="3"/>
  <c r="Z351" i="3"/>
  <c r="AA351" i="3" s="1"/>
  <c r="Z357" i="3"/>
  <c r="AA357" i="3" s="1"/>
  <c r="Z359" i="3"/>
  <c r="AA359" i="3" s="1"/>
  <c r="Z361" i="3"/>
  <c r="AA361" i="3" s="1"/>
  <c r="Z365" i="3"/>
  <c r="Z369" i="3"/>
  <c r="Z376" i="3"/>
  <c r="Z378" i="3"/>
  <c r="Z391" i="3"/>
  <c r="AA391" i="3" s="1"/>
  <c r="Z396" i="3"/>
  <c r="AA396" i="3" s="1"/>
  <c r="Z402" i="3"/>
  <c r="AA402" i="3" s="1"/>
  <c r="Z406" i="3"/>
  <c r="AA406" i="3" s="1"/>
  <c r="Z416" i="3"/>
  <c r="Z428" i="3"/>
  <c r="Z435" i="3"/>
  <c r="Z439" i="3"/>
  <c r="Z443" i="3"/>
  <c r="AA443" i="3" s="1"/>
  <c r="Z451" i="3"/>
  <c r="AA451" i="3" s="1"/>
  <c r="Z461" i="3"/>
  <c r="AA461" i="3" s="1"/>
  <c r="Z462" i="3"/>
  <c r="AA462" i="3" s="1"/>
  <c r="Z470" i="3"/>
  <c r="Z471" i="3"/>
  <c r="Z478" i="3"/>
  <c r="Z479" i="3"/>
  <c r="Z480" i="3"/>
  <c r="AA480" i="3" s="1"/>
  <c r="Z492" i="3"/>
  <c r="AA492" i="3" s="1"/>
  <c r="Z493" i="3"/>
  <c r="AA493" i="3" s="1"/>
  <c r="Z505" i="3"/>
  <c r="AA505" i="3" s="1"/>
  <c r="Z506" i="3"/>
  <c r="Z520" i="3"/>
  <c r="Z521" i="3"/>
  <c r="Z522" i="3"/>
  <c r="Z524" i="3"/>
  <c r="AA524" i="3" s="1"/>
  <c r="Z529" i="3"/>
  <c r="AA529" i="3" s="1"/>
  <c r="Z538" i="3"/>
  <c r="AA538" i="3" s="1"/>
  <c r="Z542" i="3"/>
  <c r="AA542" i="3" s="1"/>
  <c r="Z543" i="3"/>
  <c r="Z544" i="3"/>
  <c r="Z545" i="3"/>
  <c r="Z549" i="3"/>
  <c r="Z555" i="3"/>
  <c r="AA555" i="3" s="1"/>
  <c r="Z560" i="3"/>
  <c r="AA560" i="3" s="1"/>
  <c r="Z561" i="3"/>
  <c r="AA561" i="3" s="1"/>
  <c r="Z564" i="3"/>
  <c r="AA564" i="3" s="1"/>
  <c r="Z570" i="3"/>
  <c r="Z576" i="3"/>
  <c r="Z578" i="3"/>
  <c r="Z586" i="3"/>
  <c r="Z587" i="3"/>
  <c r="Z589" i="3"/>
  <c r="AA589" i="3" s="1"/>
  <c r="Z594" i="3"/>
  <c r="AA594" i="3" s="1"/>
  <c r="Z598" i="3"/>
  <c r="AA598" i="3" s="1"/>
  <c r="Z599" i="3"/>
  <c r="Z601" i="3"/>
  <c r="Z605" i="3"/>
  <c r="Z607" i="3"/>
  <c r="Z621" i="3"/>
  <c r="AA621" i="3" s="1"/>
  <c r="Z623" i="3"/>
  <c r="AA623" i="3" s="1"/>
  <c r="Z624" i="3"/>
  <c r="AA624" i="3" s="1"/>
  <c r="Z628" i="3"/>
  <c r="AA628" i="3" s="1"/>
  <c r="Z630" i="3"/>
  <c r="Z644" i="3"/>
  <c r="Z653" i="3"/>
  <c r="Z654" i="3"/>
  <c r="Z661" i="3"/>
  <c r="AA661" i="3" s="1"/>
  <c r="Z668" i="3"/>
  <c r="AA668" i="3" s="1"/>
  <c r="Z669" i="3"/>
  <c r="AA669" i="3" s="1"/>
  <c r="Z675" i="3"/>
  <c r="AA675" i="3" s="1"/>
  <c r="Z693" i="3"/>
  <c r="Z696" i="3"/>
  <c r="Z705" i="3"/>
  <c r="Z707" i="3"/>
  <c r="Z710" i="3"/>
  <c r="AA710" i="3" s="1"/>
  <c r="Z712" i="3"/>
  <c r="AA712" i="3" s="1"/>
  <c r="Z717" i="3"/>
  <c r="AA717" i="3" s="1"/>
  <c r="Z727" i="3"/>
  <c r="AA727" i="3" s="1"/>
  <c r="Z730" i="3"/>
  <c r="Z740" i="3"/>
  <c r="Z743" i="3"/>
  <c r="Z746" i="3"/>
  <c r="Z749" i="3"/>
  <c r="AA749" i="3" s="1"/>
  <c r="Z751" i="3"/>
  <c r="AA751" i="3" s="1"/>
  <c r="Z755" i="3"/>
  <c r="AA755" i="3" s="1"/>
  <c r="Z759" i="3"/>
  <c r="AA759" i="3" s="1"/>
  <c r="Z764" i="3"/>
  <c r="Z765" i="3"/>
  <c r="Z766" i="3"/>
  <c r="Z768" i="3"/>
  <c r="Z772" i="3"/>
  <c r="AA772" i="3" s="1"/>
  <c r="Z779" i="3"/>
  <c r="AA779" i="3" s="1"/>
  <c r="Z781" i="3"/>
  <c r="AA781" i="3" s="1"/>
  <c r="Z784" i="3"/>
  <c r="AA784" i="3" s="1"/>
  <c r="Z787" i="3"/>
  <c r="Z790" i="3"/>
  <c r="Z794" i="3"/>
  <c r="Z797" i="3"/>
  <c r="Z804" i="3"/>
  <c r="AA804" i="3" s="1"/>
  <c r="Z810" i="3"/>
  <c r="AA810" i="3" s="1"/>
  <c r="Z811" i="3"/>
  <c r="AA811" i="3" s="1"/>
  <c r="Z813" i="3"/>
  <c r="AA813" i="3" s="1"/>
  <c r="Z819" i="3"/>
  <c r="Z820" i="3"/>
  <c r="Z824" i="3"/>
  <c r="Z825" i="3"/>
  <c r="Z830" i="3"/>
  <c r="AA830" i="3" s="1"/>
  <c r="Z835" i="3"/>
  <c r="AA835" i="3" s="1"/>
  <c r="Z840" i="3"/>
  <c r="AA840" i="3" s="1"/>
  <c r="Z844" i="3"/>
  <c r="AA844" i="3" s="1"/>
  <c r="Z846" i="3"/>
  <c r="Z848" i="3"/>
  <c r="Z850" i="3"/>
  <c r="Z851" i="3"/>
  <c r="Z854" i="3"/>
  <c r="Z857" i="3"/>
  <c r="AA857" i="3" s="1"/>
  <c r="Z865" i="3"/>
  <c r="AA865" i="3" s="1"/>
  <c r="Z867" i="3"/>
  <c r="AA867" i="3" s="1"/>
  <c r="Z870" i="3"/>
  <c r="Z876" i="3"/>
  <c r="Z878" i="3"/>
  <c r="Z883" i="3"/>
  <c r="Z884" i="3"/>
  <c r="AA884" i="3" s="1"/>
  <c r="Z886" i="3"/>
  <c r="AA886" i="3" s="1"/>
  <c r="Z892" i="3"/>
  <c r="AA892" i="3" s="1"/>
  <c r="Z894" i="3"/>
  <c r="AA894" i="3" s="1"/>
  <c r="Z898" i="3"/>
  <c r="Z900" i="3"/>
  <c r="Z901" i="3"/>
  <c r="Z902" i="3"/>
  <c r="Z907" i="3"/>
  <c r="AA907" i="3" s="1"/>
  <c r="Z908" i="3"/>
  <c r="AA908" i="3" s="1"/>
  <c r="Z910" i="3"/>
  <c r="AA910" i="3" s="1"/>
  <c r="Z911" i="3"/>
  <c r="AA911" i="3" s="1"/>
  <c r="Z915" i="3"/>
  <c r="Z916" i="3"/>
  <c r="Z918" i="3"/>
  <c r="Z925" i="3"/>
  <c r="Z926" i="3"/>
  <c r="AA926" i="3" s="1"/>
  <c r="Z930" i="3"/>
  <c r="AA930" i="3" s="1"/>
  <c r="Z934" i="3"/>
  <c r="AA934" i="3" s="1"/>
  <c r="Z942" i="3"/>
  <c r="AA942" i="3" s="1"/>
  <c r="Z944" i="3"/>
  <c r="Z945" i="3"/>
  <c r="Z955" i="3"/>
  <c r="Z972" i="3"/>
  <c r="Z973" i="3"/>
  <c r="AA973" i="3" s="1"/>
  <c r="Z976" i="3"/>
  <c r="AA976" i="3" s="1"/>
  <c r="Z979" i="3"/>
  <c r="AA979" i="3" s="1"/>
  <c r="Z980" i="3"/>
  <c r="AA980" i="3" s="1"/>
  <c r="Z997" i="3"/>
  <c r="Z1002" i="3"/>
  <c r="Z1003" i="3"/>
  <c r="Z1005" i="3"/>
  <c r="Z1009" i="3"/>
  <c r="AA1009" i="3" s="1"/>
  <c r="Z1012" i="3"/>
  <c r="AA1012" i="3" s="1"/>
  <c r="Z1016" i="3"/>
  <c r="AA1016" i="3" s="1"/>
  <c r="Z1026" i="3"/>
  <c r="AA1026" i="3" s="1"/>
  <c r="Z1028" i="3"/>
  <c r="Z1029" i="3"/>
  <c r="Z1030" i="3"/>
  <c r="Z1033" i="3"/>
  <c r="Z1037" i="3"/>
  <c r="AA1037" i="3" s="1"/>
  <c r="Z1039" i="3"/>
  <c r="AA1039" i="3" s="1"/>
  <c r="Z1043" i="3"/>
  <c r="AA1043" i="3" s="1"/>
  <c r="Z1049" i="3"/>
  <c r="AA1049" i="3" s="1"/>
  <c r="Z1051" i="3"/>
  <c r="Z1054" i="3"/>
  <c r="Z1056" i="3"/>
  <c r="Z1057" i="3"/>
  <c r="Z1062" i="3"/>
  <c r="AA1062" i="3" s="1"/>
  <c r="Z1063" i="3"/>
  <c r="AA1063" i="3" s="1"/>
  <c r="Z1066" i="3"/>
  <c r="AA1066" i="3" s="1"/>
  <c r="Z1071" i="3"/>
  <c r="AA1071" i="3" s="1"/>
  <c r="Z1073" i="3"/>
  <c r="Z1082" i="3"/>
  <c r="Z1084" i="3"/>
  <c r="Z1088" i="3"/>
  <c r="Z1094" i="3"/>
  <c r="Z1103" i="3"/>
  <c r="AA1103" i="3" s="1"/>
  <c r="Z1104" i="3"/>
  <c r="AA1104" i="3" s="1"/>
  <c r="Z1109" i="3"/>
  <c r="AA1109" i="3" s="1"/>
  <c r="Z1114" i="3"/>
  <c r="Z1118" i="3"/>
  <c r="Z1119" i="3"/>
  <c r="Z1124" i="3"/>
  <c r="Z1125" i="3"/>
  <c r="AA1125" i="3" s="1"/>
  <c r="Z1129" i="3"/>
  <c r="AA1129" i="3" s="1"/>
  <c r="Z1134" i="3"/>
  <c r="AA1134" i="3" s="1"/>
  <c r="Z1138" i="3"/>
  <c r="AA1138" i="3" s="1"/>
  <c r="Z1143" i="3"/>
  <c r="Z1146" i="3"/>
  <c r="Z1152" i="3"/>
  <c r="Z1156" i="3"/>
  <c r="Z1159" i="3"/>
  <c r="AA1159" i="3" s="1"/>
  <c r="Z1166" i="3"/>
  <c r="AA1166" i="3" s="1"/>
  <c r="Z1168" i="3"/>
  <c r="AA1168" i="3" s="1"/>
  <c r="Z1171" i="3"/>
  <c r="AA1171" i="3" s="1"/>
  <c r="Z1172" i="3"/>
  <c r="Z1173" i="3"/>
  <c r="Z1179" i="3"/>
  <c r="Z1180" i="3"/>
  <c r="Z1186" i="3"/>
  <c r="AA1186" i="3" s="1"/>
  <c r="Z1187" i="3"/>
  <c r="AA1187" i="3" s="1"/>
  <c r="Z1202" i="3"/>
  <c r="AA1202" i="3" s="1"/>
  <c r="Z1216" i="3"/>
  <c r="AA1216" i="3" s="1"/>
  <c r="Z1219" i="3"/>
  <c r="Z1227" i="3"/>
  <c r="Z1228" i="3"/>
  <c r="Z1229" i="3"/>
  <c r="Z1238" i="3"/>
  <c r="AA1238" i="3" s="1"/>
  <c r="Z1242" i="3"/>
  <c r="AA1242" i="3" s="1"/>
  <c r="Z1254" i="3"/>
  <c r="AA1254" i="3" s="1"/>
  <c r="Z1258" i="3"/>
  <c r="AA1258" i="3" s="1"/>
  <c r="Z1266" i="3"/>
  <c r="Z1268" i="3"/>
  <c r="Z1271" i="3"/>
  <c r="Z1274" i="3"/>
  <c r="Z1284" i="3"/>
  <c r="AA1284" i="3" s="1"/>
  <c r="Z1287" i="3"/>
  <c r="AA1287" i="3" s="1"/>
  <c r="Z1288" i="3"/>
  <c r="AA1288" i="3" s="1"/>
  <c r="Z1289" i="3"/>
  <c r="AA1289" i="3" s="1"/>
  <c r="Z1291" i="3"/>
  <c r="Z1293" i="3"/>
  <c r="Z1296" i="3"/>
  <c r="Z1304" i="3"/>
  <c r="Z1307" i="3"/>
  <c r="AA1307" i="3" s="1"/>
  <c r="Z1314" i="3"/>
  <c r="AA1314" i="3" s="1"/>
  <c r="Z1315" i="3"/>
  <c r="AA1315" i="3" s="1"/>
  <c r="Z1316" i="3"/>
  <c r="AA1316" i="3" s="1"/>
  <c r="Z1321" i="3"/>
  <c r="Z1322" i="3"/>
  <c r="Z1325" i="3"/>
  <c r="Z1326" i="3"/>
  <c r="Z1329" i="3"/>
  <c r="AA1329" i="3" s="1"/>
  <c r="Z1351" i="3"/>
  <c r="AA1351" i="3" s="1"/>
  <c r="Z1353" i="3"/>
  <c r="AA1353" i="3" s="1"/>
  <c r="Z1356" i="3"/>
  <c r="AA1356" i="3" s="1"/>
  <c r="Z1366" i="3"/>
  <c r="Z1367" i="3"/>
  <c r="Z1372" i="3"/>
  <c r="Z1374" i="3"/>
  <c r="Z1387" i="3"/>
  <c r="Z1392" i="3"/>
  <c r="AA1392" i="3" s="1"/>
  <c r="Z1394" i="3"/>
  <c r="AA1394" i="3" s="1"/>
  <c r="Z1398" i="3"/>
  <c r="AA1398" i="3" s="1"/>
  <c r="Z1401" i="3"/>
  <c r="Z1404" i="3"/>
  <c r="Z1405" i="3"/>
  <c r="Z1409" i="3"/>
  <c r="Z1411" i="3"/>
  <c r="AA1411" i="3" s="1"/>
  <c r="Z1413" i="3"/>
  <c r="AA1413" i="3" s="1"/>
  <c r="Z1417" i="3"/>
  <c r="AA1417" i="3" s="1"/>
  <c r="Z1418" i="3"/>
  <c r="AA1418" i="3" s="1"/>
  <c r="Z1419" i="3"/>
  <c r="Z1421" i="3"/>
  <c r="Z1423" i="3"/>
  <c r="Z1431" i="3"/>
  <c r="Z1432" i="3"/>
  <c r="AA1432" i="3" s="1"/>
  <c r="Z1434" i="3"/>
  <c r="AA1434" i="3" s="1"/>
  <c r="Z1439" i="3"/>
  <c r="AA1439" i="3" s="1"/>
  <c r="Z1442" i="3"/>
  <c r="AA1442" i="3" s="1"/>
  <c r="Z1446" i="3"/>
  <c r="Z1468" i="3"/>
  <c r="Z1470" i="3"/>
  <c r="Z1473" i="3"/>
  <c r="Z1493" i="3"/>
  <c r="AA1493" i="3" s="1"/>
  <c r="Z1494" i="3"/>
  <c r="AA1494" i="3" s="1"/>
  <c r="Z1498" i="3"/>
  <c r="AA1498" i="3" s="1"/>
  <c r="Z1500" i="3"/>
  <c r="AA1500" i="3" s="1"/>
  <c r="Z1505" i="3"/>
  <c r="Z1522" i="3"/>
  <c r="Z1529" i="3"/>
  <c r="Z1534" i="3"/>
  <c r="Z1546" i="3"/>
  <c r="AA1546" i="3" s="1"/>
  <c r="Z1553" i="3"/>
  <c r="AA1553" i="3" s="1"/>
  <c r="Z1555" i="3"/>
  <c r="AA1555" i="3" s="1"/>
  <c r="Z1557" i="3"/>
  <c r="AA1557" i="3" s="1"/>
  <c r="Z1558" i="3"/>
  <c r="Z1559" i="3"/>
  <c r="Z1560" i="3"/>
  <c r="Z1561" i="3"/>
  <c r="Z1575" i="3"/>
  <c r="AA1575" i="3" s="1"/>
  <c r="Z1578" i="3"/>
  <c r="AA1578" i="3" s="1"/>
  <c r="Z1586" i="3"/>
  <c r="AA1586" i="3" s="1"/>
  <c r="Z1589" i="3"/>
  <c r="AA1589" i="3" s="1"/>
  <c r="Z1591" i="3"/>
  <c r="Z1592" i="3"/>
  <c r="Z1595" i="3"/>
  <c r="Z1598" i="3"/>
  <c r="Z1600" i="3"/>
  <c r="AA1600" i="3" s="1"/>
  <c r="Z1601" i="3"/>
  <c r="AA1601" i="3" s="1"/>
  <c r="Z1605" i="3"/>
  <c r="AA1605" i="3" s="1"/>
  <c r="Z1606" i="3"/>
  <c r="AA1606" i="3" s="1"/>
  <c r="Z1608" i="3"/>
  <c r="Z1610" i="3"/>
  <c r="Z1611" i="3"/>
  <c r="Z1612" i="3"/>
  <c r="Z1617" i="3"/>
  <c r="AA1617" i="3" s="1"/>
  <c r="Z1626" i="3"/>
  <c r="AA1626" i="3" s="1"/>
  <c r="Z1630" i="3"/>
  <c r="AA1630" i="3" s="1"/>
  <c r="Z1631" i="3"/>
  <c r="AA1631" i="3" s="1"/>
  <c r="Z1643" i="3"/>
  <c r="Z1652" i="3"/>
  <c r="Z1653" i="3"/>
  <c r="Z1669" i="3"/>
  <c r="Z1672" i="3"/>
  <c r="Z1682" i="3"/>
  <c r="AA1682" i="3" s="1"/>
  <c r="Z1685" i="3"/>
  <c r="AA1685" i="3" s="1"/>
  <c r="Z1688" i="3"/>
  <c r="AA1688" i="3" s="1"/>
  <c r="Z1695" i="3"/>
  <c r="Z1697" i="3"/>
  <c r="Z1702" i="3"/>
  <c r="Z1703" i="3"/>
  <c r="Z1711" i="3"/>
  <c r="AA1711" i="3" s="1"/>
  <c r="Z1719" i="3"/>
  <c r="AA1719" i="3" s="1"/>
  <c r="Z1726" i="3"/>
  <c r="AA1726" i="3" s="1"/>
  <c r="Z1728" i="3"/>
  <c r="AA1728" i="3" s="1"/>
  <c r="Z1734" i="3"/>
  <c r="Z1738" i="3"/>
  <c r="Z1740" i="3"/>
  <c r="Z1753" i="3"/>
  <c r="Z1755" i="3"/>
  <c r="AA1755" i="3" s="1"/>
  <c r="Z1758" i="3"/>
  <c r="AA1758" i="3" s="1"/>
  <c r="Z1759" i="3"/>
  <c r="AA1759" i="3" s="1"/>
  <c r="Z1760" i="3"/>
  <c r="AA1760" i="3" s="1"/>
  <c r="Z1764" i="3"/>
  <c r="Z1769" i="3"/>
  <c r="Z1775" i="3"/>
  <c r="Z1778" i="3"/>
  <c r="Z1780" i="3"/>
  <c r="AA1780" i="3" s="1"/>
  <c r="Z1790" i="3"/>
  <c r="AA1790" i="3" s="1"/>
  <c r="Z1792" i="3"/>
  <c r="AA1792" i="3" s="1"/>
  <c r="Z1795" i="3"/>
  <c r="AA1795" i="3" s="1"/>
  <c r="Z1804" i="3"/>
  <c r="Z1805" i="3"/>
  <c r="Z1809" i="3"/>
  <c r="Z1815" i="3"/>
  <c r="Z1818" i="3"/>
  <c r="AA1818" i="3" s="1"/>
  <c r="Z1823" i="3"/>
  <c r="AA1823" i="3" s="1"/>
  <c r="Z1829" i="3"/>
  <c r="AA1829" i="3" s="1"/>
  <c r="Z1838" i="3"/>
  <c r="AA1838" i="3" s="1"/>
  <c r="Z1841" i="3"/>
  <c r="Z1842" i="3"/>
  <c r="Z1848" i="3"/>
  <c r="Z1850" i="3"/>
  <c r="Z1851" i="3"/>
  <c r="AA1851" i="3" s="1"/>
  <c r="Z1853" i="3"/>
  <c r="AA1853" i="3" s="1"/>
  <c r="Z1857" i="3"/>
  <c r="AA1857" i="3" s="1"/>
  <c r="Z1860" i="3"/>
  <c r="AA1860" i="3" s="1"/>
  <c r="Z1867" i="3"/>
  <c r="Z1870" i="3"/>
  <c r="Z1871" i="3"/>
  <c r="Z1882" i="3"/>
  <c r="Z1884" i="3"/>
  <c r="AA1884" i="3" s="1"/>
  <c r="Z1885" i="3"/>
  <c r="AA1885" i="3" s="1"/>
  <c r="Z1886" i="3"/>
  <c r="AA1886" i="3" s="1"/>
  <c r="Z1887" i="3"/>
  <c r="AA1887" i="3" s="1"/>
  <c r="Z1888" i="3"/>
  <c r="Z1890" i="3"/>
  <c r="Z1891" i="3"/>
  <c r="Z1896" i="3"/>
  <c r="Z1901" i="3"/>
  <c r="AA1901" i="3" s="1"/>
  <c r="Z1902" i="3"/>
  <c r="AA1902" i="3" s="1"/>
  <c r="Z1905" i="3"/>
  <c r="AA1905" i="3" s="1"/>
  <c r="Z1911" i="3"/>
  <c r="AA1911" i="3" s="1"/>
  <c r="Z1914" i="3"/>
  <c r="Z1925" i="3"/>
  <c r="Z1930" i="3"/>
  <c r="Z1931" i="3"/>
  <c r="Z1933" i="3"/>
  <c r="Z1937" i="3"/>
  <c r="AA1937" i="3" s="1"/>
  <c r="Z1939" i="3"/>
  <c r="AA1939" i="3" s="1"/>
  <c r="Z1944" i="3"/>
  <c r="AA1944" i="3" s="1"/>
  <c r="Z1946" i="3"/>
  <c r="Z1947" i="3"/>
  <c r="Z1951" i="3"/>
  <c r="Z1956" i="3"/>
  <c r="Z1960" i="3"/>
  <c r="AA1960" i="3" s="1"/>
  <c r="Z1965" i="3"/>
  <c r="AA1965" i="3" s="1"/>
  <c r="Z1969" i="3"/>
  <c r="AA1969" i="3" s="1"/>
  <c r="Z1975" i="3"/>
  <c r="AA1975" i="3" s="1"/>
  <c r="Z1982" i="3"/>
  <c r="Z1994" i="3"/>
  <c r="Z1996" i="3"/>
  <c r="Z1999" i="3"/>
  <c r="Z2006" i="3"/>
  <c r="AA2006" i="3" s="1"/>
  <c r="Z2011" i="3"/>
  <c r="AA2011" i="3" s="1"/>
  <c r="Z2020" i="3"/>
  <c r="AA2020" i="3" s="1"/>
  <c r="Z2026" i="3"/>
  <c r="AA2026" i="3" s="1"/>
  <c r="Z2028" i="3"/>
  <c r="Z2034" i="3"/>
  <c r="Z2041" i="3"/>
  <c r="Z2044" i="3"/>
  <c r="Z2052" i="3"/>
  <c r="AA2052" i="3" s="1"/>
  <c r="Z2056" i="3"/>
  <c r="AA2056" i="3" s="1"/>
  <c r="Z2065" i="3"/>
  <c r="AA2065" i="3" s="1"/>
  <c r="Z2076" i="3"/>
  <c r="AA2076" i="3" s="1"/>
  <c r="Z2085" i="3"/>
  <c r="Z2086" i="3"/>
  <c r="Z2088" i="3"/>
  <c r="Z2092" i="3"/>
  <c r="Z2111" i="3"/>
  <c r="AA2111" i="3" s="1"/>
  <c r="Z2116" i="3"/>
  <c r="AA2116" i="3" s="1"/>
  <c r="Z2117" i="3"/>
  <c r="AA2117" i="3" s="1"/>
  <c r="Z2118" i="3"/>
  <c r="AA2118" i="3" s="1"/>
  <c r="Z2120" i="3"/>
  <c r="Z2123" i="3"/>
  <c r="Z2124" i="3"/>
  <c r="Z2131" i="3"/>
  <c r="Z2134" i="3"/>
  <c r="AA2134" i="3" s="1"/>
  <c r="Z2138" i="3"/>
  <c r="AA2138" i="3" s="1"/>
  <c r="Z2141" i="3"/>
  <c r="AA2141" i="3" s="1"/>
  <c r="Z2150" i="3"/>
  <c r="AA2150" i="3" s="1"/>
  <c r="Z2159" i="3"/>
  <c r="Z2166" i="3"/>
  <c r="Z2168" i="3"/>
  <c r="Z2173" i="3"/>
  <c r="Z2175" i="3"/>
  <c r="AA2175" i="3" s="1"/>
  <c r="Z2176" i="3"/>
  <c r="AA2176" i="3" s="1"/>
  <c r="Z2179" i="3"/>
  <c r="AA2179" i="3" s="1"/>
  <c r="Z2183" i="3"/>
  <c r="AA2183" i="3" s="1"/>
  <c r="Z2185" i="3"/>
  <c r="Z2192" i="3"/>
  <c r="Z2196" i="3"/>
  <c r="Z2197" i="3"/>
  <c r="Z2200" i="3"/>
  <c r="AA2200" i="3" s="1"/>
  <c r="Z2201" i="3"/>
  <c r="AA2201" i="3" s="1"/>
  <c r="Z2202" i="3"/>
  <c r="AA2202" i="3" s="1"/>
  <c r="Z2210" i="3"/>
  <c r="AA2210" i="3" s="1"/>
  <c r="Z2213" i="3"/>
  <c r="Z2219" i="3"/>
  <c r="Z2225" i="3"/>
  <c r="Z2230" i="3"/>
  <c r="Z2232" i="3"/>
  <c r="Z2233" i="3"/>
  <c r="AA2233" i="3" s="1"/>
  <c r="Z2234" i="3"/>
  <c r="Z2240" i="3"/>
  <c r="AA2240" i="3" s="1"/>
  <c r="Z2241" i="3"/>
  <c r="Z2251" i="3"/>
  <c r="Z2258" i="3"/>
  <c r="Z2259" i="3"/>
  <c r="Z2264" i="3"/>
  <c r="AA2264" i="3" s="1"/>
  <c r="Z2268" i="3"/>
  <c r="AA2268" i="3" s="1"/>
  <c r="Z2270" i="3"/>
  <c r="AA2270" i="3" s="1"/>
  <c r="Z2273" i="3"/>
  <c r="AA2273" i="3" s="1"/>
  <c r="Z2278" i="3"/>
  <c r="Z2280" i="3"/>
  <c r="Z2289" i="3"/>
  <c r="Z2293" i="3"/>
  <c r="Z2297" i="3"/>
  <c r="AA2297" i="3" s="1"/>
  <c r="Z2303" i="3"/>
  <c r="AA2303" i="3" s="1"/>
  <c r="Z2305" i="3"/>
  <c r="AA2305" i="3" s="1"/>
  <c r="Z2307" i="3"/>
  <c r="AA2307" i="3" s="1"/>
  <c r="Z2311" i="3"/>
  <c r="Z2319" i="3"/>
  <c r="Z2327" i="3"/>
  <c r="Z2328" i="3"/>
  <c r="Z2332" i="3"/>
  <c r="AA2332" i="3" s="1"/>
  <c r="Z2343" i="3"/>
  <c r="AA2343" i="3" s="1"/>
  <c r="Z2346" i="3"/>
  <c r="AA2346" i="3" s="1"/>
  <c r="Z2354" i="3"/>
  <c r="AA2354" i="3" s="1"/>
  <c r="Z2363" i="3"/>
  <c r="Z2364" i="3"/>
  <c r="Z2365" i="3"/>
  <c r="Z2367" i="3"/>
  <c r="Z2369" i="3"/>
  <c r="AA2369" i="3" s="1"/>
  <c r="Z2376" i="3"/>
  <c r="AA2376" i="3" s="1"/>
  <c r="Z2377" i="3"/>
  <c r="AA2377" i="3" s="1"/>
  <c r="Z2395" i="3"/>
  <c r="AA2395" i="3" s="1"/>
  <c r="Z2399" i="3"/>
  <c r="Z2401" i="3"/>
  <c r="Z2405" i="3"/>
  <c r="Z2412" i="3"/>
  <c r="Z2418" i="3"/>
  <c r="AA2418" i="3" s="1"/>
  <c r="Z2429" i="3"/>
  <c r="AA2429" i="3" s="1"/>
  <c r="Z2433" i="3"/>
  <c r="AA2433" i="3" s="1"/>
  <c r="Z2436" i="3"/>
  <c r="AA2436" i="3" s="1"/>
  <c r="Z2438" i="3"/>
  <c r="Z2440" i="3"/>
  <c r="Z2441" i="3"/>
  <c r="Z2442" i="3"/>
  <c r="Z2445" i="3"/>
  <c r="AA2445" i="3" s="1"/>
  <c r="Z2454" i="3"/>
  <c r="AA2454" i="3" s="1"/>
  <c r="Z2456" i="3"/>
  <c r="AA2456" i="3" s="1"/>
  <c r="Z2459" i="3"/>
  <c r="AA2459" i="3" s="1"/>
  <c r="Z2474" i="3"/>
  <c r="Z2479" i="3"/>
  <c r="Z2484" i="3"/>
  <c r="Z2485" i="3"/>
  <c r="Z2486" i="3"/>
  <c r="AA2486" i="3" s="1"/>
  <c r="Z2487" i="3"/>
  <c r="AA2487" i="3" s="1"/>
  <c r="Z2489" i="3"/>
  <c r="AA2489" i="3" s="1"/>
  <c r="Z2492" i="3"/>
  <c r="AA2492" i="3" s="1"/>
  <c r="Z2498" i="3"/>
  <c r="Z2499" i="3"/>
  <c r="AD9" i="3"/>
  <c r="U3" i="3"/>
  <c r="U4" i="3"/>
  <c r="U5" i="3"/>
  <c r="U6" i="3"/>
  <c r="U7" i="3"/>
  <c r="U8" i="3"/>
  <c r="U9" i="3"/>
  <c r="U10" i="3"/>
  <c r="U11" i="3"/>
  <c r="U12" i="3"/>
  <c r="U13" i="3"/>
  <c r="U14" i="3"/>
  <c r="U15" i="3"/>
  <c r="U16" i="3"/>
  <c r="U17" i="3"/>
  <c r="U18" i="3"/>
  <c r="U19" i="3"/>
  <c r="U20" i="3"/>
  <c r="U21" i="3"/>
  <c r="U22" i="3"/>
  <c r="U23" i="3"/>
  <c r="U24" i="3"/>
  <c r="U25" i="3"/>
  <c r="U26" i="3"/>
  <c r="U27" i="3"/>
  <c r="U28" i="3"/>
  <c r="U29" i="3"/>
  <c r="U30" i="3"/>
  <c r="U31" i="3"/>
  <c r="U32" i="3"/>
  <c r="U33" i="3"/>
  <c r="U34" i="3"/>
  <c r="U35" i="3"/>
  <c r="U36" i="3"/>
  <c r="U37" i="3"/>
  <c r="U38" i="3"/>
  <c r="U39" i="3"/>
  <c r="U40" i="3"/>
  <c r="U41" i="3"/>
  <c r="U42" i="3"/>
  <c r="U43" i="3"/>
  <c r="U44" i="3"/>
  <c r="U45" i="3"/>
  <c r="U46" i="3"/>
  <c r="U47" i="3"/>
  <c r="U48" i="3"/>
  <c r="U49" i="3"/>
  <c r="U50" i="3"/>
  <c r="U51" i="3"/>
  <c r="U52" i="3"/>
  <c r="U53" i="3"/>
  <c r="U54" i="3"/>
  <c r="U55" i="3"/>
  <c r="U56" i="3"/>
  <c r="U57" i="3"/>
  <c r="U58" i="3"/>
  <c r="U59" i="3"/>
  <c r="U60" i="3"/>
  <c r="U61" i="3"/>
  <c r="U62" i="3"/>
  <c r="U63" i="3"/>
  <c r="U64" i="3"/>
  <c r="U65" i="3"/>
  <c r="U66" i="3"/>
  <c r="U67" i="3"/>
  <c r="U68" i="3"/>
  <c r="U69" i="3"/>
  <c r="U70" i="3"/>
  <c r="U71" i="3"/>
  <c r="U72" i="3"/>
  <c r="U73" i="3"/>
  <c r="U74" i="3"/>
  <c r="U75" i="3"/>
  <c r="U76" i="3"/>
  <c r="U77" i="3"/>
  <c r="U78" i="3"/>
  <c r="U79" i="3"/>
  <c r="U80" i="3"/>
  <c r="U81" i="3"/>
  <c r="U82" i="3"/>
  <c r="U83" i="3"/>
  <c r="U84" i="3"/>
  <c r="U85" i="3"/>
  <c r="U86" i="3"/>
  <c r="U87" i="3"/>
  <c r="U88" i="3"/>
  <c r="U89" i="3"/>
  <c r="U90" i="3"/>
  <c r="U91" i="3"/>
  <c r="U92" i="3"/>
  <c r="U93" i="3"/>
  <c r="U94" i="3"/>
  <c r="U95" i="3"/>
  <c r="U96" i="3"/>
  <c r="U97" i="3"/>
  <c r="U98" i="3"/>
  <c r="U99" i="3"/>
  <c r="U100" i="3"/>
  <c r="U101" i="3"/>
  <c r="U102" i="3"/>
  <c r="U103" i="3"/>
  <c r="U104" i="3"/>
  <c r="U105" i="3"/>
  <c r="U106" i="3"/>
  <c r="U107" i="3"/>
  <c r="U108" i="3"/>
  <c r="U109" i="3"/>
  <c r="U110" i="3"/>
  <c r="U111" i="3"/>
  <c r="U112" i="3"/>
  <c r="U113" i="3"/>
  <c r="U114" i="3"/>
  <c r="U115" i="3"/>
  <c r="U116" i="3"/>
  <c r="U117" i="3"/>
  <c r="U118" i="3"/>
  <c r="U119" i="3"/>
  <c r="U120" i="3"/>
  <c r="U121" i="3"/>
  <c r="U122" i="3"/>
  <c r="U123" i="3"/>
  <c r="U124" i="3"/>
  <c r="U125" i="3"/>
  <c r="U126" i="3"/>
  <c r="U127" i="3"/>
  <c r="U128" i="3"/>
  <c r="U129" i="3"/>
  <c r="U130" i="3"/>
  <c r="U131" i="3"/>
  <c r="U132" i="3"/>
  <c r="U133" i="3"/>
  <c r="U134" i="3"/>
  <c r="U135" i="3"/>
  <c r="U136" i="3"/>
  <c r="U137" i="3"/>
  <c r="U138" i="3"/>
  <c r="U139" i="3"/>
  <c r="U140" i="3"/>
  <c r="U141" i="3"/>
  <c r="U142" i="3"/>
  <c r="U143" i="3"/>
  <c r="U144" i="3"/>
  <c r="U145" i="3"/>
  <c r="U146" i="3"/>
  <c r="U147" i="3"/>
  <c r="U148" i="3"/>
  <c r="U149" i="3"/>
  <c r="U150" i="3"/>
  <c r="U151" i="3"/>
  <c r="U152" i="3"/>
  <c r="U153" i="3"/>
  <c r="U154" i="3"/>
  <c r="U155" i="3"/>
  <c r="U156" i="3"/>
  <c r="U157" i="3"/>
  <c r="U158" i="3"/>
  <c r="U159" i="3"/>
  <c r="U160" i="3"/>
  <c r="U161" i="3"/>
  <c r="U162" i="3"/>
  <c r="U163" i="3"/>
  <c r="U164" i="3"/>
  <c r="U165" i="3"/>
  <c r="U166" i="3"/>
  <c r="U167" i="3"/>
  <c r="U168" i="3"/>
  <c r="U169" i="3"/>
  <c r="U170" i="3"/>
  <c r="U171" i="3"/>
  <c r="U172" i="3"/>
  <c r="U173" i="3"/>
  <c r="U174" i="3"/>
  <c r="U175" i="3"/>
  <c r="U176" i="3"/>
  <c r="U177" i="3"/>
  <c r="U178" i="3"/>
  <c r="U179" i="3"/>
  <c r="U180" i="3"/>
  <c r="U181" i="3"/>
  <c r="U182" i="3"/>
  <c r="U183" i="3"/>
  <c r="U184" i="3"/>
  <c r="U185" i="3"/>
  <c r="U186" i="3"/>
  <c r="U187" i="3"/>
  <c r="U188" i="3"/>
  <c r="U189" i="3"/>
  <c r="U190" i="3"/>
  <c r="U191" i="3"/>
  <c r="U192" i="3"/>
  <c r="U193" i="3"/>
  <c r="U194" i="3"/>
  <c r="U195" i="3"/>
  <c r="U196" i="3"/>
  <c r="U197" i="3"/>
  <c r="U198" i="3"/>
  <c r="U199" i="3"/>
  <c r="U200" i="3"/>
  <c r="U201" i="3"/>
  <c r="U202" i="3"/>
  <c r="U203" i="3"/>
  <c r="U204" i="3"/>
  <c r="U205" i="3"/>
  <c r="U206" i="3"/>
  <c r="U207" i="3"/>
  <c r="U208" i="3"/>
  <c r="U209" i="3"/>
  <c r="U210" i="3"/>
  <c r="U211" i="3"/>
  <c r="U212" i="3"/>
  <c r="U213" i="3"/>
  <c r="U214" i="3"/>
  <c r="U215" i="3"/>
  <c r="U216" i="3"/>
  <c r="U217" i="3"/>
  <c r="U218" i="3"/>
  <c r="U219" i="3"/>
  <c r="U220" i="3"/>
  <c r="U221" i="3"/>
  <c r="U222" i="3"/>
  <c r="U223" i="3"/>
  <c r="U224" i="3"/>
  <c r="U225" i="3"/>
  <c r="U226" i="3"/>
  <c r="U227" i="3"/>
  <c r="U228" i="3"/>
  <c r="U229" i="3"/>
  <c r="U230" i="3"/>
  <c r="U231" i="3"/>
  <c r="U232" i="3"/>
  <c r="U233" i="3"/>
  <c r="U234" i="3"/>
  <c r="U235" i="3"/>
  <c r="U236" i="3"/>
  <c r="U237" i="3"/>
  <c r="U238" i="3"/>
  <c r="U239" i="3"/>
  <c r="U240" i="3"/>
  <c r="U241" i="3"/>
  <c r="U242" i="3"/>
  <c r="U243" i="3"/>
  <c r="U244" i="3"/>
  <c r="U245" i="3"/>
  <c r="U246" i="3"/>
  <c r="U247" i="3"/>
  <c r="U248" i="3"/>
  <c r="U249" i="3"/>
  <c r="U250" i="3"/>
  <c r="U251" i="3"/>
  <c r="U252" i="3"/>
  <c r="U253" i="3"/>
  <c r="U254" i="3"/>
  <c r="U255" i="3"/>
  <c r="U256" i="3"/>
  <c r="U257" i="3"/>
  <c r="U258" i="3"/>
  <c r="U259" i="3"/>
  <c r="U260" i="3"/>
  <c r="U261" i="3"/>
  <c r="U262" i="3"/>
  <c r="U263" i="3"/>
  <c r="U264" i="3"/>
  <c r="U265" i="3"/>
  <c r="U266" i="3"/>
  <c r="U267" i="3"/>
  <c r="U268" i="3"/>
  <c r="U269" i="3"/>
  <c r="U270" i="3"/>
  <c r="U271" i="3"/>
  <c r="U272" i="3"/>
  <c r="U273" i="3"/>
  <c r="U274" i="3"/>
  <c r="U275" i="3"/>
  <c r="U276" i="3"/>
  <c r="U277" i="3"/>
  <c r="U278" i="3"/>
  <c r="U279" i="3"/>
  <c r="U280" i="3"/>
  <c r="U281" i="3"/>
  <c r="U282" i="3"/>
  <c r="U283" i="3"/>
  <c r="U284" i="3"/>
  <c r="U285" i="3"/>
  <c r="U286" i="3"/>
  <c r="U287" i="3"/>
  <c r="U288" i="3"/>
  <c r="U289" i="3"/>
  <c r="U290" i="3"/>
  <c r="U291" i="3"/>
  <c r="U292" i="3"/>
  <c r="U293" i="3"/>
  <c r="U294" i="3"/>
  <c r="U295" i="3"/>
  <c r="U296" i="3"/>
  <c r="U297" i="3"/>
  <c r="U298" i="3"/>
  <c r="U299" i="3"/>
  <c r="U300" i="3"/>
  <c r="U301" i="3"/>
  <c r="U302" i="3"/>
  <c r="U303" i="3"/>
  <c r="U304" i="3"/>
  <c r="U305" i="3"/>
  <c r="U306" i="3"/>
  <c r="U307" i="3"/>
  <c r="U308" i="3"/>
  <c r="U309" i="3"/>
  <c r="U310" i="3"/>
  <c r="U311" i="3"/>
  <c r="U312" i="3"/>
  <c r="U313" i="3"/>
  <c r="U314" i="3"/>
  <c r="U315" i="3"/>
  <c r="U316" i="3"/>
  <c r="U317" i="3"/>
  <c r="U318" i="3"/>
  <c r="U319" i="3"/>
  <c r="U320" i="3"/>
  <c r="U321" i="3"/>
  <c r="U322" i="3"/>
  <c r="U323" i="3"/>
  <c r="U324" i="3"/>
  <c r="U325" i="3"/>
  <c r="U326" i="3"/>
  <c r="U327" i="3"/>
  <c r="U328" i="3"/>
  <c r="U329" i="3"/>
  <c r="U330" i="3"/>
  <c r="U331" i="3"/>
  <c r="U332" i="3"/>
  <c r="U333" i="3"/>
  <c r="U334" i="3"/>
  <c r="U335" i="3"/>
  <c r="U336" i="3"/>
  <c r="U337" i="3"/>
  <c r="U338" i="3"/>
  <c r="U339" i="3"/>
  <c r="U340" i="3"/>
  <c r="U341" i="3"/>
  <c r="U342" i="3"/>
  <c r="U343" i="3"/>
  <c r="U344" i="3"/>
  <c r="U345" i="3"/>
  <c r="U346" i="3"/>
  <c r="U347" i="3"/>
  <c r="U348" i="3"/>
  <c r="U349" i="3"/>
  <c r="U350" i="3"/>
  <c r="U351" i="3"/>
  <c r="U352" i="3"/>
  <c r="U353" i="3"/>
  <c r="U354" i="3"/>
  <c r="U355" i="3"/>
  <c r="U356" i="3"/>
  <c r="U357" i="3"/>
  <c r="U358" i="3"/>
  <c r="U359" i="3"/>
  <c r="U360" i="3"/>
  <c r="U361" i="3"/>
  <c r="U362" i="3"/>
  <c r="U363" i="3"/>
  <c r="U364" i="3"/>
  <c r="U365" i="3"/>
  <c r="U366" i="3"/>
  <c r="U367" i="3"/>
  <c r="U368" i="3"/>
  <c r="U369" i="3"/>
  <c r="U370" i="3"/>
  <c r="U371" i="3"/>
  <c r="U372" i="3"/>
  <c r="U373" i="3"/>
  <c r="U374" i="3"/>
  <c r="U375" i="3"/>
  <c r="U376" i="3"/>
  <c r="U377" i="3"/>
  <c r="U378" i="3"/>
  <c r="U379" i="3"/>
  <c r="U380" i="3"/>
  <c r="U381" i="3"/>
  <c r="U382" i="3"/>
  <c r="U383" i="3"/>
  <c r="U384" i="3"/>
  <c r="U385" i="3"/>
  <c r="U386" i="3"/>
  <c r="U387" i="3"/>
  <c r="U388" i="3"/>
  <c r="U389" i="3"/>
  <c r="U390" i="3"/>
  <c r="U391" i="3"/>
  <c r="U392" i="3"/>
  <c r="U393" i="3"/>
  <c r="U394" i="3"/>
  <c r="U395" i="3"/>
  <c r="U396" i="3"/>
  <c r="U397" i="3"/>
  <c r="U398" i="3"/>
  <c r="U399" i="3"/>
  <c r="U400" i="3"/>
  <c r="U401" i="3"/>
  <c r="U402" i="3"/>
  <c r="U403" i="3"/>
  <c r="U404" i="3"/>
  <c r="U405" i="3"/>
  <c r="U406" i="3"/>
  <c r="U407" i="3"/>
  <c r="U408" i="3"/>
  <c r="U409" i="3"/>
  <c r="U410" i="3"/>
  <c r="U411" i="3"/>
  <c r="U412" i="3"/>
  <c r="U413" i="3"/>
  <c r="U414" i="3"/>
  <c r="U415" i="3"/>
  <c r="U416" i="3"/>
  <c r="U417" i="3"/>
  <c r="U418" i="3"/>
  <c r="U419" i="3"/>
  <c r="U420" i="3"/>
  <c r="U421" i="3"/>
  <c r="U422" i="3"/>
  <c r="U423" i="3"/>
  <c r="U424" i="3"/>
  <c r="U425" i="3"/>
  <c r="U426" i="3"/>
  <c r="U427" i="3"/>
  <c r="U428" i="3"/>
  <c r="U429" i="3"/>
  <c r="U430" i="3"/>
  <c r="U431" i="3"/>
  <c r="U432" i="3"/>
  <c r="U433" i="3"/>
  <c r="U434" i="3"/>
  <c r="U435" i="3"/>
  <c r="U436" i="3"/>
  <c r="U437" i="3"/>
  <c r="U438" i="3"/>
  <c r="U439" i="3"/>
  <c r="U440" i="3"/>
  <c r="U441" i="3"/>
  <c r="U442" i="3"/>
  <c r="U443" i="3"/>
  <c r="U444" i="3"/>
  <c r="U445" i="3"/>
  <c r="U446" i="3"/>
  <c r="U447" i="3"/>
  <c r="U448" i="3"/>
  <c r="U449" i="3"/>
  <c r="U450" i="3"/>
  <c r="U451" i="3"/>
  <c r="U452" i="3"/>
  <c r="U453" i="3"/>
  <c r="U454" i="3"/>
  <c r="U455" i="3"/>
  <c r="U456" i="3"/>
  <c r="U457" i="3"/>
  <c r="U458" i="3"/>
  <c r="U459" i="3"/>
  <c r="U460" i="3"/>
  <c r="U461" i="3"/>
  <c r="U462" i="3"/>
  <c r="U463" i="3"/>
  <c r="U464" i="3"/>
  <c r="U465" i="3"/>
  <c r="U466" i="3"/>
  <c r="U467" i="3"/>
  <c r="U468" i="3"/>
  <c r="U469" i="3"/>
  <c r="U470" i="3"/>
  <c r="U471" i="3"/>
  <c r="U472" i="3"/>
  <c r="U473" i="3"/>
  <c r="U474" i="3"/>
  <c r="U475" i="3"/>
  <c r="U476" i="3"/>
  <c r="U477" i="3"/>
  <c r="U478" i="3"/>
  <c r="U479" i="3"/>
  <c r="U480" i="3"/>
  <c r="U481" i="3"/>
  <c r="U482" i="3"/>
  <c r="U483" i="3"/>
  <c r="U484" i="3"/>
  <c r="U485" i="3"/>
  <c r="U486" i="3"/>
  <c r="U487" i="3"/>
  <c r="U488" i="3"/>
  <c r="U489" i="3"/>
  <c r="U490" i="3"/>
  <c r="U491" i="3"/>
  <c r="U492" i="3"/>
  <c r="U493" i="3"/>
  <c r="U494" i="3"/>
  <c r="U495" i="3"/>
  <c r="U496" i="3"/>
  <c r="U497" i="3"/>
  <c r="U498" i="3"/>
  <c r="U499" i="3"/>
  <c r="U500" i="3"/>
  <c r="U501" i="3"/>
  <c r="U502" i="3"/>
  <c r="U503" i="3"/>
  <c r="U504" i="3"/>
  <c r="U505" i="3"/>
  <c r="U506" i="3"/>
  <c r="U507" i="3"/>
  <c r="U508" i="3"/>
  <c r="U509" i="3"/>
  <c r="U510" i="3"/>
  <c r="U511" i="3"/>
  <c r="U512" i="3"/>
  <c r="U513" i="3"/>
  <c r="U514" i="3"/>
  <c r="U515" i="3"/>
  <c r="U516" i="3"/>
  <c r="U517" i="3"/>
  <c r="U518" i="3"/>
  <c r="U519" i="3"/>
  <c r="U520" i="3"/>
  <c r="U521" i="3"/>
  <c r="U522" i="3"/>
  <c r="U523" i="3"/>
  <c r="U524" i="3"/>
  <c r="U525" i="3"/>
  <c r="U526" i="3"/>
  <c r="U527" i="3"/>
  <c r="U528" i="3"/>
  <c r="U529" i="3"/>
  <c r="U530" i="3"/>
  <c r="U531" i="3"/>
  <c r="U532" i="3"/>
  <c r="U533" i="3"/>
  <c r="U534" i="3"/>
  <c r="U535" i="3"/>
  <c r="U536" i="3"/>
  <c r="U537" i="3"/>
  <c r="U538" i="3"/>
  <c r="U539" i="3"/>
  <c r="U540" i="3"/>
  <c r="U541" i="3"/>
  <c r="U542" i="3"/>
  <c r="U543" i="3"/>
  <c r="U544" i="3"/>
  <c r="U545" i="3"/>
  <c r="U546" i="3"/>
  <c r="U547" i="3"/>
  <c r="U548" i="3"/>
  <c r="U549" i="3"/>
  <c r="U550" i="3"/>
  <c r="U551" i="3"/>
  <c r="U552" i="3"/>
  <c r="U553" i="3"/>
  <c r="U554" i="3"/>
  <c r="U555" i="3"/>
  <c r="U556" i="3"/>
  <c r="U557" i="3"/>
  <c r="U558" i="3"/>
  <c r="U559" i="3"/>
  <c r="U560" i="3"/>
  <c r="U561" i="3"/>
  <c r="U562" i="3"/>
  <c r="U563" i="3"/>
  <c r="U564" i="3"/>
  <c r="U565" i="3"/>
  <c r="U566" i="3"/>
  <c r="U567" i="3"/>
  <c r="U568" i="3"/>
  <c r="U569" i="3"/>
  <c r="U570" i="3"/>
  <c r="U571" i="3"/>
  <c r="U572" i="3"/>
  <c r="U573" i="3"/>
  <c r="U574" i="3"/>
  <c r="U575" i="3"/>
  <c r="U576" i="3"/>
  <c r="U577" i="3"/>
  <c r="U578" i="3"/>
  <c r="U579" i="3"/>
  <c r="U580" i="3"/>
  <c r="U581" i="3"/>
  <c r="U582" i="3"/>
  <c r="U583" i="3"/>
  <c r="U584" i="3"/>
  <c r="U585" i="3"/>
  <c r="U586" i="3"/>
  <c r="U587" i="3"/>
  <c r="U588" i="3"/>
  <c r="U589" i="3"/>
  <c r="U590" i="3"/>
  <c r="U591" i="3"/>
  <c r="U592" i="3"/>
  <c r="U593" i="3"/>
  <c r="U594" i="3"/>
  <c r="U595" i="3"/>
  <c r="U596" i="3"/>
  <c r="U597" i="3"/>
  <c r="U598" i="3"/>
  <c r="U599" i="3"/>
  <c r="U600" i="3"/>
  <c r="U601" i="3"/>
  <c r="U602" i="3"/>
  <c r="U603" i="3"/>
  <c r="U604" i="3"/>
  <c r="U605" i="3"/>
  <c r="U606" i="3"/>
  <c r="U607" i="3"/>
  <c r="U608" i="3"/>
  <c r="U609" i="3"/>
  <c r="U610" i="3"/>
  <c r="U611" i="3"/>
  <c r="U612" i="3"/>
  <c r="U613" i="3"/>
  <c r="U614" i="3"/>
  <c r="U615" i="3"/>
  <c r="U616" i="3"/>
  <c r="U617" i="3"/>
  <c r="U618" i="3"/>
  <c r="U619" i="3"/>
  <c r="U620" i="3"/>
  <c r="U621" i="3"/>
  <c r="U622" i="3"/>
  <c r="U623" i="3"/>
  <c r="U624" i="3"/>
  <c r="U625" i="3"/>
  <c r="U626" i="3"/>
  <c r="U627" i="3"/>
  <c r="U628" i="3"/>
  <c r="U629" i="3"/>
  <c r="U630" i="3"/>
  <c r="U631" i="3"/>
  <c r="U632" i="3"/>
  <c r="U633" i="3"/>
  <c r="U634" i="3"/>
  <c r="U635" i="3"/>
  <c r="U636" i="3"/>
  <c r="U637" i="3"/>
  <c r="U638" i="3"/>
  <c r="U639" i="3"/>
  <c r="U640" i="3"/>
  <c r="U641" i="3"/>
  <c r="U642" i="3"/>
  <c r="U643" i="3"/>
  <c r="U644" i="3"/>
  <c r="U645" i="3"/>
  <c r="U646" i="3"/>
  <c r="U647" i="3"/>
  <c r="U648" i="3"/>
  <c r="U649" i="3"/>
  <c r="U650" i="3"/>
  <c r="U651" i="3"/>
  <c r="U652" i="3"/>
  <c r="U653" i="3"/>
  <c r="U654" i="3"/>
  <c r="U655" i="3"/>
  <c r="U656" i="3"/>
  <c r="U657" i="3"/>
  <c r="U658" i="3"/>
  <c r="U659" i="3"/>
  <c r="U660" i="3"/>
  <c r="U661" i="3"/>
  <c r="U662" i="3"/>
  <c r="U663" i="3"/>
  <c r="U664" i="3"/>
  <c r="U665" i="3"/>
  <c r="U666" i="3"/>
  <c r="U667" i="3"/>
  <c r="U668" i="3"/>
  <c r="U669" i="3"/>
  <c r="U670" i="3"/>
  <c r="U671" i="3"/>
  <c r="U672" i="3"/>
  <c r="U673" i="3"/>
  <c r="U674" i="3"/>
  <c r="U675" i="3"/>
  <c r="U676" i="3"/>
  <c r="U677" i="3"/>
  <c r="U678" i="3"/>
  <c r="U679" i="3"/>
  <c r="U680" i="3"/>
  <c r="U681" i="3"/>
  <c r="U682" i="3"/>
  <c r="U683" i="3"/>
  <c r="U684" i="3"/>
  <c r="U685" i="3"/>
  <c r="U686" i="3"/>
  <c r="U687" i="3"/>
  <c r="U688" i="3"/>
  <c r="U689" i="3"/>
  <c r="U690" i="3"/>
  <c r="U691" i="3"/>
  <c r="U692" i="3"/>
  <c r="U693" i="3"/>
  <c r="U694" i="3"/>
  <c r="U695" i="3"/>
  <c r="U696" i="3"/>
  <c r="U697" i="3"/>
  <c r="U698" i="3"/>
  <c r="U699" i="3"/>
  <c r="U700" i="3"/>
  <c r="U701" i="3"/>
  <c r="U702" i="3"/>
  <c r="U703" i="3"/>
  <c r="U704" i="3"/>
  <c r="U705" i="3"/>
  <c r="U706" i="3"/>
  <c r="U707" i="3"/>
  <c r="U708" i="3"/>
  <c r="U709" i="3"/>
  <c r="U710" i="3"/>
  <c r="U711" i="3"/>
  <c r="U712" i="3"/>
  <c r="U713" i="3"/>
  <c r="U714" i="3"/>
  <c r="U715" i="3"/>
  <c r="U716" i="3"/>
  <c r="U717" i="3"/>
  <c r="U718" i="3"/>
  <c r="U719" i="3"/>
  <c r="U720" i="3"/>
  <c r="U721" i="3"/>
  <c r="U722" i="3"/>
  <c r="U723" i="3"/>
  <c r="U724" i="3"/>
  <c r="U725" i="3"/>
  <c r="U726" i="3"/>
  <c r="U727" i="3"/>
  <c r="U728" i="3"/>
  <c r="U729" i="3"/>
  <c r="U730" i="3"/>
  <c r="U731" i="3"/>
  <c r="U732" i="3"/>
  <c r="U733" i="3"/>
  <c r="U734" i="3"/>
  <c r="U735" i="3"/>
  <c r="U736" i="3"/>
  <c r="U737" i="3"/>
  <c r="U738" i="3"/>
  <c r="U739" i="3"/>
  <c r="U740" i="3"/>
  <c r="U741" i="3"/>
  <c r="U742" i="3"/>
  <c r="U743" i="3"/>
  <c r="U744" i="3"/>
  <c r="U745" i="3"/>
  <c r="U746" i="3"/>
  <c r="U747" i="3"/>
  <c r="U748" i="3"/>
  <c r="U749" i="3"/>
  <c r="U750" i="3"/>
  <c r="U751" i="3"/>
  <c r="U752" i="3"/>
  <c r="U753" i="3"/>
  <c r="U754" i="3"/>
  <c r="U755" i="3"/>
  <c r="U756" i="3"/>
  <c r="U757" i="3"/>
  <c r="U758" i="3"/>
  <c r="U759" i="3"/>
  <c r="U760" i="3"/>
  <c r="U761" i="3"/>
  <c r="U762" i="3"/>
  <c r="U763" i="3"/>
  <c r="U764" i="3"/>
  <c r="U765" i="3"/>
  <c r="U766" i="3"/>
  <c r="U767" i="3"/>
  <c r="U768" i="3"/>
  <c r="U769" i="3"/>
  <c r="U770" i="3"/>
  <c r="U771" i="3"/>
  <c r="U772" i="3"/>
  <c r="U773" i="3"/>
  <c r="U774" i="3"/>
  <c r="U775" i="3"/>
  <c r="U776" i="3"/>
  <c r="U777" i="3"/>
  <c r="U778" i="3"/>
  <c r="U779" i="3"/>
  <c r="U780" i="3"/>
  <c r="U781" i="3"/>
  <c r="U782" i="3"/>
  <c r="U783" i="3"/>
  <c r="U784" i="3"/>
  <c r="U785" i="3"/>
  <c r="U786" i="3"/>
  <c r="U787" i="3"/>
  <c r="U788" i="3"/>
  <c r="U789" i="3"/>
  <c r="U790" i="3"/>
  <c r="U791" i="3"/>
  <c r="U792" i="3"/>
  <c r="U793" i="3"/>
  <c r="U794" i="3"/>
  <c r="U795" i="3"/>
  <c r="U796" i="3"/>
  <c r="U797" i="3"/>
  <c r="U798" i="3"/>
  <c r="U799" i="3"/>
  <c r="U800" i="3"/>
  <c r="U801" i="3"/>
  <c r="U802" i="3"/>
  <c r="U803" i="3"/>
  <c r="U804" i="3"/>
  <c r="U805" i="3"/>
  <c r="U806" i="3"/>
  <c r="U807" i="3"/>
  <c r="U808" i="3"/>
  <c r="U809" i="3"/>
  <c r="U810" i="3"/>
  <c r="U811" i="3"/>
  <c r="U812" i="3"/>
  <c r="U813" i="3"/>
  <c r="U814" i="3"/>
  <c r="U815" i="3"/>
  <c r="U816" i="3"/>
  <c r="U817" i="3"/>
  <c r="U818" i="3"/>
  <c r="U819" i="3"/>
  <c r="U820" i="3"/>
  <c r="U821" i="3"/>
  <c r="U822" i="3"/>
  <c r="U823" i="3"/>
  <c r="U824" i="3"/>
  <c r="U825" i="3"/>
  <c r="U826" i="3"/>
  <c r="U827" i="3"/>
  <c r="U828" i="3"/>
  <c r="U829" i="3"/>
  <c r="U830" i="3"/>
  <c r="U831" i="3"/>
  <c r="U832" i="3"/>
  <c r="U833" i="3"/>
  <c r="U834" i="3"/>
  <c r="U835" i="3"/>
  <c r="U836" i="3"/>
  <c r="U837" i="3"/>
  <c r="U838" i="3"/>
  <c r="U839" i="3"/>
  <c r="U840" i="3"/>
  <c r="U841" i="3"/>
  <c r="U842" i="3"/>
  <c r="U843" i="3"/>
  <c r="U844" i="3"/>
  <c r="U845" i="3"/>
  <c r="U846" i="3"/>
  <c r="U847" i="3"/>
  <c r="U848" i="3"/>
  <c r="U849" i="3"/>
  <c r="U850" i="3"/>
  <c r="U851" i="3"/>
  <c r="U852" i="3"/>
  <c r="U853" i="3"/>
  <c r="U854" i="3"/>
  <c r="U855" i="3"/>
  <c r="U856" i="3"/>
  <c r="U857" i="3"/>
  <c r="U858" i="3"/>
  <c r="U859" i="3"/>
  <c r="U860" i="3"/>
  <c r="U861" i="3"/>
  <c r="U862" i="3"/>
  <c r="U863" i="3"/>
  <c r="U864" i="3"/>
  <c r="U865" i="3"/>
  <c r="U866" i="3"/>
  <c r="U867" i="3"/>
  <c r="U868" i="3"/>
  <c r="U869" i="3"/>
  <c r="U870" i="3"/>
  <c r="U871" i="3"/>
  <c r="U872" i="3"/>
  <c r="U873" i="3"/>
  <c r="U874" i="3"/>
  <c r="U875" i="3"/>
  <c r="U876" i="3"/>
  <c r="U877" i="3"/>
  <c r="U878" i="3"/>
  <c r="U879" i="3"/>
  <c r="U880" i="3"/>
  <c r="U881" i="3"/>
  <c r="U882" i="3"/>
  <c r="U883" i="3"/>
  <c r="U884" i="3"/>
  <c r="U885" i="3"/>
  <c r="U886" i="3"/>
  <c r="U887" i="3"/>
  <c r="U888" i="3"/>
  <c r="U889" i="3"/>
  <c r="U890" i="3"/>
  <c r="U891" i="3"/>
  <c r="U892" i="3"/>
  <c r="U893" i="3"/>
  <c r="U894" i="3"/>
  <c r="U895" i="3"/>
  <c r="U896" i="3"/>
  <c r="U897" i="3"/>
  <c r="U898" i="3"/>
  <c r="U899" i="3"/>
  <c r="U900" i="3"/>
  <c r="U901" i="3"/>
  <c r="U902" i="3"/>
  <c r="U903" i="3"/>
  <c r="U904" i="3"/>
  <c r="U905" i="3"/>
  <c r="U906" i="3"/>
  <c r="U907" i="3"/>
  <c r="U908" i="3"/>
  <c r="U909" i="3"/>
  <c r="U910" i="3"/>
  <c r="U911" i="3"/>
  <c r="U912" i="3"/>
  <c r="U913" i="3"/>
  <c r="U914" i="3"/>
  <c r="U915" i="3"/>
  <c r="U916" i="3"/>
  <c r="U917" i="3"/>
  <c r="U918" i="3"/>
  <c r="U919" i="3"/>
  <c r="U920" i="3"/>
  <c r="U921" i="3"/>
  <c r="U922" i="3"/>
  <c r="U923" i="3"/>
  <c r="U924" i="3"/>
  <c r="U925" i="3"/>
  <c r="U926" i="3"/>
  <c r="U927" i="3"/>
  <c r="U928" i="3"/>
  <c r="U929" i="3"/>
  <c r="U930" i="3"/>
  <c r="U931" i="3"/>
  <c r="U932" i="3"/>
  <c r="U933" i="3"/>
  <c r="U934" i="3"/>
  <c r="U935" i="3"/>
  <c r="U936" i="3"/>
  <c r="U937" i="3"/>
  <c r="U938" i="3"/>
  <c r="U939" i="3"/>
  <c r="U940" i="3"/>
  <c r="U941" i="3"/>
  <c r="U942" i="3"/>
  <c r="U943" i="3"/>
  <c r="U944" i="3"/>
  <c r="U945" i="3"/>
  <c r="U946" i="3"/>
  <c r="U947" i="3"/>
  <c r="U948" i="3"/>
  <c r="U949" i="3"/>
  <c r="U950" i="3"/>
  <c r="U951" i="3"/>
  <c r="U952" i="3"/>
  <c r="U953" i="3"/>
  <c r="U954" i="3"/>
  <c r="U955" i="3"/>
  <c r="U956" i="3"/>
  <c r="U957" i="3"/>
  <c r="U958" i="3"/>
  <c r="U959" i="3"/>
  <c r="U960" i="3"/>
  <c r="U961" i="3"/>
  <c r="U962" i="3"/>
  <c r="U963" i="3"/>
  <c r="U964" i="3"/>
  <c r="U965" i="3"/>
  <c r="U966" i="3"/>
  <c r="U967" i="3"/>
  <c r="U968" i="3"/>
  <c r="U969" i="3"/>
  <c r="U970" i="3"/>
  <c r="U971" i="3"/>
  <c r="U972" i="3"/>
  <c r="U973" i="3"/>
  <c r="U974" i="3"/>
  <c r="U975" i="3"/>
  <c r="U976" i="3"/>
  <c r="U977" i="3"/>
  <c r="U978" i="3"/>
  <c r="U979" i="3"/>
  <c r="U980" i="3"/>
  <c r="U981" i="3"/>
  <c r="U982" i="3"/>
  <c r="U983" i="3"/>
  <c r="U984" i="3"/>
  <c r="U985" i="3"/>
  <c r="U986" i="3"/>
  <c r="U987" i="3"/>
  <c r="U988" i="3"/>
  <c r="U989" i="3"/>
  <c r="U990" i="3"/>
  <c r="U991" i="3"/>
  <c r="U992" i="3"/>
  <c r="U993" i="3"/>
  <c r="U994" i="3"/>
  <c r="U995" i="3"/>
  <c r="U996" i="3"/>
  <c r="U997" i="3"/>
  <c r="U998" i="3"/>
  <c r="U999" i="3"/>
  <c r="U1000" i="3"/>
  <c r="U1001" i="3"/>
  <c r="U1002" i="3"/>
  <c r="U1003" i="3"/>
  <c r="U1004" i="3"/>
  <c r="U1005" i="3"/>
  <c r="U1006" i="3"/>
  <c r="U1007" i="3"/>
  <c r="U1008" i="3"/>
  <c r="U1009" i="3"/>
  <c r="U1010" i="3"/>
  <c r="U1011" i="3"/>
  <c r="U1012" i="3"/>
  <c r="U1013" i="3"/>
  <c r="U1014" i="3"/>
  <c r="U1015" i="3"/>
  <c r="U1016" i="3"/>
  <c r="U1017" i="3"/>
  <c r="U1018" i="3"/>
  <c r="U1019" i="3"/>
  <c r="U1020" i="3"/>
  <c r="U1021" i="3"/>
  <c r="U1022" i="3"/>
  <c r="U1023" i="3"/>
  <c r="U1024" i="3"/>
  <c r="U1025" i="3"/>
  <c r="U1026" i="3"/>
  <c r="U1027" i="3"/>
  <c r="U1028" i="3"/>
  <c r="U1029" i="3"/>
  <c r="U1030" i="3"/>
  <c r="U1031" i="3"/>
  <c r="U1032" i="3"/>
  <c r="U1033" i="3"/>
  <c r="U1034" i="3"/>
  <c r="U1035" i="3"/>
  <c r="U1036" i="3"/>
  <c r="U1037" i="3"/>
  <c r="U1038" i="3"/>
  <c r="U1039" i="3"/>
  <c r="U1040" i="3"/>
  <c r="U1041" i="3"/>
  <c r="U1042" i="3"/>
  <c r="U1043" i="3"/>
  <c r="U1044" i="3"/>
  <c r="U1045" i="3"/>
  <c r="U1046" i="3"/>
  <c r="U1047" i="3"/>
  <c r="U1048" i="3"/>
  <c r="U1049" i="3"/>
  <c r="U1050" i="3"/>
  <c r="U1051" i="3"/>
  <c r="U1052" i="3"/>
  <c r="U1053" i="3"/>
  <c r="U1054" i="3"/>
  <c r="U1055" i="3"/>
  <c r="U1056" i="3"/>
  <c r="U1057" i="3"/>
  <c r="U1058" i="3"/>
  <c r="U1059" i="3"/>
  <c r="U1060" i="3"/>
  <c r="U1061" i="3"/>
  <c r="U1062" i="3"/>
  <c r="U1063" i="3"/>
  <c r="U1064" i="3"/>
  <c r="U1065" i="3"/>
  <c r="U1066" i="3"/>
  <c r="U1067" i="3"/>
  <c r="U1068" i="3"/>
  <c r="U1069" i="3"/>
  <c r="U1070" i="3"/>
  <c r="U1071" i="3"/>
  <c r="U1072" i="3"/>
  <c r="U1073" i="3"/>
  <c r="U1074" i="3"/>
  <c r="U1075" i="3"/>
  <c r="U1076" i="3"/>
  <c r="U1077" i="3"/>
  <c r="U1078" i="3"/>
  <c r="U1079" i="3"/>
  <c r="U1080" i="3"/>
  <c r="U1081" i="3"/>
  <c r="U1082" i="3"/>
  <c r="U1083" i="3"/>
  <c r="U1084" i="3"/>
  <c r="U1085" i="3"/>
  <c r="U1086" i="3"/>
  <c r="U1087" i="3"/>
  <c r="U1088" i="3"/>
  <c r="U1089" i="3"/>
  <c r="U1090" i="3"/>
  <c r="U1091" i="3"/>
  <c r="U1092" i="3"/>
  <c r="U1093" i="3"/>
  <c r="U1094" i="3"/>
  <c r="U1095" i="3"/>
  <c r="U1096" i="3"/>
  <c r="U1097" i="3"/>
  <c r="U1098" i="3"/>
  <c r="U1099" i="3"/>
  <c r="U1100" i="3"/>
  <c r="U1101" i="3"/>
  <c r="U1102" i="3"/>
  <c r="U1103" i="3"/>
  <c r="U1104" i="3"/>
  <c r="U1105" i="3"/>
  <c r="U1106" i="3"/>
  <c r="U1107" i="3"/>
  <c r="U1108" i="3"/>
  <c r="U1109" i="3"/>
  <c r="U1110" i="3"/>
  <c r="U1111" i="3"/>
  <c r="U1112" i="3"/>
  <c r="U1113" i="3"/>
  <c r="U1114" i="3"/>
  <c r="U1115" i="3"/>
  <c r="U1116" i="3"/>
  <c r="U1117" i="3"/>
  <c r="U1118" i="3"/>
  <c r="U1119" i="3"/>
  <c r="U1120" i="3"/>
  <c r="U1121" i="3"/>
  <c r="U1122" i="3"/>
  <c r="U1123" i="3"/>
  <c r="U1124" i="3"/>
  <c r="U1125" i="3"/>
  <c r="U1126" i="3"/>
  <c r="U1127" i="3"/>
  <c r="U1128" i="3"/>
  <c r="U1129" i="3"/>
  <c r="U1130" i="3"/>
  <c r="U1131" i="3"/>
  <c r="U1132" i="3"/>
  <c r="U1133" i="3"/>
  <c r="U1134" i="3"/>
  <c r="U1135" i="3"/>
  <c r="U1136" i="3"/>
  <c r="U1137" i="3"/>
  <c r="U1138" i="3"/>
  <c r="U1139" i="3"/>
  <c r="U1140" i="3"/>
  <c r="U1141" i="3"/>
  <c r="U1142" i="3"/>
  <c r="U1143" i="3"/>
  <c r="U1144" i="3"/>
  <c r="U1145" i="3"/>
  <c r="U1146" i="3"/>
  <c r="U1147" i="3"/>
  <c r="U1148" i="3"/>
  <c r="U1149" i="3"/>
  <c r="U1150" i="3"/>
  <c r="U1151" i="3"/>
  <c r="U1152" i="3"/>
  <c r="U1153" i="3"/>
  <c r="U1154" i="3"/>
  <c r="U1155" i="3"/>
  <c r="U1156" i="3"/>
  <c r="U1157" i="3"/>
  <c r="U1158" i="3"/>
  <c r="U1159" i="3"/>
  <c r="U1160" i="3"/>
  <c r="U1161" i="3"/>
  <c r="U1162" i="3"/>
  <c r="U1163" i="3"/>
  <c r="U1164" i="3"/>
  <c r="U1165" i="3"/>
  <c r="U1166" i="3"/>
  <c r="U1167" i="3"/>
  <c r="U1168" i="3"/>
  <c r="U1169" i="3"/>
  <c r="U1170" i="3"/>
  <c r="U1171" i="3"/>
  <c r="U1172" i="3"/>
  <c r="U1173" i="3"/>
  <c r="U1174" i="3"/>
  <c r="U1175" i="3"/>
  <c r="U1176" i="3"/>
  <c r="U1177" i="3"/>
  <c r="U1178" i="3"/>
  <c r="U1179" i="3"/>
  <c r="U1180" i="3"/>
  <c r="U1181" i="3"/>
  <c r="U1182" i="3"/>
  <c r="U1183" i="3"/>
  <c r="U1184" i="3"/>
  <c r="U1185" i="3"/>
  <c r="U1186" i="3"/>
  <c r="U1187" i="3"/>
  <c r="U1188" i="3"/>
  <c r="U1189" i="3"/>
  <c r="U1190" i="3"/>
  <c r="U1191" i="3"/>
  <c r="U1192" i="3"/>
  <c r="U1193" i="3"/>
  <c r="U1194" i="3"/>
  <c r="U1195" i="3"/>
  <c r="U1196" i="3"/>
  <c r="U1197" i="3"/>
  <c r="U1198" i="3"/>
  <c r="U1199" i="3"/>
  <c r="U1200" i="3"/>
  <c r="U1201" i="3"/>
  <c r="U1202" i="3"/>
  <c r="U1203" i="3"/>
  <c r="U1204" i="3"/>
  <c r="U1205" i="3"/>
  <c r="U1206" i="3"/>
  <c r="U1207" i="3"/>
  <c r="U1208" i="3"/>
  <c r="U1209" i="3"/>
  <c r="U1210" i="3"/>
  <c r="U1211" i="3"/>
  <c r="U1212" i="3"/>
  <c r="U1213" i="3"/>
  <c r="U1214" i="3"/>
  <c r="U1215" i="3"/>
  <c r="U1216" i="3"/>
  <c r="U1217" i="3"/>
  <c r="U1218" i="3"/>
  <c r="U1219" i="3"/>
  <c r="U1220" i="3"/>
  <c r="U1221" i="3"/>
  <c r="U1222" i="3"/>
  <c r="U1223" i="3"/>
  <c r="U1224" i="3"/>
  <c r="U1225" i="3"/>
  <c r="U1226" i="3"/>
  <c r="U1227" i="3"/>
  <c r="U1228" i="3"/>
  <c r="U1229" i="3"/>
  <c r="U1230" i="3"/>
  <c r="U1231" i="3"/>
  <c r="U1232" i="3"/>
  <c r="U1233" i="3"/>
  <c r="U1234" i="3"/>
  <c r="U1235" i="3"/>
  <c r="U1236" i="3"/>
  <c r="U1237" i="3"/>
  <c r="U1238" i="3"/>
  <c r="U1239" i="3"/>
  <c r="U1240" i="3"/>
  <c r="U1241" i="3"/>
  <c r="U1242" i="3"/>
  <c r="U1243" i="3"/>
  <c r="U1244" i="3"/>
  <c r="U1245" i="3"/>
  <c r="U1246" i="3"/>
  <c r="U1247" i="3"/>
  <c r="U1248" i="3"/>
  <c r="U1249" i="3"/>
  <c r="U1250" i="3"/>
  <c r="U1251" i="3"/>
  <c r="U1252" i="3"/>
  <c r="U1253" i="3"/>
  <c r="U1254" i="3"/>
  <c r="U1255" i="3"/>
  <c r="U1256" i="3"/>
  <c r="U1257" i="3"/>
  <c r="U1258" i="3"/>
  <c r="U1259" i="3"/>
  <c r="U1260" i="3"/>
  <c r="U1261" i="3"/>
  <c r="U1262" i="3"/>
  <c r="U1263" i="3"/>
  <c r="U1264" i="3"/>
  <c r="U1265" i="3"/>
  <c r="U1266" i="3"/>
  <c r="U1267" i="3"/>
  <c r="U1268" i="3"/>
  <c r="U1269" i="3"/>
  <c r="U1270" i="3"/>
  <c r="U1271" i="3"/>
  <c r="U1272" i="3"/>
  <c r="U1273" i="3"/>
  <c r="U1274" i="3"/>
  <c r="U1275" i="3"/>
  <c r="U1276" i="3"/>
  <c r="U1277" i="3"/>
  <c r="U1278" i="3"/>
  <c r="U1279" i="3"/>
  <c r="U1280" i="3"/>
  <c r="U1281" i="3"/>
  <c r="U1282" i="3"/>
  <c r="U1283" i="3"/>
  <c r="U1284" i="3"/>
  <c r="U1285" i="3"/>
  <c r="U1286" i="3"/>
  <c r="U1287" i="3"/>
  <c r="U1288" i="3"/>
  <c r="U1289" i="3"/>
  <c r="U1290" i="3"/>
  <c r="U1291" i="3"/>
  <c r="U1292" i="3"/>
  <c r="U1293" i="3"/>
  <c r="U1294" i="3"/>
  <c r="U1295" i="3"/>
  <c r="U1296" i="3"/>
  <c r="U1297" i="3"/>
  <c r="U1298" i="3"/>
  <c r="U1299" i="3"/>
  <c r="U1300" i="3"/>
  <c r="U1301" i="3"/>
  <c r="U1302" i="3"/>
  <c r="U1303" i="3"/>
  <c r="U1304" i="3"/>
  <c r="U1305" i="3"/>
  <c r="U1306" i="3"/>
  <c r="U1307" i="3"/>
  <c r="U1308" i="3"/>
  <c r="U1309" i="3"/>
  <c r="U1310" i="3"/>
  <c r="U1311" i="3"/>
  <c r="U1312" i="3"/>
  <c r="U1313" i="3"/>
  <c r="U1314" i="3"/>
  <c r="U1315" i="3"/>
  <c r="U1316" i="3"/>
  <c r="U1317" i="3"/>
  <c r="U1318" i="3"/>
  <c r="U1319" i="3"/>
  <c r="U1320" i="3"/>
  <c r="U1321" i="3"/>
  <c r="U1322" i="3"/>
  <c r="U1323" i="3"/>
  <c r="U1324" i="3"/>
  <c r="U1325" i="3"/>
  <c r="U1326" i="3"/>
  <c r="U1327" i="3"/>
  <c r="U1328" i="3"/>
  <c r="U1329" i="3"/>
  <c r="U1330" i="3"/>
  <c r="U1331" i="3"/>
  <c r="U1332" i="3"/>
  <c r="U1333" i="3"/>
  <c r="U1334" i="3"/>
  <c r="U1335" i="3"/>
  <c r="U1336" i="3"/>
  <c r="U1337" i="3"/>
  <c r="U1338" i="3"/>
  <c r="U1339" i="3"/>
  <c r="U1340" i="3"/>
  <c r="U1341" i="3"/>
  <c r="U1342" i="3"/>
  <c r="U1343" i="3"/>
  <c r="U1344" i="3"/>
  <c r="U1345" i="3"/>
  <c r="U1346" i="3"/>
  <c r="U1347" i="3"/>
  <c r="U1348" i="3"/>
  <c r="U1349" i="3"/>
  <c r="U1350" i="3"/>
  <c r="U1351" i="3"/>
  <c r="U1352" i="3"/>
  <c r="U1353" i="3"/>
  <c r="U1354" i="3"/>
  <c r="U1355" i="3"/>
  <c r="U1356" i="3"/>
  <c r="U1357" i="3"/>
  <c r="U1358" i="3"/>
  <c r="U1359" i="3"/>
  <c r="U1360" i="3"/>
  <c r="U1361" i="3"/>
  <c r="U1362" i="3"/>
  <c r="U1363" i="3"/>
  <c r="U1364" i="3"/>
  <c r="U1365" i="3"/>
  <c r="U1366" i="3"/>
  <c r="U1367" i="3"/>
  <c r="U1368" i="3"/>
  <c r="U1369" i="3"/>
  <c r="U1370" i="3"/>
  <c r="U1371" i="3"/>
  <c r="U1372" i="3"/>
  <c r="U1373" i="3"/>
  <c r="U1374" i="3"/>
  <c r="U1375" i="3"/>
  <c r="U1376" i="3"/>
  <c r="U1377" i="3"/>
  <c r="U1378" i="3"/>
  <c r="U1379" i="3"/>
  <c r="U1380" i="3"/>
  <c r="U1381" i="3"/>
  <c r="U1382" i="3"/>
  <c r="U1383" i="3"/>
  <c r="U1384" i="3"/>
  <c r="U1385" i="3"/>
  <c r="U1386" i="3"/>
  <c r="U1387" i="3"/>
  <c r="U1388" i="3"/>
  <c r="U1389" i="3"/>
  <c r="U1390" i="3"/>
  <c r="U1391" i="3"/>
  <c r="U1392" i="3"/>
  <c r="U1393" i="3"/>
  <c r="U1394" i="3"/>
  <c r="U1395" i="3"/>
  <c r="U1396" i="3"/>
  <c r="U1397" i="3"/>
  <c r="U1398" i="3"/>
  <c r="U1399" i="3"/>
  <c r="U1400" i="3"/>
  <c r="U1401" i="3"/>
  <c r="U1402" i="3"/>
  <c r="U1403" i="3"/>
  <c r="U1404" i="3"/>
  <c r="U1405" i="3"/>
  <c r="U1406" i="3"/>
  <c r="U1407" i="3"/>
  <c r="U1408" i="3"/>
  <c r="U1409" i="3"/>
  <c r="U1410" i="3"/>
  <c r="U1411" i="3"/>
  <c r="U1412" i="3"/>
  <c r="U1413" i="3"/>
  <c r="U1414" i="3"/>
  <c r="U1415" i="3"/>
  <c r="U1416" i="3"/>
  <c r="U1417" i="3"/>
  <c r="U1418" i="3"/>
  <c r="U1419" i="3"/>
  <c r="U1420" i="3"/>
  <c r="U1421" i="3"/>
  <c r="U1422" i="3"/>
  <c r="U1423" i="3"/>
  <c r="U1424" i="3"/>
  <c r="U1425" i="3"/>
  <c r="U1426" i="3"/>
  <c r="U1427" i="3"/>
  <c r="U1428" i="3"/>
  <c r="U1429" i="3"/>
  <c r="U1430" i="3"/>
  <c r="U1431" i="3"/>
  <c r="U1432" i="3"/>
  <c r="U1433" i="3"/>
  <c r="U1434" i="3"/>
  <c r="U1435" i="3"/>
  <c r="U1436" i="3"/>
  <c r="U1437" i="3"/>
  <c r="U1438" i="3"/>
  <c r="U1439" i="3"/>
  <c r="U1440" i="3"/>
  <c r="U1441" i="3"/>
  <c r="U1442" i="3"/>
  <c r="U1443" i="3"/>
  <c r="U1444" i="3"/>
  <c r="U1445" i="3"/>
  <c r="U1446" i="3"/>
  <c r="U1447" i="3"/>
  <c r="U1448" i="3"/>
  <c r="U1449" i="3"/>
  <c r="U1450" i="3"/>
  <c r="U1451" i="3"/>
  <c r="U1452" i="3"/>
  <c r="U1453" i="3"/>
  <c r="U1454" i="3"/>
  <c r="U1455" i="3"/>
  <c r="U1456" i="3"/>
  <c r="U1457" i="3"/>
  <c r="U1458" i="3"/>
  <c r="U1459" i="3"/>
  <c r="U1460" i="3"/>
  <c r="U1461" i="3"/>
  <c r="U1462" i="3"/>
  <c r="U1463" i="3"/>
  <c r="U1464" i="3"/>
  <c r="U1465" i="3"/>
  <c r="U1466" i="3"/>
  <c r="U1467" i="3"/>
  <c r="U1468" i="3"/>
  <c r="U1469" i="3"/>
  <c r="U1470" i="3"/>
  <c r="U1471" i="3"/>
  <c r="U1472" i="3"/>
  <c r="U1473" i="3"/>
  <c r="U1474" i="3"/>
  <c r="U1475" i="3"/>
  <c r="U1476" i="3"/>
  <c r="U1477" i="3"/>
  <c r="U1478" i="3"/>
  <c r="U1479" i="3"/>
  <c r="U1480" i="3"/>
  <c r="U1481" i="3"/>
  <c r="U1482" i="3"/>
  <c r="U1483" i="3"/>
  <c r="U1484" i="3"/>
  <c r="U1485" i="3"/>
  <c r="U1486" i="3"/>
  <c r="U1487" i="3"/>
  <c r="U1488" i="3"/>
  <c r="U1489" i="3"/>
  <c r="U1490" i="3"/>
  <c r="U1491" i="3"/>
  <c r="U1492" i="3"/>
  <c r="U1493" i="3"/>
  <c r="U1494" i="3"/>
  <c r="U1495" i="3"/>
  <c r="U1496" i="3"/>
  <c r="U1497" i="3"/>
  <c r="U1498" i="3"/>
  <c r="U1499" i="3"/>
  <c r="U1500" i="3"/>
  <c r="U1501" i="3"/>
  <c r="U1502" i="3"/>
  <c r="U1503" i="3"/>
  <c r="U1504" i="3"/>
  <c r="U1505" i="3"/>
  <c r="U1506" i="3"/>
  <c r="U1507" i="3"/>
  <c r="U1508" i="3"/>
  <c r="U1509" i="3"/>
  <c r="U1510" i="3"/>
  <c r="U1511" i="3"/>
  <c r="U1512" i="3"/>
  <c r="U1513" i="3"/>
  <c r="U1514" i="3"/>
  <c r="U1515" i="3"/>
  <c r="U1516" i="3"/>
  <c r="U1517" i="3"/>
  <c r="U1518" i="3"/>
  <c r="U1519" i="3"/>
  <c r="U1520" i="3"/>
  <c r="U1521" i="3"/>
  <c r="U1522" i="3"/>
  <c r="U1523" i="3"/>
  <c r="U1524" i="3"/>
  <c r="U1525" i="3"/>
  <c r="U1526" i="3"/>
  <c r="U1527" i="3"/>
  <c r="U1528" i="3"/>
  <c r="U1529" i="3"/>
  <c r="U1530" i="3"/>
  <c r="U1531" i="3"/>
  <c r="U1532" i="3"/>
  <c r="U1533" i="3"/>
  <c r="U1534" i="3"/>
  <c r="U1535" i="3"/>
  <c r="U1536" i="3"/>
  <c r="U1537" i="3"/>
  <c r="U1538" i="3"/>
  <c r="U1539" i="3"/>
  <c r="U1540" i="3"/>
  <c r="U1541" i="3"/>
  <c r="U1542" i="3"/>
  <c r="U1543" i="3"/>
  <c r="U1544" i="3"/>
  <c r="U1545" i="3"/>
  <c r="U1546" i="3"/>
  <c r="U1547" i="3"/>
  <c r="U1548" i="3"/>
  <c r="U1549" i="3"/>
  <c r="U1550" i="3"/>
  <c r="U1551" i="3"/>
  <c r="U1552" i="3"/>
  <c r="U1553" i="3"/>
  <c r="U1554" i="3"/>
  <c r="U1555" i="3"/>
  <c r="U1556" i="3"/>
  <c r="U1557" i="3"/>
  <c r="U1558" i="3"/>
  <c r="U1559" i="3"/>
  <c r="U1560" i="3"/>
  <c r="U1561" i="3"/>
  <c r="U1562" i="3"/>
  <c r="U1563" i="3"/>
  <c r="U1564" i="3"/>
  <c r="U1565" i="3"/>
  <c r="U1566" i="3"/>
  <c r="U1567" i="3"/>
  <c r="U1568" i="3"/>
  <c r="U1569" i="3"/>
  <c r="U1570" i="3"/>
  <c r="U1571" i="3"/>
  <c r="U1572" i="3"/>
  <c r="U1573" i="3"/>
  <c r="U1574" i="3"/>
  <c r="U1575" i="3"/>
  <c r="U1576" i="3"/>
  <c r="U1577" i="3"/>
  <c r="U1578" i="3"/>
  <c r="U1579" i="3"/>
  <c r="U1580" i="3"/>
  <c r="U1581" i="3"/>
  <c r="U1582" i="3"/>
  <c r="U1583" i="3"/>
  <c r="U1584" i="3"/>
  <c r="U1585" i="3"/>
  <c r="U1586" i="3"/>
  <c r="U1587" i="3"/>
  <c r="U1588" i="3"/>
  <c r="U1589" i="3"/>
  <c r="U1590" i="3"/>
  <c r="U1591" i="3"/>
  <c r="U1592" i="3"/>
  <c r="U1593" i="3"/>
  <c r="U1594" i="3"/>
  <c r="U1595" i="3"/>
  <c r="U1596" i="3"/>
  <c r="U1597" i="3"/>
  <c r="U1598" i="3"/>
  <c r="U1599" i="3"/>
  <c r="U1600" i="3"/>
  <c r="U1601" i="3"/>
  <c r="U1602" i="3"/>
  <c r="U1603" i="3"/>
  <c r="U1604" i="3"/>
  <c r="U1605" i="3"/>
  <c r="U1606" i="3"/>
  <c r="U1607" i="3"/>
  <c r="U1608" i="3"/>
  <c r="U1609" i="3"/>
  <c r="U1610" i="3"/>
  <c r="U1611" i="3"/>
  <c r="U1612" i="3"/>
  <c r="U1613" i="3"/>
  <c r="U1614" i="3"/>
  <c r="U1615" i="3"/>
  <c r="U1616" i="3"/>
  <c r="U1617" i="3"/>
  <c r="U1618" i="3"/>
  <c r="U1619" i="3"/>
  <c r="U1620" i="3"/>
  <c r="U1621" i="3"/>
  <c r="U1622" i="3"/>
  <c r="U1623" i="3"/>
  <c r="U1624" i="3"/>
  <c r="U1625" i="3"/>
  <c r="U1626" i="3"/>
  <c r="U1627" i="3"/>
  <c r="U1628" i="3"/>
  <c r="U1629" i="3"/>
  <c r="U1630" i="3"/>
  <c r="U1631" i="3"/>
  <c r="U1632" i="3"/>
  <c r="U1633" i="3"/>
  <c r="U1634" i="3"/>
  <c r="U1635" i="3"/>
  <c r="U1636" i="3"/>
  <c r="U1637" i="3"/>
  <c r="U1638" i="3"/>
  <c r="U1639" i="3"/>
  <c r="U1640" i="3"/>
  <c r="U1641" i="3"/>
  <c r="U1642" i="3"/>
  <c r="U1643" i="3"/>
  <c r="U1644" i="3"/>
  <c r="U1645" i="3"/>
  <c r="U1646" i="3"/>
  <c r="U1647" i="3"/>
  <c r="U1648" i="3"/>
  <c r="U1649" i="3"/>
  <c r="U1650" i="3"/>
  <c r="U1651" i="3"/>
  <c r="U1652" i="3"/>
  <c r="U1653" i="3"/>
  <c r="U1654" i="3"/>
  <c r="U1655" i="3"/>
  <c r="U1656" i="3"/>
  <c r="U1657" i="3"/>
  <c r="U1658" i="3"/>
  <c r="U1659" i="3"/>
  <c r="U1660" i="3"/>
  <c r="U1661" i="3"/>
  <c r="U1662" i="3"/>
  <c r="U1663" i="3"/>
  <c r="U1664" i="3"/>
  <c r="U1665" i="3"/>
  <c r="U1666" i="3"/>
  <c r="U1667" i="3"/>
  <c r="U1668" i="3"/>
  <c r="U1669" i="3"/>
  <c r="U1670" i="3"/>
  <c r="U1671" i="3"/>
  <c r="U1672" i="3"/>
  <c r="U1673" i="3"/>
  <c r="U1674" i="3"/>
  <c r="U1675" i="3"/>
  <c r="U1676" i="3"/>
  <c r="U1677" i="3"/>
  <c r="U1678" i="3"/>
  <c r="U1679" i="3"/>
  <c r="U1680" i="3"/>
  <c r="U1681" i="3"/>
  <c r="U1682" i="3"/>
  <c r="U1683" i="3"/>
  <c r="U1684" i="3"/>
  <c r="U1685" i="3"/>
  <c r="U1686" i="3"/>
  <c r="U1687" i="3"/>
  <c r="U1688" i="3"/>
  <c r="U1689" i="3"/>
  <c r="U1690" i="3"/>
  <c r="U1691" i="3"/>
  <c r="U1692" i="3"/>
  <c r="U1693" i="3"/>
  <c r="U1694" i="3"/>
  <c r="U1695" i="3"/>
  <c r="U1696" i="3"/>
  <c r="U1697" i="3"/>
  <c r="U1698" i="3"/>
  <c r="U1699" i="3"/>
  <c r="U1700" i="3"/>
  <c r="U1701" i="3"/>
  <c r="U1702" i="3"/>
  <c r="U1703" i="3"/>
  <c r="U1704" i="3"/>
  <c r="U1705" i="3"/>
  <c r="U1706" i="3"/>
  <c r="U1707" i="3"/>
  <c r="U1708" i="3"/>
  <c r="U1709" i="3"/>
  <c r="U1710" i="3"/>
  <c r="U1711" i="3"/>
  <c r="U1712" i="3"/>
  <c r="U1713" i="3"/>
  <c r="U1714" i="3"/>
  <c r="U1715" i="3"/>
  <c r="U1716" i="3"/>
  <c r="U1717" i="3"/>
  <c r="U1718" i="3"/>
  <c r="U1719" i="3"/>
  <c r="U1720" i="3"/>
  <c r="U1721" i="3"/>
  <c r="U1722" i="3"/>
  <c r="U1723" i="3"/>
  <c r="U1724" i="3"/>
  <c r="U1725" i="3"/>
  <c r="U1726" i="3"/>
  <c r="U1727" i="3"/>
  <c r="U1728" i="3"/>
  <c r="U1729" i="3"/>
  <c r="U1730" i="3"/>
  <c r="U1731" i="3"/>
  <c r="U1732" i="3"/>
  <c r="U1733" i="3"/>
  <c r="U1734" i="3"/>
  <c r="U1735" i="3"/>
  <c r="U1736" i="3"/>
  <c r="U1737" i="3"/>
  <c r="U1738" i="3"/>
  <c r="U1739" i="3"/>
  <c r="U1740" i="3"/>
  <c r="U1741" i="3"/>
  <c r="U1742" i="3"/>
  <c r="U1743" i="3"/>
  <c r="U1744" i="3"/>
  <c r="U1745" i="3"/>
  <c r="U1746" i="3"/>
  <c r="U1747" i="3"/>
  <c r="U1748" i="3"/>
  <c r="U1749" i="3"/>
  <c r="U1750" i="3"/>
  <c r="U1751" i="3"/>
  <c r="U1752" i="3"/>
  <c r="U1753" i="3"/>
  <c r="U1754" i="3"/>
  <c r="U1755" i="3"/>
  <c r="U1756" i="3"/>
  <c r="U1757" i="3"/>
  <c r="U1758" i="3"/>
  <c r="U1759" i="3"/>
  <c r="U1760" i="3"/>
  <c r="U1761" i="3"/>
  <c r="U1762" i="3"/>
  <c r="U1763" i="3"/>
  <c r="U1764" i="3"/>
  <c r="U1765" i="3"/>
  <c r="U1766" i="3"/>
  <c r="U1767" i="3"/>
  <c r="U1768" i="3"/>
  <c r="U1769" i="3"/>
  <c r="U1770" i="3"/>
  <c r="U1771" i="3"/>
  <c r="U1772" i="3"/>
  <c r="U1773" i="3"/>
  <c r="U1774" i="3"/>
  <c r="U1775" i="3"/>
  <c r="U1776" i="3"/>
  <c r="U1777" i="3"/>
  <c r="U1778" i="3"/>
  <c r="U1779" i="3"/>
  <c r="U1780" i="3"/>
  <c r="U1781" i="3"/>
  <c r="U1782" i="3"/>
  <c r="U1783" i="3"/>
  <c r="U1784" i="3"/>
  <c r="U1785" i="3"/>
  <c r="U1786" i="3"/>
  <c r="U1787" i="3"/>
  <c r="U1788" i="3"/>
  <c r="U1789" i="3"/>
  <c r="U1790" i="3"/>
  <c r="U1791" i="3"/>
  <c r="U1792" i="3"/>
  <c r="U1793" i="3"/>
  <c r="U1794" i="3"/>
  <c r="U1795" i="3"/>
  <c r="U1796" i="3"/>
  <c r="U1797" i="3"/>
  <c r="U1798" i="3"/>
  <c r="U1799" i="3"/>
  <c r="U1800" i="3"/>
  <c r="U1801" i="3"/>
  <c r="U1802" i="3"/>
  <c r="U1803" i="3"/>
  <c r="U1804" i="3"/>
  <c r="U1805" i="3"/>
  <c r="U1806" i="3"/>
  <c r="U1807" i="3"/>
  <c r="U1808" i="3"/>
  <c r="U1809" i="3"/>
  <c r="U1810" i="3"/>
  <c r="U1811" i="3"/>
  <c r="U1812" i="3"/>
  <c r="U1813" i="3"/>
  <c r="U1814" i="3"/>
  <c r="U1815" i="3"/>
  <c r="U1816" i="3"/>
  <c r="U1817" i="3"/>
  <c r="U1818" i="3"/>
  <c r="U1819" i="3"/>
  <c r="U1820" i="3"/>
  <c r="U1821" i="3"/>
  <c r="U1822" i="3"/>
  <c r="U1823" i="3"/>
  <c r="U1824" i="3"/>
  <c r="U1825" i="3"/>
  <c r="U1826" i="3"/>
  <c r="U1827" i="3"/>
  <c r="U1828" i="3"/>
  <c r="U1829" i="3"/>
  <c r="U1830" i="3"/>
  <c r="U1831" i="3"/>
  <c r="U1832" i="3"/>
  <c r="U1833" i="3"/>
  <c r="U1834" i="3"/>
  <c r="U1835" i="3"/>
  <c r="U1836" i="3"/>
  <c r="U1837" i="3"/>
  <c r="U1838" i="3"/>
  <c r="U1839" i="3"/>
  <c r="U1840" i="3"/>
  <c r="U1841" i="3"/>
  <c r="U1842" i="3"/>
  <c r="U1843" i="3"/>
  <c r="U1844" i="3"/>
  <c r="U1845" i="3"/>
  <c r="U1846" i="3"/>
  <c r="U1847" i="3"/>
  <c r="U1848" i="3"/>
  <c r="U1849" i="3"/>
  <c r="U1850" i="3"/>
  <c r="U1851" i="3"/>
  <c r="U1852" i="3"/>
  <c r="U1853" i="3"/>
  <c r="U1854" i="3"/>
  <c r="U1855" i="3"/>
  <c r="U1856" i="3"/>
  <c r="U1857" i="3"/>
  <c r="U1858" i="3"/>
  <c r="U1859" i="3"/>
  <c r="U1860" i="3"/>
  <c r="U1861" i="3"/>
  <c r="U1862" i="3"/>
  <c r="U1863" i="3"/>
  <c r="U1864" i="3"/>
  <c r="U1865" i="3"/>
  <c r="U1866" i="3"/>
  <c r="U1867" i="3"/>
  <c r="U1868" i="3"/>
  <c r="U1869" i="3"/>
  <c r="U1870" i="3"/>
  <c r="U1871" i="3"/>
  <c r="U1872" i="3"/>
  <c r="U1873" i="3"/>
  <c r="U1874" i="3"/>
  <c r="U1875" i="3"/>
  <c r="U1876" i="3"/>
  <c r="U1877" i="3"/>
  <c r="U1878" i="3"/>
  <c r="U1879" i="3"/>
  <c r="U1880" i="3"/>
  <c r="U1881" i="3"/>
  <c r="U1882" i="3"/>
  <c r="U1883" i="3"/>
  <c r="U1884" i="3"/>
  <c r="U1885" i="3"/>
  <c r="U1886" i="3"/>
  <c r="U1887" i="3"/>
  <c r="U1888" i="3"/>
  <c r="U1889" i="3"/>
  <c r="U1890" i="3"/>
  <c r="U1891" i="3"/>
  <c r="U1892" i="3"/>
  <c r="U1893" i="3"/>
  <c r="U1894" i="3"/>
  <c r="U1895" i="3"/>
  <c r="U1896" i="3"/>
  <c r="U1897" i="3"/>
  <c r="U1898" i="3"/>
  <c r="U1899" i="3"/>
  <c r="U1900" i="3"/>
  <c r="U1901" i="3"/>
  <c r="U1902" i="3"/>
  <c r="U1903" i="3"/>
  <c r="U1904" i="3"/>
  <c r="U1905" i="3"/>
  <c r="U1906" i="3"/>
  <c r="U1907" i="3"/>
  <c r="U1908" i="3"/>
  <c r="U1909" i="3"/>
  <c r="U1910" i="3"/>
  <c r="U1911" i="3"/>
  <c r="U1912" i="3"/>
  <c r="U1913" i="3"/>
  <c r="U1914" i="3"/>
  <c r="U1915" i="3"/>
  <c r="U1916" i="3"/>
  <c r="U1917" i="3"/>
  <c r="U1918" i="3"/>
  <c r="U1919" i="3"/>
  <c r="U1920" i="3"/>
  <c r="U1921" i="3"/>
  <c r="U1922" i="3"/>
  <c r="U1923" i="3"/>
  <c r="U1924" i="3"/>
  <c r="U1925" i="3"/>
  <c r="U1926" i="3"/>
  <c r="U1927" i="3"/>
  <c r="U1928" i="3"/>
  <c r="U1929" i="3"/>
  <c r="U1930" i="3"/>
  <c r="U1931" i="3"/>
  <c r="U1932" i="3"/>
  <c r="U1933" i="3"/>
  <c r="U1934" i="3"/>
  <c r="U1935" i="3"/>
  <c r="U1936" i="3"/>
  <c r="U1937" i="3"/>
  <c r="U1938" i="3"/>
  <c r="U1939" i="3"/>
  <c r="U1940" i="3"/>
  <c r="U1941" i="3"/>
  <c r="U1942" i="3"/>
  <c r="U1943" i="3"/>
  <c r="U1944" i="3"/>
  <c r="U1945" i="3"/>
  <c r="U1946" i="3"/>
  <c r="U1947" i="3"/>
  <c r="U1948" i="3"/>
  <c r="U1949" i="3"/>
  <c r="U1950" i="3"/>
  <c r="U1951" i="3"/>
  <c r="U1952" i="3"/>
  <c r="U1953" i="3"/>
  <c r="U1954" i="3"/>
  <c r="U1955" i="3"/>
  <c r="U1956" i="3"/>
  <c r="U1957" i="3"/>
  <c r="U1958" i="3"/>
  <c r="U1959" i="3"/>
  <c r="U1960" i="3"/>
  <c r="U1961" i="3"/>
  <c r="U1962" i="3"/>
  <c r="U1963" i="3"/>
  <c r="U1964" i="3"/>
  <c r="U1965" i="3"/>
  <c r="U1966" i="3"/>
  <c r="U1967" i="3"/>
  <c r="U1968" i="3"/>
  <c r="U1969" i="3"/>
  <c r="U1970" i="3"/>
  <c r="U1971" i="3"/>
  <c r="U1972" i="3"/>
  <c r="U1973" i="3"/>
  <c r="U1974" i="3"/>
  <c r="U1975" i="3"/>
  <c r="U1976" i="3"/>
  <c r="U1977" i="3"/>
  <c r="U1978" i="3"/>
  <c r="U1979" i="3"/>
  <c r="U1980" i="3"/>
  <c r="U1981" i="3"/>
  <c r="U1982" i="3"/>
  <c r="U1983" i="3"/>
  <c r="U1984" i="3"/>
  <c r="U1985" i="3"/>
  <c r="U1986" i="3"/>
  <c r="U1987" i="3"/>
  <c r="U1988" i="3"/>
  <c r="U1989" i="3"/>
  <c r="U1990" i="3"/>
  <c r="U1991" i="3"/>
  <c r="U1992" i="3"/>
  <c r="U1993" i="3"/>
  <c r="U1994" i="3"/>
  <c r="U1995" i="3"/>
  <c r="U1996" i="3"/>
  <c r="U1997" i="3"/>
  <c r="U1998" i="3"/>
  <c r="U1999" i="3"/>
  <c r="U2000" i="3"/>
  <c r="U2001" i="3"/>
  <c r="U2002" i="3"/>
  <c r="U2003" i="3"/>
  <c r="U2004" i="3"/>
  <c r="U2005" i="3"/>
  <c r="U2006" i="3"/>
  <c r="U2007" i="3"/>
  <c r="U2008" i="3"/>
  <c r="U2009" i="3"/>
  <c r="U2010" i="3"/>
  <c r="U2011" i="3"/>
  <c r="U2012" i="3"/>
  <c r="U2013" i="3"/>
  <c r="U2014" i="3"/>
  <c r="U2015" i="3"/>
  <c r="U2016" i="3"/>
  <c r="U2017" i="3"/>
  <c r="U2018" i="3"/>
  <c r="U2019" i="3"/>
  <c r="U2020" i="3"/>
  <c r="U2021" i="3"/>
  <c r="U2022" i="3"/>
  <c r="U2023" i="3"/>
  <c r="U2024" i="3"/>
  <c r="U2025" i="3"/>
  <c r="U2026" i="3"/>
  <c r="U2027" i="3"/>
  <c r="U2028" i="3"/>
  <c r="U2029" i="3"/>
  <c r="U2030" i="3"/>
  <c r="U2031" i="3"/>
  <c r="U2032" i="3"/>
  <c r="U2033" i="3"/>
  <c r="U2034" i="3"/>
  <c r="U2035" i="3"/>
  <c r="U2036" i="3"/>
  <c r="U2037" i="3"/>
  <c r="U2038" i="3"/>
  <c r="U2039" i="3"/>
  <c r="U2040" i="3"/>
  <c r="U2041" i="3"/>
  <c r="U2042" i="3"/>
  <c r="U2043" i="3"/>
  <c r="U2044" i="3"/>
  <c r="U2045" i="3"/>
  <c r="U2046" i="3"/>
  <c r="U2047" i="3"/>
  <c r="U2048" i="3"/>
  <c r="U2049" i="3"/>
  <c r="U2050" i="3"/>
  <c r="U2051" i="3"/>
  <c r="U2052" i="3"/>
  <c r="U2053" i="3"/>
  <c r="U2054" i="3"/>
  <c r="U2055" i="3"/>
  <c r="U2056" i="3"/>
  <c r="U2057" i="3"/>
  <c r="U2058" i="3"/>
  <c r="U2059" i="3"/>
  <c r="U2060" i="3"/>
  <c r="U2061" i="3"/>
  <c r="U2062" i="3"/>
  <c r="U2063" i="3"/>
  <c r="U2064" i="3"/>
  <c r="U2065" i="3"/>
  <c r="U2066" i="3"/>
  <c r="U2067" i="3"/>
  <c r="U2068" i="3"/>
  <c r="U2069" i="3"/>
  <c r="U2070" i="3"/>
  <c r="U2071" i="3"/>
  <c r="U2072" i="3"/>
  <c r="U2073" i="3"/>
  <c r="U2074" i="3"/>
  <c r="U2075" i="3"/>
  <c r="U2076" i="3"/>
  <c r="U2077" i="3"/>
  <c r="U2078" i="3"/>
  <c r="U2079" i="3"/>
  <c r="U2080" i="3"/>
  <c r="U2081" i="3"/>
  <c r="U2082" i="3"/>
  <c r="U2083" i="3"/>
  <c r="U2084" i="3"/>
  <c r="U2085" i="3"/>
  <c r="U2086" i="3"/>
  <c r="U2087" i="3"/>
  <c r="U2088" i="3"/>
  <c r="U2089" i="3"/>
  <c r="U2090" i="3"/>
  <c r="U2091" i="3"/>
  <c r="U2092" i="3"/>
  <c r="U2093" i="3"/>
  <c r="U2094" i="3"/>
  <c r="U2095" i="3"/>
  <c r="U2096" i="3"/>
  <c r="U2097" i="3"/>
  <c r="U2098" i="3"/>
  <c r="U2099" i="3"/>
  <c r="U2100" i="3"/>
  <c r="U2101" i="3"/>
  <c r="U2102" i="3"/>
  <c r="U2103" i="3"/>
  <c r="U2104" i="3"/>
  <c r="U2105" i="3"/>
  <c r="U2106" i="3"/>
  <c r="U2107" i="3"/>
  <c r="U2108" i="3"/>
  <c r="U2109" i="3"/>
  <c r="U2110" i="3"/>
  <c r="U2111" i="3"/>
  <c r="U2112" i="3"/>
  <c r="U2113" i="3"/>
  <c r="U2114" i="3"/>
  <c r="U2115" i="3"/>
  <c r="U2116" i="3"/>
  <c r="U2117" i="3"/>
  <c r="U2118" i="3"/>
  <c r="U2119" i="3"/>
  <c r="U2120" i="3"/>
  <c r="U2121" i="3"/>
  <c r="U2122" i="3"/>
  <c r="U2123" i="3"/>
  <c r="U2124" i="3"/>
  <c r="U2125" i="3"/>
  <c r="U2126" i="3"/>
  <c r="U2127" i="3"/>
  <c r="U2128" i="3"/>
  <c r="U2129" i="3"/>
  <c r="U2130" i="3"/>
  <c r="U2131" i="3"/>
  <c r="U2132" i="3"/>
  <c r="U2133" i="3"/>
  <c r="U2134" i="3"/>
  <c r="U2135" i="3"/>
  <c r="U2136" i="3"/>
  <c r="U2137" i="3"/>
  <c r="U2138" i="3"/>
  <c r="U2139" i="3"/>
  <c r="U2140" i="3"/>
  <c r="U2141" i="3"/>
  <c r="U2142" i="3"/>
  <c r="U2143" i="3"/>
  <c r="U2144" i="3"/>
  <c r="U2145" i="3"/>
  <c r="U2146" i="3"/>
  <c r="U2147" i="3"/>
  <c r="U2148" i="3"/>
  <c r="U2149" i="3"/>
  <c r="U2150" i="3"/>
  <c r="U2151" i="3"/>
  <c r="U2152" i="3"/>
  <c r="U2153" i="3"/>
  <c r="U2154" i="3"/>
  <c r="U2155" i="3"/>
  <c r="U2156" i="3"/>
  <c r="U2157" i="3"/>
  <c r="U2158" i="3"/>
  <c r="U2159" i="3"/>
  <c r="U2160" i="3"/>
  <c r="U2161" i="3"/>
  <c r="U2162" i="3"/>
  <c r="U2163" i="3"/>
  <c r="U2164" i="3"/>
  <c r="U2165" i="3"/>
  <c r="U2166" i="3"/>
  <c r="U2167" i="3"/>
  <c r="U2168" i="3"/>
  <c r="U2169" i="3"/>
  <c r="U2170" i="3"/>
  <c r="U2171" i="3"/>
  <c r="U2172" i="3"/>
  <c r="U2173" i="3"/>
  <c r="U2174" i="3"/>
  <c r="U2175" i="3"/>
  <c r="U2176" i="3"/>
  <c r="U2177" i="3"/>
  <c r="U2178" i="3"/>
  <c r="U2179" i="3"/>
  <c r="U2180" i="3"/>
  <c r="U2181" i="3"/>
  <c r="U2182" i="3"/>
  <c r="U2183" i="3"/>
  <c r="U2184" i="3"/>
  <c r="U2185" i="3"/>
  <c r="U2186" i="3"/>
  <c r="U2187" i="3"/>
  <c r="U2188" i="3"/>
  <c r="U2189" i="3"/>
  <c r="U2190" i="3"/>
  <c r="U2191" i="3"/>
  <c r="U2192" i="3"/>
  <c r="U2193" i="3"/>
  <c r="U2194" i="3"/>
  <c r="U2195" i="3"/>
  <c r="U2196" i="3"/>
  <c r="U2197" i="3"/>
  <c r="U2198" i="3"/>
  <c r="U2199" i="3"/>
  <c r="U2200" i="3"/>
  <c r="U2201" i="3"/>
  <c r="U2202" i="3"/>
  <c r="U2203" i="3"/>
  <c r="U2204" i="3"/>
  <c r="U2205" i="3"/>
  <c r="U2206" i="3"/>
  <c r="U2207" i="3"/>
  <c r="U2208" i="3"/>
  <c r="U2209" i="3"/>
  <c r="U2210" i="3"/>
  <c r="U2211" i="3"/>
  <c r="U2212" i="3"/>
  <c r="U2213" i="3"/>
  <c r="U2214" i="3"/>
  <c r="U2215" i="3"/>
  <c r="U2216" i="3"/>
  <c r="U2217" i="3"/>
  <c r="U2218" i="3"/>
  <c r="U2219" i="3"/>
  <c r="U2220" i="3"/>
  <c r="U2221" i="3"/>
  <c r="U2222" i="3"/>
  <c r="U2223" i="3"/>
  <c r="U2224" i="3"/>
  <c r="U2225" i="3"/>
  <c r="U2226" i="3"/>
  <c r="U2227" i="3"/>
  <c r="U2228" i="3"/>
  <c r="U2229" i="3"/>
  <c r="U2230" i="3"/>
  <c r="U2231" i="3"/>
  <c r="U2232" i="3"/>
  <c r="U2233" i="3"/>
  <c r="U2234" i="3"/>
  <c r="U2235" i="3"/>
  <c r="U2236" i="3"/>
  <c r="U2237" i="3"/>
  <c r="U2238" i="3"/>
  <c r="U2239" i="3"/>
  <c r="U2240" i="3"/>
  <c r="U2241" i="3"/>
  <c r="U2242" i="3"/>
  <c r="U2243" i="3"/>
  <c r="U2244" i="3"/>
  <c r="U2245" i="3"/>
  <c r="U2246" i="3"/>
  <c r="U2247" i="3"/>
  <c r="U2248" i="3"/>
  <c r="U2249" i="3"/>
  <c r="U2250" i="3"/>
  <c r="U2251" i="3"/>
  <c r="U2252" i="3"/>
  <c r="U2253" i="3"/>
  <c r="U2254" i="3"/>
  <c r="U2255" i="3"/>
  <c r="U2256" i="3"/>
  <c r="U2257" i="3"/>
  <c r="U2258" i="3"/>
  <c r="U2259" i="3"/>
  <c r="U2260" i="3"/>
  <c r="U2261" i="3"/>
  <c r="U2262" i="3"/>
  <c r="U2263" i="3"/>
  <c r="U2264" i="3"/>
  <c r="U2265" i="3"/>
  <c r="U2266" i="3"/>
  <c r="U2267" i="3"/>
  <c r="U2268" i="3"/>
  <c r="U2269" i="3"/>
  <c r="U2270" i="3"/>
  <c r="U2271" i="3"/>
  <c r="U2272" i="3"/>
  <c r="U2273" i="3"/>
  <c r="U2274" i="3"/>
  <c r="U2275" i="3"/>
  <c r="U2276" i="3"/>
  <c r="U2277" i="3"/>
  <c r="U2278" i="3"/>
  <c r="U2279" i="3"/>
  <c r="U2280" i="3"/>
  <c r="U2281" i="3"/>
  <c r="U2282" i="3"/>
  <c r="U2283" i="3"/>
  <c r="U2284" i="3"/>
  <c r="U2285" i="3"/>
  <c r="U2286" i="3"/>
  <c r="U2287" i="3"/>
  <c r="U2288" i="3"/>
  <c r="U2289" i="3"/>
  <c r="U2290" i="3"/>
  <c r="U2291" i="3"/>
  <c r="U2292" i="3"/>
  <c r="U2293" i="3"/>
  <c r="U2294" i="3"/>
  <c r="U2295" i="3"/>
  <c r="U2296" i="3"/>
  <c r="U2297" i="3"/>
  <c r="U2298" i="3"/>
  <c r="U2299" i="3"/>
  <c r="U2300" i="3"/>
  <c r="U2301" i="3"/>
  <c r="U2302" i="3"/>
  <c r="U2303" i="3"/>
  <c r="U2304" i="3"/>
  <c r="U2305" i="3"/>
  <c r="U2306" i="3"/>
  <c r="U2307" i="3"/>
  <c r="U2308" i="3"/>
  <c r="U2309" i="3"/>
  <c r="U2310" i="3"/>
  <c r="U2311" i="3"/>
  <c r="U2312" i="3"/>
  <c r="U2313" i="3"/>
  <c r="U2314" i="3"/>
  <c r="U2315" i="3"/>
  <c r="U2316" i="3"/>
  <c r="U2317" i="3"/>
  <c r="U2318" i="3"/>
  <c r="U2319" i="3"/>
  <c r="U2320" i="3"/>
  <c r="U2321" i="3"/>
  <c r="U2322" i="3"/>
  <c r="U2323" i="3"/>
  <c r="U2324" i="3"/>
  <c r="U2325" i="3"/>
  <c r="U2326" i="3"/>
  <c r="U2327" i="3"/>
  <c r="U2328" i="3"/>
  <c r="U2329" i="3"/>
  <c r="U2330" i="3"/>
  <c r="U2331" i="3"/>
  <c r="U2332" i="3"/>
  <c r="U2333" i="3"/>
  <c r="U2334" i="3"/>
  <c r="U2335" i="3"/>
  <c r="U2336" i="3"/>
  <c r="U2337" i="3"/>
  <c r="U2338" i="3"/>
  <c r="U2339" i="3"/>
  <c r="U2340" i="3"/>
  <c r="U2341" i="3"/>
  <c r="U2342" i="3"/>
  <c r="U2343" i="3"/>
  <c r="U2344" i="3"/>
  <c r="U2345" i="3"/>
  <c r="U2346" i="3"/>
  <c r="U2347" i="3"/>
  <c r="U2348" i="3"/>
  <c r="U2349" i="3"/>
  <c r="U2350" i="3"/>
  <c r="U2351" i="3"/>
  <c r="U2352" i="3"/>
  <c r="U2353" i="3"/>
  <c r="U2354" i="3"/>
  <c r="U2355" i="3"/>
  <c r="U2356" i="3"/>
  <c r="U2357" i="3"/>
  <c r="U2358" i="3"/>
  <c r="U2359" i="3"/>
  <c r="U2360" i="3"/>
  <c r="U2361" i="3"/>
  <c r="U2362" i="3"/>
  <c r="U2363" i="3"/>
  <c r="U2364" i="3"/>
  <c r="U2365" i="3"/>
  <c r="U2366" i="3"/>
  <c r="U2367" i="3"/>
  <c r="U2368" i="3"/>
  <c r="U2369" i="3"/>
  <c r="U2370" i="3"/>
  <c r="U2371" i="3"/>
  <c r="U2372" i="3"/>
  <c r="U2373" i="3"/>
  <c r="U2374" i="3"/>
  <c r="U2375" i="3"/>
  <c r="U2376" i="3"/>
  <c r="U2377" i="3"/>
  <c r="U2378" i="3"/>
  <c r="U2379" i="3"/>
  <c r="U2380" i="3"/>
  <c r="U2381" i="3"/>
  <c r="U2382" i="3"/>
  <c r="U2383" i="3"/>
  <c r="U2384" i="3"/>
  <c r="U2385" i="3"/>
  <c r="U2386" i="3"/>
  <c r="U2387" i="3"/>
  <c r="U2388" i="3"/>
  <c r="U2389" i="3"/>
  <c r="U2390" i="3"/>
  <c r="U2391" i="3"/>
  <c r="U2392" i="3"/>
  <c r="U2393" i="3"/>
  <c r="U2394" i="3"/>
  <c r="U2395" i="3"/>
  <c r="U2396" i="3"/>
  <c r="U2397" i="3"/>
  <c r="U2398" i="3"/>
  <c r="U2399" i="3"/>
  <c r="U2400" i="3"/>
  <c r="U2401" i="3"/>
  <c r="U2402" i="3"/>
  <c r="U2403" i="3"/>
  <c r="U2404" i="3"/>
  <c r="U2405" i="3"/>
  <c r="U2406" i="3"/>
  <c r="U2407" i="3"/>
  <c r="U2408" i="3"/>
  <c r="U2409" i="3"/>
  <c r="U2410" i="3"/>
  <c r="U2411" i="3"/>
  <c r="U2412" i="3"/>
  <c r="U2413" i="3"/>
  <c r="U2414" i="3"/>
  <c r="U2415" i="3"/>
  <c r="U2416" i="3"/>
  <c r="U2417" i="3"/>
  <c r="U2418" i="3"/>
  <c r="U2419" i="3"/>
  <c r="U2420" i="3"/>
  <c r="U2421" i="3"/>
  <c r="U2422" i="3"/>
  <c r="U2423" i="3"/>
  <c r="U2424" i="3"/>
  <c r="U2425" i="3"/>
  <c r="U2426" i="3"/>
  <c r="U2427" i="3"/>
  <c r="U2428" i="3"/>
  <c r="U2429" i="3"/>
  <c r="U2430" i="3"/>
  <c r="U2431" i="3"/>
  <c r="U2432" i="3"/>
  <c r="U2433" i="3"/>
  <c r="U2434" i="3"/>
  <c r="U2435" i="3"/>
  <c r="U2436" i="3"/>
  <c r="U2437" i="3"/>
  <c r="U2438" i="3"/>
  <c r="U2439" i="3"/>
  <c r="U2440" i="3"/>
  <c r="U2441" i="3"/>
  <c r="U2442" i="3"/>
  <c r="U2443" i="3"/>
  <c r="U2444" i="3"/>
  <c r="U2445" i="3"/>
  <c r="U2446" i="3"/>
  <c r="U2447" i="3"/>
  <c r="U2448" i="3"/>
  <c r="U2449" i="3"/>
  <c r="U2450" i="3"/>
  <c r="U2451" i="3"/>
  <c r="U2452" i="3"/>
  <c r="U2453" i="3"/>
  <c r="U2454" i="3"/>
  <c r="U2455" i="3"/>
  <c r="U2456" i="3"/>
  <c r="U2457" i="3"/>
  <c r="U2458" i="3"/>
  <c r="U2459" i="3"/>
  <c r="U2460" i="3"/>
  <c r="U2461" i="3"/>
  <c r="U2462" i="3"/>
  <c r="U2463" i="3"/>
  <c r="U2464" i="3"/>
  <c r="U2465" i="3"/>
  <c r="U2466" i="3"/>
  <c r="U2467" i="3"/>
  <c r="U2468" i="3"/>
  <c r="U2469" i="3"/>
  <c r="U2470" i="3"/>
  <c r="U2471" i="3"/>
  <c r="U2472" i="3"/>
  <c r="U2473" i="3"/>
  <c r="U2474" i="3"/>
  <c r="U2475" i="3"/>
  <c r="U2476" i="3"/>
  <c r="U2477" i="3"/>
  <c r="U2478" i="3"/>
  <c r="U2479" i="3"/>
  <c r="U2480" i="3"/>
  <c r="U2481" i="3"/>
  <c r="U2482" i="3"/>
  <c r="U2483" i="3"/>
  <c r="U2484" i="3"/>
  <c r="U2485" i="3"/>
  <c r="U2486" i="3"/>
  <c r="U2487" i="3"/>
  <c r="U2488" i="3"/>
  <c r="U2489" i="3"/>
  <c r="U2490" i="3"/>
  <c r="U2491" i="3"/>
  <c r="U2492" i="3"/>
  <c r="U2493" i="3"/>
  <c r="U2494" i="3"/>
  <c r="U2495" i="3"/>
  <c r="U2496" i="3"/>
  <c r="U2497" i="3"/>
  <c r="U2498" i="3"/>
  <c r="U2499" i="3"/>
  <c r="U2500" i="3"/>
  <c r="U2501" i="3"/>
  <c r="U2" i="3"/>
  <c r="X3" i="3"/>
  <c r="X4" i="3"/>
  <c r="X5" i="3"/>
  <c r="X6" i="3"/>
  <c r="X7" i="3"/>
  <c r="X8" i="3"/>
  <c r="X9" i="3"/>
  <c r="X10" i="3"/>
  <c r="X11" i="3"/>
  <c r="X12" i="3"/>
  <c r="X13" i="3"/>
  <c r="X14" i="3"/>
  <c r="X15" i="3"/>
  <c r="X16" i="3"/>
  <c r="X17" i="3"/>
  <c r="X18" i="3"/>
  <c r="X19" i="3"/>
  <c r="X20" i="3"/>
  <c r="X21" i="3"/>
  <c r="X22" i="3"/>
  <c r="X23" i="3"/>
  <c r="X24" i="3"/>
  <c r="X25" i="3"/>
  <c r="X26" i="3"/>
  <c r="X27" i="3"/>
  <c r="X28" i="3"/>
  <c r="X29" i="3"/>
  <c r="X30" i="3"/>
  <c r="X31" i="3"/>
  <c r="X32" i="3"/>
  <c r="X33" i="3"/>
  <c r="X34" i="3"/>
  <c r="X35" i="3"/>
  <c r="X36" i="3"/>
  <c r="X37" i="3"/>
  <c r="X38" i="3"/>
  <c r="X39" i="3"/>
  <c r="X40" i="3"/>
  <c r="X41" i="3"/>
  <c r="X42" i="3"/>
  <c r="X43" i="3"/>
  <c r="X44" i="3"/>
  <c r="X45" i="3"/>
  <c r="X46" i="3"/>
  <c r="X47" i="3"/>
  <c r="X48" i="3"/>
  <c r="X49" i="3"/>
  <c r="X50" i="3"/>
  <c r="X51" i="3"/>
  <c r="X52" i="3"/>
  <c r="X53" i="3"/>
  <c r="X54" i="3"/>
  <c r="X55" i="3"/>
  <c r="X56" i="3"/>
  <c r="X57" i="3"/>
  <c r="X58" i="3"/>
  <c r="X59" i="3"/>
  <c r="X60" i="3"/>
  <c r="X61" i="3"/>
  <c r="X62" i="3"/>
  <c r="X63" i="3"/>
  <c r="X64" i="3"/>
  <c r="X65" i="3"/>
  <c r="X66" i="3"/>
  <c r="X67" i="3"/>
  <c r="X68" i="3"/>
  <c r="X69" i="3"/>
  <c r="X70" i="3"/>
  <c r="X71" i="3"/>
  <c r="X72" i="3"/>
  <c r="X73" i="3"/>
  <c r="X74" i="3"/>
  <c r="X75" i="3"/>
  <c r="X76" i="3"/>
  <c r="X77" i="3"/>
  <c r="X78" i="3"/>
  <c r="X79" i="3"/>
  <c r="X80" i="3"/>
  <c r="X81" i="3"/>
  <c r="X82" i="3"/>
  <c r="X83" i="3"/>
  <c r="X84" i="3"/>
  <c r="X85" i="3"/>
  <c r="X86" i="3"/>
  <c r="X87" i="3"/>
  <c r="X88" i="3"/>
  <c r="X89" i="3"/>
  <c r="X90" i="3"/>
  <c r="X91" i="3"/>
  <c r="X92" i="3"/>
  <c r="X93" i="3"/>
  <c r="X94" i="3"/>
  <c r="X95" i="3"/>
  <c r="X96" i="3"/>
  <c r="X97" i="3"/>
  <c r="X98" i="3"/>
  <c r="X99" i="3"/>
  <c r="X100" i="3"/>
  <c r="X101" i="3"/>
  <c r="X102" i="3"/>
  <c r="X103" i="3"/>
  <c r="X104" i="3"/>
  <c r="X105" i="3"/>
  <c r="X106" i="3"/>
  <c r="X107" i="3"/>
  <c r="X108" i="3"/>
  <c r="X109" i="3"/>
  <c r="X110" i="3"/>
  <c r="X111" i="3"/>
  <c r="X112" i="3"/>
  <c r="X113" i="3"/>
  <c r="X114" i="3"/>
  <c r="X115" i="3"/>
  <c r="X116" i="3"/>
  <c r="X117" i="3"/>
  <c r="X118" i="3"/>
  <c r="X119" i="3"/>
  <c r="X120" i="3"/>
  <c r="X121" i="3"/>
  <c r="X122" i="3"/>
  <c r="X123" i="3"/>
  <c r="X124" i="3"/>
  <c r="X125" i="3"/>
  <c r="X126" i="3"/>
  <c r="X127" i="3"/>
  <c r="X128" i="3"/>
  <c r="X129" i="3"/>
  <c r="X130" i="3"/>
  <c r="X131" i="3"/>
  <c r="X132" i="3"/>
  <c r="X133" i="3"/>
  <c r="X134" i="3"/>
  <c r="X135" i="3"/>
  <c r="X136" i="3"/>
  <c r="X137" i="3"/>
  <c r="X138" i="3"/>
  <c r="X139" i="3"/>
  <c r="X140" i="3"/>
  <c r="X141" i="3"/>
  <c r="X142" i="3"/>
  <c r="X143" i="3"/>
  <c r="X144" i="3"/>
  <c r="X145" i="3"/>
  <c r="X146" i="3"/>
  <c r="X147" i="3"/>
  <c r="X148" i="3"/>
  <c r="X149" i="3"/>
  <c r="X150" i="3"/>
  <c r="X151" i="3"/>
  <c r="X152" i="3"/>
  <c r="X153" i="3"/>
  <c r="X154" i="3"/>
  <c r="X155" i="3"/>
  <c r="X156" i="3"/>
  <c r="X157" i="3"/>
  <c r="X158" i="3"/>
  <c r="X159" i="3"/>
  <c r="X160" i="3"/>
  <c r="X161" i="3"/>
  <c r="X162" i="3"/>
  <c r="X163" i="3"/>
  <c r="X164" i="3"/>
  <c r="X165" i="3"/>
  <c r="X166" i="3"/>
  <c r="X167" i="3"/>
  <c r="X168" i="3"/>
  <c r="X169" i="3"/>
  <c r="X170" i="3"/>
  <c r="X171" i="3"/>
  <c r="X172" i="3"/>
  <c r="X173" i="3"/>
  <c r="X174" i="3"/>
  <c r="X175" i="3"/>
  <c r="X176" i="3"/>
  <c r="X177" i="3"/>
  <c r="X178" i="3"/>
  <c r="X179" i="3"/>
  <c r="X180" i="3"/>
  <c r="X181" i="3"/>
  <c r="X182" i="3"/>
  <c r="X183" i="3"/>
  <c r="X184" i="3"/>
  <c r="X185" i="3"/>
  <c r="X186" i="3"/>
  <c r="X187" i="3"/>
  <c r="X188" i="3"/>
  <c r="X189" i="3"/>
  <c r="X190" i="3"/>
  <c r="X191" i="3"/>
  <c r="X192" i="3"/>
  <c r="X193" i="3"/>
  <c r="X194" i="3"/>
  <c r="X195" i="3"/>
  <c r="X196" i="3"/>
  <c r="X197" i="3"/>
  <c r="X198" i="3"/>
  <c r="X199" i="3"/>
  <c r="X200" i="3"/>
  <c r="X201" i="3"/>
  <c r="X202" i="3"/>
  <c r="X203" i="3"/>
  <c r="X204" i="3"/>
  <c r="X205" i="3"/>
  <c r="X206" i="3"/>
  <c r="X207" i="3"/>
  <c r="X208" i="3"/>
  <c r="X209" i="3"/>
  <c r="X210" i="3"/>
  <c r="X211" i="3"/>
  <c r="X212" i="3"/>
  <c r="X213" i="3"/>
  <c r="X214" i="3"/>
  <c r="X215" i="3"/>
  <c r="X216" i="3"/>
  <c r="X217" i="3"/>
  <c r="X218" i="3"/>
  <c r="X219" i="3"/>
  <c r="X220" i="3"/>
  <c r="X221" i="3"/>
  <c r="X222" i="3"/>
  <c r="X223" i="3"/>
  <c r="X224" i="3"/>
  <c r="X225" i="3"/>
  <c r="X226" i="3"/>
  <c r="X227" i="3"/>
  <c r="X228" i="3"/>
  <c r="X229" i="3"/>
  <c r="X230" i="3"/>
  <c r="X231" i="3"/>
  <c r="X232" i="3"/>
  <c r="X233" i="3"/>
  <c r="X234" i="3"/>
  <c r="X235" i="3"/>
  <c r="X236" i="3"/>
  <c r="X237" i="3"/>
  <c r="X238" i="3"/>
  <c r="X239" i="3"/>
  <c r="X240" i="3"/>
  <c r="X241" i="3"/>
  <c r="X242" i="3"/>
  <c r="X243" i="3"/>
  <c r="X244" i="3"/>
  <c r="X245" i="3"/>
  <c r="X246" i="3"/>
  <c r="X247" i="3"/>
  <c r="X248" i="3"/>
  <c r="X249" i="3"/>
  <c r="X250" i="3"/>
  <c r="X251" i="3"/>
  <c r="X252" i="3"/>
  <c r="X253" i="3"/>
  <c r="X254" i="3"/>
  <c r="X255" i="3"/>
  <c r="X256" i="3"/>
  <c r="X257" i="3"/>
  <c r="X258" i="3"/>
  <c r="X259" i="3"/>
  <c r="X260" i="3"/>
  <c r="X261" i="3"/>
  <c r="X262" i="3"/>
  <c r="X263" i="3"/>
  <c r="X264" i="3"/>
  <c r="X265" i="3"/>
  <c r="X266" i="3"/>
  <c r="X267" i="3"/>
  <c r="X268" i="3"/>
  <c r="X269" i="3"/>
  <c r="X270" i="3"/>
  <c r="X271" i="3"/>
  <c r="X272" i="3"/>
  <c r="X273" i="3"/>
  <c r="X274" i="3"/>
  <c r="X275" i="3"/>
  <c r="X276" i="3"/>
  <c r="X277" i="3"/>
  <c r="X278" i="3"/>
  <c r="X279" i="3"/>
  <c r="X280" i="3"/>
  <c r="X281" i="3"/>
  <c r="X282" i="3"/>
  <c r="X283" i="3"/>
  <c r="X284" i="3"/>
  <c r="X285" i="3"/>
  <c r="X286" i="3"/>
  <c r="X287" i="3"/>
  <c r="X288" i="3"/>
  <c r="X289" i="3"/>
  <c r="X290" i="3"/>
  <c r="X291" i="3"/>
  <c r="X292" i="3"/>
  <c r="X293" i="3"/>
  <c r="X294" i="3"/>
  <c r="X295" i="3"/>
  <c r="X296" i="3"/>
  <c r="X297" i="3"/>
  <c r="X298" i="3"/>
  <c r="X299" i="3"/>
  <c r="X300" i="3"/>
  <c r="X301" i="3"/>
  <c r="X302" i="3"/>
  <c r="X303" i="3"/>
  <c r="X304" i="3"/>
  <c r="X305" i="3"/>
  <c r="X306" i="3"/>
  <c r="X307" i="3"/>
  <c r="X308" i="3"/>
  <c r="X309" i="3"/>
  <c r="X310" i="3"/>
  <c r="X311" i="3"/>
  <c r="X312" i="3"/>
  <c r="X313" i="3"/>
  <c r="X314" i="3"/>
  <c r="X315" i="3"/>
  <c r="X316" i="3"/>
  <c r="X317" i="3"/>
  <c r="X318" i="3"/>
  <c r="X319" i="3"/>
  <c r="X320" i="3"/>
  <c r="X321" i="3"/>
  <c r="X322" i="3"/>
  <c r="X323" i="3"/>
  <c r="X324" i="3"/>
  <c r="X325" i="3"/>
  <c r="X326" i="3"/>
  <c r="X327" i="3"/>
  <c r="X328" i="3"/>
  <c r="X329" i="3"/>
  <c r="X330" i="3"/>
  <c r="X331" i="3"/>
  <c r="X332" i="3"/>
  <c r="X333" i="3"/>
  <c r="X334" i="3"/>
  <c r="X335" i="3"/>
  <c r="X336" i="3"/>
  <c r="X337" i="3"/>
  <c r="X338" i="3"/>
  <c r="X339" i="3"/>
  <c r="X340" i="3"/>
  <c r="X341" i="3"/>
  <c r="X342" i="3"/>
  <c r="X343" i="3"/>
  <c r="X344" i="3"/>
  <c r="X345" i="3"/>
  <c r="X346" i="3"/>
  <c r="X347" i="3"/>
  <c r="X348" i="3"/>
  <c r="X349" i="3"/>
  <c r="X350" i="3"/>
  <c r="X351" i="3"/>
  <c r="X352" i="3"/>
  <c r="X353" i="3"/>
  <c r="X354" i="3"/>
  <c r="X355" i="3"/>
  <c r="X356" i="3"/>
  <c r="X357" i="3"/>
  <c r="X358" i="3"/>
  <c r="X359" i="3"/>
  <c r="X360" i="3"/>
  <c r="X361" i="3"/>
  <c r="X362" i="3"/>
  <c r="X363" i="3"/>
  <c r="X364" i="3"/>
  <c r="X365" i="3"/>
  <c r="X366" i="3"/>
  <c r="X367" i="3"/>
  <c r="X368" i="3"/>
  <c r="X369" i="3"/>
  <c r="X370" i="3"/>
  <c r="X371" i="3"/>
  <c r="X372" i="3"/>
  <c r="X373" i="3"/>
  <c r="X374" i="3"/>
  <c r="X375" i="3"/>
  <c r="X376" i="3"/>
  <c r="X377" i="3"/>
  <c r="X378" i="3"/>
  <c r="X379" i="3"/>
  <c r="X380" i="3"/>
  <c r="X381" i="3"/>
  <c r="X382" i="3"/>
  <c r="X383" i="3"/>
  <c r="X384" i="3"/>
  <c r="X385" i="3"/>
  <c r="X386" i="3"/>
  <c r="X387" i="3"/>
  <c r="X388" i="3"/>
  <c r="X389" i="3"/>
  <c r="X390" i="3"/>
  <c r="X391" i="3"/>
  <c r="X392" i="3"/>
  <c r="X393" i="3"/>
  <c r="X394" i="3"/>
  <c r="X395" i="3"/>
  <c r="X396" i="3"/>
  <c r="X397" i="3"/>
  <c r="X398" i="3"/>
  <c r="X399" i="3"/>
  <c r="X400" i="3"/>
  <c r="X401" i="3"/>
  <c r="X402" i="3"/>
  <c r="X403" i="3"/>
  <c r="X404" i="3"/>
  <c r="X405" i="3"/>
  <c r="X406" i="3"/>
  <c r="X407" i="3"/>
  <c r="X408" i="3"/>
  <c r="X409" i="3"/>
  <c r="X410" i="3"/>
  <c r="X411" i="3"/>
  <c r="X412" i="3"/>
  <c r="X413" i="3"/>
  <c r="X414" i="3"/>
  <c r="X415" i="3"/>
  <c r="X416" i="3"/>
  <c r="X417" i="3"/>
  <c r="X418" i="3"/>
  <c r="X419" i="3"/>
  <c r="X420" i="3"/>
  <c r="X421" i="3"/>
  <c r="X422" i="3"/>
  <c r="X423" i="3"/>
  <c r="X424" i="3"/>
  <c r="X425" i="3"/>
  <c r="X426" i="3"/>
  <c r="X427" i="3"/>
  <c r="X428" i="3"/>
  <c r="X429" i="3"/>
  <c r="X430" i="3"/>
  <c r="X431" i="3"/>
  <c r="X432" i="3"/>
  <c r="X433" i="3"/>
  <c r="X434" i="3"/>
  <c r="X435" i="3"/>
  <c r="X436" i="3"/>
  <c r="X437" i="3"/>
  <c r="X438" i="3"/>
  <c r="X439" i="3"/>
  <c r="X440" i="3"/>
  <c r="X441" i="3"/>
  <c r="X442" i="3"/>
  <c r="X443" i="3"/>
  <c r="X444" i="3"/>
  <c r="X445" i="3"/>
  <c r="X446" i="3"/>
  <c r="X447" i="3"/>
  <c r="X448" i="3"/>
  <c r="X449" i="3"/>
  <c r="X450" i="3"/>
  <c r="X451" i="3"/>
  <c r="X452" i="3"/>
  <c r="X453" i="3"/>
  <c r="X454" i="3"/>
  <c r="X455" i="3"/>
  <c r="X456" i="3"/>
  <c r="X457" i="3"/>
  <c r="X458" i="3"/>
  <c r="X459" i="3"/>
  <c r="X460" i="3"/>
  <c r="X461" i="3"/>
  <c r="X462" i="3"/>
  <c r="X463" i="3"/>
  <c r="X464" i="3"/>
  <c r="X465" i="3"/>
  <c r="X466" i="3"/>
  <c r="X467" i="3"/>
  <c r="X468" i="3"/>
  <c r="X469" i="3"/>
  <c r="X470" i="3"/>
  <c r="X471" i="3"/>
  <c r="X472" i="3"/>
  <c r="X473" i="3"/>
  <c r="X474" i="3"/>
  <c r="X475" i="3"/>
  <c r="X476" i="3"/>
  <c r="X477" i="3"/>
  <c r="X478" i="3"/>
  <c r="X479" i="3"/>
  <c r="X480" i="3"/>
  <c r="X481" i="3"/>
  <c r="X482" i="3"/>
  <c r="X483" i="3"/>
  <c r="X484" i="3"/>
  <c r="X485" i="3"/>
  <c r="X486" i="3"/>
  <c r="X487" i="3"/>
  <c r="X488" i="3"/>
  <c r="X489" i="3"/>
  <c r="X490" i="3"/>
  <c r="X491" i="3"/>
  <c r="X492" i="3"/>
  <c r="X493" i="3"/>
  <c r="X494" i="3"/>
  <c r="X495" i="3"/>
  <c r="X496" i="3"/>
  <c r="X497" i="3"/>
  <c r="X498" i="3"/>
  <c r="X499" i="3"/>
  <c r="X500" i="3"/>
  <c r="X501" i="3"/>
  <c r="X502" i="3"/>
  <c r="X503" i="3"/>
  <c r="X504" i="3"/>
  <c r="X505" i="3"/>
  <c r="X506" i="3"/>
  <c r="X507" i="3"/>
  <c r="X508" i="3"/>
  <c r="X509" i="3"/>
  <c r="X510" i="3"/>
  <c r="X511" i="3"/>
  <c r="X512" i="3"/>
  <c r="X513" i="3"/>
  <c r="X514" i="3"/>
  <c r="X515" i="3"/>
  <c r="X516" i="3"/>
  <c r="X517" i="3"/>
  <c r="X518" i="3"/>
  <c r="X519" i="3"/>
  <c r="X520" i="3"/>
  <c r="X521" i="3"/>
  <c r="X522" i="3"/>
  <c r="X523" i="3"/>
  <c r="X524" i="3"/>
  <c r="X525" i="3"/>
  <c r="X526" i="3"/>
  <c r="X527" i="3"/>
  <c r="X528" i="3"/>
  <c r="X529" i="3"/>
  <c r="X530" i="3"/>
  <c r="X531" i="3"/>
  <c r="X532" i="3"/>
  <c r="X533" i="3"/>
  <c r="X534" i="3"/>
  <c r="X535" i="3"/>
  <c r="X536" i="3"/>
  <c r="X537" i="3"/>
  <c r="X538" i="3"/>
  <c r="X539" i="3"/>
  <c r="X540" i="3"/>
  <c r="X541" i="3"/>
  <c r="X542" i="3"/>
  <c r="X543" i="3"/>
  <c r="X544" i="3"/>
  <c r="X545" i="3"/>
  <c r="X546" i="3"/>
  <c r="X547" i="3"/>
  <c r="X548" i="3"/>
  <c r="X549" i="3"/>
  <c r="X550" i="3"/>
  <c r="X551" i="3"/>
  <c r="X552" i="3"/>
  <c r="X553" i="3"/>
  <c r="X554" i="3"/>
  <c r="X555" i="3"/>
  <c r="X556" i="3"/>
  <c r="X557" i="3"/>
  <c r="X558" i="3"/>
  <c r="X559" i="3"/>
  <c r="X560" i="3"/>
  <c r="X561" i="3"/>
  <c r="X562" i="3"/>
  <c r="X563" i="3"/>
  <c r="X564" i="3"/>
  <c r="X565" i="3"/>
  <c r="X566" i="3"/>
  <c r="X567" i="3"/>
  <c r="X568" i="3"/>
  <c r="X569" i="3"/>
  <c r="X570" i="3"/>
  <c r="X571" i="3"/>
  <c r="X572" i="3"/>
  <c r="X573" i="3"/>
  <c r="X574" i="3"/>
  <c r="X575" i="3"/>
  <c r="X576" i="3"/>
  <c r="X577" i="3"/>
  <c r="X578" i="3"/>
  <c r="X579" i="3"/>
  <c r="X580" i="3"/>
  <c r="X581" i="3"/>
  <c r="X582" i="3"/>
  <c r="X583" i="3"/>
  <c r="X584" i="3"/>
  <c r="X585" i="3"/>
  <c r="X586" i="3"/>
  <c r="X587" i="3"/>
  <c r="X588" i="3"/>
  <c r="X589" i="3"/>
  <c r="X590" i="3"/>
  <c r="X591" i="3"/>
  <c r="X592" i="3"/>
  <c r="X593" i="3"/>
  <c r="X594" i="3"/>
  <c r="X595" i="3"/>
  <c r="X596" i="3"/>
  <c r="X597" i="3"/>
  <c r="X598" i="3"/>
  <c r="X599" i="3"/>
  <c r="X600" i="3"/>
  <c r="X601" i="3"/>
  <c r="X602" i="3"/>
  <c r="X603" i="3"/>
  <c r="X604" i="3"/>
  <c r="X605" i="3"/>
  <c r="X606" i="3"/>
  <c r="X607" i="3"/>
  <c r="X608" i="3"/>
  <c r="X609" i="3"/>
  <c r="X610" i="3"/>
  <c r="X611" i="3"/>
  <c r="X612" i="3"/>
  <c r="X613" i="3"/>
  <c r="X614" i="3"/>
  <c r="X615" i="3"/>
  <c r="X616" i="3"/>
  <c r="X617" i="3"/>
  <c r="X618" i="3"/>
  <c r="X619" i="3"/>
  <c r="X620" i="3"/>
  <c r="X621" i="3"/>
  <c r="X622" i="3"/>
  <c r="X623" i="3"/>
  <c r="X624" i="3"/>
  <c r="X625" i="3"/>
  <c r="X626" i="3"/>
  <c r="X627" i="3"/>
  <c r="X628" i="3"/>
  <c r="X629" i="3"/>
  <c r="X630" i="3"/>
  <c r="X631" i="3"/>
  <c r="X632" i="3"/>
  <c r="X633" i="3"/>
  <c r="X634" i="3"/>
  <c r="X635" i="3"/>
  <c r="X636" i="3"/>
  <c r="X637" i="3"/>
  <c r="X638" i="3"/>
  <c r="X639" i="3"/>
  <c r="X640" i="3"/>
  <c r="X641" i="3"/>
  <c r="X642" i="3"/>
  <c r="X643" i="3"/>
  <c r="X644" i="3"/>
  <c r="X645" i="3"/>
  <c r="X646" i="3"/>
  <c r="X647" i="3"/>
  <c r="X648" i="3"/>
  <c r="X649" i="3"/>
  <c r="X650" i="3"/>
  <c r="X651" i="3"/>
  <c r="X652" i="3"/>
  <c r="X653" i="3"/>
  <c r="X654" i="3"/>
  <c r="X655" i="3"/>
  <c r="X656" i="3"/>
  <c r="X657" i="3"/>
  <c r="X658" i="3"/>
  <c r="X659" i="3"/>
  <c r="X660" i="3"/>
  <c r="X661" i="3"/>
  <c r="X662" i="3"/>
  <c r="X663" i="3"/>
  <c r="X664" i="3"/>
  <c r="X665" i="3"/>
  <c r="X666" i="3"/>
  <c r="X667" i="3"/>
  <c r="X668" i="3"/>
  <c r="X669" i="3"/>
  <c r="X670" i="3"/>
  <c r="X671" i="3"/>
  <c r="X672" i="3"/>
  <c r="X673" i="3"/>
  <c r="X674" i="3"/>
  <c r="X675" i="3"/>
  <c r="X676" i="3"/>
  <c r="X677" i="3"/>
  <c r="X678" i="3"/>
  <c r="X679" i="3"/>
  <c r="X680" i="3"/>
  <c r="X681" i="3"/>
  <c r="X682" i="3"/>
  <c r="X683" i="3"/>
  <c r="X684" i="3"/>
  <c r="X685" i="3"/>
  <c r="X686" i="3"/>
  <c r="X687" i="3"/>
  <c r="X688" i="3"/>
  <c r="X689" i="3"/>
  <c r="X690" i="3"/>
  <c r="X691" i="3"/>
  <c r="X692" i="3"/>
  <c r="X693" i="3"/>
  <c r="X694" i="3"/>
  <c r="X695" i="3"/>
  <c r="X696" i="3"/>
  <c r="X697" i="3"/>
  <c r="X698" i="3"/>
  <c r="X699" i="3"/>
  <c r="X700" i="3"/>
  <c r="X701" i="3"/>
  <c r="X702" i="3"/>
  <c r="X703" i="3"/>
  <c r="X704" i="3"/>
  <c r="X705" i="3"/>
  <c r="X706" i="3"/>
  <c r="X707" i="3"/>
  <c r="X708" i="3"/>
  <c r="X709" i="3"/>
  <c r="X710" i="3"/>
  <c r="X711" i="3"/>
  <c r="X712" i="3"/>
  <c r="X713" i="3"/>
  <c r="X714" i="3"/>
  <c r="X715" i="3"/>
  <c r="X716" i="3"/>
  <c r="X717" i="3"/>
  <c r="X718" i="3"/>
  <c r="X719" i="3"/>
  <c r="X720" i="3"/>
  <c r="X721" i="3"/>
  <c r="X722" i="3"/>
  <c r="X723" i="3"/>
  <c r="X724" i="3"/>
  <c r="X725" i="3"/>
  <c r="X726" i="3"/>
  <c r="X727" i="3"/>
  <c r="X728" i="3"/>
  <c r="X729" i="3"/>
  <c r="X730" i="3"/>
  <c r="X731" i="3"/>
  <c r="X732" i="3"/>
  <c r="X733" i="3"/>
  <c r="X734" i="3"/>
  <c r="X735" i="3"/>
  <c r="X736" i="3"/>
  <c r="X737" i="3"/>
  <c r="X738" i="3"/>
  <c r="X739" i="3"/>
  <c r="X740" i="3"/>
  <c r="X741" i="3"/>
  <c r="X742" i="3"/>
  <c r="X743" i="3"/>
  <c r="X744" i="3"/>
  <c r="X745" i="3"/>
  <c r="X746" i="3"/>
  <c r="X747" i="3"/>
  <c r="X748" i="3"/>
  <c r="X749" i="3"/>
  <c r="X750" i="3"/>
  <c r="X751" i="3"/>
  <c r="X752" i="3"/>
  <c r="X753" i="3"/>
  <c r="X754" i="3"/>
  <c r="X755" i="3"/>
  <c r="X756" i="3"/>
  <c r="X757" i="3"/>
  <c r="X758" i="3"/>
  <c r="X759" i="3"/>
  <c r="X760" i="3"/>
  <c r="X761" i="3"/>
  <c r="X762" i="3"/>
  <c r="X763" i="3"/>
  <c r="X764" i="3"/>
  <c r="X765" i="3"/>
  <c r="X766" i="3"/>
  <c r="X767" i="3"/>
  <c r="X768" i="3"/>
  <c r="X769" i="3"/>
  <c r="X770" i="3"/>
  <c r="X771" i="3"/>
  <c r="X772" i="3"/>
  <c r="X773" i="3"/>
  <c r="X774" i="3"/>
  <c r="X775" i="3"/>
  <c r="X776" i="3"/>
  <c r="X777" i="3"/>
  <c r="X778" i="3"/>
  <c r="X779" i="3"/>
  <c r="X780" i="3"/>
  <c r="X781" i="3"/>
  <c r="X782" i="3"/>
  <c r="X783" i="3"/>
  <c r="X784" i="3"/>
  <c r="X785" i="3"/>
  <c r="X786" i="3"/>
  <c r="X787" i="3"/>
  <c r="X788" i="3"/>
  <c r="X789" i="3"/>
  <c r="X790" i="3"/>
  <c r="X791" i="3"/>
  <c r="X792" i="3"/>
  <c r="X793" i="3"/>
  <c r="X794" i="3"/>
  <c r="X795" i="3"/>
  <c r="X796" i="3"/>
  <c r="X797" i="3"/>
  <c r="X798" i="3"/>
  <c r="X799" i="3"/>
  <c r="X800" i="3"/>
  <c r="X801" i="3"/>
  <c r="X802" i="3"/>
  <c r="X803" i="3"/>
  <c r="X804" i="3"/>
  <c r="X805" i="3"/>
  <c r="X806" i="3"/>
  <c r="X807" i="3"/>
  <c r="X808" i="3"/>
  <c r="X809" i="3"/>
  <c r="X810" i="3"/>
  <c r="X811" i="3"/>
  <c r="X812" i="3"/>
  <c r="X813" i="3"/>
  <c r="X814" i="3"/>
  <c r="X815" i="3"/>
  <c r="X816" i="3"/>
  <c r="X817" i="3"/>
  <c r="X818" i="3"/>
  <c r="X819" i="3"/>
  <c r="X820" i="3"/>
  <c r="X821" i="3"/>
  <c r="X822" i="3"/>
  <c r="X823" i="3"/>
  <c r="X824" i="3"/>
  <c r="X825" i="3"/>
  <c r="X826" i="3"/>
  <c r="X827" i="3"/>
  <c r="X828" i="3"/>
  <c r="X829" i="3"/>
  <c r="X830" i="3"/>
  <c r="X831" i="3"/>
  <c r="X832" i="3"/>
  <c r="X833" i="3"/>
  <c r="X834" i="3"/>
  <c r="X835" i="3"/>
  <c r="X836" i="3"/>
  <c r="X837" i="3"/>
  <c r="X838" i="3"/>
  <c r="X839" i="3"/>
  <c r="X840" i="3"/>
  <c r="X841" i="3"/>
  <c r="X842" i="3"/>
  <c r="X843" i="3"/>
  <c r="X844" i="3"/>
  <c r="X845" i="3"/>
  <c r="X846" i="3"/>
  <c r="X847" i="3"/>
  <c r="X848" i="3"/>
  <c r="X849" i="3"/>
  <c r="X850" i="3"/>
  <c r="X851" i="3"/>
  <c r="X852" i="3"/>
  <c r="X853" i="3"/>
  <c r="X854" i="3"/>
  <c r="X855" i="3"/>
  <c r="X856" i="3"/>
  <c r="X857" i="3"/>
  <c r="X858" i="3"/>
  <c r="X859" i="3"/>
  <c r="X860" i="3"/>
  <c r="X861" i="3"/>
  <c r="X862" i="3"/>
  <c r="X863" i="3"/>
  <c r="X864" i="3"/>
  <c r="X865" i="3"/>
  <c r="X866" i="3"/>
  <c r="X867" i="3"/>
  <c r="X868" i="3"/>
  <c r="X869" i="3"/>
  <c r="X870" i="3"/>
  <c r="X871" i="3"/>
  <c r="X872" i="3"/>
  <c r="X873" i="3"/>
  <c r="X874" i="3"/>
  <c r="X875" i="3"/>
  <c r="X876" i="3"/>
  <c r="X877" i="3"/>
  <c r="X878" i="3"/>
  <c r="X879" i="3"/>
  <c r="X880" i="3"/>
  <c r="X881" i="3"/>
  <c r="X882" i="3"/>
  <c r="X883" i="3"/>
  <c r="X884" i="3"/>
  <c r="X885" i="3"/>
  <c r="X886" i="3"/>
  <c r="X887" i="3"/>
  <c r="X888" i="3"/>
  <c r="X889" i="3"/>
  <c r="X890" i="3"/>
  <c r="X891" i="3"/>
  <c r="X892" i="3"/>
  <c r="X893" i="3"/>
  <c r="X894" i="3"/>
  <c r="X895" i="3"/>
  <c r="X896" i="3"/>
  <c r="X897" i="3"/>
  <c r="X898" i="3"/>
  <c r="X899" i="3"/>
  <c r="X900" i="3"/>
  <c r="X901" i="3"/>
  <c r="X902" i="3"/>
  <c r="X903" i="3"/>
  <c r="X904" i="3"/>
  <c r="X905" i="3"/>
  <c r="X906" i="3"/>
  <c r="X907" i="3"/>
  <c r="X908" i="3"/>
  <c r="X909" i="3"/>
  <c r="X910" i="3"/>
  <c r="X911" i="3"/>
  <c r="X912" i="3"/>
  <c r="X913" i="3"/>
  <c r="X914" i="3"/>
  <c r="X915" i="3"/>
  <c r="X916" i="3"/>
  <c r="X917" i="3"/>
  <c r="X918" i="3"/>
  <c r="X919" i="3"/>
  <c r="X920" i="3"/>
  <c r="X921" i="3"/>
  <c r="X922" i="3"/>
  <c r="X923" i="3"/>
  <c r="X924" i="3"/>
  <c r="X925" i="3"/>
  <c r="X926" i="3"/>
  <c r="X927" i="3"/>
  <c r="X928" i="3"/>
  <c r="X929" i="3"/>
  <c r="X930" i="3"/>
  <c r="X931" i="3"/>
  <c r="X932" i="3"/>
  <c r="X933" i="3"/>
  <c r="X934" i="3"/>
  <c r="X935" i="3"/>
  <c r="X936" i="3"/>
  <c r="X937" i="3"/>
  <c r="X938" i="3"/>
  <c r="X939" i="3"/>
  <c r="X940" i="3"/>
  <c r="X941" i="3"/>
  <c r="X942" i="3"/>
  <c r="X943" i="3"/>
  <c r="X944" i="3"/>
  <c r="X945" i="3"/>
  <c r="X946" i="3"/>
  <c r="X947" i="3"/>
  <c r="X948" i="3"/>
  <c r="X949" i="3"/>
  <c r="X950" i="3"/>
  <c r="X951" i="3"/>
  <c r="X952" i="3"/>
  <c r="X953" i="3"/>
  <c r="X954" i="3"/>
  <c r="X955" i="3"/>
  <c r="X956" i="3"/>
  <c r="X957" i="3"/>
  <c r="X958" i="3"/>
  <c r="X959" i="3"/>
  <c r="X960" i="3"/>
  <c r="X961" i="3"/>
  <c r="X962" i="3"/>
  <c r="X963" i="3"/>
  <c r="X964" i="3"/>
  <c r="X965" i="3"/>
  <c r="X966" i="3"/>
  <c r="X967" i="3"/>
  <c r="X968" i="3"/>
  <c r="X969" i="3"/>
  <c r="X970" i="3"/>
  <c r="X971" i="3"/>
  <c r="X972" i="3"/>
  <c r="X973" i="3"/>
  <c r="X974" i="3"/>
  <c r="X975" i="3"/>
  <c r="X976" i="3"/>
  <c r="X977" i="3"/>
  <c r="X978" i="3"/>
  <c r="X979" i="3"/>
  <c r="X980" i="3"/>
  <c r="X981" i="3"/>
  <c r="X982" i="3"/>
  <c r="X983" i="3"/>
  <c r="X984" i="3"/>
  <c r="X985" i="3"/>
  <c r="X986" i="3"/>
  <c r="X987" i="3"/>
  <c r="X988" i="3"/>
  <c r="X989" i="3"/>
  <c r="X990" i="3"/>
  <c r="X991" i="3"/>
  <c r="X992" i="3"/>
  <c r="X993" i="3"/>
  <c r="X994" i="3"/>
  <c r="X995" i="3"/>
  <c r="X996" i="3"/>
  <c r="X997" i="3"/>
  <c r="X998" i="3"/>
  <c r="X999" i="3"/>
  <c r="X1000" i="3"/>
  <c r="X1001" i="3"/>
  <c r="X1002" i="3"/>
  <c r="X1003" i="3"/>
  <c r="X1004" i="3"/>
  <c r="X1005" i="3"/>
  <c r="X1006" i="3"/>
  <c r="X1007" i="3"/>
  <c r="X1008" i="3"/>
  <c r="X1009" i="3"/>
  <c r="X1010" i="3"/>
  <c r="X1011" i="3"/>
  <c r="X1012" i="3"/>
  <c r="X1013" i="3"/>
  <c r="X1014" i="3"/>
  <c r="X1015" i="3"/>
  <c r="X1016" i="3"/>
  <c r="X1017" i="3"/>
  <c r="X1018" i="3"/>
  <c r="X1019" i="3"/>
  <c r="X1020" i="3"/>
  <c r="X1021" i="3"/>
  <c r="X1022" i="3"/>
  <c r="X1023" i="3"/>
  <c r="X1024" i="3"/>
  <c r="X1025" i="3"/>
  <c r="X1026" i="3"/>
  <c r="X1027" i="3"/>
  <c r="X1028" i="3"/>
  <c r="X1029" i="3"/>
  <c r="X1030" i="3"/>
  <c r="X1031" i="3"/>
  <c r="X1032" i="3"/>
  <c r="X1033" i="3"/>
  <c r="X1034" i="3"/>
  <c r="X1035" i="3"/>
  <c r="X1036" i="3"/>
  <c r="X1037" i="3"/>
  <c r="X1038" i="3"/>
  <c r="X1039" i="3"/>
  <c r="X1040" i="3"/>
  <c r="X1041" i="3"/>
  <c r="X1042" i="3"/>
  <c r="X1043" i="3"/>
  <c r="X1044" i="3"/>
  <c r="X1045" i="3"/>
  <c r="X1046" i="3"/>
  <c r="X1047" i="3"/>
  <c r="X1048" i="3"/>
  <c r="X1049" i="3"/>
  <c r="X1050" i="3"/>
  <c r="X1051" i="3"/>
  <c r="X1052" i="3"/>
  <c r="X1053" i="3"/>
  <c r="X1054" i="3"/>
  <c r="X1055" i="3"/>
  <c r="X1056" i="3"/>
  <c r="X1057" i="3"/>
  <c r="X1058" i="3"/>
  <c r="X1059" i="3"/>
  <c r="X1060" i="3"/>
  <c r="X1061" i="3"/>
  <c r="X1062" i="3"/>
  <c r="X1063" i="3"/>
  <c r="X1064" i="3"/>
  <c r="X1065" i="3"/>
  <c r="X1066" i="3"/>
  <c r="X1067" i="3"/>
  <c r="X1068" i="3"/>
  <c r="X1069" i="3"/>
  <c r="X1070" i="3"/>
  <c r="X1071" i="3"/>
  <c r="X1072" i="3"/>
  <c r="X1073" i="3"/>
  <c r="X1074" i="3"/>
  <c r="X1075" i="3"/>
  <c r="X1076" i="3"/>
  <c r="X1077" i="3"/>
  <c r="X1078" i="3"/>
  <c r="X1079" i="3"/>
  <c r="X1080" i="3"/>
  <c r="X1081" i="3"/>
  <c r="X1082" i="3"/>
  <c r="X1083" i="3"/>
  <c r="X1084" i="3"/>
  <c r="X1085" i="3"/>
  <c r="X1086" i="3"/>
  <c r="X1087" i="3"/>
  <c r="X1088" i="3"/>
  <c r="X1089" i="3"/>
  <c r="X1090" i="3"/>
  <c r="X1091" i="3"/>
  <c r="X1092" i="3"/>
  <c r="X1093" i="3"/>
  <c r="X1094" i="3"/>
  <c r="X1095" i="3"/>
  <c r="X1096" i="3"/>
  <c r="X1097" i="3"/>
  <c r="X1098" i="3"/>
  <c r="X1099" i="3"/>
  <c r="X1100" i="3"/>
  <c r="X1101" i="3"/>
  <c r="X1102" i="3"/>
  <c r="X1103" i="3"/>
  <c r="X1104" i="3"/>
  <c r="X1105" i="3"/>
  <c r="X1106" i="3"/>
  <c r="X1107" i="3"/>
  <c r="X1108" i="3"/>
  <c r="X1109" i="3"/>
  <c r="X1110" i="3"/>
  <c r="X1111" i="3"/>
  <c r="X1112" i="3"/>
  <c r="X1113" i="3"/>
  <c r="X1114" i="3"/>
  <c r="X1115" i="3"/>
  <c r="X1116" i="3"/>
  <c r="X1117" i="3"/>
  <c r="X1118" i="3"/>
  <c r="X1119" i="3"/>
  <c r="X1120" i="3"/>
  <c r="X1121" i="3"/>
  <c r="X1122" i="3"/>
  <c r="X1123" i="3"/>
  <c r="X1124" i="3"/>
  <c r="X1125" i="3"/>
  <c r="X1126" i="3"/>
  <c r="X1127" i="3"/>
  <c r="X1128" i="3"/>
  <c r="X1129" i="3"/>
  <c r="X1130" i="3"/>
  <c r="X1131" i="3"/>
  <c r="X1132" i="3"/>
  <c r="X1133" i="3"/>
  <c r="X1134" i="3"/>
  <c r="X1135" i="3"/>
  <c r="X1136" i="3"/>
  <c r="X1137" i="3"/>
  <c r="X1138" i="3"/>
  <c r="X1139" i="3"/>
  <c r="X1140" i="3"/>
  <c r="X1141" i="3"/>
  <c r="X1142" i="3"/>
  <c r="X1143" i="3"/>
  <c r="X1144" i="3"/>
  <c r="X1145" i="3"/>
  <c r="X1146" i="3"/>
  <c r="X1147" i="3"/>
  <c r="X1148" i="3"/>
  <c r="X1149" i="3"/>
  <c r="X1150" i="3"/>
  <c r="X1151" i="3"/>
  <c r="X1152" i="3"/>
  <c r="X1153" i="3"/>
  <c r="X1154" i="3"/>
  <c r="X1155" i="3"/>
  <c r="X1156" i="3"/>
  <c r="X1157" i="3"/>
  <c r="X1158" i="3"/>
  <c r="X1159" i="3"/>
  <c r="X1160" i="3"/>
  <c r="X1161" i="3"/>
  <c r="X1162" i="3"/>
  <c r="X1163" i="3"/>
  <c r="X1164" i="3"/>
  <c r="X1165" i="3"/>
  <c r="X1166" i="3"/>
  <c r="X1167" i="3"/>
  <c r="X1168" i="3"/>
  <c r="X1169" i="3"/>
  <c r="X1170" i="3"/>
  <c r="X1171" i="3"/>
  <c r="X1172" i="3"/>
  <c r="X1173" i="3"/>
  <c r="X1174" i="3"/>
  <c r="X1175" i="3"/>
  <c r="X1176" i="3"/>
  <c r="X1177" i="3"/>
  <c r="X1178" i="3"/>
  <c r="X1179" i="3"/>
  <c r="X1180" i="3"/>
  <c r="X1181" i="3"/>
  <c r="X1182" i="3"/>
  <c r="X1183" i="3"/>
  <c r="X1184" i="3"/>
  <c r="X1185" i="3"/>
  <c r="X1186" i="3"/>
  <c r="X1187" i="3"/>
  <c r="X1188" i="3"/>
  <c r="X1189" i="3"/>
  <c r="X1190" i="3"/>
  <c r="X1191" i="3"/>
  <c r="X1192" i="3"/>
  <c r="X1193" i="3"/>
  <c r="X1194" i="3"/>
  <c r="X1195" i="3"/>
  <c r="X1196" i="3"/>
  <c r="X1197" i="3"/>
  <c r="X1198" i="3"/>
  <c r="X1199" i="3"/>
  <c r="X1200" i="3"/>
  <c r="X1201" i="3"/>
  <c r="X1202" i="3"/>
  <c r="X1203" i="3"/>
  <c r="X1204" i="3"/>
  <c r="X1205" i="3"/>
  <c r="X1206" i="3"/>
  <c r="X1207" i="3"/>
  <c r="X1208" i="3"/>
  <c r="X1209" i="3"/>
  <c r="X1210" i="3"/>
  <c r="X1211" i="3"/>
  <c r="X1212" i="3"/>
  <c r="X1213" i="3"/>
  <c r="X1214" i="3"/>
  <c r="X1215" i="3"/>
  <c r="X1216" i="3"/>
  <c r="X1217" i="3"/>
  <c r="X1218" i="3"/>
  <c r="X1219" i="3"/>
  <c r="X1220" i="3"/>
  <c r="X1221" i="3"/>
  <c r="X1222" i="3"/>
  <c r="X1223" i="3"/>
  <c r="X1224" i="3"/>
  <c r="X1225" i="3"/>
  <c r="X1226" i="3"/>
  <c r="X1227" i="3"/>
  <c r="X1228" i="3"/>
  <c r="X1229" i="3"/>
  <c r="X1230" i="3"/>
  <c r="X1231" i="3"/>
  <c r="X1232" i="3"/>
  <c r="X1233" i="3"/>
  <c r="X1234" i="3"/>
  <c r="X1235" i="3"/>
  <c r="X1236" i="3"/>
  <c r="X1237" i="3"/>
  <c r="X1238" i="3"/>
  <c r="X1239" i="3"/>
  <c r="X1240" i="3"/>
  <c r="X1241" i="3"/>
  <c r="X1242" i="3"/>
  <c r="X1243" i="3"/>
  <c r="X1244" i="3"/>
  <c r="X1245" i="3"/>
  <c r="X1246" i="3"/>
  <c r="X1247" i="3"/>
  <c r="X1248" i="3"/>
  <c r="X1249" i="3"/>
  <c r="X1250" i="3"/>
  <c r="X1251" i="3"/>
  <c r="X1252" i="3"/>
  <c r="X1253" i="3"/>
  <c r="X1254" i="3"/>
  <c r="X1255" i="3"/>
  <c r="X1256" i="3"/>
  <c r="X1257" i="3"/>
  <c r="X1258" i="3"/>
  <c r="X1259" i="3"/>
  <c r="X1260" i="3"/>
  <c r="X1261" i="3"/>
  <c r="X1262" i="3"/>
  <c r="X1263" i="3"/>
  <c r="X1264" i="3"/>
  <c r="X1265" i="3"/>
  <c r="X1266" i="3"/>
  <c r="X1267" i="3"/>
  <c r="X1268" i="3"/>
  <c r="X1269" i="3"/>
  <c r="X1270" i="3"/>
  <c r="X1271" i="3"/>
  <c r="X1272" i="3"/>
  <c r="X1273" i="3"/>
  <c r="X1274" i="3"/>
  <c r="X1275" i="3"/>
  <c r="X1276" i="3"/>
  <c r="X1277" i="3"/>
  <c r="X1278" i="3"/>
  <c r="X1279" i="3"/>
  <c r="X1280" i="3"/>
  <c r="X1281" i="3"/>
  <c r="X1282" i="3"/>
  <c r="X1283" i="3"/>
  <c r="X1284" i="3"/>
  <c r="X1285" i="3"/>
  <c r="X1286" i="3"/>
  <c r="X1287" i="3"/>
  <c r="X1288" i="3"/>
  <c r="X1289" i="3"/>
  <c r="X1290" i="3"/>
  <c r="X1291" i="3"/>
  <c r="X1292" i="3"/>
  <c r="X1293" i="3"/>
  <c r="X1294" i="3"/>
  <c r="X1295" i="3"/>
  <c r="X1296" i="3"/>
  <c r="X1297" i="3"/>
  <c r="X1298" i="3"/>
  <c r="X1299" i="3"/>
  <c r="X1300" i="3"/>
  <c r="X1301" i="3"/>
  <c r="X1302" i="3"/>
  <c r="X1303" i="3"/>
  <c r="X1304" i="3"/>
  <c r="X1305" i="3"/>
  <c r="X1306" i="3"/>
  <c r="X1307" i="3"/>
  <c r="X1308" i="3"/>
  <c r="X1309" i="3"/>
  <c r="X1310" i="3"/>
  <c r="X1311" i="3"/>
  <c r="X1312" i="3"/>
  <c r="X1313" i="3"/>
  <c r="X1314" i="3"/>
  <c r="X1315" i="3"/>
  <c r="X1316" i="3"/>
  <c r="X1317" i="3"/>
  <c r="X1318" i="3"/>
  <c r="X1319" i="3"/>
  <c r="X1320" i="3"/>
  <c r="X1321" i="3"/>
  <c r="X1322" i="3"/>
  <c r="X1323" i="3"/>
  <c r="X1324" i="3"/>
  <c r="X1325" i="3"/>
  <c r="X1326" i="3"/>
  <c r="X1327" i="3"/>
  <c r="X1328" i="3"/>
  <c r="X1329" i="3"/>
  <c r="X1330" i="3"/>
  <c r="X1331" i="3"/>
  <c r="X1332" i="3"/>
  <c r="X1333" i="3"/>
  <c r="X1334" i="3"/>
  <c r="X1335" i="3"/>
  <c r="X1336" i="3"/>
  <c r="X1337" i="3"/>
  <c r="X1338" i="3"/>
  <c r="X1339" i="3"/>
  <c r="X1340" i="3"/>
  <c r="X1341" i="3"/>
  <c r="X1342" i="3"/>
  <c r="X1343" i="3"/>
  <c r="X1344" i="3"/>
  <c r="X1345" i="3"/>
  <c r="X1346" i="3"/>
  <c r="X1347" i="3"/>
  <c r="X1348" i="3"/>
  <c r="X1349" i="3"/>
  <c r="X1350" i="3"/>
  <c r="X1351" i="3"/>
  <c r="X1352" i="3"/>
  <c r="X1353" i="3"/>
  <c r="X1354" i="3"/>
  <c r="X1355" i="3"/>
  <c r="X1356" i="3"/>
  <c r="X1357" i="3"/>
  <c r="X1358" i="3"/>
  <c r="X1359" i="3"/>
  <c r="X1360" i="3"/>
  <c r="X1361" i="3"/>
  <c r="X1362" i="3"/>
  <c r="X1363" i="3"/>
  <c r="X1364" i="3"/>
  <c r="X1365" i="3"/>
  <c r="X1366" i="3"/>
  <c r="X1367" i="3"/>
  <c r="X1368" i="3"/>
  <c r="X1369" i="3"/>
  <c r="X1370" i="3"/>
  <c r="X1371" i="3"/>
  <c r="X1372" i="3"/>
  <c r="X1373" i="3"/>
  <c r="X1374" i="3"/>
  <c r="X1375" i="3"/>
  <c r="X1376" i="3"/>
  <c r="X1377" i="3"/>
  <c r="X1378" i="3"/>
  <c r="X1379" i="3"/>
  <c r="X1380" i="3"/>
  <c r="X1381" i="3"/>
  <c r="X1382" i="3"/>
  <c r="X1383" i="3"/>
  <c r="X1384" i="3"/>
  <c r="X1385" i="3"/>
  <c r="X1386" i="3"/>
  <c r="X1387" i="3"/>
  <c r="X1388" i="3"/>
  <c r="X1389" i="3"/>
  <c r="X1390" i="3"/>
  <c r="X1391" i="3"/>
  <c r="X1392" i="3"/>
  <c r="X1393" i="3"/>
  <c r="X1394" i="3"/>
  <c r="X1395" i="3"/>
  <c r="X1396" i="3"/>
  <c r="X1397" i="3"/>
  <c r="X1398" i="3"/>
  <c r="X1399" i="3"/>
  <c r="X1400" i="3"/>
  <c r="X1401" i="3"/>
  <c r="X1402" i="3"/>
  <c r="X1403" i="3"/>
  <c r="X1404" i="3"/>
  <c r="X1405" i="3"/>
  <c r="X1406" i="3"/>
  <c r="X1407" i="3"/>
  <c r="X1408" i="3"/>
  <c r="X1409" i="3"/>
  <c r="X1410" i="3"/>
  <c r="X1411" i="3"/>
  <c r="X1412" i="3"/>
  <c r="X1413" i="3"/>
  <c r="X1414" i="3"/>
  <c r="X1415" i="3"/>
  <c r="X1416" i="3"/>
  <c r="X1417" i="3"/>
  <c r="X1418" i="3"/>
  <c r="X1419" i="3"/>
  <c r="X1420" i="3"/>
  <c r="X1421" i="3"/>
  <c r="X1422" i="3"/>
  <c r="X1423" i="3"/>
  <c r="X1424" i="3"/>
  <c r="X1425" i="3"/>
  <c r="X1426" i="3"/>
  <c r="X1427" i="3"/>
  <c r="X1428" i="3"/>
  <c r="X1429" i="3"/>
  <c r="X1430" i="3"/>
  <c r="X1431" i="3"/>
  <c r="X1432" i="3"/>
  <c r="X1433" i="3"/>
  <c r="X1434" i="3"/>
  <c r="X1435" i="3"/>
  <c r="X1436" i="3"/>
  <c r="X1437" i="3"/>
  <c r="X1438" i="3"/>
  <c r="X1439" i="3"/>
  <c r="X1440" i="3"/>
  <c r="X1441" i="3"/>
  <c r="X1442" i="3"/>
  <c r="X1443" i="3"/>
  <c r="X1444" i="3"/>
  <c r="X1445" i="3"/>
  <c r="X1446" i="3"/>
  <c r="X1447" i="3"/>
  <c r="X1448" i="3"/>
  <c r="X1449" i="3"/>
  <c r="X1450" i="3"/>
  <c r="X1451" i="3"/>
  <c r="X1452" i="3"/>
  <c r="X1453" i="3"/>
  <c r="X1454" i="3"/>
  <c r="X1455" i="3"/>
  <c r="X1456" i="3"/>
  <c r="X1457" i="3"/>
  <c r="X1458" i="3"/>
  <c r="X1459" i="3"/>
  <c r="X1460" i="3"/>
  <c r="X1461" i="3"/>
  <c r="X1462" i="3"/>
  <c r="X1463" i="3"/>
  <c r="X1464" i="3"/>
  <c r="X1465" i="3"/>
  <c r="X1466" i="3"/>
  <c r="X1467" i="3"/>
  <c r="X1468" i="3"/>
  <c r="X1469" i="3"/>
  <c r="X1470" i="3"/>
  <c r="X1471" i="3"/>
  <c r="X1472" i="3"/>
  <c r="X1473" i="3"/>
  <c r="X1474" i="3"/>
  <c r="X1475" i="3"/>
  <c r="X1476" i="3"/>
  <c r="X1477" i="3"/>
  <c r="X1478" i="3"/>
  <c r="X1479" i="3"/>
  <c r="X1480" i="3"/>
  <c r="X1481" i="3"/>
  <c r="X1482" i="3"/>
  <c r="X1483" i="3"/>
  <c r="X1484" i="3"/>
  <c r="X1485" i="3"/>
  <c r="X1486" i="3"/>
  <c r="X1487" i="3"/>
  <c r="X1488" i="3"/>
  <c r="X1489" i="3"/>
  <c r="X1490" i="3"/>
  <c r="X1491" i="3"/>
  <c r="X1492" i="3"/>
  <c r="X1493" i="3"/>
  <c r="X1494" i="3"/>
  <c r="X1495" i="3"/>
  <c r="X1496" i="3"/>
  <c r="X1497" i="3"/>
  <c r="X1498" i="3"/>
  <c r="X1499" i="3"/>
  <c r="X1500" i="3"/>
  <c r="X1501" i="3"/>
  <c r="X1502" i="3"/>
  <c r="X1503" i="3"/>
  <c r="X1504" i="3"/>
  <c r="X1505" i="3"/>
  <c r="X1506" i="3"/>
  <c r="X1507" i="3"/>
  <c r="X1508" i="3"/>
  <c r="X1509" i="3"/>
  <c r="X1510" i="3"/>
  <c r="X1511" i="3"/>
  <c r="X1512" i="3"/>
  <c r="X1513" i="3"/>
  <c r="X1514" i="3"/>
  <c r="X1515" i="3"/>
  <c r="X1516" i="3"/>
  <c r="X1517" i="3"/>
  <c r="X1518" i="3"/>
  <c r="X1519" i="3"/>
  <c r="X1520" i="3"/>
  <c r="X1521" i="3"/>
  <c r="X1522" i="3"/>
  <c r="X1523" i="3"/>
  <c r="X1524" i="3"/>
  <c r="X1525" i="3"/>
  <c r="X1526" i="3"/>
  <c r="X1527" i="3"/>
  <c r="X1528" i="3"/>
  <c r="X1529" i="3"/>
  <c r="X1530" i="3"/>
  <c r="X1531" i="3"/>
  <c r="X1532" i="3"/>
  <c r="X1533" i="3"/>
  <c r="X1534" i="3"/>
  <c r="X1535" i="3"/>
  <c r="X1536" i="3"/>
  <c r="X1537" i="3"/>
  <c r="X1538" i="3"/>
  <c r="X1539" i="3"/>
  <c r="X1540" i="3"/>
  <c r="X1541" i="3"/>
  <c r="X1542" i="3"/>
  <c r="X1543" i="3"/>
  <c r="X1544" i="3"/>
  <c r="X1545" i="3"/>
  <c r="X1546" i="3"/>
  <c r="X1547" i="3"/>
  <c r="X1548" i="3"/>
  <c r="X1549" i="3"/>
  <c r="X1550" i="3"/>
  <c r="X1551" i="3"/>
  <c r="X1552" i="3"/>
  <c r="X1553" i="3"/>
  <c r="X1554" i="3"/>
  <c r="X1555" i="3"/>
  <c r="X1556" i="3"/>
  <c r="X1557" i="3"/>
  <c r="X1558" i="3"/>
  <c r="X1559" i="3"/>
  <c r="X1560" i="3"/>
  <c r="X1561" i="3"/>
  <c r="X1562" i="3"/>
  <c r="X1563" i="3"/>
  <c r="X1564" i="3"/>
  <c r="X1565" i="3"/>
  <c r="X1566" i="3"/>
  <c r="X1567" i="3"/>
  <c r="X1568" i="3"/>
  <c r="X1569" i="3"/>
  <c r="X1570" i="3"/>
  <c r="X1571" i="3"/>
  <c r="X1572" i="3"/>
  <c r="X1573" i="3"/>
  <c r="X1574" i="3"/>
  <c r="X1575" i="3"/>
  <c r="X1576" i="3"/>
  <c r="X1577" i="3"/>
  <c r="X1578" i="3"/>
  <c r="X1579" i="3"/>
  <c r="X1580" i="3"/>
  <c r="X1581" i="3"/>
  <c r="X1582" i="3"/>
  <c r="X1583" i="3"/>
  <c r="X1584" i="3"/>
  <c r="X1585" i="3"/>
  <c r="X1586" i="3"/>
  <c r="X1587" i="3"/>
  <c r="X1588" i="3"/>
  <c r="X1589" i="3"/>
  <c r="X1590" i="3"/>
  <c r="X1591" i="3"/>
  <c r="X1592" i="3"/>
  <c r="X1593" i="3"/>
  <c r="X1594" i="3"/>
  <c r="X1595" i="3"/>
  <c r="X1596" i="3"/>
  <c r="X1597" i="3"/>
  <c r="X1598" i="3"/>
  <c r="X1599" i="3"/>
  <c r="X1600" i="3"/>
  <c r="X1601" i="3"/>
  <c r="X1602" i="3"/>
  <c r="X1603" i="3"/>
  <c r="X1604" i="3"/>
  <c r="X1605" i="3"/>
  <c r="X1606" i="3"/>
  <c r="X1607" i="3"/>
  <c r="X1608" i="3"/>
  <c r="X1609" i="3"/>
  <c r="X1610" i="3"/>
  <c r="X1611" i="3"/>
  <c r="X1612" i="3"/>
  <c r="X1613" i="3"/>
  <c r="X1614" i="3"/>
  <c r="X1615" i="3"/>
  <c r="X1616" i="3"/>
  <c r="X1617" i="3"/>
  <c r="X1618" i="3"/>
  <c r="X1619" i="3"/>
  <c r="X1620" i="3"/>
  <c r="X1621" i="3"/>
  <c r="X1622" i="3"/>
  <c r="X1623" i="3"/>
  <c r="X1624" i="3"/>
  <c r="X1625" i="3"/>
  <c r="X1626" i="3"/>
  <c r="X1627" i="3"/>
  <c r="X1628" i="3"/>
  <c r="X1629" i="3"/>
  <c r="X1630" i="3"/>
  <c r="X1631" i="3"/>
  <c r="X1632" i="3"/>
  <c r="X1633" i="3"/>
  <c r="X1634" i="3"/>
  <c r="X1635" i="3"/>
  <c r="X1636" i="3"/>
  <c r="X1637" i="3"/>
  <c r="X1638" i="3"/>
  <c r="X1639" i="3"/>
  <c r="X1640" i="3"/>
  <c r="X1641" i="3"/>
  <c r="X1642" i="3"/>
  <c r="X1643" i="3"/>
  <c r="X1644" i="3"/>
  <c r="X1645" i="3"/>
  <c r="X1646" i="3"/>
  <c r="X1647" i="3"/>
  <c r="X1648" i="3"/>
  <c r="X1649" i="3"/>
  <c r="X1650" i="3"/>
  <c r="X1651" i="3"/>
  <c r="X1652" i="3"/>
  <c r="X1653" i="3"/>
  <c r="X1654" i="3"/>
  <c r="X1655" i="3"/>
  <c r="X1656" i="3"/>
  <c r="X1657" i="3"/>
  <c r="X1658" i="3"/>
  <c r="X1659" i="3"/>
  <c r="X1660" i="3"/>
  <c r="X1661" i="3"/>
  <c r="X1662" i="3"/>
  <c r="X1663" i="3"/>
  <c r="X1664" i="3"/>
  <c r="X1665" i="3"/>
  <c r="X1666" i="3"/>
  <c r="X1667" i="3"/>
  <c r="X1668" i="3"/>
  <c r="X1669" i="3"/>
  <c r="X1670" i="3"/>
  <c r="X1671" i="3"/>
  <c r="X1672" i="3"/>
  <c r="X1673" i="3"/>
  <c r="X1674" i="3"/>
  <c r="X1675" i="3"/>
  <c r="X1676" i="3"/>
  <c r="X1677" i="3"/>
  <c r="X1678" i="3"/>
  <c r="X1679" i="3"/>
  <c r="X1680" i="3"/>
  <c r="X1681" i="3"/>
  <c r="X1682" i="3"/>
  <c r="X1683" i="3"/>
  <c r="X1684" i="3"/>
  <c r="X1685" i="3"/>
  <c r="X1686" i="3"/>
  <c r="X1687" i="3"/>
  <c r="X1688" i="3"/>
  <c r="X1689" i="3"/>
  <c r="X1690" i="3"/>
  <c r="X1691" i="3"/>
  <c r="X1692" i="3"/>
  <c r="X1693" i="3"/>
  <c r="X1694" i="3"/>
  <c r="X1695" i="3"/>
  <c r="X1696" i="3"/>
  <c r="X1697" i="3"/>
  <c r="X1698" i="3"/>
  <c r="X1699" i="3"/>
  <c r="X1700" i="3"/>
  <c r="X1701" i="3"/>
  <c r="X1702" i="3"/>
  <c r="X1703" i="3"/>
  <c r="X1704" i="3"/>
  <c r="X1705" i="3"/>
  <c r="X1706" i="3"/>
  <c r="X1707" i="3"/>
  <c r="X1708" i="3"/>
  <c r="X1709" i="3"/>
  <c r="X1710" i="3"/>
  <c r="X1711" i="3"/>
  <c r="X1712" i="3"/>
  <c r="X1713" i="3"/>
  <c r="X1714" i="3"/>
  <c r="X1715" i="3"/>
  <c r="X1716" i="3"/>
  <c r="X1717" i="3"/>
  <c r="X1718" i="3"/>
  <c r="X1719" i="3"/>
  <c r="X1720" i="3"/>
  <c r="X1721" i="3"/>
  <c r="X1722" i="3"/>
  <c r="X1723" i="3"/>
  <c r="X1724" i="3"/>
  <c r="X1725" i="3"/>
  <c r="X1726" i="3"/>
  <c r="X1727" i="3"/>
  <c r="X1728" i="3"/>
  <c r="X1729" i="3"/>
  <c r="X1730" i="3"/>
  <c r="X1731" i="3"/>
  <c r="X1732" i="3"/>
  <c r="X1733" i="3"/>
  <c r="X1734" i="3"/>
  <c r="X1735" i="3"/>
  <c r="X1736" i="3"/>
  <c r="X1737" i="3"/>
  <c r="X1738" i="3"/>
  <c r="X1739" i="3"/>
  <c r="X1740" i="3"/>
  <c r="X1741" i="3"/>
  <c r="X1742" i="3"/>
  <c r="X1743" i="3"/>
  <c r="X1744" i="3"/>
  <c r="X1745" i="3"/>
  <c r="X1746" i="3"/>
  <c r="X1747" i="3"/>
  <c r="X1748" i="3"/>
  <c r="X1749" i="3"/>
  <c r="X1750" i="3"/>
  <c r="X1751" i="3"/>
  <c r="X1752" i="3"/>
  <c r="X1753" i="3"/>
  <c r="X1754" i="3"/>
  <c r="X1755" i="3"/>
  <c r="X1756" i="3"/>
  <c r="X1757" i="3"/>
  <c r="X1758" i="3"/>
  <c r="X1759" i="3"/>
  <c r="X1760" i="3"/>
  <c r="X1761" i="3"/>
  <c r="X1762" i="3"/>
  <c r="X1763" i="3"/>
  <c r="X1764" i="3"/>
  <c r="X1765" i="3"/>
  <c r="X1766" i="3"/>
  <c r="X1767" i="3"/>
  <c r="X1768" i="3"/>
  <c r="X1769" i="3"/>
  <c r="X1770" i="3"/>
  <c r="X1771" i="3"/>
  <c r="X1772" i="3"/>
  <c r="X1773" i="3"/>
  <c r="X1774" i="3"/>
  <c r="X1775" i="3"/>
  <c r="X1776" i="3"/>
  <c r="X1777" i="3"/>
  <c r="X1778" i="3"/>
  <c r="X1779" i="3"/>
  <c r="X1780" i="3"/>
  <c r="X1781" i="3"/>
  <c r="X1782" i="3"/>
  <c r="X1783" i="3"/>
  <c r="X1784" i="3"/>
  <c r="X1785" i="3"/>
  <c r="X1786" i="3"/>
  <c r="X1787" i="3"/>
  <c r="X1788" i="3"/>
  <c r="X1789" i="3"/>
  <c r="X1790" i="3"/>
  <c r="X1791" i="3"/>
  <c r="X1792" i="3"/>
  <c r="X1793" i="3"/>
  <c r="X1794" i="3"/>
  <c r="X1795" i="3"/>
  <c r="X1796" i="3"/>
  <c r="X1797" i="3"/>
  <c r="X1798" i="3"/>
  <c r="X1799" i="3"/>
  <c r="X1800" i="3"/>
  <c r="X1801" i="3"/>
  <c r="X1802" i="3"/>
  <c r="X1803" i="3"/>
  <c r="X1804" i="3"/>
  <c r="X1805" i="3"/>
  <c r="X1806" i="3"/>
  <c r="X1807" i="3"/>
  <c r="X1808" i="3"/>
  <c r="X1809" i="3"/>
  <c r="X1810" i="3"/>
  <c r="X1811" i="3"/>
  <c r="X1812" i="3"/>
  <c r="X1813" i="3"/>
  <c r="X1814" i="3"/>
  <c r="X1815" i="3"/>
  <c r="X1816" i="3"/>
  <c r="X1817" i="3"/>
  <c r="X1818" i="3"/>
  <c r="X1819" i="3"/>
  <c r="X1820" i="3"/>
  <c r="X1821" i="3"/>
  <c r="X1822" i="3"/>
  <c r="X1823" i="3"/>
  <c r="X1824" i="3"/>
  <c r="X1825" i="3"/>
  <c r="X1826" i="3"/>
  <c r="X1827" i="3"/>
  <c r="X1828" i="3"/>
  <c r="X1829" i="3"/>
  <c r="X1830" i="3"/>
  <c r="X1831" i="3"/>
  <c r="X1832" i="3"/>
  <c r="X1833" i="3"/>
  <c r="X1834" i="3"/>
  <c r="X1835" i="3"/>
  <c r="X1836" i="3"/>
  <c r="X1837" i="3"/>
  <c r="X1838" i="3"/>
  <c r="X1839" i="3"/>
  <c r="X1840" i="3"/>
  <c r="X1841" i="3"/>
  <c r="X1842" i="3"/>
  <c r="X1843" i="3"/>
  <c r="X1844" i="3"/>
  <c r="X1845" i="3"/>
  <c r="X1846" i="3"/>
  <c r="X1847" i="3"/>
  <c r="X1848" i="3"/>
  <c r="X1849" i="3"/>
  <c r="X1850" i="3"/>
  <c r="X1851" i="3"/>
  <c r="X1852" i="3"/>
  <c r="X1853" i="3"/>
  <c r="X1854" i="3"/>
  <c r="X1855" i="3"/>
  <c r="X1856" i="3"/>
  <c r="X1857" i="3"/>
  <c r="X1858" i="3"/>
  <c r="X1859" i="3"/>
  <c r="X1860" i="3"/>
  <c r="X1861" i="3"/>
  <c r="X1862" i="3"/>
  <c r="X1863" i="3"/>
  <c r="X1864" i="3"/>
  <c r="X1865" i="3"/>
  <c r="X1866" i="3"/>
  <c r="X1867" i="3"/>
  <c r="X1868" i="3"/>
  <c r="X1869" i="3"/>
  <c r="X1870" i="3"/>
  <c r="X1871" i="3"/>
  <c r="X1872" i="3"/>
  <c r="X1873" i="3"/>
  <c r="X1874" i="3"/>
  <c r="X1875" i="3"/>
  <c r="X1876" i="3"/>
  <c r="X1877" i="3"/>
  <c r="X1878" i="3"/>
  <c r="X1879" i="3"/>
  <c r="X1880" i="3"/>
  <c r="X1881" i="3"/>
  <c r="X1882" i="3"/>
  <c r="X1883" i="3"/>
  <c r="X1884" i="3"/>
  <c r="X1885" i="3"/>
  <c r="X1886" i="3"/>
  <c r="X1887" i="3"/>
  <c r="X1888" i="3"/>
  <c r="X1889" i="3"/>
  <c r="X1890" i="3"/>
  <c r="X1891" i="3"/>
  <c r="X1892" i="3"/>
  <c r="X1893" i="3"/>
  <c r="X1894" i="3"/>
  <c r="X1895" i="3"/>
  <c r="X1896" i="3"/>
  <c r="X1897" i="3"/>
  <c r="X1898" i="3"/>
  <c r="X1899" i="3"/>
  <c r="X1900" i="3"/>
  <c r="X1901" i="3"/>
  <c r="X1902" i="3"/>
  <c r="X1903" i="3"/>
  <c r="X1904" i="3"/>
  <c r="X1905" i="3"/>
  <c r="X1906" i="3"/>
  <c r="X1907" i="3"/>
  <c r="X1908" i="3"/>
  <c r="X1909" i="3"/>
  <c r="X1910" i="3"/>
  <c r="X1911" i="3"/>
  <c r="X1912" i="3"/>
  <c r="X1913" i="3"/>
  <c r="X1914" i="3"/>
  <c r="X1915" i="3"/>
  <c r="X1916" i="3"/>
  <c r="X1917" i="3"/>
  <c r="X1918" i="3"/>
  <c r="X1919" i="3"/>
  <c r="X1920" i="3"/>
  <c r="X1921" i="3"/>
  <c r="X1922" i="3"/>
  <c r="X1923" i="3"/>
  <c r="X1924" i="3"/>
  <c r="X1925" i="3"/>
  <c r="X1926" i="3"/>
  <c r="X1927" i="3"/>
  <c r="X1928" i="3"/>
  <c r="X1929" i="3"/>
  <c r="X1930" i="3"/>
  <c r="X1931" i="3"/>
  <c r="X1932" i="3"/>
  <c r="X1933" i="3"/>
  <c r="X1934" i="3"/>
  <c r="X1935" i="3"/>
  <c r="X1936" i="3"/>
  <c r="X1937" i="3"/>
  <c r="X1938" i="3"/>
  <c r="X1939" i="3"/>
  <c r="X1940" i="3"/>
  <c r="X1941" i="3"/>
  <c r="X1942" i="3"/>
  <c r="X1943" i="3"/>
  <c r="X1944" i="3"/>
  <c r="X1945" i="3"/>
  <c r="X1946" i="3"/>
  <c r="X1947" i="3"/>
  <c r="X1948" i="3"/>
  <c r="X1949" i="3"/>
  <c r="X1950" i="3"/>
  <c r="X1951" i="3"/>
  <c r="X1952" i="3"/>
  <c r="X1953" i="3"/>
  <c r="X1954" i="3"/>
  <c r="X1955" i="3"/>
  <c r="X1956" i="3"/>
  <c r="X1957" i="3"/>
  <c r="X1958" i="3"/>
  <c r="X1959" i="3"/>
  <c r="X1960" i="3"/>
  <c r="X1961" i="3"/>
  <c r="X1962" i="3"/>
  <c r="X1963" i="3"/>
  <c r="X1964" i="3"/>
  <c r="X1965" i="3"/>
  <c r="X1966" i="3"/>
  <c r="X1967" i="3"/>
  <c r="X1968" i="3"/>
  <c r="X1969" i="3"/>
  <c r="X1970" i="3"/>
  <c r="X1971" i="3"/>
  <c r="X1972" i="3"/>
  <c r="X1973" i="3"/>
  <c r="X1974" i="3"/>
  <c r="X1975" i="3"/>
  <c r="X1976" i="3"/>
  <c r="X1977" i="3"/>
  <c r="X1978" i="3"/>
  <c r="X1979" i="3"/>
  <c r="X1980" i="3"/>
  <c r="X1981" i="3"/>
  <c r="X1982" i="3"/>
  <c r="X1983" i="3"/>
  <c r="X1984" i="3"/>
  <c r="X1985" i="3"/>
  <c r="X1986" i="3"/>
  <c r="X1987" i="3"/>
  <c r="X1988" i="3"/>
  <c r="X1989" i="3"/>
  <c r="X1990" i="3"/>
  <c r="X1991" i="3"/>
  <c r="X1992" i="3"/>
  <c r="X1993" i="3"/>
  <c r="X1994" i="3"/>
  <c r="X1995" i="3"/>
  <c r="X1996" i="3"/>
  <c r="X1997" i="3"/>
  <c r="X1998" i="3"/>
  <c r="X1999" i="3"/>
  <c r="X2000" i="3"/>
  <c r="X2001" i="3"/>
  <c r="X2002" i="3"/>
  <c r="X2003" i="3"/>
  <c r="X2004" i="3"/>
  <c r="X2005" i="3"/>
  <c r="X2006" i="3"/>
  <c r="X2007" i="3"/>
  <c r="X2008" i="3"/>
  <c r="X2009" i="3"/>
  <c r="X2010" i="3"/>
  <c r="X2011" i="3"/>
  <c r="X2012" i="3"/>
  <c r="X2013" i="3"/>
  <c r="X2014" i="3"/>
  <c r="X2015" i="3"/>
  <c r="X2016" i="3"/>
  <c r="X2017" i="3"/>
  <c r="X2018" i="3"/>
  <c r="X2019" i="3"/>
  <c r="X2020" i="3"/>
  <c r="X2021" i="3"/>
  <c r="X2022" i="3"/>
  <c r="X2023" i="3"/>
  <c r="X2024" i="3"/>
  <c r="X2025" i="3"/>
  <c r="X2026" i="3"/>
  <c r="X2027" i="3"/>
  <c r="X2028" i="3"/>
  <c r="X2029" i="3"/>
  <c r="X2030" i="3"/>
  <c r="X2031" i="3"/>
  <c r="X2032" i="3"/>
  <c r="X2033" i="3"/>
  <c r="X2034" i="3"/>
  <c r="X2035" i="3"/>
  <c r="X2036" i="3"/>
  <c r="X2037" i="3"/>
  <c r="X2038" i="3"/>
  <c r="X2039" i="3"/>
  <c r="X2040" i="3"/>
  <c r="X2041" i="3"/>
  <c r="X2042" i="3"/>
  <c r="X2043" i="3"/>
  <c r="X2044" i="3"/>
  <c r="X2045" i="3"/>
  <c r="X2046" i="3"/>
  <c r="X2047" i="3"/>
  <c r="X2048" i="3"/>
  <c r="X2049" i="3"/>
  <c r="X2050" i="3"/>
  <c r="X2051" i="3"/>
  <c r="X2052" i="3"/>
  <c r="X2053" i="3"/>
  <c r="X2054" i="3"/>
  <c r="X2055" i="3"/>
  <c r="X2056" i="3"/>
  <c r="X2057" i="3"/>
  <c r="X2058" i="3"/>
  <c r="X2059" i="3"/>
  <c r="X2060" i="3"/>
  <c r="X2061" i="3"/>
  <c r="X2062" i="3"/>
  <c r="X2063" i="3"/>
  <c r="X2064" i="3"/>
  <c r="X2065" i="3"/>
  <c r="X2066" i="3"/>
  <c r="X2067" i="3"/>
  <c r="X2068" i="3"/>
  <c r="X2069" i="3"/>
  <c r="X2070" i="3"/>
  <c r="X2071" i="3"/>
  <c r="X2072" i="3"/>
  <c r="X2073" i="3"/>
  <c r="X2074" i="3"/>
  <c r="X2075" i="3"/>
  <c r="X2076" i="3"/>
  <c r="X2077" i="3"/>
  <c r="X2078" i="3"/>
  <c r="X2079" i="3"/>
  <c r="X2080" i="3"/>
  <c r="X2081" i="3"/>
  <c r="X2082" i="3"/>
  <c r="X2083" i="3"/>
  <c r="X2084" i="3"/>
  <c r="X2085" i="3"/>
  <c r="X2086" i="3"/>
  <c r="X2087" i="3"/>
  <c r="X2088" i="3"/>
  <c r="X2089" i="3"/>
  <c r="X2090" i="3"/>
  <c r="X2091" i="3"/>
  <c r="X2092" i="3"/>
  <c r="X2093" i="3"/>
  <c r="X2094" i="3"/>
  <c r="X2095" i="3"/>
  <c r="X2096" i="3"/>
  <c r="X2097" i="3"/>
  <c r="X2098" i="3"/>
  <c r="X2099" i="3"/>
  <c r="X2100" i="3"/>
  <c r="X2101" i="3"/>
  <c r="X2102" i="3"/>
  <c r="X2103" i="3"/>
  <c r="X2104" i="3"/>
  <c r="X2105" i="3"/>
  <c r="X2106" i="3"/>
  <c r="X2107" i="3"/>
  <c r="X2108" i="3"/>
  <c r="X2109" i="3"/>
  <c r="X2110" i="3"/>
  <c r="X2111" i="3"/>
  <c r="X2112" i="3"/>
  <c r="X2113" i="3"/>
  <c r="X2114" i="3"/>
  <c r="X2115" i="3"/>
  <c r="X2116" i="3"/>
  <c r="X2117" i="3"/>
  <c r="X2118" i="3"/>
  <c r="X2119" i="3"/>
  <c r="X2120" i="3"/>
  <c r="X2121" i="3"/>
  <c r="X2122" i="3"/>
  <c r="X2123" i="3"/>
  <c r="X2124" i="3"/>
  <c r="X2125" i="3"/>
  <c r="X2126" i="3"/>
  <c r="X2127" i="3"/>
  <c r="X2128" i="3"/>
  <c r="X2129" i="3"/>
  <c r="X2130" i="3"/>
  <c r="X2131" i="3"/>
  <c r="X2132" i="3"/>
  <c r="X2133" i="3"/>
  <c r="X2134" i="3"/>
  <c r="X2135" i="3"/>
  <c r="X2136" i="3"/>
  <c r="X2137" i="3"/>
  <c r="X2138" i="3"/>
  <c r="X2139" i="3"/>
  <c r="X2140" i="3"/>
  <c r="X2141" i="3"/>
  <c r="X2142" i="3"/>
  <c r="X2143" i="3"/>
  <c r="X2144" i="3"/>
  <c r="X2145" i="3"/>
  <c r="X2146" i="3"/>
  <c r="X2147" i="3"/>
  <c r="X2148" i="3"/>
  <c r="X2149" i="3"/>
  <c r="X2150" i="3"/>
  <c r="X2151" i="3"/>
  <c r="X2152" i="3"/>
  <c r="X2153" i="3"/>
  <c r="X2154" i="3"/>
  <c r="X2155" i="3"/>
  <c r="X2156" i="3"/>
  <c r="X2157" i="3"/>
  <c r="X2158" i="3"/>
  <c r="X2159" i="3"/>
  <c r="X2160" i="3"/>
  <c r="X2161" i="3"/>
  <c r="X2162" i="3"/>
  <c r="X2163" i="3"/>
  <c r="X2164" i="3"/>
  <c r="X2165" i="3"/>
  <c r="X2166" i="3"/>
  <c r="X2167" i="3"/>
  <c r="X2168" i="3"/>
  <c r="X2169" i="3"/>
  <c r="X2170" i="3"/>
  <c r="X2171" i="3"/>
  <c r="X2172" i="3"/>
  <c r="X2173" i="3"/>
  <c r="X2174" i="3"/>
  <c r="X2175" i="3"/>
  <c r="X2176" i="3"/>
  <c r="X2177" i="3"/>
  <c r="X2178" i="3"/>
  <c r="X2179" i="3"/>
  <c r="X2180" i="3"/>
  <c r="X2181" i="3"/>
  <c r="X2182" i="3"/>
  <c r="X2183" i="3"/>
  <c r="X2184" i="3"/>
  <c r="X2185" i="3"/>
  <c r="X2186" i="3"/>
  <c r="X2187" i="3"/>
  <c r="X2188" i="3"/>
  <c r="X2189" i="3"/>
  <c r="X2190" i="3"/>
  <c r="X2191" i="3"/>
  <c r="X2192" i="3"/>
  <c r="X2193" i="3"/>
  <c r="X2194" i="3"/>
  <c r="X2195" i="3"/>
  <c r="X2196" i="3"/>
  <c r="X2197" i="3"/>
  <c r="X2198" i="3"/>
  <c r="X2199" i="3"/>
  <c r="X2200" i="3"/>
  <c r="X2201" i="3"/>
  <c r="X2202" i="3"/>
  <c r="X2203" i="3"/>
  <c r="X2204" i="3"/>
  <c r="X2205" i="3"/>
  <c r="X2206" i="3"/>
  <c r="X2207" i="3"/>
  <c r="X2208" i="3"/>
  <c r="X2209" i="3"/>
  <c r="X2210" i="3"/>
  <c r="X2211" i="3"/>
  <c r="X2212" i="3"/>
  <c r="X2213" i="3"/>
  <c r="X2214" i="3"/>
  <c r="X2215" i="3"/>
  <c r="X2216" i="3"/>
  <c r="X2217" i="3"/>
  <c r="X2218" i="3"/>
  <c r="X2219" i="3"/>
  <c r="X2220" i="3"/>
  <c r="X2221" i="3"/>
  <c r="X2222" i="3"/>
  <c r="X2223" i="3"/>
  <c r="X2224" i="3"/>
  <c r="X2225" i="3"/>
  <c r="X2226" i="3"/>
  <c r="X2227" i="3"/>
  <c r="X2228" i="3"/>
  <c r="X2229" i="3"/>
  <c r="X2230" i="3"/>
  <c r="X2231" i="3"/>
  <c r="X2232" i="3"/>
  <c r="X2233" i="3"/>
  <c r="X2234" i="3"/>
  <c r="X2235" i="3"/>
  <c r="X2236" i="3"/>
  <c r="X2237" i="3"/>
  <c r="X2238" i="3"/>
  <c r="X2239" i="3"/>
  <c r="X2240" i="3"/>
  <c r="X2241" i="3"/>
  <c r="X2242" i="3"/>
  <c r="X2243" i="3"/>
  <c r="X2244" i="3"/>
  <c r="X2245" i="3"/>
  <c r="X2246" i="3"/>
  <c r="X2247" i="3"/>
  <c r="X2248" i="3"/>
  <c r="X2249" i="3"/>
  <c r="X2250" i="3"/>
  <c r="X2251" i="3"/>
  <c r="X2252" i="3"/>
  <c r="X2253" i="3"/>
  <c r="X2254" i="3"/>
  <c r="X2255" i="3"/>
  <c r="X2256" i="3"/>
  <c r="X2257" i="3"/>
  <c r="X2258" i="3"/>
  <c r="X2259" i="3"/>
  <c r="X2260" i="3"/>
  <c r="X2261" i="3"/>
  <c r="X2262" i="3"/>
  <c r="X2263" i="3"/>
  <c r="X2264" i="3"/>
  <c r="X2265" i="3"/>
  <c r="X2266" i="3"/>
  <c r="X2267" i="3"/>
  <c r="X2268" i="3"/>
  <c r="X2269" i="3"/>
  <c r="X2270" i="3"/>
  <c r="X2271" i="3"/>
  <c r="X2272" i="3"/>
  <c r="X2273" i="3"/>
  <c r="X2274" i="3"/>
  <c r="X2275" i="3"/>
  <c r="X2276" i="3"/>
  <c r="X2277" i="3"/>
  <c r="X2278" i="3"/>
  <c r="X2279" i="3"/>
  <c r="X2280" i="3"/>
  <c r="X2281" i="3"/>
  <c r="X2282" i="3"/>
  <c r="X2283" i="3"/>
  <c r="X2284" i="3"/>
  <c r="X2285" i="3"/>
  <c r="X2286" i="3"/>
  <c r="X2287" i="3"/>
  <c r="X2288" i="3"/>
  <c r="X2289" i="3"/>
  <c r="X2290" i="3"/>
  <c r="X2291" i="3"/>
  <c r="X2292" i="3"/>
  <c r="X2293" i="3"/>
  <c r="X2294" i="3"/>
  <c r="X2295" i="3"/>
  <c r="X2296" i="3"/>
  <c r="X2297" i="3"/>
  <c r="X2298" i="3"/>
  <c r="X2299" i="3"/>
  <c r="X2300" i="3"/>
  <c r="X2301" i="3"/>
  <c r="X2302" i="3"/>
  <c r="X2303" i="3"/>
  <c r="X2304" i="3"/>
  <c r="X2305" i="3"/>
  <c r="X2306" i="3"/>
  <c r="X2307" i="3"/>
  <c r="X2308" i="3"/>
  <c r="X2309" i="3"/>
  <c r="X2310" i="3"/>
  <c r="X2311" i="3"/>
  <c r="X2312" i="3"/>
  <c r="X2313" i="3"/>
  <c r="X2314" i="3"/>
  <c r="X2315" i="3"/>
  <c r="X2316" i="3"/>
  <c r="X2317" i="3"/>
  <c r="X2318" i="3"/>
  <c r="X2319" i="3"/>
  <c r="X2320" i="3"/>
  <c r="X2321" i="3"/>
  <c r="X2322" i="3"/>
  <c r="X2323" i="3"/>
  <c r="X2324" i="3"/>
  <c r="X2325" i="3"/>
  <c r="X2326" i="3"/>
  <c r="X2327" i="3"/>
  <c r="X2328" i="3"/>
  <c r="X2329" i="3"/>
  <c r="X2330" i="3"/>
  <c r="X2331" i="3"/>
  <c r="X2332" i="3"/>
  <c r="X2333" i="3"/>
  <c r="X2334" i="3"/>
  <c r="X2335" i="3"/>
  <c r="X2336" i="3"/>
  <c r="X2337" i="3"/>
  <c r="X2338" i="3"/>
  <c r="X2339" i="3"/>
  <c r="X2340" i="3"/>
  <c r="X2341" i="3"/>
  <c r="X2342" i="3"/>
  <c r="X2343" i="3"/>
  <c r="X2344" i="3"/>
  <c r="X2345" i="3"/>
  <c r="X2346" i="3"/>
  <c r="X2347" i="3"/>
  <c r="X2348" i="3"/>
  <c r="X2349" i="3"/>
  <c r="X2350" i="3"/>
  <c r="X2351" i="3"/>
  <c r="X2352" i="3"/>
  <c r="X2353" i="3"/>
  <c r="X2354" i="3"/>
  <c r="X2355" i="3"/>
  <c r="X2356" i="3"/>
  <c r="X2357" i="3"/>
  <c r="X2358" i="3"/>
  <c r="X2359" i="3"/>
  <c r="X2360" i="3"/>
  <c r="X2361" i="3"/>
  <c r="X2362" i="3"/>
  <c r="X2363" i="3"/>
  <c r="X2364" i="3"/>
  <c r="X2365" i="3"/>
  <c r="X2366" i="3"/>
  <c r="X2367" i="3"/>
  <c r="X2368" i="3"/>
  <c r="X2369" i="3"/>
  <c r="X2370" i="3"/>
  <c r="X2371" i="3"/>
  <c r="X2372" i="3"/>
  <c r="X2373" i="3"/>
  <c r="X2374" i="3"/>
  <c r="X2375" i="3"/>
  <c r="X2376" i="3"/>
  <c r="X2377" i="3"/>
  <c r="X2378" i="3"/>
  <c r="X2379" i="3"/>
  <c r="X2380" i="3"/>
  <c r="X2381" i="3"/>
  <c r="X2382" i="3"/>
  <c r="X2383" i="3"/>
  <c r="X2384" i="3"/>
  <c r="X2385" i="3"/>
  <c r="X2386" i="3"/>
  <c r="X2387" i="3"/>
  <c r="X2388" i="3"/>
  <c r="X2389" i="3"/>
  <c r="X2390" i="3"/>
  <c r="X2391" i="3"/>
  <c r="X2392" i="3"/>
  <c r="X2393" i="3"/>
  <c r="X2394" i="3"/>
  <c r="X2395" i="3"/>
  <c r="X2396" i="3"/>
  <c r="X2397" i="3"/>
  <c r="X2398" i="3"/>
  <c r="X2399" i="3"/>
  <c r="X2400" i="3"/>
  <c r="X2401" i="3"/>
  <c r="X2402" i="3"/>
  <c r="X2403" i="3"/>
  <c r="X2404" i="3"/>
  <c r="X2405" i="3"/>
  <c r="X2406" i="3"/>
  <c r="X2407" i="3"/>
  <c r="X2408" i="3"/>
  <c r="X2409" i="3"/>
  <c r="X2410" i="3"/>
  <c r="X2411" i="3"/>
  <c r="X2412" i="3"/>
  <c r="X2413" i="3"/>
  <c r="X2414" i="3"/>
  <c r="X2415" i="3"/>
  <c r="X2416" i="3"/>
  <c r="X2417" i="3"/>
  <c r="X2418" i="3"/>
  <c r="X2419" i="3"/>
  <c r="X2420" i="3"/>
  <c r="X2421" i="3"/>
  <c r="X2422" i="3"/>
  <c r="X2423" i="3"/>
  <c r="X2424" i="3"/>
  <c r="X2425" i="3"/>
  <c r="X2426" i="3"/>
  <c r="X2427" i="3"/>
  <c r="X2428" i="3"/>
  <c r="X2429" i="3"/>
  <c r="X2430" i="3"/>
  <c r="X2431" i="3"/>
  <c r="X2432" i="3"/>
  <c r="X2433" i="3"/>
  <c r="X2434" i="3"/>
  <c r="X2435" i="3"/>
  <c r="X2436" i="3"/>
  <c r="X2437" i="3"/>
  <c r="X2438" i="3"/>
  <c r="X2439" i="3"/>
  <c r="X2440" i="3"/>
  <c r="X2441" i="3"/>
  <c r="X2442" i="3"/>
  <c r="X2443" i="3"/>
  <c r="X2444" i="3"/>
  <c r="X2445" i="3"/>
  <c r="X2446" i="3"/>
  <c r="X2447" i="3"/>
  <c r="X2448" i="3"/>
  <c r="X2449" i="3"/>
  <c r="X2450" i="3"/>
  <c r="X2451" i="3"/>
  <c r="X2452" i="3"/>
  <c r="X2453" i="3"/>
  <c r="X2454" i="3"/>
  <c r="X2455" i="3"/>
  <c r="X2456" i="3"/>
  <c r="X2457" i="3"/>
  <c r="X2458" i="3"/>
  <c r="X2459" i="3"/>
  <c r="X2460" i="3"/>
  <c r="X2461" i="3"/>
  <c r="X2462" i="3"/>
  <c r="X2463" i="3"/>
  <c r="X2464" i="3"/>
  <c r="X2465" i="3"/>
  <c r="X2466" i="3"/>
  <c r="X2467" i="3"/>
  <c r="X2468" i="3"/>
  <c r="X2469" i="3"/>
  <c r="X2470" i="3"/>
  <c r="X2471" i="3"/>
  <c r="X2472" i="3"/>
  <c r="X2473" i="3"/>
  <c r="X2474" i="3"/>
  <c r="X2475" i="3"/>
  <c r="X2476" i="3"/>
  <c r="X2477" i="3"/>
  <c r="X2478" i="3"/>
  <c r="X2479" i="3"/>
  <c r="X2480" i="3"/>
  <c r="X2481" i="3"/>
  <c r="X2482" i="3"/>
  <c r="X2483" i="3"/>
  <c r="X2484" i="3"/>
  <c r="X2485" i="3"/>
  <c r="X2486" i="3"/>
  <c r="X2487" i="3"/>
  <c r="X2488" i="3"/>
  <c r="X2489" i="3"/>
  <c r="X2490" i="3"/>
  <c r="X2491" i="3"/>
  <c r="X2492" i="3"/>
  <c r="X2493" i="3"/>
  <c r="X2494" i="3"/>
  <c r="X2495" i="3"/>
  <c r="X2496" i="3"/>
  <c r="X2497" i="3"/>
  <c r="X2498" i="3"/>
  <c r="X2499" i="3"/>
  <c r="X2500" i="3"/>
  <c r="X2501" i="3"/>
  <c r="X2" i="3"/>
  <c r="T3" i="3"/>
  <c r="T4" i="3"/>
  <c r="T5" i="3"/>
  <c r="T6" i="3"/>
  <c r="T7" i="3"/>
  <c r="T8" i="3"/>
  <c r="T9" i="3"/>
  <c r="T10" i="3"/>
  <c r="T11" i="3"/>
  <c r="T12" i="3"/>
  <c r="T13" i="3"/>
  <c r="T14" i="3"/>
  <c r="T15" i="3"/>
  <c r="T16" i="3"/>
  <c r="T17" i="3"/>
  <c r="T18" i="3"/>
  <c r="T19" i="3"/>
  <c r="T20" i="3"/>
  <c r="T21" i="3"/>
  <c r="T22" i="3"/>
  <c r="T23" i="3"/>
  <c r="T24" i="3"/>
  <c r="T25" i="3"/>
  <c r="T26" i="3"/>
  <c r="T27" i="3"/>
  <c r="T28" i="3"/>
  <c r="T29" i="3"/>
  <c r="T30" i="3"/>
  <c r="T31" i="3"/>
  <c r="T32" i="3"/>
  <c r="T33" i="3"/>
  <c r="T34" i="3"/>
  <c r="T35" i="3"/>
  <c r="T36" i="3"/>
  <c r="T37" i="3"/>
  <c r="T38" i="3"/>
  <c r="T39" i="3"/>
  <c r="T40" i="3"/>
  <c r="T41" i="3"/>
  <c r="T42" i="3"/>
  <c r="T43" i="3"/>
  <c r="T44" i="3"/>
  <c r="T45" i="3"/>
  <c r="T46" i="3"/>
  <c r="T47" i="3"/>
  <c r="T48" i="3"/>
  <c r="T49" i="3"/>
  <c r="T50" i="3"/>
  <c r="T51" i="3"/>
  <c r="T52" i="3"/>
  <c r="T53" i="3"/>
  <c r="T54" i="3"/>
  <c r="T55" i="3"/>
  <c r="T56" i="3"/>
  <c r="T57" i="3"/>
  <c r="T58" i="3"/>
  <c r="T59" i="3"/>
  <c r="T60" i="3"/>
  <c r="T61" i="3"/>
  <c r="T62" i="3"/>
  <c r="T63" i="3"/>
  <c r="T64" i="3"/>
  <c r="T65" i="3"/>
  <c r="T66" i="3"/>
  <c r="T67" i="3"/>
  <c r="T68" i="3"/>
  <c r="T69" i="3"/>
  <c r="T70" i="3"/>
  <c r="T71" i="3"/>
  <c r="T72" i="3"/>
  <c r="T73" i="3"/>
  <c r="T74" i="3"/>
  <c r="T75" i="3"/>
  <c r="T76" i="3"/>
  <c r="T77" i="3"/>
  <c r="T78" i="3"/>
  <c r="T79" i="3"/>
  <c r="T80" i="3"/>
  <c r="T81" i="3"/>
  <c r="T82" i="3"/>
  <c r="T83" i="3"/>
  <c r="T84" i="3"/>
  <c r="T85" i="3"/>
  <c r="T86" i="3"/>
  <c r="T87" i="3"/>
  <c r="T88" i="3"/>
  <c r="T89" i="3"/>
  <c r="T90" i="3"/>
  <c r="T91" i="3"/>
  <c r="T92" i="3"/>
  <c r="T93" i="3"/>
  <c r="T94" i="3"/>
  <c r="T95" i="3"/>
  <c r="T96" i="3"/>
  <c r="T97" i="3"/>
  <c r="T98" i="3"/>
  <c r="T99" i="3"/>
  <c r="T100" i="3"/>
  <c r="T101" i="3"/>
  <c r="T102" i="3"/>
  <c r="T103" i="3"/>
  <c r="T104" i="3"/>
  <c r="T105" i="3"/>
  <c r="T106" i="3"/>
  <c r="T107" i="3"/>
  <c r="T108" i="3"/>
  <c r="T109" i="3"/>
  <c r="T110" i="3"/>
  <c r="T111" i="3"/>
  <c r="T112" i="3"/>
  <c r="T113" i="3"/>
  <c r="T114" i="3"/>
  <c r="T115" i="3"/>
  <c r="T116" i="3"/>
  <c r="T117" i="3"/>
  <c r="T118" i="3"/>
  <c r="T119" i="3"/>
  <c r="T120" i="3"/>
  <c r="T121" i="3"/>
  <c r="T122" i="3"/>
  <c r="T123" i="3"/>
  <c r="T124" i="3"/>
  <c r="T125" i="3"/>
  <c r="T126" i="3"/>
  <c r="T127" i="3"/>
  <c r="T128" i="3"/>
  <c r="T129" i="3"/>
  <c r="T130" i="3"/>
  <c r="T131" i="3"/>
  <c r="T132" i="3"/>
  <c r="T133" i="3"/>
  <c r="T134" i="3"/>
  <c r="T135" i="3"/>
  <c r="T136" i="3"/>
  <c r="T137" i="3"/>
  <c r="T138" i="3"/>
  <c r="T139" i="3"/>
  <c r="T140" i="3"/>
  <c r="T141" i="3"/>
  <c r="T142" i="3"/>
  <c r="T143" i="3"/>
  <c r="T144" i="3"/>
  <c r="T145" i="3"/>
  <c r="T146" i="3"/>
  <c r="T147" i="3"/>
  <c r="T148" i="3"/>
  <c r="T149" i="3"/>
  <c r="T150" i="3"/>
  <c r="T151" i="3"/>
  <c r="T152" i="3"/>
  <c r="T153" i="3"/>
  <c r="T154" i="3"/>
  <c r="T155" i="3"/>
  <c r="T156" i="3"/>
  <c r="T157" i="3"/>
  <c r="T158" i="3"/>
  <c r="T159" i="3"/>
  <c r="T160" i="3"/>
  <c r="T161" i="3"/>
  <c r="T162" i="3"/>
  <c r="T163" i="3"/>
  <c r="T164" i="3"/>
  <c r="T165" i="3"/>
  <c r="T166" i="3"/>
  <c r="T167" i="3"/>
  <c r="T168" i="3"/>
  <c r="T169" i="3"/>
  <c r="T170" i="3"/>
  <c r="T171" i="3"/>
  <c r="T172" i="3"/>
  <c r="T173" i="3"/>
  <c r="T174" i="3"/>
  <c r="T175" i="3"/>
  <c r="T176" i="3"/>
  <c r="T177" i="3"/>
  <c r="T178" i="3"/>
  <c r="T179" i="3"/>
  <c r="T180" i="3"/>
  <c r="T181" i="3"/>
  <c r="T182" i="3"/>
  <c r="T183" i="3"/>
  <c r="T184" i="3"/>
  <c r="T185" i="3"/>
  <c r="T186" i="3"/>
  <c r="T187" i="3"/>
  <c r="T188" i="3"/>
  <c r="T189" i="3"/>
  <c r="T190" i="3"/>
  <c r="T191" i="3"/>
  <c r="T192" i="3"/>
  <c r="T193" i="3"/>
  <c r="T194" i="3"/>
  <c r="T195" i="3"/>
  <c r="T196" i="3"/>
  <c r="T197" i="3"/>
  <c r="T198" i="3"/>
  <c r="T199" i="3"/>
  <c r="T200" i="3"/>
  <c r="T201" i="3"/>
  <c r="T202" i="3"/>
  <c r="T203" i="3"/>
  <c r="T204" i="3"/>
  <c r="T205" i="3"/>
  <c r="T206" i="3"/>
  <c r="T207" i="3"/>
  <c r="T208" i="3"/>
  <c r="T209" i="3"/>
  <c r="T210" i="3"/>
  <c r="T211" i="3"/>
  <c r="T212" i="3"/>
  <c r="T213" i="3"/>
  <c r="T214" i="3"/>
  <c r="T215" i="3"/>
  <c r="T216" i="3"/>
  <c r="T217" i="3"/>
  <c r="T218" i="3"/>
  <c r="T219" i="3"/>
  <c r="T220" i="3"/>
  <c r="T221" i="3"/>
  <c r="T222" i="3"/>
  <c r="T223" i="3"/>
  <c r="T224" i="3"/>
  <c r="T225" i="3"/>
  <c r="T226" i="3"/>
  <c r="T227" i="3"/>
  <c r="T228" i="3"/>
  <c r="T229" i="3"/>
  <c r="T230" i="3"/>
  <c r="T231" i="3"/>
  <c r="T232" i="3"/>
  <c r="T233" i="3"/>
  <c r="T234" i="3"/>
  <c r="T235" i="3"/>
  <c r="T236" i="3"/>
  <c r="T237" i="3"/>
  <c r="T238" i="3"/>
  <c r="T239" i="3"/>
  <c r="T240" i="3"/>
  <c r="T241" i="3"/>
  <c r="T242" i="3"/>
  <c r="T243" i="3"/>
  <c r="T244" i="3"/>
  <c r="T245" i="3"/>
  <c r="T246" i="3"/>
  <c r="T247" i="3"/>
  <c r="T248" i="3"/>
  <c r="T249" i="3"/>
  <c r="T250" i="3"/>
  <c r="T251" i="3"/>
  <c r="T252" i="3"/>
  <c r="T253" i="3"/>
  <c r="T254" i="3"/>
  <c r="T255" i="3"/>
  <c r="T256" i="3"/>
  <c r="T257" i="3"/>
  <c r="T258" i="3"/>
  <c r="T259" i="3"/>
  <c r="T260" i="3"/>
  <c r="T261" i="3"/>
  <c r="T262" i="3"/>
  <c r="T263" i="3"/>
  <c r="T264" i="3"/>
  <c r="T265" i="3"/>
  <c r="T266" i="3"/>
  <c r="T267" i="3"/>
  <c r="T268" i="3"/>
  <c r="T269" i="3"/>
  <c r="T270" i="3"/>
  <c r="T271" i="3"/>
  <c r="T272" i="3"/>
  <c r="T273" i="3"/>
  <c r="T274" i="3"/>
  <c r="T275" i="3"/>
  <c r="T276" i="3"/>
  <c r="T277" i="3"/>
  <c r="T278" i="3"/>
  <c r="T279" i="3"/>
  <c r="T280" i="3"/>
  <c r="T281" i="3"/>
  <c r="T282" i="3"/>
  <c r="T283" i="3"/>
  <c r="T284" i="3"/>
  <c r="T285" i="3"/>
  <c r="T286" i="3"/>
  <c r="T287" i="3"/>
  <c r="T288" i="3"/>
  <c r="T289" i="3"/>
  <c r="T290" i="3"/>
  <c r="T291" i="3"/>
  <c r="T292" i="3"/>
  <c r="T293" i="3"/>
  <c r="T294" i="3"/>
  <c r="T295" i="3"/>
  <c r="T296" i="3"/>
  <c r="T297" i="3"/>
  <c r="T298" i="3"/>
  <c r="T299" i="3"/>
  <c r="T300" i="3"/>
  <c r="T301" i="3"/>
  <c r="T302" i="3"/>
  <c r="T303" i="3"/>
  <c r="T304" i="3"/>
  <c r="T305" i="3"/>
  <c r="T306" i="3"/>
  <c r="T307" i="3"/>
  <c r="T308" i="3"/>
  <c r="T309" i="3"/>
  <c r="T310" i="3"/>
  <c r="T311" i="3"/>
  <c r="T312" i="3"/>
  <c r="T313" i="3"/>
  <c r="T314" i="3"/>
  <c r="T315" i="3"/>
  <c r="T316" i="3"/>
  <c r="T317" i="3"/>
  <c r="T318" i="3"/>
  <c r="T319" i="3"/>
  <c r="T320" i="3"/>
  <c r="T321" i="3"/>
  <c r="T322" i="3"/>
  <c r="T323" i="3"/>
  <c r="T324" i="3"/>
  <c r="T325" i="3"/>
  <c r="T326" i="3"/>
  <c r="T327" i="3"/>
  <c r="T328" i="3"/>
  <c r="T329" i="3"/>
  <c r="T330" i="3"/>
  <c r="T331" i="3"/>
  <c r="T332" i="3"/>
  <c r="T333" i="3"/>
  <c r="T334" i="3"/>
  <c r="T335" i="3"/>
  <c r="T336" i="3"/>
  <c r="T337" i="3"/>
  <c r="T338" i="3"/>
  <c r="T339" i="3"/>
  <c r="T340" i="3"/>
  <c r="T341" i="3"/>
  <c r="T342" i="3"/>
  <c r="T343" i="3"/>
  <c r="T344" i="3"/>
  <c r="T345" i="3"/>
  <c r="T346" i="3"/>
  <c r="T347" i="3"/>
  <c r="T348" i="3"/>
  <c r="T349" i="3"/>
  <c r="T350" i="3"/>
  <c r="T351" i="3"/>
  <c r="T352" i="3"/>
  <c r="T353" i="3"/>
  <c r="T354" i="3"/>
  <c r="T355" i="3"/>
  <c r="T356" i="3"/>
  <c r="T357" i="3"/>
  <c r="T358" i="3"/>
  <c r="T359" i="3"/>
  <c r="T360" i="3"/>
  <c r="T361" i="3"/>
  <c r="T362" i="3"/>
  <c r="T363" i="3"/>
  <c r="T364" i="3"/>
  <c r="T365" i="3"/>
  <c r="T366" i="3"/>
  <c r="T367" i="3"/>
  <c r="T368" i="3"/>
  <c r="T369" i="3"/>
  <c r="T370" i="3"/>
  <c r="T371" i="3"/>
  <c r="T372" i="3"/>
  <c r="T373" i="3"/>
  <c r="T374" i="3"/>
  <c r="T375" i="3"/>
  <c r="T376" i="3"/>
  <c r="T377" i="3"/>
  <c r="T378" i="3"/>
  <c r="T379" i="3"/>
  <c r="T380" i="3"/>
  <c r="T381" i="3"/>
  <c r="T382" i="3"/>
  <c r="T383" i="3"/>
  <c r="T384" i="3"/>
  <c r="T385" i="3"/>
  <c r="T386" i="3"/>
  <c r="T387" i="3"/>
  <c r="T388" i="3"/>
  <c r="T389" i="3"/>
  <c r="T390" i="3"/>
  <c r="T391" i="3"/>
  <c r="T392" i="3"/>
  <c r="T393" i="3"/>
  <c r="T394" i="3"/>
  <c r="T395" i="3"/>
  <c r="T396" i="3"/>
  <c r="T397" i="3"/>
  <c r="T398" i="3"/>
  <c r="T399" i="3"/>
  <c r="T400" i="3"/>
  <c r="T401" i="3"/>
  <c r="T402" i="3"/>
  <c r="T403" i="3"/>
  <c r="T404" i="3"/>
  <c r="T405" i="3"/>
  <c r="T406" i="3"/>
  <c r="T407" i="3"/>
  <c r="T408" i="3"/>
  <c r="T409" i="3"/>
  <c r="T410" i="3"/>
  <c r="T411" i="3"/>
  <c r="T412" i="3"/>
  <c r="T413" i="3"/>
  <c r="T414" i="3"/>
  <c r="T415" i="3"/>
  <c r="T416" i="3"/>
  <c r="T417" i="3"/>
  <c r="T418" i="3"/>
  <c r="T419" i="3"/>
  <c r="T420" i="3"/>
  <c r="T421" i="3"/>
  <c r="T422" i="3"/>
  <c r="T423" i="3"/>
  <c r="T424" i="3"/>
  <c r="T425" i="3"/>
  <c r="T426" i="3"/>
  <c r="T427" i="3"/>
  <c r="T428" i="3"/>
  <c r="T429" i="3"/>
  <c r="T430" i="3"/>
  <c r="T431" i="3"/>
  <c r="T432" i="3"/>
  <c r="T433" i="3"/>
  <c r="T434" i="3"/>
  <c r="T435" i="3"/>
  <c r="T436" i="3"/>
  <c r="T437" i="3"/>
  <c r="T438" i="3"/>
  <c r="T439" i="3"/>
  <c r="T440" i="3"/>
  <c r="T441" i="3"/>
  <c r="T442" i="3"/>
  <c r="T443" i="3"/>
  <c r="T444" i="3"/>
  <c r="T445" i="3"/>
  <c r="T446" i="3"/>
  <c r="T447" i="3"/>
  <c r="T448" i="3"/>
  <c r="T449" i="3"/>
  <c r="T450" i="3"/>
  <c r="T451" i="3"/>
  <c r="T452" i="3"/>
  <c r="T453" i="3"/>
  <c r="T454" i="3"/>
  <c r="T455" i="3"/>
  <c r="T456" i="3"/>
  <c r="T457" i="3"/>
  <c r="T458" i="3"/>
  <c r="T459" i="3"/>
  <c r="T460" i="3"/>
  <c r="T461" i="3"/>
  <c r="T462" i="3"/>
  <c r="T463" i="3"/>
  <c r="T464" i="3"/>
  <c r="T465" i="3"/>
  <c r="T466" i="3"/>
  <c r="T467" i="3"/>
  <c r="T468" i="3"/>
  <c r="T469" i="3"/>
  <c r="T470" i="3"/>
  <c r="T471" i="3"/>
  <c r="T472" i="3"/>
  <c r="T473" i="3"/>
  <c r="T474" i="3"/>
  <c r="T475" i="3"/>
  <c r="T476" i="3"/>
  <c r="T477" i="3"/>
  <c r="T478" i="3"/>
  <c r="T479" i="3"/>
  <c r="T480" i="3"/>
  <c r="T481" i="3"/>
  <c r="T482" i="3"/>
  <c r="T483" i="3"/>
  <c r="T484" i="3"/>
  <c r="T485" i="3"/>
  <c r="T486" i="3"/>
  <c r="T487" i="3"/>
  <c r="T488" i="3"/>
  <c r="T489" i="3"/>
  <c r="T490" i="3"/>
  <c r="T491" i="3"/>
  <c r="T492" i="3"/>
  <c r="T493" i="3"/>
  <c r="T494" i="3"/>
  <c r="T495" i="3"/>
  <c r="T496" i="3"/>
  <c r="T497" i="3"/>
  <c r="T498" i="3"/>
  <c r="T499" i="3"/>
  <c r="T500" i="3"/>
  <c r="T501" i="3"/>
  <c r="T502" i="3"/>
  <c r="T503" i="3"/>
  <c r="T504" i="3"/>
  <c r="T505" i="3"/>
  <c r="T506" i="3"/>
  <c r="T507" i="3"/>
  <c r="T508" i="3"/>
  <c r="T509" i="3"/>
  <c r="T510" i="3"/>
  <c r="T511" i="3"/>
  <c r="T512" i="3"/>
  <c r="T513" i="3"/>
  <c r="T514" i="3"/>
  <c r="T515" i="3"/>
  <c r="T516" i="3"/>
  <c r="T517" i="3"/>
  <c r="T518" i="3"/>
  <c r="T519" i="3"/>
  <c r="T520" i="3"/>
  <c r="T521" i="3"/>
  <c r="T522" i="3"/>
  <c r="T523" i="3"/>
  <c r="T524" i="3"/>
  <c r="T525" i="3"/>
  <c r="T526" i="3"/>
  <c r="T527" i="3"/>
  <c r="T528" i="3"/>
  <c r="T529" i="3"/>
  <c r="T530" i="3"/>
  <c r="T531" i="3"/>
  <c r="T532" i="3"/>
  <c r="T533" i="3"/>
  <c r="T534" i="3"/>
  <c r="T535" i="3"/>
  <c r="T536" i="3"/>
  <c r="T537" i="3"/>
  <c r="T538" i="3"/>
  <c r="T539" i="3"/>
  <c r="T540" i="3"/>
  <c r="T541" i="3"/>
  <c r="T542" i="3"/>
  <c r="T543" i="3"/>
  <c r="T544" i="3"/>
  <c r="T545" i="3"/>
  <c r="T546" i="3"/>
  <c r="T547" i="3"/>
  <c r="T548" i="3"/>
  <c r="T549" i="3"/>
  <c r="T550" i="3"/>
  <c r="T551" i="3"/>
  <c r="T552" i="3"/>
  <c r="T553" i="3"/>
  <c r="T554" i="3"/>
  <c r="T555" i="3"/>
  <c r="T556" i="3"/>
  <c r="T557" i="3"/>
  <c r="T558" i="3"/>
  <c r="T559" i="3"/>
  <c r="T560" i="3"/>
  <c r="T561" i="3"/>
  <c r="T562" i="3"/>
  <c r="T563" i="3"/>
  <c r="T564" i="3"/>
  <c r="T565" i="3"/>
  <c r="T566" i="3"/>
  <c r="T567" i="3"/>
  <c r="T568" i="3"/>
  <c r="T569" i="3"/>
  <c r="T570" i="3"/>
  <c r="T571" i="3"/>
  <c r="T572" i="3"/>
  <c r="T573" i="3"/>
  <c r="T574" i="3"/>
  <c r="T575" i="3"/>
  <c r="T576" i="3"/>
  <c r="T577" i="3"/>
  <c r="T578" i="3"/>
  <c r="T579" i="3"/>
  <c r="T580" i="3"/>
  <c r="T581" i="3"/>
  <c r="T582" i="3"/>
  <c r="T583" i="3"/>
  <c r="T584" i="3"/>
  <c r="T585" i="3"/>
  <c r="T586" i="3"/>
  <c r="T587" i="3"/>
  <c r="T588" i="3"/>
  <c r="T589" i="3"/>
  <c r="T590" i="3"/>
  <c r="T591" i="3"/>
  <c r="T592" i="3"/>
  <c r="T593" i="3"/>
  <c r="T594" i="3"/>
  <c r="T595" i="3"/>
  <c r="T596" i="3"/>
  <c r="T597" i="3"/>
  <c r="T598" i="3"/>
  <c r="T599" i="3"/>
  <c r="T600" i="3"/>
  <c r="T601" i="3"/>
  <c r="T602" i="3"/>
  <c r="T603" i="3"/>
  <c r="T604" i="3"/>
  <c r="T605" i="3"/>
  <c r="T606" i="3"/>
  <c r="T607" i="3"/>
  <c r="T608" i="3"/>
  <c r="T609" i="3"/>
  <c r="T610" i="3"/>
  <c r="T611" i="3"/>
  <c r="T612" i="3"/>
  <c r="T613" i="3"/>
  <c r="T614" i="3"/>
  <c r="T615" i="3"/>
  <c r="T616" i="3"/>
  <c r="T617" i="3"/>
  <c r="T618" i="3"/>
  <c r="T619" i="3"/>
  <c r="T620" i="3"/>
  <c r="T621" i="3"/>
  <c r="T622" i="3"/>
  <c r="T623" i="3"/>
  <c r="T624" i="3"/>
  <c r="T625" i="3"/>
  <c r="T626" i="3"/>
  <c r="T627" i="3"/>
  <c r="T628" i="3"/>
  <c r="T629" i="3"/>
  <c r="T630" i="3"/>
  <c r="T631" i="3"/>
  <c r="T632" i="3"/>
  <c r="T633" i="3"/>
  <c r="T634" i="3"/>
  <c r="T635" i="3"/>
  <c r="T636" i="3"/>
  <c r="T637" i="3"/>
  <c r="T638" i="3"/>
  <c r="T639" i="3"/>
  <c r="T640" i="3"/>
  <c r="T641" i="3"/>
  <c r="T642" i="3"/>
  <c r="T643" i="3"/>
  <c r="T644" i="3"/>
  <c r="T645" i="3"/>
  <c r="T646" i="3"/>
  <c r="T647" i="3"/>
  <c r="T648" i="3"/>
  <c r="T649" i="3"/>
  <c r="T650" i="3"/>
  <c r="T651" i="3"/>
  <c r="T652" i="3"/>
  <c r="T653" i="3"/>
  <c r="T654" i="3"/>
  <c r="T655" i="3"/>
  <c r="T656" i="3"/>
  <c r="T657" i="3"/>
  <c r="T658" i="3"/>
  <c r="T659" i="3"/>
  <c r="T660" i="3"/>
  <c r="T661" i="3"/>
  <c r="T662" i="3"/>
  <c r="T663" i="3"/>
  <c r="T664" i="3"/>
  <c r="T665" i="3"/>
  <c r="T666" i="3"/>
  <c r="T667" i="3"/>
  <c r="T668" i="3"/>
  <c r="T669" i="3"/>
  <c r="T670" i="3"/>
  <c r="T671" i="3"/>
  <c r="T672" i="3"/>
  <c r="T673" i="3"/>
  <c r="T674" i="3"/>
  <c r="T675" i="3"/>
  <c r="T676" i="3"/>
  <c r="T677" i="3"/>
  <c r="T678" i="3"/>
  <c r="T679" i="3"/>
  <c r="T680" i="3"/>
  <c r="T681" i="3"/>
  <c r="T682" i="3"/>
  <c r="T683" i="3"/>
  <c r="T684" i="3"/>
  <c r="T685" i="3"/>
  <c r="T686" i="3"/>
  <c r="T687" i="3"/>
  <c r="T688" i="3"/>
  <c r="T689" i="3"/>
  <c r="T690" i="3"/>
  <c r="T691" i="3"/>
  <c r="T692" i="3"/>
  <c r="T693" i="3"/>
  <c r="T694" i="3"/>
  <c r="T695" i="3"/>
  <c r="T696" i="3"/>
  <c r="T697" i="3"/>
  <c r="T698" i="3"/>
  <c r="T699" i="3"/>
  <c r="T700" i="3"/>
  <c r="T701" i="3"/>
  <c r="T702" i="3"/>
  <c r="T703" i="3"/>
  <c r="T704" i="3"/>
  <c r="T705" i="3"/>
  <c r="T706" i="3"/>
  <c r="T707" i="3"/>
  <c r="T708" i="3"/>
  <c r="T709" i="3"/>
  <c r="T710" i="3"/>
  <c r="T711" i="3"/>
  <c r="T712" i="3"/>
  <c r="T713" i="3"/>
  <c r="T714" i="3"/>
  <c r="T715" i="3"/>
  <c r="T716" i="3"/>
  <c r="T717" i="3"/>
  <c r="T718" i="3"/>
  <c r="T719" i="3"/>
  <c r="T720" i="3"/>
  <c r="T721" i="3"/>
  <c r="T722" i="3"/>
  <c r="T723" i="3"/>
  <c r="T724" i="3"/>
  <c r="T725" i="3"/>
  <c r="T726" i="3"/>
  <c r="T727" i="3"/>
  <c r="T728" i="3"/>
  <c r="T729" i="3"/>
  <c r="T730" i="3"/>
  <c r="T731" i="3"/>
  <c r="T732" i="3"/>
  <c r="T733" i="3"/>
  <c r="T734" i="3"/>
  <c r="T735" i="3"/>
  <c r="T736" i="3"/>
  <c r="T737" i="3"/>
  <c r="T738" i="3"/>
  <c r="T739" i="3"/>
  <c r="T740" i="3"/>
  <c r="T741" i="3"/>
  <c r="T742" i="3"/>
  <c r="T743" i="3"/>
  <c r="T744" i="3"/>
  <c r="T745" i="3"/>
  <c r="T746" i="3"/>
  <c r="T747" i="3"/>
  <c r="T748" i="3"/>
  <c r="T749" i="3"/>
  <c r="T750" i="3"/>
  <c r="T751" i="3"/>
  <c r="T752" i="3"/>
  <c r="T753" i="3"/>
  <c r="T754" i="3"/>
  <c r="T755" i="3"/>
  <c r="T756" i="3"/>
  <c r="T757" i="3"/>
  <c r="T758" i="3"/>
  <c r="T759" i="3"/>
  <c r="T760" i="3"/>
  <c r="T761" i="3"/>
  <c r="T762" i="3"/>
  <c r="T763" i="3"/>
  <c r="T764" i="3"/>
  <c r="T765" i="3"/>
  <c r="T766" i="3"/>
  <c r="T767" i="3"/>
  <c r="T768" i="3"/>
  <c r="T769" i="3"/>
  <c r="T770" i="3"/>
  <c r="T771" i="3"/>
  <c r="T772" i="3"/>
  <c r="T773" i="3"/>
  <c r="T774" i="3"/>
  <c r="T775" i="3"/>
  <c r="T776" i="3"/>
  <c r="T777" i="3"/>
  <c r="T778" i="3"/>
  <c r="T779" i="3"/>
  <c r="T780" i="3"/>
  <c r="T781" i="3"/>
  <c r="T782" i="3"/>
  <c r="T783" i="3"/>
  <c r="T784" i="3"/>
  <c r="T785" i="3"/>
  <c r="T786" i="3"/>
  <c r="T787" i="3"/>
  <c r="T788" i="3"/>
  <c r="T789" i="3"/>
  <c r="T790" i="3"/>
  <c r="T791" i="3"/>
  <c r="T792" i="3"/>
  <c r="T793" i="3"/>
  <c r="T794" i="3"/>
  <c r="T795" i="3"/>
  <c r="T796" i="3"/>
  <c r="T797" i="3"/>
  <c r="T798" i="3"/>
  <c r="T799" i="3"/>
  <c r="T800" i="3"/>
  <c r="T801" i="3"/>
  <c r="T802" i="3"/>
  <c r="T803" i="3"/>
  <c r="T804" i="3"/>
  <c r="T805" i="3"/>
  <c r="T806" i="3"/>
  <c r="T807" i="3"/>
  <c r="T808" i="3"/>
  <c r="T809" i="3"/>
  <c r="T810" i="3"/>
  <c r="T811" i="3"/>
  <c r="T812" i="3"/>
  <c r="T813" i="3"/>
  <c r="T814" i="3"/>
  <c r="T815" i="3"/>
  <c r="T816" i="3"/>
  <c r="T817" i="3"/>
  <c r="T818" i="3"/>
  <c r="T819" i="3"/>
  <c r="T820" i="3"/>
  <c r="T821" i="3"/>
  <c r="T822" i="3"/>
  <c r="T823" i="3"/>
  <c r="T824" i="3"/>
  <c r="T825" i="3"/>
  <c r="T826" i="3"/>
  <c r="T827" i="3"/>
  <c r="T828" i="3"/>
  <c r="T829" i="3"/>
  <c r="T830" i="3"/>
  <c r="T831" i="3"/>
  <c r="T832" i="3"/>
  <c r="T833" i="3"/>
  <c r="T834" i="3"/>
  <c r="T835" i="3"/>
  <c r="T836" i="3"/>
  <c r="T837" i="3"/>
  <c r="T838" i="3"/>
  <c r="T839" i="3"/>
  <c r="T840" i="3"/>
  <c r="T841" i="3"/>
  <c r="T842" i="3"/>
  <c r="T843" i="3"/>
  <c r="T844" i="3"/>
  <c r="T845" i="3"/>
  <c r="T846" i="3"/>
  <c r="T847" i="3"/>
  <c r="T848" i="3"/>
  <c r="T849" i="3"/>
  <c r="T850" i="3"/>
  <c r="T851" i="3"/>
  <c r="T852" i="3"/>
  <c r="T853" i="3"/>
  <c r="T854" i="3"/>
  <c r="T855" i="3"/>
  <c r="T856" i="3"/>
  <c r="T857" i="3"/>
  <c r="T858" i="3"/>
  <c r="T859" i="3"/>
  <c r="T860" i="3"/>
  <c r="T861" i="3"/>
  <c r="T862" i="3"/>
  <c r="T863" i="3"/>
  <c r="T864" i="3"/>
  <c r="T865" i="3"/>
  <c r="T866" i="3"/>
  <c r="T867" i="3"/>
  <c r="T868" i="3"/>
  <c r="T869" i="3"/>
  <c r="T870" i="3"/>
  <c r="T871" i="3"/>
  <c r="T872" i="3"/>
  <c r="T873" i="3"/>
  <c r="T874" i="3"/>
  <c r="T875" i="3"/>
  <c r="T876" i="3"/>
  <c r="T877" i="3"/>
  <c r="T878" i="3"/>
  <c r="T879" i="3"/>
  <c r="T880" i="3"/>
  <c r="T881" i="3"/>
  <c r="T882" i="3"/>
  <c r="T883" i="3"/>
  <c r="T884" i="3"/>
  <c r="T885" i="3"/>
  <c r="T886" i="3"/>
  <c r="T887" i="3"/>
  <c r="T888" i="3"/>
  <c r="T889" i="3"/>
  <c r="T890" i="3"/>
  <c r="T891" i="3"/>
  <c r="T892" i="3"/>
  <c r="T893" i="3"/>
  <c r="T894" i="3"/>
  <c r="T895" i="3"/>
  <c r="T896" i="3"/>
  <c r="T897" i="3"/>
  <c r="T898" i="3"/>
  <c r="T899" i="3"/>
  <c r="T900" i="3"/>
  <c r="T901" i="3"/>
  <c r="T902" i="3"/>
  <c r="T903" i="3"/>
  <c r="T904" i="3"/>
  <c r="T905" i="3"/>
  <c r="T906" i="3"/>
  <c r="T907" i="3"/>
  <c r="T908" i="3"/>
  <c r="T909" i="3"/>
  <c r="T910" i="3"/>
  <c r="T911" i="3"/>
  <c r="T912" i="3"/>
  <c r="T913" i="3"/>
  <c r="T914" i="3"/>
  <c r="T915" i="3"/>
  <c r="T916" i="3"/>
  <c r="T917" i="3"/>
  <c r="T918" i="3"/>
  <c r="T919" i="3"/>
  <c r="T920" i="3"/>
  <c r="T921" i="3"/>
  <c r="T922" i="3"/>
  <c r="T923" i="3"/>
  <c r="T924" i="3"/>
  <c r="T925" i="3"/>
  <c r="T926" i="3"/>
  <c r="T927" i="3"/>
  <c r="T928" i="3"/>
  <c r="T929" i="3"/>
  <c r="T930" i="3"/>
  <c r="T931" i="3"/>
  <c r="T932" i="3"/>
  <c r="T933" i="3"/>
  <c r="T934" i="3"/>
  <c r="T935" i="3"/>
  <c r="T936" i="3"/>
  <c r="T937" i="3"/>
  <c r="T938" i="3"/>
  <c r="T939" i="3"/>
  <c r="T940" i="3"/>
  <c r="T941" i="3"/>
  <c r="T942" i="3"/>
  <c r="T943" i="3"/>
  <c r="T944" i="3"/>
  <c r="T945" i="3"/>
  <c r="T946" i="3"/>
  <c r="T947" i="3"/>
  <c r="T948" i="3"/>
  <c r="T949" i="3"/>
  <c r="T950" i="3"/>
  <c r="T951" i="3"/>
  <c r="T952" i="3"/>
  <c r="T953" i="3"/>
  <c r="T954" i="3"/>
  <c r="T955" i="3"/>
  <c r="T956" i="3"/>
  <c r="T957" i="3"/>
  <c r="T958" i="3"/>
  <c r="T959" i="3"/>
  <c r="T960" i="3"/>
  <c r="T961" i="3"/>
  <c r="T962" i="3"/>
  <c r="T963" i="3"/>
  <c r="T964" i="3"/>
  <c r="T965" i="3"/>
  <c r="T966" i="3"/>
  <c r="T967" i="3"/>
  <c r="T968" i="3"/>
  <c r="T969" i="3"/>
  <c r="T970" i="3"/>
  <c r="T971" i="3"/>
  <c r="T972" i="3"/>
  <c r="T973" i="3"/>
  <c r="T974" i="3"/>
  <c r="T975" i="3"/>
  <c r="T976" i="3"/>
  <c r="T977" i="3"/>
  <c r="T978" i="3"/>
  <c r="T979" i="3"/>
  <c r="T980" i="3"/>
  <c r="T981" i="3"/>
  <c r="T982" i="3"/>
  <c r="T983" i="3"/>
  <c r="T984" i="3"/>
  <c r="T985" i="3"/>
  <c r="T986" i="3"/>
  <c r="T987" i="3"/>
  <c r="T988" i="3"/>
  <c r="T989" i="3"/>
  <c r="T990" i="3"/>
  <c r="T991" i="3"/>
  <c r="T992" i="3"/>
  <c r="T993" i="3"/>
  <c r="T994" i="3"/>
  <c r="T995" i="3"/>
  <c r="T996" i="3"/>
  <c r="T997" i="3"/>
  <c r="T998" i="3"/>
  <c r="T999" i="3"/>
  <c r="T1000" i="3"/>
  <c r="T1001" i="3"/>
  <c r="T1002" i="3"/>
  <c r="T1003" i="3"/>
  <c r="T1004" i="3"/>
  <c r="T1005" i="3"/>
  <c r="T1006" i="3"/>
  <c r="T1007" i="3"/>
  <c r="T1008" i="3"/>
  <c r="T1009" i="3"/>
  <c r="T1010" i="3"/>
  <c r="T1011" i="3"/>
  <c r="T1012" i="3"/>
  <c r="T1013" i="3"/>
  <c r="T1014" i="3"/>
  <c r="T1015" i="3"/>
  <c r="T1016" i="3"/>
  <c r="T1017" i="3"/>
  <c r="T1018" i="3"/>
  <c r="T1019" i="3"/>
  <c r="T1020" i="3"/>
  <c r="T1021" i="3"/>
  <c r="T1022" i="3"/>
  <c r="T1023" i="3"/>
  <c r="T1024" i="3"/>
  <c r="T1025" i="3"/>
  <c r="T1026" i="3"/>
  <c r="T1027" i="3"/>
  <c r="T1028" i="3"/>
  <c r="T1029" i="3"/>
  <c r="T1030" i="3"/>
  <c r="T1031" i="3"/>
  <c r="T1032" i="3"/>
  <c r="T1033" i="3"/>
  <c r="T1034" i="3"/>
  <c r="T1035" i="3"/>
  <c r="T1036" i="3"/>
  <c r="T1037" i="3"/>
  <c r="T1038" i="3"/>
  <c r="T1039" i="3"/>
  <c r="T1040" i="3"/>
  <c r="T1041" i="3"/>
  <c r="T1042" i="3"/>
  <c r="T1043" i="3"/>
  <c r="T1044" i="3"/>
  <c r="T1045" i="3"/>
  <c r="T1046" i="3"/>
  <c r="T1047" i="3"/>
  <c r="T1048" i="3"/>
  <c r="T1049" i="3"/>
  <c r="T1050" i="3"/>
  <c r="T1051" i="3"/>
  <c r="T1052" i="3"/>
  <c r="T1053" i="3"/>
  <c r="T1054" i="3"/>
  <c r="T1055" i="3"/>
  <c r="T1056" i="3"/>
  <c r="T1057" i="3"/>
  <c r="T1058" i="3"/>
  <c r="T1059" i="3"/>
  <c r="T1060" i="3"/>
  <c r="T1061" i="3"/>
  <c r="T1062" i="3"/>
  <c r="T1063" i="3"/>
  <c r="T1064" i="3"/>
  <c r="T1065" i="3"/>
  <c r="T1066" i="3"/>
  <c r="T1067" i="3"/>
  <c r="T1068" i="3"/>
  <c r="T1069" i="3"/>
  <c r="T1070" i="3"/>
  <c r="T1071" i="3"/>
  <c r="T1072" i="3"/>
  <c r="T1073" i="3"/>
  <c r="T1074" i="3"/>
  <c r="T1075" i="3"/>
  <c r="T1076" i="3"/>
  <c r="T1077" i="3"/>
  <c r="T1078" i="3"/>
  <c r="T1079" i="3"/>
  <c r="T1080" i="3"/>
  <c r="T1081" i="3"/>
  <c r="T1082" i="3"/>
  <c r="T1083" i="3"/>
  <c r="T1084" i="3"/>
  <c r="T1085" i="3"/>
  <c r="T1086" i="3"/>
  <c r="T1087" i="3"/>
  <c r="T1088" i="3"/>
  <c r="T1089" i="3"/>
  <c r="T1090" i="3"/>
  <c r="T1091" i="3"/>
  <c r="T1092" i="3"/>
  <c r="T1093" i="3"/>
  <c r="T1094" i="3"/>
  <c r="T1095" i="3"/>
  <c r="T1096" i="3"/>
  <c r="T1097" i="3"/>
  <c r="T1098" i="3"/>
  <c r="T1099" i="3"/>
  <c r="T1100" i="3"/>
  <c r="T1101" i="3"/>
  <c r="T1102" i="3"/>
  <c r="T1103" i="3"/>
  <c r="T1104" i="3"/>
  <c r="T1105" i="3"/>
  <c r="T1106" i="3"/>
  <c r="T1107" i="3"/>
  <c r="T1108" i="3"/>
  <c r="T1109" i="3"/>
  <c r="T1110" i="3"/>
  <c r="T1111" i="3"/>
  <c r="T1112" i="3"/>
  <c r="T1113" i="3"/>
  <c r="T1114" i="3"/>
  <c r="T1115" i="3"/>
  <c r="T1116" i="3"/>
  <c r="T1117" i="3"/>
  <c r="T1118" i="3"/>
  <c r="T1119" i="3"/>
  <c r="T1120" i="3"/>
  <c r="T1121" i="3"/>
  <c r="T1122" i="3"/>
  <c r="T1123" i="3"/>
  <c r="T1124" i="3"/>
  <c r="T1125" i="3"/>
  <c r="T1126" i="3"/>
  <c r="T1127" i="3"/>
  <c r="T1128" i="3"/>
  <c r="T1129" i="3"/>
  <c r="T1130" i="3"/>
  <c r="T1131" i="3"/>
  <c r="T1132" i="3"/>
  <c r="T1133" i="3"/>
  <c r="T1134" i="3"/>
  <c r="T1135" i="3"/>
  <c r="T1136" i="3"/>
  <c r="T1137" i="3"/>
  <c r="T1138" i="3"/>
  <c r="T1139" i="3"/>
  <c r="T1140" i="3"/>
  <c r="T1141" i="3"/>
  <c r="T1142" i="3"/>
  <c r="T1143" i="3"/>
  <c r="T1144" i="3"/>
  <c r="T1145" i="3"/>
  <c r="T1146" i="3"/>
  <c r="T1147" i="3"/>
  <c r="T1148" i="3"/>
  <c r="T1149" i="3"/>
  <c r="T1150" i="3"/>
  <c r="T1151" i="3"/>
  <c r="T1152" i="3"/>
  <c r="T1153" i="3"/>
  <c r="T1154" i="3"/>
  <c r="T1155" i="3"/>
  <c r="T1156" i="3"/>
  <c r="T1157" i="3"/>
  <c r="T1158" i="3"/>
  <c r="T1159" i="3"/>
  <c r="T1160" i="3"/>
  <c r="T1161" i="3"/>
  <c r="T1162" i="3"/>
  <c r="T1163" i="3"/>
  <c r="T1164" i="3"/>
  <c r="T1165" i="3"/>
  <c r="T1166" i="3"/>
  <c r="T1167" i="3"/>
  <c r="T1168" i="3"/>
  <c r="T1169" i="3"/>
  <c r="T1170" i="3"/>
  <c r="T1171" i="3"/>
  <c r="T1172" i="3"/>
  <c r="T1173" i="3"/>
  <c r="T1174" i="3"/>
  <c r="T1175" i="3"/>
  <c r="T1176" i="3"/>
  <c r="T1177" i="3"/>
  <c r="T1178" i="3"/>
  <c r="T1179" i="3"/>
  <c r="T1180" i="3"/>
  <c r="T1181" i="3"/>
  <c r="T1182" i="3"/>
  <c r="T1183" i="3"/>
  <c r="T1184" i="3"/>
  <c r="T1185" i="3"/>
  <c r="T1186" i="3"/>
  <c r="T1187" i="3"/>
  <c r="T1188" i="3"/>
  <c r="T1189" i="3"/>
  <c r="T1190" i="3"/>
  <c r="T1191" i="3"/>
  <c r="T1192" i="3"/>
  <c r="T1193" i="3"/>
  <c r="T1194" i="3"/>
  <c r="T1195" i="3"/>
  <c r="T1196" i="3"/>
  <c r="T1197" i="3"/>
  <c r="T1198" i="3"/>
  <c r="T1199" i="3"/>
  <c r="T1200" i="3"/>
  <c r="T1201" i="3"/>
  <c r="T1202" i="3"/>
  <c r="T1203" i="3"/>
  <c r="T1204" i="3"/>
  <c r="T1205" i="3"/>
  <c r="T1206" i="3"/>
  <c r="T1207" i="3"/>
  <c r="T1208" i="3"/>
  <c r="T1209" i="3"/>
  <c r="T1210" i="3"/>
  <c r="T1211" i="3"/>
  <c r="T1212" i="3"/>
  <c r="T1213" i="3"/>
  <c r="T1214" i="3"/>
  <c r="T1215" i="3"/>
  <c r="T1216" i="3"/>
  <c r="T1217" i="3"/>
  <c r="T1218" i="3"/>
  <c r="T1219" i="3"/>
  <c r="T1220" i="3"/>
  <c r="T1221" i="3"/>
  <c r="T1222" i="3"/>
  <c r="T1223" i="3"/>
  <c r="T1224" i="3"/>
  <c r="T1225" i="3"/>
  <c r="T1226" i="3"/>
  <c r="T1227" i="3"/>
  <c r="T1228" i="3"/>
  <c r="T1229" i="3"/>
  <c r="T1230" i="3"/>
  <c r="T1231" i="3"/>
  <c r="T1232" i="3"/>
  <c r="T1233" i="3"/>
  <c r="T1234" i="3"/>
  <c r="T1235" i="3"/>
  <c r="T1236" i="3"/>
  <c r="T1237" i="3"/>
  <c r="T1238" i="3"/>
  <c r="T1239" i="3"/>
  <c r="T1240" i="3"/>
  <c r="T1241" i="3"/>
  <c r="T1242" i="3"/>
  <c r="T1243" i="3"/>
  <c r="T1244" i="3"/>
  <c r="T1245" i="3"/>
  <c r="T1246" i="3"/>
  <c r="T1247" i="3"/>
  <c r="T1248" i="3"/>
  <c r="T1249" i="3"/>
  <c r="T1250" i="3"/>
  <c r="T1251" i="3"/>
  <c r="T1252" i="3"/>
  <c r="T1253" i="3"/>
  <c r="T1254" i="3"/>
  <c r="T1255" i="3"/>
  <c r="T1256" i="3"/>
  <c r="T1257" i="3"/>
  <c r="T1258" i="3"/>
  <c r="T1259" i="3"/>
  <c r="T1260" i="3"/>
  <c r="T1261" i="3"/>
  <c r="T1262" i="3"/>
  <c r="T1263" i="3"/>
  <c r="T1264" i="3"/>
  <c r="T1265" i="3"/>
  <c r="T1266" i="3"/>
  <c r="T1267" i="3"/>
  <c r="T1268" i="3"/>
  <c r="T1269" i="3"/>
  <c r="T1270" i="3"/>
  <c r="T1271" i="3"/>
  <c r="T1272" i="3"/>
  <c r="T1273" i="3"/>
  <c r="T1274" i="3"/>
  <c r="T1275" i="3"/>
  <c r="T1276" i="3"/>
  <c r="T1277" i="3"/>
  <c r="T1278" i="3"/>
  <c r="T1279" i="3"/>
  <c r="T1280" i="3"/>
  <c r="T1281" i="3"/>
  <c r="T1282" i="3"/>
  <c r="T1283" i="3"/>
  <c r="T1284" i="3"/>
  <c r="T1285" i="3"/>
  <c r="T1286" i="3"/>
  <c r="T1287" i="3"/>
  <c r="T1288" i="3"/>
  <c r="T1289" i="3"/>
  <c r="T1290" i="3"/>
  <c r="T1291" i="3"/>
  <c r="T1292" i="3"/>
  <c r="T1293" i="3"/>
  <c r="T1294" i="3"/>
  <c r="T1295" i="3"/>
  <c r="T1296" i="3"/>
  <c r="T1297" i="3"/>
  <c r="T1298" i="3"/>
  <c r="T1299" i="3"/>
  <c r="T1300" i="3"/>
  <c r="T1301" i="3"/>
  <c r="T1302" i="3"/>
  <c r="T1303" i="3"/>
  <c r="T1304" i="3"/>
  <c r="T1305" i="3"/>
  <c r="T1306" i="3"/>
  <c r="T1307" i="3"/>
  <c r="T1308" i="3"/>
  <c r="T1309" i="3"/>
  <c r="T1310" i="3"/>
  <c r="T1311" i="3"/>
  <c r="T1312" i="3"/>
  <c r="T1313" i="3"/>
  <c r="T1314" i="3"/>
  <c r="T1315" i="3"/>
  <c r="T1316" i="3"/>
  <c r="T1317" i="3"/>
  <c r="T1318" i="3"/>
  <c r="T1319" i="3"/>
  <c r="T1320" i="3"/>
  <c r="T1321" i="3"/>
  <c r="T1322" i="3"/>
  <c r="T1323" i="3"/>
  <c r="T1324" i="3"/>
  <c r="T1325" i="3"/>
  <c r="T1326" i="3"/>
  <c r="T1327" i="3"/>
  <c r="T1328" i="3"/>
  <c r="T1329" i="3"/>
  <c r="T1330" i="3"/>
  <c r="T1331" i="3"/>
  <c r="T1332" i="3"/>
  <c r="T1333" i="3"/>
  <c r="T1334" i="3"/>
  <c r="T1335" i="3"/>
  <c r="T1336" i="3"/>
  <c r="T1337" i="3"/>
  <c r="T1338" i="3"/>
  <c r="T1339" i="3"/>
  <c r="T1340" i="3"/>
  <c r="T1341" i="3"/>
  <c r="T1342" i="3"/>
  <c r="T1343" i="3"/>
  <c r="T1344" i="3"/>
  <c r="T1345" i="3"/>
  <c r="T1346" i="3"/>
  <c r="T1347" i="3"/>
  <c r="T1348" i="3"/>
  <c r="T1349" i="3"/>
  <c r="T1350" i="3"/>
  <c r="T1351" i="3"/>
  <c r="T1352" i="3"/>
  <c r="T1353" i="3"/>
  <c r="T1354" i="3"/>
  <c r="T1355" i="3"/>
  <c r="T1356" i="3"/>
  <c r="T1357" i="3"/>
  <c r="T1358" i="3"/>
  <c r="T1359" i="3"/>
  <c r="T1360" i="3"/>
  <c r="T1361" i="3"/>
  <c r="T1362" i="3"/>
  <c r="T1363" i="3"/>
  <c r="T1364" i="3"/>
  <c r="T1365" i="3"/>
  <c r="T1366" i="3"/>
  <c r="T1367" i="3"/>
  <c r="T1368" i="3"/>
  <c r="T1369" i="3"/>
  <c r="T1370" i="3"/>
  <c r="T1371" i="3"/>
  <c r="T1372" i="3"/>
  <c r="T1373" i="3"/>
  <c r="T1374" i="3"/>
  <c r="T1375" i="3"/>
  <c r="T1376" i="3"/>
  <c r="T1377" i="3"/>
  <c r="T1378" i="3"/>
  <c r="T1379" i="3"/>
  <c r="T1380" i="3"/>
  <c r="T1381" i="3"/>
  <c r="T1382" i="3"/>
  <c r="T1383" i="3"/>
  <c r="T1384" i="3"/>
  <c r="T1385" i="3"/>
  <c r="T1386" i="3"/>
  <c r="T1387" i="3"/>
  <c r="T1388" i="3"/>
  <c r="T1389" i="3"/>
  <c r="T1390" i="3"/>
  <c r="T1391" i="3"/>
  <c r="T1392" i="3"/>
  <c r="T1393" i="3"/>
  <c r="T1394" i="3"/>
  <c r="T1395" i="3"/>
  <c r="T1396" i="3"/>
  <c r="T1397" i="3"/>
  <c r="T1398" i="3"/>
  <c r="T1399" i="3"/>
  <c r="T1400" i="3"/>
  <c r="T1401" i="3"/>
  <c r="T1402" i="3"/>
  <c r="T1403" i="3"/>
  <c r="T1404" i="3"/>
  <c r="T1405" i="3"/>
  <c r="T1406" i="3"/>
  <c r="T1407" i="3"/>
  <c r="T1408" i="3"/>
  <c r="T1409" i="3"/>
  <c r="T1410" i="3"/>
  <c r="T1411" i="3"/>
  <c r="T1412" i="3"/>
  <c r="T1413" i="3"/>
  <c r="T1414" i="3"/>
  <c r="T1415" i="3"/>
  <c r="T1416" i="3"/>
  <c r="T1417" i="3"/>
  <c r="T1418" i="3"/>
  <c r="T1419" i="3"/>
  <c r="T1420" i="3"/>
  <c r="T1421" i="3"/>
  <c r="T1422" i="3"/>
  <c r="T1423" i="3"/>
  <c r="T1424" i="3"/>
  <c r="T1425" i="3"/>
  <c r="T1426" i="3"/>
  <c r="T1427" i="3"/>
  <c r="T1428" i="3"/>
  <c r="T1429" i="3"/>
  <c r="T1430" i="3"/>
  <c r="T1431" i="3"/>
  <c r="T1432" i="3"/>
  <c r="T1433" i="3"/>
  <c r="T1434" i="3"/>
  <c r="T1435" i="3"/>
  <c r="T1436" i="3"/>
  <c r="T1437" i="3"/>
  <c r="T1438" i="3"/>
  <c r="T1439" i="3"/>
  <c r="T1440" i="3"/>
  <c r="T1441" i="3"/>
  <c r="T1442" i="3"/>
  <c r="T1443" i="3"/>
  <c r="T1444" i="3"/>
  <c r="T1445" i="3"/>
  <c r="T1446" i="3"/>
  <c r="T1447" i="3"/>
  <c r="T1448" i="3"/>
  <c r="T1449" i="3"/>
  <c r="T1450" i="3"/>
  <c r="T1451" i="3"/>
  <c r="T1452" i="3"/>
  <c r="T1453" i="3"/>
  <c r="T1454" i="3"/>
  <c r="T1455" i="3"/>
  <c r="T1456" i="3"/>
  <c r="T1457" i="3"/>
  <c r="T1458" i="3"/>
  <c r="T1459" i="3"/>
  <c r="T1460" i="3"/>
  <c r="T1461" i="3"/>
  <c r="T1462" i="3"/>
  <c r="T1463" i="3"/>
  <c r="T1464" i="3"/>
  <c r="T1465" i="3"/>
  <c r="T1466" i="3"/>
  <c r="T1467" i="3"/>
  <c r="T1468" i="3"/>
  <c r="T1469" i="3"/>
  <c r="T1470" i="3"/>
  <c r="T1471" i="3"/>
  <c r="T1472" i="3"/>
  <c r="T1473" i="3"/>
  <c r="T1474" i="3"/>
  <c r="T1475" i="3"/>
  <c r="T1476" i="3"/>
  <c r="T1477" i="3"/>
  <c r="T1478" i="3"/>
  <c r="T1479" i="3"/>
  <c r="T1480" i="3"/>
  <c r="T1481" i="3"/>
  <c r="T1482" i="3"/>
  <c r="T1483" i="3"/>
  <c r="T1484" i="3"/>
  <c r="T1485" i="3"/>
  <c r="T1486" i="3"/>
  <c r="T1487" i="3"/>
  <c r="T1488" i="3"/>
  <c r="T1489" i="3"/>
  <c r="T1490" i="3"/>
  <c r="T1491" i="3"/>
  <c r="T1492" i="3"/>
  <c r="T1493" i="3"/>
  <c r="T1494" i="3"/>
  <c r="T1495" i="3"/>
  <c r="T1496" i="3"/>
  <c r="T1497" i="3"/>
  <c r="T1498" i="3"/>
  <c r="T1499" i="3"/>
  <c r="T1500" i="3"/>
  <c r="T1501" i="3"/>
  <c r="T1502" i="3"/>
  <c r="T1503" i="3"/>
  <c r="T1504" i="3"/>
  <c r="T1505" i="3"/>
  <c r="T1506" i="3"/>
  <c r="T1507" i="3"/>
  <c r="T1508" i="3"/>
  <c r="T1509" i="3"/>
  <c r="T1510" i="3"/>
  <c r="T1511" i="3"/>
  <c r="T1512" i="3"/>
  <c r="T1513" i="3"/>
  <c r="T1514" i="3"/>
  <c r="T1515" i="3"/>
  <c r="T1516" i="3"/>
  <c r="T1517" i="3"/>
  <c r="T1518" i="3"/>
  <c r="T1519" i="3"/>
  <c r="T1520" i="3"/>
  <c r="T1521" i="3"/>
  <c r="T1522" i="3"/>
  <c r="T1523" i="3"/>
  <c r="T1524" i="3"/>
  <c r="T1525" i="3"/>
  <c r="T1526" i="3"/>
  <c r="T1527" i="3"/>
  <c r="T1528" i="3"/>
  <c r="T1529" i="3"/>
  <c r="T1530" i="3"/>
  <c r="T1531" i="3"/>
  <c r="T1532" i="3"/>
  <c r="T1533" i="3"/>
  <c r="T1534" i="3"/>
  <c r="T1535" i="3"/>
  <c r="T1536" i="3"/>
  <c r="T1537" i="3"/>
  <c r="T1538" i="3"/>
  <c r="T1539" i="3"/>
  <c r="T1540" i="3"/>
  <c r="T1541" i="3"/>
  <c r="T1542" i="3"/>
  <c r="T1543" i="3"/>
  <c r="T1544" i="3"/>
  <c r="T1545" i="3"/>
  <c r="T1546" i="3"/>
  <c r="T1547" i="3"/>
  <c r="T1548" i="3"/>
  <c r="T1549" i="3"/>
  <c r="T1550" i="3"/>
  <c r="T1551" i="3"/>
  <c r="T1552" i="3"/>
  <c r="T1553" i="3"/>
  <c r="T1554" i="3"/>
  <c r="T1555" i="3"/>
  <c r="T1556" i="3"/>
  <c r="T1557" i="3"/>
  <c r="T1558" i="3"/>
  <c r="T1559" i="3"/>
  <c r="T1560" i="3"/>
  <c r="T1561" i="3"/>
  <c r="T1562" i="3"/>
  <c r="T1563" i="3"/>
  <c r="T1564" i="3"/>
  <c r="T1565" i="3"/>
  <c r="T1566" i="3"/>
  <c r="T1567" i="3"/>
  <c r="T1568" i="3"/>
  <c r="T1569" i="3"/>
  <c r="T1570" i="3"/>
  <c r="T1571" i="3"/>
  <c r="T1572" i="3"/>
  <c r="T1573" i="3"/>
  <c r="T1574" i="3"/>
  <c r="T1575" i="3"/>
  <c r="T1576" i="3"/>
  <c r="T1577" i="3"/>
  <c r="T1578" i="3"/>
  <c r="T1579" i="3"/>
  <c r="T1580" i="3"/>
  <c r="T1581" i="3"/>
  <c r="T1582" i="3"/>
  <c r="T1583" i="3"/>
  <c r="T1584" i="3"/>
  <c r="T1585" i="3"/>
  <c r="T1586" i="3"/>
  <c r="T1587" i="3"/>
  <c r="T1588" i="3"/>
  <c r="T1589" i="3"/>
  <c r="T1590" i="3"/>
  <c r="T1591" i="3"/>
  <c r="T1592" i="3"/>
  <c r="T1593" i="3"/>
  <c r="T1594" i="3"/>
  <c r="T1595" i="3"/>
  <c r="T1596" i="3"/>
  <c r="T1597" i="3"/>
  <c r="T1598" i="3"/>
  <c r="T1599" i="3"/>
  <c r="T1600" i="3"/>
  <c r="T1601" i="3"/>
  <c r="T1602" i="3"/>
  <c r="T1603" i="3"/>
  <c r="T1604" i="3"/>
  <c r="T1605" i="3"/>
  <c r="T1606" i="3"/>
  <c r="T1607" i="3"/>
  <c r="T1608" i="3"/>
  <c r="T1609" i="3"/>
  <c r="T1610" i="3"/>
  <c r="T1611" i="3"/>
  <c r="T1612" i="3"/>
  <c r="T1613" i="3"/>
  <c r="T1614" i="3"/>
  <c r="T1615" i="3"/>
  <c r="T1616" i="3"/>
  <c r="T1617" i="3"/>
  <c r="T1618" i="3"/>
  <c r="T1619" i="3"/>
  <c r="T1620" i="3"/>
  <c r="T1621" i="3"/>
  <c r="T1622" i="3"/>
  <c r="T1623" i="3"/>
  <c r="T1624" i="3"/>
  <c r="T1625" i="3"/>
  <c r="T1626" i="3"/>
  <c r="T1627" i="3"/>
  <c r="T1628" i="3"/>
  <c r="T1629" i="3"/>
  <c r="T1630" i="3"/>
  <c r="T1631" i="3"/>
  <c r="T1632" i="3"/>
  <c r="T1633" i="3"/>
  <c r="T1634" i="3"/>
  <c r="T1635" i="3"/>
  <c r="T1636" i="3"/>
  <c r="T1637" i="3"/>
  <c r="T1638" i="3"/>
  <c r="T1639" i="3"/>
  <c r="T1640" i="3"/>
  <c r="T1641" i="3"/>
  <c r="T1642" i="3"/>
  <c r="T1643" i="3"/>
  <c r="T1644" i="3"/>
  <c r="T1645" i="3"/>
  <c r="T1646" i="3"/>
  <c r="T1647" i="3"/>
  <c r="T1648" i="3"/>
  <c r="T1649" i="3"/>
  <c r="T1650" i="3"/>
  <c r="T1651" i="3"/>
  <c r="T1652" i="3"/>
  <c r="T1653" i="3"/>
  <c r="T1654" i="3"/>
  <c r="T1655" i="3"/>
  <c r="T1656" i="3"/>
  <c r="T1657" i="3"/>
  <c r="T1658" i="3"/>
  <c r="T1659" i="3"/>
  <c r="T1660" i="3"/>
  <c r="T1661" i="3"/>
  <c r="T1662" i="3"/>
  <c r="T1663" i="3"/>
  <c r="T1664" i="3"/>
  <c r="T1665" i="3"/>
  <c r="T1666" i="3"/>
  <c r="T1667" i="3"/>
  <c r="T1668" i="3"/>
  <c r="T1669" i="3"/>
  <c r="T1670" i="3"/>
  <c r="T1671" i="3"/>
  <c r="T1672" i="3"/>
  <c r="T1673" i="3"/>
  <c r="T1674" i="3"/>
  <c r="T1675" i="3"/>
  <c r="T1676" i="3"/>
  <c r="T1677" i="3"/>
  <c r="T1678" i="3"/>
  <c r="T1679" i="3"/>
  <c r="T1680" i="3"/>
  <c r="T1681" i="3"/>
  <c r="T1682" i="3"/>
  <c r="T1683" i="3"/>
  <c r="T1684" i="3"/>
  <c r="T1685" i="3"/>
  <c r="T1686" i="3"/>
  <c r="T1687" i="3"/>
  <c r="T1688" i="3"/>
  <c r="T1689" i="3"/>
  <c r="T1690" i="3"/>
  <c r="T1691" i="3"/>
  <c r="T1692" i="3"/>
  <c r="T1693" i="3"/>
  <c r="T1694" i="3"/>
  <c r="T1695" i="3"/>
  <c r="T1696" i="3"/>
  <c r="T1697" i="3"/>
  <c r="T1698" i="3"/>
  <c r="T1699" i="3"/>
  <c r="T1700" i="3"/>
  <c r="T1701" i="3"/>
  <c r="T1702" i="3"/>
  <c r="T1703" i="3"/>
  <c r="T1704" i="3"/>
  <c r="T1705" i="3"/>
  <c r="T1706" i="3"/>
  <c r="T1707" i="3"/>
  <c r="T1708" i="3"/>
  <c r="T1709" i="3"/>
  <c r="T1710" i="3"/>
  <c r="T1711" i="3"/>
  <c r="T1712" i="3"/>
  <c r="T1713" i="3"/>
  <c r="T1714" i="3"/>
  <c r="T1715" i="3"/>
  <c r="T1716" i="3"/>
  <c r="T1717" i="3"/>
  <c r="T1718" i="3"/>
  <c r="T1719" i="3"/>
  <c r="T1720" i="3"/>
  <c r="T1721" i="3"/>
  <c r="T1722" i="3"/>
  <c r="T1723" i="3"/>
  <c r="T1724" i="3"/>
  <c r="T1725" i="3"/>
  <c r="T1726" i="3"/>
  <c r="T1727" i="3"/>
  <c r="T1728" i="3"/>
  <c r="T1729" i="3"/>
  <c r="T1730" i="3"/>
  <c r="T1731" i="3"/>
  <c r="T1732" i="3"/>
  <c r="T1733" i="3"/>
  <c r="T1734" i="3"/>
  <c r="T1735" i="3"/>
  <c r="T1736" i="3"/>
  <c r="T1737" i="3"/>
  <c r="T1738" i="3"/>
  <c r="T1739" i="3"/>
  <c r="T1740" i="3"/>
  <c r="T1741" i="3"/>
  <c r="T1742" i="3"/>
  <c r="T1743" i="3"/>
  <c r="T1744" i="3"/>
  <c r="T1745" i="3"/>
  <c r="T1746" i="3"/>
  <c r="T1747" i="3"/>
  <c r="T1748" i="3"/>
  <c r="T1749" i="3"/>
  <c r="T1750" i="3"/>
  <c r="T1751" i="3"/>
  <c r="T1752" i="3"/>
  <c r="T1753" i="3"/>
  <c r="T1754" i="3"/>
  <c r="T1755" i="3"/>
  <c r="T1756" i="3"/>
  <c r="T1757" i="3"/>
  <c r="T1758" i="3"/>
  <c r="T1759" i="3"/>
  <c r="T1760" i="3"/>
  <c r="T1761" i="3"/>
  <c r="T1762" i="3"/>
  <c r="T1763" i="3"/>
  <c r="T1764" i="3"/>
  <c r="T1765" i="3"/>
  <c r="T1766" i="3"/>
  <c r="T1767" i="3"/>
  <c r="T1768" i="3"/>
  <c r="T1769" i="3"/>
  <c r="T1770" i="3"/>
  <c r="T1771" i="3"/>
  <c r="T1772" i="3"/>
  <c r="T1773" i="3"/>
  <c r="T1774" i="3"/>
  <c r="T1775" i="3"/>
  <c r="T1776" i="3"/>
  <c r="T1777" i="3"/>
  <c r="T1778" i="3"/>
  <c r="T1779" i="3"/>
  <c r="T1780" i="3"/>
  <c r="T1781" i="3"/>
  <c r="T1782" i="3"/>
  <c r="T1783" i="3"/>
  <c r="T1784" i="3"/>
  <c r="T1785" i="3"/>
  <c r="T1786" i="3"/>
  <c r="T1787" i="3"/>
  <c r="T1788" i="3"/>
  <c r="T1789" i="3"/>
  <c r="T1790" i="3"/>
  <c r="T1791" i="3"/>
  <c r="T1792" i="3"/>
  <c r="T1793" i="3"/>
  <c r="T1794" i="3"/>
  <c r="T1795" i="3"/>
  <c r="T1796" i="3"/>
  <c r="T1797" i="3"/>
  <c r="T1798" i="3"/>
  <c r="T1799" i="3"/>
  <c r="T1800" i="3"/>
  <c r="T1801" i="3"/>
  <c r="T1802" i="3"/>
  <c r="T1803" i="3"/>
  <c r="T1804" i="3"/>
  <c r="T1805" i="3"/>
  <c r="T1806" i="3"/>
  <c r="T1807" i="3"/>
  <c r="T1808" i="3"/>
  <c r="T1809" i="3"/>
  <c r="T1810" i="3"/>
  <c r="T1811" i="3"/>
  <c r="T1812" i="3"/>
  <c r="T1813" i="3"/>
  <c r="T1814" i="3"/>
  <c r="T1815" i="3"/>
  <c r="T1816" i="3"/>
  <c r="T1817" i="3"/>
  <c r="T1818" i="3"/>
  <c r="T1819" i="3"/>
  <c r="T1820" i="3"/>
  <c r="T1821" i="3"/>
  <c r="T1822" i="3"/>
  <c r="T1823" i="3"/>
  <c r="T1824" i="3"/>
  <c r="T1825" i="3"/>
  <c r="T1826" i="3"/>
  <c r="T1827" i="3"/>
  <c r="T1828" i="3"/>
  <c r="T1829" i="3"/>
  <c r="T1830" i="3"/>
  <c r="T1831" i="3"/>
  <c r="T1832" i="3"/>
  <c r="T1833" i="3"/>
  <c r="T1834" i="3"/>
  <c r="T1835" i="3"/>
  <c r="T1836" i="3"/>
  <c r="T1837" i="3"/>
  <c r="T1838" i="3"/>
  <c r="T1839" i="3"/>
  <c r="T1840" i="3"/>
  <c r="T1841" i="3"/>
  <c r="T1842" i="3"/>
  <c r="T1843" i="3"/>
  <c r="T1844" i="3"/>
  <c r="T1845" i="3"/>
  <c r="T1846" i="3"/>
  <c r="T1847" i="3"/>
  <c r="T1848" i="3"/>
  <c r="T1849" i="3"/>
  <c r="T1850" i="3"/>
  <c r="T1851" i="3"/>
  <c r="T1852" i="3"/>
  <c r="T1853" i="3"/>
  <c r="T1854" i="3"/>
  <c r="T1855" i="3"/>
  <c r="T1856" i="3"/>
  <c r="T1857" i="3"/>
  <c r="T1858" i="3"/>
  <c r="T1859" i="3"/>
  <c r="T1860" i="3"/>
  <c r="T1861" i="3"/>
  <c r="T1862" i="3"/>
  <c r="T1863" i="3"/>
  <c r="T1864" i="3"/>
  <c r="T1865" i="3"/>
  <c r="T1866" i="3"/>
  <c r="T1867" i="3"/>
  <c r="T1868" i="3"/>
  <c r="T1869" i="3"/>
  <c r="T1870" i="3"/>
  <c r="T1871" i="3"/>
  <c r="T1872" i="3"/>
  <c r="T1873" i="3"/>
  <c r="T1874" i="3"/>
  <c r="T1875" i="3"/>
  <c r="T1876" i="3"/>
  <c r="T1877" i="3"/>
  <c r="T1878" i="3"/>
  <c r="T1879" i="3"/>
  <c r="T1880" i="3"/>
  <c r="T1881" i="3"/>
  <c r="T1882" i="3"/>
  <c r="T1883" i="3"/>
  <c r="T1884" i="3"/>
  <c r="T1885" i="3"/>
  <c r="T1886" i="3"/>
  <c r="T1887" i="3"/>
  <c r="T1888" i="3"/>
  <c r="T1889" i="3"/>
  <c r="T1890" i="3"/>
  <c r="T1891" i="3"/>
  <c r="T1892" i="3"/>
  <c r="T1893" i="3"/>
  <c r="T1894" i="3"/>
  <c r="T1895" i="3"/>
  <c r="T1896" i="3"/>
  <c r="T1897" i="3"/>
  <c r="T1898" i="3"/>
  <c r="T1899" i="3"/>
  <c r="T1900" i="3"/>
  <c r="T1901" i="3"/>
  <c r="T1902" i="3"/>
  <c r="T1903" i="3"/>
  <c r="T1904" i="3"/>
  <c r="T1905" i="3"/>
  <c r="T1906" i="3"/>
  <c r="T1907" i="3"/>
  <c r="T1908" i="3"/>
  <c r="T1909" i="3"/>
  <c r="T1910" i="3"/>
  <c r="T1911" i="3"/>
  <c r="T1912" i="3"/>
  <c r="T1913" i="3"/>
  <c r="T1914" i="3"/>
  <c r="T1915" i="3"/>
  <c r="T1916" i="3"/>
  <c r="T1917" i="3"/>
  <c r="T1918" i="3"/>
  <c r="T1919" i="3"/>
  <c r="T1920" i="3"/>
  <c r="T1921" i="3"/>
  <c r="T1922" i="3"/>
  <c r="T1923" i="3"/>
  <c r="T1924" i="3"/>
  <c r="T1925" i="3"/>
  <c r="T1926" i="3"/>
  <c r="T1927" i="3"/>
  <c r="T1928" i="3"/>
  <c r="T1929" i="3"/>
  <c r="T1930" i="3"/>
  <c r="T1931" i="3"/>
  <c r="T1932" i="3"/>
  <c r="T1933" i="3"/>
  <c r="T1934" i="3"/>
  <c r="T1935" i="3"/>
  <c r="T1936" i="3"/>
  <c r="T1937" i="3"/>
  <c r="T1938" i="3"/>
  <c r="T1939" i="3"/>
  <c r="T1940" i="3"/>
  <c r="T1941" i="3"/>
  <c r="T1942" i="3"/>
  <c r="T1943" i="3"/>
  <c r="T1944" i="3"/>
  <c r="T1945" i="3"/>
  <c r="T1946" i="3"/>
  <c r="T1947" i="3"/>
  <c r="T1948" i="3"/>
  <c r="T1949" i="3"/>
  <c r="T1950" i="3"/>
  <c r="T1951" i="3"/>
  <c r="T1952" i="3"/>
  <c r="T1953" i="3"/>
  <c r="T1954" i="3"/>
  <c r="T1955" i="3"/>
  <c r="T1956" i="3"/>
  <c r="T1957" i="3"/>
  <c r="T1958" i="3"/>
  <c r="T1959" i="3"/>
  <c r="T1960" i="3"/>
  <c r="T1961" i="3"/>
  <c r="T1962" i="3"/>
  <c r="T1963" i="3"/>
  <c r="T1964" i="3"/>
  <c r="T1965" i="3"/>
  <c r="T1966" i="3"/>
  <c r="T1967" i="3"/>
  <c r="T1968" i="3"/>
  <c r="T1969" i="3"/>
  <c r="T1970" i="3"/>
  <c r="T1971" i="3"/>
  <c r="T1972" i="3"/>
  <c r="T1973" i="3"/>
  <c r="T1974" i="3"/>
  <c r="T1975" i="3"/>
  <c r="T1976" i="3"/>
  <c r="T1977" i="3"/>
  <c r="T1978" i="3"/>
  <c r="T1979" i="3"/>
  <c r="T1980" i="3"/>
  <c r="T1981" i="3"/>
  <c r="T1982" i="3"/>
  <c r="T1983" i="3"/>
  <c r="T1984" i="3"/>
  <c r="T1985" i="3"/>
  <c r="T1986" i="3"/>
  <c r="T1987" i="3"/>
  <c r="T1988" i="3"/>
  <c r="T1989" i="3"/>
  <c r="T1990" i="3"/>
  <c r="T1991" i="3"/>
  <c r="T1992" i="3"/>
  <c r="T1993" i="3"/>
  <c r="T1994" i="3"/>
  <c r="T1995" i="3"/>
  <c r="T1996" i="3"/>
  <c r="T1997" i="3"/>
  <c r="T1998" i="3"/>
  <c r="T1999" i="3"/>
  <c r="T2000" i="3"/>
  <c r="T2001" i="3"/>
  <c r="T2002" i="3"/>
  <c r="T2003" i="3"/>
  <c r="T2004" i="3"/>
  <c r="T2005" i="3"/>
  <c r="T2006" i="3"/>
  <c r="T2007" i="3"/>
  <c r="T2008" i="3"/>
  <c r="T2009" i="3"/>
  <c r="T2010" i="3"/>
  <c r="T2011" i="3"/>
  <c r="T2012" i="3"/>
  <c r="T2013" i="3"/>
  <c r="T2014" i="3"/>
  <c r="T2015" i="3"/>
  <c r="T2016" i="3"/>
  <c r="T2017" i="3"/>
  <c r="T2018" i="3"/>
  <c r="T2019" i="3"/>
  <c r="T2020" i="3"/>
  <c r="T2021" i="3"/>
  <c r="T2022" i="3"/>
  <c r="T2023" i="3"/>
  <c r="T2024" i="3"/>
  <c r="T2025" i="3"/>
  <c r="T2026" i="3"/>
  <c r="T2027" i="3"/>
  <c r="T2028" i="3"/>
  <c r="T2029" i="3"/>
  <c r="T2030" i="3"/>
  <c r="T2031" i="3"/>
  <c r="T2032" i="3"/>
  <c r="T2033" i="3"/>
  <c r="T2034" i="3"/>
  <c r="T2035" i="3"/>
  <c r="T2036" i="3"/>
  <c r="T2037" i="3"/>
  <c r="T2038" i="3"/>
  <c r="T2039" i="3"/>
  <c r="T2040" i="3"/>
  <c r="T2041" i="3"/>
  <c r="T2042" i="3"/>
  <c r="T2043" i="3"/>
  <c r="T2044" i="3"/>
  <c r="T2045" i="3"/>
  <c r="T2046" i="3"/>
  <c r="T2047" i="3"/>
  <c r="T2048" i="3"/>
  <c r="T2049" i="3"/>
  <c r="T2050" i="3"/>
  <c r="T2051" i="3"/>
  <c r="T2052" i="3"/>
  <c r="T2053" i="3"/>
  <c r="T2054" i="3"/>
  <c r="T2055" i="3"/>
  <c r="T2056" i="3"/>
  <c r="T2057" i="3"/>
  <c r="T2058" i="3"/>
  <c r="T2059" i="3"/>
  <c r="T2060" i="3"/>
  <c r="T2061" i="3"/>
  <c r="T2062" i="3"/>
  <c r="T2063" i="3"/>
  <c r="T2064" i="3"/>
  <c r="T2065" i="3"/>
  <c r="T2066" i="3"/>
  <c r="T2067" i="3"/>
  <c r="T2068" i="3"/>
  <c r="T2069" i="3"/>
  <c r="T2070" i="3"/>
  <c r="T2071" i="3"/>
  <c r="T2072" i="3"/>
  <c r="T2073" i="3"/>
  <c r="T2074" i="3"/>
  <c r="T2075" i="3"/>
  <c r="T2076" i="3"/>
  <c r="T2077" i="3"/>
  <c r="T2078" i="3"/>
  <c r="T2079" i="3"/>
  <c r="T2080" i="3"/>
  <c r="T2081" i="3"/>
  <c r="T2082" i="3"/>
  <c r="T2083" i="3"/>
  <c r="T2084" i="3"/>
  <c r="T2085" i="3"/>
  <c r="T2086" i="3"/>
  <c r="T2087" i="3"/>
  <c r="T2088" i="3"/>
  <c r="T2089" i="3"/>
  <c r="T2090" i="3"/>
  <c r="T2091" i="3"/>
  <c r="T2092" i="3"/>
  <c r="T2093" i="3"/>
  <c r="T2094" i="3"/>
  <c r="T2095" i="3"/>
  <c r="T2096" i="3"/>
  <c r="T2097" i="3"/>
  <c r="T2098" i="3"/>
  <c r="T2099" i="3"/>
  <c r="T2100" i="3"/>
  <c r="T2101" i="3"/>
  <c r="T2102" i="3"/>
  <c r="T2103" i="3"/>
  <c r="T2104" i="3"/>
  <c r="T2105" i="3"/>
  <c r="T2106" i="3"/>
  <c r="T2107" i="3"/>
  <c r="T2108" i="3"/>
  <c r="T2109" i="3"/>
  <c r="T2110" i="3"/>
  <c r="T2111" i="3"/>
  <c r="T2112" i="3"/>
  <c r="T2113" i="3"/>
  <c r="T2114" i="3"/>
  <c r="T2115" i="3"/>
  <c r="T2116" i="3"/>
  <c r="T2117" i="3"/>
  <c r="T2118" i="3"/>
  <c r="T2119" i="3"/>
  <c r="T2120" i="3"/>
  <c r="T2121" i="3"/>
  <c r="T2122" i="3"/>
  <c r="T2123" i="3"/>
  <c r="T2124" i="3"/>
  <c r="T2125" i="3"/>
  <c r="T2126" i="3"/>
  <c r="T2127" i="3"/>
  <c r="T2128" i="3"/>
  <c r="T2129" i="3"/>
  <c r="T2130" i="3"/>
  <c r="T2131" i="3"/>
  <c r="T2132" i="3"/>
  <c r="T2133" i="3"/>
  <c r="T2134" i="3"/>
  <c r="T2135" i="3"/>
  <c r="T2136" i="3"/>
  <c r="T2137" i="3"/>
  <c r="T2138" i="3"/>
  <c r="T2139" i="3"/>
  <c r="T2140" i="3"/>
  <c r="T2141" i="3"/>
  <c r="T2142" i="3"/>
  <c r="T2143" i="3"/>
  <c r="T2144" i="3"/>
  <c r="T2145" i="3"/>
  <c r="T2146" i="3"/>
  <c r="T2147" i="3"/>
  <c r="T2148" i="3"/>
  <c r="T2149" i="3"/>
  <c r="T2150" i="3"/>
  <c r="T2151" i="3"/>
  <c r="T2152" i="3"/>
  <c r="T2153" i="3"/>
  <c r="T2154" i="3"/>
  <c r="T2155" i="3"/>
  <c r="T2156" i="3"/>
  <c r="T2157" i="3"/>
  <c r="T2158" i="3"/>
  <c r="T2159" i="3"/>
  <c r="T2160" i="3"/>
  <c r="T2161" i="3"/>
  <c r="T2162" i="3"/>
  <c r="T2163" i="3"/>
  <c r="T2164" i="3"/>
  <c r="T2165" i="3"/>
  <c r="T2166" i="3"/>
  <c r="T2167" i="3"/>
  <c r="T2168" i="3"/>
  <c r="T2169" i="3"/>
  <c r="T2170" i="3"/>
  <c r="T2171" i="3"/>
  <c r="T2172" i="3"/>
  <c r="T2173" i="3"/>
  <c r="T2174" i="3"/>
  <c r="T2175" i="3"/>
  <c r="T2176" i="3"/>
  <c r="T2177" i="3"/>
  <c r="T2178" i="3"/>
  <c r="T2179" i="3"/>
  <c r="T2180" i="3"/>
  <c r="T2181" i="3"/>
  <c r="T2182" i="3"/>
  <c r="T2183" i="3"/>
  <c r="T2184" i="3"/>
  <c r="T2185" i="3"/>
  <c r="T2186" i="3"/>
  <c r="T2187" i="3"/>
  <c r="T2188" i="3"/>
  <c r="T2189" i="3"/>
  <c r="T2190" i="3"/>
  <c r="T2191" i="3"/>
  <c r="T2192" i="3"/>
  <c r="T2193" i="3"/>
  <c r="T2194" i="3"/>
  <c r="T2195" i="3"/>
  <c r="T2196" i="3"/>
  <c r="T2197" i="3"/>
  <c r="T2198" i="3"/>
  <c r="T2199" i="3"/>
  <c r="T2200" i="3"/>
  <c r="T2201" i="3"/>
  <c r="T2202" i="3"/>
  <c r="T2203" i="3"/>
  <c r="T2204" i="3"/>
  <c r="T2205" i="3"/>
  <c r="T2206" i="3"/>
  <c r="T2207" i="3"/>
  <c r="T2208" i="3"/>
  <c r="T2209" i="3"/>
  <c r="T2210" i="3"/>
  <c r="T2211" i="3"/>
  <c r="T2212" i="3"/>
  <c r="T2213" i="3"/>
  <c r="T2214" i="3"/>
  <c r="T2215" i="3"/>
  <c r="T2216" i="3"/>
  <c r="T2217" i="3"/>
  <c r="T2218" i="3"/>
  <c r="T2219" i="3"/>
  <c r="T2220" i="3"/>
  <c r="T2221" i="3"/>
  <c r="T2222" i="3"/>
  <c r="T2223" i="3"/>
  <c r="T2224" i="3"/>
  <c r="T2225" i="3"/>
  <c r="T2226" i="3"/>
  <c r="T2227" i="3"/>
  <c r="T2228" i="3"/>
  <c r="T2229" i="3"/>
  <c r="T2230" i="3"/>
  <c r="T2231" i="3"/>
  <c r="T2232" i="3"/>
  <c r="T2233" i="3"/>
  <c r="T2234" i="3"/>
  <c r="T2235" i="3"/>
  <c r="T2236" i="3"/>
  <c r="T2237" i="3"/>
  <c r="T2238" i="3"/>
  <c r="T2239" i="3"/>
  <c r="T2240" i="3"/>
  <c r="T2241" i="3"/>
  <c r="T2242" i="3"/>
  <c r="T2243" i="3"/>
  <c r="T2244" i="3"/>
  <c r="T2245" i="3"/>
  <c r="T2246" i="3"/>
  <c r="T2247" i="3"/>
  <c r="T2248" i="3"/>
  <c r="T2249" i="3"/>
  <c r="T2250" i="3"/>
  <c r="T2251" i="3"/>
  <c r="T2252" i="3"/>
  <c r="T2253" i="3"/>
  <c r="T2254" i="3"/>
  <c r="T2255" i="3"/>
  <c r="T2256" i="3"/>
  <c r="T2257" i="3"/>
  <c r="T2258" i="3"/>
  <c r="T2259" i="3"/>
  <c r="T2260" i="3"/>
  <c r="T2261" i="3"/>
  <c r="T2262" i="3"/>
  <c r="T2263" i="3"/>
  <c r="T2264" i="3"/>
  <c r="T2265" i="3"/>
  <c r="T2266" i="3"/>
  <c r="T2267" i="3"/>
  <c r="T2268" i="3"/>
  <c r="T2269" i="3"/>
  <c r="T2270" i="3"/>
  <c r="T2271" i="3"/>
  <c r="T2272" i="3"/>
  <c r="T2273" i="3"/>
  <c r="T2274" i="3"/>
  <c r="T2275" i="3"/>
  <c r="T2276" i="3"/>
  <c r="T2277" i="3"/>
  <c r="T2278" i="3"/>
  <c r="T2279" i="3"/>
  <c r="T2280" i="3"/>
  <c r="T2281" i="3"/>
  <c r="T2282" i="3"/>
  <c r="T2283" i="3"/>
  <c r="T2284" i="3"/>
  <c r="T2285" i="3"/>
  <c r="T2286" i="3"/>
  <c r="T2287" i="3"/>
  <c r="T2288" i="3"/>
  <c r="T2289" i="3"/>
  <c r="T2290" i="3"/>
  <c r="T2291" i="3"/>
  <c r="T2292" i="3"/>
  <c r="T2293" i="3"/>
  <c r="T2294" i="3"/>
  <c r="T2295" i="3"/>
  <c r="T2296" i="3"/>
  <c r="T2297" i="3"/>
  <c r="T2298" i="3"/>
  <c r="T2299" i="3"/>
  <c r="T2300" i="3"/>
  <c r="T2301" i="3"/>
  <c r="T2302" i="3"/>
  <c r="T2303" i="3"/>
  <c r="T2304" i="3"/>
  <c r="T2305" i="3"/>
  <c r="T2306" i="3"/>
  <c r="T2307" i="3"/>
  <c r="T2308" i="3"/>
  <c r="T2309" i="3"/>
  <c r="T2310" i="3"/>
  <c r="T2311" i="3"/>
  <c r="T2312" i="3"/>
  <c r="T2313" i="3"/>
  <c r="T2314" i="3"/>
  <c r="T2315" i="3"/>
  <c r="T2316" i="3"/>
  <c r="T2317" i="3"/>
  <c r="T2318" i="3"/>
  <c r="T2319" i="3"/>
  <c r="T2320" i="3"/>
  <c r="T2321" i="3"/>
  <c r="T2322" i="3"/>
  <c r="T2323" i="3"/>
  <c r="T2324" i="3"/>
  <c r="T2325" i="3"/>
  <c r="T2326" i="3"/>
  <c r="T2327" i="3"/>
  <c r="T2328" i="3"/>
  <c r="T2329" i="3"/>
  <c r="T2330" i="3"/>
  <c r="T2331" i="3"/>
  <c r="T2332" i="3"/>
  <c r="T2333" i="3"/>
  <c r="T2334" i="3"/>
  <c r="T2335" i="3"/>
  <c r="T2336" i="3"/>
  <c r="T2337" i="3"/>
  <c r="T2338" i="3"/>
  <c r="T2339" i="3"/>
  <c r="T2340" i="3"/>
  <c r="T2341" i="3"/>
  <c r="T2342" i="3"/>
  <c r="T2343" i="3"/>
  <c r="T2344" i="3"/>
  <c r="T2345" i="3"/>
  <c r="T2346" i="3"/>
  <c r="T2347" i="3"/>
  <c r="T2348" i="3"/>
  <c r="T2349" i="3"/>
  <c r="T2350" i="3"/>
  <c r="T2351" i="3"/>
  <c r="T2352" i="3"/>
  <c r="T2353" i="3"/>
  <c r="T2354" i="3"/>
  <c r="T2355" i="3"/>
  <c r="T2356" i="3"/>
  <c r="T2357" i="3"/>
  <c r="T2358" i="3"/>
  <c r="T2359" i="3"/>
  <c r="T2360" i="3"/>
  <c r="T2361" i="3"/>
  <c r="T2362" i="3"/>
  <c r="T2363" i="3"/>
  <c r="T2364" i="3"/>
  <c r="T2365" i="3"/>
  <c r="T2366" i="3"/>
  <c r="T2367" i="3"/>
  <c r="T2368" i="3"/>
  <c r="T2369" i="3"/>
  <c r="T2370" i="3"/>
  <c r="T2371" i="3"/>
  <c r="T2372" i="3"/>
  <c r="T2373" i="3"/>
  <c r="T2374" i="3"/>
  <c r="T2375" i="3"/>
  <c r="T2376" i="3"/>
  <c r="T2377" i="3"/>
  <c r="T2378" i="3"/>
  <c r="T2379" i="3"/>
  <c r="T2380" i="3"/>
  <c r="T2381" i="3"/>
  <c r="T2382" i="3"/>
  <c r="T2383" i="3"/>
  <c r="T2384" i="3"/>
  <c r="T2385" i="3"/>
  <c r="T2386" i="3"/>
  <c r="T2387" i="3"/>
  <c r="T2388" i="3"/>
  <c r="T2389" i="3"/>
  <c r="T2390" i="3"/>
  <c r="T2391" i="3"/>
  <c r="T2392" i="3"/>
  <c r="T2393" i="3"/>
  <c r="T2394" i="3"/>
  <c r="T2395" i="3"/>
  <c r="T2396" i="3"/>
  <c r="T2397" i="3"/>
  <c r="T2398" i="3"/>
  <c r="T2399" i="3"/>
  <c r="T2400" i="3"/>
  <c r="T2401" i="3"/>
  <c r="T2402" i="3"/>
  <c r="T2403" i="3"/>
  <c r="T2404" i="3"/>
  <c r="T2405" i="3"/>
  <c r="T2406" i="3"/>
  <c r="T2407" i="3"/>
  <c r="T2408" i="3"/>
  <c r="T2409" i="3"/>
  <c r="T2410" i="3"/>
  <c r="T2411" i="3"/>
  <c r="T2412" i="3"/>
  <c r="T2413" i="3"/>
  <c r="T2414" i="3"/>
  <c r="T2415" i="3"/>
  <c r="T2416" i="3"/>
  <c r="T2417" i="3"/>
  <c r="T2418" i="3"/>
  <c r="T2419" i="3"/>
  <c r="T2420" i="3"/>
  <c r="T2421" i="3"/>
  <c r="T2422" i="3"/>
  <c r="T2423" i="3"/>
  <c r="T2424" i="3"/>
  <c r="T2425" i="3"/>
  <c r="T2426" i="3"/>
  <c r="T2427" i="3"/>
  <c r="T2428" i="3"/>
  <c r="T2429" i="3"/>
  <c r="T2430" i="3"/>
  <c r="T2431" i="3"/>
  <c r="T2432" i="3"/>
  <c r="T2433" i="3"/>
  <c r="T2434" i="3"/>
  <c r="T2435" i="3"/>
  <c r="T2436" i="3"/>
  <c r="T2437" i="3"/>
  <c r="T2438" i="3"/>
  <c r="T2439" i="3"/>
  <c r="T2440" i="3"/>
  <c r="T2441" i="3"/>
  <c r="T2442" i="3"/>
  <c r="T2443" i="3"/>
  <c r="T2444" i="3"/>
  <c r="T2445" i="3"/>
  <c r="T2446" i="3"/>
  <c r="T2447" i="3"/>
  <c r="T2448" i="3"/>
  <c r="T2449" i="3"/>
  <c r="T2450" i="3"/>
  <c r="T2451" i="3"/>
  <c r="T2452" i="3"/>
  <c r="T2453" i="3"/>
  <c r="T2454" i="3"/>
  <c r="T2455" i="3"/>
  <c r="T2456" i="3"/>
  <c r="T2457" i="3"/>
  <c r="T2458" i="3"/>
  <c r="T2459" i="3"/>
  <c r="T2460" i="3"/>
  <c r="T2461" i="3"/>
  <c r="T2462" i="3"/>
  <c r="T2463" i="3"/>
  <c r="T2464" i="3"/>
  <c r="T2465" i="3"/>
  <c r="T2466" i="3"/>
  <c r="T2467" i="3"/>
  <c r="T2468" i="3"/>
  <c r="T2469" i="3"/>
  <c r="T2470" i="3"/>
  <c r="T2471" i="3"/>
  <c r="T2472" i="3"/>
  <c r="T2473" i="3"/>
  <c r="T2474" i="3"/>
  <c r="T2475" i="3"/>
  <c r="T2476" i="3"/>
  <c r="T2477" i="3"/>
  <c r="T2478" i="3"/>
  <c r="T2479" i="3"/>
  <c r="T2480" i="3"/>
  <c r="T2481" i="3"/>
  <c r="T2482" i="3"/>
  <c r="T2483" i="3"/>
  <c r="T2484" i="3"/>
  <c r="T2485" i="3"/>
  <c r="T2486" i="3"/>
  <c r="T2487" i="3"/>
  <c r="T2488" i="3"/>
  <c r="T2489" i="3"/>
  <c r="T2490" i="3"/>
  <c r="T2491" i="3"/>
  <c r="T2492" i="3"/>
  <c r="T2493" i="3"/>
  <c r="T2494" i="3"/>
  <c r="T2495" i="3"/>
  <c r="T2496" i="3"/>
  <c r="T2497" i="3"/>
  <c r="T2498" i="3"/>
  <c r="T2499" i="3"/>
  <c r="T2500" i="3"/>
  <c r="T2501" i="3"/>
  <c r="T2" i="3"/>
  <c r="P3" i="3"/>
  <c r="Q3" i="3" s="1"/>
  <c r="R3" i="3" s="1"/>
  <c r="P4" i="3"/>
  <c r="Z6" i="3" s="1"/>
  <c r="P5" i="3"/>
  <c r="Z7" i="3" s="1"/>
  <c r="P6" i="3"/>
  <c r="Z8" i="3" s="1"/>
  <c r="P7" i="3"/>
  <c r="Z9" i="3" s="1"/>
  <c r="P8" i="3"/>
  <c r="P9" i="3"/>
  <c r="Z11" i="3" s="1"/>
  <c r="P10" i="3"/>
  <c r="Q10" i="3" s="1"/>
  <c r="R10" i="3" s="1"/>
  <c r="P11" i="3"/>
  <c r="P12" i="3"/>
  <c r="Z14" i="3" s="1"/>
  <c r="P13" i="3"/>
  <c r="Z15" i="3" s="1"/>
  <c r="P14" i="3"/>
  <c r="P15" i="3"/>
  <c r="Z17" i="3" s="1"/>
  <c r="P16" i="3"/>
  <c r="Q16" i="3" s="1"/>
  <c r="R16" i="3" s="1"/>
  <c r="P17" i="3"/>
  <c r="Z19" i="3" s="1"/>
  <c r="P18" i="3"/>
  <c r="P19" i="3"/>
  <c r="P20" i="3"/>
  <c r="Q20" i="3" s="1"/>
  <c r="R20" i="3" s="1"/>
  <c r="P21" i="3"/>
  <c r="P22" i="3"/>
  <c r="Z24" i="3" s="1"/>
  <c r="P23" i="3"/>
  <c r="Q23" i="3" s="1"/>
  <c r="R23" i="3" s="1"/>
  <c r="P24" i="3"/>
  <c r="Z26" i="3" s="1"/>
  <c r="P25" i="3"/>
  <c r="Z27" i="3" s="1"/>
  <c r="P26" i="3"/>
  <c r="Z28" i="3" s="1"/>
  <c r="P27" i="3"/>
  <c r="P28" i="3"/>
  <c r="P29" i="3"/>
  <c r="Q29" i="3" s="1"/>
  <c r="R29" i="3" s="1"/>
  <c r="P30" i="3"/>
  <c r="Q30" i="3" s="1"/>
  <c r="R30" i="3" s="1"/>
  <c r="P31" i="3"/>
  <c r="Q31" i="3" s="1"/>
  <c r="R31" i="3" s="1"/>
  <c r="P32" i="3"/>
  <c r="Q32" i="3" s="1"/>
  <c r="R32" i="3" s="1"/>
  <c r="P33" i="3"/>
  <c r="P34" i="3"/>
  <c r="Q34" i="3" s="1"/>
  <c r="R34" i="3" s="1"/>
  <c r="P35" i="3"/>
  <c r="Q35" i="3" s="1"/>
  <c r="R35" i="3" s="1"/>
  <c r="P36" i="3"/>
  <c r="Q36" i="3" s="1"/>
  <c r="R36" i="3" s="1"/>
  <c r="P37" i="3"/>
  <c r="Z39" i="3" s="1"/>
  <c r="P38" i="3"/>
  <c r="Q38" i="3" s="1"/>
  <c r="R38" i="3" s="1"/>
  <c r="P39" i="3"/>
  <c r="P40" i="3"/>
  <c r="Z42" i="3" s="1"/>
  <c r="P41" i="3"/>
  <c r="Q41" i="3" s="1"/>
  <c r="R41" i="3" s="1"/>
  <c r="P42" i="3"/>
  <c r="P43" i="3"/>
  <c r="Z45" i="3" s="1"/>
  <c r="P44" i="3"/>
  <c r="Q44" i="3" s="1"/>
  <c r="R44" i="3" s="1"/>
  <c r="P45" i="3"/>
  <c r="Z47" i="3" s="1"/>
  <c r="P46" i="3"/>
  <c r="Z48" i="3" s="1"/>
  <c r="P47" i="3"/>
  <c r="Z49" i="3" s="1"/>
  <c r="P48" i="3"/>
  <c r="Z50" i="3" s="1"/>
  <c r="P49" i="3"/>
  <c r="Z51" i="3" s="1"/>
  <c r="P50" i="3"/>
  <c r="Z52" i="3" s="1"/>
  <c r="P51" i="3"/>
  <c r="Z53" i="3" s="1"/>
  <c r="P52" i="3"/>
  <c r="Z54" i="3" s="1"/>
  <c r="P53" i="3"/>
  <c r="Z55" i="3" s="1"/>
  <c r="P54" i="3"/>
  <c r="P55" i="3"/>
  <c r="P56" i="3"/>
  <c r="Q56" i="3" s="1"/>
  <c r="R56" i="3" s="1"/>
  <c r="P57" i="3"/>
  <c r="Q57" i="3" s="1"/>
  <c r="R57" i="3" s="1"/>
  <c r="P58" i="3"/>
  <c r="Q58" i="3" s="1"/>
  <c r="R58" i="3" s="1"/>
  <c r="P59" i="3"/>
  <c r="Q59" i="3" s="1"/>
  <c r="R59" i="3" s="1"/>
  <c r="P60" i="3"/>
  <c r="Z62" i="3" s="1"/>
  <c r="P61" i="3"/>
  <c r="P62" i="3"/>
  <c r="Z64" i="3" s="1"/>
  <c r="P63" i="3"/>
  <c r="Q63" i="3" s="1"/>
  <c r="R63" i="3" s="1"/>
  <c r="P64" i="3"/>
  <c r="Z66" i="3" s="1"/>
  <c r="P65" i="3"/>
  <c r="Z67" i="3" s="1"/>
  <c r="P66" i="3"/>
  <c r="P67" i="3"/>
  <c r="Z69" i="3" s="1"/>
  <c r="P68" i="3"/>
  <c r="Z70" i="3" s="1"/>
  <c r="P69" i="3"/>
  <c r="Z71" i="3" s="1"/>
  <c r="P70" i="3"/>
  <c r="Z72" i="3" s="1"/>
  <c r="P71" i="3"/>
  <c r="P72" i="3"/>
  <c r="Z74" i="3" s="1"/>
  <c r="P73" i="3"/>
  <c r="Q73" i="3" s="1"/>
  <c r="R73" i="3" s="1"/>
  <c r="P74" i="3"/>
  <c r="Z76" i="3" s="1"/>
  <c r="P75" i="3"/>
  <c r="Z77" i="3" s="1"/>
  <c r="P76" i="3"/>
  <c r="Z78" i="3" s="1"/>
  <c r="P77" i="3"/>
  <c r="Z79" i="3" s="1"/>
  <c r="P78" i="3"/>
  <c r="P79" i="3"/>
  <c r="P80" i="3"/>
  <c r="P81" i="3"/>
  <c r="Z83" i="3" s="1"/>
  <c r="P82" i="3"/>
  <c r="Q82" i="3" s="1"/>
  <c r="R82" i="3" s="1"/>
  <c r="P83" i="3"/>
  <c r="P84" i="3"/>
  <c r="Z86" i="3" s="1"/>
  <c r="P85" i="3"/>
  <c r="Q85" i="3" s="1"/>
  <c r="R85" i="3" s="1"/>
  <c r="P86" i="3"/>
  <c r="Z88" i="3" s="1"/>
  <c r="P87" i="3"/>
  <c r="Z89" i="3" s="1"/>
  <c r="P88" i="3"/>
  <c r="Z90" i="3" s="1"/>
  <c r="P89" i="3"/>
  <c r="P90" i="3"/>
  <c r="Z92" i="3" s="1"/>
  <c r="P91" i="3"/>
  <c r="Q91" i="3" s="1"/>
  <c r="R91" i="3" s="1"/>
  <c r="P92" i="3"/>
  <c r="Z94" i="3" s="1"/>
  <c r="P93" i="3"/>
  <c r="P94" i="3"/>
  <c r="Z96" i="3" s="1"/>
  <c r="P95" i="3"/>
  <c r="Q95" i="3" s="1"/>
  <c r="R95" i="3" s="1"/>
  <c r="P96" i="3"/>
  <c r="Z98" i="3" s="1"/>
  <c r="P97" i="3"/>
  <c r="Z99" i="3" s="1"/>
  <c r="P98" i="3"/>
  <c r="Z100" i="3" s="1"/>
  <c r="P99" i="3"/>
  <c r="Z101" i="3" s="1"/>
  <c r="P100" i="3"/>
  <c r="Z102" i="3" s="1"/>
  <c r="P101" i="3"/>
  <c r="Z103" i="3" s="1"/>
  <c r="P102" i="3"/>
  <c r="Z104" i="3" s="1"/>
  <c r="P103" i="3"/>
  <c r="P104" i="3"/>
  <c r="Z106" i="3" s="1"/>
  <c r="P105" i="3"/>
  <c r="Z107" i="3" s="1"/>
  <c r="P106" i="3"/>
  <c r="Z108" i="3" s="1"/>
  <c r="P107" i="3"/>
  <c r="P108" i="3"/>
  <c r="P109" i="3"/>
  <c r="Q109" i="3" s="1"/>
  <c r="R109" i="3" s="1"/>
  <c r="P110" i="3"/>
  <c r="Q110" i="3" s="1"/>
  <c r="R110" i="3" s="1"/>
  <c r="P111" i="3"/>
  <c r="Z113" i="3" s="1"/>
  <c r="P112" i="3"/>
  <c r="Q112" i="3" s="1"/>
  <c r="R112" i="3" s="1"/>
  <c r="P113" i="3"/>
  <c r="Z115" i="3" s="1"/>
  <c r="P114" i="3"/>
  <c r="P115" i="3"/>
  <c r="Z117" i="3" s="1"/>
  <c r="P116" i="3"/>
  <c r="Z118" i="3" s="1"/>
  <c r="P117" i="3"/>
  <c r="P118" i="3"/>
  <c r="Z120" i="3" s="1"/>
  <c r="P119" i="3"/>
  <c r="Z121" i="3" s="1"/>
  <c r="P120" i="3"/>
  <c r="P121" i="3"/>
  <c r="Z123" i="3" s="1"/>
  <c r="P122" i="3"/>
  <c r="Q122" i="3" s="1"/>
  <c r="R122" i="3" s="1"/>
  <c r="P123" i="3"/>
  <c r="Z125" i="3" s="1"/>
  <c r="P124" i="3"/>
  <c r="Z126" i="3" s="1"/>
  <c r="P125" i="3"/>
  <c r="Z127" i="3" s="1"/>
  <c r="P126" i="3"/>
  <c r="P127" i="3"/>
  <c r="P128" i="3"/>
  <c r="Z130" i="3" s="1"/>
  <c r="P129" i="3"/>
  <c r="Z131" i="3" s="1"/>
  <c r="P130" i="3"/>
  <c r="Z132" i="3" s="1"/>
  <c r="P131" i="3"/>
  <c r="Z133" i="3" s="1"/>
  <c r="P132" i="3"/>
  <c r="Z134" i="3" s="1"/>
  <c r="P133" i="3"/>
  <c r="P134" i="3"/>
  <c r="Z136" i="3" s="1"/>
  <c r="P135" i="3"/>
  <c r="Q135" i="3" s="1"/>
  <c r="R135" i="3" s="1"/>
  <c r="P136" i="3"/>
  <c r="Z138" i="3" s="1"/>
  <c r="P137" i="3"/>
  <c r="P138" i="3"/>
  <c r="Z140" i="3" s="1"/>
  <c r="P139" i="3"/>
  <c r="P140" i="3"/>
  <c r="P141" i="3"/>
  <c r="Q141" i="3" s="1"/>
  <c r="R141" i="3" s="1"/>
  <c r="P142" i="3"/>
  <c r="Q142" i="3" s="1"/>
  <c r="R142" i="3" s="1"/>
  <c r="P143" i="3"/>
  <c r="Q143" i="3" s="1"/>
  <c r="R143" i="3" s="1"/>
  <c r="P144" i="3"/>
  <c r="Q144" i="3" s="1"/>
  <c r="R144" i="3" s="1"/>
  <c r="P145" i="3"/>
  <c r="Z147" i="3" s="1"/>
  <c r="P146" i="3"/>
  <c r="P147" i="3"/>
  <c r="P148" i="3"/>
  <c r="Q148" i="3" s="1"/>
  <c r="R148" i="3" s="1"/>
  <c r="P149" i="3"/>
  <c r="Q149" i="3" s="1"/>
  <c r="R149" i="3" s="1"/>
  <c r="P150" i="3"/>
  <c r="Z152" i="3" s="1"/>
  <c r="P151" i="3"/>
  <c r="Q151" i="3" s="1"/>
  <c r="R151" i="3" s="1"/>
  <c r="P152" i="3"/>
  <c r="Z154" i="3" s="1"/>
  <c r="P153" i="3"/>
  <c r="Z155" i="3" s="1"/>
  <c r="P154" i="3"/>
  <c r="Z156" i="3" s="1"/>
  <c r="P155" i="3"/>
  <c r="Z157" i="3" s="1"/>
  <c r="P156" i="3"/>
  <c r="P157" i="3"/>
  <c r="P158" i="3"/>
  <c r="Q158" i="3" s="1"/>
  <c r="R158" i="3" s="1"/>
  <c r="P159" i="3"/>
  <c r="Q159" i="3" s="1"/>
  <c r="R159" i="3" s="1"/>
  <c r="P160" i="3"/>
  <c r="Z162" i="3" s="1"/>
  <c r="P161" i="3"/>
  <c r="P162" i="3"/>
  <c r="Z164" i="3" s="1"/>
  <c r="P163" i="3"/>
  <c r="Z165" i="3" s="1"/>
  <c r="P164" i="3"/>
  <c r="P165" i="3"/>
  <c r="Z167" i="3" s="1"/>
  <c r="P166" i="3"/>
  <c r="Q166" i="3" s="1"/>
  <c r="R166" i="3" s="1"/>
  <c r="P167" i="3"/>
  <c r="Z169" i="3" s="1"/>
  <c r="P168" i="3"/>
  <c r="Z170" i="3" s="1"/>
  <c r="P169" i="3"/>
  <c r="Z171" i="3" s="1"/>
  <c r="P170" i="3"/>
  <c r="Z172" i="3" s="1"/>
  <c r="P171" i="3"/>
  <c r="Z173" i="3" s="1"/>
  <c r="P172" i="3"/>
  <c r="P173" i="3"/>
  <c r="P174" i="3"/>
  <c r="Q174" i="3" s="1"/>
  <c r="R174" i="3" s="1"/>
  <c r="P175" i="3"/>
  <c r="Z177" i="3" s="1"/>
  <c r="P176" i="3"/>
  <c r="Z178" i="3" s="1"/>
  <c r="P177" i="3"/>
  <c r="Z179" i="3" s="1"/>
  <c r="P178" i="3"/>
  <c r="P179" i="3"/>
  <c r="Z181" i="3" s="1"/>
  <c r="P180" i="3"/>
  <c r="Q180" i="3" s="1"/>
  <c r="R180" i="3" s="1"/>
  <c r="P181" i="3"/>
  <c r="Z183" i="3" s="1"/>
  <c r="P182" i="3"/>
  <c r="P183" i="3"/>
  <c r="Z185" i="3" s="1"/>
  <c r="P184" i="3"/>
  <c r="Q184" i="3" s="1"/>
  <c r="R184" i="3" s="1"/>
  <c r="P185" i="3"/>
  <c r="P186" i="3"/>
  <c r="Z188" i="3" s="1"/>
  <c r="P187" i="3"/>
  <c r="Q187" i="3" s="1"/>
  <c r="R187" i="3" s="1"/>
  <c r="P188" i="3"/>
  <c r="Z190" i="3" s="1"/>
  <c r="P189" i="3"/>
  <c r="Z191" i="3" s="1"/>
  <c r="P190" i="3"/>
  <c r="Z192" i="3" s="1"/>
  <c r="P191" i="3"/>
  <c r="P192" i="3"/>
  <c r="Z194" i="3" s="1"/>
  <c r="P193" i="3"/>
  <c r="Q193" i="3" s="1"/>
  <c r="R193" i="3" s="1"/>
  <c r="P194" i="3"/>
  <c r="Z196" i="3" s="1"/>
  <c r="P195" i="3"/>
  <c r="Z197" i="3" s="1"/>
  <c r="P196" i="3"/>
  <c r="Z198" i="3" s="1"/>
  <c r="P197" i="3"/>
  <c r="P198" i="3"/>
  <c r="P199" i="3"/>
  <c r="Q199" i="3" s="1"/>
  <c r="R199" i="3" s="1"/>
  <c r="P200" i="3"/>
  <c r="Q200" i="3" s="1"/>
  <c r="R200" i="3" s="1"/>
  <c r="P201" i="3"/>
  <c r="Z203" i="3" s="1"/>
  <c r="P202" i="3"/>
  <c r="Z204" i="3" s="1"/>
  <c r="P203" i="3"/>
  <c r="P204" i="3"/>
  <c r="Z206" i="3" s="1"/>
  <c r="P205" i="3"/>
  <c r="P206" i="3"/>
  <c r="P207" i="3"/>
  <c r="Q207" i="3" s="1"/>
  <c r="R207" i="3" s="1"/>
  <c r="P208" i="3"/>
  <c r="Q208" i="3" s="1"/>
  <c r="R208" i="3" s="1"/>
  <c r="P209" i="3"/>
  <c r="Z211" i="3" s="1"/>
  <c r="P210" i="3"/>
  <c r="P211" i="3"/>
  <c r="Z213" i="3" s="1"/>
  <c r="P212" i="3"/>
  <c r="P213" i="3"/>
  <c r="Z215" i="3" s="1"/>
  <c r="P214" i="3"/>
  <c r="Q214" i="3" s="1"/>
  <c r="R214" i="3" s="1"/>
  <c r="P215" i="3"/>
  <c r="Z217" i="3" s="1"/>
  <c r="P216" i="3"/>
  <c r="Z218" i="3" s="1"/>
  <c r="P217" i="3"/>
  <c r="Z219" i="3" s="1"/>
  <c r="P218" i="3"/>
  <c r="Z220" i="3" s="1"/>
  <c r="P219" i="3"/>
  <c r="Z221" i="3" s="1"/>
  <c r="P220" i="3"/>
  <c r="Z222" i="3" s="1"/>
  <c r="P221" i="3"/>
  <c r="P222" i="3"/>
  <c r="Z224" i="3" s="1"/>
  <c r="P223" i="3"/>
  <c r="Q223" i="3" s="1"/>
  <c r="R223" i="3" s="1"/>
  <c r="P224" i="3"/>
  <c r="Z226" i="3" s="1"/>
  <c r="P225" i="3"/>
  <c r="Z227" i="3" s="1"/>
  <c r="P226" i="3"/>
  <c r="P227" i="3"/>
  <c r="Z229" i="3" s="1"/>
  <c r="P228" i="3"/>
  <c r="Q228" i="3" s="1"/>
  <c r="R228" i="3" s="1"/>
  <c r="P229" i="3"/>
  <c r="Z231" i="3" s="1"/>
  <c r="P230" i="3"/>
  <c r="P231" i="3"/>
  <c r="P232" i="3"/>
  <c r="Z234" i="3" s="1"/>
  <c r="P233" i="3"/>
  <c r="P234" i="3"/>
  <c r="Z236" i="3" s="1"/>
  <c r="P235" i="3"/>
  <c r="Z237" i="3" s="1"/>
  <c r="P236" i="3"/>
  <c r="Z238" i="3" s="1"/>
  <c r="P237" i="3"/>
  <c r="P238" i="3"/>
  <c r="Z240" i="3" s="1"/>
  <c r="P239" i="3"/>
  <c r="P240" i="3"/>
  <c r="P241" i="3"/>
  <c r="P242" i="3"/>
  <c r="Q242" i="3" s="1"/>
  <c r="R242" i="3" s="1"/>
  <c r="P243" i="3"/>
  <c r="P244" i="3"/>
  <c r="Z246" i="3" s="1"/>
  <c r="P245" i="3"/>
  <c r="P246" i="3"/>
  <c r="P247" i="3"/>
  <c r="Q247" i="3" s="1"/>
  <c r="R247" i="3" s="1"/>
  <c r="P248" i="3"/>
  <c r="P249" i="3"/>
  <c r="Q249" i="3" s="1"/>
  <c r="R249" i="3" s="1"/>
  <c r="P250" i="3"/>
  <c r="Z252" i="3" s="1"/>
  <c r="P251" i="3"/>
  <c r="P252" i="3"/>
  <c r="Z254" i="3" s="1"/>
  <c r="P253" i="3"/>
  <c r="Z255" i="3" s="1"/>
  <c r="P254" i="3"/>
  <c r="Z256" i="3" s="1"/>
  <c r="P255" i="3"/>
  <c r="Z257" i="3" s="1"/>
  <c r="P256" i="3"/>
  <c r="Z258" i="3" s="1"/>
  <c r="P257" i="3"/>
  <c r="P258" i="3"/>
  <c r="Z260" i="3" s="1"/>
  <c r="P259" i="3"/>
  <c r="P260" i="3"/>
  <c r="P261" i="3"/>
  <c r="Z263" i="3" s="1"/>
  <c r="P262" i="3"/>
  <c r="P263" i="3"/>
  <c r="P264" i="3"/>
  <c r="Z266" i="3" s="1"/>
  <c r="P265" i="3"/>
  <c r="P266" i="3"/>
  <c r="Z268" i="3" s="1"/>
  <c r="P267" i="3"/>
  <c r="Q267" i="3" s="1"/>
  <c r="R267" i="3" s="1"/>
  <c r="P268" i="3"/>
  <c r="Z270" i="3" s="1"/>
  <c r="P269" i="3"/>
  <c r="P270" i="3"/>
  <c r="Z272" i="3" s="1"/>
  <c r="P271" i="3"/>
  <c r="P272" i="3"/>
  <c r="Z274" i="3" s="1"/>
  <c r="P273" i="3"/>
  <c r="P274" i="3"/>
  <c r="Z276" i="3" s="1"/>
  <c r="P275" i="3"/>
  <c r="Q275" i="3" s="1"/>
  <c r="R275" i="3" s="1"/>
  <c r="P276" i="3"/>
  <c r="P277" i="3"/>
  <c r="P278" i="3"/>
  <c r="Z280" i="3" s="1"/>
  <c r="P279" i="3"/>
  <c r="Z281" i="3" s="1"/>
  <c r="P280" i="3"/>
  <c r="Z282" i="3" s="1"/>
  <c r="P281" i="3"/>
  <c r="Z283" i="3" s="1"/>
  <c r="P282" i="3"/>
  <c r="P283" i="3"/>
  <c r="Z285" i="3" s="1"/>
  <c r="P284" i="3"/>
  <c r="P285" i="3"/>
  <c r="Z287" i="3" s="1"/>
  <c r="P286" i="3"/>
  <c r="Z288" i="3" s="1"/>
  <c r="P287" i="3"/>
  <c r="P288" i="3"/>
  <c r="Z290" i="3" s="1"/>
  <c r="P289" i="3"/>
  <c r="P290" i="3"/>
  <c r="Z292" i="3" s="1"/>
  <c r="P291" i="3"/>
  <c r="Z293" i="3" s="1"/>
  <c r="P292" i="3"/>
  <c r="Z294" i="3" s="1"/>
  <c r="P293" i="3"/>
  <c r="Z295" i="3" s="1"/>
  <c r="P294" i="3"/>
  <c r="P295" i="3"/>
  <c r="Z297" i="3" s="1"/>
  <c r="P296" i="3"/>
  <c r="Q296" i="3" s="1"/>
  <c r="R296" i="3" s="1"/>
  <c r="P297" i="3"/>
  <c r="Z299" i="3" s="1"/>
  <c r="P298" i="3"/>
  <c r="Q298" i="3" s="1"/>
  <c r="R298" i="3" s="1"/>
  <c r="P299" i="3"/>
  <c r="Z301" i="3" s="1"/>
  <c r="P300" i="3"/>
  <c r="Z302" i="3" s="1"/>
  <c r="P301" i="3"/>
  <c r="P302" i="3"/>
  <c r="Z304" i="3" s="1"/>
  <c r="P303" i="3"/>
  <c r="P304" i="3"/>
  <c r="Z306" i="3" s="1"/>
  <c r="P305" i="3"/>
  <c r="Z307" i="3" s="1"/>
  <c r="P306" i="3"/>
  <c r="Z308" i="3" s="1"/>
  <c r="P307" i="3"/>
  <c r="Z309" i="3" s="1"/>
  <c r="P308" i="3"/>
  <c r="Z310" i="3" s="1"/>
  <c r="P309" i="3"/>
  <c r="P310" i="3"/>
  <c r="P311" i="3"/>
  <c r="P312" i="3"/>
  <c r="P313" i="3"/>
  <c r="Z315" i="3" s="1"/>
  <c r="P314" i="3"/>
  <c r="Z316" i="3" s="1"/>
  <c r="P315" i="3"/>
  <c r="Z317" i="3" s="1"/>
  <c r="P316" i="3"/>
  <c r="Z318" i="3" s="1"/>
  <c r="P317" i="3"/>
  <c r="Z319" i="3" s="1"/>
  <c r="P318" i="3"/>
  <c r="Z320" i="3" s="1"/>
  <c r="P319" i="3"/>
  <c r="P320" i="3"/>
  <c r="Z322" i="3" s="1"/>
  <c r="P321" i="3"/>
  <c r="P322" i="3"/>
  <c r="P323" i="3"/>
  <c r="Q323" i="3" s="1"/>
  <c r="R323" i="3" s="1"/>
  <c r="P324" i="3"/>
  <c r="Z326" i="3" s="1"/>
  <c r="P325" i="3"/>
  <c r="Q325" i="3" s="1"/>
  <c r="R325" i="3" s="1"/>
  <c r="P326" i="3"/>
  <c r="Z328" i="3" s="1"/>
  <c r="P327" i="3"/>
  <c r="Z329" i="3" s="1"/>
  <c r="P328" i="3"/>
  <c r="Z330" i="3" s="1"/>
  <c r="P329" i="3"/>
  <c r="Z331" i="3" s="1"/>
  <c r="P330" i="3"/>
  <c r="P331" i="3"/>
  <c r="P332" i="3"/>
  <c r="Q332" i="3" s="1"/>
  <c r="R332" i="3" s="1"/>
  <c r="P333" i="3"/>
  <c r="Q333" i="3" s="1"/>
  <c r="R333" i="3" s="1"/>
  <c r="P334" i="3"/>
  <c r="P335" i="3"/>
  <c r="Q335" i="3" s="1"/>
  <c r="R335" i="3" s="1"/>
  <c r="P336" i="3"/>
  <c r="P337" i="3"/>
  <c r="Z339" i="3" s="1"/>
  <c r="P338" i="3"/>
  <c r="Z340" i="3" s="1"/>
  <c r="P339" i="3"/>
  <c r="Z341" i="3" s="1"/>
  <c r="P340" i="3"/>
  <c r="P341" i="3"/>
  <c r="P342" i="3"/>
  <c r="P343" i="3"/>
  <c r="Q343" i="3" s="1"/>
  <c r="R343" i="3" s="1"/>
  <c r="P344" i="3"/>
  <c r="Z346" i="3" s="1"/>
  <c r="P345" i="3"/>
  <c r="Z347" i="3" s="1"/>
  <c r="P346" i="3"/>
  <c r="Z348" i="3" s="1"/>
  <c r="P347" i="3"/>
  <c r="Z349" i="3" s="1"/>
  <c r="P348" i="3"/>
  <c r="Z350" i="3" s="1"/>
  <c r="P349" i="3"/>
  <c r="P350" i="3"/>
  <c r="Z352" i="3" s="1"/>
  <c r="P351" i="3"/>
  <c r="P352" i="3"/>
  <c r="Z354" i="3" s="1"/>
  <c r="P353" i="3"/>
  <c r="Z355" i="3" s="1"/>
  <c r="P354" i="3"/>
  <c r="Z356" i="3" s="1"/>
  <c r="P355" i="3"/>
  <c r="P356" i="3"/>
  <c r="Z358" i="3" s="1"/>
  <c r="P357" i="3"/>
  <c r="Q357" i="3" s="1"/>
  <c r="R357" i="3" s="1"/>
  <c r="P358" i="3"/>
  <c r="Z360" i="3" s="1"/>
  <c r="P359" i="3"/>
  <c r="Q359" i="3" s="1"/>
  <c r="R359" i="3" s="1"/>
  <c r="P360" i="3"/>
  <c r="Z362" i="3" s="1"/>
  <c r="P361" i="3"/>
  <c r="P362" i="3"/>
  <c r="Z364" i="3" s="1"/>
  <c r="P363" i="3"/>
  <c r="P364" i="3"/>
  <c r="Z366" i="3" s="1"/>
  <c r="P365" i="3"/>
  <c r="P366" i="3"/>
  <c r="Z368" i="3" s="1"/>
  <c r="P367" i="3"/>
  <c r="P368" i="3"/>
  <c r="Z370" i="3" s="1"/>
  <c r="P369" i="3"/>
  <c r="Q369" i="3" s="1"/>
  <c r="R369" i="3" s="1"/>
  <c r="P370" i="3"/>
  <c r="Z372" i="3" s="1"/>
  <c r="P371" i="3"/>
  <c r="Z373" i="3" s="1"/>
  <c r="P372" i="3"/>
  <c r="Z374" i="3" s="1"/>
  <c r="P373" i="3"/>
  <c r="Z375" i="3" s="1"/>
  <c r="P374" i="3"/>
  <c r="P375" i="3"/>
  <c r="P376" i="3"/>
  <c r="Q376" i="3" s="1"/>
  <c r="R376" i="3" s="1"/>
  <c r="P377" i="3"/>
  <c r="Z379" i="3" s="1"/>
  <c r="P378" i="3"/>
  <c r="P379" i="3"/>
  <c r="Z381" i="3" s="1"/>
  <c r="P380" i="3"/>
  <c r="Z382" i="3" s="1"/>
  <c r="P381" i="3"/>
  <c r="Z383" i="3" s="1"/>
  <c r="P382" i="3"/>
  <c r="Z384" i="3" s="1"/>
  <c r="P383" i="3"/>
  <c r="P384" i="3"/>
  <c r="Z386" i="3" s="1"/>
  <c r="P385" i="3"/>
  <c r="Z387" i="3" s="1"/>
  <c r="P386" i="3"/>
  <c r="Z388" i="3" s="1"/>
  <c r="P387" i="3"/>
  <c r="Z389" i="3" s="1"/>
  <c r="P388" i="3"/>
  <c r="Z390" i="3" s="1"/>
  <c r="P389" i="3"/>
  <c r="P390" i="3"/>
  <c r="Z392" i="3" s="1"/>
  <c r="P391" i="3"/>
  <c r="P392" i="3"/>
  <c r="Z394" i="3" s="1"/>
  <c r="P393" i="3"/>
  <c r="Z395" i="3" s="1"/>
  <c r="P394" i="3"/>
  <c r="P395" i="3"/>
  <c r="Z397" i="3" s="1"/>
  <c r="P396" i="3"/>
  <c r="P397" i="3"/>
  <c r="Z399" i="3" s="1"/>
  <c r="P398" i="3"/>
  <c r="Z400" i="3" s="1"/>
  <c r="P399" i="3"/>
  <c r="P400" i="3"/>
  <c r="P401" i="3"/>
  <c r="P402" i="3"/>
  <c r="Q402" i="3" s="1"/>
  <c r="R402" i="3" s="1"/>
  <c r="P403" i="3"/>
  <c r="Z405" i="3" s="1"/>
  <c r="P404" i="3"/>
  <c r="P405" i="3"/>
  <c r="Z407" i="3" s="1"/>
  <c r="P406" i="3"/>
  <c r="P407" i="3"/>
  <c r="Z409" i="3" s="1"/>
  <c r="P408" i="3"/>
  <c r="Z410" i="3" s="1"/>
  <c r="P409" i="3"/>
  <c r="Z411" i="3" s="1"/>
  <c r="P410" i="3"/>
  <c r="Z412" i="3" s="1"/>
  <c r="P411" i="3"/>
  <c r="Z413" i="3" s="1"/>
  <c r="P412" i="3"/>
  <c r="Z414" i="3" s="1"/>
  <c r="P413" i="3"/>
  <c r="Z415" i="3" s="1"/>
  <c r="P414" i="3"/>
  <c r="P415" i="3"/>
  <c r="Z417" i="3" s="1"/>
  <c r="P416" i="3"/>
  <c r="P417" i="3"/>
  <c r="Z419" i="3" s="1"/>
  <c r="P418" i="3"/>
  <c r="Z420" i="3" s="1"/>
  <c r="P419" i="3"/>
  <c r="Z421" i="3" s="1"/>
  <c r="P420" i="3"/>
  <c r="Z422" i="3" s="1"/>
  <c r="P421" i="3"/>
  <c r="Z423" i="3" s="1"/>
  <c r="P422" i="3"/>
  <c r="Z424" i="3" s="1"/>
  <c r="P423" i="3"/>
  <c r="Z425" i="3" s="1"/>
  <c r="P424" i="3"/>
  <c r="Z426" i="3" s="1"/>
  <c r="P425" i="3"/>
  <c r="Z427" i="3" s="1"/>
  <c r="P426" i="3"/>
  <c r="P427" i="3"/>
  <c r="Z429" i="3" s="1"/>
  <c r="P428" i="3"/>
  <c r="P429" i="3"/>
  <c r="Z431" i="3" s="1"/>
  <c r="P430" i="3"/>
  <c r="Z432" i="3" s="1"/>
  <c r="P431" i="3"/>
  <c r="Z433" i="3" s="1"/>
  <c r="P432" i="3"/>
  <c r="P433" i="3"/>
  <c r="P434" i="3"/>
  <c r="P435" i="3"/>
  <c r="P436" i="3"/>
  <c r="Z438" i="3" s="1"/>
  <c r="P437" i="3"/>
  <c r="P438" i="3"/>
  <c r="Z440" i="3" s="1"/>
  <c r="P439" i="3"/>
  <c r="Q439" i="3" s="1"/>
  <c r="R439" i="3" s="1"/>
  <c r="P440" i="3"/>
  <c r="P441" i="3"/>
  <c r="P442" i="3"/>
  <c r="Z444" i="3" s="1"/>
  <c r="P443" i="3"/>
  <c r="P444" i="3"/>
  <c r="Z446" i="3" s="1"/>
  <c r="P445" i="3"/>
  <c r="Z447" i="3" s="1"/>
  <c r="P446" i="3"/>
  <c r="Z448" i="3" s="1"/>
  <c r="P447" i="3"/>
  <c r="Z449" i="3" s="1"/>
  <c r="P448" i="3"/>
  <c r="Z450" i="3" s="1"/>
  <c r="P449" i="3"/>
  <c r="P450" i="3"/>
  <c r="Z452" i="3" s="1"/>
  <c r="P451" i="3"/>
  <c r="P452" i="3"/>
  <c r="Z454" i="3" s="1"/>
  <c r="P453" i="3"/>
  <c r="Z455" i="3" s="1"/>
  <c r="P454" i="3"/>
  <c r="Z456" i="3" s="1"/>
  <c r="P455" i="3"/>
  <c r="Z457" i="3" s="1"/>
  <c r="P456" i="3"/>
  <c r="P457" i="3"/>
  <c r="P458" i="3"/>
  <c r="Z460" i="3" s="1"/>
  <c r="P459" i="3"/>
  <c r="P460" i="3"/>
  <c r="P461" i="3"/>
  <c r="P462" i="3"/>
  <c r="P463" i="3"/>
  <c r="Z465" i="3" s="1"/>
  <c r="P464" i="3"/>
  <c r="Z466" i="3" s="1"/>
  <c r="P465" i="3"/>
  <c r="Z467" i="3" s="1"/>
  <c r="P466" i="3"/>
  <c r="P467" i="3"/>
  <c r="Z469" i="3" s="1"/>
  <c r="P468" i="3"/>
  <c r="P469" i="3"/>
  <c r="P470" i="3"/>
  <c r="P471" i="3"/>
  <c r="P472" i="3"/>
  <c r="Z474" i="3" s="1"/>
  <c r="P473" i="3"/>
  <c r="Z475" i="3" s="1"/>
  <c r="P474" i="3"/>
  <c r="Z476" i="3" s="1"/>
  <c r="P475" i="3"/>
  <c r="Z477" i="3" s="1"/>
  <c r="P476" i="3"/>
  <c r="P477" i="3"/>
  <c r="P478" i="3"/>
  <c r="Q478" i="3" s="1"/>
  <c r="R478" i="3" s="1"/>
  <c r="P479" i="3"/>
  <c r="Q479" i="3" s="1"/>
  <c r="R479" i="3" s="1"/>
  <c r="P480" i="3"/>
  <c r="P481" i="3"/>
  <c r="Z483" i="3" s="1"/>
  <c r="P482" i="3"/>
  <c r="Z484" i="3" s="1"/>
  <c r="P483" i="3"/>
  <c r="Z485" i="3" s="1"/>
  <c r="P484" i="3"/>
  <c r="Z486" i="3" s="1"/>
  <c r="P485" i="3"/>
  <c r="Z487" i="3" s="1"/>
  <c r="P486" i="3"/>
  <c r="Z488" i="3" s="1"/>
  <c r="P487" i="3"/>
  <c r="Z489" i="3" s="1"/>
  <c r="P488" i="3"/>
  <c r="Z490" i="3" s="1"/>
  <c r="P489" i="3"/>
  <c r="Z491" i="3" s="1"/>
  <c r="P490" i="3"/>
  <c r="P491" i="3"/>
  <c r="P492" i="3"/>
  <c r="P493" i="3"/>
  <c r="P494" i="3"/>
  <c r="Z496" i="3" s="1"/>
  <c r="P495" i="3"/>
  <c r="Z497" i="3" s="1"/>
  <c r="P496" i="3"/>
  <c r="Z498" i="3" s="1"/>
  <c r="P497" i="3"/>
  <c r="Z499" i="3" s="1"/>
  <c r="P498" i="3"/>
  <c r="Z500" i="3" s="1"/>
  <c r="P499" i="3"/>
  <c r="Z501" i="3" s="1"/>
  <c r="P500" i="3"/>
  <c r="Z502" i="3" s="1"/>
  <c r="P501" i="3"/>
  <c r="Z503" i="3" s="1"/>
  <c r="P502" i="3"/>
  <c r="Z504" i="3" s="1"/>
  <c r="P503" i="3"/>
  <c r="P504" i="3"/>
  <c r="P505" i="3"/>
  <c r="P506" i="3"/>
  <c r="P507" i="3"/>
  <c r="Z509" i="3" s="1"/>
  <c r="P508" i="3"/>
  <c r="Z510" i="3" s="1"/>
  <c r="P509" i="3"/>
  <c r="Z511" i="3" s="1"/>
  <c r="P510" i="3"/>
  <c r="P511" i="3"/>
  <c r="P512" i="3"/>
  <c r="Z514" i="3" s="1"/>
  <c r="P513" i="3"/>
  <c r="Z515" i="3" s="1"/>
  <c r="P514" i="3"/>
  <c r="Z516" i="3" s="1"/>
  <c r="P515" i="3"/>
  <c r="Z517" i="3" s="1"/>
  <c r="P516" i="3"/>
  <c r="Z518" i="3" s="1"/>
  <c r="P517" i="3"/>
  <c r="Z519" i="3" s="1"/>
  <c r="P518" i="3"/>
  <c r="P519" i="3"/>
  <c r="P520" i="3"/>
  <c r="Q520" i="3" s="1"/>
  <c r="R520" i="3" s="1"/>
  <c r="P521" i="3"/>
  <c r="P522" i="3"/>
  <c r="Q522" i="3" s="1"/>
  <c r="R522" i="3" s="1"/>
  <c r="P523" i="3"/>
  <c r="Z525" i="3" s="1"/>
  <c r="P524" i="3"/>
  <c r="P525" i="3"/>
  <c r="Z527" i="3" s="1"/>
  <c r="P526" i="3"/>
  <c r="Z528" i="3" s="1"/>
  <c r="P527" i="3"/>
  <c r="P528" i="3"/>
  <c r="Z530" i="3" s="1"/>
  <c r="P529" i="3"/>
  <c r="P530" i="3"/>
  <c r="Z532" i="3" s="1"/>
  <c r="P531" i="3"/>
  <c r="Z533" i="3" s="1"/>
  <c r="P532" i="3"/>
  <c r="Z534" i="3" s="1"/>
  <c r="P533" i="3"/>
  <c r="Z535" i="3" s="1"/>
  <c r="P534" i="3"/>
  <c r="Z536" i="3" s="1"/>
  <c r="P535" i="3"/>
  <c r="Z537" i="3" s="1"/>
  <c r="P536" i="3"/>
  <c r="P537" i="3"/>
  <c r="Z539" i="3" s="1"/>
  <c r="P538" i="3"/>
  <c r="P539" i="3"/>
  <c r="Z541" i="3" s="1"/>
  <c r="P540" i="3"/>
  <c r="P541" i="3"/>
  <c r="P542" i="3"/>
  <c r="Q542" i="3" s="1"/>
  <c r="R542" i="3" s="1"/>
  <c r="P543" i="3"/>
  <c r="Q543" i="3" s="1"/>
  <c r="R543" i="3" s="1"/>
  <c r="P544" i="3"/>
  <c r="P545" i="3"/>
  <c r="P546" i="3"/>
  <c r="Z548" i="3" s="1"/>
  <c r="P547" i="3"/>
  <c r="P548" i="3"/>
  <c r="Z550" i="3" s="1"/>
  <c r="P549" i="3"/>
  <c r="P550" i="3"/>
  <c r="Z552" i="3" s="1"/>
  <c r="P551" i="3"/>
  <c r="Z553" i="3" s="1"/>
  <c r="P552" i="3"/>
  <c r="Z554" i="3" s="1"/>
  <c r="P553" i="3"/>
  <c r="P554" i="3"/>
  <c r="Z556" i="3" s="1"/>
  <c r="P555" i="3"/>
  <c r="P556" i="3"/>
  <c r="Z558" i="3" s="1"/>
  <c r="P557" i="3"/>
  <c r="Z559" i="3" s="1"/>
  <c r="P558" i="3"/>
  <c r="P559" i="3"/>
  <c r="P560" i="3"/>
  <c r="P561" i="3"/>
  <c r="P562" i="3"/>
  <c r="P563" i="3"/>
  <c r="Z565" i="3" s="1"/>
  <c r="P564" i="3"/>
  <c r="Q564" i="3" s="1"/>
  <c r="R564" i="3" s="1"/>
  <c r="P565" i="3"/>
  <c r="Z567" i="3" s="1"/>
  <c r="P566" i="3"/>
  <c r="Z568" i="3" s="1"/>
  <c r="P567" i="3"/>
  <c r="Z569" i="3" s="1"/>
  <c r="P568" i="3"/>
  <c r="P569" i="3"/>
  <c r="Z571" i="3" s="1"/>
  <c r="P570" i="3"/>
  <c r="P571" i="3"/>
  <c r="Z573" i="3" s="1"/>
  <c r="P572" i="3"/>
  <c r="P573" i="3"/>
  <c r="Z575" i="3" s="1"/>
  <c r="P574" i="3"/>
  <c r="P575" i="3"/>
  <c r="Z577" i="3" s="1"/>
  <c r="P576" i="3"/>
  <c r="Q576" i="3" s="1"/>
  <c r="R576" i="3" s="1"/>
  <c r="P577" i="3"/>
  <c r="P578" i="3"/>
  <c r="P579" i="3"/>
  <c r="Z581" i="3" s="1"/>
  <c r="P580" i="3"/>
  <c r="P581" i="3"/>
  <c r="Z583" i="3" s="1"/>
  <c r="P582" i="3"/>
  <c r="Z584" i="3" s="1"/>
  <c r="P583" i="3"/>
  <c r="Z585" i="3" s="1"/>
  <c r="P584" i="3"/>
  <c r="P585" i="3"/>
  <c r="P586" i="3"/>
  <c r="P587" i="3"/>
  <c r="Q587" i="3" s="1"/>
  <c r="R587" i="3" s="1"/>
  <c r="P588" i="3"/>
  <c r="Z590" i="3" s="1"/>
  <c r="P589" i="3"/>
  <c r="Q589" i="3" s="1"/>
  <c r="R589" i="3" s="1"/>
  <c r="P590" i="3"/>
  <c r="Z592" i="3" s="1"/>
  <c r="P591" i="3"/>
  <c r="Z593" i="3" s="1"/>
  <c r="P592" i="3"/>
  <c r="P593" i="3"/>
  <c r="Z595" i="3" s="1"/>
  <c r="P594" i="3"/>
  <c r="P595" i="3"/>
  <c r="Z597" i="3" s="1"/>
  <c r="P596" i="3"/>
  <c r="P597" i="3"/>
  <c r="P598" i="3"/>
  <c r="P599" i="3"/>
  <c r="Q599" i="3" s="1"/>
  <c r="R599" i="3" s="1"/>
  <c r="P600" i="3"/>
  <c r="Z602" i="3" s="1"/>
  <c r="P601" i="3"/>
  <c r="Q601" i="3" s="1"/>
  <c r="R601" i="3" s="1"/>
  <c r="P602" i="3"/>
  <c r="Z604" i="3" s="1"/>
  <c r="P603" i="3"/>
  <c r="P604" i="3"/>
  <c r="Z606" i="3" s="1"/>
  <c r="P605" i="3"/>
  <c r="Q605" i="3" s="1"/>
  <c r="R605" i="3" s="1"/>
  <c r="P606" i="3"/>
  <c r="Z608" i="3" s="1"/>
  <c r="P607" i="3"/>
  <c r="P608" i="3"/>
  <c r="Z610" i="3" s="1"/>
  <c r="P609" i="3"/>
  <c r="Z611" i="3" s="1"/>
  <c r="P610" i="3"/>
  <c r="Z612" i="3" s="1"/>
  <c r="P611" i="3"/>
  <c r="Z613" i="3" s="1"/>
  <c r="P612" i="3"/>
  <c r="Z614" i="3" s="1"/>
  <c r="P613" i="3"/>
  <c r="Z615" i="3" s="1"/>
  <c r="P614" i="3"/>
  <c r="Z616" i="3" s="1"/>
  <c r="P615" i="3"/>
  <c r="Z617" i="3" s="1"/>
  <c r="P616" i="3"/>
  <c r="Z618" i="3" s="1"/>
  <c r="P617" i="3"/>
  <c r="Z619" i="3" s="1"/>
  <c r="P618" i="3"/>
  <c r="Z620" i="3" s="1"/>
  <c r="P619" i="3"/>
  <c r="P620" i="3"/>
  <c r="Z622" i="3" s="1"/>
  <c r="P621" i="3"/>
  <c r="Q621" i="3" s="1"/>
  <c r="R621" i="3" s="1"/>
  <c r="P622" i="3"/>
  <c r="P623" i="3"/>
  <c r="P624" i="3"/>
  <c r="P625" i="3"/>
  <c r="P626" i="3"/>
  <c r="P627" i="3"/>
  <c r="Z629" i="3" s="1"/>
  <c r="P628" i="3"/>
  <c r="Q628" i="3" s="1"/>
  <c r="R628" i="3" s="1"/>
  <c r="P629" i="3"/>
  <c r="Z631" i="3" s="1"/>
  <c r="P630" i="3"/>
  <c r="P631" i="3"/>
  <c r="Z633" i="3" s="1"/>
  <c r="P632" i="3"/>
  <c r="P633" i="3"/>
  <c r="Z635" i="3" s="1"/>
  <c r="P634" i="3"/>
  <c r="Z636" i="3" s="1"/>
  <c r="P635" i="3"/>
  <c r="Z637" i="3" s="1"/>
  <c r="P636" i="3"/>
  <c r="Z638" i="3" s="1"/>
  <c r="P637" i="3"/>
  <c r="Z639" i="3" s="1"/>
  <c r="P638" i="3"/>
  <c r="Z640" i="3" s="1"/>
  <c r="P639" i="3"/>
  <c r="Z641" i="3" s="1"/>
  <c r="P640" i="3"/>
  <c r="Z642" i="3" s="1"/>
  <c r="P641" i="3"/>
  <c r="Z643" i="3" s="1"/>
  <c r="P642" i="3"/>
  <c r="P643" i="3"/>
  <c r="Z645" i="3" s="1"/>
  <c r="P644" i="3"/>
  <c r="P645" i="3"/>
  <c r="Z647" i="3" s="1"/>
  <c r="P646" i="3"/>
  <c r="Z648" i="3" s="1"/>
  <c r="P647" i="3"/>
  <c r="Z649" i="3" s="1"/>
  <c r="P648" i="3"/>
  <c r="Z650" i="3" s="1"/>
  <c r="P649" i="3"/>
  <c r="Z651" i="3" s="1"/>
  <c r="P650" i="3"/>
  <c r="Z652" i="3" s="1"/>
  <c r="P651" i="3"/>
  <c r="P652" i="3"/>
  <c r="P653" i="3"/>
  <c r="Q653" i="3" s="1"/>
  <c r="R653" i="3" s="1"/>
  <c r="P654" i="3"/>
  <c r="P655" i="3"/>
  <c r="Z657" i="3" s="1"/>
  <c r="P656" i="3"/>
  <c r="Z658" i="3" s="1"/>
  <c r="P657" i="3"/>
  <c r="Z659" i="3" s="1"/>
  <c r="P658" i="3"/>
  <c r="Z660" i="3" s="1"/>
  <c r="P659" i="3"/>
  <c r="P660" i="3"/>
  <c r="Z662" i="3" s="1"/>
  <c r="P661" i="3"/>
  <c r="P662" i="3"/>
  <c r="Z664" i="3" s="1"/>
  <c r="P663" i="3"/>
  <c r="Z665" i="3" s="1"/>
  <c r="P664" i="3"/>
  <c r="Z666" i="3" s="1"/>
  <c r="P665" i="3"/>
  <c r="Z667" i="3" s="1"/>
  <c r="P666" i="3"/>
  <c r="P667" i="3"/>
  <c r="P668" i="3"/>
  <c r="P669" i="3"/>
  <c r="P670" i="3"/>
  <c r="Z672" i="3" s="1"/>
  <c r="P671" i="3"/>
  <c r="Z673" i="3" s="1"/>
  <c r="P672" i="3"/>
  <c r="Z674" i="3" s="1"/>
  <c r="P673" i="3"/>
  <c r="P674" i="3"/>
  <c r="P675" i="3"/>
  <c r="P676" i="3"/>
  <c r="Z678" i="3" s="1"/>
  <c r="P677" i="3"/>
  <c r="Z679" i="3" s="1"/>
  <c r="P678" i="3"/>
  <c r="Z680" i="3" s="1"/>
  <c r="P679" i="3"/>
  <c r="Z681" i="3" s="1"/>
  <c r="P680" i="3"/>
  <c r="Z682" i="3" s="1"/>
  <c r="P681" i="3"/>
  <c r="Z683" i="3" s="1"/>
  <c r="P682" i="3"/>
  <c r="Z684" i="3" s="1"/>
  <c r="P683" i="3"/>
  <c r="Z685" i="3" s="1"/>
  <c r="P684" i="3"/>
  <c r="Z686" i="3" s="1"/>
  <c r="P685" i="3"/>
  <c r="Z687" i="3" s="1"/>
  <c r="P686" i="3"/>
  <c r="Z688" i="3" s="1"/>
  <c r="P687" i="3"/>
  <c r="P688" i="3"/>
  <c r="Z690" i="3" s="1"/>
  <c r="P689" i="3"/>
  <c r="Z691" i="3" s="1"/>
  <c r="P690" i="3"/>
  <c r="Z692" i="3" s="1"/>
  <c r="P691" i="3"/>
  <c r="P692" i="3"/>
  <c r="Z694" i="3" s="1"/>
  <c r="P693" i="3"/>
  <c r="P694" i="3"/>
  <c r="P695" i="3"/>
  <c r="Z697" i="3" s="1"/>
  <c r="P696" i="3"/>
  <c r="P697" i="3"/>
  <c r="Z699" i="3" s="1"/>
  <c r="P698" i="3"/>
  <c r="Z700" i="3" s="1"/>
  <c r="P699" i="3"/>
  <c r="Z701" i="3" s="1"/>
  <c r="P700" i="3"/>
  <c r="Z702" i="3" s="1"/>
  <c r="P701" i="3"/>
  <c r="Z703" i="3" s="1"/>
  <c r="P702" i="3"/>
  <c r="Z704" i="3" s="1"/>
  <c r="P703" i="3"/>
  <c r="P704" i="3"/>
  <c r="Z706" i="3" s="1"/>
  <c r="P705" i="3"/>
  <c r="Q705" i="3" s="1"/>
  <c r="R705" i="3" s="1"/>
  <c r="P706" i="3"/>
  <c r="Z708" i="3" s="1"/>
  <c r="P707" i="3"/>
  <c r="P708" i="3"/>
  <c r="P709" i="3"/>
  <c r="Z711" i="3" s="1"/>
  <c r="P710" i="3"/>
  <c r="Q710" i="3" s="1"/>
  <c r="R710" i="3" s="1"/>
  <c r="P711" i="3"/>
  <c r="Z713" i="3" s="1"/>
  <c r="P712" i="3"/>
  <c r="P713" i="3"/>
  <c r="P714" i="3"/>
  <c r="Z716" i="3" s="1"/>
  <c r="P715" i="3"/>
  <c r="P716" i="3"/>
  <c r="P717" i="3"/>
  <c r="Q717" i="3" s="1"/>
  <c r="R717" i="3" s="1"/>
  <c r="P718" i="3"/>
  <c r="Z720" i="3" s="1"/>
  <c r="P719" i="3"/>
  <c r="Z721" i="3" s="1"/>
  <c r="P720" i="3"/>
  <c r="Z722" i="3" s="1"/>
  <c r="P721" i="3"/>
  <c r="Z723" i="3" s="1"/>
  <c r="P722" i="3"/>
  <c r="Z724" i="3" s="1"/>
  <c r="P723" i="3"/>
  <c r="Z725" i="3" s="1"/>
  <c r="P724" i="3"/>
  <c r="Z726" i="3" s="1"/>
  <c r="P725" i="3"/>
  <c r="P726" i="3"/>
  <c r="Z728" i="3" s="1"/>
  <c r="P727" i="3"/>
  <c r="P728" i="3"/>
  <c r="P729" i="3"/>
  <c r="Z731" i="3" s="1"/>
  <c r="P730" i="3"/>
  <c r="P731" i="3"/>
  <c r="Z733" i="3" s="1"/>
  <c r="P732" i="3"/>
  <c r="P733" i="3"/>
  <c r="Z735" i="3" s="1"/>
  <c r="P734" i="3"/>
  <c r="Z736" i="3" s="1"/>
  <c r="P735" i="3"/>
  <c r="Z737" i="3" s="1"/>
  <c r="P736" i="3"/>
  <c r="Z738" i="3" s="1"/>
  <c r="P737" i="3"/>
  <c r="Z739" i="3" s="1"/>
  <c r="P738" i="3"/>
  <c r="P739" i="3"/>
  <c r="Z741" i="3" s="1"/>
  <c r="P740" i="3"/>
  <c r="P741" i="3"/>
  <c r="P742" i="3"/>
  <c r="Z744" i="3" s="1"/>
  <c r="P743" i="3"/>
  <c r="P744" i="3"/>
  <c r="P745" i="3"/>
  <c r="Z747" i="3" s="1"/>
  <c r="P746" i="3"/>
  <c r="Q746" i="3" s="1"/>
  <c r="R746" i="3" s="1"/>
  <c r="P747" i="3"/>
  <c r="P748" i="3"/>
  <c r="Z750" i="3" s="1"/>
  <c r="P749" i="3"/>
  <c r="Q749" i="3" s="1"/>
  <c r="R749" i="3" s="1"/>
  <c r="P750" i="3"/>
  <c r="Z752" i="3" s="1"/>
  <c r="P751" i="3"/>
  <c r="P752" i="3"/>
  <c r="Z754" i="3" s="1"/>
  <c r="P753" i="3"/>
  <c r="P754" i="3"/>
  <c r="Z756" i="3" s="1"/>
  <c r="P755" i="3"/>
  <c r="P756" i="3"/>
  <c r="Z758" i="3" s="1"/>
  <c r="P757" i="3"/>
  <c r="P758" i="3"/>
  <c r="Z760" i="3" s="1"/>
  <c r="P759" i="3"/>
  <c r="P760" i="3"/>
  <c r="Z762" i="3" s="1"/>
  <c r="P761" i="3"/>
  <c r="Z763" i="3" s="1"/>
  <c r="P762" i="3"/>
  <c r="P763" i="3"/>
  <c r="P764" i="3"/>
  <c r="Q764" i="3" s="1"/>
  <c r="R764" i="3" s="1"/>
  <c r="P765" i="3"/>
  <c r="P766" i="3"/>
  <c r="Q766" i="3" s="1"/>
  <c r="R766" i="3" s="1"/>
  <c r="P767" i="3"/>
  <c r="Z769" i="3" s="1"/>
  <c r="P768" i="3"/>
  <c r="P769" i="3"/>
  <c r="Z771" i="3" s="1"/>
  <c r="P770" i="3"/>
  <c r="P771" i="3"/>
  <c r="Z773" i="3" s="1"/>
  <c r="P772" i="3"/>
  <c r="P773" i="3"/>
  <c r="Z775" i="3" s="1"/>
  <c r="P774" i="3"/>
  <c r="Z776" i="3" s="1"/>
  <c r="P775" i="3"/>
  <c r="Z777" i="3" s="1"/>
  <c r="P776" i="3"/>
  <c r="Z778" i="3" s="1"/>
  <c r="P777" i="3"/>
  <c r="P778" i="3"/>
  <c r="P779" i="3"/>
  <c r="Q779" i="3" s="1"/>
  <c r="R779" i="3" s="1"/>
  <c r="P780" i="3"/>
  <c r="Z782" i="3" s="1"/>
  <c r="P781" i="3"/>
  <c r="P782" i="3"/>
  <c r="P783" i="3"/>
  <c r="Z785" i="3" s="1"/>
  <c r="P784" i="3"/>
  <c r="P785" i="3"/>
  <c r="P786" i="3"/>
  <c r="Z788" i="3" s="1"/>
  <c r="P787" i="3"/>
  <c r="P788" i="3"/>
  <c r="P789" i="3"/>
  <c r="Z791" i="3" s="1"/>
  <c r="P790" i="3"/>
  <c r="P791" i="3"/>
  <c r="Z793" i="3" s="1"/>
  <c r="P792" i="3"/>
  <c r="P793" i="3"/>
  <c r="Z795" i="3" s="1"/>
  <c r="P794" i="3"/>
  <c r="P795" i="3"/>
  <c r="P796" i="3"/>
  <c r="P797" i="3"/>
  <c r="P798" i="3"/>
  <c r="Z800" i="3" s="1"/>
  <c r="P799" i="3"/>
  <c r="Z801" i="3" s="1"/>
  <c r="P800" i="3"/>
  <c r="P801" i="3"/>
  <c r="Z803" i="3" s="1"/>
  <c r="P802" i="3"/>
  <c r="P803" i="3"/>
  <c r="Z805" i="3" s="1"/>
  <c r="P804" i="3"/>
  <c r="P805" i="3"/>
  <c r="Z807" i="3" s="1"/>
  <c r="P806" i="3"/>
  <c r="Z808" i="3" s="1"/>
  <c r="P807" i="3"/>
  <c r="Z809" i="3" s="1"/>
  <c r="P808" i="3"/>
  <c r="P809" i="3"/>
  <c r="P810" i="3"/>
  <c r="Q810" i="3" s="1"/>
  <c r="R810" i="3" s="1"/>
  <c r="P811" i="3"/>
  <c r="Q811" i="3" s="1"/>
  <c r="R811" i="3" s="1"/>
  <c r="P812" i="3"/>
  <c r="Z814" i="3" s="1"/>
  <c r="P813" i="3"/>
  <c r="P814" i="3"/>
  <c r="Z816" i="3" s="1"/>
  <c r="P815" i="3"/>
  <c r="Z817" i="3" s="1"/>
  <c r="P816" i="3"/>
  <c r="Z818" i="3" s="1"/>
  <c r="P817" i="3"/>
  <c r="P818" i="3"/>
  <c r="P819" i="3"/>
  <c r="P820" i="3"/>
  <c r="P821" i="3"/>
  <c r="P822" i="3"/>
  <c r="P823" i="3"/>
  <c r="P824" i="3"/>
  <c r="Q824" i="3" s="1"/>
  <c r="R824" i="3" s="1"/>
  <c r="P825" i="3"/>
  <c r="P826" i="3"/>
  <c r="Z828" i="3" s="1"/>
  <c r="P827" i="3"/>
  <c r="Z829" i="3" s="1"/>
  <c r="P828" i="3"/>
  <c r="P829" i="3"/>
  <c r="Z831" i="3" s="1"/>
  <c r="P830" i="3"/>
  <c r="Q830" i="3" s="1"/>
  <c r="R830" i="3" s="1"/>
  <c r="P831" i="3"/>
  <c r="Z833" i="3" s="1"/>
  <c r="P832" i="3"/>
  <c r="Z834" i="3" s="1"/>
  <c r="P833" i="3"/>
  <c r="P834" i="3"/>
  <c r="P835" i="3"/>
  <c r="P836" i="3"/>
  <c r="P837" i="3"/>
  <c r="Z839" i="3" s="1"/>
  <c r="P838" i="3"/>
  <c r="P839" i="3"/>
  <c r="Z841" i="3" s="1"/>
  <c r="P840" i="3"/>
  <c r="P841" i="3"/>
  <c r="Z843" i="3" s="1"/>
  <c r="P842" i="3"/>
  <c r="P843" i="3"/>
  <c r="Z845" i="3" s="1"/>
  <c r="P844" i="3"/>
  <c r="Q844" i="3" s="1"/>
  <c r="R844" i="3" s="1"/>
  <c r="P845" i="3"/>
  <c r="Z847" i="3" s="1"/>
  <c r="P846" i="3"/>
  <c r="Q846" i="3" s="1"/>
  <c r="R846" i="3" s="1"/>
  <c r="P847" i="3"/>
  <c r="Z849" i="3" s="1"/>
  <c r="P848" i="3"/>
  <c r="Q848" i="3" s="1"/>
  <c r="R848" i="3" s="1"/>
  <c r="P849" i="3"/>
  <c r="P850" i="3"/>
  <c r="P851" i="3"/>
  <c r="Q851" i="3" s="1"/>
  <c r="R851" i="3" s="1"/>
  <c r="P852" i="3"/>
  <c r="P853" i="3"/>
  <c r="Z855" i="3" s="1"/>
  <c r="P854" i="3"/>
  <c r="P855" i="3"/>
  <c r="P856" i="3"/>
  <c r="Z858" i="3" s="1"/>
  <c r="P857" i="3"/>
  <c r="P858" i="3"/>
  <c r="Z860" i="3" s="1"/>
  <c r="P859" i="3"/>
  <c r="Z861" i="3" s="1"/>
  <c r="P860" i="3"/>
  <c r="P861" i="3"/>
  <c r="Z863" i="3" s="1"/>
  <c r="P862" i="3"/>
  <c r="Z864" i="3" s="1"/>
  <c r="P863" i="3"/>
  <c r="P864" i="3"/>
  <c r="P865" i="3"/>
  <c r="Q865" i="3" s="1"/>
  <c r="R865" i="3" s="1"/>
  <c r="P866" i="3"/>
  <c r="Z868" i="3" s="1"/>
  <c r="P867" i="3"/>
  <c r="P868" i="3"/>
  <c r="P869" i="3"/>
  <c r="Z871" i="3" s="1"/>
  <c r="P870" i="3"/>
  <c r="P871" i="3"/>
  <c r="Z873" i="3" s="1"/>
  <c r="P872" i="3"/>
  <c r="Z874" i="3" s="1"/>
  <c r="P873" i="3"/>
  <c r="Z875" i="3" s="1"/>
  <c r="P874" i="3"/>
  <c r="P875" i="3"/>
  <c r="Z877" i="3" s="1"/>
  <c r="P876" i="3"/>
  <c r="Q876" i="3" s="1"/>
  <c r="R876" i="3" s="1"/>
  <c r="P877" i="3"/>
  <c r="Z879" i="3" s="1"/>
  <c r="P878" i="3"/>
  <c r="P879" i="3"/>
  <c r="Z881" i="3" s="1"/>
  <c r="P880" i="3"/>
  <c r="P881" i="3"/>
  <c r="P882" i="3"/>
  <c r="P883" i="3"/>
  <c r="P884" i="3"/>
  <c r="Q884" i="3" s="1"/>
  <c r="R884" i="3" s="1"/>
  <c r="P885" i="3"/>
  <c r="P886" i="3"/>
  <c r="Q886" i="3" s="1"/>
  <c r="R886" i="3" s="1"/>
  <c r="P887" i="3"/>
  <c r="Z889" i="3" s="1"/>
  <c r="P888" i="3"/>
  <c r="Z890" i="3" s="1"/>
  <c r="P889" i="3"/>
  <c r="Z891" i="3" s="1"/>
  <c r="P890" i="3"/>
  <c r="P891" i="3"/>
  <c r="Z893" i="3" s="1"/>
  <c r="P892" i="3"/>
  <c r="Q892" i="3" s="1"/>
  <c r="R892" i="3" s="1"/>
  <c r="P893" i="3"/>
  <c r="Z895" i="3" s="1"/>
  <c r="P894" i="3"/>
  <c r="P895" i="3"/>
  <c r="Z897" i="3" s="1"/>
  <c r="P896" i="3"/>
  <c r="P897" i="3"/>
  <c r="Z899" i="3" s="1"/>
  <c r="P898" i="3"/>
  <c r="Q898" i="3" s="1"/>
  <c r="R898" i="3" s="1"/>
  <c r="P899" i="3"/>
  <c r="P900" i="3"/>
  <c r="Q900" i="3" s="1"/>
  <c r="R900" i="3" s="1"/>
  <c r="P901" i="3"/>
  <c r="P902" i="3"/>
  <c r="P903" i="3"/>
  <c r="Z905" i="3" s="1"/>
  <c r="P904" i="3"/>
  <c r="Z906" i="3" s="1"/>
  <c r="P905" i="3"/>
  <c r="P906" i="3"/>
  <c r="P907" i="3"/>
  <c r="P908" i="3"/>
  <c r="Q908" i="3" s="1"/>
  <c r="R908" i="3" s="1"/>
  <c r="P909" i="3"/>
  <c r="P910" i="3"/>
  <c r="P911" i="3"/>
  <c r="P912" i="3"/>
  <c r="P913" i="3"/>
  <c r="P914" i="3"/>
  <c r="P915" i="3"/>
  <c r="P916" i="3"/>
  <c r="Q916" i="3" s="1"/>
  <c r="R916" i="3" s="1"/>
  <c r="P917" i="3"/>
  <c r="Z919" i="3" s="1"/>
  <c r="P918" i="3"/>
  <c r="P919" i="3"/>
  <c r="Z921" i="3" s="1"/>
  <c r="P920" i="3"/>
  <c r="Z922" i="3" s="1"/>
  <c r="P921" i="3"/>
  <c r="Z923" i="3" s="1"/>
  <c r="P922" i="3"/>
  <c r="Z924" i="3" s="1"/>
  <c r="P923" i="3"/>
  <c r="P924" i="3"/>
  <c r="P925" i="3"/>
  <c r="P926" i="3"/>
  <c r="P927" i="3"/>
  <c r="Z929" i="3" s="1"/>
  <c r="P928" i="3"/>
  <c r="P929" i="3"/>
  <c r="Z931" i="3" s="1"/>
  <c r="P930" i="3"/>
  <c r="P931" i="3"/>
  <c r="Z933" i="3" s="1"/>
  <c r="P932" i="3"/>
  <c r="P933" i="3"/>
  <c r="Z935" i="3" s="1"/>
  <c r="P934" i="3"/>
  <c r="Q934" i="3" s="1"/>
  <c r="R934" i="3" s="1"/>
  <c r="P935" i="3"/>
  <c r="Z937" i="3" s="1"/>
  <c r="P936" i="3"/>
  <c r="Z938" i="3" s="1"/>
  <c r="P937" i="3"/>
  <c r="Z939" i="3" s="1"/>
  <c r="P938" i="3"/>
  <c r="Z940" i="3" s="1"/>
  <c r="P939" i="3"/>
  <c r="Z941" i="3" s="1"/>
  <c r="P940" i="3"/>
  <c r="P941" i="3"/>
  <c r="P942" i="3"/>
  <c r="Q942" i="3" s="1"/>
  <c r="R942" i="3" s="1"/>
  <c r="P943" i="3"/>
  <c r="P944" i="3"/>
  <c r="P945" i="3"/>
  <c r="Q945" i="3" s="1"/>
  <c r="R945" i="3" s="1"/>
  <c r="P946" i="3"/>
  <c r="Z948" i="3" s="1"/>
  <c r="P947" i="3"/>
  <c r="Z949" i="3" s="1"/>
  <c r="P948" i="3"/>
  <c r="Z950" i="3" s="1"/>
  <c r="P949" i="3"/>
  <c r="Z951" i="3" s="1"/>
  <c r="P950" i="3"/>
  <c r="Z952" i="3" s="1"/>
  <c r="P951" i="3"/>
  <c r="Z953" i="3" s="1"/>
  <c r="P952" i="3"/>
  <c r="Z954" i="3" s="1"/>
  <c r="P953" i="3"/>
  <c r="P954" i="3"/>
  <c r="P955" i="3"/>
  <c r="P956" i="3"/>
  <c r="Z958" i="3" s="1"/>
  <c r="P957" i="3"/>
  <c r="Z959" i="3" s="1"/>
  <c r="P958" i="3"/>
  <c r="Z960" i="3" s="1"/>
  <c r="P959" i="3"/>
  <c r="Z961" i="3" s="1"/>
  <c r="P960" i="3"/>
  <c r="Z962" i="3" s="1"/>
  <c r="P961" i="3"/>
  <c r="Z963" i="3" s="1"/>
  <c r="P962" i="3"/>
  <c r="P963" i="3"/>
  <c r="Z965" i="3" s="1"/>
  <c r="P964" i="3"/>
  <c r="Z966" i="3" s="1"/>
  <c r="P965" i="3"/>
  <c r="Z967" i="3" s="1"/>
  <c r="P966" i="3"/>
  <c r="Z968" i="3" s="1"/>
  <c r="P967" i="3"/>
  <c r="Z969" i="3" s="1"/>
  <c r="P968" i="3"/>
  <c r="Z970" i="3" s="1"/>
  <c r="P969" i="3"/>
  <c r="Z971" i="3" s="1"/>
  <c r="P970" i="3"/>
  <c r="P971" i="3"/>
  <c r="P972" i="3"/>
  <c r="P973" i="3"/>
  <c r="P974" i="3"/>
  <c r="P975" i="3"/>
  <c r="Z977" i="3" s="1"/>
  <c r="P976" i="3"/>
  <c r="Q976" i="3" s="1"/>
  <c r="R976" i="3" s="1"/>
  <c r="P977" i="3"/>
  <c r="P978" i="3"/>
  <c r="P979" i="3"/>
  <c r="P980" i="3"/>
  <c r="P981" i="3"/>
  <c r="Z983" i="3" s="1"/>
  <c r="P982" i="3"/>
  <c r="Z984" i="3" s="1"/>
  <c r="P983" i="3"/>
  <c r="Z985" i="3" s="1"/>
  <c r="P984" i="3"/>
  <c r="Z986" i="3" s="1"/>
  <c r="P985" i="3"/>
  <c r="Z987" i="3" s="1"/>
  <c r="P986" i="3"/>
  <c r="Z988" i="3" s="1"/>
  <c r="P987" i="3"/>
  <c r="Z989" i="3" s="1"/>
  <c r="P988" i="3"/>
  <c r="Z990" i="3" s="1"/>
  <c r="P989" i="3"/>
  <c r="Z991" i="3" s="1"/>
  <c r="P990" i="3"/>
  <c r="Z992" i="3" s="1"/>
  <c r="P991" i="3"/>
  <c r="Z993" i="3" s="1"/>
  <c r="P992" i="3"/>
  <c r="Z994" i="3" s="1"/>
  <c r="P993" i="3"/>
  <c r="Z995" i="3" s="1"/>
  <c r="P994" i="3"/>
  <c r="Z996" i="3" s="1"/>
  <c r="P995" i="3"/>
  <c r="P996" i="3"/>
  <c r="Z998" i="3" s="1"/>
  <c r="P997" i="3"/>
  <c r="P998" i="3"/>
  <c r="Z1000" i="3" s="1"/>
  <c r="P999" i="3"/>
  <c r="Z1001" i="3" s="1"/>
  <c r="P1000" i="3"/>
  <c r="P1001" i="3"/>
  <c r="P1002" i="3"/>
  <c r="P1003" i="3"/>
  <c r="Q1003" i="3" s="1"/>
  <c r="R1003" i="3" s="1"/>
  <c r="P1004" i="3"/>
  <c r="Z1006" i="3" s="1"/>
  <c r="P1005" i="3"/>
  <c r="P1006" i="3"/>
  <c r="Z1008" i="3" s="1"/>
  <c r="P1007" i="3"/>
  <c r="P1008" i="3"/>
  <c r="Z1010" i="3" s="1"/>
  <c r="P1009" i="3"/>
  <c r="P1010" i="3"/>
  <c r="P1011" i="3"/>
  <c r="Z1013" i="3" s="1"/>
  <c r="P1012" i="3"/>
  <c r="P1013" i="3"/>
  <c r="Z1015" i="3" s="1"/>
  <c r="P1014" i="3"/>
  <c r="P1015" i="3"/>
  <c r="Z1017" i="3" s="1"/>
  <c r="P1016" i="3"/>
  <c r="Q1016" i="3" s="1"/>
  <c r="R1016" i="3" s="1"/>
  <c r="P1017" i="3"/>
  <c r="Z1019" i="3" s="1"/>
  <c r="P1018" i="3"/>
  <c r="Z1020" i="3" s="1"/>
  <c r="P1019" i="3"/>
  <c r="Z1021" i="3" s="1"/>
  <c r="P1020" i="3"/>
  <c r="Z1022" i="3" s="1"/>
  <c r="P1021" i="3"/>
  <c r="Z1023" i="3" s="1"/>
  <c r="P1022" i="3"/>
  <c r="P1023" i="3"/>
  <c r="Z1025" i="3" s="1"/>
  <c r="P1024" i="3"/>
  <c r="P1025" i="3"/>
  <c r="Z1027" i="3" s="1"/>
  <c r="P1026" i="3"/>
  <c r="Q1026" i="3" s="1"/>
  <c r="R1026" i="3" s="1"/>
  <c r="P1027" i="3"/>
  <c r="P1028" i="3"/>
  <c r="Q1028" i="3" s="1"/>
  <c r="R1028" i="3" s="1"/>
  <c r="P1029" i="3"/>
  <c r="P1030" i="3"/>
  <c r="P1031" i="3"/>
  <c r="P1032" i="3"/>
  <c r="Z1034" i="3" s="1"/>
  <c r="P1033" i="3"/>
  <c r="P1034" i="3"/>
  <c r="Z1036" i="3" s="1"/>
  <c r="P1035" i="3"/>
  <c r="P1036" i="3"/>
  <c r="Z1038" i="3" s="1"/>
  <c r="P1037" i="3"/>
  <c r="Q1037" i="3" s="1"/>
  <c r="R1037" i="3" s="1"/>
  <c r="P1038" i="3"/>
  <c r="P1039" i="3"/>
  <c r="P1040" i="3"/>
  <c r="Z1042" i="3" s="1"/>
  <c r="P1041" i="3"/>
  <c r="P1042" i="3"/>
  <c r="Z1044" i="3" s="1"/>
  <c r="P1043" i="3"/>
  <c r="P1044" i="3"/>
  <c r="Z1046" i="3" s="1"/>
  <c r="P1045" i="3"/>
  <c r="P1046" i="3"/>
  <c r="Z1048" i="3" s="1"/>
  <c r="P1047" i="3"/>
  <c r="P1048" i="3"/>
  <c r="Z1050" i="3" s="1"/>
  <c r="P1049" i="3"/>
  <c r="Q1049" i="3" s="1"/>
  <c r="R1049" i="3" s="1"/>
  <c r="P1050" i="3"/>
  <c r="Z1052" i="3" s="1"/>
  <c r="P1051" i="3"/>
  <c r="P1052" i="3"/>
  <c r="P1053" i="3"/>
  <c r="Z1055" i="3" s="1"/>
  <c r="P1054" i="3"/>
  <c r="Q1054" i="3" s="1"/>
  <c r="R1054" i="3" s="1"/>
  <c r="P1055" i="3"/>
  <c r="P1056" i="3"/>
  <c r="P1057" i="3"/>
  <c r="P1058" i="3"/>
  <c r="P1059" i="3"/>
  <c r="Z1061" i="3" s="1"/>
  <c r="P1060" i="3"/>
  <c r="P1061" i="3"/>
  <c r="P1062" i="3"/>
  <c r="P1063" i="3"/>
  <c r="P1064" i="3"/>
  <c r="P1065" i="3"/>
  <c r="Z1067" i="3" s="1"/>
  <c r="P1066" i="3"/>
  <c r="P1067" i="3"/>
  <c r="Z1069" i="3" s="1"/>
  <c r="P1068" i="3"/>
  <c r="Z1070" i="3" s="1"/>
  <c r="P1069" i="3"/>
  <c r="P1070" i="3"/>
  <c r="Z1072" i="3" s="1"/>
  <c r="P1071" i="3"/>
  <c r="Q1071" i="3" s="1"/>
  <c r="R1071" i="3" s="1"/>
  <c r="P1072" i="3"/>
  <c r="Z1074" i="3" s="1"/>
  <c r="P1073" i="3"/>
  <c r="P1074" i="3"/>
  <c r="Z1076" i="3" s="1"/>
  <c r="P1075" i="3"/>
  <c r="Z1077" i="3" s="1"/>
  <c r="P1076" i="3"/>
  <c r="Z1078" i="3" s="1"/>
  <c r="P1077" i="3"/>
  <c r="Z1079" i="3" s="1"/>
  <c r="P1078" i="3"/>
  <c r="Z1080" i="3" s="1"/>
  <c r="P1079" i="3"/>
  <c r="Z1081" i="3" s="1"/>
  <c r="P1080" i="3"/>
  <c r="P1081" i="3"/>
  <c r="Z1083" i="3" s="1"/>
  <c r="P1082" i="3"/>
  <c r="Q1082" i="3" s="1"/>
  <c r="R1082" i="3" s="1"/>
  <c r="P1083" i="3"/>
  <c r="Z1085" i="3" s="1"/>
  <c r="P1084" i="3"/>
  <c r="P1085" i="3"/>
  <c r="Z1087" i="3" s="1"/>
  <c r="P1086" i="3"/>
  <c r="P1087" i="3"/>
  <c r="Z1089" i="3" s="1"/>
  <c r="P1088" i="3"/>
  <c r="P1089" i="3"/>
  <c r="Z1091" i="3" s="1"/>
  <c r="P1090" i="3"/>
  <c r="Z1092" i="3" s="1"/>
  <c r="P1091" i="3"/>
  <c r="Z1093" i="3" s="1"/>
  <c r="P1092" i="3"/>
  <c r="P1093" i="3"/>
  <c r="Z1095" i="3" s="1"/>
  <c r="P1094" i="3"/>
  <c r="P1095" i="3"/>
  <c r="Z1097" i="3" s="1"/>
  <c r="P1096" i="3"/>
  <c r="Z1098" i="3" s="1"/>
  <c r="P1097" i="3"/>
  <c r="Z1099" i="3" s="1"/>
  <c r="P1098" i="3"/>
  <c r="Z1100" i="3" s="1"/>
  <c r="P1099" i="3"/>
  <c r="Z1101" i="3" s="1"/>
  <c r="P1100" i="3"/>
  <c r="Z1102" i="3" s="1"/>
  <c r="P1101" i="3"/>
  <c r="P1102" i="3"/>
  <c r="P1103" i="3"/>
  <c r="P1104" i="3"/>
  <c r="Q1104" i="3" s="1"/>
  <c r="R1104" i="3" s="1"/>
  <c r="P1105" i="3"/>
  <c r="Z1107" i="3" s="1"/>
  <c r="P1106" i="3"/>
  <c r="Z1108" i="3" s="1"/>
  <c r="P1107" i="3"/>
  <c r="P1108" i="3"/>
  <c r="Z1110" i="3" s="1"/>
  <c r="P1109" i="3"/>
  <c r="P1110" i="3"/>
  <c r="Z1112" i="3" s="1"/>
  <c r="P1111" i="3"/>
  <c r="Z1113" i="3" s="1"/>
  <c r="P1112" i="3"/>
  <c r="P1113" i="3"/>
  <c r="Z1115" i="3" s="1"/>
  <c r="P1114" i="3"/>
  <c r="P1115" i="3"/>
  <c r="Z1117" i="3" s="1"/>
  <c r="P1116" i="3"/>
  <c r="P1117" i="3"/>
  <c r="P1118" i="3"/>
  <c r="P1119" i="3"/>
  <c r="P1120" i="3"/>
  <c r="Z1122" i="3" s="1"/>
  <c r="P1121" i="3"/>
  <c r="Z1123" i="3" s="1"/>
  <c r="P1122" i="3"/>
  <c r="P1123" i="3"/>
  <c r="P1124" i="3"/>
  <c r="P1125" i="3"/>
  <c r="P1126" i="3"/>
  <c r="Z1128" i="3" s="1"/>
  <c r="P1127" i="3"/>
  <c r="P1128" i="3"/>
  <c r="Z1130" i="3" s="1"/>
  <c r="P1129" i="3"/>
  <c r="P1130" i="3"/>
  <c r="Z1132" i="3" s="1"/>
  <c r="P1131" i="3"/>
  <c r="Z1133" i="3" s="1"/>
  <c r="P1132" i="3"/>
  <c r="P1133" i="3"/>
  <c r="Z1135" i="3" s="1"/>
  <c r="P1134" i="3"/>
  <c r="P1135" i="3"/>
  <c r="Z1137" i="3" s="1"/>
  <c r="P1136" i="3"/>
  <c r="P1137" i="3"/>
  <c r="Z1139" i="3" s="1"/>
  <c r="P1138" i="3"/>
  <c r="P1139" i="3"/>
  <c r="Z1141" i="3" s="1"/>
  <c r="P1140" i="3"/>
  <c r="Z1142" i="3" s="1"/>
  <c r="P1141" i="3"/>
  <c r="P1142" i="3"/>
  <c r="Z1144" i="3" s="1"/>
  <c r="P1143" i="3"/>
  <c r="Q1143" i="3" s="1"/>
  <c r="R1143" i="3" s="1"/>
  <c r="P1144" i="3"/>
  <c r="P1145" i="3"/>
  <c r="Z1147" i="3" s="1"/>
  <c r="P1146" i="3"/>
  <c r="P1147" i="3"/>
  <c r="Z1149" i="3" s="1"/>
  <c r="P1148" i="3"/>
  <c r="Z1150" i="3" s="1"/>
  <c r="P1149" i="3"/>
  <c r="Z1151" i="3" s="1"/>
  <c r="P1150" i="3"/>
  <c r="P1151" i="3"/>
  <c r="Z1153" i="3" s="1"/>
  <c r="P1152" i="3"/>
  <c r="P1153" i="3"/>
  <c r="Z1155" i="3" s="1"/>
  <c r="P1154" i="3"/>
  <c r="P1155" i="3"/>
  <c r="Z1157" i="3" s="1"/>
  <c r="P1156" i="3"/>
  <c r="P1157" i="3"/>
  <c r="P1158" i="3"/>
  <c r="Z1160" i="3" s="1"/>
  <c r="P1159" i="3"/>
  <c r="P1160" i="3"/>
  <c r="Z1162" i="3" s="1"/>
  <c r="P1161" i="3"/>
  <c r="Z1163" i="3" s="1"/>
  <c r="P1162" i="3"/>
  <c r="Z1164" i="3" s="1"/>
  <c r="P1163" i="3"/>
  <c r="Z1165" i="3" s="1"/>
  <c r="P1164" i="3"/>
  <c r="P1165" i="3"/>
  <c r="Z1167" i="3" s="1"/>
  <c r="P1166" i="3"/>
  <c r="Q1166" i="3" s="1"/>
  <c r="R1166" i="3" s="1"/>
  <c r="P1167" i="3"/>
  <c r="Z1169" i="3" s="1"/>
  <c r="P1168" i="3"/>
  <c r="P1169" i="3"/>
  <c r="P1170" i="3"/>
  <c r="P1171" i="3"/>
  <c r="Q1171" i="3" s="1"/>
  <c r="R1171" i="3" s="1"/>
  <c r="P1172" i="3"/>
  <c r="P1173" i="3"/>
  <c r="P1174" i="3"/>
  <c r="Z1176" i="3" s="1"/>
  <c r="P1175" i="3"/>
  <c r="P1176" i="3"/>
  <c r="Z1178" i="3" s="1"/>
  <c r="P1177" i="3"/>
  <c r="P1178" i="3"/>
  <c r="P1179" i="3"/>
  <c r="P1180" i="3"/>
  <c r="P1181" i="3"/>
  <c r="Z1183" i="3" s="1"/>
  <c r="P1182" i="3"/>
  <c r="Z1184" i="3" s="1"/>
  <c r="P1183" i="3"/>
  <c r="Z1185" i="3" s="1"/>
  <c r="P1184" i="3"/>
  <c r="P1185" i="3"/>
  <c r="P1186" i="3"/>
  <c r="P1187" i="3"/>
  <c r="Q1187" i="3" s="1"/>
  <c r="R1187" i="3" s="1"/>
  <c r="P1188" i="3"/>
  <c r="Z1190" i="3" s="1"/>
  <c r="P1189" i="3"/>
  <c r="Z1191" i="3" s="1"/>
  <c r="P1190" i="3"/>
  <c r="Z1192" i="3" s="1"/>
  <c r="P1191" i="3"/>
  <c r="Z1193" i="3" s="1"/>
  <c r="P1192" i="3"/>
  <c r="Z1194" i="3" s="1"/>
  <c r="P1193" i="3"/>
  <c r="Z1195" i="3" s="1"/>
  <c r="P1194" i="3"/>
  <c r="Z1196" i="3" s="1"/>
  <c r="P1195" i="3"/>
  <c r="Z1197" i="3" s="1"/>
  <c r="P1196" i="3"/>
  <c r="Z1198" i="3" s="1"/>
  <c r="P1197" i="3"/>
  <c r="Z1199" i="3" s="1"/>
  <c r="P1198" i="3"/>
  <c r="Z1200" i="3" s="1"/>
  <c r="P1199" i="3"/>
  <c r="Z1201" i="3" s="1"/>
  <c r="P1200" i="3"/>
  <c r="P1201" i="3"/>
  <c r="Z1203" i="3" s="1"/>
  <c r="P1202" i="3"/>
  <c r="Q1202" i="3" s="1"/>
  <c r="R1202" i="3" s="1"/>
  <c r="P1203" i="3"/>
  <c r="Z1205" i="3" s="1"/>
  <c r="P1204" i="3"/>
  <c r="Z1206" i="3" s="1"/>
  <c r="P1205" i="3"/>
  <c r="Z1207" i="3" s="1"/>
  <c r="P1206" i="3"/>
  <c r="P1207" i="3"/>
  <c r="Z1209" i="3" s="1"/>
  <c r="P1208" i="3"/>
  <c r="Z1210" i="3" s="1"/>
  <c r="P1209" i="3"/>
  <c r="Z1211" i="3" s="1"/>
  <c r="P1210" i="3"/>
  <c r="Z1212" i="3" s="1"/>
  <c r="P1211" i="3"/>
  <c r="Z1213" i="3" s="1"/>
  <c r="P1212" i="3"/>
  <c r="Z1214" i="3" s="1"/>
  <c r="P1213" i="3"/>
  <c r="Z1215" i="3" s="1"/>
  <c r="P1214" i="3"/>
  <c r="P1215" i="3"/>
  <c r="Z1217" i="3" s="1"/>
  <c r="P1216" i="3"/>
  <c r="P1217" i="3"/>
  <c r="P1218" i="3"/>
  <c r="Z1220" i="3" s="1"/>
  <c r="P1219" i="3"/>
  <c r="P1220" i="3"/>
  <c r="Z1222" i="3" s="1"/>
  <c r="P1221" i="3"/>
  <c r="Z1223" i="3" s="1"/>
  <c r="P1222" i="3"/>
  <c r="P1223" i="3"/>
  <c r="Z1225" i="3" s="1"/>
  <c r="P1224" i="3"/>
  <c r="Z1226" i="3" s="1"/>
  <c r="P1225" i="3"/>
  <c r="P1226" i="3"/>
  <c r="P1227" i="3"/>
  <c r="Q1227" i="3" s="1"/>
  <c r="R1227" i="3" s="1"/>
  <c r="P1228" i="3"/>
  <c r="P1229" i="3"/>
  <c r="P1230" i="3"/>
  <c r="Z1232" i="3" s="1"/>
  <c r="P1231" i="3"/>
  <c r="Z1233" i="3" s="1"/>
  <c r="P1232" i="3"/>
  <c r="Z1234" i="3" s="1"/>
  <c r="P1233" i="3"/>
  <c r="Z1235" i="3" s="1"/>
  <c r="P1234" i="3"/>
  <c r="Z1236" i="3" s="1"/>
  <c r="P1235" i="3"/>
  <c r="Z1237" i="3" s="1"/>
  <c r="P1236" i="3"/>
  <c r="P1237" i="3"/>
  <c r="Z1239" i="3" s="1"/>
  <c r="P1238" i="3"/>
  <c r="P1239" i="3"/>
  <c r="Z1241" i="3" s="1"/>
  <c r="P1240" i="3"/>
  <c r="P1241" i="3"/>
  <c r="Z1243" i="3" s="1"/>
  <c r="P1242" i="3"/>
  <c r="P1243" i="3"/>
  <c r="Z1245" i="3" s="1"/>
  <c r="P1244" i="3"/>
  <c r="Z1246" i="3" s="1"/>
  <c r="P1245" i="3"/>
  <c r="Z1247" i="3" s="1"/>
  <c r="P1246" i="3"/>
  <c r="Z1248" i="3" s="1"/>
  <c r="P1247" i="3"/>
  <c r="Z1249" i="3" s="1"/>
  <c r="P1248" i="3"/>
  <c r="P1249" i="3"/>
  <c r="Z1251" i="3" s="1"/>
  <c r="P1250" i="3"/>
  <c r="Z1252" i="3" s="1"/>
  <c r="P1251" i="3"/>
  <c r="P1252" i="3"/>
  <c r="P1253" i="3"/>
  <c r="Z1255" i="3" s="1"/>
  <c r="P1254" i="3"/>
  <c r="P1255" i="3"/>
  <c r="P1256" i="3"/>
  <c r="P1257" i="3"/>
  <c r="P1258" i="3"/>
  <c r="P1259" i="3"/>
  <c r="P1260" i="3"/>
  <c r="Z1262" i="3" s="1"/>
  <c r="P1261" i="3"/>
  <c r="Z1263" i="3" s="1"/>
  <c r="P1262" i="3"/>
  <c r="Z1264" i="3" s="1"/>
  <c r="P1263" i="3"/>
  <c r="Z1265" i="3" s="1"/>
  <c r="P1264" i="3"/>
  <c r="P1265" i="3"/>
  <c r="Z1267" i="3" s="1"/>
  <c r="P1266" i="3"/>
  <c r="Q1266" i="3" s="1"/>
  <c r="R1266" i="3" s="1"/>
  <c r="P1267" i="3"/>
  <c r="Z1269" i="3" s="1"/>
  <c r="P1268" i="3"/>
  <c r="P1269" i="3"/>
  <c r="P1270" i="3"/>
  <c r="Z1272" i="3" s="1"/>
  <c r="P1271" i="3"/>
  <c r="P1272" i="3"/>
  <c r="P1273" i="3"/>
  <c r="P1274" i="3"/>
  <c r="P1275" i="3"/>
  <c r="Z1277" i="3" s="1"/>
  <c r="P1276" i="3"/>
  <c r="Z1278" i="3" s="1"/>
  <c r="P1277" i="3"/>
  <c r="Z1279" i="3" s="1"/>
  <c r="P1278" i="3"/>
  <c r="Z1280" i="3" s="1"/>
  <c r="P1279" i="3"/>
  <c r="Z1281" i="3" s="1"/>
  <c r="P1280" i="3"/>
  <c r="P1281" i="3"/>
  <c r="Z1283" i="3" s="1"/>
  <c r="P1282" i="3"/>
  <c r="P1283" i="3"/>
  <c r="Z1285" i="3" s="1"/>
  <c r="P1284" i="3"/>
  <c r="P1285" i="3"/>
  <c r="P1286" i="3"/>
  <c r="P1287" i="3"/>
  <c r="Q1287" i="3" s="1"/>
  <c r="R1287" i="3" s="1"/>
  <c r="P1288" i="3"/>
  <c r="P1289" i="3"/>
  <c r="Q1289" i="3" s="1"/>
  <c r="R1289" i="3" s="1"/>
  <c r="P1290" i="3"/>
  <c r="Z1292" i="3" s="1"/>
  <c r="P1291" i="3"/>
  <c r="Q1291" i="3" s="1"/>
  <c r="R1291" i="3" s="1"/>
  <c r="P1292" i="3"/>
  <c r="Z1294" i="3" s="1"/>
  <c r="P1293" i="3"/>
  <c r="P1294" i="3"/>
  <c r="P1295" i="3"/>
  <c r="Z1297" i="3" s="1"/>
  <c r="P1296" i="3"/>
  <c r="P1297" i="3"/>
  <c r="Z1299" i="3" s="1"/>
  <c r="P1298" i="3"/>
  <c r="Z1300" i="3" s="1"/>
  <c r="P1299" i="3"/>
  <c r="Z1301" i="3" s="1"/>
  <c r="P1300" i="3"/>
  <c r="Z1302" i="3" s="1"/>
  <c r="P1301" i="3"/>
  <c r="P1302" i="3"/>
  <c r="P1303" i="3"/>
  <c r="Z1305" i="3" s="1"/>
  <c r="P1304" i="3"/>
  <c r="P1305" i="3"/>
  <c r="P1306" i="3"/>
  <c r="Z1308" i="3" s="1"/>
  <c r="P1307" i="3"/>
  <c r="P1308" i="3"/>
  <c r="Z1310" i="3" s="1"/>
  <c r="P1309" i="3"/>
  <c r="Z1311" i="3" s="1"/>
  <c r="P1310" i="3"/>
  <c r="Z1312" i="3" s="1"/>
  <c r="P1311" i="3"/>
  <c r="Z1313" i="3" s="1"/>
  <c r="P1312" i="3"/>
  <c r="P1313" i="3"/>
  <c r="P1314" i="3"/>
  <c r="Q1314" i="3" s="1"/>
  <c r="R1314" i="3" s="1"/>
  <c r="P1315" i="3"/>
  <c r="P1316" i="3"/>
  <c r="P1317" i="3"/>
  <c r="Z1319" i="3" s="1"/>
  <c r="P1318" i="3"/>
  <c r="Z1320" i="3" s="1"/>
  <c r="P1319" i="3"/>
  <c r="P1320" i="3"/>
  <c r="P1321" i="3"/>
  <c r="P1322" i="3"/>
  <c r="P1323" i="3"/>
  <c r="P1324" i="3"/>
  <c r="P1325" i="3"/>
  <c r="P1326" i="3"/>
  <c r="P1327" i="3"/>
  <c r="P1328" i="3"/>
  <c r="Z1330" i="3" s="1"/>
  <c r="P1329" i="3"/>
  <c r="P1330" i="3"/>
  <c r="Z1332" i="3" s="1"/>
  <c r="P1331" i="3"/>
  <c r="P1332" i="3"/>
  <c r="Z1334" i="3" s="1"/>
  <c r="P1333" i="3"/>
  <c r="Z1335" i="3" s="1"/>
  <c r="P1334" i="3"/>
  <c r="Z1336" i="3" s="1"/>
  <c r="P1335" i="3"/>
  <c r="Z1337" i="3" s="1"/>
  <c r="P1336" i="3"/>
  <c r="Z1338" i="3" s="1"/>
  <c r="P1337" i="3"/>
  <c r="Z1339" i="3" s="1"/>
  <c r="P1338" i="3"/>
  <c r="Z1340" i="3" s="1"/>
  <c r="P1339" i="3"/>
  <c r="Z1341" i="3" s="1"/>
  <c r="P1340" i="3"/>
  <c r="Z1342" i="3" s="1"/>
  <c r="P1341" i="3"/>
  <c r="Z1343" i="3" s="1"/>
  <c r="P1342" i="3"/>
  <c r="Z1344" i="3" s="1"/>
  <c r="P1343" i="3"/>
  <c r="Z1345" i="3" s="1"/>
  <c r="P1344" i="3"/>
  <c r="Z1346" i="3" s="1"/>
  <c r="P1345" i="3"/>
  <c r="Z1347" i="3" s="1"/>
  <c r="P1346" i="3"/>
  <c r="Z1348" i="3" s="1"/>
  <c r="P1347" i="3"/>
  <c r="Z1349" i="3" s="1"/>
  <c r="P1348" i="3"/>
  <c r="Z1350" i="3" s="1"/>
  <c r="P1349" i="3"/>
  <c r="P1350" i="3"/>
  <c r="Z1352" i="3" s="1"/>
  <c r="P1351" i="3"/>
  <c r="Q1351" i="3" s="1"/>
  <c r="R1351" i="3" s="1"/>
  <c r="P1352" i="3"/>
  <c r="Z1354" i="3" s="1"/>
  <c r="P1353" i="3"/>
  <c r="P1354" i="3"/>
  <c r="P1355" i="3"/>
  <c r="Z1357" i="3" s="1"/>
  <c r="P1356" i="3"/>
  <c r="P1357" i="3"/>
  <c r="Z1359" i="3" s="1"/>
  <c r="P1358" i="3"/>
  <c r="Z1360" i="3" s="1"/>
  <c r="P1359" i="3"/>
  <c r="Z1361" i="3" s="1"/>
  <c r="P1360" i="3"/>
  <c r="Z1362" i="3" s="1"/>
  <c r="P1361" i="3"/>
  <c r="Z1363" i="3" s="1"/>
  <c r="P1362" i="3"/>
  <c r="Z1364" i="3" s="1"/>
  <c r="P1363" i="3"/>
  <c r="Z1365" i="3" s="1"/>
  <c r="P1364" i="3"/>
  <c r="P1365" i="3"/>
  <c r="P1366" i="3"/>
  <c r="P1367" i="3"/>
  <c r="P1368" i="3"/>
  <c r="Z1370" i="3" s="1"/>
  <c r="P1369" i="3"/>
  <c r="Z1371" i="3" s="1"/>
  <c r="P1370" i="3"/>
  <c r="P1371" i="3"/>
  <c r="Z1373" i="3" s="1"/>
  <c r="P1372" i="3"/>
  <c r="Q1372" i="3" s="1"/>
  <c r="R1372" i="3" s="1"/>
  <c r="P1373" i="3"/>
  <c r="Z1375" i="3" s="1"/>
  <c r="P1374" i="3"/>
  <c r="P1375" i="3"/>
  <c r="P1376" i="3"/>
  <c r="Z1378" i="3" s="1"/>
  <c r="P1377" i="3"/>
  <c r="Z1379" i="3" s="1"/>
  <c r="P1378" i="3"/>
  <c r="Z1380" i="3" s="1"/>
  <c r="P1379" i="3"/>
  <c r="P1380" i="3"/>
  <c r="Z1382" i="3" s="1"/>
  <c r="P1381" i="3"/>
  <c r="Z1383" i="3" s="1"/>
  <c r="P1382" i="3"/>
  <c r="Z1384" i="3" s="1"/>
  <c r="P1383" i="3"/>
  <c r="Z1385" i="3" s="1"/>
  <c r="P1384" i="3"/>
  <c r="Z1386" i="3" s="1"/>
  <c r="P1385" i="3"/>
  <c r="P1386" i="3"/>
  <c r="Z1388" i="3" s="1"/>
  <c r="P1387" i="3"/>
  <c r="P1388" i="3"/>
  <c r="Z1390" i="3" s="1"/>
  <c r="P1389" i="3"/>
  <c r="Z1391" i="3" s="1"/>
  <c r="P1390" i="3"/>
  <c r="P1391" i="3"/>
  <c r="Z1393" i="3" s="1"/>
  <c r="P1392" i="3"/>
  <c r="Q1392" i="3" s="1"/>
  <c r="R1392" i="3" s="1"/>
  <c r="P1393" i="3"/>
  <c r="Z1395" i="3" s="1"/>
  <c r="P1394" i="3"/>
  <c r="P1395" i="3"/>
  <c r="Z1397" i="3" s="1"/>
  <c r="P1396" i="3"/>
  <c r="P1397" i="3"/>
  <c r="Z1399" i="3" s="1"/>
  <c r="P1398" i="3"/>
  <c r="P1399" i="3"/>
  <c r="P1400" i="3"/>
  <c r="Z1402" i="3" s="1"/>
  <c r="P1401" i="3"/>
  <c r="P1402" i="3"/>
  <c r="P1403" i="3"/>
  <c r="P1404" i="3"/>
  <c r="P1405" i="3"/>
  <c r="P1406" i="3"/>
  <c r="Z1408" i="3" s="1"/>
  <c r="P1407" i="3"/>
  <c r="P1408" i="3"/>
  <c r="Z1410" i="3" s="1"/>
  <c r="P1409" i="3"/>
  <c r="Q1409" i="3" s="1"/>
  <c r="R1409" i="3" s="1"/>
  <c r="P1410" i="3"/>
  <c r="Z1412" i="3" s="1"/>
  <c r="P1411" i="3"/>
  <c r="Q1411" i="3" s="1"/>
  <c r="R1411" i="3" s="1"/>
  <c r="P1412" i="3"/>
  <c r="Z1414" i="3" s="1"/>
  <c r="P1413" i="3"/>
  <c r="P1414" i="3"/>
  <c r="Z1416" i="3" s="1"/>
  <c r="P1415" i="3"/>
  <c r="P1416" i="3"/>
  <c r="P1417" i="3"/>
  <c r="Q1417" i="3" s="1"/>
  <c r="R1417" i="3" s="1"/>
  <c r="P1418" i="3"/>
  <c r="P1419" i="3"/>
  <c r="Q1419" i="3" s="1"/>
  <c r="R1419" i="3" s="1"/>
  <c r="P1420" i="3"/>
  <c r="Z1422" i="3" s="1"/>
  <c r="P1421" i="3"/>
  <c r="Q1421" i="3" s="1"/>
  <c r="R1421" i="3" s="1"/>
  <c r="P1422" i="3"/>
  <c r="Z1424" i="3" s="1"/>
  <c r="P1423" i="3"/>
  <c r="P1424" i="3"/>
  <c r="Z1426" i="3" s="1"/>
  <c r="P1425" i="3"/>
  <c r="P1426" i="3"/>
  <c r="Z1428" i="3" s="1"/>
  <c r="P1427" i="3"/>
  <c r="Z1429" i="3" s="1"/>
  <c r="P1428" i="3"/>
  <c r="Z1430" i="3" s="1"/>
  <c r="P1429" i="3"/>
  <c r="P1430" i="3"/>
  <c r="P1431" i="3"/>
  <c r="P1432" i="3"/>
  <c r="Q1432" i="3" s="1"/>
  <c r="R1432" i="3" s="1"/>
  <c r="P1433" i="3"/>
  <c r="Z1435" i="3" s="1"/>
  <c r="P1434" i="3"/>
  <c r="P1435" i="3"/>
  <c r="Z1437" i="3" s="1"/>
  <c r="P1436" i="3"/>
  <c r="Z1438" i="3" s="1"/>
  <c r="P1437" i="3"/>
  <c r="P1438" i="3"/>
  <c r="Z1440" i="3" s="1"/>
  <c r="P1439" i="3"/>
  <c r="P1440" i="3"/>
  <c r="P1441" i="3"/>
  <c r="Z1443" i="3" s="1"/>
  <c r="P1442" i="3"/>
  <c r="P1443" i="3"/>
  <c r="Z1445" i="3" s="1"/>
  <c r="P1444" i="3"/>
  <c r="P1445" i="3"/>
  <c r="P1446" i="3"/>
  <c r="P1447" i="3"/>
  <c r="Z1449" i="3" s="1"/>
  <c r="P1448" i="3"/>
  <c r="Z1450" i="3" s="1"/>
  <c r="P1449" i="3"/>
  <c r="Z1451" i="3" s="1"/>
  <c r="P1450" i="3"/>
  <c r="Z1452" i="3" s="1"/>
  <c r="P1451" i="3"/>
  <c r="Z1453" i="3" s="1"/>
  <c r="P1452" i="3"/>
  <c r="Z1454" i="3" s="1"/>
  <c r="P1453" i="3"/>
  <c r="P1454" i="3"/>
  <c r="Z1456" i="3" s="1"/>
  <c r="P1455" i="3"/>
  <c r="Z1457" i="3" s="1"/>
  <c r="P1456" i="3"/>
  <c r="P1457" i="3"/>
  <c r="Z1459" i="3" s="1"/>
  <c r="P1458" i="3"/>
  <c r="Z1460" i="3" s="1"/>
  <c r="P1459" i="3"/>
  <c r="Z1461" i="3" s="1"/>
  <c r="P1460" i="3"/>
  <c r="P1461" i="3"/>
  <c r="Z1463" i="3" s="1"/>
  <c r="P1462" i="3"/>
  <c r="Z1464" i="3" s="1"/>
  <c r="P1463" i="3"/>
  <c r="Z1465" i="3" s="1"/>
  <c r="P1464" i="3"/>
  <c r="P1465" i="3"/>
  <c r="Z1467" i="3" s="1"/>
  <c r="P1466" i="3"/>
  <c r="P1467" i="3"/>
  <c r="Z1469" i="3" s="1"/>
  <c r="P1468" i="3"/>
  <c r="Q1468" i="3" s="1"/>
  <c r="R1468" i="3" s="1"/>
  <c r="P1469" i="3"/>
  <c r="Z1471" i="3" s="1"/>
  <c r="P1470" i="3"/>
  <c r="P1471" i="3"/>
  <c r="P1472" i="3"/>
  <c r="Z1474" i="3" s="1"/>
  <c r="P1473" i="3"/>
  <c r="P1474" i="3"/>
  <c r="Z1476" i="3" s="1"/>
  <c r="P1475" i="3"/>
  <c r="P1476" i="3"/>
  <c r="Z1478" i="3" s="1"/>
  <c r="P1477" i="3"/>
  <c r="Z1479" i="3" s="1"/>
  <c r="P1478" i="3"/>
  <c r="Z1480" i="3" s="1"/>
  <c r="P1479" i="3"/>
  <c r="Z1481" i="3" s="1"/>
  <c r="P1480" i="3"/>
  <c r="Z1482" i="3" s="1"/>
  <c r="P1481" i="3"/>
  <c r="Z1483" i="3" s="1"/>
  <c r="P1482" i="3"/>
  <c r="Z1484" i="3" s="1"/>
  <c r="P1483" i="3"/>
  <c r="Z1485" i="3" s="1"/>
  <c r="P1484" i="3"/>
  <c r="Z1486" i="3" s="1"/>
  <c r="P1485" i="3"/>
  <c r="Z1487" i="3" s="1"/>
  <c r="P1486" i="3"/>
  <c r="Z1488" i="3" s="1"/>
  <c r="P1487" i="3"/>
  <c r="Z1489" i="3" s="1"/>
  <c r="P1488" i="3"/>
  <c r="Z1490" i="3" s="1"/>
  <c r="P1489" i="3"/>
  <c r="Z1491" i="3" s="1"/>
  <c r="P1490" i="3"/>
  <c r="Z1492" i="3" s="1"/>
  <c r="P1491" i="3"/>
  <c r="P1492" i="3"/>
  <c r="P1493" i="3"/>
  <c r="P1494" i="3"/>
  <c r="P1495" i="3"/>
  <c r="Z1497" i="3" s="1"/>
  <c r="P1496" i="3"/>
  <c r="P1497" i="3"/>
  <c r="Z1499" i="3" s="1"/>
  <c r="P1498" i="3"/>
  <c r="Q1498" i="3" s="1"/>
  <c r="R1498" i="3" s="1"/>
  <c r="P1499" i="3"/>
  <c r="Z1501" i="3" s="1"/>
  <c r="P1500" i="3"/>
  <c r="P1501" i="3"/>
  <c r="Z1503" i="3" s="1"/>
  <c r="P1502" i="3"/>
  <c r="Z1504" i="3" s="1"/>
  <c r="P1503" i="3"/>
  <c r="P1504" i="3"/>
  <c r="Z1506" i="3" s="1"/>
  <c r="P1505" i="3"/>
  <c r="P1506" i="3"/>
  <c r="P1507" i="3"/>
  <c r="Z1509" i="3" s="1"/>
  <c r="P1508" i="3"/>
  <c r="Z1510" i="3" s="1"/>
  <c r="P1509" i="3"/>
  <c r="Z1511" i="3" s="1"/>
  <c r="P1510" i="3"/>
  <c r="Z1512" i="3" s="1"/>
  <c r="P1511" i="3"/>
  <c r="Z1513" i="3" s="1"/>
  <c r="P1512" i="3"/>
  <c r="Z1514" i="3" s="1"/>
  <c r="P1513" i="3"/>
  <c r="P1514" i="3"/>
  <c r="Z1516" i="3" s="1"/>
  <c r="P1515" i="3"/>
  <c r="Z1517" i="3" s="1"/>
  <c r="P1516" i="3"/>
  <c r="Z1518" i="3" s="1"/>
  <c r="P1517" i="3"/>
  <c r="Z1519" i="3" s="1"/>
  <c r="P1518" i="3"/>
  <c r="Z1520" i="3" s="1"/>
  <c r="P1519" i="3"/>
  <c r="Z1521" i="3" s="1"/>
  <c r="P1520" i="3"/>
  <c r="P1521" i="3"/>
  <c r="Z1523" i="3" s="1"/>
  <c r="P1522" i="3"/>
  <c r="P1523" i="3"/>
  <c r="Z1525" i="3" s="1"/>
  <c r="P1524" i="3"/>
  <c r="Z1526" i="3" s="1"/>
  <c r="P1525" i="3"/>
  <c r="Z1527" i="3" s="1"/>
  <c r="P1526" i="3"/>
  <c r="Z1528" i="3" s="1"/>
  <c r="P1527" i="3"/>
  <c r="P1528" i="3"/>
  <c r="Z1530" i="3" s="1"/>
  <c r="P1529" i="3"/>
  <c r="P1530" i="3"/>
  <c r="P1531" i="3"/>
  <c r="Z1533" i="3" s="1"/>
  <c r="P1532" i="3"/>
  <c r="P1533" i="3"/>
  <c r="Z1535" i="3" s="1"/>
  <c r="P1534" i="3"/>
  <c r="P1535" i="3"/>
  <c r="Z1537" i="3" s="1"/>
  <c r="P1536" i="3"/>
  <c r="Z1538" i="3" s="1"/>
  <c r="P1537" i="3"/>
  <c r="Z1539" i="3" s="1"/>
  <c r="P1538" i="3"/>
  <c r="Z1540" i="3" s="1"/>
  <c r="P1539" i="3"/>
  <c r="Z1541" i="3" s="1"/>
  <c r="P1540" i="3"/>
  <c r="P1541" i="3"/>
  <c r="P1542" i="3"/>
  <c r="Z1544" i="3" s="1"/>
  <c r="P1543" i="3"/>
  <c r="Z1545" i="3" s="1"/>
  <c r="P1544" i="3"/>
  <c r="P1545" i="3"/>
  <c r="Z1547" i="3" s="1"/>
  <c r="P1546" i="3"/>
  <c r="P1547" i="3"/>
  <c r="Z1549" i="3" s="1"/>
  <c r="P1548" i="3"/>
  <c r="Z1550" i="3" s="1"/>
  <c r="P1549" i="3"/>
  <c r="P1550" i="3"/>
  <c r="Z1552" i="3" s="1"/>
  <c r="P1551" i="3"/>
  <c r="P1552" i="3"/>
  <c r="Z1554" i="3" s="1"/>
  <c r="P1553" i="3"/>
  <c r="Q1553" i="3" s="1"/>
  <c r="R1553" i="3" s="1"/>
  <c r="P1554" i="3"/>
  <c r="Z1556" i="3" s="1"/>
  <c r="P1555" i="3"/>
  <c r="Q1555" i="3" s="1"/>
  <c r="R1555" i="3" s="1"/>
  <c r="P1556" i="3"/>
  <c r="P1557" i="3"/>
  <c r="Q1557" i="3" s="1"/>
  <c r="R1557" i="3" s="1"/>
  <c r="P1558" i="3"/>
  <c r="Q1558" i="3" s="1"/>
  <c r="R1558" i="3" s="1"/>
  <c r="P1559" i="3"/>
  <c r="Q1559" i="3" s="1"/>
  <c r="R1559" i="3" s="1"/>
  <c r="P1560" i="3"/>
  <c r="P1561" i="3"/>
  <c r="P1562" i="3"/>
  <c r="Z1564" i="3" s="1"/>
  <c r="P1563" i="3"/>
  <c r="Z1565" i="3" s="1"/>
  <c r="P1564" i="3"/>
  <c r="Z1566" i="3" s="1"/>
  <c r="P1565" i="3"/>
  <c r="Z1567" i="3" s="1"/>
  <c r="P1566" i="3"/>
  <c r="Z1568" i="3" s="1"/>
  <c r="P1567" i="3"/>
  <c r="Z1569" i="3" s="1"/>
  <c r="P1568" i="3"/>
  <c r="Z1570" i="3" s="1"/>
  <c r="P1569" i="3"/>
  <c r="Z1571" i="3" s="1"/>
  <c r="P1570" i="3"/>
  <c r="Z1572" i="3" s="1"/>
  <c r="P1571" i="3"/>
  <c r="Z1573" i="3" s="1"/>
  <c r="P1572" i="3"/>
  <c r="Z1574" i="3" s="1"/>
  <c r="P1573" i="3"/>
  <c r="P1574" i="3"/>
  <c r="Z1576" i="3" s="1"/>
  <c r="P1575" i="3"/>
  <c r="P1576" i="3"/>
  <c r="P1577" i="3"/>
  <c r="Z1579" i="3" s="1"/>
  <c r="P1578" i="3"/>
  <c r="P1579" i="3"/>
  <c r="P1580" i="3"/>
  <c r="Z1582" i="3" s="1"/>
  <c r="P1581" i="3"/>
  <c r="Z1583" i="3" s="1"/>
  <c r="P1582" i="3"/>
  <c r="Z1584" i="3" s="1"/>
  <c r="P1583" i="3"/>
  <c r="Z1585" i="3" s="1"/>
  <c r="P1584" i="3"/>
  <c r="P1585" i="3"/>
  <c r="Z1587" i="3" s="1"/>
  <c r="P1586" i="3"/>
  <c r="P1587" i="3"/>
  <c r="P1588" i="3"/>
  <c r="Z1590" i="3" s="1"/>
  <c r="P1589" i="3"/>
  <c r="Q1589" i="3" s="1"/>
  <c r="R1589" i="3" s="1"/>
  <c r="P1590" i="3"/>
  <c r="P1591" i="3"/>
  <c r="P1592" i="3"/>
  <c r="P1593" i="3"/>
  <c r="P1594" i="3"/>
  <c r="P1595" i="3"/>
  <c r="P1596" i="3"/>
  <c r="P1597" i="3"/>
  <c r="Z1599" i="3" s="1"/>
  <c r="P1598" i="3"/>
  <c r="Q1598" i="3" s="1"/>
  <c r="R1598" i="3" s="1"/>
  <c r="P1599" i="3"/>
  <c r="P1600" i="3"/>
  <c r="P1601" i="3"/>
  <c r="P1602" i="3"/>
  <c r="Z1604" i="3" s="1"/>
  <c r="P1603" i="3"/>
  <c r="P1604" i="3"/>
  <c r="P1605" i="3"/>
  <c r="P1606" i="3"/>
  <c r="Q1606" i="3" s="1"/>
  <c r="R1606" i="3" s="1"/>
  <c r="P1607" i="3"/>
  <c r="Z1609" i="3" s="1"/>
  <c r="P1608" i="3"/>
  <c r="Q1608" i="3" s="1"/>
  <c r="R1608" i="3" s="1"/>
  <c r="P1609" i="3"/>
  <c r="P1610" i="3"/>
  <c r="Q1610" i="3" s="1"/>
  <c r="R1610" i="3" s="1"/>
  <c r="P1611" i="3"/>
  <c r="Q1611" i="3" s="1"/>
  <c r="R1611" i="3" s="1"/>
  <c r="P1612" i="3"/>
  <c r="P1613" i="3"/>
  <c r="Z1615" i="3" s="1"/>
  <c r="P1614" i="3"/>
  <c r="Z1616" i="3" s="1"/>
  <c r="P1615" i="3"/>
  <c r="P1616" i="3"/>
  <c r="Z1618" i="3" s="1"/>
  <c r="P1617" i="3"/>
  <c r="P1618" i="3"/>
  <c r="Z1620" i="3" s="1"/>
  <c r="P1619" i="3"/>
  <c r="P1620" i="3"/>
  <c r="P1621" i="3"/>
  <c r="Z1623" i="3" s="1"/>
  <c r="P1622" i="3"/>
  <c r="Z1624" i="3" s="1"/>
  <c r="P1623" i="3"/>
  <c r="Z1625" i="3" s="1"/>
  <c r="P1624" i="3"/>
  <c r="P1625" i="3"/>
  <c r="Z1627" i="3" s="1"/>
  <c r="P1626" i="3"/>
  <c r="P1627" i="3"/>
  <c r="Z1629" i="3" s="1"/>
  <c r="P1628" i="3"/>
  <c r="P1629" i="3"/>
  <c r="P1630" i="3"/>
  <c r="Q1630" i="3" s="1"/>
  <c r="R1630" i="3" s="1"/>
  <c r="P1631" i="3"/>
  <c r="P1632" i="3"/>
  <c r="Z1634" i="3" s="1"/>
  <c r="P1633" i="3"/>
  <c r="Z1635" i="3" s="1"/>
  <c r="P1634" i="3"/>
  <c r="Z1636" i="3" s="1"/>
  <c r="P1635" i="3"/>
  <c r="Z1637" i="3" s="1"/>
  <c r="P1636" i="3"/>
  <c r="Z1638" i="3" s="1"/>
  <c r="P1637" i="3"/>
  <c r="Z1639" i="3" s="1"/>
  <c r="P1638" i="3"/>
  <c r="Z1640" i="3" s="1"/>
  <c r="P1639" i="3"/>
  <c r="Z1641" i="3" s="1"/>
  <c r="P1640" i="3"/>
  <c r="P1641" i="3"/>
  <c r="P1642" i="3"/>
  <c r="Z1644" i="3" s="1"/>
  <c r="P1643" i="3"/>
  <c r="P1644" i="3"/>
  <c r="Z1646" i="3" s="1"/>
  <c r="P1645" i="3"/>
  <c r="Z1647" i="3" s="1"/>
  <c r="P1646" i="3"/>
  <c r="Z1648" i="3" s="1"/>
  <c r="P1647" i="3"/>
  <c r="P1648" i="3"/>
  <c r="Z1650" i="3" s="1"/>
  <c r="P1649" i="3"/>
  <c r="P1650" i="3"/>
  <c r="P1651" i="3"/>
  <c r="P1652" i="3"/>
  <c r="Q1652" i="3" s="1"/>
  <c r="R1652" i="3" s="1"/>
  <c r="P1653" i="3"/>
  <c r="P1654" i="3"/>
  <c r="Z1656" i="3" s="1"/>
  <c r="P1655" i="3"/>
  <c r="Z1657" i="3" s="1"/>
  <c r="P1656" i="3"/>
  <c r="Z1658" i="3" s="1"/>
  <c r="P1657" i="3"/>
  <c r="Z1659" i="3" s="1"/>
  <c r="P1658" i="3"/>
  <c r="Z1660" i="3" s="1"/>
  <c r="P1659" i="3"/>
  <c r="Z1661" i="3" s="1"/>
  <c r="P1660" i="3"/>
  <c r="Z1662" i="3" s="1"/>
  <c r="P1661" i="3"/>
  <c r="P1662" i="3"/>
  <c r="Z1664" i="3" s="1"/>
  <c r="P1663" i="3"/>
  <c r="Z1665" i="3" s="1"/>
  <c r="P1664" i="3"/>
  <c r="Z1666" i="3" s="1"/>
  <c r="P1665" i="3"/>
  <c r="Z1667" i="3" s="1"/>
  <c r="P1666" i="3"/>
  <c r="Z1668" i="3" s="1"/>
  <c r="P1667" i="3"/>
  <c r="P1668" i="3"/>
  <c r="Z1670" i="3" s="1"/>
  <c r="P1669" i="3"/>
  <c r="P1670" i="3"/>
  <c r="P1671" i="3"/>
  <c r="Z1673" i="3" s="1"/>
  <c r="P1672" i="3"/>
  <c r="P1673" i="3"/>
  <c r="Z1675" i="3" s="1"/>
  <c r="P1674" i="3"/>
  <c r="Z1676" i="3" s="1"/>
  <c r="P1675" i="3"/>
  <c r="Z1677" i="3" s="1"/>
  <c r="P1676" i="3"/>
  <c r="Z1678" i="3" s="1"/>
  <c r="P1677" i="3"/>
  <c r="Z1679" i="3" s="1"/>
  <c r="P1678" i="3"/>
  <c r="Z1680" i="3" s="1"/>
  <c r="P1679" i="3"/>
  <c r="Z1681" i="3" s="1"/>
  <c r="P1680" i="3"/>
  <c r="P1681" i="3"/>
  <c r="Z1683" i="3" s="1"/>
  <c r="P1682" i="3"/>
  <c r="P1683" i="3"/>
  <c r="P1684" i="3"/>
  <c r="Z1686" i="3" s="1"/>
  <c r="P1685" i="3"/>
  <c r="P1686" i="3"/>
  <c r="P1687" i="3"/>
  <c r="P1688" i="3"/>
  <c r="P1689" i="3"/>
  <c r="Z1691" i="3" s="1"/>
  <c r="P1690" i="3"/>
  <c r="Z1692" i="3" s="1"/>
  <c r="P1691" i="3"/>
  <c r="Z1693" i="3" s="1"/>
  <c r="P1692" i="3"/>
  <c r="Z1694" i="3" s="1"/>
  <c r="P1693" i="3"/>
  <c r="P1694" i="3"/>
  <c r="P1695" i="3"/>
  <c r="Q1695" i="3" s="1"/>
  <c r="R1695" i="3" s="1"/>
  <c r="P1696" i="3"/>
  <c r="Z1698" i="3" s="1"/>
  <c r="P1697" i="3"/>
  <c r="P1698" i="3"/>
  <c r="P1699" i="3"/>
  <c r="Z1701" i="3" s="1"/>
  <c r="P1700" i="3"/>
  <c r="P1701" i="3"/>
  <c r="P1702" i="3"/>
  <c r="P1703" i="3"/>
  <c r="P1704" i="3"/>
  <c r="Z1706" i="3" s="1"/>
  <c r="P1705" i="3"/>
  <c r="Z1707" i="3" s="1"/>
  <c r="P1706" i="3"/>
  <c r="Z1708" i="3" s="1"/>
  <c r="P1707" i="3"/>
  <c r="Z1709" i="3" s="1"/>
  <c r="P1708" i="3"/>
  <c r="Z1710" i="3" s="1"/>
  <c r="P1709" i="3"/>
  <c r="P1710" i="3"/>
  <c r="Z1712" i="3" s="1"/>
  <c r="P1711" i="3"/>
  <c r="P1712" i="3"/>
  <c r="Z1714" i="3" s="1"/>
  <c r="P1713" i="3"/>
  <c r="Z1715" i="3" s="1"/>
  <c r="P1714" i="3"/>
  <c r="Z1716" i="3" s="1"/>
  <c r="P1715" i="3"/>
  <c r="Z1717" i="3" s="1"/>
  <c r="P1716" i="3"/>
  <c r="Z1718" i="3" s="1"/>
  <c r="P1717" i="3"/>
  <c r="P1718" i="3"/>
  <c r="Z1720" i="3" s="1"/>
  <c r="P1719" i="3"/>
  <c r="P1720" i="3"/>
  <c r="Z1722" i="3" s="1"/>
  <c r="P1721" i="3"/>
  <c r="Z1723" i="3" s="1"/>
  <c r="P1722" i="3"/>
  <c r="Z1724" i="3" s="1"/>
  <c r="P1723" i="3"/>
  <c r="P1724" i="3"/>
  <c r="P1725" i="3"/>
  <c r="Z1727" i="3" s="1"/>
  <c r="P1726" i="3"/>
  <c r="Q1726" i="3" s="1"/>
  <c r="R1726" i="3" s="1"/>
  <c r="P1727" i="3"/>
  <c r="Z1729" i="3" s="1"/>
  <c r="P1728" i="3"/>
  <c r="P1729" i="3"/>
  <c r="Z1731" i="3" s="1"/>
  <c r="P1730" i="3"/>
  <c r="Z1732" i="3" s="1"/>
  <c r="P1731" i="3"/>
  <c r="Z1733" i="3" s="1"/>
  <c r="P1732" i="3"/>
  <c r="P1733" i="3"/>
  <c r="P1734" i="3"/>
  <c r="P1735" i="3"/>
  <c r="Z1737" i="3" s="1"/>
  <c r="P1736" i="3"/>
  <c r="P1737" i="3"/>
  <c r="Z1739" i="3" s="1"/>
  <c r="P1738" i="3"/>
  <c r="Q1738" i="3" s="1"/>
  <c r="R1738" i="3" s="1"/>
  <c r="P1739" i="3"/>
  <c r="P1740" i="3"/>
  <c r="P1741" i="3"/>
  <c r="Z1743" i="3" s="1"/>
  <c r="P1742" i="3"/>
  <c r="Z1744" i="3" s="1"/>
  <c r="P1743" i="3"/>
  <c r="Z1745" i="3" s="1"/>
  <c r="P1744" i="3"/>
  <c r="Z1746" i="3" s="1"/>
  <c r="P1745" i="3"/>
  <c r="Z1747" i="3" s="1"/>
  <c r="P1746" i="3"/>
  <c r="Z1748" i="3" s="1"/>
  <c r="P1747" i="3"/>
  <c r="Z1749" i="3" s="1"/>
  <c r="P1748" i="3"/>
  <c r="Z1750" i="3" s="1"/>
  <c r="P1749" i="3"/>
  <c r="Z1751" i="3" s="1"/>
  <c r="P1750" i="3"/>
  <c r="Z1752" i="3" s="1"/>
  <c r="P1751" i="3"/>
  <c r="P1752" i="3"/>
  <c r="Z1754" i="3" s="1"/>
  <c r="P1753" i="3"/>
  <c r="Q1753" i="3" s="1"/>
  <c r="R1753" i="3" s="1"/>
  <c r="P1754" i="3"/>
  <c r="Z1756" i="3" s="1"/>
  <c r="P1755" i="3"/>
  <c r="P1756" i="3"/>
  <c r="P1757" i="3"/>
  <c r="P1758" i="3"/>
  <c r="Q1758" i="3" s="1"/>
  <c r="R1758" i="3" s="1"/>
  <c r="P1759" i="3"/>
  <c r="Q1759" i="3" s="1"/>
  <c r="R1759" i="3" s="1"/>
  <c r="P1760" i="3"/>
  <c r="P1761" i="3"/>
  <c r="Z1763" i="3" s="1"/>
  <c r="P1762" i="3"/>
  <c r="P1763" i="3"/>
  <c r="Z1765" i="3" s="1"/>
  <c r="P1764" i="3"/>
  <c r="P1765" i="3"/>
  <c r="Z1767" i="3" s="1"/>
  <c r="P1766" i="3"/>
  <c r="Z1768" i="3" s="1"/>
  <c r="P1767" i="3"/>
  <c r="P1768" i="3"/>
  <c r="Z1770" i="3" s="1"/>
  <c r="P1769" i="3"/>
  <c r="P1770" i="3"/>
  <c r="Z1772" i="3" s="1"/>
  <c r="P1771" i="3"/>
  <c r="P1772" i="3"/>
  <c r="Z1774" i="3" s="1"/>
  <c r="P1773" i="3"/>
  <c r="P1774" i="3"/>
  <c r="Z1776" i="3" s="1"/>
  <c r="P1775" i="3"/>
  <c r="P1776" i="3"/>
  <c r="P1777" i="3"/>
  <c r="Z1779" i="3" s="1"/>
  <c r="P1778" i="3"/>
  <c r="Q1778" i="3" s="1"/>
  <c r="R1778" i="3" s="1"/>
  <c r="P1779" i="3"/>
  <c r="Z1781" i="3" s="1"/>
  <c r="P1780" i="3"/>
  <c r="Q1780" i="3" s="1"/>
  <c r="R1780" i="3" s="1"/>
  <c r="P1781" i="3"/>
  <c r="Z1783" i="3" s="1"/>
  <c r="P1782" i="3"/>
  <c r="Z1784" i="3" s="1"/>
  <c r="P1783" i="3"/>
  <c r="Z1785" i="3" s="1"/>
  <c r="P1784" i="3"/>
  <c r="Z1786" i="3" s="1"/>
  <c r="P1785" i="3"/>
  <c r="Z1787" i="3" s="1"/>
  <c r="P1786" i="3"/>
  <c r="Z1788" i="3" s="1"/>
  <c r="P1787" i="3"/>
  <c r="Z1789" i="3" s="1"/>
  <c r="P1788" i="3"/>
  <c r="P1789" i="3"/>
  <c r="Z1791" i="3" s="1"/>
  <c r="P1790" i="3"/>
  <c r="Q1790" i="3" s="1"/>
  <c r="R1790" i="3" s="1"/>
  <c r="P1791" i="3"/>
  <c r="Z1793" i="3" s="1"/>
  <c r="P1792" i="3"/>
  <c r="P1793" i="3"/>
  <c r="P1794" i="3"/>
  <c r="Z1796" i="3" s="1"/>
  <c r="P1795" i="3"/>
  <c r="P1796" i="3"/>
  <c r="Z1798" i="3" s="1"/>
  <c r="P1797" i="3"/>
  <c r="Z1799" i="3" s="1"/>
  <c r="P1798" i="3"/>
  <c r="Z1800" i="3" s="1"/>
  <c r="P1799" i="3"/>
  <c r="Z1801" i="3" s="1"/>
  <c r="P1800" i="3"/>
  <c r="Z1802" i="3" s="1"/>
  <c r="P1801" i="3"/>
  <c r="Z1803" i="3" s="1"/>
  <c r="P1802" i="3"/>
  <c r="P1803" i="3"/>
  <c r="P1804" i="3"/>
  <c r="P1805" i="3"/>
  <c r="P1806" i="3"/>
  <c r="Z1808" i="3" s="1"/>
  <c r="P1807" i="3"/>
  <c r="P1808" i="3"/>
  <c r="Z1810" i="3" s="1"/>
  <c r="P1809" i="3"/>
  <c r="P1810" i="3"/>
  <c r="Z1812" i="3" s="1"/>
  <c r="P1811" i="3"/>
  <c r="P1812" i="3"/>
  <c r="P1813" i="3"/>
  <c r="P1814" i="3"/>
  <c r="P1815" i="3"/>
  <c r="P1816" i="3"/>
  <c r="P1817" i="3"/>
  <c r="Z1819" i="3" s="1"/>
  <c r="P1818" i="3"/>
  <c r="P1819" i="3"/>
  <c r="Z1821" i="3" s="1"/>
  <c r="P1820" i="3"/>
  <c r="Z1822" i="3" s="1"/>
  <c r="P1821" i="3"/>
  <c r="P1822" i="3"/>
  <c r="Z1824" i="3" s="1"/>
  <c r="P1823" i="3"/>
  <c r="P1824" i="3"/>
  <c r="Z1826" i="3" s="1"/>
  <c r="P1825" i="3"/>
  <c r="Z1827" i="3" s="1"/>
  <c r="P1826" i="3"/>
  <c r="Z1828" i="3" s="1"/>
  <c r="P1827" i="3"/>
  <c r="P1828" i="3"/>
  <c r="Z1830" i="3" s="1"/>
  <c r="P1829" i="3"/>
  <c r="P1830" i="3"/>
  <c r="Z1832" i="3" s="1"/>
  <c r="P1831" i="3"/>
  <c r="P1832" i="3"/>
  <c r="Z1834" i="3" s="1"/>
  <c r="P1833" i="3"/>
  <c r="Z1835" i="3" s="1"/>
  <c r="P1834" i="3"/>
  <c r="Z1836" i="3" s="1"/>
  <c r="P1835" i="3"/>
  <c r="Z1837" i="3" s="1"/>
  <c r="P1836" i="3"/>
  <c r="P1837" i="3"/>
  <c r="Z1839" i="3" s="1"/>
  <c r="P1838" i="3"/>
  <c r="P1839" i="3"/>
  <c r="P1840" i="3"/>
  <c r="P1841" i="3"/>
  <c r="P1842" i="3"/>
  <c r="P1843" i="3"/>
  <c r="Z1845" i="3" s="1"/>
  <c r="P1844" i="3"/>
  <c r="Z1846" i="3" s="1"/>
  <c r="P1845" i="3"/>
  <c r="Z1847" i="3" s="1"/>
  <c r="P1846" i="3"/>
  <c r="P1847" i="3"/>
  <c r="Z1849" i="3" s="1"/>
  <c r="P1848" i="3"/>
  <c r="Q1848" i="3" s="1"/>
  <c r="R1848" i="3" s="1"/>
  <c r="P1849" i="3"/>
  <c r="P1850" i="3"/>
  <c r="P1851" i="3"/>
  <c r="Q1851" i="3" s="1"/>
  <c r="R1851" i="3" s="1"/>
  <c r="P1852" i="3"/>
  <c r="Z1854" i="3" s="1"/>
  <c r="P1853" i="3"/>
  <c r="P1854" i="3"/>
  <c r="Z1856" i="3" s="1"/>
  <c r="P1855" i="3"/>
  <c r="P1856" i="3"/>
  <c r="Z1858" i="3" s="1"/>
  <c r="P1857" i="3"/>
  <c r="P1858" i="3"/>
  <c r="P1859" i="3"/>
  <c r="Z1861" i="3" s="1"/>
  <c r="P1860" i="3"/>
  <c r="P1861" i="3"/>
  <c r="Z1863" i="3" s="1"/>
  <c r="P1862" i="3"/>
  <c r="Z1864" i="3" s="1"/>
  <c r="P1863" i="3"/>
  <c r="Z1865" i="3" s="1"/>
  <c r="P1864" i="3"/>
  <c r="Z1866" i="3" s="1"/>
  <c r="P1865" i="3"/>
  <c r="P1866" i="3"/>
  <c r="Z1868" i="3" s="1"/>
  <c r="P1867" i="3"/>
  <c r="P1868" i="3"/>
  <c r="P1869" i="3"/>
  <c r="P1870" i="3"/>
  <c r="P1871" i="3"/>
  <c r="P1872" i="3"/>
  <c r="Z1874" i="3" s="1"/>
  <c r="P1873" i="3"/>
  <c r="Z1875" i="3" s="1"/>
  <c r="P1874" i="3"/>
  <c r="Z1876" i="3" s="1"/>
  <c r="P1875" i="3"/>
  <c r="P1876" i="3"/>
  <c r="P1877" i="3"/>
  <c r="Z1879" i="3" s="1"/>
  <c r="P1878" i="3"/>
  <c r="Z1880" i="3" s="1"/>
  <c r="P1879" i="3"/>
  <c r="P1880" i="3"/>
  <c r="P1881" i="3"/>
  <c r="Z1883" i="3" s="1"/>
  <c r="P1882" i="3"/>
  <c r="Q1882" i="3" s="1"/>
  <c r="R1882" i="3" s="1"/>
  <c r="P1883" i="3"/>
  <c r="P1884" i="3"/>
  <c r="Q1884" i="3" s="1"/>
  <c r="R1884" i="3" s="1"/>
  <c r="P1885" i="3"/>
  <c r="Q1885" i="3" s="1"/>
  <c r="R1885" i="3" s="1"/>
  <c r="P1886" i="3"/>
  <c r="Q1886" i="3" s="1"/>
  <c r="R1886" i="3" s="1"/>
  <c r="P1887" i="3"/>
  <c r="P1888" i="3"/>
  <c r="Q1888" i="3" s="1"/>
  <c r="R1888" i="3" s="1"/>
  <c r="P1889" i="3"/>
  <c r="P1890" i="3"/>
  <c r="P1891" i="3"/>
  <c r="Q1891" i="3" s="1"/>
  <c r="R1891" i="3" s="1"/>
  <c r="P1892" i="3"/>
  <c r="Z1894" i="3" s="1"/>
  <c r="P1893" i="3"/>
  <c r="Z1895" i="3" s="1"/>
  <c r="P1894" i="3"/>
  <c r="P1895" i="3"/>
  <c r="Z1897" i="3" s="1"/>
  <c r="P1896" i="3"/>
  <c r="P1897" i="3"/>
  <c r="Z1899" i="3" s="1"/>
  <c r="P1898" i="3"/>
  <c r="Z1900" i="3" s="1"/>
  <c r="P1899" i="3"/>
  <c r="P1900" i="3"/>
  <c r="P1901" i="3"/>
  <c r="P1902" i="3"/>
  <c r="P1903" i="3"/>
  <c r="P1904" i="3"/>
  <c r="Z1906" i="3" s="1"/>
  <c r="P1905" i="3"/>
  <c r="P1906" i="3"/>
  <c r="Z1908" i="3" s="1"/>
  <c r="P1907" i="3"/>
  <c r="Z1909" i="3" s="1"/>
  <c r="P1908" i="3"/>
  <c r="P1909" i="3"/>
  <c r="P1910" i="3"/>
  <c r="Z1912" i="3" s="1"/>
  <c r="P1911" i="3"/>
  <c r="P1912" i="3"/>
  <c r="P1913" i="3"/>
  <c r="Z1915" i="3" s="1"/>
  <c r="P1914" i="3"/>
  <c r="P1915" i="3"/>
  <c r="Z1917" i="3" s="1"/>
  <c r="P1916" i="3"/>
  <c r="Z1918" i="3" s="1"/>
  <c r="P1917" i="3"/>
  <c r="P1918" i="3"/>
  <c r="Z1920" i="3" s="1"/>
  <c r="P1919" i="3"/>
  <c r="Z1921" i="3" s="1"/>
  <c r="P1920" i="3"/>
  <c r="Z1922" i="3" s="1"/>
  <c r="P1921" i="3"/>
  <c r="Z1923" i="3" s="1"/>
  <c r="P1922" i="3"/>
  <c r="Z1924" i="3" s="1"/>
  <c r="P1923" i="3"/>
  <c r="P1924" i="3"/>
  <c r="Z1926" i="3" s="1"/>
  <c r="P1925" i="3"/>
  <c r="P1926" i="3"/>
  <c r="Z1928" i="3" s="1"/>
  <c r="P1927" i="3"/>
  <c r="Z1929" i="3" s="1"/>
  <c r="P1928" i="3"/>
  <c r="P1929" i="3"/>
  <c r="P1930" i="3"/>
  <c r="P1931" i="3"/>
  <c r="Q1931" i="3" s="1"/>
  <c r="R1931" i="3" s="1"/>
  <c r="P1932" i="3"/>
  <c r="Z1934" i="3" s="1"/>
  <c r="P1933" i="3"/>
  <c r="P1934" i="3"/>
  <c r="Z1936" i="3" s="1"/>
  <c r="P1935" i="3"/>
  <c r="P1936" i="3"/>
  <c r="Z1938" i="3" s="1"/>
  <c r="P1937" i="3"/>
  <c r="Q1937" i="3" s="1"/>
  <c r="R1937" i="3" s="1"/>
  <c r="P1938" i="3"/>
  <c r="Z1940" i="3" s="1"/>
  <c r="P1939" i="3"/>
  <c r="P1940" i="3"/>
  <c r="Z1942" i="3" s="1"/>
  <c r="P1941" i="3"/>
  <c r="P1942" i="3"/>
  <c r="P1943" i="3"/>
  <c r="P1944" i="3"/>
  <c r="Q1944" i="3" s="1"/>
  <c r="R1944" i="3" s="1"/>
  <c r="P1945" i="3"/>
  <c r="P1946" i="3"/>
  <c r="P1947" i="3"/>
  <c r="P1948" i="3"/>
  <c r="Z1950" i="3" s="1"/>
  <c r="P1949" i="3"/>
  <c r="P1950" i="3"/>
  <c r="Z1952" i="3" s="1"/>
  <c r="P1951" i="3"/>
  <c r="P1952" i="3"/>
  <c r="Z1954" i="3" s="1"/>
  <c r="P1953" i="3"/>
  <c r="Z1955" i="3" s="1"/>
  <c r="P1954" i="3"/>
  <c r="P1955" i="3"/>
  <c r="Z1957" i="3" s="1"/>
  <c r="P1956" i="3"/>
  <c r="P1957" i="3"/>
  <c r="Z1959" i="3" s="1"/>
  <c r="P1958" i="3"/>
  <c r="P1959" i="3"/>
  <c r="Z1961" i="3" s="1"/>
  <c r="P1960" i="3"/>
  <c r="P1961" i="3"/>
  <c r="Z1963" i="3" s="1"/>
  <c r="P1962" i="3"/>
  <c r="P1963" i="3"/>
  <c r="P1964" i="3"/>
  <c r="Z1966" i="3" s="1"/>
  <c r="P1965" i="3"/>
  <c r="P1966" i="3"/>
  <c r="Z1968" i="3" s="1"/>
  <c r="P1967" i="3"/>
  <c r="P1968" i="3"/>
  <c r="Z1970" i="3" s="1"/>
  <c r="P1969" i="3"/>
  <c r="P1970" i="3"/>
  <c r="P1971" i="3"/>
  <c r="Z1973" i="3" s="1"/>
  <c r="P1972" i="3"/>
  <c r="Z1974" i="3" s="1"/>
  <c r="P1973" i="3"/>
  <c r="P1974" i="3"/>
  <c r="Z1976" i="3" s="1"/>
  <c r="P1975" i="3"/>
  <c r="P1976" i="3"/>
  <c r="Z1978" i="3" s="1"/>
  <c r="P1977" i="3"/>
  <c r="P1978" i="3"/>
  <c r="Z1980" i="3" s="1"/>
  <c r="P1979" i="3"/>
  <c r="Z1981" i="3" s="1"/>
  <c r="P1980" i="3"/>
  <c r="P1981" i="3"/>
  <c r="Z1983" i="3" s="1"/>
  <c r="P1982" i="3"/>
  <c r="P1983" i="3"/>
  <c r="Z1985" i="3" s="1"/>
  <c r="P1984" i="3"/>
  <c r="Z1986" i="3" s="1"/>
  <c r="P1985" i="3"/>
  <c r="Z1987" i="3" s="1"/>
  <c r="P1986" i="3"/>
  <c r="Z1988" i="3" s="1"/>
  <c r="P1987" i="3"/>
  <c r="Z1989" i="3" s="1"/>
  <c r="P1988" i="3"/>
  <c r="Z1990" i="3" s="1"/>
  <c r="P1989" i="3"/>
  <c r="Z1991" i="3" s="1"/>
  <c r="P1990" i="3"/>
  <c r="Z1992" i="3" s="1"/>
  <c r="P1991" i="3"/>
  <c r="Z1993" i="3" s="1"/>
  <c r="P1992" i="3"/>
  <c r="P1993" i="3"/>
  <c r="Z1995" i="3" s="1"/>
  <c r="P1994" i="3"/>
  <c r="Q1994" i="3" s="1"/>
  <c r="R1994" i="3" s="1"/>
  <c r="P1995" i="3"/>
  <c r="Z1997" i="3" s="1"/>
  <c r="P1996" i="3"/>
  <c r="P1997" i="3"/>
  <c r="P1998" i="3"/>
  <c r="Z2000" i="3" s="1"/>
  <c r="P1999" i="3"/>
  <c r="P2000" i="3"/>
  <c r="Z2002" i="3" s="1"/>
  <c r="P2001" i="3"/>
  <c r="Z2003" i="3" s="1"/>
  <c r="P2002" i="3"/>
  <c r="Z2004" i="3" s="1"/>
  <c r="P2003" i="3"/>
  <c r="Z2005" i="3" s="1"/>
  <c r="P2004" i="3"/>
  <c r="P2005" i="3"/>
  <c r="Z2007" i="3" s="1"/>
  <c r="P2006" i="3"/>
  <c r="P2007" i="3"/>
  <c r="Z2009" i="3" s="1"/>
  <c r="P2008" i="3"/>
  <c r="Z2010" i="3" s="1"/>
  <c r="P2009" i="3"/>
  <c r="P2010" i="3"/>
  <c r="P2011" i="3"/>
  <c r="P2012" i="3"/>
  <c r="Z2014" i="3" s="1"/>
  <c r="P2013" i="3"/>
  <c r="Z2015" i="3" s="1"/>
  <c r="P2014" i="3"/>
  <c r="Z2016" i="3" s="1"/>
  <c r="P2015" i="3"/>
  <c r="Z2017" i="3" s="1"/>
  <c r="P2016" i="3"/>
  <c r="Z2018" i="3" s="1"/>
  <c r="P2017" i="3"/>
  <c r="Z2019" i="3" s="1"/>
  <c r="P2018" i="3"/>
  <c r="P2019" i="3"/>
  <c r="Z2021" i="3" s="1"/>
  <c r="P2020" i="3"/>
  <c r="P2021" i="3"/>
  <c r="Z2023" i="3" s="1"/>
  <c r="P2022" i="3"/>
  <c r="Z2024" i="3" s="1"/>
  <c r="P2023" i="3"/>
  <c r="P2024" i="3"/>
  <c r="P2025" i="3"/>
  <c r="Z2027" i="3" s="1"/>
  <c r="P2026" i="3"/>
  <c r="Q2026" i="3" s="1"/>
  <c r="R2026" i="3" s="1"/>
  <c r="P2027" i="3"/>
  <c r="Z2029" i="3" s="1"/>
  <c r="P2028" i="3"/>
  <c r="P2029" i="3"/>
  <c r="Z2031" i="3" s="1"/>
  <c r="P2030" i="3"/>
  <c r="Z2032" i="3" s="1"/>
  <c r="P2031" i="3"/>
  <c r="P2032" i="3"/>
  <c r="P2033" i="3"/>
  <c r="Z2035" i="3" s="1"/>
  <c r="P2034" i="3"/>
  <c r="P2035" i="3"/>
  <c r="Z2037" i="3" s="1"/>
  <c r="P2036" i="3"/>
  <c r="Z2038" i="3" s="1"/>
  <c r="P2037" i="3"/>
  <c r="Z2039" i="3" s="1"/>
  <c r="P2038" i="3"/>
  <c r="Z2040" i="3" s="1"/>
  <c r="P2039" i="3"/>
  <c r="P2040" i="3"/>
  <c r="Z2042" i="3" s="1"/>
  <c r="P2041" i="3"/>
  <c r="P2042" i="3"/>
  <c r="P2043" i="3"/>
  <c r="Z2045" i="3" s="1"/>
  <c r="P2044" i="3"/>
  <c r="Q2044" i="3" s="1"/>
  <c r="R2044" i="3" s="1"/>
  <c r="P2045" i="3"/>
  <c r="Z2047" i="3" s="1"/>
  <c r="P2046" i="3"/>
  <c r="Z2048" i="3" s="1"/>
  <c r="P2047" i="3"/>
  <c r="Z2049" i="3" s="1"/>
  <c r="P2048" i="3"/>
  <c r="Z2050" i="3" s="1"/>
  <c r="P2049" i="3"/>
  <c r="Z2051" i="3" s="1"/>
  <c r="P2050" i="3"/>
  <c r="P2051" i="3"/>
  <c r="Z2053" i="3" s="1"/>
  <c r="P2052" i="3"/>
  <c r="P2053" i="3"/>
  <c r="Z2055" i="3" s="1"/>
  <c r="P2054" i="3"/>
  <c r="P2055" i="3"/>
  <c r="Z2057" i="3" s="1"/>
  <c r="P2056" i="3"/>
  <c r="P2057" i="3"/>
  <c r="Z2059" i="3" s="1"/>
  <c r="P2058" i="3"/>
  <c r="Z2060" i="3" s="1"/>
  <c r="P2059" i="3"/>
  <c r="Z2061" i="3" s="1"/>
  <c r="P2060" i="3"/>
  <c r="P2061" i="3"/>
  <c r="Z2063" i="3" s="1"/>
  <c r="P2062" i="3"/>
  <c r="Z2064" i="3" s="1"/>
  <c r="P2063" i="3"/>
  <c r="P2064" i="3"/>
  <c r="Z2066" i="3" s="1"/>
  <c r="P2065" i="3"/>
  <c r="P2066" i="3"/>
  <c r="Z2068" i="3" s="1"/>
  <c r="P2067" i="3"/>
  <c r="Z2069" i="3" s="1"/>
  <c r="P2068" i="3"/>
  <c r="Z2070" i="3" s="1"/>
  <c r="P2069" i="3"/>
  <c r="Z2071" i="3" s="1"/>
  <c r="P2070" i="3"/>
  <c r="Z2072" i="3" s="1"/>
  <c r="P2071" i="3"/>
  <c r="Z2073" i="3" s="1"/>
  <c r="P2072" i="3"/>
  <c r="Z2074" i="3" s="1"/>
  <c r="P2073" i="3"/>
  <c r="Z2075" i="3" s="1"/>
  <c r="P2074" i="3"/>
  <c r="P2075" i="3"/>
  <c r="Z2077" i="3" s="1"/>
  <c r="P2076" i="3"/>
  <c r="P2077" i="3"/>
  <c r="Z2079" i="3" s="1"/>
  <c r="P2078" i="3"/>
  <c r="Z2080" i="3" s="1"/>
  <c r="P2079" i="3"/>
  <c r="Z2081" i="3" s="1"/>
  <c r="P2080" i="3"/>
  <c r="Z2082" i="3" s="1"/>
  <c r="P2081" i="3"/>
  <c r="Z2083" i="3" s="1"/>
  <c r="P2082" i="3"/>
  <c r="Z2084" i="3" s="1"/>
  <c r="P2083" i="3"/>
  <c r="P2084" i="3"/>
  <c r="P2085" i="3"/>
  <c r="P2086" i="3"/>
  <c r="Q2086" i="3" s="1"/>
  <c r="R2086" i="3" s="1"/>
  <c r="P2087" i="3"/>
  <c r="Z2089" i="3" s="1"/>
  <c r="P2088" i="3"/>
  <c r="P2089" i="3"/>
  <c r="Z2091" i="3" s="1"/>
  <c r="P2090" i="3"/>
  <c r="P2091" i="3"/>
  <c r="Z2093" i="3" s="1"/>
  <c r="P2092" i="3"/>
  <c r="Q2092" i="3" s="1"/>
  <c r="R2092" i="3" s="1"/>
  <c r="P2093" i="3"/>
  <c r="Z2095" i="3" s="1"/>
  <c r="P2094" i="3"/>
  <c r="Z2096" i="3" s="1"/>
  <c r="P2095" i="3"/>
  <c r="Z2097" i="3" s="1"/>
  <c r="P2096" i="3"/>
  <c r="Z2098" i="3" s="1"/>
  <c r="P2097" i="3"/>
  <c r="Z2099" i="3" s="1"/>
  <c r="P2098" i="3"/>
  <c r="Z2100" i="3" s="1"/>
  <c r="P2099" i="3"/>
  <c r="Z2101" i="3" s="1"/>
  <c r="P2100" i="3"/>
  <c r="Z2102" i="3" s="1"/>
  <c r="P2101" i="3"/>
  <c r="Z2103" i="3" s="1"/>
  <c r="P2102" i="3"/>
  <c r="Z2104" i="3" s="1"/>
  <c r="P2103" i="3"/>
  <c r="Z2105" i="3" s="1"/>
  <c r="P2104" i="3"/>
  <c r="Z2106" i="3" s="1"/>
  <c r="P2105" i="3"/>
  <c r="Z2107" i="3" s="1"/>
  <c r="P2106" i="3"/>
  <c r="Z2108" i="3" s="1"/>
  <c r="P2107" i="3"/>
  <c r="Z2109" i="3" s="1"/>
  <c r="P2108" i="3"/>
  <c r="Z2110" i="3" s="1"/>
  <c r="P2109" i="3"/>
  <c r="P2110" i="3"/>
  <c r="Z2112" i="3" s="1"/>
  <c r="P2111" i="3"/>
  <c r="Q2111" i="3" s="1"/>
  <c r="R2111" i="3" s="1"/>
  <c r="P2112" i="3"/>
  <c r="P2113" i="3"/>
  <c r="Z2115" i="3" s="1"/>
  <c r="P2114" i="3"/>
  <c r="P2115" i="3"/>
  <c r="P2116" i="3"/>
  <c r="Q2116" i="3" s="1"/>
  <c r="R2116" i="3" s="1"/>
  <c r="P2117" i="3"/>
  <c r="P2118" i="3"/>
  <c r="Q2118" i="3" s="1"/>
  <c r="R2118" i="3" s="1"/>
  <c r="P2119" i="3"/>
  <c r="Z2121" i="3" s="1"/>
  <c r="P2120" i="3"/>
  <c r="P2121" i="3"/>
  <c r="P2122" i="3"/>
  <c r="P2123" i="3"/>
  <c r="P2124" i="3"/>
  <c r="P2125" i="3"/>
  <c r="Z2127" i="3" s="1"/>
  <c r="P2126" i="3"/>
  <c r="Z2128" i="3" s="1"/>
  <c r="P2127" i="3"/>
  <c r="P2128" i="3"/>
  <c r="Z2130" i="3" s="1"/>
  <c r="P2129" i="3"/>
  <c r="P2130" i="3"/>
  <c r="Z2132" i="3" s="1"/>
  <c r="P2131" i="3"/>
  <c r="P2132" i="3"/>
  <c r="P2133" i="3"/>
  <c r="Z2135" i="3" s="1"/>
  <c r="P2134" i="3"/>
  <c r="P2135" i="3"/>
  <c r="Z2137" i="3" s="1"/>
  <c r="P2136" i="3"/>
  <c r="P2137" i="3"/>
  <c r="Z2139" i="3" s="1"/>
  <c r="P2138" i="3"/>
  <c r="P2139" i="3"/>
  <c r="P2140" i="3"/>
  <c r="Z2142" i="3" s="1"/>
  <c r="P2141" i="3"/>
  <c r="P2142" i="3"/>
  <c r="P2143" i="3"/>
  <c r="Z2145" i="3" s="1"/>
  <c r="P2144" i="3"/>
  <c r="P2145" i="3"/>
  <c r="Z2147" i="3" s="1"/>
  <c r="P2146" i="3"/>
  <c r="Z2148" i="3" s="1"/>
  <c r="P2147" i="3"/>
  <c r="Z2149" i="3" s="1"/>
  <c r="P2148" i="3"/>
  <c r="P2149" i="3"/>
  <c r="Z2151" i="3" s="1"/>
  <c r="P2150" i="3"/>
  <c r="P2151" i="3"/>
  <c r="Z2153" i="3" s="1"/>
  <c r="P2152" i="3"/>
  <c r="Z2154" i="3" s="1"/>
  <c r="P2153" i="3"/>
  <c r="Z2155" i="3" s="1"/>
  <c r="P2154" i="3"/>
  <c r="Z2156" i="3" s="1"/>
  <c r="P2155" i="3"/>
  <c r="P2156" i="3"/>
  <c r="Z2158" i="3" s="1"/>
  <c r="P2157" i="3"/>
  <c r="P2158" i="3"/>
  <c r="Z2160" i="3" s="1"/>
  <c r="P2159" i="3"/>
  <c r="P2160" i="3"/>
  <c r="Z2162" i="3" s="1"/>
  <c r="P2161" i="3"/>
  <c r="Z2163" i="3" s="1"/>
  <c r="P2162" i="3"/>
  <c r="Z2164" i="3" s="1"/>
  <c r="P2163" i="3"/>
  <c r="Z2165" i="3" s="1"/>
  <c r="P2164" i="3"/>
  <c r="P2165" i="3"/>
  <c r="Z2167" i="3" s="1"/>
  <c r="P2166" i="3"/>
  <c r="Q2166" i="3" s="1"/>
  <c r="R2166" i="3" s="1"/>
  <c r="P2167" i="3"/>
  <c r="P2168" i="3"/>
  <c r="P2169" i="3"/>
  <c r="Z2171" i="3" s="1"/>
  <c r="P2170" i="3"/>
  <c r="Z2172" i="3" s="1"/>
  <c r="P2171" i="3"/>
  <c r="P2172" i="3"/>
  <c r="Z2174" i="3" s="1"/>
  <c r="P2173" i="3"/>
  <c r="Q2173" i="3" s="1"/>
  <c r="R2173" i="3" s="1"/>
  <c r="P2174" i="3"/>
  <c r="P2175" i="3"/>
  <c r="P2176" i="3"/>
  <c r="P2177" i="3"/>
  <c r="P2178" i="3"/>
  <c r="Z2180" i="3" s="1"/>
  <c r="P2179" i="3"/>
  <c r="P2180" i="3"/>
  <c r="Z2182" i="3" s="1"/>
  <c r="P2181" i="3"/>
  <c r="P2182" i="3"/>
  <c r="Z2184" i="3" s="1"/>
  <c r="P2183" i="3"/>
  <c r="Q2183" i="3" s="1"/>
  <c r="R2183" i="3" s="1"/>
  <c r="P2184" i="3"/>
  <c r="Z2186" i="3" s="1"/>
  <c r="P2185" i="3"/>
  <c r="P2186" i="3"/>
  <c r="Z2188" i="3" s="1"/>
  <c r="P2187" i="3"/>
  <c r="P2188" i="3"/>
  <c r="Z2190" i="3" s="1"/>
  <c r="P2189" i="3"/>
  <c r="Z2191" i="3" s="1"/>
  <c r="P2190" i="3"/>
  <c r="P2191" i="3"/>
  <c r="Z2193" i="3" s="1"/>
  <c r="P2192" i="3"/>
  <c r="P2193" i="3"/>
  <c r="Z2195" i="3" s="1"/>
  <c r="P2194" i="3"/>
  <c r="P2195" i="3"/>
  <c r="P2196" i="3"/>
  <c r="P2197" i="3"/>
  <c r="P2198" i="3"/>
  <c r="P2199" i="3"/>
  <c r="P2200" i="3"/>
  <c r="Q2200" i="3" s="1"/>
  <c r="R2200" i="3" s="1"/>
  <c r="P2201" i="3"/>
  <c r="P2202" i="3"/>
  <c r="P2203" i="3"/>
  <c r="Z2205" i="3" s="1"/>
  <c r="P2204" i="3"/>
  <c r="Z2206" i="3" s="1"/>
  <c r="P2205" i="3"/>
  <c r="Z2207" i="3" s="1"/>
  <c r="P2206" i="3"/>
  <c r="Z2208" i="3" s="1"/>
  <c r="P2207" i="3"/>
  <c r="Z2209" i="3" s="1"/>
  <c r="P2208" i="3"/>
  <c r="P2209" i="3"/>
  <c r="Z2211" i="3" s="1"/>
  <c r="P2210" i="3"/>
  <c r="P2211" i="3"/>
  <c r="P2212" i="3"/>
  <c r="Z2214" i="3" s="1"/>
  <c r="P2213" i="3"/>
  <c r="P2214" i="3"/>
  <c r="Z2216" i="3" s="1"/>
  <c r="P2215" i="3"/>
  <c r="Z2217" i="3" s="1"/>
  <c r="P2216" i="3"/>
  <c r="P2217" i="3"/>
  <c r="P2218" i="3"/>
  <c r="Z2220" i="3" s="1"/>
  <c r="P2219" i="3"/>
  <c r="P2220" i="3"/>
  <c r="Z2222" i="3" s="1"/>
  <c r="P2221" i="3"/>
  <c r="Z2223" i="3" s="1"/>
  <c r="P2222" i="3"/>
  <c r="Z2224" i="3" s="1"/>
  <c r="P2223" i="3"/>
  <c r="P2224" i="3"/>
  <c r="Z2226" i="3" s="1"/>
  <c r="P2225" i="3"/>
  <c r="P2226" i="3"/>
  <c r="Z2228" i="3" s="1"/>
  <c r="P2227" i="3"/>
  <c r="Z2229" i="3" s="1"/>
  <c r="P2228" i="3"/>
  <c r="P2229" i="3"/>
  <c r="Z2231" i="3" s="1"/>
  <c r="P2230" i="3"/>
  <c r="Q2230" i="3" s="1"/>
  <c r="R2230" i="3" s="1"/>
  <c r="P2231" i="3"/>
  <c r="P2232" i="3"/>
  <c r="Q2232" i="3" s="1"/>
  <c r="R2232" i="3" s="1"/>
  <c r="P2233" i="3"/>
  <c r="P2234" i="3"/>
  <c r="P2235" i="3"/>
  <c r="Z2237" i="3" s="1"/>
  <c r="P2236" i="3"/>
  <c r="Z2238" i="3" s="1"/>
  <c r="P2237" i="3"/>
  <c r="Z2239" i="3" s="1"/>
  <c r="P2238" i="3"/>
  <c r="P2239" i="3"/>
  <c r="P2240" i="3"/>
  <c r="P2241" i="3"/>
  <c r="P2242" i="3"/>
  <c r="Z2244" i="3" s="1"/>
  <c r="P2243" i="3"/>
  <c r="Z2245" i="3" s="1"/>
  <c r="P2244" i="3"/>
  <c r="Z2246" i="3" s="1"/>
  <c r="P2245" i="3"/>
  <c r="Z2247" i="3" s="1"/>
  <c r="P2246" i="3"/>
  <c r="Z2248" i="3" s="1"/>
  <c r="P2247" i="3"/>
  <c r="Z2249" i="3" s="1"/>
  <c r="P2248" i="3"/>
  <c r="Z2250" i="3" s="1"/>
  <c r="P2249" i="3"/>
  <c r="P2250" i="3"/>
  <c r="Z2252" i="3" s="1"/>
  <c r="P2251" i="3"/>
  <c r="P2252" i="3"/>
  <c r="Z2254" i="3" s="1"/>
  <c r="P2253" i="3"/>
  <c r="Z2255" i="3" s="1"/>
  <c r="P2254" i="3"/>
  <c r="Z2256" i="3" s="1"/>
  <c r="P2255" i="3"/>
  <c r="Z2257" i="3" s="1"/>
  <c r="P2256" i="3"/>
  <c r="P2257" i="3"/>
  <c r="P2258" i="3"/>
  <c r="Q2258" i="3" s="1"/>
  <c r="R2258" i="3" s="1"/>
  <c r="P2259" i="3"/>
  <c r="P2260" i="3"/>
  <c r="Z2262" i="3" s="1"/>
  <c r="P2261" i="3"/>
  <c r="Z2263" i="3" s="1"/>
  <c r="P2262" i="3"/>
  <c r="P2263" i="3"/>
  <c r="Z2265" i="3" s="1"/>
  <c r="P2264" i="3"/>
  <c r="Q2264" i="3" s="1"/>
  <c r="R2264" i="3" s="1"/>
  <c r="P2265" i="3"/>
  <c r="Z2267" i="3" s="1"/>
  <c r="P2266" i="3"/>
  <c r="P2267" i="3"/>
  <c r="P2268" i="3"/>
  <c r="Q2268" i="3" s="1"/>
  <c r="R2268" i="3" s="1"/>
  <c r="P2269" i="3"/>
  <c r="Z2271" i="3" s="1"/>
  <c r="P2270" i="3"/>
  <c r="P2271" i="3"/>
  <c r="P2272" i="3"/>
  <c r="Z2274" i="3" s="1"/>
  <c r="P2273" i="3"/>
  <c r="P2274" i="3"/>
  <c r="Z2276" i="3" s="1"/>
  <c r="P2275" i="3"/>
  <c r="Z2277" i="3" s="1"/>
  <c r="P2276" i="3"/>
  <c r="P2277" i="3"/>
  <c r="Z2279" i="3" s="1"/>
  <c r="P2278" i="3"/>
  <c r="Q2278" i="3" s="1"/>
  <c r="R2278" i="3" s="1"/>
  <c r="P2279" i="3"/>
  <c r="Z2281" i="3" s="1"/>
  <c r="P2280" i="3"/>
  <c r="P2281" i="3"/>
  <c r="Z2283" i="3" s="1"/>
  <c r="P2282" i="3"/>
  <c r="Z2284" i="3" s="1"/>
  <c r="P2283" i="3"/>
  <c r="P2284" i="3"/>
  <c r="Z2286" i="3" s="1"/>
  <c r="P2285" i="3"/>
  <c r="Z2287" i="3" s="1"/>
  <c r="P2286" i="3"/>
  <c r="Z2288" i="3" s="1"/>
  <c r="P2287" i="3"/>
  <c r="P2288" i="3"/>
  <c r="Z2290" i="3" s="1"/>
  <c r="P2289" i="3"/>
  <c r="P2290" i="3"/>
  <c r="Z2292" i="3" s="1"/>
  <c r="P2291" i="3"/>
  <c r="P2292" i="3"/>
  <c r="Z2294" i="3" s="1"/>
  <c r="P2293" i="3"/>
  <c r="P2294" i="3"/>
  <c r="Z2296" i="3" s="1"/>
  <c r="P2295" i="3"/>
  <c r="P2296" i="3"/>
  <c r="Z2298" i="3" s="1"/>
  <c r="P2297" i="3"/>
  <c r="P2298" i="3"/>
  <c r="Z2300" i="3" s="1"/>
  <c r="P2299" i="3"/>
  <c r="Z2301" i="3" s="1"/>
  <c r="P2300" i="3"/>
  <c r="Z2302" i="3" s="1"/>
  <c r="P2301" i="3"/>
  <c r="P2302" i="3"/>
  <c r="Z2304" i="3" s="1"/>
  <c r="P2303" i="3"/>
  <c r="Q2303" i="3" s="1"/>
  <c r="R2303" i="3" s="1"/>
  <c r="P2304" i="3"/>
  <c r="Z2306" i="3" s="1"/>
  <c r="P2305" i="3"/>
  <c r="Q2305" i="3" s="1"/>
  <c r="R2305" i="3" s="1"/>
  <c r="P2306" i="3"/>
  <c r="Z2308" i="3" s="1"/>
  <c r="P2307" i="3"/>
  <c r="P2308" i="3"/>
  <c r="Z2310" i="3" s="1"/>
  <c r="P2309" i="3"/>
  <c r="P2310" i="3"/>
  <c r="P2311" i="3"/>
  <c r="P2312" i="3"/>
  <c r="Z2314" i="3" s="1"/>
  <c r="P2313" i="3"/>
  <c r="Z2315" i="3" s="1"/>
  <c r="P2314" i="3"/>
  <c r="Z2316" i="3" s="1"/>
  <c r="P2315" i="3"/>
  <c r="Z2317" i="3" s="1"/>
  <c r="P2316" i="3"/>
  <c r="Z2318" i="3" s="1"/>
  <c r="P2317" i="3"/>
  <c r="P2318" i="3"/>
  <c r="Z2320" i="3" s="1"/>
  <c r="P2319" i="3"/>
  <c r="P2320" i="3"/>
  <c r="Z2322" i="3" s="1"/>
  <c r="P2321" i="3"/>
  <c r="Z2323" i="3" s="1"/>
  <c r="P2322" i="3"/>
  <c r="Z2324" i="3" s="1"/>
  <c r="P2323" i="3"/>
  <c r="Z2325" i="3" s="1"/>
  <c r="P2324" i="3"/>
  <c r="Z2326" i="3" s="1"/>
  <c r="P2325" i="3"/>
  <c r="P2326" i="3"/>
  <c r="P2327" i="3"/>
  <c r="Q2327" i="3" s="1"/>
  <c r="R2327" i="3" s="1"/>
  <c r="P2328" i="3"/>
  <c r="P2329" i="3"/>
  <c r="Z2331" i="3" s="1"/>
  <c r="P2330" i="3"/>
  <c r="P2331" i="3"/>
  <c r="Z2333" i="3" s="1"/>
  <c r="P2332" i="3"/>
  <c r="P2333" i="3"/>
  <c r="Z2335" i="3" s="1"/>
  <c r="P2334" i="3"/>
  <c r="Z2336" i="3" s="1"/>
  <c r="P2335" i="3"/>
  <c r="Z2337" i="3" s="1"/>
  <c r="P2336" i="3"/>
  <c r="P2337" i="3"/>
  <c r="Z2339" i="3" s="1"/>
  <c r="P2338" i="3"/>
  <c r="Z2340" i="3" s="1"/>
  <c r="P2339" i="3"/>
  <c r="Z2341" i="3" s="1"/>
  <c r="P2340" i="3"/>
  <c r="Z2342" i="3" s="1"/>
  <c r="P2341" i="3"/>
  <c r="P2342" i="3"/>
  <c r="Z2344" i="3" s="1"/>
  <c r="P2343" i="3"/>
  <c r="P2344" i="3"/>
  <c r="P2345" i="3"/>
  <c r="Z2347" i="3" s="1"/>
  <c r="P2346" i="3"/>
  <c r="P2347" i="3"/>
  <c r="P2348" i="3"/>
  <c r="Z2350" i="3" s="1"/>
  <c r="P2349" i="3"/>
  <c r="Z2351" i="3" s="1"/>
  <c r="P2350" i="3"/>
  <c r="Z2352" i="3" s="1"/>
  <c r="P2351" i="3"/>
  <c r="Z2353" i="3" s="1"/>
  <c r="P2352" i="3"/>
  <c r="P2353" i="3"/>
  <c r="Z2355" i="3" s="1"/>
  <c r="P2354" i="3"/>
  <c r="Q2354" i="3" s="1"/>
  <c r="R2354" i="3" s="1"/>
  <c r="P2355" i="3"/>
  <c r="Z2357" i="3" s="1"/>
  <c r="P2356" i="3"/>
  <c r="Z2358" i="3" s="1"/>
  <c r="P2357" i="3"/>
  <c r="Z2359" i="3" s="1"/>
  <c r="P2358" i="3"/>
  <c r="Z2360" i="3" s="1"/>
  <c r="P2359" i="3"/>
  <c r="Z2361" i="3" s="1"/>
  <c r="P2360" i="3"/>
  <c r="Z2362" i="3" s="1"/>
  <c r="P2361" i="3"/>
  <c r="P2362" i="3"/>
  <c r="P2363" i="3"/>
  <c r="Q2363" i="3" s="1"/>
  <c r="R2363" i="3" s="1"/>
  <c r="P2364" i="3"/>
  <c r="P2365" i="3"/>
  <c r="Q2365" i="3" s="1"/>
  <c r="R2365" i="3" s="1"/>
  <c r="P2366" i="3"/>
  <c r="Z2368" i="3" s="1"/>
  <c r="P2367" i="3"/>
  <c r="Q2367" i="3" s="1"/>
  <c r="R2367" i="3" s="1"/>
  <c r="P2368" i="3"/>
  <c r="Z2370" i="3" s="1"/>
  <c r="P2369" i="3"/>
  <c r="P2370" i="3"/>
  <c r="Z2372" i="3" s="1"/>
  <c r="P2371" i="3"/>
  <c r="Z2373" i="3" s="1"/>
  <c r="P2372" i="3"/>
  <c r="Z2374" i="3" s="1"/>
  <c r="P2373" i="3"/>
  <c r="Z2375" i="3" s="1"/>
  <c r="P2374" i="3"/>
  <c r="P2375" i="3"/>
  <c r="P2376" i="3"/>
  <c r="P2377" i="3"/>
  <c r="P2378" i="3"/>
  <c r="Z2380" i="3" s="1"/>
  <c r="P2379" i="3"/>
  <c r="Z2381" i="3" s="1"/>
  <c r="P2380" i="3"/>
  <c r="Z2382" i="3" s="1"/>
  <c r="P2381" i="3"/>
  <c r="Z2383" i="3" s="1"/>
  <c r="P2382" i="3"/>
  <c r="Z2384" i="3" s="1"/>
  <c r="P2383" i="3"/>
  <c r="Z2385" i="3" s="1"/>
  <c r="P2384" i="3"/>
  <c r="Z2386" i="3" s="1"/>
  <c r="P2385" i="3"/>
  <c r="Z2387" i="3" s="1"/>
  <c r="P2386" i="3"/>
  <c r="Z2388" i="3" s="1"/>
  <c r="P2387" i="3"/>
  <c r="Z2389" i="3" s="1"/>
  <c r="P2388" i="3"/>
  <c r="Z2390" i="3" s="1"/>
  <c r="P2389" i="3"/>
  <c r="P2390" i="3"/>
  <c r="Z2392" i="3" s="1"/>
  <c r="P2391" i="3"/>
  <c r="Z2393" i="3" s="1"/>
  <c r="P2392" i="3"/>
  <c r="Z2394" i="3" s="1"/>
  <c r="P2393" i="3"/>
  <c r="P2394" i="3"/>
  <c r="Z2396" i="3" s="1"/>
  <c r="P2395" i="3"/>
  <c r="P2396" i="3"/>
  <c r="Z2398" i="3" s="1"/>
  <c r="P2397" i="3"/>
  <c r="P2398" i="3"/>
  <c r="Z2400" i="3" s="1"/>
  <c r="P2399" i="3"/>
  <c r="Q2399" i="3" s="1"/>
  <c r="R2399" i="3" s="1"/>
  <c r="P2400" i="3"/>
  <c r="Z2402" i="3" s="1"/>
  <c r="P2401" i="3"/>
  <c r="P2402" i="3"/>
  <c r="Z2404" i="3" s="1"/>
  <c r="P2403" i="3"/>
  <c r="P2404" i="3"/>
  <c r="Z2406" i="3" s="1"/>
  <c r="P2405" i="3"/>
  <c r="P2406" i="3"/>
  <c r="Z2408" i="3" s="1"/>
  <c r="P2407" i="3"/>
  <c r="Z2409" i="3" s="1"/>
  <c r="P2408" i="3"/>
  <c r="Z2410" i="3" s="1"/>
  <c r="P2409" i="3"/>
  <c r="Z2411" i="3" s="1"/>
  <c r="P2410" i="3"/>
  <c r="P2411" i="3"/>
  <c r="Z2413" i="3" s="1"/>
  <c r="P2412" i="3"/>
  <c r="P2413" i="3"/>
  <c r="Z2415" i="3" s="1"/>
  <c r="P2414" i="3"/>
  <c r="Z2416" i="3" s="1"/>
  <c r="P2415" i="3"/>
  <c r="Z2417" i="3" s="1"/>
  <c r="P2416" i="3"/>
  <c r="P2417" i="3"/>
  <c r="Z2419" i="3" s="1"/>
  <c r="P2418" i="3"/>
  <c r="Q2418" i="3" s="1"/>
  <c r="R2418" i="3" s="1"/>
  <c r="P2419" i="3"/>
  <c r="Z2421" i="3" s="1"/>
  <c r="P2420" i="3"/>
  <c r="Z2422" i="3" s="1"/>
  <c r="P2421" i="3"/>
  <c r="Z2423" i="3" s="1"/>
  <c r="P2422" i="3"/>
  <c r="Z2424" i="3" s="1"/>
  <c r="P2423" i="3"/>
  <c r="Z2425" i="3" s="1"/>
  <c r="P2424" i="3"/>
  <c r="Z2426" i="3" s="1"/>
  <c r="P2425" i="3"/>
  <c r="P2426" i="3"/>
  <c r="Z2428" i="3" s="1"/>
  <c r="P2427" i="3"/>
  <c r="P2428" i="3"/>
  <c r="Z2430" i="3" s="1"/>
  <c r="P2429" i="3"/>
  <c r="P2430" i="3"/>
  <c r="Z2432" i="3" s="1"/>
  <c r="P2431" i="3"/>
  <c r="P2432" i="3"/>
  <c r="Z2434" i="3" s="1"/>
  <c r="P2433" i="3"/>
  <c r="P2434" i="3"/>
  <c r="P2435" i="3"/>
  <c r="Z2437" i="3" s="1"/>
  <c r="P2436" i="3"/>
  <c r="Q2436" i="3" s="1"/>
  <c r="R2436" i="3" s="1"/>
  <c r="P2437" i="3"/>
  <c r="Z2439" i="3" s="1"/>
  <c r="P2438" i="3"/>
  <c r="Q2438" i="3" s="1"/>
  <c r="R2438" i="3" s="1"/>
  <c r="P2439" i="3"/>
  <c r="P2440" i="3"/>
  <c r="Q2440" i="3" s="1"/>
  <c r="R2440" i="3" s="1"/>
  <c r="P2441" i="3"/>
  <c r="P2442" i="3"/>
  <c r="P2443" i="3"/>
  <c r="P2444" i="3"/>
  <c r="Z2446" i="3" s="1"/>
  <c r="P2445" i="3"/>
  <c r="P2446" i="3"/>
  <c r="Z2448" i="3" s="1"/>
  <c r="P2447" i="3"/>
  <c r="Z2449" i="3" s="1"/>
  <c r="P2448" i="3"/>
  <c r="Z2450" i="3" s="1"/>
  <c r="P2449" i="3"/>
  <c r="P2450" i="3"/>
  <c r="Z2452" i="3" s="1"/>
  <c r="P2451" i="3"/>
  <c r="P2452" i="3"/>
  <c r="P2453" i="3"/>
  <c r="Z2455" i="3" s="1"/>
  <c r="P2454" i="3"/>
  <c r="Q2454" i="3" s="1"/>
  <c r="R2454" i="3" s="1"/>
  <c r="P2455" i="3"/>
  <c r="Z2457" i="3" s="1"/>
  <c r="P2456" i="3"/>
  <c r="P2457" i="3"/>
  <c r="P2458" i="3"/>
  <c r="Z2460" i="3" s="1"/>
  <c r="P2459" i="3"/>
  <c r="P2460" i="3"/>
  <c r="P2461" i="3"/>
  <c r="Z2463" i="3" s="1"/>
  <c r="P2462" i="3"/>
  <c r="Z2464" i="3" s="1"/>
  <c r="P2463" i="3"/>
  <c r="Z2465" i="3" s="1"/>
  <c r="P2464" i="3"/>
  <c r="Z2466" i="3" s="1"/>
  <c r="P2465" i="3"/>
  <c r="Z2467" i="3" s="1"/>
  <c r="P2466" i="3"/>
  <c r="Z2468" i="3" s="1"/>
  <c r="P2467" i="3"/>
  <c r="Z2469" i="3" s="1"/>
  <c r="P2468" i="3"/>
  <c r="Z2470" i="3" s="1"/>
  <c r="P2469" i="3"/>
  <c r="Z2471" i="3" s="1"/>
  <c r="P2470" i="3"/>
  <c r="Z2472" i="3" s="1"/>
  <c r="P2471" i="3"/>
  <c r="Z2473" i="3" s="1"/>
  <c r="P2472" i="3"/>
  <c r="P2473" i="3"/>
  <c r="Z2475" i="3" s="1"/>
  <c r="P2474" i="3"/>
  <c r="P2475" i="3"/>
  <c r="Z2477" i="3" s="1"/>
  <c r="P2476" i="3"/>
  <c r="Z2478" i="3" s="1"/>
  <c r="P2477" i="3"/>
  <c r="P2478" i="3"/>
  <c r="Z2480" i="3" s="1"/>
  <c r="P2479" i="3"/>
  <c r="P2480" i="3"/>
  <c r="Z2482" i="3" s="1"/>
  <c r="P2481" i="3"/>
  <c r="Z2483" i="3" s="1"/>
  <c r="P2482" i="3"/>
  <c r="P2483" i="3"/>
  <c r="P2484" i="3"/>
  <c r="Q2484" i="3" s="1"/>
  <c r="R2484" i="3" s="1"/>
  <c r="P2485" i="3"/>
  <c r="Q2485" i="3" s="1"/>
  <c r="R2485" i="3" s="1"/>
  <c r="P2486" i="3"/>
  <c r="P2487" i="3"/>
  <c r="Q2487" i="3" s="1"/>
  <c r="R2487" i="3" s="1"/>
  <c r="P2488" i="3"/>
  <c r="Z2490" i="3" s="1"/>
  <c r="P2489" i="3"/>
  <c r="P2490" i="3"/>
  <c r="P2491" i="3"/>
  <c r="Z2493" i="3" s="1"/>
  <c r="P2492" i="3"/>
  <c r="P2493" i="3"/>
  <c r="Z2495" i="3" s="1"/>
  <c r="P2494" i="3"/>
  <c r="Z2496" i="3" s="1"/>
  <c r="P2495" i="3"/>
  <c r="Z2497" i="3" s="1"/>
  <c r="P2496" i="3"/>
  <c r="P2497" i="3"/>
  <c r="P2498" i="3"/>
  <c r="P2499" i="3"/>
  <c r="P2500" i="3"/>
  <c r="P2501" i="3"/>
  <c r="P2" i="3"/>
  <c r="Q2" i="3" s="1"/>
  <c r="R2" i="3" s="1"/>
  <c r="M3" i="3"/>
  <c r="N3" i="3" s="1"/>
  <c r="M4" i="3"/>
  <c r="N4" i="3" s="1"/>
  <c r="M5" i="3"/>
  <c r="N5" i="3" s="1"/>
  <c r="M6" i="3"/>
  <c r="N6" i="3" s="1"/>
  <c r="M7" i="3"/>
  <c r="N7" i="3" s="1"/>
  <c r="M8" i="3"/>
  <c r="N8" i="3" s="1"/>
  <c r="M9" i="3"/>
  <c r="N9" i="3" s="1"/>
  <c r="M10" i="3"/>
  <c r="N10" i="3" s="1"/>
  <c r="M11" i="3"/>
  <c r="N11" i="3" s="1"/>
  <c r="M12" i="3"/>
  <c r="N12" i="3" s="1"/>
  <c r="M13" i="3"/>
  <c r="N13" i="3" s="1"/>
  <c r="M14" i="3"/>
  <c r="N14" i="3" s="1"/>
  <c r="M15" i="3"/>
  <c r="N15" i="3" s="1"/>
  <c r="M16" i="3"/>
  <c r="N16" i="3" s="1"/>
  <c r="M17" i="3"/>
  <c r="N17" i="3" s="1"/>
  <c r="M18" i="3"/>
  <c r="N18" i="3" s="1"/>
  <c r="M19" i="3"/>
  <c r="N19" i="3" s="1"/>
  <c r="M20" i="3"/>
  <c r="N20" i="3" s="1"/>
  <c r="M21" i="3"/>
  <c r="N21" i="3" s="1"/>
  <c r="M22" i="3"/>
  <c r="N22" i="3" s="1"/>
  <c r="M23" i="3"/>
  <c r="N23" i="3" s="1"/>
  <c r="M24" i="3"/>
  <c r="N24" i="3" s="1"/>
  <c r="M25" i="3"/>
  <c r="N25" i="3" s="1"/>
  <c r="M26" i="3"/>
  <c r="N26" i="3" s="1"/>
  <c r="M27" i="3"/>
  <c r="N27" i="3" s="1"/>
  <c r="M28" i="3"/>
  <c r="N28" i="3" s="1"/>
  <c r="M29" i="3"/>
  <c r="N29" i="3" s="1"/>
  <c r="M30" i="3"/>
  <c r="N30" i="3" s="1"/>
  <c r="M31" i="3"/>
  <c r="N31" i="3" s="1"/>
  <c r="M32" i="3"/>
  <c r="N32" i="3" s="1"/>
  <c r="M33" i="3"/>
  <c r="N33" i="3" s="1"/>
  <c r="M34" i="3"/>
  <c r="N34" i="3" s="1"/>
  <c r="M35" i="3"/>
  <c r="N35" i="3" s="1"/>
  <c r="M36" i="3"/>
  <c r="N36" i="3" s="1"/>
  <c r="M37" i="3"/>
  <c r="N37" i="3" s="1"/>
  <c r="M38" i="3"/>
  <c r="N38" i="3" s="1"/>
  <c r="M39" i="3"/>
  <c r="N39" i="3" s="1"/>
  <c r="M40" i="3"/>
  <c r="N40" i="3" s="1"/>
  <c r="M41" i="3"/>
  <c r="N41" i="3" s="1"/>
  <c r="M42" i="3"/>
  <c r="N42" i="3" s="1"/>
  <c r="M43" i="3"/>
  <c r="N43" i="3" s="1"/>
  <c r="M44" i="3"/>
  <c r="N44" i="3" s="1"/>
  <c r="M45" i="3"/>
  <c r="N45" i="3" s="1"/>
  <c r="M46" i="3"/>
  <c r="N46" i="3" s="1"/>
  <c r="M47" i="3"/>
  <c r="N47" i="3" s="1"/>
  <c r="M48" i="3"/>
  <c r="N48" i="3" s="1"/>
  <c r="M49" i="3"/>
  <c r="N49" i="3" s="1"/>
  <c r="M50" i="3"/>
  <c r="N50" i="3" s="1"/>
  <c r="M51" i="3"/>
  <c r="N51" i="3" s="1"/>
  <c r="M52" i="3"/>
  <c r="N52" i="3" s="1"/>
  <c r="M53" i="3"/>
  <c r="N53" i="3" s="1"/>
  <c r="M54" i="3"/>
  <c r="N54" i="3" s="1"/>
  <c r="M55" i="3"/>
  <c r="N55" i="3" s="1"/>
  <c r="M56" i="3"/>
  <c r="N56" i="3" s="1"/>
  <c r="M57" i="3"/>
  <c r="N57" i="3" s="1"/>
  <c r="M58" i="3"/>
  <c r="N58" i="3" s="1"/>
  <c r="M59" i="3"/>
  <c r="N59" i="3" s="1"/>
  <c r="M60" i="3"/>
  <c r="N60" i="3" s="1"/>
  <c r="M61" i="3"/>
  <c r="N61" i="3" s="1"/>
  <c r="M62" i="3"/>
  <c r="N62" i="3" s="1"/>
  <c r="M63" i="3"/>
  <c r="N63" i="3" s="1"/>
  <c r="M64" i="3"/>
  <c r="N64" i="3" s="1"/>
  <c r="M65" i="3"/>
  <c r="N65" i="3" s="1"/>
  <c r="M66" i="3"/>
  <c r="N66" i="3" s="1"/>
  <c r="M67" i="3"/>
  <c r="N67" i="3" s="1"/>
  <c r="M68" i="3"/>
  <c r="N68" i="3" s="1"/>
  <c r="M69" i="3"/>
  <c r="N69" i="3" s="1"/>
  <c r="M70" i="3"/>
  <c r="N70" i="3" s="1"/>
  <c r="M71" i="3"/>
  <c r="N71" i="3" s="1"/>
  <c r="M72" i="3"/>
  <c r="N72" i="3" s="1"/>
  <c r="M73" i="3"/>
  <c r="N73" i="3" s="1"/>
  <c r="M74" i="3"/>
  <c r="N74" i="3" s="1"/>
  <c r="M75" i="3"/>
  <c r="N75" i="3" s="1"/>
  <c r="M76" i="3"/>
  <c r="N76" i="3" s="1"/>
  <c r="M77" i="3"/>
  <c r="N77" i="3" s="1"/>
  <c r="M78" i="3"/>
  <c r="N78" i="3" s="1"/>
  <c r="M79" i="3"/>
  <c r="N79" i="3" s="1"/>
  <c r="M80" i="3"/>
  <c r="N80" i="3" s="1"/>
  <c r="M81" i="3"/>
  <c r="N81" i="3" s="1"/>
  <c r="M82" i="3"/>
  <c r="N82" i="3" s="1"/>
  <c r="M83" i="3"/>
  <c r="N83" i="3" s="1"/>
  <c r="M84" i="3"/>
  <c r="N84" i="3" s="1"/>
  <c r="M85" i="3"/>
  <c r="N85" i="3" s="1"/>
  <c r="M86" i="3"/>
  <c r="N86" i="3" s="1"/>
  <c r="M87" i="3"/>
  <c r="N87" i="3" s="1"/>
  <c r="M88" i="3"/>
  <c r="N88" i="3" s="1"/>
  <c r="M89" i="3"/>
  <c r="N89" i="3" s="1"/>
  <c r="M90" i="3"/>
  <c r="N90" i="3" s="1"/>
  <c r="M91" i="3"/>
  <c r="N91" i="3" s="1"/>
  <c r="M92" i="3"/>
  <c r="N92" i="3" s="1"/>
  <c r="M93" i="3"/>
  <c r="N93" i="3" s="1"/>
  <c r="M94" i="3"/>
  <c r="N94" i="3" s="1"/>
  <c r="M95" i="3"/>
  <c r="N95" i="3" s="1"/>
  <c r="M96" i="3"/>
  <c r="N96" i="3" s="1"/>
  <c r="M97" i="3"/>
  <c r="N97" i="3" s="1"/>
  <c r="M98" i="3"/>
  <c r="N98" i="3" s="1"/>
  <c r="M99" i="3"/>
  <c r="N99" i="3" s="1"/>
  <c r="M100" i="3"/>
  <c r="N100" i="3" s="1"/>
  <c r="M101" i="3"/>
  <c r="N101" i="3" s="1"/>
  <c r="M102" i="3"/>
  <c r="N102" i="3" s="1"/>
  <c r="M103" i="3"/>
  <c r="N103" i="3" s="1"/>
  <c r="M104" i="3"/>
  <c r="N104" i="3" s="1"/>
  <c r="M105" i="3"/>
  <c r="N105" i="3" s="1"/>
  <c r="M106" i="3"/>
  <c r="N106" i="3" s="1"/>
  <c r="M107" i="3"/>
  <c r="N107" i="3" s="1"/>
  <c r="M108" i="3"/>
  <c r="N108" i="3" s="1"/>
  <c r="M109" i="3"/>
  <c r="N109" i="3" s="1"/>
  <c r="M110" i="3"/>
  <c r="N110" i="3" s="1"/>
  <c r="M111" i="3"/>
  <c r="N111" i="3" s="1"/>
  <c r="M112" i="3"/>
  <c r="N112" i="3" s="1"/>
  <c r="M113" i="3"/>
  <c r="N113" i="3" s="1"/>
  <c r="M114" i="3"/>
  <c r="N114" i="3" s="1"/>
  <c r="M115" i="3"/>
  <c r="N115" i="3" s="1"/>
  <c r="M116" i="3"/>
  <c r="N116" i="3" s="1"/>
  <c r="M117" i="3"/>
  <c r="N117" i="3" s="1"/>
  <c r="M118" i="3"/>
  <c r="N118" i="3" s="1"/>
  <c r="M119" i="3"/>
  <c r="N119" i="3" s="1"/>
  <c r="M120" i="3"/>
  <c r="N120" i="3" s="1"/>
  <c r="M121" i="3"/>
  <c r="N121" i="3" s="1"/>
  <c r="M122" i="3"/>
  <c r="N122" i="3" s="1"/>
  <c r="M123" i="3"/>
  <c r="N123" i="3" s="1"/>
  <c r="M124" i="3"/>
  <c r="N124" i="3" s="1"/>
  <c r="M125" i="3"/>
  <c r="N125" i="3" s="1"/>
  <c r="M126" i="3"/>
  <c r="N126" i="3" s="1"/>
  <c r="M127" i="3"/>
  <c r="N127" i="3" s="1"/>
  <c r="M128" i="3"/>
  <c r="N128" i="3" s="1"/>
  <c r="M129" i="3"/>
  <c r="N129" i="3" s="1"/>
  <c r="M130" i="3"/>
  <c r="N130" i="3" s="1"/>
  <c r="M131" i="3"/>
  <c r="N131" i="3" s="1"/>
  <c r="M132" i="3"/>
  <c r="N132" i="3" s="1"/>
  <c r="M133" i="3"/>
  <c r="N133" i="3" s="1"/>
  <c r="M134" i="3"/>
  <c r="N134" i="3" s="1"/>
  <c r="M135" i="3"/>
  <c r="N135" i="3" s="1"/>
  <c r="M136" i="3"/>
  <c r="N136" i="3" s="1"/>
  <c r="M137" i="3"/>
  <c r="N137" i="3" s="1"/>
  <c r="M138" i="3"/>
  <c r="N138" i="3" s="1"/>
  <c r="M139" i="3"/>
  <c r="N139" i="3" s="1"/>
  <c r="M140" i="3"/>
  <c r="N140" i="3" s="1"/>
  <c r="M141" i="3"/>
  <c r="N141" i="3" s="1"/>
  <c r="M142" i="3"/>
  <c r="N142" i="3" s="1"/>
  <c r="M143" i="3"/>
  <c r="N143" i="3" s="1"/>
  <c r="M144" i="3"/>
  <c r="N144" i="3" s="1"/>
  <c r="M145" i="3"/>
  <c r="N145" i="3" s="1"/>
  <c r="M146" i="3"/>
  <c r="N146" i="3" s="1"/>
  <c r="M147" i="3"/>
  <c r="N147" i="3" s="1"/>
  <c r="M148" i="3"/>
  <c r="N148" i="3" s="1"/>
  <c r="M149" i="3"/>
  <c r="N149" i="3" s="1"/>
  <c r="M150" i="3"/>
  <c r="N150" i="3" s="1"/>
  <c r="M151" i="3"/>
  <c r="N151" i="3" s="1"/>
  <c r="M152" i="3"/>
  <c r="N152" i="3" s="1"/>
  <c r="M153" i="3"/>
  <c r="N153" i="3" s="1"/>
  <c r="M154" i="3"/>
  <c r="N154" i="3" s="1"/>
  <c r="M155" i="3"/>
  <c r="N155" i="3" s="1"/>
  <c r="M156" i="3"/>
  <c r="N156" i="3" s="1"/>
  <c r="M157" i="3"/>
  <c r="N157" i="3" s="1"/>
  <c r="M158" i="3"/>
  <c r="N158" i="3" s="1"/>
  <c r="M159" i="3"/>
  <c r="N159" i="3" s="1"/>
  <c r="M160" i="3"/>
  <c r="N160" i="3" s="1"/>
  <c r="M161" i="3"/>
  <c r="N161" i="3" s="1"/>
  <c r="M162" i="3"/>
  <c r="N162" i="3" s="1"/>
  <c r="M163" i="3"/>
  <c r="N163" i="3" s="1"/>
  <c r="M164" i="3"/>
  <c r="N164" i="3" s="1"/>
  <c r="M165" i="3"/>
  <c r="N165" i="3" s="1"/>
  <c r="M166" i="3"/>
  <c r="N166" i="3" s="1"/>
  <c r="M167" i="3"/>
  <c r="N167" i="3" s="1"/>
  <c r="M168" i="3"/>
  <c r="N168" i="3" s="1"/>
  <c r="M169" i="3"/>
  <c r="N169" i="3" s="1"/>
  <c r="M170" i="3"/>
  <c r="N170" i="3" s="1"/>
  <c r="M171" i="3"/>
  <c r="N171" i="3" s="1"/>
  <c r="M172" i="3"/>
  <c r="N172" i="3" s="1"/>
  <c r="M173" i="3"/>
  <c r="N173" i="3" s="1"/>
  <c r="M174" i="3"/>
  <c r="N174" i="3" s="1"/>
  <c r="M175" i="3"/>
  <c r="N175" i="3" s="1"/>
  <c r="M176" i="3"/>
  <c r="N176" i="3" s="1"/>
  <c r="M177" i="3"/>
  <c r="N177" i="3" s="1"/>
  <c r="M178" i="3"/>
  <c r="N178" i="3" s="1"/>
  <c r="M179" i="3"/>
  <c r="N179" i="3" s="1"/>
  <c r="M180" i="3"/>
  <c r="N180" i="3" s="1"/>
  <c r="M181" i="3"/>
  <c r="N181" i="3" s="1"/>
  <c r="M182" i="3"/>
  <c r="N182" i="3" s="1"/>
  <c r="M183" i="3"/>
  <c r="N183" i="3" s="1"/>
  <c r="M184" i="3"/>
  <c r="N184" i="3" s="1"/>
  <c r="M185" i="3"/>
  <c r="N185" i="3" s="1"/>
  <c r="M186" i="3"/>
  <c r="N186" i="3" s="1"/>
  <c r="M187" i="3"/>
  <c r="N187" i="3" s="1"/>
  <c r="M188" i="3"/>
  <c r="N188" i="3" s="1"/>
  <c r="M189" i="3"/>
  <c r="N189" i="3" s="1"/>
  <c r="M190" i="3"/>
  <c r="N190" i="3" s="1"/>
  <c r="M191" i="3"/>
  <c r="N191" i="3" s="1"/>
  <c r="M192" i="3"/>
  <c r="N192" i="3" s="1"/>
  <c r="M193" i="3"/>
  <c r="N193" i="3" s="1"/>
  <c r="M194" i="3"/>
  <c r="N194" i="3" s="1"/>
  <c r="M195" i="3"/>
  <c r="N195" i="3" s="1"/>
  <c r="M196" i="3"/>
  <c r="N196" i="3" s="1"/>
  <c r="M197" i="3"/>
  <c r="N197" i="3" s="1"/>
  <c r="M198" i="3"/>
  <c r="N198" i="3" s="1"/>
  <c r="M199" i="3"/>
  <c r="N199" i="3" s="1"/>
  <c r="M200" i="3"/>
  <c r="N200" i="3" s="1"/>
  <c r="M201" i="3"/>
  <c r="N201" i="3" s="1"/>
  <c r="M202" i="3"/>
  <c r="N202" i="3" s="1"/>
  <c r="M203" i="3"/>
  <c r="N203" i="3" s="1"/>
  <c r="M204" i="3"/>
  <c r="N204" i="3" s="1"/>
  <c r="M205" i="3"/>
  <c r="N205" i="3" s="1"/>
  <c r="M206" i="3"/>
  <c r="N206" i="3" s="1"/>
  <c r="M207" i="3"/>
  <c r="N207" i="3" s="1"/>
  <c r="M208" i="3"/>
  <c r="N208" i="3" s="1"/>
  <c r="M209" i="3"/>
  <c r="N209" i="3" s="1"/>
  <c r="M210" i="3"/>
  <c r="N210" i="3" s="1"/>
  <c r="M211" i="3"/>
  <c r="N211" i="3" s="1"/>
  <c r="M212" i="3"/>
  <c r="N212" i="3" s="1"/>
  <c r="M213" i="3"/>
  <c r="N213" i="3" s="1"/>
  <c r="M214" i="3"/>
  <c r="N214" i="3" s="1"/>
  <c r="M215" i="3"/>
  <c r="N215" i="3" s="1"/>
  <c r="M216" i="3"/>
  <c r="N216" i="3" s="1"/>
  <c r="M217" i="3"/>
  <c r="N217" i="3" s="1"/>
  <c r="M218" i="3"/>
  <c r="N218" i="3" s="1"/>
  <c r="M219" i="3"/>
  <c r="N219" i="3" s="1"/>
  <c r="M220" i="3"/>
  <c r="N220" i="3" s="1"/>
  <c r="M221" i="3"/>
  <c r="N221" i="3" s="1"/>
  <c r="M222" i="3"/>
  <c r="N222" i="3" s="1"/>
  <c r="M223" i="3"/>
  <c r="N223" i="3" s="1"/>
  <c r="M224" i="3"/>
  <c r="N224" i="3" s="1"/>
  <c r="M225" i="3"/>
  <c r="N225" i="3" s="1"/>
  <c r="M226" i="3"/>
  <c r="N226" i="3" s="1"/>
  <c r="M227" i="3"/>
  <c r="N227" i="3" s="1"/>
  <c r="M228" i="3"/>
  <c r="N228" i="3" s="1"/>
  <c r="M229" i="3"/>
  <c r="N229" i="3" s="1"/>
  <c r="M230" i="3"/>
  <c r="N230" i="3" s="1"/>
  <c r="M231" i="3"/>
  <c r="N231" i="3" s="1"/>
  <c r="M232" i="3"/>
  <c r="N232" i="3" s="1"/>
  <c r="M233" i="3"/>
  <c r="N233" i="3" s="1"/>
  <c r="M234" i="3"/>
  <c r="N234" i="3" s="1"/>
  <c r="M235" i="3"/>
  <c r="N235" i="3" s="1"/>
  <c r="M236" i="3"/>
  <c r="N236" i="3" s="1"/>
  <c r="M237" i="3"/>
  <c r="N237" i="3" s="1"/>
  <c r="M238" i="3"/>
  <c r="N238" i="3" s="1"/>
  <c r="M239" i="3"/>
  <c r="N239" i="3" s="1"/>
  <c r="M240" i="3"/>
  <c r="N240" i="3" s="1"/>
  <c r="M241" i="3"/>
  <c r="N241" i="3" s="1"/>
  <c r="M242" i="3"/>
  <c r="N242" i="3" s="1"/>
  <c r="M243" i="3"/>
  <c r="N243" i="3" s="1"/>
  <c r="M244" i="3"/>
  <c r="N244" i="3" s="1"/>
  <c r="M245" i="3"/>
  <c r="N245" i="3" s="1"/>
  <c r="M246" i="3"/>
  <c r="N246" i="3" s="1"/>
  <c r="M247" i="3"/>
  <c r="N247" i="3" s="1"/>
  <c r="M248" i="3"/>
  <c r="N248" i="3" s="1"/>
  <c r="M249" i="3"/>
  <c r="N249" i="3" s="1"/>
  <c r="M250" i="3"/>
  <c r="N250" i="3" s="1"/>
  <c r="M251" i="3"/>
  <c r="N251" i="3" s="1"/>
  <c r="M252" i="3"/>
  <c r="N252" i="3" s="1"/>
  <c r="M253" i="3"/>
  <c r="N253" i="3" s="1"/>
  <c r="M254" i="3"/>
  <c r="N254" i="3" s="1"/>
  <c r="M255" i="3"/>
  <c r="N255" i="3" s="1"/>
  <c r="M256" i="3"/>
  <c r="N256" i="3" s="1"/>
  <c r="M257" i="3"/>
  <c r="N257" i="3" s="1"/>
  <c r="M258" i="3"/>
  <c r="N258" i="3" s="1"/>
  <c r="M259" i="3"/>
  <c r="N259" i="3" s="1"/>
  <c r="M260" i="3"/>
  <c r="N260" i="3" s="1"/>
  <c r="M261" i="3"/>
  <c r="N261" i="3" s="1"/>
  <c r="M262" i="3"/>
  <c r="N262" i="3" s="1"/>
  <c r="M263" i="3"/>
  <c r="N263" i="3" s="1"/>
  <c r="M264" i="3"/>
  <c r="N264" i="3" s="1"/>
  <c r="M265" i="3"/>
  <c r="N265" i="3" s="1"/>
  <c r="M266" i="3"/>
  <c r="N266" i="3" s="1"/>
  <c r="M267" i="3"/>
  <c r="N267" i="3" s="1"/>
  <c r="M268" i="3"/>
  <c r="N268" i="3" s="1"/>
  <c r="M269" i="3"/>
  <c r="N269" i="3" s="1"/>
  <c r="M270" i="3"/>
  <c r="N270" i="3" s="1"/>
  <c r="M271" i="3"/>
  <c r="N271" i="3" s="1"/>
  <c r="M272" i="3"/>
  <c r="N272" i="3" s="1"/>
  <c r="M273" i="3"/>
  <c r="N273" i="3" s="1"/>
  <c r="M274" i="3"/>
  <c r="N274" i="3" s="1"/>
  <c r="M275" i="3"/>
  <c r="N275" i="3" s="1"/>
  <c r="M276" i="3"/>
  <c r="N276" i="3" s="1"/>
  <c r="M277" i="3"/>
  <c r="N277" i="3" s="1"/>
  <c r="M278" i="3"/>
  <c r="N278" i="3" s="1"/>
  <c r="M279" i="3"/>
  <c r="N279" i="3" s="1"/>
  <c r="M280" i="3"/>
  <c r="N280" i="3" s="1"/>
  <c r="M281" i="3"/>
  <c r="N281" i="3" s="1"/>
  <c r="M282" i="3"/>
  <c r="N282" i="3" s="1"/>
  <c r="M283" i="3"/>
  <c r="N283" i="3" s="1"/>
  <c r="M284" i="3"/>
  <c r="N284" i="3" s="1"/>
  <c r="M285" i="3"/>
  <c r="N285" i="3" s="1"/>
  <c r="M286" i="3"/>
  <c r="N286" i="3" s="1"/>
  <c r="M287" i="3"/>
  <c r="N287" i="3" s="1"/>
  <c r="M288" i="3"/>
  <c r="N288" i="3" s="1"/>
  <c r="M289" i="3"/>
  <c r="N289" i="3" s="1"/>
  <c r="M290" i="3"/>
  <c r="N290" i="3" s="1"/>
  <c r="M291" i="3"/>
  <c r="N291" i="3" s="1"/>
  <c r="M292" i="3"/>
  <c r="N292" i="3" s="1"/>
  <c r="M293" i="3"/>
  <c r="N293" i="3" s="1"/>
  <c r="M294" i="3"/>
  <c r="N294" i="3" s="1"/>
  <c r="M295" i="3"/>
  <c r="N295" i="3" s="1"/>
  <c r="M296" i="3"/>
  <c r="N296" i="3" s="1"/>
  <c r="M297" i="3"/>
  <c r="N297" i="3" s="1"/>
  <c r="M298" i="3"/>
  <c r="N298" i="3" s="1"/>
  <c r="M299" i="3"/>
  <c r="N299" i="3" s="1"/>
  <c r="M300" i="3"/>
  <c r="N300" i="3" s="1"/>
  <c r="M301" i="3"/>
  <c r="N301" i="3" s="1"/>
  <c r="M302" i="3"/>
  <c r="N302" i="3" s="1"/>
  <c r="M303" i="3"/>
  <c r="N303" i="3" s="1"/>
  <c r="M304" i="3"/>
  <c r="N304" i="3" s="1"/>
  <c r="M305" i="3"/>
  <c r="N305" i="3" s="1"/>
  <c r="M306" i="3"/>
  <c r="N306" i="3" s="1"/>
  <c r="M307" i="3"/>
  <c r="N307" i="3" s="1"/>
  <c r="M308" i="3"/>
  <c r="N308" i="3" s="1"/>
  <c r="M309" i="3"/>
  <c r="N309" i="3" s="1"/>
  <c r="M310" i="3"/>
  <c r="N310" i="3" s="1"/>
  <c r="M311" i="3"/>
  <c r="N311" i="3" s="1"/>
  <c r="M312" i="3"/>
  <c r="N312" i="3" s="1"/>
  <c r="M313" i="3"/>
  <c r="N313" i="3" s="1"/>
  <c r="M314" i="3"/>
  <c r="N314" i="3" s="1"/>
  <c r="M315" i="3"/>
  <c r="N315" i="3" s="1"/>
  <c r="M316" i="3"/>
  <c r="N316" i="3" s="1"/>
  <c r="M317" i="3"/>
  <c r="N317" i="3" s="1"/>
  <c r="M318" i="3"/>
  <c r="N318" i="3" s="1"/>
  <c r="M319" i="3"/>
  <c r="N319" i="3" s="1"/>
  <c r="M320" i="3"/>
  <c r="N320" i="3" s="1"/>
  <c r="M321" i="3"/>
  <c r="N321" i="3" s="1"/>
  <c r="M322" i="3"/>
  <c r="N322" i="3" s="1"/>
  <c r="M323" i="3"/>
  <c r="N323" i="3" s="1"/>
  <c r="M324" i="3"/>
  <c r="N324" i="3" s="1"/>
  <c r="M325" i="3"/>
  <c r="N325" i="3" s="1"/>
  <c r="M326" i="3"/>
  <c r="N326" i="3" s="1"/>
  <c r="M327" i="3"/>
  <c r="N327" i="3" s="1"/>
  <c r="M328" i="3"/>
  <c r="N328" i="3" s="1"/>
  <c r="M329" i="3"/>
  <c r="N329" i="3" s="1"/>
  <c r="M330" i="3"/>
  <c r="N330" i="3" s="1"/>
  <c r="M331" i="3"/>
  <c r="N331" i="3" s="1"/>
  <c r="M332" i="3"/>
  <c r="N332" i="3" s="1"/>
  <c r="M333" i="3"/>
  <c r="N333" i="3" s="1"/>
  <c r="M334" i="3"/>
  <c r="N334" i="3" s="1"/>
  <c r="M335" i="3"/>
  <c r="N335" i="3" s="1"/>
  <c r="M336" i="3"/>
  <c r="N336" i="3" s="1"/>
  <c r="M337" i="3"/>
  <c r="N337" i="3" s="1"/>
  <c r="M338" i="3"/>
  <c r="N338" i="3" s="1"/>
  <c r="M339" i="3"/>
  <c r="N339" i="3" s="1"/>
  <c r="M340" i="3"/>
  <c r="N340" i="3" s="1"/>
  <c r="M341" i="3"/>
  <c r="N341" i="3" s="1"/>
  <c r="M342" i="3"/>
  <c r="N342" i="3" s="1"/>
  <c r="M343" i="3"/>
  <c r="N343" i="3" s="1"/>
  <c r="M344" i="3"/>
  <c r="N344" i="3" s="1"/>
  <c r="M345" i="3"/>
  <c r="N345" i="3" s="1"/>
  <c r="M346" i="3"/>
  <c r="N346" i="3" s="1"/>
  <c r="M347" i="3"/>
  <c r="N347" i="3" s="1"/>
  <c r="M348" i="3"/>
  <c r="N348" i="3" s="1"/>
  <c r="M349" i="3"/>
  <c r="N349" i="3" s="1"/>
  <c r="M350" i="3"/>
  <c r="N350" i="3" s="1"/>
  <c r="M351" i="3"/>
  <c r="N351" i="3" s="1"/>
  <c r="M352" i="3"/>
  <c r="N352" i="3" s="1"/>
  <c r="M353" i="3"/>
  <c r="N353" i="3" s="1"/>
  <c r="M354" i="3"/>
  <c r="N354" i="3" s="1"/>
  <c r="M355" i="3"/>
  <c r="N355" i="3" s="1"/>
  <c r="M356" i="3"/>
  <c r="N356" i="3" s="1"/>
  <c r="M357" i="3"/>
  <c r="N357" i="3" s="1"/>
  <c r="M358" i="3"/>
  <c r="N358" i="3" s="1"/>
  <c r="M359" i="3"/>
  <c r="N359" i="3" s="1"/>
  <c r="M360" i="3"/>
  <c r="N360" i="3" s="1"/>
  <c r="M361" i="3"/>
  <c r="N361" i="3" s="1"/>
  <c r="M362" i="3"/>
  <c r="N362" i="3" s="1"/>
  <c r="M363" i="3"/>
  <c r="N363" i="3" s="1"/>
  <c r="M364" i="3"/>
  <c r="N364" i="3" s="1"/>
  <c r="M365" i="3"/>
  <c r="N365" i="3" s="1"/>
  <c r="M366" i="3"/>
  <c r="N366" i="3" s="1"/>
  <c r="M367" i="3"/>
  <c r="N367" i="3" s="1"/>
  <c r="M368" i="3"/>
  <c r="N368" i="3" s="1"/>
  <c r="M369" i="3"/>
  <c r="N369" i="3" s="1"/>
  <c r="M370" i="3"/>
  <c r="N370" i="3" s="1"/>
  <c r="M371" i="3"/>
  <c r="N371" i="3" s="1"/>
  <c r="M372" i="3"/>
  <c r="N372" i="3" s="1"/>
  <c r="M373" i="3"/>
  <c r="N373" i="3" s="1"/>
  <c r="M374" i="3"/>
  <c r="N374" i="3" s="1"/>
  <c r="M375" i="3"/>
  <c r="N375" i="3" s="1"/>
  <c r="M376" i="3"/>
  <c r="N376" i="3" s="1"/>
  <c r="M377" i="3"/>
  <c r="N377" i="3" s="1"/>
  <c r="M378" i="3"/>
  <c r="N378" i="3" s="1"/>
  <c r="M379" i="3"/>
  <c r="N379" i="3" s="1"/>
  <c r="M380" i="3"/>
  <c r="N380" i="3" s="1"/>
  <c r="M381" i="3"/>
  <c r="N381" i="3" s="1"/>
  <c r="M382" i="3"/>
  <c r="N382" i="3" s="1"/>
  <c r="M383" i="3"/>
  <c r="N383" i="3" s="1"/>
  <c r="M384" i="3"/>
  <c r="N384" i="3" s="1"/>
  <c r="M385" i="3"/>
  <c r="N385" i="3" s="1"/>
  <c r="M386" i="3"/>
  <c r="N386" i="3" s="1"/>
  <c r="M387" i="3"/>
  <c r="N387" i="3" s="1"/>
  <c r="M388" i="3"/>
  <c r="N388" i="3" s="1"/>
  <c r="M389" i="3"/>
  <c r="N389" i="3" s="1"/>
  <c r="M390" i="3"/>
  <c r="N390" i="3" s="1"/>
  <c r="M391" i="3"/>
  <c r="N391" i="3" s="1"/>
  <c r="M392" i="3"/>
  <c r="N392" i="3" s="1"/>
  <c r="M393" i="3"/>
  <c r="N393" i="3" s="1"/>
  <c r="M394" i="3"/>
  <c r="N394" i="3" s="1"/>
  <c r="M395" i="3"/>
  <c r="N395" i="3" s="1"/>
  <c r="M396" i="3"/>
  <c r="N396" i="3" s="1"/>
  <c r="M397" i="3"/>
  <c r="N397" i="3" s="1"/>
  <c r="M398" i="3"/>
  <c r="N398" i="3" s="1"/>
  <c r="M399" i="3"/>
  <c r="N399" i="3" s="1"/>
  <c r="M400" i="3"/>
  <c r="N400" i="3" s="1"/>
  <c r="M401" i="3"/>
  <c r="N401" i="3" s="1"/>
  <c r="M402" i="3"/>
  <c r="N402" i="3" s="1"/>
  <c r="M403" i="3"/>
  <c r="N403" i="3" s="1"/>
  <c r="M404" i="3"/>
  <c r="N404" i="3" s="1"/>
  <c r="M405" i="3"/>
  <c r="N405" i="3" s="1"/>
  <c r="M406" i="3"/>
  <c r="N406" i="3" s="1"/>
  <c r="M407" i="3"/>
  <c r="N407" i="3" s="1"/>
  <c r="M408" i="3"/>
  <c r="N408" i="3" s="1"/>
  <c r="M409" i="3"/>
  <c r="N409" i="3" s="1"/>
  <c r="M410" i="3"/>
  <c r="N410" i="3" s="1"/>
  <c r="M411" i="3"/>
  <c r="N411" i="3" s="1"/>
  <c r="M412" i="3"/>
  <c r="N412" i="3" s="1"/>
  <c r="M413" i="3"/>
  <c r="N413" i="3" s="1"/>
  <c r="M414" i="3"/>
  <c r="N414" i="3" s="1"/>
  <c r="M415" i="3"/>
  <c r="N415" i="3" s="1"/>
  <c r="M416" i="3"/>
  <c r="N416" i="3" s="1"/>
  <c r="M417" i="3"/>
  <c r="N417" i="3" s="1"/>
  <c r="M418" i="3"/>
  <c r="N418" i="3" s="1"/>
  <c r="M419" i="3"/>
  <c r="N419" i="3" s="1"/>
  <c r="M420" i="3"/>
  <c r="N420" i="3" s="1"/>
  <c r="M421" i="3"/>
  <c r="N421" i="3" s="1"/>
  <c r="M422" i="3"/>
  <c r="N422" i="3" s="1"/>
  <c r="M423" i="3"/>
  <c r="N423" i="3" s="1"/>
  <c r="M424" i="3"/>
  <c r="N424" i="3" s="1"/>
  <c r="M425" i="3"/>
  <c r="N425" i="3" s="1"/>
  <c r="M426" i="3"/>
  <c r="N426" i="3" s="1"/>
  <c r="M427" i="3"/>
  <c r="N427" i="3" s="1"/>
  <c r="M428" i="3"/>
  <c r="N428" i="3" s="1"/>
  <c r="M429" i="3"/>
  <c r="N429" i="3" s="1"/>
  <c r="M430" i="3"/>
  <c r="N430" i="3" s="1"/>
  <c r="M431" i="3"/>
  <c r="N431" i="3" s="1"/>
  <c r="M432" i="3"/>
  <c r="N432" i="3" s="1"/>
  <c r="M433" i="3"/>
  <c r="N433" i="3" s="1"/>
  <c r="M434" i="3"/>
  <c r="N434" i="3" s="1"/>
  <c r="M435" i="3"/>
  <c r="N435" i="3" s="1"/>
  <c r="M436" i="3"/>
  <c r="N436" i="3" s="1"/>
  <c r="M437" i="3"/>
  <c r="N437" i="3" s="1"/>
  <c r="M438" i="3"/>
  <c r="N438" i="3" s="1"/>
  <c r="M439" i="3"/>
  <c r="N439" i="3" s="1"/>
  <c r="M440" i="3"/>
  <c r="N440" i="3" s="1"/>
  <c r="M441" i="3"/>
  <c r="N441" i="3" s="1"/>
  <c r="M442" i="3"/>
  <c r="N442" i="3" s="1"/>
  <c r="M443" i="3"/>
  <c r="N443" i="3" s="1"/>
  <c r="M444" i="3"/>
  <c r="N444" i="3" s="1"/>
  <c r="M445" i="3"/>
  <c r="N445" i="3" s="1"/>
  <c r="M446" i="3"/>
  <c r="N446" i="3" s="1"/>
  <c r="M447" i="3"/>
  <c r="N447" i="3" s="1"/>
  <c r="M448" i="3"/>
  <c r="N448" i="3" s="1"/>
  <c r="M449" i="3"/>
  <c r="N449" i="3" s="1"/>
  <c r="M450" i="3"/>
  <c r="N450" i="3" s="1"/>
  <c r="M451" i="3"/>
  <c r="N451" i="3" s="1"/>
  <c r="M452" i="3"/>
  <c r="N452" i="3" s="1"/>
  <c r="M453" i="3"/>
  <c r="N453" i="3" s="1"/>
  <c r="M454" i="3"/>
  <c r="N454" i="3" s="1"/>
  <c r="M455" i="3"/>
  <c r="N455" i="3" s="1"/>
  <c r="M456" i="3"/>
  <c r="N456" i="3" s="1"/>
  <c r="M457" i="3"/>
  <c r="N457" i="3" s="1"/>
  <c r="M458" i="3"/>
  <c r="N458" i="3" s="1"/>
  <c r="M459" i="3"/>
  <c r="N459" i="3" s="1"/>
  <c r="M460" i="3"/>
  <c r="N460" i="3" s="1"/>
  <c r="M461" i="3"/>
  <c r="N461" i="3" s="1"/>
  <c r="M462" i="3"/>
  <c r="N462" i="3" s="1"/>
  <c r="M463" i="3"/>
  <c r="N463" i="3" s="1"/>
  <c r="M464" i="3"/>
  <c r="N464" i="3" s="1"/>
  <c r="M465" i="3"/>
  <c r="N465" i="3" s="1"/>
  <c r="M466" i="3"/>
  <c r="N466" i="3" s="1"/>
  <c r="M467" i="3"/>
  <c r="N467" i="3" s="1"/>
  <c r="M468" i="3"/>
  <c r="N468" i="3" s="1"/>
  <c r="M469" i="3"/>
  <c r="N469" i="3" s="1"/>
  <c r="M470" i="3"/>
  <c r="N470" i="3" s="1"/>
  <c r="M471" i="3"/>
  <c r="N471" i="3" s="1"/>
  <c r="M472" i="3"/>
  <c r="N472" i="3" s="1"/>
  <c r="M473" i="3"/>
  <c r="N473" i="3" s="1"/>
  <c r="M474" i="3"/>
  <c r="N474" i="3" s="1"/>
  <c r="M475" i="3"/>
  <c r="N475" i="3" s="1"/>
  <c r="M476" i="3"/>
  <c r="N476" i="3" s="1"/>
  <c r="M477" i="3"/>
  <c r="N477" i="3" s="1"/>
  <c r="M478" i="3"/>
  <c r="N478" i="3" s="1"/>
  <c r="M479" i="3"/>
  <c r="N479" i="3" s="1"/>
  <c r="M480" i="3"/>
  <c r="N480" i="3" s="1"/>
  <c r="M481" i="3"/>
  <c r="N481" i="3" s="1"/>
  <c r="M482" i="3"/>
  <c r="N482" i="3" s="1"/>
  <c r="M483" i="3"/>
  <c r="N483" i="3" s="1"/>
  <c r="M484" i="3"/>
  <c r="N484" i="3" s="1"/>
  <c r="M485" i="3"/>
  <c r="N485" i="3" s="1"/>
  <c r="M486" i="3"/>
  <c r="N486" i="3" s="1"/>
  <c r="M487" i="3"/>
  <c r="N487" i="3" s="1"/>
  <c r="M488" i="3"/>
  <c r="N488" i="3" s="1"/>
  <c r="M489" i="3"/>
  <c r="N489" i="3" s="1"/>
  <c r="M490" i="3"/>
  <c r="N490" i="3" s="1"/>
  <c r="M491" i="3"/>
  <c r="N491" i="3" s="1"/>
  <c r="M492" i="3"/>
  <c r="N492" i="3" s="1"/>
  <c r="M493" i="3"/>
  <c r="N493" i="3" s="1"/>
  <c r="M494" i="3"/>
  <c r="N494" i="3" s="1"/>
  <c r="M495" i="3"/>
  <c r="N495" i="3" s="1"/>
  <c r="M496" i="3"/>
  <c r="N496" i="3" s="1"/>
  <c r="M497" i="3"/>
  <c r="N497" i="3" s="1"/>
  <c r="M498" i="3"/>
  <c r="N498" i="3" s="1"/>
  <c r="M499" i="3"/>
  <c r="N499" i="3" s="1"/>
  <c r="M500" i="3"/>
  <c r="N500" i="3" s="1"/>
  <c r="M501" i="3"/>
  <c r="N501" i="3" s="1"/>
  <c r="M502" i="3"/>
  <c r="N502" i="3" s="1"/>
  <c r="M503" i="3"/>
  <c r="N503" i="3" s="1"/>
  <c r="M504" i="3"/>
  <c r="N504" i="3" s="1"/>
  <c r="M505" i="3"/>
  <c r="N505" i="3" s="1"/>
  <c r="M506" i="3"/>
  <c r="N506" i="3" s="1"/>
  <c r="M507" i="3"/>
  <c r="N507" i="3" s="1"/>
  <c r="M508" i="3"/>
  <c r="N508" i="3" s="1"/>
  <c r="M509" i="3"/>
  <c r="N509" i="3" s="1"/>
  <c r="M510" i="3"/>
  <c r="N510" i="3" s="1"/>
  <c r="M511" i="3"/>
  <c r="N511" i="3" s="1"/>
  <c r="M512" i="3"/>
  <c r="N512" i="3" s="1"/>
  <c r="M513" i="3"/>
  <c r="N513" i="3" s="1"/>
  <c r="M514" i="3"/>
  <c r="N514" i="3" s="1"/>
  <c r="M515" i="3"/>
  <c r="N515" i="3" s="1"/>
  <c r="M516" i="3"/>
  <c r="N516" i="3" s="1"/>
  <c r="M517" i="3"/>
  <c r="N517" i="3" s="1"/>
  <c r="M518" i="3"/>
  <c r="N518" i="3" s="1"/>
  <c r="M519" i="3"/>
  <c r="N519" i="3" s="1"/>
  <c r="M520" i="3"/>
  <c r="N520" i="3" s="1"/>
  <c r="M521" i="3"/>
  <c r="N521" i="3" s="1"/>
  <c r="M522" i="3"/>
  <c r="N522" i="3" s="1"/>
  <c r="M523" i="3"/>
  <c r="N523" i="3" s="1"/>
  <c r="M524" i="3"/>
  <c r="N524" i="3" s="1"/>
  <c r="M525" i="3"/>
  <c r="N525" i="3" s="1"/>
  <c r="M526" i="3"/>
  <c r="N526" i="3" s="1"/>
  <c r="M527" i="3"/>
  <c r="N527" i="3" s="1"/>
  <c r="M528" i="3"/>
  <c r="N528" i="3" s="1"/>
  <c r="M529" i="3"/>
  <c r="N529" i="3" s="1"/>
  <c r="M530" i="3"/>
  <c r="N530" i="3" s="1"/>
  <c r="M531" i="3"/>
  <c r="N531" i="3" s="1"/>
  <c r="M532" i="3"/>
  <c r="N532" i="3" s="1"/>
  <c r="M533" i="3"/>
  <c r="N533" i="3" s="1"/>
  <c r="M534" i="3"/>
  <c r="N534" i="3" s="1"/>
  <c r="M535" i="3"/>
  <c r="N535" i="3" s="1"/>
  <c r="M536" i="3"/>
  <c r="N536" i="3" s="1"/>
  <c r="M537" i="3"/>
  <c r="N537" i="3" s="1"/>
  <c r="M538" i="3"/>
  <c r="N538" i="3" s="1"/>
  <c r="M539" i="3"/>
  <c r="N539" i="3" s="1"/>
  <c r="M540" i="3"/>
  <c r="N540" i="3" s="1"/>
  <c r="M541" i="3"/>
  <c r="N541" i="3" s="1"/>
  <c r="M542" i="3"/>
  <c r="N542" i="3" s="1"/>
  <c r="M543" i="3"/>
  <c r="N543" i="3" s="1"/>
  <c r="M544" i="3"/>
  <c r="N544" i="3" s="1"/>
  <c r="M545" i="3"/>
  <c r="N545" i="3" s="1"/>
  <c r="M546" i="3"/>
  <c r="N546" i="3" s="1"/>
  <c r="M547" i="3"/>
  <c r="N547" i="3" s="1"/>
  <c r="M548" i="3"/>
  <c r="N548" i="3" s="1"/>
  <c r="M549" i="3"/>
  <c r="N549" i="3" s="1"/>
  <c r="M550" i="3"/>
  <c r="N550" i="3" s="1"/>
  <c r="M551" i="3"/>
  <c r="N551" i="3" s="1"/>
  <c r="M552" i="3"/>
  <c r="N552" i="3" s="1"/>
  <c r="M553" i="3"/>
  <c r="N553" i="3" s="1"/>
  <c r="M554" i="3"/>
  <c r="N554" i="3" s="1"/>
  <c r="M555" i="3"/>
  <c r="N555" i="3" s="1"/>
  <c r="M556" i="3"/>
  <c r="N556" i="3" s="1"/>
  <c r="M557" i="3"/>
  <c r="N557" i="3" s="1"/>
  <c r="M558" i="3"/>
  <c r="N558" i="3" s="1"/>
  <c r="M559" i="3"/>
  <c r="N559" i="3" s="1"/>
  <c r="M560" i="3"/>
  <c r="N560" i="3" s="1"/>
  <c r="M561" i="3"/>
  <c r="N561" i="3" s="1"/>
  <c r="M562" i="3"/>
  <c r="N562" i="3" s="1"/>
  <c r="M563" i="3"/>
  <c r="N563" i="3" s="1"/>
  <c r="M564" i="3"/>
  <c r="N564" i="3" s="1"/>
  <c r="M565" i="3"/>
  <c r="N565" i="3" s="1"/>
  <c r="M566" i="3"/>
  <c r="N566" i="3" s="1"/>
  <c r="M567" i="3"/>
  <c r="N567" i="3" s="1"/>
  <c r="M568" i="3"/>
  <c r="N568" i="3" s="1"/>
  <c r="M569" i="3"/>
  <c r="N569" i="3" s="1"/>
  <c r="M570" i="3"/>
  <c r="N570" i="3" s="1"/>
  <c r="M571" i="3"/>
  <c r="N571" i="3" s="1"/>
  <c r="M572" i="3"/>
  <c r="N572" i="3" s="1"/>
  <c r="M573" i="3"/>
  <c r="N573" i="3" s="1"/>
  <c r="M574" i="3"/>
  <c r="N574" i="3" s="1"/>
  <c r="M575" i="3"/>
  <c r="N575" i="3" s="1"/>
  <c r="M576" i="3"/>
  <c r="N576" i="3" s="1"/>
  <c r="M577" i="3"/>
  <c r="N577" i="3" s="1"/>
  <c r="M578" i="3"/>
  <c r="N578" i="3" s="1"/>
  <c r="M579" i="3"/>
  <c r="N579" i="3" s="1"/>
  <c r="M580" i="3"/>
  <c r="N580" i="3" s="1"/>
  <c r="M581" i="3"/>
  <c r="N581" i="3" s="1"/>
  <c r="M582" i="3"/>
  <c r="N582" i="3" s="1"/>
  <c r="M583" i="3"/>
  <c r="N583" i="3" s="1"/>
  <c r="M584" i="3"/>
  <c r="N584" i="3" s="1"/>
  <c r="M585" i="3"/>
  <c r="N585" i="3" s="1"/>
  <c r="M586" i="3"/>
  <c r="N586" i="3" s="1"/>
  <c r="M587" i="3"/>
  <c r="N587" i="3" s="1"/>
  <c r="M588" i="3"/>
  <c r="N588" i="3" s="1"/>
  <c r="M589" i="3"/>
  <c r="N589" i="3" s="1"/>
  <c r="M590" i="3"/>
  <c r="N590" i="3" s="1"/>
  <c r="M591" i="3"/>
  <c r="N591" i="3" s="1"/>
  <c r="M592" i="3"/>
  <c r="N592" i="3" s="1"/>
  <c r="M593" i="3"/>
  <c r="N593" i="3" s="1"/>
  <c r="M594" i="3"/>
  <c r="N594" i="3" s="1"/>
  <c r="M595" i="3"/>
  <c r="N595" i="3" s="1"/>
  <c r="M596" i="3"/>
  <c r="N596" i="3" s="1"/>
  <c r="M597" i="3"/>
  <c r="N597" i="3" s="1"/>
  <c r="M598" i="3"/>
  <c r="N598" i="3" s="1"/>
  <c r="M599" i="3"/>
  <c r="N599" i="3" s="1"/>
  <c r="M600" i="3"/>
  <c r="N600" i="3" s="1"/>
  <c r="M601" i="3"/>
  <c r="N601" i="3" s="1"/>
  <c r="M602" i="3"/>
  <c r="N602" i="3" s="1"/>
  <c r="M603" i="3"/>
  <c r="N603" i="3" s="1"/>
  <c r="M604" i="3"/>
  <c r="N604" i="3" s="1"/>
  <c r="M605" i="3"/>
  <c r="N605" i="3" s="1"/>
  <c r="M606" i="3"/>
  <c r="N606" i="3" s="1"/>
  <c r="M607" i="3"/>
  <c r="N607" i="3" s="1"/>
  <c r="M608" i="3"/>
  <c r="N608" i="3" s="1"/>
  <c r="M609" i="3"/>
  <c r="N609" i="3" s="1"/>
  <c r="M610" i="3"/>
  <c r="N610" i="3" s="1"/>
  <c r="M611" i="3"/>
  <c r="N611" i="3" s="1"/>
  <c r="M612" i="3"/>
  <c r="N612" i="3" s="1"/>
  <c r="M613" i="3"/>
  <c r="N613" i="3" s="1"/>
  <c r="M614" i="3"/>
  <c r="N614" i="3" s="1"/>
  <c r="M615" i="3"/>
  <c r="N615" i="3" s="1"/>
  <c r="M616" i="3"/>
  <c r="N616" i="3" s="1"/>
  <c r="M617" i="3"/>
  <c r="N617" i="3" s="1"/>
  <c r="M618" i="3"/>
  <c r="N618" i="3" s="1"/>
  <c r="M619" i="3"/>
  <c r="N619" i="3" s="1"/>
  <c r="M620" i="3"/>
  <c r="N620" i="3" s="1"/>
  <c r="M621" i="3"/>
  <c r="N621" i="3" s="1"/>
  <c r="M622" i="3"/>
  <c r="N622" i="3" s="1"/>
  <c r="M623" i="3"/>
  <c r="N623" i="3" s="1"/>
  <c r="M624" i="3"/>
  <c r="N624" i="3" s="1"/>
  <c r="M625" i="3"/>
  <c r="N625" i="3" s="1"/>
  <c r="M626" i="3"/>
  <c r="N626" i="3" s="1"/>
  <c r="M627" i="3"/>
  <c r="N627" i="3" s="1"/>
  <c r="M628" i="3"/>
  <c r="N628" i="3" s="1"/>
  <c r="M629" i="3"/>
  <c r="N629" i="3" s="1"/>
  <c r="M630" i="3"/>
  <c r="N630" i="3" s="1"/>
  <c r="M631" i="3"/>
  <c r="N631" i="3" s="1"/>
  <c r="M632" i="3"/>
  <c r="N632" i="3" s="1"/>
  <c r="M633" i="3"/>
  <c r="N633" i="3" s="1"/>
  <c r="M634" i="3"/>
  <c r="N634" i="3" s="1"/>
  <c r="M635" i="3"/>
  <c r="N635" i="3" s="1"/>
  <c r="M636" i="3"/>
  <c r="N636" i="3" s="1"/>
  <c r="M637" i="3"/>
  <c r="N637" i="3" s="1"/>
  <c r="M638" i="3"/>
  <c r="N638" i="3" s="1"/>
  <c r="M639" i="3"/>
  <c r="N639" i="3" s="1"/>
  <c r="M640" i="3"/>
  <c r="N640" i="3" s="1"/>
  <c r="M641" i="3"/>
  <c r="N641" i="3" s="1"/>
  <c r="M642" i="3"/>
  <c r="N642" i="3" s="1"/>
  <c r="M643" i="3"/>
  <c r="N643" i="3" s="1"/>
  <c r="M644" i="3"/>
  <c r="N644" i="3" s="1"/>
  <c r="M645" i="3"/>
  <c r="N645" i="3" s="1"/>
  <c r="M646" i="3"/>
  <c r="N646" i="3" s="1"/>
  <c r="M647" i="3"/>
  <c r="N647" i="3" s="1"/>
  <c r="M648" i="3"/>
  <c r="N648" i="3" s="1"/>
  <c r="M649" i="3"/>
  <c r="N649" i="3" s="1"/>
  <c r="M650" i="3"/>
  <c r="N650" i="3" s="1"/>
  <c r="M651" i="3"/>
  <c r="N651" i="3" s="1"/>
  <c r="M652" i="3"/>
  <c r="N652" i="3" s="1"/>
  <c r="M653" i="3"/>
  <c r="N653" i="3" s="1"/>
  <c r="M654" i="3"/>
  <c r="N654" i="3" s="1"/>
  <c r="M655" i="3"/>
  <c r="N655" i="3" s="1"/>
  <c r="M656" i="3"/>
  <c r="N656" i="3" s="1"/>
  <c r="M657" i="3"/>
  <c r="N657" i="3" s="1"/>
  <c r="M658" i="3"/>
  <c r="N658" i="3" s="1"/>
  <c r="M659" i="3"/>
  <c r="N659" i="3" s="1"/>
  <c r="M660" i="3"/>
  <c r="N660" i="3" s="1"/>
  <c r="M661" i="3"/>
  <c r="N661" i="3" s="1"/>
  <c r="M662" i="3"/>
  <c r="N662" i="3" s="1"/>
  <c r="M663" i="3"/>
  <c r="N663" i="3" s="1"/>
  <c r="M664" i="3"/>
  <c r="N664" i="3" s="1"/>
  <c r="M665" i="3"/>
  <c r="N665" i="3" s="1"/>
  <c r="M666" i="3"/>
  <c r="N666" i="3" s="1"/>
  <c r="M667" i="3"/>
  <c r="N667" i="3" s="1"/>
  <c r="M668" i="3"/>
  <c r="N668" i="3" s="1"/>
  <c r="M669" i="3"/>
  <c r="N669" i="3" s="1"/>
  <c r="M670" i="3"/>
  <c r="N670" i="3" s="1"/>
  <c r="M671" i="3"/>
  <c r="N671" i="3" s="1"/>
  <c r="M672" i="3"/>
  <c r="N672" i="3" s="1"/>
  <c r="M673" i="3"/>
  <c r="N673" i="3" s="1"/>
  <c r="M674" i="3"/>
  <c r="N674" i="3" s="1"/>
  <c r="M675" i="3"/>
  <c r="N675" i="3" s="1"/>
  <c r="M676" i="3"/>
  <c r="N676" i="3" s="1"/>
  <c r="M677" i="3"/>
  <c r="N677" i="3" s="1"/>
  <c r="M678" i="3"/>
  <c r="N678" i="3" s="1"/>
  <c r="M679" i="3"/>
  <c r="N679" i="3" s="1"/>
  <c r="M680" i="3"/>
  <c r="N680" i="3" s="1"/>
  <c r="M681" i="3"/>
  <c r="N681" i="3" s="1"/>
  <c r="M682" i="3"/>
  <c r="N682" i="3" s="1"/>
  <c r="M683" i="3"/>
  <c r="N683" i="3" s="1"/>
  <c r="M684" i="3"/>
  <c r="N684" i="3" s="1"/>
  <c r="M685" i="3"/>
  <c r="N685" i="3" s="1"/>
  <c r="M686" i="3"/>
  <c r="N686" i="3" s="1"/>
  <c r="M687" i="3"/>
  <c r="N687" i="3" s="1"/>
  <c r="M688" i="3"/>
  <c r="N688" i="3" s="1"/>
  <c r="M689" i="3"/>
  <c r="N689" i="3" s="1"/>
  <c r="M690" i="3"/>
  <c r="N690" i="3" s="1"/>
  <c r="M691" i="3"/>
  <c r="N691" i="3" s="1"/>
  <c r="M692" i="3"/>
  <c r="N692" i="3" s="1"/>
  <c r="M693" i="3"/>
  <c r="N693" i="3" s="1"/>
  <c r="M694" i="3"/>
  <c r="N694" i="3" s="1"/>
  <c r="M695" i="3"/>
  <c r="N695" i="3" s="1"/>
  <c r="M696" i="3"/>
  <c r="N696" i="3" s="1"/>
  <c r="M697" i="3"/>
  <c r="N697" i="3" s="1"/>
  <c r="M698" i="3"/>
  <c r="N698" i="3" s="1"/>
  <c r="M699" i="3"/>
  <c r="N699" i="3" s="1"/>
  <c r="M700" i="3"/>
  <c r="N700" i="3" s="1"/>
  <c r="M701" i="3"/>
  <c r="N701" i="3" s="1"/>
  <c r="M702" i="3"/>
  <c r="N702" i="3" s="1"/>
  <c r="M703" i="3"/>
  <c r="N703" i="3" s="1"/>
  <c r="M704" i="3"/>
  <c r="N704" i="3" s="1"/>
  <c r="M705" i="3"/>
  <c r="N705" i="3" s="1"/>
  <c r="M706" i="3"/>
  <c r="N706" i="3" s="1"/>
  <c r="M707" i="3"/>
  <c r="N707" i="3" s="1"/>
  <c r="M708" i="3"/>
  <c r="N708" i="3" s="1"/>
  <c r="M709" i="3"/>
  <c r="N709" i="3" s="1"/>
  <c r="M710" i="3"/>
  <c r="N710" i="3" s="1"/>
  <c r="M711" i="3"/>
  <c r="N711" i="3" s="1"/>
  <c r="M712" i="3"/>
  <c r="N712" i="3" s="1"/>
  <c r="M713" i="3"/>
  <c r="N713" i="3" s="1"/>
  <c r="M714" i="3"/>
  <c r="N714" i="3" s="1"/>
  <c r="M715" i="3"/>
  <c r="N715" i="3" s="1"/>
  <c r="M716" i="3"/>
  <c r="N716" i="3" s="1"/>
  <c r="M717" i="3"/>
  <c r="N717" i="3" s="1"/>
  <c r="M718" i="3"/>
  <c r="N718" i="3" s="1"/>
  <c r="M719" i="3"/>
  <c r="N719" i="3" s="1"/>
  <c r="M720" i="3"/>
  <c r="N720" i="3" s="1"/>
  <c r="M721" i="3"/>
  <c r="N721" i="3" s="1"/>
  <c r="M722" i="3"/>
  <c r="N722" i="3" s="1"/>
  <c r="M723" i="3"/>
  <c r="N723" i="3" s="1"/>
  <c r="M724" i="3"/>
  <c r="N724" i="3" s="1"/>
  <c r="M725" i="3"/>
  <c r="N725" i="3" s="1"/>
  <c r="M726" i="3"/>
  <c r="N726" i="3" s="1"/>
  <c r="M727" i="3"/>
  <c r="N727" i="3" s="1"/>
  <c r="M728" i="3"/>
  <c r="N728" i="3" s="1"/>
  <c r="M729" i="3"/>
  <c r="N729" i="3" s="1"/>
  <c r="M730" i="3"/>
  <c r="N730" i="3" s="1"/>
  <c r="M731" i="3"/>
  <c r="N731" i="3" s="1"/>
  <c r="M732" i="3"/>
  <c r="N732" i="3" s="1"/>
  <c r="M733" i="3"/>
  <c r="N733" i="3" s="1"/>
  <c r="M734" i="3"/>
  <c r="N734" i="3" s="1"/>
  <c r="M735" i="3"/>
  <c r="N735" i="3" s="1"/>
  <c r="M736" i="3"/>
  <c r="N736" i="3" s="1"/>
  <c r="M737" i="3"/>
  <c r="N737" i="3" s="1"/>
  <c r="M738" i="3"/>
  <c r="N738" i="3" s="1"/>
  <c r="M739" i="3"/>
  <c r="N739" i="3" s="1"/>
  <c r="M740" i="3"/>
  <c r="N740" i="3" s="1"/>
  <c r="M741" i="3"/>
  <c r="N741" i="3" s="1"/>
  <c r="M742" i="3"/>
  <c r="N742" i="3" s="1"/>
  <c r="M743" i="3"/>
  <c r="N743" i="3" s="1"/>
  <c r="M744" i="3"/>
  <c r="N744" i="3" s="1"/>
  <c r="M745" i="3"/>
  <c r="N745" i="3" s="1"/>
  <c r="M746" i="3"/>
  <c r="N746" i="3" s="1"/>
  <c r="M747" i="3"/>
  <c r="N747" i="3" s="1"/>
  <c r="M748" i="3"/>
  <c r="N748" i="3" s="1"/>
  <c r="M749" i="3"/>
  <c r="N749" i="3" s="1"/>
  <c r="M750" i="3"/>
  <c r="N750" i="3" s="1"/>
  <c r="M751" i="3"/>
  <c r="N751" i="3" s="1"/>
  <c r="M752" i="3"/>
  <c r="N752" i="3" s="1"/>
  <c r="M753" i="3"/>
  <c r="N753" i="3" s="1"/>
  <c r="M754" i="3"/>
  <c r="N754" i="3" s="1"/>
  <c r="M755" i="3"/>
  <c r="N755" i="3" s="1"/>
  <c r="M756" i="3"/>
  <c r="N756" i="3" s="1"/>
  <c r="M757" i="3"/>
  <c r="N757" i="3" s="1"/>
  <c r="M758" i="3"/>
  <c r="N758" i="3" s="1"/>
  <c r="M759" i="3"/>
  <c r="N759" i="3" s="1"/>
  <c r="M760" i="3"/>
  <c r="N760" i="3" s="1"/>
  <c r="M761" i="3"/>
  <c r="N761" i="3" s="1"/>
  <c r="M762" i="3"/>
  <c r="N762" i="3" s="1"/>
  <c r="M763" i="3"/>
  <c r="N763" i="3" s="1"/>
  <c r="M764" i="3"/>
  <c r="N764" i="3" s="1"/>
  <c r="M765" i="3"/>
  <c r="N765" i="3" s="1"/>
  <c r="M766" i="3"/>
  <c r="N766" i="3" s="1"/>
  <c r="M767" i="3"/>
  <c r="N767" i="3" s="1"/>
  <c r="M768" i="3"/>
  <c r="N768" i="3" s="1"/>
  <c r="M769" i="3"/>
  <c r="N769" i="3" s="1"/>
  <c r="M770" i="3"/>
  <c r="N770" i="3" s="1"/>
  <c r="M771" i="3"/>
  <c r="N771" i="3" s="1"/>
  <c r="M772" i="3"/>
  <c r="N772" i="3" s="1"/>
  <c r="M773" i="3"/>
  <c r="N773" i="3" s="1"/>
  <c r="M774" i="3"/>
  <c r="N774" i="3" s="1"/>
  <c r="M775" i="3"/>
  <c r="N775" i="3" s="1"/>
  <c r="M776" i="3"/>
  <c r="N776" i="3" s="1"/>
  <c r="M777" i="3"/>
  <c r="N777" i="3" s="1"/>
  <c r="M778" i="3"/>
  <c r="N778" i="3" s="1"/>
  <c r="M779" i="3"/>
  <c r="N779" i="3" s="1"/>
  <c r="M780" i="3"/>
  <c r="N780" i="3" s="1"/>
  <c r="M781" i="3"/>
  <c r="N781" i="3" s="1"/>
  <c r="M782" i="3"/>
  <c r="N782" i="3" s="1"/>
  <c r="M783" i="3"/>
  <c r="N783" i="3" s="1"/>
  <c r="M784" i="3"/>
  <c r="N784" i="3" s="1"/>
  <c r="M785" i="3"/>
  <c r="N785" i="3" s="1"/>
  <c r="M786" i="3"/>
  <c r="N786" i="3" s="1"/>
  <c r="M787" i="3"/>
  <c r="N787" i="3" s="1"/>
  <c r="M788" i="3"/>
  <c r="N788" i="3" s="1"/>
  <c r="M789" i="3"/>
  <c r="N789" i="3" s="1"/>
  <c r="M790" i="3"/>
  <c r="N790" i="3" s="1"/>
  <c r="M791" i="3"/>
  <c r="N791" i="3" s="1"/>
  <c r="M792" i="3"/>
  <c r="N792" i="3" s="1"/>
  <c r="M793" i="3"/>
  <c r="N793" i="3" s="1"/>
  <c r="M794" i="3"/>
  <c r="N794" i="3" s="1"/>
  <c r="M795" i="3"/>
  <c r="N795" i="3" s="1"/>
  <c r="M796" i="3"/>
  <c r="N796" i="3" s="1"/>
  <c r="M797" i="3"/>
  <c r="N797" i="3" s="1"/>
  <c r="M798" i="3"/>
  <c r="N798" i="3" s="1"/>
  <c r="M799" i="3"/>
  <c r="N799" i="3" s="1"/>
  <c r="M800" i="3"/>
  <c r="N800" i="3" s="1"/>
  <c r="M801" i="3"/>
  <c r="N801" i="3" s="1"/>
  <c r="M802" i="3"/>
  <c r="N802" i="3" s="1"/>
  <c r="M803" i="3"/>
  <c r="N803" i="3" s="1"/>
  <c r="M804" i="3"/>
  <c r="N804" i="3" s="1"/>
  <c r="M805" i="3"/>
  <c r="N805" i="3" s="1"/>
  <c r="M806" i="3"/>
  <c r="N806" i="3" s="1"/>
  <c r="M807" i="3"/>
  <c r="N807" i="3" s="1"/>
  <c r="M808" i="3"/>
  <c r="N808" i="3" s="1"/>
  <c r="M809" i="3"/>
  <c r="N809" i="3" s="1"/>
  <c r="M810" i="3"/>
  <c r="N810" i="3" s="1"/>
  <c r="M811" i="3"/>
  <c r="N811" i="3" s="1"/>
  <c r="M812" i="3"/>
  <c r="N812" i="3" s="1"/>
  <c r="M813" i="3"/>
  <c r="N813" i="3" s="1"/>
  <c r="M814" i="3"/>
  <c r="N814" i="3" s="1"/>
  <c r="M815" i="3"/>
  <c r="N815" i="3" s="1"/>
  <c r="M816" i="3"/>
  <c r="N816" i="3" s="1"/>
  <c r="M817" i="3"/>
  <c r="N817" i="3" s="1"/>
  <c r="M818" i="3"/>
  <c r="N818" i="3" s="1"/>
  <c r="M819" i="3"/>
  <c r="N819" i="3" s="1"/>
  <c r="M820" i="3"/>
  <c r="N820" i="3" s="1"/>
  <c r="M821" i="3"/>
  <c r="N821" i="3" s="1"/>
  <c r="M822" i="3"/>
  <c r="N822" i="3" s="1"/>
  <c r="M823" i="3"/>
  <c r="N823" i="3" s="1"/>
  <c r="M824" i="3"/>
  <c r="N824" i="3" s="1"/>
  <c r="M825" i="3"/>
  <c r="N825" i="3" s="1"/>
  <c r="M826" i="3"/>
  <c r="N826" i="3" s="1"/>
  <c r="M827" i="3"/>
  <c r="N827" i="3" s="1"/>
  <c r="M828" i="3"/>
  <c r="N828" i="3" s="1"/>
  <c r="M829" i="3"/>
  <c r="N829" i="3" s="1"/>
  <c r="M830" i="3"/>
  <c r="N830" i="3" s="1"/>
  <c r="M831" i="3"/>
  <c r="N831" i="3" s="1"/>
  <c r="M832" i="3"/>
  <c r="N832" i="3" s="1"/>
  <c r="M833" i="3"/>
  <c r="N833" i="3" s="1"/>
  <c r="M834" i="3"/>
  <c r="N834" i="3" s="1"/>
  <c r="M835" i="3"/>
  <c r="N835" i="3" s="1"/>
  <c r="M836" i="3"/>
  <c r="N836" i="3" s="1"/>
  <c r="M837" i="3"/>
  <c r="N837" i="3" s="1"/>
  <c r="M838" i="3"/>
  <c r="N838" i="3" s="1"/>
  <c r="M839" i="3"/>
  <c r="N839" i="3" s="1"/>
  <c r="M840" i="3"/>
  <c r="N840" i="3" s="1"/>
  <c r="M841" i="3"/>
  <c r="N841" i="3" s="1"/>
  <c r="M842" i="3"/>
  <c r="N842" i="3" s="1"/>
  <c r="M843" i="3"/>
  <c r="N843" i="3" s="1"/>
  <c r="M844" i="3"/>
  <c r="N844" i="3" s="1"/>
  <c r="M845" i="3"/>
  <c r="N845" i="3" s="1"/>
  <c r="M846" i="3"/>
  <c r="N846" i="3" s="1"/>
  <c r="M847" i="3"/>
  <c r="N847" i="3" s="1"/>
  <c r="M848" i="3"/>
  <c r="N848" i="3" s="1"/>
  <c r="M849" i="3"/>
  <c r="N849" i="3" s="1"/>
  <c r="M850" i="3"/>
  <c r="N850" i="3" s="1"/>
  <c r="M851" i="3"/>
  <c r="N851" i="3" s="1"/>
  <c r="M852" i="3"/>
  <c r="N852" i="3" s="1"/>
  <c r="M853" i="3"/>
  <c r="N853" i="3" s="1"/>
  <c r="M854" i="3"/>
  <c r="N854" i="3" s="1"/>
  <c r="M855" i="3"/>
  <c r="N855" i="3" s="1"/>
  <c r="M856" i="3"/>
  <c r="N856" i="3" s="1"/>
  <c r="M857" i="3"/>
  <c r="N857" i="3" s="1"/>
  <c r="M858" i="3"/>
  <c r="N858" i="3" s="1"/>
  <c r="M859" i="3"/>
  <c r="N859" i="3" s="1"/>
  <c r="M860" i="3"/>
  <c r="N860" i="3" s="1"/>
  <c r="M861" i="3"/>
  <c r="N861" i="3" s="1"/>
  <c r="M862" i="3"/>
  <c r="N862" i="3" s="1"/>
  <c r="M863" i="3"/>
  <c r="N863" i="3" s="1"/>
  <c r="M864" i="3"/>
  <c r="N864" i="3" s="1"/>
  <c r="M865" i="3"/>
  <c r="N865" i="3" s="1"/>
  <c r="M866" i="3"/>
  <c r="N866" i="3" s="1"/>
  <c r="M867" i="3"/>
  <c r="N867" i="3" s="1"/>
  <c r="M868" i="3"/>
  <c r="N868" i="3" s="1"/>
  <c r="M869" i="3"/>
  <c r="N869" i="3" s="1"/>
  <c r="M870" i="3"/>
  <c r="N870" i="3" s="1"/>
  <c r="M871" i="3"/>
  <c r="N871" i="3" s="1"/>
  <c r="M872" i="3"/>
  <c r="N872" i="3" s="1"/>
  <c r="M873" i="3"/>
  <c r="N873" i="3" s="1"/>
  <c r="M874" i="3"/>
  <c r="N874" i="3" s="1"/>
  <c r="M875" i="3"/>
  <c r="N875" i="3" s="1"/>
  <c r="M876" i="3"/>
  <c r="N876" i="3" s="1"/>
  <c r="M877" i="3"/>
  <c r="N877" i="3" s="1"/>
  <c r="M878" i="3"/>
  <c r="N878" i="3" s="1"/>
  <c r="M879" i="3"/>
  <c r="N879" i="3" s="1"/>
  <c r="M880" i="3"/>
  <c r="N880" i="3" s="1"/>
  <c r="M881" i="3"/>
  <c r="N881" i="3" s="1"/>
  <c r="M882" i="3"/>
  <c r="N882" i="3" s="1"/>
  <c r="M883" i="3"/>
  <c r="N883" i="3" s="1"/>
  <c r="M884" i="3"/>
  <c r="N884" i="3" s="1"/>
  <c r="M885" i="3"/>
  <c r="N885" i="3" s="1"/>
  <c r="M886" i="3"/>
  <c r="N886" i="3" s="1"/>
  <c r="M887" i="3"/>
  <c r="N887" i="3" s="1"/>
  <c r="M888" i="3"/>
  <c r="N888" i="3" s="1"/>
  <c r="M889" i="3"/>
  <c r="N889" i="3" s="1"/>
  <c r="M890" i="3"/>
  <c r="N890" i="3" s="1"/>
  <c r="M891" i="3"/>
  <c r="N891" i="3" s="1"/>
  <c r="M892" i="3"/>
  <c r="N892" i="3" s="1"/>
  <c r="M893" i="3"/>
  <c r="N893" i="3" s="1"/>
  <c r="M894" i="3"/>
  <c r="N894" i="3" s="1"/>
  <c r="M895" i="3"/>
  <c r="N895" i="3" s="1"/>
  <c r="M896" i="3"/>
  <c r="N896" i="3" s="1"/>
  <c r="M897" i="3"/>
  <c r="N897" i="3" s="1"/>
  <c r="M898" i="3"/>
  <c r="N898" i="3" s="1"/>
  <c r="M899" i="3"/>
  <c r="N899" i="3" s="1"/>
  <c r="M900" i="3"/>
  <c r="N900" i="3" s="1"/>
  <c r="M901" i="3"/>
  <c r="N901" i="3" s="1"/>
  <c r="M902" i="3"/>
  <c r="N902" i="3" s="1"/>
  <c r="M903" i="3"/>
  <c r="N903" i="3" s="1"/>
  <c r="M904" i="3"/>
  <c r="N904" i="3" s="1"/>
  <c r="M905" i="3"/>
  <c r="N905" i="3" s="1"/>
  <c r="M906" i="3"/>
  <c r="N906" i="3" s="1"/>
  <c r="M907" i="3"/>
  <c r="N907" i="3" s="1"/>
  <c r="M908" i="3"/>
  <c r="N908" i="3" s="1"/>
  <c r="M909" i="3"/>
  <c r="N909" i="3" s="1"/>
  <c r="M910" i="3"/>
  <c r="N910" i="3" s="1"/>
  <c r="M911" i="3"/>
  <c r="N911" i="3" s="1"/>
  <c r="M912" i="3"/>
  <c r="N912" i="3" s="1"/>
  <c r="M913" i="3"/>
  <c r="N913" i="3" s="1"/>
  <c r="M914" i="3"/>
  <c r="N914" i="3" s="1"/>
  <c r="M915" i="3"/>
  <c r="N915" i="3" s="1"/>
  <c r="M916" i="3"/>
  <c r="N916" i="3" s="1"/>
  <c r="M917" i="3"/>
  <c r="N917" i="3" s="1"/>
  <c r="M918" i="3"/>
  <c r="N918" i="3" s="1"/>
  <c r="M919" i="3"/>
  <c r="N919" i="3" s="1"/>
  <c r="M920" i="3"/>
  <c r="N920" i="3" s="1"/>
  <c r="M921" i="3"/>
  <c r="N921" i="3" s="1"/>
  <c r="M922" i="3"/>
  <c r="N922" i="3" s="1"/>
  <c r="M923" i="3"/>
  <c r="N923" i="3" s="1"/>
  <c r="M924" i="3"/>
  <c r="N924" i="3" s="1"/>
  <c r="M925" i="3"/>
  <c r="N925" i="3" s="1"/>
  <c r="M926" i="3"/>
  <c r="N926" i="3" s="1"/>
  <c r="M927" i="3"/>
  <c r="N927" i="3" s="1"/>
  <c r="M928" i="3"/>
  <c r="N928" i="3" s="1"/>
  <c r="M929" i="3"/>
  <c r="N929" i="3" s="1"/>
  <c r="M930" i="3"/>
  <c r="N930" i="3" s="1"/>
  <c r="M931" i="3"/>
  <c r="N931" i="3" s="1"/>
  <c r="M932" i="3"/>
  <c r="N932" i="3" s="1"/>
  <c r="M933" i="3"/>
  <c r="N933" i="3" s="1"/>
  <c r="M934" i="3"/>
  <c r="N934" i="3" s="1"/>
  <c r="M935" i="3"/>
  <c r="N935" i="3" s="1"/>
  <c r="M936" i="3"/>
  <c r="N936" i="3" s="1"/>
  <c r="M937" i="3"/>
  <c r="N937" i="3" s="1"/>
  <c r="M938" i="3"/>
  <c r="N938" i="3" s="1"/>
  <c r="M939" i="3"/>
  <c r="N939" i="3" s="1"/>
  <c r="M940" i="3"/>
  <c r="N940" i="3" s="1"/>
  <c r="M941" i="3"/>
  <c r="N941" i="3" s="1"/>
  <c r="M942" i="3"/>
  <c r="N942" i="3" s="1"/>
  <c r="M943" i="3"/>
  <c r="N943" i="3" s="1"/>
  <c r="M944" i="3"/>
  <c r="N944" i="3" s="1"/>
  <c r="M945" i="3"/>
  <c r="N945" i="3" s="1"/>
  <c r="M946" i="3"/>
  <c r="N946" i="3" s="1"/>
  <c r="M947" i="3"/>
  <c r="N947" i="3" s="1"/>
  <c r="M948" i="3"/>
  <c r="N948" i="3" s="1"/>
  <c r="M949" i="3"/>
  <c r="N949" i="3" s="1"/>
  <c r="M950" i="3"/>
  <c r="N950" i="3" s="1"/>
  <c r="M951" i="3"/>
  <c r="N951" i="3" s="1"/>
  <c r="M952" i="3"/>
  <c r="N952" i="3" s="1"/>
  <c r="M953" i="3"/>
  <c r="N953" i="3" s="1"/>
  <c r="M954" i="3"/>
  <c r="N954" i="3" s="1"/>
  <c r="M955" i="3"/>
  <c r="N955" i="3" s="1"/>
  <c r="M956" i="3"/>
  <c r="N956" i="3" s="1"/>
  <c r="M957" i="3"/>
  <c r="N957" i="3" s="1"/>
  <c r="M958" i="3"/>
  <c r="N958" i="3" s="1"/>
  <c r="M959" i="3"/>
  <c r="N959" i="3" s="1"/>
  <c r="M960" i="3"/>
  <c r="N960" i="3" s="1"/>
  <c r="M961" i="3"/>
  <c r="N961" i="3" s="1"/>
  <c r="M962" i="3"/>
  <c r="N962" i="3" s="1"/>
  <c r="M963" i="3"/>
  <c r="N963" i="3" s="1"/>
  <c r="M964" i="3"/>
  <c r="N964" i="3" s="1"/>
  <c r="M965" i="3"/>
  <c r="N965" i="3" s="1"/>
  <c r="M966" i="3"/>
  <c r="N966" i="3" s="1"/>
  <c r="M967" i="3"/>
  <c r="N967" i="3" s="1"/>
  <c r="M968" i="3"/>
  <c r="N968" i="3" s="1"/>
  <c r="M969" i="3"/>
  <c r="N969" i="3" s="1"/>
  <c r="M970" i="3"/>
  <c r="N970" i="3" s="1"/>
  <c r="M971" i="3"/>
  <c r="N971" i="3" s="1"/>
  <c r="M972" i="3"/>
  <c r="N972" i="3" s="1"/>
  <c r="M973" i="3"/>
  <c r="N973" i="3" s="1"/>
  <c r="M974" i="3"/>
  <c r="N974" i="3" s="1"/>
  <c r="M975" i="3"/>
  <c r="N975" i="3" s="1"/>
  <c r="M976" i="3"/>
  <c r="N976" i="3" s="1"/>
  <c r="M977" i="3"/>
  <c r="N977" i="3" s="1"/>
  <c r="M978" i="3"/>
  <c r="N978" i="3" s="1"/>
  <c r="M979" i="3"/>
  <c r="N979" i="3" s="1"/>
  <c r="M980" i="3"/>
  <c r="N980" i="3" s="1"/>
  <c r="M981" i="3"/>
  <c r="N981" i="3" s="1"/>
  <c r="M982" i="3"/>
  <c r="N982" i="3" s="1"/>
  <c r="M983" i="3"/>
  <c r="N983" i="3" s="1"/>
  <c r="M984" i="3"/>
  <c r="N984" i="3" s="1"/>
  <c r="M985" i="3"/>
  <c r="N985" i="3" s="1"/>
  <c r="M986" i="3"/>
  <c r="N986" i="3" s="1"/>
  <c r="M987" i="3"/>
  <c r="N987" i="3" s="1"/>
  <c r="M988" i="3"/>
  <c r="N988" i="3" s="1"/>
  <c r="M989" i="3"/>
  <c r="N989" i="3" s="1"/>
  <c r="M990" i="3"/>
  <c r="N990" i="3" s="1"/>
  <c r="M991" i="3"/>
  <c r="N991" i="3" s="1"/>
  <c r="M992" i="3"/>
  <c r="N992" i="3" s="1"/>
  <c r="M993" i="3"/>
  <c r="N993" i="3" s="1"/>
  <c r="M994" i="3"/>
  <c r="N994" i="3" s="1"/>
  <c r="M995" i="3"/>
  <c r="N995" i="3" s="1"/>
  <c r="M996" i="3"/>
  <c r="N996" i="3" s="1"/>
  <c r="M997" i="3"/>
  <c r="N997" i="3" s="1"/>
  <c r="M998" i="3"/>
  <c r="N998" i="3" s="1"/>
  <c r="M999" i="3"/>
  <c r="N999" i="3" s="1"/>
  <c r="M1000" i="3"/>
  <c r="N1000" i="3" s="1"/>
  <c r="M1001" i="3"/>
  <c r="N1001" i="3" s="1"/>
  <c r="M1002" i="3"/>
  <c r="N1002" i="3" s="1"/>
  <c r="M1003" i="3"/>
  <c r="N1003" i="3" s="1"/>
  <c r="M1004" i="3"/>
  <c r="N1004" i="3" s="1"/>
  <c r="M1005" i="3"/>
  <c r="N1005" i="3" s="1"/>
  <c r="M1006" i="3"/>
  <c r="N1006" i="3" s="1"/>
  <c r="M1007" i="3"/>
  <c r="N1007" i="3" s="1"/>
  <c r="M1008" i="3"/>
  <c r="N1008" i="3" s="1"/>
  <c r="M1009" i="3"/>
  <c r="N1009" i="3" s="1"/>
  <c r="M1010" i="3"/>
  <c r="N1010" i="3" s="1"/>
  <c r="M1011" i="3"/>
  <c r="N1011" i="3" s="1"/>
  <c r="M1012" i="3"/>
  <c r="N1012" i="3" s="1"/>
  <c r="M1013" i="3"/>
  <c r="N1013" i="3" s="1"/>
  <c r="M1014" i="3"/>
  <c r="N1014" i="3" s="1"/>
  <c r="M1015" i="3"/>
  <c r="N1015" i="3" s="1"/>
  <c r="M1016" i="3"/>
  <c r="N1016" i="3" s="1"/>
  <c r="M1017" i="3"/>
  <c r="N1017" i="3" s="1"/>
  <c r="M1018" i="3"/>
  <c r="N1018" i="3" s="1"/>
  <c r="M1019" i="3"/>
  <c r="N1019" i="3" s="1"/>
  <c r="M1020" i="3"/>
  <c r="N1020" i="3" s="1"/>
  <c r="M1021" i="3"/>
  <c r="N1021" i="3" s="1"/>
  <c r="M1022" i="3"/>
  <c r="N1022" i="3" s="1"/>
  <c r="M1023" i="3"/>
  <c r="N1023" i="3" s="1"/>
  <c r="M1024" i="3"/>
  <c r="N1024" i="3" s="1"/>
  <c r="M1025" i="3"/>
  <c r="N1025" i="3" s="1"/>
  <c r="M1026" i="3"/>
  <c r="N1026" i="3" s="1"/>
  <c r="M1027" i="3"/>
  <c r="N1027" i="3" s="1"/>
  <c r="M1028" i="3"/>
  <c r="N1028" i="3" s="1"/>
  <c r="M1029" i="3"/>
  <c r="N1029" i="3" s="1"/>
  <c r="M1030" i="3"/>
  <c r="N1030" i="3" s="1"/>
  <c r="M1031" i="3"/>
  <c r="N1031" i="3" s="1"/>
  <c r="M1032" i="3"/>
  <c r="N1032" i="3" s="1"/>
  <c r="M1033" i="3"/>
  <c r="N1033" i="3" s="1"/>
  <c r="M1034" i="3"/>
  <c r="N1034" i="3" s="1"/>
  <c r="M1035" i="3"/>
  <c r="N1035" i="3" s="1"/>
  <c r="M1036" i="3"/>
  <c r="N1036" i="3" s="1"/>
  <c r="M1037" i="3"/>
  <c r="N1037" i="3" s="1"/>
  <c r="M1038" i="3"/>
  <c r="N1038" i="3" s="1"/>
  <c r="M1039" i="3"/>
  <c r="N1039" i="3" s="1"/>
  <c r="M1040" i="3"/>
  <c r="N1040" i="3" s="1"/>
  <c r="M1041" i="3"/>
  <c r="N1041" i="3" s="1"/>
  <c r="M1042" i="3"/>
  <c r="N1042" i="3" s="1"/>
  <c r="M1043" i="3"/>
  <c r="N1043" i="3" s="1"/>
  <c r="M1044" i="3"/>
  <c r="N1044" i="3" s="1"/>
  <c r="M1045" i="3"/>
  <c r="N1045" i="3" s="1"/>
  <c r="M1046" i="3"/>
  <c r="N1046" i="3" s="1"/>
  <c r="M1047" i="3"/>
  <c r="N1047" i="3" s="1"/>
  <c r="M1048" i="3"/>
  <c r="N1048" i="3" s="1"/>
  <c r="M1049" i="3"/>
  <c r="N1049" i="3" s="1"/>
  <c r="M1050" i="3"/>
  <c r="N1050" i="3" s="1"/>
  <c r="M1051" i="3"/>
  <c r="N1051" i="3" s="1"/>
  <c r="M1052" i="3"/>
  <c r="N1052" i="3" s="1"/>
  <c r="M1053" i="3"/>
  <c r="N1053" i="3" s="1"/>
  <c r="M1054" i="3"/>
  <c r="N1054" i="3" s="1"/>
  <c r="M1055" i="3"/>
  <c r="N1055" i="3" s="1"/>
  <c r="M1056" i="3"/>
  <c r="N1056" i="3" s="1"/>
  <c r="M1057" i="3"/>
  <c r="N1057" i="3" s="1"/>
  <c r="M1058" i="3"/>
  <c r="N1058" i="3" s="1"/>
  <c r="M1059" i="3"/>
  <c r="N1059" i="3" s="1"/>
  <c r="M1060" i="3"/>
  <c r="N1060" i="3" s="1"/>
  <c r="M1061" i="3"/>
  <c r="N1061" i="3" s="1"/>
  <c r="M1062" i="3"/>
  <c r="N1062" i="3" s="1"/>
  <c r="M1063" i="3"/>
  <c r="N1063" i="3" s="1"/>
  <c r="M1064" i="3"/>
  <c r="N1064" i="3" s="1"/>
  <c r="M1065" i="3"/>
  <c r="N1065" i="3" s="1"/>
  <c r="M1066" i="3"/>
  <c r="N1066" i="3" s="1"/>
  <c r="M1067" i="3"/>
  <c r="N1067" i="3" s="1"/>
  <c r="M1068" i="3"/>
  <c r="N1068" i="3" s="1"/>
  <c r="M1069" i="3"/>
  <c r="N1069" i="3" s="1"/>
  <c r="M1070" i="3"/>
  <c r="N1070" i="3" s="1"/>
  <c r="M1071" i="3"/>
  <c r="N1071" i="3" s="1"/>
  <c r="M1072" i="3"/>
  <c r="N1072" i="3" s="1"/>
  <c r="M1073" i="3"/>
  <c r="N1073" i="3" s="1"/>
  <c r="M1074" i="3"/>
  <c r="N1074" i="3" s="1"/>
  <c r="M1075" i="3"/>
  <c r="N1075" i="3" s="1"/>
  <c r="M1076" i="3"/>
  <c r="N1076" i="3" s="1"/>
  <c r="M1077" i="3"/>
  <c r="N1077" i="3" s="1"/>
  <c r="M1078" i="3"/>
  <c r="N1078" i="3" s="1"/>
  <c r="M1079" i="3"/>
  <c r="N1079" i="3" s="1"/>
  <c r="M1080" i="3"/>
  <c r="N1080" i="3" s="1"/>
  <c r="M1081" i="3"/>
  <c r="N1081" i="3" s="1"/>
  <c r="M1082" i="3"/>
  <c r="N1082" i="3" s="1"/>
  <c r="M1083" i="3"/>
  <c r="N1083" i="3" s="1"/>
  <c r="M1084" i="3"/>
  <c r="N1084" i="3" s="1"/>
  <c r="M1085" i="3"/>
  <c r="N1085" i="3" s="1"/>
  <c r="M1086" i="3"/>
  <c r="N1086" i="3" s="1"/>
  <c r="M1087" i="3"/>
  <c r="N1087" i="3" s="1"/>
  <c r="M1088" i="3"/>
  <c r="N1088" i="3" s="1"/>
  <c r="M1089" i="3"/>
  <c r="N1089" i="3" s="1"/>
  <c r="M1090" i="3"/>
  <c r="N1090" i="3" s="1"/>
  <c r="M1091" i="3"/>
  <c r="N1091" i="3" s="1"/>
  <c r="M1092" i="3"/>
  <c r="N1092" i="3" s="1"/>
  <c r="M1093" i="3"/>
  <c r="N1093" i="3" s="1"/>
  <c r="M1094" i="3"/>
  <c r="N1094" i="3" s="1"/>
  <c r="M1095" i="3"/>
  <c r="N1095" i="3" s="1"/>
  <c r="M1096" i="3"/>
  <c r="N1096" i="3" s="1"/>
  <c r="M1097" i="3"/>
  <c r="N1097" i="3" s="1"/>
  <c r="M1098" i="3"/>
  <c r="N1098" i="3" s="1"/>
  <c r="M1099" i="3"/>
  <c r="N1099" i="3" s="1"/>
  <c r="M1100" i="3"/>
  <c r="N1100" i="3" s="1"/>
  <c r="M1101" i="3"/>
  <c r="N1101" i="3" s="1"/>
  <c r="M1102" i="3"/>
  <c r="N1102" i="3" s="1"/>
  <c r="M1103" i="3"/>
  <c r="N1103" i="3" s="1"/>
  <c r="M1104" i="3"/>
  <c r="N1104" i="3" s="1"/>
  <c r="M1105" i="3"/>
  <c r="N1105" i="3" s="1"/>
  <c r="M1106" i="3"/>
  <c r="N1106" i="3" s="1"/>
  <c r="M1107" i="3"/>
  <c r="N1107" i="3" s="1"/>
  <c r="M1108" i="3"/>
  <c r="N1108" i="3" s="1"/>
  <c r="M1109" i="3"/>
  <c r="N1109" i="3" s="1"/>
  <c r="M1110" i="3"/>
  <c r="N1110" i="3" s="1"/>
  <c r="M1111" i="3"/>
  <c r="N1111" i="3" s="1"/>
  <c r="M1112" i="3"/>
  <c r="N1112" i="3" s="1"/>
  <c r="M1113" i="3"/>
  <c r="N1113" i="3" s="1"/>
  <c r="M1114" i="3"/>
  <c r="N1114" i="3" s="1"/>
  <c r="M1115" i="3"/>
  <c r="N1115" i="3" s="1"/>
  <c r="M1116" i="3"/>
  <c r="N1116" i="3" s="1"/>
  <c r="M1117" i="3"/>
  <c r="N1117" i="3" s="1"/>
  <c r="M1118" i="3"/>
  <c r="N1118" i="3" s="1"/>
  <c r="M1119" i="3"/>
  <c r="N1119" i="3" s="1"/>
  <c r="M1120" i="3"/>
  <c r="N1120" i="3" s="1"/>
  <c r="M1121" i="3"/>
  <c r="N1121" i="3" s="1"/>
  <c r="M1122" i="3"/>
  <c r="N1122" i="3" s="1"/>
  <c r="M1123" i="3"/>
  <c r="N1123" i="3" s="1"/>
  <c r="M1124" i="3"/>
  <c r="N1124" i="3" s="1"/>
  <c r="M1125" i="3"/>
  <c r="N1125" i="3" s="1"/>
  <c r="M1126" i="3"/>
  <c r="N1126" i="3" s="1"/>
  <c r="M1127" i="3"/>
  <c r="N1127" i="3" s="1"/>
  <c r="M1128" i="3"/>
  <c r="N1128" i="3" s="1"/>
  <c r="M1129" i="3"/>
  <c r="N1129" i="3" s="1"/>
  <c r="M1130" i="3"/>
  <c r="N1130" i="3" s="1"/>
  <c r="M1131" i="3"/>
  <c r="N1131" i="3" s="1"/>
  <c r="M1132" i="3"/>
  <c r="N1132" i="3" s="1"/>
  <c r="M1133" i="3"/>
  <c r="N1133" i="3" s="1"/>
  <c r="M1134" i="3"/>
  <c r="N1134" i="3" s="1"/>
  <c r="M1135" i="3"/>
  <c r="N1135" i="3" s="1"/>
  <c r="M1136" i="3"/>
  <c r="N1136" i="3" s="1"/>
  <c r="M1137" i="3"/>
  <c r="N1137" i="3" s="1"/>
  <c r="M1138" i="3"/>
  <c r="N1138" i="3" s="1"/>
  <c r="M1139" i="3"/>
  <c r="N1139" i="3" s="1"/>
  <c r="M1140" i="3"/>
  <c r="N1140" i="3" s="1"/>
  <c r="M1141" i="3"/>
  <c r="N1141" i="3" s="1"/>
  <c r="M1142" i="3"/>
  <c r="N1142" i="3" s="1"/>
  <c r="M1143" i="3"/>
  <c r="N1143" i="3" s="1"/>
  <c r="M1144" i="3"/>
  <c r="N1144" i="3" s="1"/>
  <c r="M1145" i="3"/>
  <c r="N1145" i="3" s="1"/>
  <c r="M1146" i="3"/>
  <c r="N1146" i="3" s="1"/>
  <c r="M1147" i="3"/>
  <c r="N1147" i="3" s="1"/>
  <c r="M1148" i="3"/>
  <c r="N1148" i="3" s="1"/>
  <c r="M1149" i="3"/>
  <c r="N1149" i="3" s="1"/>
  <c r="M1150" i="3"/>
  <c r="N1150" i="3" s="1"/>
  <c r="M1151" i="3"/>
  <c r="N1151" i="3" s="1"/>
  <c r="M1152" i="3"/>
  <c r="N1152" i="3" s="1"/>
  <c r="M1153" i="3"/>
  <c r="N1153" i="3" s="1"/>
  <c r="M1154" i="3"/>
  <c r="N1154" i="3" s="1"/>
  <c r="M1155" i="3"/>
  <c r="N1155" i="3" s="1"/>
  <c r="M1156" i="3"/>
  <c r="N1156" i="3" s="1"/>
  <c r="M1157" i="3"/>
  <c r="N1157" i="3" s="1"/>
  <c r="M1158" i="3"/>
  <c r="N1158" i="3" s="1"/>
  <c r="M1159" i="3"/>
  <c r="N1159" i="3" s="1"/>
  <c r="M1160" i="3"/>
  <c r="N1160" i="3" s="1"/>
  <c r="M1161" i="3"/>
  <c r="N1161" i="3" s="1"/>
  <c r="M1162" i="3"/>
  <c r="N1162" i="3" s="1"/>
  <c r="M1163" i="3"/>
  <c r="N1163" i="3" s="1"/>
  <c r="M1164" i="3"/>
  <c r="N1164" i="3" s="1"/>
  <c r="M1165" i="3"/>
  <c r="N1165" i="3" s="1"/>
  <c r="M1166" i="3"/>
  <c r="N1166" i="3" s="1"/>
  <c r="M1167" i="3"/>
  <c r="N1167" i="3" s="1"/>
  <c r="M1168" i="3"/>
  <c r="N1168" i="3" s="1"/>
  <c r="M1169" i="3"/>
  <c r="N1169" i="3" s="1"/>
  <c r="M1170" i="3"/>
  <c r="N1170" i="3" s="1"/>
  <c r="M1171" i="3"/>
  <c r="N1171" i="3" s="1"/>
  <c r="M1172" i="3"/>
  <c r="N1172" i="3" s="1"/>
  <c r="M1173" i="3"/>
  <c r="N1173" i="3" s="1"/>
  <c r="M1174" i="3"/>
  <c r="N1174" i="3" s="1"/>
  <c r="M1175" i="3"/>
  <c r="N1175" i="3" s="1"/>
  <c r="M1176" i="3"/>
  <c r="N1176" i="3" s="1"/>
  <c r="M1177" i="3"/>
  <c r="N1177" i="3" s="1"/>
  <c r="M1178" i="3"/>
  <c r="N1178" i="3" s="1"/>
  <c r="M1179" i="3"/>
  <c r="N1179" i="3" s="1"/>
  <c r="M1180" i="3"/>
  <c r="N1180" i="3" s="1"/>
  <c r="M1181" i="3"/>
  <c r="N1181" i="3" s="1"/>
  <c r="M1182" i="3"/>
  <c r="N1182" i="3" s="1"/>
  <c r="M1183" i="3"/>
  <c r="N1183" i="3" s="1"/>
  <c r="M1184" i="3"/>
  <c r="N1184" i="3" s="1"/>
  <c r="M1185" i="3"/>
  <c r="N1185" i="3" s="1"/>
  <c r="M1186" i="3"/>
  <c r="N1186" i="3" s="1"/>
  <c r="M1187" i="3"/>
  <c r="N1187" i="3" s="1"/>
  <c r="M1188" i="3"/>
  <c r="N1188" i="3" s="1"/>
  <c r="M1189" i="3"/>
  <c r="N1189" i="3" s="1"/>
  <c r="M1190" i="3"/>
  <c r="N1190" i="3" s="1"/>
  <c r="M1191" i="3"/>
  <c r="N1191" i="3" s="1"/>
  <c r="M1192" i="3"/>
  <c r="N1192" i="3" s="1"/>
  <c r="M1193" i="3"/>
  <c r="N1193" i="3" s="1"/>
  <c r="M1194" i="3"/>
  <c r="N1194" i="3" s="1"/>
  <c r="M1195" i="3"/>
  <c r="N1195" i="3" s="1"/>
  <c r="M1196" i="3"/>
  <c r="N1196" i="3" s="1"/>
  <c r="M1197" i="3"/>
  <c r="N1197" i="3" s="1"/>
  <c r="M1198" i="3"/>
  <c r="N1198" i="3" s="1"/>
  <c r="M1199" i="3"/>
  <c r="N1199" i="3" s="1"/>
  <c r="M1200" i="3"/>
  <c r="N1200" i="3" s="1"/>
  <c r="M1201" i="3"/>
  <c r="N1201" i="3" s="1"/>
  <c r="M1202" i="3"/>
  <c r="N1202" i="3" s="1"/>
  <c r="M1203" i="3"/>
  <c r="N1203" i="3" s="1"/>
  <c r="M1204" i="3"/>
  <c r="N1204" i="3" s="1"/>
  <c r="M1205" i="3"/>
  <c r="N1205" i="3" s="1"/>
  <c r="M1206" i="3"/>
  <c r="N1206" i="3" s="1"/>
  <c r="M1207" i="3"/>
  <c r="N1207" i="3" s="1"/>
  <c r="M1208" i="3"/>
  <c r="N1208" i="3" s="1"/>
  <c r="M1209" i="3"/>
  <c r="N1209" i="3" s="1"/>
  <c r="M1210" i="3"/>
  <c r="N1210" i="3" s="1"/>
  <c r="M1211" i="3"/>
  <c r="N1211" i="3" s="1"/>
  <c r="M1212" i="3"/>
  <c r="N1212" i="3" s="1"/>
  <c r="M1213" i="3"/>
  <c r="N1213" i="3" s="1"/>
  <c r="M1214" i="3"/>
  <c r="N1214" i="3" s="1"/>
  <c r="M1215" i="3"/>
  <c r="N1215" i="3" s="1"/>
  <c r="M1216" i="3"/>
  <c r="N1216" i="3" s="1"/>
  <c r="M1217" i="3"/>
  <c r="N1217" i="3" s="1"/>
  <c r="M1218" i="3"/>
  <c r="N1218" i="3" s="1"/>
  <c r="M1219" i="3"/>
  <c r="N1219" i="3" s="1"/>
  <c r="M1220" i="3"/>
  <c r="N1220" i="3" s="1"/>
  <c r="M1221" i="3"/>
  <c r="N1221" i="3" s="1"/>
  <c r="M1222" i="3"/>
  <c r="N1222" i="3" s="1"/>
  <c r="M1223" i="3"/>
  <c r="N1223" i="3" s="1"/>
  <c r="M1224" i="3"/>
  <c r="N1224" i="3" s="1"/>
  <c r="M1225" i="3"/>
  <c r="N1225" i="3" s="1"/>
  <c r="M1226" i="3"/>
  <c r="N1226" i="3" s="1"/>
  <c r="M1227" i="3"/>
  <c r="N1227" i="3" s="1"/>
  <c r="M1228" i="3"/>
  <c r="N1228" i="3" s="1"/>
  <c r="M1229" i="3"/>
  <c r="N1229" i="3" s="1"/>
  <c r="M1230" i="3"/>
  <c r="N1230" i="3" s="1"/>
  <c r="M1231" i="3"/>
  <c r="N1231" i="3" s="1"/>
  <c r="M1232" i="3"/>
  <c r="N1232" i="3" s="1"/>
  <c r="M1233" i="3"/>
  <c r="N1233" i="3" s="1"/>
  <c r="M1234" i="3"/>
  <c r="N1234" i="3" s="1"/>
  <c r="M1235" i="3"/>
  <c r="N1235" i="3" s="1"/>
  <c r="M1236" i="3"/>
  <c r="N1236" i="3" s="1"/>
  <c r="M1237" i="3"/>
  <c r="N1237" i="3" s="1"/>
  <c r="M1238" i="3"/>
  <c r="N1238" i="3" s="1"/>
  <c r="M1239" i="3"/>
  <c r="N1239" i="3" s="1"/>
  <c r="M1240" i="3"/>
  <c r="N1240" i="3" s="1"/>
  <c r="M1241" i="3"/>
  <c r="N1241" i="3" s="1"/>
  <c r="M1242" i="3"/>
  <c r="N1242" i="3" s="1"/>
  <c r="M1243" i="3"/>
  <c r="N1243" i="3" s="1"/>
  <c r="M1244" i="3"/>
  <c r="N1244" i="3" s="1"/>
  <c r="M1245" i="3"/>
  <c r="N1245" i="3" s="1"/>
  <c r="M1246" i="3"/>
  <c r="N1246" i="3" s="1"/>
  <c r="M1247" i="3"/>
  <c r="N1247" i="3" s="1"/>
  <c r="M1248" i="3"/>
  <c r="N1248" i="3" s="1"/>
  <c r="M1249" i="3"/>
  <c r="N1249" i="3" s="1"/>
  <c r="M1250" i="3"/>
  <c r="N1250" i="3" s="1"/>
  <c r="M1251" i="3"/>
  <c r="N1251" i="3" s="1"/>
  <c r="M1252" i="3"/>
  <c r="N1252" i="3" s="1"/>
  <c r="M1253" i="3"/>
  <c r="N1253" i="3" s="1"/>
  <c r="M1254" i="3"/>
  <c r="N1254" i="3" s="1"/>
  <c r="M1255" i="3"/>
  <c r="N1255" i="3" s="1"/>
  <c r="M1256" i="3"/>
  <c r="N1256" i="3" s="1"/>
  <c r="M1257" i="3"/>
  <c r="N1257" i="3" s="1"/>
  <c r="M1258" i="3"/>
  <c r="N1258" i="3" s="1"/>
  <c r="M1259" i="3"/>
  <c r="N1259" i="3" s="1"/>
  <c r="M1260" i="3"/>
  <c r="N1260" i="3" s="1"/>
  <c r="M1261" i="3"/>
  <c r="N1261" i="3" s="1"/>
  <c r="M1262" i="3"/>
  <c r="N1262" i="3" s="1"/>
  <c r="M1263" i="3"/>
  <c r="N1263" i="3" s="1"/>
  <c r="M1264" i="3"/>
  <c r="N1264" i="3" s="1"/>
  <c r="M1265" i="3"/>
  <c r="N1265" i="3" s="1"/>
  <c r="M1266" i="3"/>
  <c r="N1266" i="3" s="1"/>
  <c r="M1267" i="3"/>
  <c r="N1267" i="3" s="1"/>
  <c r="M1268" i="3"/>
  <c r="N1268" i="3" s="1"/>
  <c r="M1269" i="3"/>
  <c r="N1269" i="3" s="1"/>
  <c r="M1270" i="3"/>
  <c r="N1270" i="3" s="1"/>
  <c r="M1271" i="3"/>
  <c r="N1271" i="3" s="1"/>
  <c r="M1272" i="3"/>
  <c r="N1272" i="3" s="1"/>
  <c r="M1273" i="3"/>
  <c r="N1273" i="3" s="1"/>
  <c r="M1274" i="3"/>
  <c r="N1274" i="3" s="1"/>
  <c r="M1275" i="3"/>
  <c r="N1275" i="3" s="1"/>
  <c r="M1276" i="3"/>
  <c r="N1276" i="3" s="1"/>
  <c r="M1277" i="3"/>
  <c r="N1277" i="3" s="1"/>
  <c r="M1278" i="3"/>
  <c r="N1278" i="3" s="1"/>
  <c r="M1279" i="3"/>
  <c r="N1279" i="3" s="1"/>
  <c r="M1280" i="3"/>
  <c r="N1280" i="3" s="1"/>
  <c r="M1281" i="3"/>
  <c r="N1281" i="3" s="1"/>
  <c r="M1282" i="3"/>
  <c r="N1282" i="3" s="1"/>
  <c r="M1283" i="3"/>
  <c r="N1283" i="3" s="1"/>
  <c r="M1284" i="3"/>
  <c r="N1284" i="3" s="1"/>
  <c r="M1285" i="3"/>
  <c r="N1285" i="3" s="1"/>
  <c r="M1286" i="3"/>
  <c r="N1286" i="3" s="1"/>
  <c r="M1287" i="3"/>
  <c r="N1287" i="3" s="1"/>
  <c r="M1288" i="3"/>
  <c r="N1288" i="3" s="1"/>
  <c r="M1289" i="3"/>
  <c r="N1289" i="3" s="1"/>
  <c r="M1290" i="3"/>
  <c r="N1290" i="3" s="1"/>
  <c r="M1291" i="3"/>
  <c r="N1291" i="3" s="1"/>
  <c r="M1292" i="3"/>
  <c r="N1292" i="3" s="1"/>
  <c r="M1293" i="3"/>
  <c r="N1293" i="3" s="1"/>
  <c r="M1294" i="3"/>
  <c r="N1294" i="3" s="1"/>
  <c r="M1295" i="3"/>
  <c r="N1295" i="3" s="1"/>
  <c r="M1296" i="3"/>
  <c r="N1296" i="3" s="1"/>
  <c r="M1297" i="3"/>
  <c r="N1297" i="3" s="1"/>
  <c r="M1298" i="3"/>
  <c r="N1298" i="3" s="1"/>
  <c r="M1299" i="3"/>
  <c r="N1299" i="3" s="1"/>
  <c r="M1300" i="3"/>
  <c r="N1300" i="3" s="1"/>
  <c r="M1301" i="3"/>
  <c r="N1301" i="3" s="1"/>
  <c r="M1302" i="3"/>
  <c r="N1302" i="3" s="1"/>
  <c r="M1303" i="3"/>
  <c r="N1303" i="3" s="1"/>
  <c r="M1304" i="3"/>
  <c r="N1304" i="3" s="1"/>
  <c r="M1305" i="3"/>
  <c r="N1305" i="3" s="1"/>
  <c r="M1306" i="3"/>
  <c r="N1306" i="3" s="1"/>
  <c r="M1307" i="3"/>
  <c r="N1307" i="3" s="1"/>
  <c r="M1308" i="3"/>
  <c r="N1308" i="3" s="1"/>
  <c r="M1309" i="3"/>
  <c r="N1309" i="3" s="1"/>
  <c r="M1310" i="3"/>
  <c r="N1310" i="3" s="1"/>
  <c r="M1311" i="3"/>
  <c r="N1311" i="3" s="1"/>
  <c r="M1312" i="3"/>
  <c r="N1312" i="3" s="1"/>
  <c r="M1313" i="3"/>
  <c r="N1313" i="3" s="1"/>
  <c r="M1314" i="3"/>
  <c r="N1314" i="3" s="1"/>
  <c r="M1315" i="3"/>
  <c r="N1315" i="3" s="1"/>
  <c r="M1316" i="3"/>
  <c r="N1316" i="3" s="1"/>
  <c r="M1317" i="3"/>
  <c r="N1317" i="3" s="1"/>
  <c r="M1318" i="3"/>
  <c r="N1318" i="3" s="1"/>
  <c r="M1319" i="3"/>
  <c r="N1319" i="3" s="1"/>
  <c r="M1320" i="3"/>
  <c r="N1320" i="3" s="1"/>
  <c r="M1321" i="3"/>
  <c r="N1321" i="3" s="1"/>
  <c r="M1322" i="3"/>
  <c r="N1322" i="3" s="1"/>
  <c r="M1323" i="3"/>
  <c r="N1323" i="3" s="1"/>
  <c r="M1324" i="3"/>
  <c r="N1324" i="3" s="1"/>
  <c r="M1325" i="3"/>
  <c r="N1325" i="3" s="1"/>
  <c r="M1326" i="3"/>
  <c r="N1326" i="3" s="1"/>
  <c r="M1327" i="3"/>
  <c r="N1327" i="3" s="1"/>
  <c r="M1328" i="3"/>
  <c r="N1328" i="3" s="1"/>
  <c r="M1329" i="3"/>
  <c r="N1329" i="3" s="1"/>
  <c r="M1330" i="3"/>
  <c r="N1330" i="3" s="1"/>
  <c r="M1331" i="3"/>
  <c r="N1331" i="3" s="1"/>
  <c r="M1332" i="3"/>
  <c r="N1332" i="3" s="1"/>
  <c r="M1333" i="3"/>
  <c r="N1333" i="3" s="1"/>
  <c r="M1334" i="3"/>
  <c r="N1334" i="3" s="1"/>
  <c r="M1335" i="3"/>
  <c r="N1335" i="3" s="1"/>
  <c r="M1336" i="3"/>
  <c r="N1336" i="3" s="1"/>
  <c r="M1337" i="3"/>
  <c r="N1337" i="3" s="1"/>
  <c r="M1338" i="3"/>
  <c r="N1338" i="3" s="1"/>
  <c r="M1339" i="3"/>
  <c r="N1339" i="3" s="1"/>
  <c r="M1340" i="3"/>
  <c r="N1340" i="3" s="1"/>
  <c r="M1341" i="3"/>
  <c r="N1341" i="3" s="1"/>
  <c r="M1342" i="3"/>
  <c r="N1342" i="3" s="1"/>
  <c r="M1343" i="3"/>
  <c r="N1343" i="3" s="1"/>
  <c r="M1344" i="3"/>
  <c r="N1344" i="3" s="1"/>
  <c r="M1345" i="3"/>
  <c r="N1345" i="3" s="1"/>
  <c r="M1346" i="3"/>
  <c r="N1346" i="3" s="1"/>
  <c r="M1347" i="3"/>
  <c r="N1347" i="3" s="1"/>
  <c r="M1348" i="3"/>
  <c r="N1348" i="3" s="1"/>
  <c r="M1349" i="3"/>
  <c r="N1349" i="3" s="1"/>
  <c r="M1350" i="3"/>
  <c r="N1350" i="3" s="1"/>
  <c r="M1351" i="3"/>
  <c r="N1351" i="3" s="1"/>
  <c r="M1352" i="3"/>
  <c r="N1352" i="3" s="1"/>
  <c r="M1353" i="3"/>
  <c r="N1353" i="3" s="1"/>
  <c r="M1354" i="3"/>
  <c r="N1354" i="3" s="1"/>
  <c r="M1355" i="3"/>
  <c r="N1355" i="3" s="1"/>
  <c r="M1356" i="3"/>
  <c r="N1356" i="3" s="1"/>
  <c r="M1357" i="3"/>
  <c r="N1357" i="3" s="1"/>
  <c r="M1358" i="3"/>
  <c r="N1358" i="3" s="1"/>
  <c r="M1359" i="3"/>
  <c r="N1359" i="3" s="1"/>
  <c r="M1360" i="3"/>
  <c r="N1360" i="3" s="1"/>
  <c r="M1361" i="3"/>
  <c r="N1361" i="3" s="1"/>
  <c r="M1362" i="3"/>
  <c r="N1362" i="3" s="1"/>
  <c r="M1363" i="3"/>
  <c r="N1363" i="3" s="1"/>
  <c r="M1364" i="3"/>
  <c r="N1364" i="3" s="1"/>
  <c r="M1365" i="3"/>
  <c r="N1365" i="3" s="1"/>
  <c r="M1366" i="3"/>
  <c r="N1366" i="3" s="1"/>
  <c r="M1367" i="3"/>
  <c r="N1367" i="3" s="1"/>
  <c r="M1368" i="3"/>
  <c r="N1368" i="3" s="1"/>
  <c r="M1369" i="3"/>
  <c r="N1369" i="3" s="1"/>
  <c r="M1370" i="3"/>
  <c r="N1370" i="3" s="1"/>
  <c r="M1371" i="3"/>
  <c r="N1371" i="3" s="1"/>
  <c r="M1372" i="3"/>
  <c r="N1372" i="3" s="1"/>
  <c r="M1373" i="3"/>
  <c r="N1373" i="3" s="1"/>
  <c r="M1374" i="3"/>
  <c r="N1374" i="3" s="1"/>
  <c r="M1375" i="3"/>
  <c r="N1375" i="3" s="1"/>
  <c r="M1376" i="3"/>
  <c r="N1376" i="3" s="1"/>
  <c r="M1377" i="3"/>
  <c r="N1377" i="3" s="1"/>
  <c r="M1378" i="3"/>
  <c r="N1378" i="3" s="1"/>
  <c r="M1379" i="3"/>
  <c r="N1379" i="3" s="1"/>
  <c r="M1380" i="3"/>
  <c r="N1380" i="3" s="1"/>
  <c r="M1381" i="3"/>
  <c r="N1381" i="3" s="1"/>
  <c r="M1382" i="3"/>
  <c r="N1382" i="3" s="1"/>
  <c r="M1383" i="3"/>
  <c r="N1383" i="3" s="1"/>
  <c r="M1384" i="3"/>
  <c r="N1384" i="3" s="1"/>
  <c r="M1385" i="3"/>
  <c r="N1385" i="3" s="1"/>
  <c r="M1386" i="3"/>
  <c r="N1386" i="3" s="1"/>
  <c r="M1387" i="3"/>
  <c r="N1387" i="3" s="1"/>
  <c r="M1388" i="3"/>
  <c r="N1388" i="3" s="1"/>
  <c r="M1389" i="3"/>
  <c r="N1389" i="3" s="1"/>
  <c r="M1390" i="3"/>
  <c r="N1390" i="3" s="1"/>
  <c r="M1391" i="3"/>
  <c r="N1391" i="3" s="1"/>
  <c r="M1392" i="3"/>
  <c r="N1392" i="3" s="1"/>
  <c r="M1393" i="3"/>
  <c r="N1393" i="3" s="1"/>
  <c r="M1394" i="3"/>
  <c r="N1394" i="3" s="1"/>
  <c r="M1395" i="3"/>
  <c r="N1395" i="3" s="1"/>
  <c r="M1396" i="3"/>
  <c r="N1396" i="3" s="1"/>
  <c r="M1397" i="3"/>
  <c r="N1397" i="3" s="1"/>
  <c r="M1398" i="3"/>
  <c r="N1398" i="3" s="1"/>
  <c r="M1399" i="3"/>
  <c r="N1399" i="3" s="1"/>
  <c r="M1400" i="3"/>
  <c r="N1400" i="3" s="1"/>
  <c r="M1401" i="3"/>
  <c r="N1401" i="3" s="1"/>
  <c r="M1402" i="3"/>
  <c r="N1402" i="3" s="1"/>
  <c r="M1403" i="3"/>
  <c r="N1403" i="3" s="1"/>
  <c r="M1404" i="3"/>
  <c r="N1404" i="3" s="1"/>
  <c r="M1405" i="3"/>
  <c r="N1405" i="3" s="1"/>
  <c r="M1406" i="3"/>
  <c r="N1406" i="3" s="1"/>
  <c r="M1407" i="3"/>
  <c r="N1407" i="3" s="1"/>
  <c r="M1408" i="3"/>
  <c r="N1408" i="3" s="1"/>
  <c r="M1409" i="3"/>
  <c r="N1409" i="3" s="1"/>
  <c r="M1410" i="3"/>
  <c r="N1410" i="3" s="1"/>
  <c r="M1411" i="3"/>
  <c r="N1411" i="3" s="1"/>
  <c r="M1412" i="3"/>
  <c r="N1412" i="3" s="1"/>
  <c r="M1413" i="3"/>
  <c r="N1413" i="3" s="1"/>
  <c r="M1414" i="3"/>
  <c r="N1414" i="3" s="1"/>
  <c r="M1415" i="3"/>
  <c r="N1415" i="3" s="1"/>
  <c r="M1416" i="3"/>
  <c r="N1416" i="3" s="1"/>
  <c r="M1417" i="3"/>
  <c r="N1417" i="3" s="1"/>
  <c r="M1418" i="3"/>
  <c r="N1418" i="3" s="1"/>
  <c r="M1419" i="3"/>
  <c r="N1419" i="3" s="1"/>
  <c r="M1420" i="3"/>
  <c r="N1420" i="3" s="1"/>
  <c r="M1421" i="3"/>
  <c r="N1421" i="3" s="1"/>
  <c r="M1422" i="3"/>
  <c r="N1422" i="3" s="1"/>
  <c r="M1423" i="3"/>
  <c r="N1423" i="3" s="1"/>
  <c r="M1424" i="3"/>
  <c r="N1424" i="3" s="1"/>
  <c r="M1425" i="3"/>
  <c r="N1425" i="3" s="1"/>
  <c r="M1426" i="3"/>
  <c r="N1426" i="3" s="1"/>
  <c r="M1427" i="3"/>
  <c r="N1427" i="3" s="1"/>
  <c r="M1428" i="3"/>
  <c r="N1428" i="3" s="1"/>
  <c r="M1429" i="3"/>
  <c r="N1429" i="3" s="1"/>
  <c r="M1430" i="3"/>
  <c r="N1430" i="3" s="1"/>
  <c r="M1431" i="3"/>
  <c r="N1431" i="3" s="1"/>
  <c r="M1432" i="3"/>
  <c r="N1432" i="3" s="1"/>
  <c r="M1433" i="3"/>
  <c r="N1433" i="3" s="1"/>
  <c r="M1434" i="3"/>
  <c r="N1434" i="3" s="1"/>
  <c r="M1435" i="3"/>
  <c r="N1435" i="3" s="1"/>
  <c r="M1436" i="3"/>
  <c r="N1436" i="3" s="1"/>
  <c r="M1437" i="3"/>
  <c r="N1437" i="3" s="1"/>
  <c r="M1438" i="3"/>
  <c r="N1438" i="3" s="1"/>
  <c r="M1439" i="3"/>
  <c r="N1439" i="3" s="1"/>
  <c r="M1440" i="3"/>
  <c r="N1440" i="3" s="1"/>
  <c r="M1441" i="3"/>
  <c r="N1441" i="3" s="1"/>
  <c r="M1442" i="3"/>
  <c r="N1442" i="3" s="1"/>
  <c r="M1443" i="3"/>
  <c r="N1443" i="3" s="1"/>
  <c r="M1444" i="3"/>
  <c r="N1444" i="3" s="1"/>
  <c r="M1445" i="3"/>
  <c r="N1445" i="3" s="1"/>
  <c r="M1446" i="3"/>
  <c r="N1446" i="3" s="1"/>
  <c r="M1447" i="3"/>
  <c r="N1447" i="3" s="1"/>
  <c r="M1448" i="3"/>
  <c r="N1448" i="3" s="1"/>
  <c r="M1449" i="3"/>
  <c r="N1449" i="3" s="1"/>
  <c r="M1450" i="3"/>
  <c r="N1450" i="3" s="1"/>
  <c r="M1451" i="3"/>
  <c r="N1451" i="3" s="1"/>
  <c r="M1452" i="3"/>
  <c r="N1452" i="3" s="1"/>
  <c r="M1453" i="3"/>
  <c r="N1453" i="3" s="1"/>
  <c r="M1454" i="3"/>
  <c r="N1454" i="3" s="1"/>
  <c r="M1455" i="3"/>
  <c r="N1455" i="3" s="1"/>
  <c r="M1456" i="3"/>
  <c r="N1456" i="3" s="1"/>
  <c r="M1457" i="3"/>
  <c r="N1457" i="3" s="1"/>
  <c r="M1458" i="3"/>
  <c r="N1458" i="3" s="1"/>
  <c r="M1459" i="3"/>
  <c r="N1459" i="3" s="1"/>
  <c r="M1460" i="3"/>
  <c r="N1460" i="3" s="1"/>
  <c r="M1461" i="3"/>
  <c r="N1461" i="3" s="1"/>
  <c r="M1462" i="3"/>
  <c r="N1462" i="3" s="1"/>
  <c r="M1463" i="3"/>
  <c r="N1463" i="3" s="1"/>
  <c r="M1464" i="3"/>
  <c r="N1464" i="3" s="1"/>
  <c r="M1465" i="3"/>
  <c r="N1465" i="3" s="1"/>
  <c r="M1466" i="3"/>
  <c r="N1466" i="3" s="1"/>
  <c r="M1467" i="3"/>
  <c r="N1467" i="3" s="1"/>
  <c r="M1468" i="3"/>
  <c r="N1468" i="3" s="1"/>
  <c r="M1469" i="3"/>
  <c r="N1469" i="3" s="1"/>
  <c r="M1470" i="3"/>
  <c r="N1470" i="3" s="1"/>
  <c r="M1471" i="3"/>
  <c r="N1471" i="3" s="1"/>
  <c r="M1472" i="3"/>
  <c r="N1472" i="3" s="1"/>
  <c r="M1473" i="3"/>
  <c r="N1473" i="3" s="1"/>
  <c r="M1474" i="3"/>
  <c r="N1474" i="3" s="1"/>
  <c r="M1475" i="3"/>
  <c r="N1475" i="3" s="1"/>
  <c r="M1476" i="3"/>
  <c r="N1476" i="3" s="1"/>
  <c r="M1477" i="3"/>
  <c r="N1477" i="3" s="1"/>
  <c r="M1478" i="3"/>
  <c r="N1478" i="3" s="1"/>
  <c r="M1479" i="3"/>
  <c r="N1479" i="3" s="1"/>
  <c r="M1480" i="3"/>
  <c r="N1480" i="3" s="1"/>
  <c r="M1481" i="3"/>
  <c r="N1481" i="3" s="1"/>
  <c r="M1482" i="3"/>
  <c r="N1482" i="3" s="1"/>
  <c r="M1483" i="3"/>
  <c r="N1483" i="3" s="1"/>
  <c r="M1484" i="3"/>
  <c r="N1484" i="3" s="1"/>
  <c r="M1485" i="3"/>
  <c r="N1485" i="3" s="1"/>
  <c r="M1486" i="3"/>
  <c r="N1486" i="3" s="1"/>
  <c r="M1487" i="3"/>
  <c r="N1487" i="3" s="1"/>
  <c r="M1488" i="3"/>
  <c r="N1488" i="3" s="1"/>
  <c r="M1489" i="3"/>
  <c r="N1489" i="3" s="1"/>
  <c r="M1490" i="3"/>
  <c r="N1490" i="3" s="1"/>
  <c r="M1491" i="3"/>
  <c r="N1491" i="3" s="1"/>
  <c r="M1492" i="3"/>
  <c r="N1492" i="3" s="1"/>
  <c r="M1493" i="3"/>
  <c r="N1493" i="3" s="1"/>
  <c r="M1494" i="3"/>
  <c r="N1494" i="3" s="1"/>
  <c r="M1495" i="3"/>
  <c r="N1495" i="3" s="1"/>
  <c r="M1496" i="3"/>
  <c r="N1496" i="3" s="1"/>
  <c r="M1497" i="3"/>
  <c r="N1497" i="3" s="1"/>
  <c r="M1498" i="3"/>
  <c r="N1498" i="3" s="1"/>
  <c r="M1499" i="3"/>
  <c r="N1499" i="3" s="1"/>
  <c r="M1500" i="3"/>
  <c r="N1500" i="3" s="1"/>
  <c r="M1501" i="3"/>
  <c r="N1501" i="3" s="1"/>
  <c r="M1502" i="3"/>
  <c r="N1502" i="3" s="1"/>
  <c r="M1503" i="3"/>
  <c r="N1503" i="3" s="1"/>
  <c r="M1504" i="3"/>
  <c r="N1504" i="3" s="1"/>
  <c r="M1505" i="3"/>
  <c r="N1505" i="3" s="1"/>
  <c r="M1506" i="3"/>
  <c r="N1506" i="3" s="1"/>
  <c r="M1507" i="3"/>
  <c r="N1507" i="3" s="1"/>
  <c r="M1508" i="3"/>
  <c r="N1508" i="3" s="1"/>
  <c r="M1509" i="3"/>
  <c r="N1509" i="3" s="1"/>
  <c r="M1510" i="3"/>
  <c r="N1510" i="3" s="1"/>
  <c r="M1511" i="3"/>
  <c r="N1511" i="3" s="1"/>
  <c r="M1512" i="3"/>
  <c r="N1512" i="3" s="1"/>
  <c r="M1513" i="3"/>
  <c r="N1513" i="3" s="1"/>
  <c r="M1514" i="3"/>
  <c r="N1514" i="3" s="1"/>
  <c r="M1515" i="3"/>
  <c r="N1515" i="3" s="1"/>
  <c r="M1516" i="3"/>
  <c r="N1516" i="3" s="1"/>
  <c r="M1517" i="3"/>
  <c r="N1517" i="3" s="1"/>
  <c r="M1518" i="3"/>
  <c r="N1518" i="3" s="1"/>
  <c r="M1519" i="3"/>
  <c r="N1519" i="3" s="1"/>
  <c r="M1520" i="3"/>
  <c r="N1520" i="3" s="1"/>
  <c r="M1521" i="3"/>
  <c r="N1521" i="3" s="1"/>
  <c r="M1522" i="3"/>
  <c r="N1522" i="3" s="1"/>
  <c r="M1523" i="3"/>
  <c r="N1523" i="3" s="1"/>
  <c r="M1524" i="3"/>
  <c r="N1524" i="3" s="1"/>
  <c r="M1525" i="3"/>
  <c r="N1525" i="3" s="1"/>
  <c r="M1526" i="3"/>
  <c r="N1526" i="3" s="1"/>
  <c r="M1527" i="3"/>
  <c r="N1527" i="3" s="1"/>
  <c r="M1528" i="3"/>
  <c r="N1528" i="3" s="1"/>
  <c r="M1529" i="3"/>
  <c r="N1529" i="3" s="1"/>
  <c r="M1530" i="3"/>
  <c r="N1530" i="3" s="1"/>
  <c r="M1531" i="3"/>
  <c r="N1531" i="3" s="1"/>
  <c r="M1532" i="3"/>
  <c r="N1532" i="3" s="1"/>
  <c r="M1533" i="3"/>
  <c r="N1533" i="3" s="1"/>
  <c r="M1534" i="3"/>
  <c r="N1534" i="3" s="1"/>
  <c r="M1535" i="3"/>
  <c r="N1535" i="3" s="1"/>
  <c r="M1536" i="3"/>
  <c r="N1536" i="3" s="1"/>
  <c r="M1537" i="3"/>
  <c r="N1537" i="3" s="1"/>
  <c r="M1538" i="3"/>
  <c r="N1538" i="3" s="1"/>
  <c r="M1539" i="3"/>
  <c r="N1539" i="3" s="1"/>
  <c r="M1540" i="3"/>
  <c r="N1540" i="3" s="1"/>
  <c r="M1541" i="3"/>
  <c r="N1541" i="3" s="1"/>
  <c r="M1542" i="3"/>
  <c r="N1542" i="3" s="1"/>
  <c r="M1543" i="3"/>
  <c r="N1543" i="3" s="1"/>
  <c r="M1544" i="3"/>
  <c r="N1544" i="3" s="1"/>
  <c r="M1545" i="3"/>
  <c r="N1545" i="3" s="1"/>
  <c r="M1546" i="3"/>
  <c r="N1546" i="3" s="1"/>
  <c r="M1547" i="3"/>
  <c r="N1547" i="3" s="1"/>
  <c r="M1548" i="3"/>
  <c r="N1548" i="3" s="1"/>
  <c r="M1549" i="3"/>
  <c r="N1549" i="3" s="1"/>
  <c r="M1550" i="3"/>
  <c r="N1550" i="3" s="1"/>
  <c r="M1551" i="3"/>
  <c r="N1551" i="3" s="1"/>
  <c r="M1552" i="3"/>
  <c r="N1552" i="3" s="1"/>
  <c r="M1553" i="3"/>
  <c r="N1553" i="3" s="1"/>
  <c r="M1554" i="3"/>
  <c r="N1554" i="3" s="1"/>
  <c r="M1555" i="3"/>
  <c r="N1555" i="3" s="1"/>
  <c r="M1556" i="3"/>
  <c r="N1556" i="3" s="1"/>
  <c r="M1557" i="3"/>
  <c r="N1557" i="3" s="1"/>
  <c r="M1558" i="3"/>
  <c r="N1558" i="3" s="1"/>
  <c r="M1559" i="3"/>
  <c r="N1559" i="3" s="1"/>
  <c r="M1560" i="3"/>
  <c r="N1560" i="3" s="1"/>
  <c r="M1561" i="3"/>
  <c r="N1561" i="3" s="1"/>
  <c r="M1562" i="3"/>
  <c r="N1562" i="3" s="1"/>
  <c r="M1563" i="3"/>
  <c r="N1563" i="3" s="1"/>
  <c r="M1564" i="3"/>
  <c r="N1564" i="3" s="1"/>
  <c r="M1565" i="3"/>
  <c r="N1565" i="3" s="1"/>
  <c r="M1566" i="3"/>
  <c r="N1566" i="3" s="1"/>
  <c r="M1567" i="3"/>
  <c r="N1567" i="3" s="1"/>
  <c r="M1568" i="3"/>
  <c r="N1568" i="3" s="1"/>
  <c r="M1569" i="3"/>
  <c r="N1569" i="3" s="1"/>
  <c r="M1570" i="3"/>
  <c r="N1570" i="3" s="1"/>
  <c r="M1571" i="3"/>
  <c r="N1571" i="3" s="1"/>
  <c r="M1572" i="3"/>
  <c r="N1572" i="3" s="1"/>
  <c r="M1573" i="3"/>
  <c r="N1573" i="3" s="1"/>
  <c r="M1574" i="3"/>
  <c r="N1574" i="3" s="1"/>
  <c r="M1575" i="3"/>
  <c r="N1575" i="3" s="1"/>
  <c r="M1576" i="3"/>
  <c r="N1576" i="3" s="1"/>
  <c r="M1577" i="3"/>
  <c r="N1577" i="3" s="1"/>
  <c r="M1578" i="3"/>
  <c r="N1578" i="3" s="1"/>
  <c r="M1579" i="3"/>
  <c r="N1579" i="3" s="1"/>
  <c r="M1580" i="3"/>
  <c r="N1580" i="3" s="1"/>
  <c r="M1581" i="3"/>
  <c r="N1581" i="3" s="1"/>
  <c r="M1582" i="3"/>
  <c r="N1582" i="3" s="1"/>
  <c r="M1583" i="3"/>
  <c r="N1583" i="3" s="1"/>
  <c r="M1584" i="3"/>
  <c r="N1584" i="3" s="1"/>
  <c r="M1585" i="3"/>
  <c r="N1585" i="3" s="1"/>
  <c r="M1586" i="3"/>
  <c r="N1586" i="3" s="1"/>
  <c r="M1587" i="3"/>
  <c r="N1587" i="3" s="1"/>
  <c r="M1588" i="3"/>
  <c r="N1588" i="3" s="1"/>
  <c r="M1589" i="3"/>
  <c r="N1589" i="3" s="1"/>
  <c r="M1590" i="3"/>
  <c r="N1590" i="3" s="1"/>
  <c r="M1591" i="3"/>
  <c r="N1591" i="3" s="1"/>
  <c r="M1592" i="3"/>
  <c r="N1592" i="3" s="1"/>
  <c r="M1593" i="3"/>
  <c r="N1593" i="3" s="1"/>
  <c r="M1594" i="3"/>
  <c r="N1594" i="3" s="1"/>
  <c r="M1595" i="3"/>
  <c r="N1595" i="3" s="1"/>
  <c r="M1596" i="3"/>
  <c r="N1596" i="3" s="1"/>
  <c r="M1597" i="3"/>
  <c r="N1597" i="3" s="1"/>
  <c r="M1598" i="3"/>
  <c r="N1598" i="3" s="1"/>
  <c r="M1599" i="3"/>
  <c r="N1599" i="3" s="1"/>
  <c r="M1600" i="3"/>
  <c r="N1600" i="3" s="1"/>
  <c r="M1601" i="3"/>
  <c r="N1601" i="3" s="1"/>
  <c r="M1602" i="3"/>
  <c r="N1602" i="3" s="1"/>
  <c r="M1603" i="3"/>
  <c r="N1603" i="3" s="1"/>
  <c r="M1604" i="3"/>
  <c r="N1604" i="3" s="1"/>
  <c r="M1605" i="3"/>
  <c r="N1605" i="3" s="1"/>
  <c r="M1606" i="3"/>
  <c r="N1606" i="3" s="1"/>
  <c r="M1607" i="3"/>
  <c r="N1607" i="3" s="1"/>
  <c r="M1608" i="3"/>
  <c r="N1608" i="3" s="1"/>
  <c r="M1609" i="3"/>
  <c r="N1609" i="3" s="1"/>
  <c r="M1610" i="3"/>
  <c r="N1610" i="3" s="1"/>
  <c r="M1611" i="3"/>
  <c r="N1611" i="3" s="1"/>
  <c r="M1612" i="3"/>
  <c r="N1612" i="3" s="1"/>
  <c r="M1613" i="3"/>
  <c r="N1613" i="3" s="1"/>
  <c r="M1614" i="3"/>
  <c r="N1614" i="3" s="1"/>
  <c r="M1615" i="3"/>
  <c r="N1615" i="3" s="1"/>
  <c r="M1616" i="3"/>
  <c r="N1616" i="3" s="1"/>
  <c r="M1617" i="3"/>
  <c r="N1617" i="3" s="1"/>
  <c r="M1618" i="3"/>
  <c r="N1618" i="3" s="1"/>
  <c r="M1619" i="3"/>
  <c r="N1619" i="3" s="1"/>
  <c r="M1620" i="3"/>
  <c r="N1620" i="3" s="1"/>
  <c r="M1621" i="3"/>
  <c r="N1621" i="3" s="1"/>
  <c r="M1622" i="3"/>
  <c r="N1622" i="3" s="1"/>
  <c r="M1623" i="3"/>
  <c r="N1623" i="3" s="1"/>
  <c r="M1624" i="3"/>
  <c r="N1624" i="3" s="1"/>
  <c r="M1625" i="3"/>
  <c r="N1625" i="3" s="1"/>
  <c r="M1626" i="3"/>
  <c r="N1626" i="3" s="1"/>
  <c r="M1627" i="3"/>
  <c r="N1627" i="3" s="1"/>
  <c r="M1628" i="3"/>
  <c r="N1628" i="3" s="1"/>
  <c r="M1629" i="3"/>
  <c r="N1629" i="3" s="1"/>
  <c r="M1630" i="3"/>
  <c r="N1630" i="3" s="1"/>
  <c r="M1631" i="3"/>
  <c r="N1631" i="3" s="1"/>
  <c r="M1632" i="3"/>
  <c r="N1632" i="3" s="1"/>
  <c r="M1633" i="3"/>
  <c r="N1633" i="3" s="1"/>
  <c r="M1634" i="3"/>
  <c r="N1634" i="3" s="1"/>
  <c r="M1635" i="3"/>
  <c r="N1635" i="3" s="1"/>
  <c r="M1636" i="3"/>
  <c r="N1636" i="3" s="1"/>
  <c r="M1637" i="3"/>
  <c r="N1637" i="3" s="1"/>
  <c r="M1638" i="3"/>
  <c r="N1638" i="3" s="1"/>
  <c r="M1639" i="3"/>
  <c r="N1639" i="3" s="1"/>
  <c r="M1640" i="3"/>
  <c r="N1640" i="3" s="1"/>
  <c r="M1641" i="3"/>
  <c r="N1641" i="3" s="1"/>
  <c r="M1642" i="3"/>
  <c r="N1642" i="3" s="1"/>
  <c r="M1643" i="3"/>
  <c r="N1643" i="3" s="1"/>
  <c r="M1644" i="3"/>
  <c r="N1644" i="3" s="1"/>
  <c r="M1645" i="3"/>
  <c r="N1645" i="3" s="1"/>
  <c r="M1646" i="3"/>
  <c r="N1646" i="3" s="1"/>
  <c r="M1647" i="3"/>
  <c r="N1647" i="3" s="1"/>
  <c r="M1648" i="3"/>
  <c r="N1648" i="3" s="1"/>
  <c r="M1649" i="3"/>
  <c r="N1649" i="3" s="1"/>
  <c r="M1650" i="3"/>
  <c r="N1650" i="3" s="1"/>
  <c r="M1651" i="3"/>
  <c r="N1651" i="3" s="1"/>
  <c r="M1652" i="3"/>
  <c r="N1652" i="3" s="1"/>
  <c r="M1653" i="3"/>
  <c r="N1653" i="3" s="1"/>
  <c r="M1654" i="3"/>
  <c r="N1654" i="3" s="1"/>
  <c r="M1655" i="3"/>
  <c r="N1655" i="3" s="1"/>
  <c r="M1656" i="3"/>
  <c r="N1656" i="3" s="1"/>
  <c r="M1657" i="3"/>
  <c r="N1657" i="3" s="1"/>
  <c r="M1658" i="3"/>
  <c r="N1658" i="3" s="1"/>
  <c r="M1659" i="3"/>
  <c r="N1659" i="3" s="1"/>
  <c r="M1660" i="3"/>
  <c r="N1660" i="3" s="1"/>
  <c r="M1661" i="3"/>
  <c r="N1661" i="3" s="1"/>
  <c r="M1662" i="3"/>
  <c r="N1662" i="3" s="1"/>
  <c r="M1663" i="3"/>
  <c r="N1663" i="3" s="1"/>
  <c r="M1664" i="3"/>
  <c r="N1664" i="3" s="1"/>
  <c r="M1665" i="3"/>
  <c r="N1665" i="3" s="1"/>
  <c r="M1666" i="3"/>
  <c r="N1666" i="3" s="1"/>
  <c r="M1667" i="3"/>
  <c r="N1667" i="3" s="1"/>
  <c r="M1668" i="3"/>
  <c r="N1668" i="3" s="1"/>
  <c r="M1669" i="3"/>
  <c r="N1669" i="3" s="1"/>
  <c r="M1670" i="3"/>
  <c r="N1670" i="3" s="1"/>
  <c r="M1671" i="3"/>
  <c r="N1671" i="3" s="1"/>
  <c r="M1672" i="3"/>
  <c r="N1672" i="3" s="1"/>
  <c r="M1673" i="3"/>
  <c r="N1673" i="3" s="1"/>
  <c r="M1674" i="3"/>
  <c r="N1674" i="3" s="1"/>
  <c r="M1675" i="3"/>
  <c r="N1675" i="3" s="1"/>
  <c r="M1676" i="3"/>
  <c r="N1676" i="3" s="1"/>
  <c r="M1677" i="3"/>
  <c r="N1677" i="3" s="1"/>
  <c r="M1678" i="3"/>
  <c r="N1678" i="3" s="1"/>
  <c r="M1679" i="3"/>
  <c r="N1679" i="3" s="1"/>
  <c r="M1680" i="3"/>
  <c r="N1680" i="3" s="1"/>
  <c r="M1681" i="3"/>
  <c r="N1681" i="3" s="1"/>
  <c r="M1682" i="3"/>
  <c r="N1682" i="3" s="1"/>
  <c r="M1683" i="3"/>
  <c r="N1683" i="3" s="1"/>
  <c r="M1684" i="3"/>
  <c r="N1684" i="3" s="1"/>
  <c r="M1685" i="3"/>
  <c r="N1685" i="3" s="1"/>
  <c r="M1686" i="3"/>
  <c r="N1686" i="3" s="1"/>
  <c r="M1687" i="3"/>
  <c r="N1687" i="3" s="1"/>
  <c r="M1688" i="3"/>
  <c r="N1688" i="3" s="1"/>
  <c r="M1689" i="3"/>
  <c r="N1689" i="3" s="1"/>
  <c r="M1690" i="3"/>
  <c r="N1690" i="3" s="1"/>
  <c r="M1691" i="3"/>
  <c r="N1691" i="3" s="1"/>
  <c r="M1692" i="3"/>
  <c r="N1692" i="3" s="1"/>
  <c r="M1693" i="3"/>
  <c r="N1693" i="3" s="1"/>
  <c r="M1694" i="3"/>
  <c r="N1694" i="3" s="1"/>
  <c r="M1695" i="3"/>
  <c r="N1695" i="3" s="1"/>
  <c r="M1696" i="3"/>
  <c r="N1696" i="3" s="1"/>
  <c r="M1697" i="3"/>
  <c r="N1697" i="3" s="1"/>
  <c r="M1698" i="3"/>
  <c r="N1698" i="3" s="1"/>
  <c r="M1699" i="3"/>
  <c r="N1699" i="3" s="1"/>
  <c r="M1700" i="3"/>
  <c r="N1700" i="3" s="1"/>
  <c r="M1701" i="3"/>
  <c r="N1701" i="3" s="1"/>
  <c r="M1702" i="3"/>
  <c r="N1702" i="3" s="1"/>
  <c r="M1703" i="3"/>
  <c r="N1703" i="3" s="1"/>
  <c r="M1704" i="3"/>
  <c r="N1704" i="3" s="1"/>
  <c r="M1705" i="3"/>
  <c r="N1705" i="3" s="1"/>
  <c r="M1706" i="3"/>
  <c r="N1706" i="3" s="1"/>
  <c r="M1707" i="3"/>
  <c r="N1707" i="3" s="1"/>
  <c r="M1708" i="3"/>
  <c r="N1708" i="3" s="1"/>
  <c r="M1709" i="3"/>
  <c r="N1709" i="3" s="1"/>
  <c r="M1710" i="3"/>
  <c r="N1710" i="3" s="1"/>
  <c r="M1711" i="3"/>
  <c r="N1711" i="3" s="1"/>
  <c r="M1712" i="3"/>
  <c r="N1712" i="3" s="1"/>
  <c r="M1713" i="3"/>
  <c r="N1713" i="3" s="1"/>
  <c r="M1714" i="3"/>
  <c r="N1714" i="3" s="1"/>
  <c r="M1715" i="3"/>
  <c r="N1715" i="3" s="1"/>
  <c r="M1716" i="3"/>
  <c r="N1716" i="3" s="1"/>
  <c r="M1717" i="3"/>
  <c r="N1717" i="3" s="1"/>
  <c r="M1718" i="3"/>
  <c r="N1718" i="3" s="1"/>
  <c r="M1719" i="3"/>
  <c r="N1719" i="3" s="1"/>
  <c r="M1720" i="3"/>
  <c r="N1720" i="3" s="1"/>
  <c r="M1721" i="3"/>
  <c r="N1721" i="3" s="1"/>
  <c r="M1722" i="3"/>
  <c r="N1722" i="3" s="1"/>
  <c r="M1723" i="3"/>
  <c r="N1723" i="3" s="1"/>
  <c r="M1724" i="3"/>
  <c r="N1724" i="3" s="1"/>
  <c r="M1725" i="3"/>
  <c r="N1725" i="3" s="1"/>
  <c r="M1726" i="3"/>
  <c r="N1726" i="3" s="1"/>
  <c r="M1727" i="3"/>
  <c r="N1727" i="3" s="1"/>
  <c r="M1728" i="3"/>
  <c r="N1728" i="3" s="1"/>
  <c r="M1729" i="3"/>
  <c r="N1729" i="3" s="1"/>
  <c r="M1730" i="3"/>
  <c r="N1730" i="3" s="1"/>
  <c r="M1731" i="3"/>
  <c r="N1731" i="3" s="1"/>
  <c r="M1732" i="3"/>
  <c r="N1732" i="3" s="1"/>
  <c r="M1733" i="3"/>
  <c r="N1733" i="3" s="1"/>
  <c r="M1734" i="3"/>
  <c r="N1734" i="3" s="1"/>
  <c r="M1735" i="3"/>
  <c r="N1735" i="3" s="1"/>
  <c r="M1736" i="3"/>
  <c r="N1736" i="3" s="1"/>
  <c r="M1737" i="3"/>
  <c r="N1737" i="3" s="1"/>
  <c r="M1738" i="3"/>
  <c r="N1738" i="3" s="1"/>
  <c r="M1739" i="3"/>
  <c r="N1739" i="3" s="1"/>
  <c r="M1740" i="3"/>
  <c r="N1740" i="3" s="1"/>
  <c r="M1741" i="3"/>
  <c r="N1741" i="3" s="1"/>
  <c r="M1742" i="3"/>
  <c r="N1742" i="3" s="1"/>
  <c r="M1743" i="3"/>
  <c r="N1743" i="3" s="1"/>
  <c r="M1744" i="3"/>
  <c r="N1744" i="3" s="1"/>
  <c r="M1745" i="3"/>
  <c r="N1745" i="3" s="1"/>
  <c r="M1746" i="3"/>
  <c r="N1746" i="3" s="1"/>
  <c r="M1747" i="3"/>
  <c r="N1747" i="3" s="1"/>
  <c r="M1748" i="3"/>
  <c r="N1748" i="3" s="1"/>
  <c r="M1749" i="3"/>
  <c r="N1749" i="3" s="1"/>
  <c r="M1750" i="3"/>
  <c r="N1750" i="3" s="1"/>
  <c r="M1751" i="3"/>
  <c r="N1751" i="3" s="1"/>
  <c r="M1752" i="3"/>
  <c r="N1752" i="3" s="1"/>
  <c r="M1753" i="3"/>
  <c r="N1753" i="3" s="1"/>
  <c r="M1754" i="3"/>
  <c r="N1754" i="3" s="1"/>
  <c r="M1755" i="3"/>
  <c r="N1755" i="3" s="1"/>
  <c r="M1756" i="3"/>
  <c r="N1756" i="3" s="1"/>
  <c r="M1757" i="3"/>
  <c r="N1757" i="3" s="1"/>
  <c r="M1758" i="3"/>
  <c r="N1758" i="3" s="1"/>
  <c r="M1759" i="3"/>
  <c r="N1759" i="3" s="1"/>
  <c r="M1760" i="3"/>
  <c r="N1760" i="3" s="1"/>
  <c r="M1761" i="3"/>
  <c r="N1761" i="3" s="1"/>
  <c r="M1762" i="3"/>
  <c r="N1762" i="3" s="1"/>
  <c r="M1763" i="3"/>
  <c r="N1763" i="3" s="1"/>
  <c r="M1764" i="3"/>
  <c r="N1764" i="3" s="1"/>
  <c r="M1765" i="3"/>
  <c r="N1765" i="3" s="1"/>
  <c r="M1766" i="3"/>
  <c r="N1766" i="3" s="1"/>
  <c r="M1767" i="3"/>
  <c r="N1767" i="3" s="1"/>
  <c r="M1768" i="3"/>
  <c r="N1768" i="3" s="1"/>
  <c r="M1769" i="3"/>
  <c r="N1769" i="3" s="1"/>
  <c r="M1770" i="3"/>
  <c r="N1770" i="3" s="1"/>
  <c r="M1771" i="3"/>
  <c r="N1771" i="3" s="1"/>
  <c r="M1772" i="3"/>
  <c r="N1772" i="3" s="1"/>
  <c r="M1773" i="3"/>
  <c r="N1773" i="3" s="1"/>
  <c r="M1774" i="3"/>
  <c r="N1774" i="3" s="1"/>
  <c r="M1775" i="3"/>
  <c r="N1775" i="3" s="1"/>
  <c r="M1776" i="3"/>
  <c r="N1776" i="3" s="1"/>
  <c r="M1777" i="3"/>
  <c r="N1777" i="3" s="1"/>
  <c r="M1778" i="3"/>
  <c r="N1778" i="3" s="1"/>
  <c r="M1779" i="3"/>
  <c r="N1779" i="3" s="1"/>
  <c r="M1780" i="3"/>
  <c r="N1780" i="3" s="1"/>
  <c r="M1781" i="3"/>
  <c r="N1781" i="3" s="1"/>
  <c r="M1782" i="3"/>
  <c r="N1782" i="3" s="1"/>
  <c r="M1783" i="3"/>
  <c r="N1783" i="3" s="1"/>
  <c r="M1784" i="3"/>
  <c r="N1784" i="3" s="1"/>
  <c r="M1785" i="3"/>
  <c r="N1785" i="3" s="1"/>
  <c r="M1786" i="3"/>
  <c r="N1786" i="3" s="1"/>
  <c r="M1787" i="3"/>
  <c r="N1787" i="3" s="1"/>
  <c r="M1788" i="3"/>
  <c r="N1788" i="3" s="1"/>
  <c r="M1789" i="3"/>
  <c r="N1789" i="3" s="1"/>
  <c r="M1790" i="3"/>
  <c r="N1790" i="3" s="1"/>
  <c r="M1791" i="3"/>
  <c r="N1791" i="3" s="1"/>
  <c r="M1792" i="3"/>
  <c r="N1792" i="3" s="1"/>
  <c r="M1793" i="3"/>
  <c r="N1793" i="3" s="1"/>
  <c r="M1794" i="3"/>
  <c r="N1794" i="3" s="1"/>
  <c r="M1795" i="3"/>
  <c r="N1795" i="3" s="1"/>
  <c r="M1796" i="3"/>
  <c r="N1796" i="3" s="1"/>
  <c r="M1797" i="3"/>
  <c r="N1797" i="3" s="1"/>
  <c r="M1798" i="3"/>
  <c r="N1798" i="3" s="1"/>
  <c r="M1799" i="3"/>
  <c r="N1799" i="3" s="1"/>
  <c r="M1800" i="3"/>
  <c r="N1800" i="3" s="1"/>
  <c r="M1801" i="3"/>
  <c r="N1801" i="3" s="1"/>
  <c r="M1802" i="3"/>
  <c r="N1802" i="3" s="1"/>
  <c r="M1803" i="3"/>
  <c r="N1803" i="3" s="1"/>
  <c r="M1804" i="3"/>
  <c r="N1804" i="3" s="1"/>
  <c r="M1805" i="3"/>
  <c r="N1805" i="3" s="1"/>
  <c r="M1806" i="3"/>
  <c r="N1806" i="3" s="1"/>
  <c r="M1807" i="3"/>
  <c r="N1807" i="3" s="1"/>
  <c r="M1808" i="3"/>
  <c r="N1808" i="3" s="1"/>
  <c r="M1809" i="3"/>
  <c r="N1809" i="3" s="1"/>
  <c r="M1810" i="3"/>
  <c r="N1810" i="3" s="1"/>
  <c r="M1811" i="3"/>
  <c r="N1811" i="3" s="1"/>
  <c r="M1812" i="3"/>
  <c r="N1812" i="3" s="1"/>
  <c r="M1813" i="3"/>
  <c r="N1813" i="3" s="1"/>
  <c r="M1814" i="3"/>
  <c r="N1814" i="3" s="1"/>
  <c r="M1815" i="3"/>
  <c r="N1815" i="3" s="1"/>
  <c r="M1816" i="3"/>
  <c r="N1816" i="3" s="1"/>
  <c r="M1817" i="3"/>
  <c r="N1817" i="3" s="1"/>
  <c r="M1818" i="3"/>
  <c r="N1818" i="3" s="1"/>
  <c r="M1819" i="3"/>
  <c r="N1819" i="3" s="1"/>
  <c r="M1820" i="3"/>
  <c r="N1820" i="3" s="1"/>
  <c r="M1821" i="3"/>
  <c r="N1821" i="3" s="1"/>
  <c r="M1822" i="3"/>
  <c r="N1822" i="3" s="1"/>
  <c r="M1823" i="3"/>
  <c r="N1823" i="3" s="1"/>
  <c r="M1824" i="3"/>
  <c r="N1824" i="3" s="1"/>
  <c r="M1825" i="3"/>
  <c r="N1825" i="3" s="1"/>
  <c r="M1826" i="3"/>
  <c r="N1826" i="3" s="1"/>
  <c r="M1827" i="3"/>
  <c r="N1827" i="3" s="1"/>
  <c r="M1828" i="3"/>
  <c r="N1828" i="3" s="1"/>
  <c r="M1829" i="3"/>
  <c r="N1829" i="3" s="1"/>
  <c r="M1830" i="3"/>
  <c r="N1830" i="3" s="1"/>
  <c r="M1831" i="3"/>
  <c r="N1831" i="3" s="1"/>
  <c r="M1832" i="3"/>
  <c r="N1832" i="3" s="1"/>
  <c r="M1833" i="3"/>
  <c r="N1833" i="3" s="1"/>
  <c r="M1834" i="3"/>
  <c r="N1834" i="3" s="1"/>
  <c r="M1835" i="3"/>
  <c r="N1835" i="3" s="1"/>
  <c r="M1836" i="3"/>
  <c r="N1836" i="3" s="1"/>
  <c r="M1837" i="3"/>
  <c r="N1837" i="3" s="1"/>
  <c r="M1838" i="3"/>
  <c r="N1838" i="3" s="1"/>
  <c r="M1839" i="3"/>
  <c r="N1839" i="3" s="1"/>
  <c r="M1840" i="3"/>
  <c r="N1840" i="3" s="1"/>
  <c r="M1841" i="3"/>
  <c r="N1841" i="3" s="1"/>
  <c r="M1842" i="3"/>
  <c r="N1842" i="3" s="1"/>
  <c r="M1843" i="3"/>
  <c r="N1843" i="3" s="1"/>
  <c r="M1844" i="3"/>
  <c r="N1844" i="3" s="1"/>
  <c r="M1845" i="3"/>
  <c r="N1845" i="3" s="1"/>
  <c r="M1846" i="3"/>
  <c r="N1846" i="3" s="1"/>
  <c r="M1847" i="3"/>
  <c r="N1847" i="3" s="1"/>
  <c r="M1848" i="3"/>
  <c r="N1848" i="3" s="1"/>
  <c r="M1849" i="3"/>
  <c r="N1849" i="3" s="1"/>
  <c r="M1850" i="3"/>
  <c r="N1850" i="3" s="1"/>
  <c r="M1851" i="3"/>
  <c r="N1851" i="3" s="1"/>
  <c r="M1852" i="3"/>
  <c r="N1852" i="3" s="1"/>
  <c r="M1853" i="3"/>
  <c r="N1853" i="3" s="1"/>
  <c r="M1854" i="3"/>
  <c r="N1854" i="3" s="1"/>
  <c r="M1855" i="3"/>
  <c r="N1855" i="3" s="1"/>
  <c r="M1856" i="3"/>
  <c r="N1856" i="3" s="1"/>
  <c r="M1857" i="3"/>
  <c r="N1857" i="3" s="1"/>
  <c r="M1858" i="3"/>
  <c r="N1858" i="3" s="1"/>
  <c r="M1859" i="3"/>
  <c r="N1859" i="3" s="1"/>
  <c r="M1860" i="3"/>
  <c r="N1860" i="3" s="1"/>
  <c r="M1861" i="3"/>
  <c r="N1861" i="3" s="1"/>
  <c r="M1862" i="3"/>
  <c r="N1862" i="3" s="1"/>
  <c r="M1863" i="3"/>
  <c r="N1863" i="3" s="1"/>
  <c r="M1864" i="3"/>
  <c r="N1864" i="3" s="1"/>
  <c r="M1865" i="3"/>
  <c r="N1865" i="3" s="1"/>
  <c r="M1866" i="3"/>
  <c r="N1866" i="3" s="1"/>
  <c r="M1867" i="3"/>
  <c r="N1867" i="3" s="1"/>
  <c r="M1868" i="3"/>
  <c r="N1868" i="3" s="1"/>
  <c r="M1869" i="3"/>
  <c r="N1869" i="3" s="1"/>
  <c r="M1870" i="3"/>
  <c r="N1870" i="3" s="1"/>
  <c r="M1871" i="3"/>
  <c r="N1871" i="3" s="1"/>
  <c r="M1872" i="3"/>
  <c r="N1872" i="3" s="1"/>
  <c r="M1873" i="3"/>
  <c r="N1873" i="3" s="1"/>
  <c r="M1874" i="3"/>
  <c r="N1874" i="3" s="1"/>
  <c r="M1875" i="3"/>
  <c r="N1875" i="3" s="1"/>
  <c r="M1876" i="3"/>
  <c r="N1876" i="3" s="1"/>
  <c r="M1877" i="3"/>
  <c r="N1877" i="3" s="1"/>
  <c r="M1878" i="3"/>
  <c r="N1878" i="3" s="1"/>
  <c r="M1879" i="3"/>
  <c r="N1879" i="3" s="1"/>
  <c r="M1880" i="3"/>
  <c r="N1880" i="3" s="1"/>
  <c r="M1881" i="3"/>
  <c r="N1881" i="3" s="1"/>
  <c r="M1882" i="3"/>
  <c r="N1882" i="3" s="1"/>
  <c r="M1883" i="3"/>
  <c r="N1883" i="3" s="1"/>
  <c r="M1884" i="3"/>
  <c r="N1884" i="3" s="1"/>
  <c r="M1885" i="3"/>
  <c r="N1885" i="3" s="1"/>
  <c r="M1886" i="3"/>
  <c r="N1886" i="3" s="1"/>
  <c r="M1887" i="3"/>
  <c r="N1887" i="3" s="1"/>
  <c r="M1888" i="3"/>
  <c r="N1888" i="3" s="1"/>
  <c r="M1889" i="3"/>
  <c r="N1889" i="3" s="1"/>
  <c r="M1890" i="3"/>
  <c r="N1890" i="3" s="1"/>
  <c r="M1891" i="3"/>
  <c r="N1891" i="3" s="1"/>
  <c r="M1892" i="3"/>
  <c r="N1892" i="3" s="1"/>
  <c r="M1893" i="3"/>
  <c r="N1893" i="3" s="1"/>
  <c r="M1894" i="3"/>
  <c r="N1894" i="3" s="1"/>
  <c r="M1895" i="3"/>
  <c r="N1895" i="3" s="1"/>
  <c r="M1896" i="3"/>
  <c r="N1896" i="3" s="1"/>
  <c r="M1897" i="3"/>
  <c r="N1897" i="3" s="1"/>
  <c r="M1898" i="3"/>
  <c r="N1898" i="3" s="1"/>
  <c r="M1899" i="3"/>
  <c r="N1899" i="3" s="1"/>
  <c r="M1900" i="3"/>
  <c r="N1900" i="3" s="1"/>
  <c r="M1901" i="3"/>
  <c r="N1901" i="3" s="1"/>
  <c r="M1902" i="3"/>
  <c r="N1902" i="3" s="1"/>
  <c r="M1903" i="3"/>
  <c r="N1903" i="3" s="1"/>
  <c r="M1904" i="3"/>
  <c r="N1904" i="3" s="1"/>
  <c r="M1905" i="3"/>
  <c r="N1905" i="3" s="1"/>
  <c r="M1906" i="3"/>
  <c r="N1906" i="3" s="1"/>
  <c r="M1907" i="3"/>
  <c r="N1907" i="3" s="1"/>
  <c r="M1908" i="3"/>
  <c r="N1908" i="3" s="1"/>
  <c r="M1909" i="3"/>
  <c r="N1909" i="3" s="1"/>
  <c r="M1910" i="3"/>
  <c r="N1910" i="3" s="1"/>
  <c r="M1911" i="3"/>
  <c r="N1911" i="3" s="1"/>
  <c r="M1912" i="3"/>
  <c r="N1912" i="3" s="1"/>
  <c r="M1913" i="3"/>
  <c r="N1913" i="3" s="1"/>
  <c r="M1914" i="3"/>
  <c r="N1914" i="3" s="1"/>
  <c r="M1915" i="3"/>
  <c r="N1915" i="3" s="1"/>
  <c r="M1916" i="3"/>
  <c r="N1916" i="3" s="1"/>
  <c r="M1917" i="3"/>
  <c r="N1917" i="3" s="1"/>
  <c r="M1918" i="3"/>
  <c r="N1918" i="3" s="1"/>
  <c r="M1919" i="3"/>
  <c r="N1919" i="3" s="1"/>
  <c r="M1920" i="3"/>
  <c r="N1920" i="3" s="1"/>
  <c r="M1921" i="3"/>
  <c r="N1921" i="3" s="1"/>
  <c r="M1922" i="3"/>
  <c r="N1922" i="3" s="1"/>
  <c r="M1923" i="3"/>
  <c r="N1923" i="3" s="1"/>
  <c r="M1924" i="3"/>
  <c r="N1924" i="3" s="1"/>
  <c r="M1925" i="3"/>
  <c r="N1925" i="3" s="1"/>
  <c r="M1926" i="3"/>
  <c r="N1926" i="3" s="1"/>
  <c r="M1927" i="3"/>
  <c r="N1927" i="3" s="1"/>
  <c r="M1928" i="3"/>
  <c r="N1928" i="3" s="1"/>
  <c r="M1929" i="3"/>
  <c r="N1929" i="3" s="1"/>
  <c r="M1930" i="3"/>
  <c r="N1930" i="3" s="1"/>
  <c r="M1931" i="3"/>
  <c r="N1931" i="3" s="1"/>
  <c r="M1932" i="3"/>
  <c r="N1932" i="3" s="1"/>
  <c r="M1933" i="3"/>
  <c r="N1933" i="3" s="1"/>
  <c r="M1934" i="3"/>
  <c r="N1934" i="3" s="1"/>
  <c r="M1935" i="3"/>
  <c r="N1935" i="3" s="1"/>
  <c r="M1936" i="3"/>
  <c r="N1936" i="3" s="1"/>
  <c r="M1937" i="3"/>
  <c r="N1937" i="3" s="1"/>
  <c r="M1938" i="3"/>
  <c r="N1938" i="3" s="1"/>
  <c r="M1939" i="3"/>
  <c r="N1939" i="3" s="1"/>
  <c r="M1940" i="3"/>
  <c r="N1940" i="3" s="1"/>
  <c r="M1941" i="3"/>
  <c r="N1941" i="3" s="1"/>
  <c r="M1942" i="3"/>
  <c r="N1942" i="3" s="1"/>
  <c r="M1943" i="3"/>
  <c r="N1943" i="3" s="1"/>
  <c r="M1944" i="3"/>
  <c r="N1944" i="3" s="1"/>
  <c r="M1945" i="3"/>
  <c r="N1945" i="3" s="1"/>
  <c r="M1946" i="3"/>
  <c r="N1946" i="3" s="1"/>
  <c r="M1947" i="3"/>
  <c r="N1947" i="3" s="1"/>
  <c r="M1948" i="3"/>
  <c r="N1948" i="3" s="1"/>
  <c r="M1949" i="3"/>
  <c r="N1949" i="3" s="1"/>
  <c r="M1950" i="3"/>
  <c r="N1950" i="3" s="1"/>
  <c r="M1951" i="3"/>
  <c r="N1951" i="3" s="1"/>
  <c r="M1952" i="3"/>
  <c r="N1952" i="3" s="1"/>
  <c r="M1953" i="3"/>
  <c r="N1953" i="3" s="1"/>
  <c r="M1954" i="3"/>
  <c r="N1954" i="3" s="1"/>
  <c r="M1955" i="3"/>
  <c r="N1955" i="3" s="1"/>
  <c r="M1956" i="3"/>
  <c r="N1956" i="3" s="1"/>
  <c r="M1957" i="3"/>
  <c r="N1957" i="3" s="1"/>
  <c r="M1958" i="3"/>
  <c r="N1958" i="3" s="1"/>
  <c r="M1959" i="3"/>
  <c r="N1959" i="3" s="1"/>
  <c r="M1960" i="3"/>
  <c r="N1960" i="3" s="1"/>
  <c r="M1961" i="3"/>
  <c r="N1961" i="3" s="1"/>
  <c r="M1962" i="3"/>
  <c r="N1962" i="3" s="1"/>
  <c r="M1963" i="3"/>
  <c r="N1963" i="3" s="1"/>
  <c r="M1964" i="3"/>
  <c r="N1964" i="3" s="1"/>
  <c r="M1965" i="3"/>
  <c r="N1965" i="3" s="1"/>
  <c r="M1966" i="3"/>
  <c r="N1966" i="3" s="1"/>
  <c r="M1967" i="3"/>
  <c r="N1967" i="3" s="1"/>
  <c r="M1968" i="3"/>
  <c r="N1968" i="3" s="1"/>
  <c r="M1969" i="3"/>
  <c r="N1969" i="3" s="1"/>
  <c r="M1970" i="3"/>
  <c r="N1970" i="3" s="1"/>
  <c r="M1971" i="3"/>
  <c r="N1971" i="3" s="1"/>
  <c r="M1972" i="3"/>
  <c r="N1972" i="3" s="1"/>
  <c r="M1973" i="3"/>
  <c r="N1973" i="3" s="1"/>
  <c r="M1974" i="3"/>
  <c r="N1974" i="3" s="1"/>
  <c r="M1975" i="3"/>
  <c r="N1975" i="3" s="1"/>
  <c r="M1976" i="3"/>
  <c r="N1976" i="3" s="1"/>
  <c r="M1977" i="3"/>
  <c r="N1977" i="3" s="1"/>
  <c r="M1978" i="3"/>
  <c r="N1978" i="3" s="1"/>
  <c r="M1979" i="3"/>
  <c r="N1979" i="3" s="1"/>
  <c r="M1980" i="3"/>
  <c r="N1980" i="3" s="1"/>
  <c r="M1981" i="3"/>
  <c r="N1981" i="3" s="1"/>
  <c r="M1982" i="3"/>
  <c r="N1982" i="3" s="1"/>
  <c r="M1983" i="3"/>
  <c r="N1983" i="3" s="1"/>
  <c r="M1984" i="3"/>
  <c r="N1984" i="3" s="1"/>
  <c r="M1985" i="3"/>
  <c r="N1985" i="3" s="1"/>
  <c r="M1986" i="3"/>
  <c r="N1986" i="3" s="1"/>
  <c r="M1987" i="3"/>
  <c r="N1987" i="3" s="1"/>
  <c r="M1988" i="3"/>
  <c r="N1988" i="3" s="1"/>
  <c r="M1989" i="3"/>
  <c r="N1989" i="3" s="1"/>
  <c r="M1990" i="3"/>
  <c r="N1990" i="3" s="1"/>
  <c r="M1991" i="3"/>
  <c r="N1991" i="3" s="1"/>
  <c r="M1992" i="3"/>
  <c r="N1992" i="3" s="1"/>
  <c r="M1993" i="3"/>
  <c r="N1993" i="3" s="1"/>
  <c r="M1994" i="3"/>
  <c r="N1994" i="3" s="1"/>
  <c r="M1995" i="3"/>
  <c r="N1995" i="3" s="1"/>
  <c r="M1996" i="3"/>
  <c r="N1996" i="3" s="1"/>
  <c r="M1997" i="3"/>
  <c r="N1997" i="3" s="1"/>
  <c r="M1998" i="3"/>
  <c r="N1998" i="3" s="1"/>
  <c r="M1999" i="3"/>
  <c r="N1999" i="3" s="1"/>
  <c r="M2000" i="3"/>
  <c r="N2000" i="3" s="1"/>
  <c r="M2001" i="3"/>
  <c r="N2001" i="3" s="1"/>
  <c r="M2002" i="3"/>
  <c r="N2002" i="3" s="1"/>
  <c r="M2003" i="3"/>
  <c r="N2003" i="3" s="1"/>
  <c r="M2004" i="3"/>
  <c r="N2004" i="3" s="1"/>
  <c r="M2005" i="3"/>
  <c r="N2005" i="3" s="1"/>
  <c r="M2006" i="3"/>
  <c r="N2006" i="3" s="1"/>
  <c r="M2007" i="3"/>
  <c r="N2007" i="3" s="1"/>
  <c r="M2008" i="3"/>
  <c r="N2008" i="3" s="1"/>
  <c r="M2009" i="3"/>
  <c r="N2009" i="3" s="1"/>
  <c r="M2010" i="3"/>
  <c r="N2010" i="3" s="1"/>
  <c r="M2011" i="3"/>
  <c r="N2011" i="3" s="1"/>
  <c r="M2012" i="3"/>
  <c r="N2012" i="3" s="1"/>
  <c r="M2013" i="3"/>
  <c r="N2013" i="3" s="1"/>
  <c r="M2014" i="3"/>
  <c r="N2014" i="3" s="1"/>
  <c r="M2015" i="3"/>
  <c r="N2015" i="3" s="1"/>
  <c r="M2016" i="3"/>
  <c r="N2016" i="3" s="1"/>
  <c r="M2017" i="3"/>
  <c r="N2017" i="3" s="1"/>
  <c r="M2018" i="3"/>
  <c r="N2018" i="3" s="1"/>
  <c r="M2019" i="3"/>
  <c r="N2019" i="3" s="1"/>
  <c r="M2020" i="3"/>
  <c r="N2020" i="3" s="1"/>
  <c r="M2021" i="3"/>
  <c r="N2021" i="3" s="1"/>
  <c r="M2022" i="3"/>
  <c r="N2022" i="3" s="1"/>
  <c r="M2023" i="3"/>
  <c r="N2023" i="3" s="1"/>
  <c r="M2024" i="3"/>
  <c r="N2024" i="3" s="1"/>
  <c r="M2025" i="3"/>
  <c r="N2025" i="3" s="1"/>
  <c r="M2026" i="3"/>
  <c r="N2026" i="3" s="1"/>
  <c r="M2027" i="3"/>
  <c r="N2027" i="3" s="1"/>
  <c r="M2028" i="3"/>
  <c r="N2028" i="3" s="1"/>
  <c r="M2029" i="3"/>
  <c r="N2029" i="3" s="1"/>
  <c r="M2030" i="3"/>
  <c r="N2030" i="3" s="1"/>
  <c r="M2031" i="3"/>
  <c r="N2031" i="3" s="1"/>
  <c r="M2032" i="3"/>
  <c r="N2032" i="3" s="1"/>
  <c r="M2033" i="3"/>
  <c r="N2033" i="3" s="1"/>
  <c r="M2034" i="3"/>
  <c r="N2034" i="3" s="1"/>
  <c r="M2035" i="3"/>
  <c r="N2035" i="3" s="1"/>
  <c r="M2036" i="3"/>
  <c r="N2036" i="3" s="1"/>
  <c r="M2037" i="3"/>
  <c r="N2037" i="3" s="1"/>
  <c r="M2038" i="3"/>
  <c r="N2038" i="3" s="1"/>
  <c r="M2039" i="3"/>
  <c r="N2039" i="3" s="1"/>
  <c r="M2040" i="3"/>
  <c r="N2040" i="3" s="1"/>
  <c r="M2041" i="3"/>
  <c r="N2041" i="3" s="1"/>
  <c r="M2042" i="3"/>
  <c r="N2042" i="3" s="1"/>
  <c r="M2043" i="3"/>
  <c r="N2043" i="3" s="1"/>
  <c r="M2044" i="3"/>
  <c r="N2044" i="3" s="1"/>
  <c r="M2045" i="3"/>
  <c r="N2045" i="3" s="1"/>
  <c r="M2046" i="3"/>
  <c r="N2046" i="3" s="1"/>
  <c r="M2047" i="3"/>
  <c r="N2047" i="3" s="1"/>
  <c r="M2048" i="3"/>
  <c r="N2048" i="3" s="1"/>
  <c r="M2049" i="3"/>
  <c r="N2049" i="3" s="1"/>
  <c r="M2050" i="3"/>
  <c r="N2050" i="3" s="1"/>
  <c r="M2051" i="3"/>
  <c r="N2051" i="3" s="1"/>
  <c r="M2052" i="3"/>
  <c r="N2052" i="3" s="1"/>
  <c r="M2053" i="3"/>
  <c r="N2053" i="3" s="1"/>
  <c r="M2054" i="3"/>
  <c r="N2054" i="3" s="1"/>
  <c r="M2055" i="3"/>
  <c r="N2055" i="3" s="1"/>
  <c r="M2056" i="3"/>
  <c r="N2056" i="3" s="1"/>
  <c r="M2057" i="3"/>
  <c r="N2057" i="3" s="1"/>
  <c r="M2058" i="3"/>
  <c r="N2058" i="3" s="1"/>
  <c r="M2059" i="3"/>
  <c r="N2059" i="3" s="1"/>
  <c r="M2060" i="3"/>
  <c r="N2060" i="3" s="1"/>
  <c r="M2061" i="3"/>
  <c r="N2061" i="3" s="1"/>
  <c r="M2062" i="3"/>
  <c r="N2062" i="3" s="1"/>
  <c r="M2063" i="3"/>
  <c r="N2063" i="3" s="1"/>
  <c r="M2064" i="3"/>
  <c r="N2064" i="3" s="1"/>
  <c r="M2065" i="3"/>
  <c r="N2065" i="3" s="1"/>
  <c r="M2066" i="3"/>
  <c r="N2066" i="3" s="1"/>
  <c r="M2067" i="3"/>
  <c r="N2067" i="3" s="1"/>
  <c r="M2068" i="3"/>
  <c r="N2068" i="3" s="1"/>
  <c r="M2069" i="3"/>
  <c r="N2069" i="3" s="1"/>
  <c r="M2070" i="3"/>
  <c r="N2070" i="3" s="1"/>
  <c r="M2071" i="3"/>
  <c r="N2071" i="3" s="1"/>
  <c r="M2072" i="3"/>
  <c r="N2072" i="3" s="1"/>
  <c r="M2073" i="3"/>
  <c r="N2073" i="3" s="1"/>
  <c r="M2074" i="3"/>
  <c r="N2074" i="3" s="1"/>
  <c r="M2075" i="3"/>
  <c r="N2075" i="3" s="1"/>
  <c r="M2076" i="3"/>
  <c r="N2076" i="3" s="1"/>
  <c r="M2077" i="3"/>
  <c r="N2077" i="3" s="1"/>
  <c r="M2078" i="3"/>
  <c r="N2078" i="3" s="1"/>
  <c r="M2079" i="3"/>
  <c r="N2079" i="3" s="1"/>
  <c r="M2080" i="3"/>
  <c r="N2080" i="3" s="1"/>
  <c r="M2081" i="3"/>
  <c r="N2081" i="3" s="1"/>
  <c r="M2082" i="3"/>
  <c r="N2082" i="3" s="1"/>
  <c r="M2083" i="3"/>
  <c r="N2083" i="3" s="1"/>
  <c r="M2084" i="3"/>
  <c r="N2084" i="3" s="1"/>
  <c r="M2085" i="3"/>
  <c r="N2085" i="3" s="1"/>
  <c r="M2086" i="3"/>
  <c r="N2086" i="3" s="1"/>
  <c r="M2087" i="3"/>
  <c r="N2087" i="3" s="1"/>
  <c r="M2088" i="3"/>
  <c r="N2088" i="3" s="1"/>
  <c r="M2089" i="3"/>
  <c r="N2089" i="3" s="1"/>
  <c r="M2090" i="3"/>
  <c r="N2090" i="3" s="1"/>
  <c r="M2091" i="3"/>
  <c r="N2091" i="3" s="1"/>
  <c r="M2092" i="3"/>
  <c r="N2092" i="3" s="1"/>
  <c r="M2093" i="3"/>
  <c r="N2093" i="3" s="1"/>
  <c r="M2094" i="3"/>
  <c r="N2094" i="3" s="1"/>
  <c r="M2095" i="3"/>
  <c r="N2095" i="3" s="1"/>
  <c r="M2096" i="3"/>
  <c r="N2096" i="3" s="1"/>
  <c r="M2097" i="3"/>
  <c r="N2097" i="3" s="1"/>
  <c r="M2098" i="3"/>
  <c r="N2098" i="3" s="1"/>
  <c r="M2099" i="3"/>
  <c r="N2099" i="3" s="1"/>
  <c r="M2100" i="3"/>
  <c r="N2100" i="3" s="1"/>
  <c r="M2101" i="3"/>
  <c r="N2101" i="3" s="1"/>
  <c r="M2102" i="3"/>
  <c r="N2102" i="3" s="1"/>
  <c r="M2103" i="3"/>
  <c r="N2103" i="3" s="1"/>
  <c r="M2104" i="3"/>
  <c r="N2104" i="3" s="1"/>
  <c r="M2105" i="3"/>
  <c r="N2105" i="3" s="1"/>
  <c r="M2106" i="3"/>
  <c r="N2106" i="3" s="1"/>
  <c r="M2107" i="3"/>
  <c r="N2107" i="3" s="1"/>
  <c r="M2108" i="3"/>
  <c r="N2108" i="3" s="1"/>
  <c r="M2109" i="3"/>
  <c r="N2109" i="3" s="1"/>
  <c r="M2110" i="3"/>
  <c r="N2110" i="3" s="1"/>
  <c r="M2111" i="3"/>
  <c r="N2111" i="3" s="1"/>
  <c r="M2112" i="3"/>
  <c r="N2112" i="3" s="1"/>
  <c r="M2113" i="3"/>
  <c r="N2113" i="3" s="1"/>
  <c r="M2114" i="3"/>
  <c r="N2114" i="3" s="1"/>
  <c r="M2115" i="3"/>
  <c r="N2115" i="3" s="1"/>
  <c r="M2116" i="3"/>
  <c r="N2116" i="3" s="1"/>
  <c r="M2117" i="3"/>
  <c r="N2117" i="3" s="1"/>
  <c r="M2118" i="3"/>
  <c r="N2118" i="3" s="1"/>
  <c r="M2119" i="3"/>
  <c r="N2119" i="3" s="1"/>
  <c r="M2120" i="3"/>
  <c r="N2120" i="3" s="1"/>
  <c r="M2121" i="3"/>
  <c r="N2121" i="3" s="1"/>
  <c r="M2122" i="3"/>
  <c r="N2122" i="3" s="1"/>
  <c r="M2123" i="3"/>
  <c r="N2123" i="3" s="1"/>
  <c r="M2124" i="3"/>
  <c r="N2124" i="3" s="1"/>
  <c r="M2125" i="3"/>
  <c r="N2125" i="3" s="1"/>
  <c r="M2126" i="3"/>
  <c r="N2126" i="3" s="1"/>
  <c r="M2127" i="3"/>
  <c r="N2127" i="3" s="1"/>
  <c r="M2128" i="3"/>
  <c r="N2128" i="3" s="1"/>
  <c r="M2129" i="3"/>
  <c r="N2129" i="3" s="1"/>
  <c r="M2130" i="3"/>
  <c r="N2130" i="3" s="1"/>
  <c r="M2131" i="3"/>
  <c r="N2131" i="3" s="1"/>
  <c r="M2132" i="3"/>
  <c r="N2132" i="3" s="1"/>
  <c r="M2133" i="3"/>
  <c r="N2133" i="3" s="1"/>
  <c r="M2134" i="3"/>
  <c r="N2134" i="3" s="1"/>
  <c r="M2135" i="3"/>
  <c r="N2135" i="3" s="1"/>
  <c r="M2136" i="3"/>
  <c r="N2136" i="3" s="1"/>
  <c r="M2137" i="3"/>
  <c r="N2137" i="3" s="1"/>
  <c r="M2138" i="3"/>
  <c r="N2138" i="3" s="1"/>
  <c r="M2139" i="3"/>
  <c r="N2139" i="3" s="1"/>
  <c r="M2140" i="3"/>
  <c r="N2140" i="3" s="1"/>
  <c r="M2141" i="3"/>
  <c r="N2141" i="3" s="1"/>
  <c r="M2142" i="3"/>
  <c r="N2142" i="3" s="1"/>
  <c r="M2143" i="3"/>
  <c r="N2143" i="3" s="1"/>
  <c r="M2144" i="3"/>
  <c r="N2144" i="3" s="1"/>
  <c r="M2145" i="3"/>
  <c r="N2145" i="3" s="1"/>
  <c r="M2146" i="3"/>
  <c r="N2146" i="3" s="1"/>
  <c r="M2147" i="3"/>
  <c r="N2147" i="3" s="1"/>
  <c r="M2148" i="3"/>
  <c r="N2148" i="3" s="1"/>
  <c r="M2149" i="3"/>
  <c r="N2149" i="3" s="1"/>
  <c r="M2150" i="3"/>
  <c r="N2150" i="3" s="1"/>
  <c r="M2151" i="3"/>
  <c r="N2151" i="3" s="1"/>
  <c r="M2152" i="3"/>
  <c r="N2152" i="3" s="1"/>
  <c r="M2153" i="3"/>
  <c r="N2153" i="3" s="1"/>
  <c r="M2154" i="3"/>
  <c r="N2154" i="3" s="1"/>
  <c r="M2155" i="3"/>
  <c r="N2155" i="3" s="1"/>
  <c r="M2156" i="3"/>
  <c r="N2156" i="3" s="1"/>
  <c r="M2157" i="3"/>
  <c r="N2157" i="3" s="1"/>
  <c r="M2158" i="3"/>
  <c r="N2158" i="3" s="1"/>
  <c r="M2159" i="3"/>
  <c r="N2159" i="3" s="1"/>
  <c r="M2160" i="3"/>
  <c r="N2160" i="3" s="1"/>
  <c r="M2161" i="3"/>
  <c r="N2161" i="3" s="1"/>
  <c r="M2162" i="3"/>
  <c r="N2162" i="3" s="1"/>
  <c r="M2163" i="3"/>
  <c r="N2163" i="3" s="1"/>
  <c r="M2164" i="3"/>
  <c r="N2164" i="3" s="1"/>
  <c r="M2165" i="3"/>
  <c r="N2165" i="3" s="1"/>
  <c r="M2166" i="3"/>
  <c r="N2166" i="3" s="1"/>
  <c r="M2167" i="3"/>
  <c r="N2167" i="3" s="1"/>
  <c r="M2168" i="3"/>
  <c r="N2168" i="3" s="1"/>
  <c r="M2169" i="3"/>
  <c r="N2169" i="3" s="1"/>
  <c r="M2170" i="3"/>
  <c r="N2170" i="3" s="1"/>
  <c r="M2171" i="3"/>
  <c r="N2171" i="3" s="1"/>
  <c r="M2172" i="3"/>
  <c r="N2172" i="3" s="1"/>
  <c r="M2173" i="3"/>
  <c r="N2173" i="3" s="1"/>
  <c r="M2174" i="3"/>
  <c r="N2174" i="3" s="1"/>
  <c r="M2175" i="3"/>
  <c r="N2175" i="3" s="1"/>
  <c r="M2176" i="3"/>
  <c r="N2176" i="3" s="1"/>
  <c r="M2177" i="3"/>
  <c r="N2177" i="3" s="1"/>
  <c r="M2178" i="3"/>
  <c r="N2178" i="3" s="1"/>
  <c r="M2179" i="3"/>
  <c r="N2179" i="3" s="1"/>
  <c r="M2180" i="3"/>
  <c r="N2180" i="3" s="1"/>
  <c r="M2181" i="3"/>
  <c r="N2181" i="3" s="1"/>
  <c r="M2182" i="3"/>
  <c r="N2182" i="3" s="1"/>
  <c r="M2183" i="3"/>
  <c r="N2183" i="3" s="1"/>
  <c r="M2184" i="3"/>
  <c r="N2184" i="3" s="1"/>
  <c r="M2185" i="3"/>
  <c r="N2185" i="3" s="1"/>
  <c r="M2186" i="3"/>
  <c r="N2186" i="3" s="1"/>
  <c r="M2187" i="3"/>
  <c r="N2187" i="3" s="1"/>
  <c r="M2188" i="3"/>
  <c r="N2188" i="3" s="1"/>
  <c r="M2189" i="3"/>
  <c r="N2189" i="3" s="1"/>
  <c r="M2190" i="3"/>
  <c r="N2190" i="3" s="1"/>
  <c r="M2191" i="3"/>
  <c r="N2191" i="3" s="1"/>
  <c r="M2192" i="3"/>
  <c r="N2192" i="3" s="1"/>
  <c r="M2193" i="3"/>
  <c r="N2193" i="3" s="1"/>
  <c r="M2194" i="3"/>
  <c r="N2194" i="3" s="1"/>
  <c r="M2195" i="3"/>
  <c r="N2195" i="3" s="1"/>
  <c r="M2196" i="3"/>
  <c r="N2196" i="3" s="1"/>
  <c r="M2197" i="3"/>
  <c r="N2197" i="3" s="1"/>
  <c r="M2198" i="3"/>
  <c r="N2198" i="3" s="1"/>
  <c r="M2199" i="3"/>
  <c r="N2199" i="3" s="1"/>
  <c r="M2200" i="3"/>
  <c r="N2200" i="3" s="1"/>
  <c r="M2201" i="3"/>
  <c r="N2201" i="3" s="1"/>
  <c r="M2202" i="3"/>
  <c r="N2202" i="3" s="1"/>
  <c r="M2203" i="3"/>
  <c r="N2203" i="3" s="1"/>
  <c r="M2204" i="3"/>
  <c r="N2204" i="3" s="1"/>
  <c r="M2205" i="3"/>
  <c r="N2205" i="3" s="1"/>
  <c r="M2206" i="3"/>
  <c r="N2206" i="3" s="1"/>
  <c r="M2207" i="3"/>
  <c r="N2207" i="3" s="1"/>
  <c r="M2208" i="3"/>
  <c r="N2208" i="3" s="1"/>
  <c r="M2209" i="3"/>
  <c r="N2209" i="3" s="1"/>
  <c r="M2210" i="3"/>
  <c r="N2210" i="3" s="1"/>
  <c r="M2211" i="3"/>
  <c r="N2211" i="3" s="1"/>
  <c r="M2212" i="3"/>
  <c r="N2212" i="3" s="1"/>
  <c r="M2213" i="3"/>
  <c r="N2213" i="3" s="1"/>
  <c r="M2214" i="3"/>
  <c r="N2214" i="3" s="1"/>
  <c r="M2215" i="3"/>
  <c r="N2215" i="3" s="1"/>
  <c r="M2216" i="3"/>
  <c r="N2216" i="3" s="1"/>
  <c r="M2217" i="3"/>
  <c r="N2217" i="3" s="1"/>
  <c r="M2218" i="3"/>
  <c r="N2218" i="3" s="1"/>
  <c r="M2219" i="3"/>
  <c r="N2219" i="3" s="1"/>
  <c r="M2220" i="3"/>
  <c r="N2220" i="3" s="1"/>
  <c r="M2221" i="3"/>
  <c r="N2221" i="3" s="1"/>
  <c r="M2222" i="3"/>
  <c r="N2222" i="3" s="1"/>
  <c r="M2223" i="3"/>
  <c r="N2223" i="3" s="1"/>
  <c r="M2224" i="3"/>
  <c r="N2224" i="3" s="1"/>
  <c r="M2225" i="3"/>
  <c r="N2225" i="3" s="1"/>
  <c r="M2226" i="3"/>
  <c r="N2226" i="3" s="1"/>
  <c r="M2227" i="3"/>
  <c r="N2227" i="3" s="1"/>
  <c r="M2228" i="3"/>
  <c r="N2228" i="3" s="1"/>
  <c r="M2229" i="3"/>
  <c r="N2229" i="3" s="1"/>
  <c r="M2230" i="3"/>
  <c r="N2230" i="3" s="1"/>
  <c r="M2231" i="3"/>
  <c r="N2231" i="3" s="1"/>
  <c r="M2232" i="3"/>
  <c r="N2232" i="3" s="1"/>
  <c r="M2233" i="3"/>
  <c r="N2233" i="3" s="1"/>
  <c r="M2234" i="3"/>
  <c r="N2234" i="3" s="1"/>
  <c r="M2235" i="3"/>
  <c r="N2235" i="3" s="1"/>
  <c r="M2236" i="3"/>
  <c r="N2236" i="3" s="1"/>
  <c r="M2237" i="3"/>
  <c r="N2237" i="3" s="1"/>
  <c r="M2238" i="3"/>
  <c r="N2238" i="3" s="1"/>
  <c r="M2239" i="3"/>
  <c r="N2239" i="3" s="1"/>
  <c r="M2240" i="3"/>
  <c r="N2240" i="3" s="1"/>
  <c r="M2241" i="3"/>
  <c r="N2241" i="3" s="1"/>
  <c r="M2242" i="3"/>
  <c r="N2242" i="3" s="1"/>
  <c r="M2243" i="3"/>
  <c r="N2243" i="3" s="1"/>
  <c r="M2244" i="3"/>
  <c r="N2244" i="3" s="1"/>
  <c r="M2245" i="3"/>
  <c r="N2245" i="3" s="1"/>
  <c r="M2246" i="3"/>
  <c r="N2246" i="3" s="1"/>
  <c r="M2247" i="3"/>
  <c r="N2247" i="3" s="1"/>
  <c r="M2248" i="3"/>
  <c r="N2248" i="3" s="1"/>
  <c r="M2249" i="3"/>
  <c r="N2249" i="3" s="1"/>
  <c r="M2250" i="3"/>
  <c r="N2250" i="3" s="1"/>
  <c r="M2251" i="3"/>
  <c r="N2251" i="3" s="1"/>
  <c r="M2252" i="3"/>
  <c r="N2252" i="3" s="1"/>
  <c r="M2253" i="3"/>
  <c r="N2253" i="3" s="1"/>
  <c r="M2254" i="3"/>
  <c r="N2254" i="3" s="1"/>
  <c r="M2255" i="3"/>
  <c r="N2255" i="3" s="1"/>
  <c r="M2256" i="3"/>
  <c r="N2256" i="3" s="1"/>
  <c r="M2257" i="3"/>
  <c r="N2257" i="3" s="1"/>
  <c r="M2258" i="3"/>
  <c r="N2258" i="3" s="1"/>
  <c r="M2259" i="3"/>
  <c r="N2259" i="3" s="1"/>
  <c r="M2260" i="3"/>
  <c r="N2260" i="3" s="1"/>
  <c r="M2261" i="3"/>
  <c r="N2261" i="3" s="1"/>
  <c r="M2262" i="3"/>
  <c r="N2262" i="3" s="1"/>
  <c r="M2263" i="3"/>
  <c r="N2263" i="3" s="1"/>
  <c r="M2264" i="3"/>
  <c r="N2264" i="3" s="1"/>
  <c r="M2265" i="3"/>
  <c r="N2265" i="3" s="1"/>
  <c r="M2266" i="3"/>
  <c r="N2266" i="3" s="1"/>
  <c r="M2267" i="3"/>
  <c r="N2267" i="3" s="1"/>
  <c r="M2268" i="3"/>
  <c r="N2268" i="3" s="1"/>
  <c r="M2269" i="3"/>
  <c r="N2269" i="3" s="1"/>
  <c r="M2270" i="3"/>
  <c r="N2270" i="3" s="1"/>
  <c r="M2271" i="3"/>
  <c r="N2271" i="3" s="1"/>
  <c r="M2272" i="3"/>
  <c r="N2272" i="3" s="1"/>
  <c r="M2273" i="3"/>
  <c r="N2273" i="3" s="1"/>
  <c r="M2274" i="3"/>
  <c r="N2274" i="3" s="1"/>
  <c r="M2275" i="3"/>
  <c r="N2275" i="3" s="1"/>
  <c r="M2276" i="3"/>
  <c r="N2276" i="3" s="1"/>
  <c r="M2277" i="3"/>
  <c r="N2277" i="3" s="1"/>
  <c r="M2278" i="3"/>
  <c r="N2278" i="3" s="1"/>
  <c r="M2279" i="3"/>
  <c r="N2279" i="3" s="1"/>
  <c r="M2280" i="3"/>
  <c r="N2280" i="3" s="1"/>
  <c r="M2281" i="3"/>
  <c r="N2281" i="3" s="1"/>
  <c r="M2282" i="3"/>
  <c r="N2282" i="3" s="1"/>
  <c r="M2283" i="3"/>
  <c r="N2283" i="3" s="1"/>
  <c r="M2284" i="3"/>
  <c r="N2284" i="3" s="1"/>
  <c r="M2285" i="3"/>
  <c r="N2285" i="3" s="1"/>
  <c r="M2286" i="3"/>
  <c r="N2286" i="3" s="1"/>
  <c r="M2287" i="3"/>
  <c r="N2287" i="3" s="1"/>
  <c r="M2288" i="3"/>
  <c r="N2288" i="3" s="1"/>
  <c r="M2289" i="3"/>
  <c r="N2289" i="3" s="1"/>
  <c r="M2290" i="3"/>
  <c r="N2290" i="3" s="1"/>
  <c r="M2291" i="3"/>
  <c r="N2291" i="3" s="1"/>
  <c r="M2292" i="3"/>
  <c r="N2292" i="3" s="1"/>
  <c r="M2293" i="3"/>
  <c r="N2293" i="3" s="1"/>
  <c r="M2294" i="3"/>
  <c r="N2294" i="3" s="1"/>
  <c r="M2295" i="3"/>
  <c r="N2295" i="3" s="1"/>
  <c r="M2296" i="3"/>
  <c r="N2296" i="3" s="1"/>
  <c r="M2297" i="3"/>
  <c r="N2297" i="3" s="1"/>
  <c r="M2298" i="3"/>
  <c r="N2298" i="3" s="1"/>
  <c r="M2299" i="3"/>
  <c r="N2299" i="3" s="1"/>
  <c r="M2300" i="3"/>
  <c r="N2300" i="3" s="1"/>
  <c r="M2301" i="3"/>
  <c r="N2301" i="3" s="1"/>
  <c r="M2302" i="3"/>
  <c r="N2302" i="3" s="1"/>
  <c r="M2303" i="3"/>
  <c r="N2303" i="3" s="1"/>
  <c r="M2304" i="3"/>
  <c r="N2304" i="3" s="1"/>
  <c r="M2305" i="3"/>
  <c r="N2305" i="3" s="1"/>
  <c r="M2306" i="3"/>
  <c r="N2306" i="3" s="1"/>
  <c r="M2307" i="3"/>
  <c r="N2307" i="3" s="1"/>
  <c r="M2308" i="3"/>
  <c r="N2308" i="3" s="1"/>
  <c r="M2309" i="3"/>
  <c r="N2309" i="3" s="1"/>
  <c r="M2310" i="3"/>
  <c r="N2310" i="3" s="1"/>
  <c r="M2311" i="3"/>
  <c r="N2311" i="3" s="1"/>
  <c r="M2312" i="3"/>
  <c r="N2312" i="3" s="1"/>
  <c r="M2313" i="3"/>
  <c r="N2313" i="3" s="1"/>
  <c r="M2314" i="3"/>
  <c r="N2314" i="3" s="1"/>
  <c r="M2315" i="3"/>
  <c r="N2315" i="3" s="1"/>
  <c r="M2316" i="3"/>
  <c r="N2316" i="3" s="1"/>
  <c r="M2317" i="3"/>
  <c r="N2317" i="3" s="1"/>
  <c r="M2318" i="3"/>
  <c r="N2318" i="3" s="1"/>
  <c r="M2319" i="3"/>
  <c r="N2319" i="3" s="1"/>
  <c r="M2320" i="3"/>
  <c r="N2320" i="3" s="1"/>
  <c r="M2321" i="3"/>
  <c r="N2321" i="3" s="1"/>
  <c r="M2322" i="3"/>
  <c r="N2322" i="3" s="1"/>
  <c r="M2323" i="3"/>
  <c r="N2323" i="3" s="1"/>
  <c r="M2324" i="3"/>
  <c r="N2324" i="3" s="1"/>
  <c r="M2325" i="3"/>
  <c r="N2325" i="3" s="1"/>
  <c r="M2326" i="3"/>
  <c r="N2326" i="3" s="1"/>
  <c r="M2327" i="3"/>
  <c r="N2327" i="3" s="1"/>
  <c r="M2328" i="3"/>
  <c r="N2328" i="3" s="1"/>
  <c r="M2329" i="3"/>
  <c r="N2329" i="3" s="1"/>
  <c r="M2330" i="3"/>
  <c r="N2330" i="3" s="1"/>
  <c r="M2331" i="3"/>
  <c r="N2331" i="3" s="1"/>
  <c r="M2332" i="3"/>
  <c r="N2332" i="3" s="1"/>
  <c r="M2333" i="3"/>
  <c r="N2333" i="3" s="1"/>
  <c r="M2334" i="3"/>
  <c r="N2334" i="3" s="1"/>
  <c r="M2335" i="3"/>
  <c r="N2335" i="3" s="1"/>
  <c r="M2336" i="3"/>
  <c r="N2336" i="3" s="1"/>
  <c r="M2337" i="3"/>
  <c r="N2337" i="3" s="1"/>
  <c r="M2338" i="3"/>
  <c r="N2338" i="3" s="1"/>
  <c r="M2339" i="3"/>
  <c r="N2339" i="3" s="1"/>
  <c r="M2340" i="3"/>
  <c r="N2340" i="3" s="1"/>
  <c r="M2341" i="3"/>
  <c r="N2341" i="3" s="1"/>
  <c r="M2342" i="3"/>
  <c r="N2342" i="3" s="1"/>
  <c r="M2343" i="3"/>
  <c r="N2343" i="3" s="1"/>
  <c r="M2344" i="3"/>
  <c r="N2344" i="3" s="1"/>
  <c r="M2345" i="3"/>
  <c r="N2345" i="3" s="1"/>
  <c r="M2346" i="3"/>
  <c r="N2346" i="3" s="1"/>
  <c r="M2347" i="3"/>
  <c r="N2347" i="3" s="1"/>
  <c r="M2348" i="3"/>
  <c r="N2348" i="3" s="1"/>
  <c r="M2349" i="3"/>
  <c r="N2349" i="3" s="1"/>
  <c r="M2350" i="3"/>
  <c r="N2350" i="3" s="1"/>
  <c r="M2351" i="3"/>
  <c r="N2351" i="3" s="1"/>
  <c r="M2352" i="3"/>
  <c r="N2352" i="3" s="1"/>
  <c r="M2353" i="3"/>
  <c r="N2353" i="3" s="1"/>
  <c r="M2354" i="3"/>
  <c r="N2354" i="3" s="1"/>
  <c r="M2355" i="3"/>
  <c r="N2355" i="3" s="1"/>
  <c r="M2356" i="3"/>
  <c r="N2356" i="3" s="1"/>
  <c r="M2357" i="3"/>
  <c r="N2357" i="3" s="1"/>
  <c r="M2358" i="3"/>
  <c r="N2358" i="3" s="1"/>
  <c r="M2359" i="3"/>
  <c r="N2359" i="3" s="1"/>
  <c r="M2360" i="3"/>
  <c r="N2360" i="3" s="1"/>
  <c r="M2361" i="3"/>
  <c r="N2361" i="3" s="1"/>
  <c r="M2362" i="3"/>
  <c r="N2362" i="3" s="1"/>
  <c r="M2363" i="3"/>
  <c r="N2363" i="3" s="1"/>
  <c r="M2364" i="3"/>
  <c r="N2364" i="3" s="1"/>
  <c r="M2365" i="3"/>
  <c r="N2365" i="3" s="1"/>
  <c r="M2366" i="3"/>
  <c r="N2366" i="3" s="1"/>
  <c r="M2367" i="3"/>
  <c r="N2367" i="3" s="1"/>
  <c r="M2368" i="3"/>
  <c r="N2368" i="3" s="1"/>
  <c r="M2369" i="3"/>
  <c r="N2369" i="3" s="1"/>
  <c r="M2370" i="3"/>
  <c r="N2370" i="3" s="1"/>
  <c r="M2371" i="3"/>
  <c r="N2371" i="3" s="1"/>
  <c r="M2372" i="3"/>
  <c r="N2372" i="3" s="1"/>
  <c r="M2373" i="3"/>
  <c r="N2373" i="3" s="1"/>
  <c r="M2374" i="3"/>
  <c r="N2374" i="3" s="1"/>
  <c r="M2375" i="3"/>
  <c r="N2375" i="3" s="1"/>
  <c r="M2376" i="3"/>
  <c r="N2376" i="3" s="1"/>
  <c r="M2377" i="3"/>
  <c r="N2377" i="3" s="1"/>
  <c r="M2378" i="3"/>
  <c r="N2378" i="3" s="1"/>
  <c r="M2379" i="3"/>
  <c r="N2379" i="3" s="1"/>
  <c r="M2380" i="3"/>
  <c r="N2380" i="3" s="1"/>
  <c r="M2381" i="3"/>
  <c r="N2381" i="3" s="1"/>
  <c r="M2382" i="3"/>
  <c r="N2382" i="3" s="1"/>
  <c r="M2383" i="3"/>
  <c r="N2383" i="3" s="1"/>
  <c r="M2384" i="3"/>
  <c r="N2384" i="3" s="1"/>
  <c r="M2385" i="3"/>
  <c r="N2385" i="3" s="1"/>
  <c r="M2386" i="3"/>
  <c r="N2386" i="3" s="1"/>
  <c r="M2387" i="3"/>
  <c r="N2387" i="3" s="1"/>
  <c r="M2388" i="3"/>
  <c r="N2388" i="3" s="1"/>
  <c r="M2389" i="3"/>
  <c r="N2389" i="3" s="1"/>
  <c r="M2390" i="3"/>
  <c r="N2390" i="3" s="1"/>
  <c r="M2391" i="3"/>
  <c r="N2391" i="3" s="1"/>
  <c r="M2392" i="3"/>
  <c r="N2392" i="3" s="1"/>
  <c r="M2393" i="3"/>
  <c r="N2393" i="3" s="1"/>
  <c r="M2394" i="3"/>
  <c r="N2394" i="3" s="1"/>
  <c r="M2395" i="3"/>
  <c r="N2395" i="3" s="1"/>
  <c r="M2396" i="3"/>
  <c r="N2396" i="3" s="1"/>
  <c r="M2397" i="3"/>
  <c r="N2397" i="3" s="1"/>
  <c r="M2398" i="3"/>
  <c r="N2398" i="3" s="1"/>
  <c r="M2399" i="3"/>
  <c r="N2399" i="3" s="1"/>
  <c r="M2400" i="3"/>
  <c r="N2400" i="3" s="1"/>
  <c r="M2401" i="3"/>
  <c r="N2401" i="3" s="1"/>
  <c r="M2402" i="3"/>
  <c r="N2402" i="3" s="1"/>
  <c r="M2403" i="3"/>
  <c r="N2403" i="3" s="1"/>
  <c r="M2404" i="3"/>
  <c r="N2404" i="3" s="1"/>
  <c r="M2405" i="3"/>
  <c r="N2405" i="3" s="1"/>
  <c r="M2406" i="3"/>
  <c r="N2406" i="3" s="1"/>
  <c r="M2407" i="3"/>
  <c r="N2407" i="3" s="1"/>
  <c r="M2408" i="3"/>
  <c r="N2408" i="3" s="1"/>
  <c r="M2409" i="3"/>
  <c r="N2409" i="3" s="1"/>
  <c r="M2410" i="3"/>
  <c r="N2410" i="3" s="1"/>
  <c r="M2411" i="3"/>
  <c r="N2411" i="3" s="1"/>
  <c r="M2412" i="3"/>
  <c r="N2412" i="3" s="1"/>
  <c r="M2413" i="3"/>
  <c r="N2413" i="3" s="1"/>
  <c r="M2414" i="3"/>
  <c r="N2414" i="3" s="1"/>
  <c r="M2415" i="3"/>
  <c r="N2415" i="3" s="1"/>
  <c r="M2416" i="3"/>
  <c r="N2416" i="3" s="1"/>
  <c r="M2417" i="3"/>
  <c r="N2417" i="3" s="1"/>
  <c r="M2418" i="3"/>
  <c r="N2418" i="3" s="1"/>
  <c r="M2419" i="3"/>
  <c r="N2419" i="3" s="1"/>
  <c r="M2420" i="3"/>
  <c r="N2420" i="3" s="1"/>
  <c r="M2421" i="3"/>
  <c r="N2421" i="3" s="1"/>
  <c r="M2422" i="3"/>
  <c r="N2422" i="3" s="1"/>
  <c r="M2423" i="3"/>
  <c r="N2423" i="3" s="1"/>
  <c r="M2424" i="3"/>
  <c r="N2424" i="3" s="1"/>
  <c r="M2425" i="3"/>
  <c r="N2425" i="3" s="1"/>
  <c r="M2426" i="3"/>
  <c r="N2426" i="3" s="1"/>
  <c r="M2427" i="3"/>
  <c r="N2427" i="3" s="1"/>
  <c r="M2428" i="3"/>
  <c r="N2428" i="3" s="1"/>
  <c r="M2429" i="3"/>
  <c r="N2429" i="3" s="1"/>
  <c r="M2430" i="3"/>
  <c r="N2430" i="3" s="1"/>
  <c r="M2431" i="3"/>
  <c r="N2431" i="3" s="1"/>
  <c r="M2432" i="3"/>
  <c r="N2432" i="3" s="1"/>
  <c r="M2433" i="3"/>
  <c r="N2433" i="3" s="1"/>
  <c r="M2434" i="3"/>
  <c r="N2434" i="3" s="1"/>
  <c r="M2435" i="3"/>
  <c r="N2435" i="3" s="1"/>
  <c r="M2436" i="3"/>
  <c r="N2436" i="3" s="1"/>
  <c r="M2437" i="3"/>
  <c r="N2437" i="3" s="1"/>
  <c r="M2438" i="3"/>
  <c r="N2438" i="3" s="1"/>
  <c r="M2439" i="3"/>
  <c r="N2439" i="3" s="1"/>
  <c r="M2440" i="3"/>
  <c r="N2440" i="3" s="1"/>
  <c r="M2441" i="3"/>
  <c r="N2441" i="3" s="1"/>
  <c r="M2442" i="3"/>
  <c r="N2442" i="3" s="1"/>
  <c r="M2443" i="3"/>
  <c r="N2443" i="3" s="1"/>
  <c r="M2444" i="3"/>
  <c r="N2444" i="3" s="1"/>
  <c r="M2445" i="3"/>
  <c r="N2445" i="3" s="1"/>
  <c r="M2446" i="3"/>
  <c r="N2446" i="3" s="1"/>
  <c r="M2447" i="3"/>
  <c r="N2447" i="3" s="1"/>
  <c r="M2448" i="3"/>
  <c r="N2448" i="3" s="1"/>
  <c r="M2449" i="3"/>
  <c r="N2449" i="3" s="1"/>
  <c r="M2450" i="3"/>
  <c r="N2450" i="3" s="1"/>
  <c r="M2451" i="3"/>
  <c r="N2451" i="3" s="1"/>
  <c r="M2452" i="3"/>
  <c r="N2452" i="3" s="1"/>
  <c r="M2453" i="3"/>
  <c r="N2453" i="3" s="1"/>
  <c r="M2454" i="3"/>
  <c r="N2454" i="3" s="1"/>
  <c r="M2455" i="3"/>
  <c r="N2455" i="3" s="1"/>
  <c r="M2456" i="3"/>
  <c r="N2456" i="3" s="1"/>
  <c r="M2457" i="3"/>
  <c r="N2457" i="3" s="1"/>
  <c r="M2458" i="3"/>
  <c r="N2458" i="3" s="1"/>
  <c r="M2459" i="3"/>
  <c r="N2459" i="3" s="1"/>
  <c r="M2460" i="3"/>
  <c r="N2460" i="3" s="1"/>
  <c r="M2461" i="3"/>
  <c r="N2461" i="3" s="1"/>
  <c r="M2462" i="3"/>
  <c r="N2462" i="3" s="1"/>
  <c r="M2463" i="3"/>
  <c r="N2463" i="3" s="1"/>
  <c r="M2464" i="3"/>
  <c r="N2464" i="3" s="1"/>
  <c r="M2465" i="3"/>
  <c r="N2465" i="3" s="1"/>
  <c r="M2466" i="3"/>
  <c r="N2466" i="3" s="1"/>
  <c r="M2467" i="3"/>
  <c r="N2467" i="3" s="1"/>
  <c r="M2468" i="3"/>
  <c r="N2468" i="3" s="1"/>
  <c r="M2469" i="3"/>
  <c r="N2469" i="3" s="1"/>
  <c r="M2470" i="3"/>
  <c r="N2470" i="3" s="1"/>
  <c r="M2471" i="3"/>
  <c r="N2471" i="3" s="1"/>
  <c r="M2472" i="3"/>
  <c r="N2472" i="3" s="1"/>
  <c r="M2473" i="3"/>
  <c r="N2473" i="3" s="1"/>
  <c r="M2474" i="3"/>
  <c r="N2474" i="3" s="1"/>
  <c r="M2475" i="3"/>
  <c r="N2475" i="3" s="1"/>
  <c r="M2476" i="3"/>
  <c r="N2476" i="3" s="1"/>
  <c r="M2477" i="3"/>
  <c r="N2477" i="3" s="1"/>
  <c r="M2478" i="3"/>
  <c r="N2478" i="3" s="1"/>
  <c r="M2479" i="3"/>
  <c r="N2479" i="3" s="1"/>
  <c r="M2480" i="3"/>
  <c r="N2480" i="3" s="1"/>
  <c r="M2481" i="3"/>
  <c r="N2481" i="3" s="1"/>
  <c r="M2482" i="3"/>
  <c r="N2482" i="3" s="1"/>
  <c r="M2483" i="3"/>
  <c r="N2483" i="3" s="1"/>
  <c r="M2484" i="3"/>
  <c r="N2484" i="3" s="1"/>
  <c r="M2485" i="3"/>
  <c r="N2485" i="3" s="1"/>
  <c r="M2486" i="3"/>
  <c r="N2486" i="3" s="1"/>
  <c r="M2487" i="3"/>
  <c r="N2487" i="3" s="1"/>
  <c r="M2488" i="3"/>
  <c r="N2488" i="3" s="1"/>
  <c r="M2489" i="3"/>
  <c r="N2489" i="3" s="1"/>
  <c r="M2490" i="3"/>
  <c r="N2490" i="3" s="1"/>
  <c r="M2491" i="3"/>
  <c r="N2491" i="3" s="1"/>
  <c r="M2492" i="3"/>
  <c r="N2492" i="3" s="1"/>
  <c r="M2493" i="3"/>
  <c r="N2493" i="3" s="1"/>
  <c r="M2494" i="3"/>
  <c r="N2494" i="3" s="1"/>
  <c r="M2495" i="3"/>
  <c r="N2495" i="3" s="1"/>
  <c r="M2496" i="3"/>
  <c r="N2496" i="3" s="1"/>
  <c r="M2497" i="3"/>
  <c r="N2497" i="3" s="1"/>
  <c r="M2498" i="3"/>
  <c r="N2498" i="3" s="1"/>
  <c r="M2499" i="3"/>
  <c r="N2499" i="3" s="1"/>
  <c r="M2500" i="3"/>
  <c r="N2500" i="3" s="1"/>
  <c r="M2501" i="3"/>
  <c r="N2501" i="3" s="1"/>
  <c r="M2" i="3"/>
  <c r="J3" i="3"/>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2" i="3"/>
  <c r="J143" i="3"/>
  <c r="J144" i="3"/>
  <c r="J145" i="3"/>
  <c r="J146" i="3"/>
  <c r="J147" i="3"/>
  <c r="J148" i="3"/>
  <c r="J149" i="3"/>
  <c r="J150" i="3"/>
  <c r="J151" i="3"/>
  <c r="J152" i="3"/>
  <c r="J153" i="3"/>
  <c r="J154" i="3"/>
  <c r="J155" i="3"/>
  <c r="J156" i="3"/>
  <c r="J157" i="3"/>
  <c r="J158" i="3"/>
  <c r="J159" i="3"/>
  <c r="J160" i="3"/>
  <c r="J161" i="3"/>
  <c r="J162" i="3"/>
  <c r="J163" i="3"/>
  <c r="J164" i="3"/>
  <c r="J165" i="3"/>
  <c r="J166" i="3"/>
  <c r="J167" i="3"/>
  <c r="J168" i="3"/>
  <c r="J169" i="3"/>
  <c r="J170" i="3"/>
  <c r="J171" i="3"/>
  <c r="J172" i="3"/>
  <c r="J173" i="3"/>
  <c r="J174" i="3"/>
  <c r="J175" i="3"/>
  <c r="J176" i="3"/>
  <c r="J177" i="3"/>
  <c r="J178" i="3"/>
  <c r="J179" i="3"/>
  <c r="J180" i="3"/>
  <c r="J181" i="3"/>
  <c r="J182" i="3"/>
  <c r="J183" i="3"/>
  <c r="J184" i="3"/>
  <c r="J185" i="3"/>
  <c r="J186" i="3"/>
  <c r="J187" i="3"/>
  <c r="J188" i="3"/>
  <c r="J189" i="3"/>
  <c r="J190" i="3"/>
  <c r="J191" i="3"/>
  <c r="J192" i="3"/>
  <c r="J193" i="3"/>
  <c r="J194" i="3"/>
  <c r="J195" i="3"/>
  <c r="J196" i="3"/>
  <c r="J197" i="3"/>
  <c r="J198" i="3"/>
  <c r="J199" i="3"/>
  <c r="J200" i="3"/>
  <c r="J201" i="3"/>
  <c r="J202" i="3"/>
  <c r="J203" i="3"/>
  <c r="J204" i="3"/>
  <c r="J205" i="3"/>
  <c r="J206" i="3"/>
  <c r="J207" i="3"/>
  <c r="J208" i="3"/>
  <c r="J209" i="3"/>
  <c r="J210" i="3"/>
  <c r="J211" i="3"/>
  <c r="J212" i="3"/>
  <c r="J213" i="3"/>
  <c r="J214" i="3"/>
  <c r="J215" i="3"/>
  <c r="J216" i="3"/>
  <c r="J217" i="3"/>
  <c r="J218" i="3"/>
  <c r="J219" i="3"/>
  <c r="J220" i="3"/>
  <c r="J221" i="3"/>
  <c r="J222" i="3"/>
  <c r="J223" i="3"/>
  <c r="J224" i="3"/>
  <c r="J225" i="3"/>
  <c r="J226" i="3"/>
  <c r="J227" i="3"/>
  <c r="J228" i="3"/>
  <c r="J229" i="3"/>
  <c r="J230" i="3"/>
  <c r="J231" i="3"/>
  <c r="J232" i="3"/>
  <c r="J233" i="3"/>
  <c r="J234" i="3"/>
  <c r="J235" i="3"/>
  <c r="J236" i="3"/>
  <c r="J237" i="3"/>
  <c r="J238" i="3"/>
  <c r="J239" i="3"/>
  <c r="J240" i="3"/>
  <c r="J241" i="3"/>
  <c r="J242" i="3"/>
  <c r="J243" i="3"/>
  <c r="J244" i="3"/>
  <c r="J245" i="3"/>
  <c r="J246" i="3"/>
  <c r="J247" i="3"/>
  <c r="J248" i="3"/>
  <c r="J249" i="3"/>
  <c r="J250" i="3"/>
  <c r="J251" i="3"/>
  <c r="J252" i="3"/>
  <c r="J253" i="3"/>
  <c r="J254" i="3"/>
  <c r="J255" i="3"/>
  <c r="J256" i="3"/>
  <c r="J257" i="3"/>
  <c r="J258" i="3"/>
  <c r="J259" i="3"/>
  <c r="J260" i="3"/>
  <c r="J261" i="3"/>
  <c r="J262" i="3"/>
  <c r="J263" i="3"/>
  <c r="J264" i="3"/>
  <c r="J265" i="3"/>
  <c r="J266" i="3"/>
  <c r="J267" i="3"/>
  <c r="J268" i="3"/>
  <c r="J269" i="3"/>
  <c r="J270" i="3"/>
  <c r="J271" i="3"/>
  <c r="J272" i="3"/>
  <c r="J273" i="3"/>
  <c r="J274" i="3"/>
  <c r="J275" i="3"/>
  <c r="J276" i="3"/>
  <c r="J277" i="3"/>
  <c r="J278" i="3"/>
  <c r="J279" i="3"/>
  <c r="J280" i="3"/>
  <c r="J281" i="3"/>
  <c r="J282" i="3"/>
  <c r="J283" i="3"/>
  <c r="J284" i="3"/>
  <c r="J285" i="3"/>
  <c r="J286" i="3"/>
  <c r="J287" i="3"/>
  <c r="J288" i="3"/>
  <c r="J289" i="3"/>
  <c r="J290" i="3"/>
  <c r="J291" i="3"/>
  <c r="J292" i="3"/>
  <c r="J293" i="3"/>
  <c r="J294" i="3"/>
  <c r="J295" i="3"/>
  <c r="J296" i="3"/>
  <c r="J297" i="3"/>
  <c r="J298" i="3"/>
  <c r="J299" i="3"/>
  <c r="J300" i="3"/>
  <c r="J301" i="3"/>
  <c r="J302" i="3"/>
  <c r="J303" i="3"/>
  <c r="J304" i="3"/>
  <c r="J305" i="3"/>
  <c r="J306" i="3"/>
  <c r="J307" i="3"/>
  <c r="J308" i="3"/>
  <c r="J309" i="3"/>
  <c r="J310" i="3"/>
  <c r="J311" i="3"/>
  <c r="J312" i="3"/>
  <c r="J313" i="3"/>
  <c r="J314" i="3"/>
  <c r="J315" i="3"/>
  <c r="J316" i="3"/>
  <c r="J317" i="3"/>
  <c r="J318" i="3"/>
  <c r="J319" i="3"/>
  <c r="J320" i="3"/>
  <c r="J321" i="3"/>
  <c r="J322" i="3"/>
  <c r="J323" i="3"/>
  <c r="J324" i="3"/>
  <c r="J325" i="3"/>
  <c r="J326" i="3"/>
  <c r="J327" i="3"/>
  <c r="J328" i="3"/>
  <c r="J329" i="3"/>
  <c r="J330" i="3"/>
  <c r="J331" i="3"/>
  <c r="J332" i="3"/>
  <c r="J333" i="3"/>
  <c r="J334" i="3"/>
  <c r="J335" i="3"/>
  <c r="J336" i="3"/>
  <c r="J337" i="3"/>
  <c r="J338" i="3"/>
  <c r="J339" i="3"/>
  <c r="J340" i="3"/>
  <c r="J341" i="3"/>
  <c r="J342" i="3"/>
  <c r="J343" i="3"/>
  <c r="J344" i="3"/>
  <c r="J345" i="3"/>
  <c r="J346" i="3"/>
  <c r="J347" i="3"/>
  <c r="J348" i="3"/>
  <c r="J349" i="3"/>
  <c r="J350" i="3"/>
  <c r="J351" i="3"/>
  <c r="J352" i="3"/>
  <c r="J353" i="3"/>
  <c r="J354" i="3"/>
  <c r="J355" i="3"/>
  <c r="J356" i="3"/>
  <c r="J357" i="3"/>
  <c r="J358" i="3"/>
  <c r="J359" i="3"/>
  <c r="J360" i="3"/>
  <c r="J361" i="3"/>
  <c r="J362" i="3"/>
  <c r="J363" i="3"/>
  <c r="J364" i="3"/>
  <c r="J365" i="3"/>
  <c r="J366" i="3"/>
  <c r="J367" i="3"/>
  <c r="J368" i="3"/>
  <c r="J369" i="3"/>
  <c r="J370" i="3"/>
  <c r="J371" i="3"/>
  <c r="J372" i="3"/>
  <c r="J373" i="3"/>
  <c r="J374" i="3"/>
  <c r="J375" i="3"/>
  <c r="J376" i="3"/>
  <c r="J377" i="3"/>
  <c r="J378" i="3"/>
  <c r="J379" i="3"/>
  <c r="J380" i="3"/>
  <c r="J381" i="3"/>
  <c r="J382" i="3"/>
  <c r="J383" i="3"/>
  <c r="J384" i="3"/>
  <c r="J385" i="3"/>
  <c r="J386" i="3"/>
  <c r="J387" i="3"/>
  <c r="J388" i="3"/>
  <c r="J389" i="3"/>
  <c r="J390" i="3"/>
  <c r="J391" i="3"/>
  <c r="J392" i="3"/>
  <c r="J393" i="3"/>
  <c r="J394" i="3"/>
  <c r="J395" i="3"/>
  <c r="J396" i="3"/>
  <c r="J397" i="3"/>
  <c r="J398" i="3"/>
  <c r="J399" i="3"/>
  <c r="J400" i="3"/>
  <c r="J401" i="3"/>
  <c r="J402" i="3"/>
  <c r="J403" i="3"/>
  <c r="J404" i="3"/>
  <c r="J405" i="3"/>
  <c r="J406" i="3"/>
  <c r="J407" i="3"/>
  <c r="J408" i="3"/>
  <c r="J409" i="3"/>
  <c r="J410" i="3"/>
  <c r="J411" i="3"/>
  <c r="J412" i="3"/>
  <c r="J413" i="3"/>
  <c r="J414" i="3"/>
  <c r="J415" i="3"/>
  <c r="J416" i="3"/>
  <c r="J417" i="3"/>
  <c r="J418" i="3"/>
  <c r="J419" i="3"/>
  <c r="J420" i="3"/>
  <c r="J421" i="3"/>
  <c r="J422" i="3"/>
  <c r="J423" i="3"/>
  <c r="J424" i="3"/>
  <c r="J425" i="3"/>
  <c r="J426" i="3"/>
  <c r="J427" i="3"/>
  <c r="J428" i="3"/>
  <c r="J429" i="3"/>
  <c r="J430" i="3"/>
  <c r="J431" i="3"/>
  <c r="J432" i="3"/>
  <c r="J433" i="3"/>
  <c r="J434" i="3"/>
  <c r="J435" i="3"/>
  <c r="J436" i="3"/>
  <c r="J437" i="3"/>
  <c r="J438" i="3"/>
  <c r="J439" i="3"/>
  <c r="J440" i="3"/>
  <c r="J441" i="3"/>
  <c r="J442" i="3"/>
  <c r="J443" i="3"/>
  <c r="J444" i="3"/>
  <c r="J445" i="3"/>
  <c r="J446" i="3"/>
  <c r="J447" i="3"/>
  <c r="J448" i="3"/>
  <c r="J449" i="3"/>
  <c r="J450" i="3"/>
  <c r="J451" i="3"/>
  <c r="J452" i="3"/>
  <c r="J453" i="3"/>
  <c r="J454" i="3"/>
  <c r="J455" i="3"/>
  <c r="J456" i="3"/>
  <c r="J457" i="3"/>
  <c r="J458" i="3"/>
  <c r="J459" i="3"/>
  <c r="J460" i="3"/>
  <c r="J461" i="3"/>
  <c r="J462" i="3"/>
  <c r="J463" i="3"/>
  <c r="J464" i="3"/>
  <c r="J465" i="3"/>
  <c r="J466" i="3"/>
  <c r="J467" i="3"/>
  <c r="J468" i="3"/>
  <c r="J469" i="3"/>
  <c r="J470" i="3"/>
  <c r="J471" i="3"/>
  <c r="J472" i="3"/>
  <c r="J473" i="3"/>
  <c r="J474" i="3"/>
  <c r="J475" i="3"/>
  <c r="J476" i="3"/>
  <c r="J477" i="3"/>
  <c r="J478" i="3"/>
  <c r="J479" i="3"/>
  <c r="J480" i="3"/>
  <c r="J481" i="3"/>
  <c r="J482" i="3"/>
  <c r="J483" i="3"/>
  <c r="J484" i="3"/>
  <c r="J485" i="3"/>
  <c r="J486" i="3"/>
  <c r="J487" i="3"/>
  <c r="J488" i="3"/>
  <c r="J489" i="3"/>
  <c r="J490" i="3"/>
  <c r="J491" i="3"/>
  <c r="J492" i="3"/>
  <c r="J493" i="3"/>
  <c r="J494" i="3"/>
  <c r="J495" i="3"/>
  <c r="J496" i="3"/>
  <c r="J497" i="3"/>
  <c r="J498" i="3"/>
  <c r="J499" i="3"/>
  <c r="J500" i="3"/>
  <c r="J501" i="3"/>
  <c r="J502" i="3"/>
  <c r="J503" i="3"/>
  <c r="J504" i="3"/>
  <c r="J505" i="3"/>
  <c r="J506" i="3"/>
  <c r="J507" i="3"/>
  <c r="J508" i="3"/>
  <c r="J509" i="3"/>
  <c r="J510" i="3"/>
  <c r="J511" i="3"/>
  <c r="J512" i="3"/>
  <c r="J513" i="3"/>
  <c r="J514" i="3"/>
  <c r="J515" i="3"/>
  <c r="J516" i="3"/>
  <c r="J517" i="3"/>
  <c r="J518" i="3"/>
  <c r="J519" i="3"/>
  <c r="J520" i="3"/>
  <c r="J521" i="3"/>
  <c r="J522" i="3"/>
  <c r="J523" i="3"/>
  <c r="J524" i="3"/>
  <c r="J525" i="3"/>
  <c r="J526" i="3"/>
  <c r="J527" i="3"/>
  <c r="J528" i="3"/>
  <c r="J529" i="3"/>
  <c r="J530" i="3"/>
  <c r="J531" i="3"/>
  <c r="J532" i="3"/>
  <c r="J533" i="3"/>
  <c r="J534" i="3"/>
  <c r="J535" i="3"/>
  <c r="J536" i="3"/>
  <c r="J537" i="3"/>
  <c r="J538" i="3"/>
  <c r="J539" i="3"/>
  <c r="J540" i="3"/>
  <c r="J541" i="3"/>
  <c r="J542" i="3"/>
  <c r="J543" i="3"/>
  <c r="J544" i="3"/>
  <c r="J545" i="3"/>
  <c r="J546" i="3"/>
  <c r="J547" i="3"/>
  <c r="J548" i="3"/>
  <c r="J549" i="3"/>
  <c r="J550" i="3"/>
  <c r="J551" i="3"/>
  <c r="J552" i="3"/>
  <c r="J553" i="3"/>
  <c r="J554" i="3"/>
  <c r="J555" i="3"/>
  <c r="J556" i="3"/>
  <c r="J557" i="3"/>
  <c r="J558" i="3"/>
  <c r="J559" i="3"/>
  <c r="J560" i="3"/>
  <c r="J561" i="3"/>
  <c r="J562" i="3"/>
  <c r="J563" i="3"/>
  <c r="J564" i="3"/>
  <c r="J565" i="3"/>
  <c r="J566" i="3"/>
  <c r="J567" i="3"/>
  <c r="J568" i="3"/>
  <c r="J569" i="3"/>
  <c r="J570" i="3"/>
  <c r="J571" i="3"/>
  <c r="J572" i="3"/>
  <c r="J573" i="3"/>
  <c r="J574" i="3"/>
  <c r="J575" i="3"/>
  <c r="J576" i="3"/>
  <c r="J577" i="3"/>
  <c r="J578" i="3"/>
  <c r="J579" i="3"/>
  <c r="J580" i="3"/>
  <c r="J581" i="3"/>
  <c r="J582" i="3"/>
  <c r="J583" i="3"/>
  <c r="J584" i="3"/>
  <c r="J585" i="3"/>
  <c r="J586" i="3"/>
  <c r="J587" i="3"/>
  <c r="J588" i="3"/>
  <c r="J589" i="3"/>
  <c r="J590" i="3"/>
  <c r="J591" i="3"/>
  <c r="J592" i="3"/>
  <c r="J593" i="3"/>
  <c r="J594" i="3"/>
  <c r="J595" i="3"/>
  <c r="J596" i="3"/>
  <c r="J597" i="3"/>
  <c r="J598" i="3"/>
  <c r="J599" i="3"/>
  <c r="J600" i="3"/>
  <c r="J601" i="3"/>
  <c r="J602" i="3"/>
  <c r="J603" i="3"/>
  <c r="J604" i="3"/>
  <c r="J605" i="3"/>
  <c r="J606" i="3"/>
  <c r="J607" i="3"/>
  <c r="J608" i="3"/>
  <c r="J609" i="3"/>
  <c r="J610" i="3"/>
  <c r="J611" i="3"/>
  <c r="J612" i="3"/>
  <c r="J613" i="3"/>
  <c r="J614" i="3"/>
  <c r="J615" i="3"/>
  <c r="J616" i="3"/>
  <c r="J617" i="3"/>
  <c r="J618" i="3"/>
  <c r="J619" i="3"/>
  <c r="J620" i="3"/>
  <c r="J621" i="3"/>
  <c r="J622" i="3"/>
  <c r="J623" i="3"/>
  <c r="J624" i="3"/>
  <c r="J625" i="3"/>
  <c r="J626" i="3"/>
  <c r="J627" i="3"/>
  <c r="J628" i="3"/>
  <c r="J629" i="3"/>
  <c r="J630" i="3"/>
  <c r="J631" i="3"/>
  <c r="J632" i="3"/>
  <c r="J633" i="3"/>
  <c r="J634" i="3"/>
  <c r="J635" i="3"/>
  <c r="J636" i="3"/>
  <c r="J637" i="3"/>
  <c r="J638" i="3"/>
  <c r="J639" i="3"/>
  <c r="J640" i="3"/>
  <c r="J641" i="3"/>
  <c r="J642" i="3"/>
  <c r="J643" i="3"/>
  <c r="J644" i="3"/>
  <c r="J645" i="3"/>
  <c r="J646" i="3"/>
  <c r="J647" i="3"/>
  <c r="J648" i="3"/>
  <c r="J649" i="3"/>
  <c r="J650" i="3"/>
  <c r="J651" i="3"/>
  <c r="J652" i="3"/>
  <c r="J653" i="3"/>
  <c r="J654" i="3"/>
  <c r="J655" i="3"/>
  <c r="J656" i="3"/>
  <c r="J657" i="3"/>
  <c r="J658" i="3"/>
  <c r="J659" i="3"/>
  <c r="J660" i="3"/>
  <c r="J661" i="3"/>
  <c r="J662" i="3"/>
  <c r="J663" i="3"/>
  <c r="J664" i="3"/>
  <c r="J665" i="3"/>
  <c r="J666" i="3"/>
  <c r="J667" i="3"/>
  <c r="J668" i="3"/>
  <c r="J669" i="3"/>
  <c r="J670" i="3"/>
  <c r="J671" i="3"/>
  <c r="J672" i="3"/>
  <c r="J673" i="3"/>
  <c r="J674" i="3"/>
  <c r="J675" i="3"/>
  <c r="J676" i="3"/>
  <c r="J677" i="3"/>
  <c r="J678" i="3"/>
  <c r="J679" i="3"/>
  <c r="J680" i="3"/>
  <c r="J681" i="3"/>
  <c r="J682" i="3"/>
  <c r="J683" i="3"/>
  <c r="J684" i="3"/>
  <c r="J685" i="3"/>
  <c r="J686" i="3"/>
  <c r="J687" i="3"/>
  <c r="J688" i="3"/>
  <c r="J689" i="3"/>
  <c r="J690" i="3"/>
  <c r="J691" i="3"/>
  <c r="J692" i="3"/>
  <c r="J693" i="3"/>
  <c r="J694" i="3"/>
  <c r="J695" i="3"/>
  <c r="J696" i="3"/>
  <c r="J697" i="3"/>
  <c r="J698" i="3"/>
  <c r="J699" i="3"/>
  <c r="J700" i="3"/>
  <c r="J701" i="3"/>
  <c r="J702" i="3"/>
  <c r="J703" i="3"/>
  <c r="J704" i="3"/>
  <c r="J705" i="3"/>
  <c r="J706" i="3"/>
  <c r="J707" i="3"/>
  <c r="J708" i="3"/>
  <c r="J709" i="3"/>
  <c r="J710" i="3"/>
  <c r="J711" i="3"/>
  <c r="J712" i="3"/>
  <c r="J713" i="3"/>
  <c r="J714" i="3"/>
  <c r="J715" i="3"/>
  <c r="J716" i="3"/>
  <c r="J717" i="3"/>
  <c r="J718" i="3"/>
  <c r="J719" i="3"/>
  <c r="J720" i="3"/>
  <c r="J721" i="3"/>
  <c r="J722" i="3"/>
  <c r="J723" i="3"/>
  <c r="J724" i="3"/>
  <c r="J725" i="3"/>
  <c r="J726" i="3"/>
  <c r="J727" i="3"/>
  <c r="J728" i="3"/>
  <c r="J729" i="3"/>
  <c r="J730" i="3"/>
  <c r="J731" i="3"/>
  <c r="J732" i="3"/>
  <c r="J733" i="3"/>
  <c r="J734" i="3"/>
  <c r="J735" i="3"/>
  <c r="J736" i="3"/>
  <c r="J737" i="3"/>
  <c r="J738" i="3"/>
  <c r="J739" i="3"/>
  <c r="J740" i="3"/>
  <c r="J741" i="3"/>
  <c r="J742" i="3"/>
  <c r="J743" i="3"/>
  <c r="J744" i="3"/>
  <c r="J745" i="3"/>
  <c r="J746" i="3"/>
  <c r="J747" i="3"/>
  <c r="J748" i="3"/>
  <c r="J749" i="3"/>
  <c r="J750" i="3"/>
  <c r="J751" i="3"/>
  <c r="J752" i="3"/>
  <c r="J753" i="3"/>
  <c r="J754" i="3"/>
  <c r="J755" i="3"/>
  <c r="J756" i="3"/>
  <c r="J757" i="3"/>
  <c r="J758" i="3"/>
  <c r="J759" i="3"/>
  <c r="J760" i="3"/>
  <c r="J761" i="3"/>
  <c r="J762" i="3"/>
  <c r="J763" i="3"/>
  <c r="J764" i="3"/>
  <c r="J765" i="3"/>
  <c r="J766" i="3"/>
  <c r="J767" i="3"/>
  <c r="J768" i="3"/>
  <c r="J769" i="3"/>
  <c r="J770" i="3"/>
  <c r="J771" i="3"/>
  <c r="J772" i="3"/>
  <c r="J773" i="3"/>
  <c r="J774" i="3"/>
  <c r="J775" i="3"/>
  <c r="J776" i="3"/>
  <c r="J777" i="3"/>
  <c r="J778" i="3"/>
  <c r="J779" i="3"/>
  <c r="J780" i="3"/>
  <c r="J781" i="3"/>
  <c r="J782" i="3"/>
  <c r="J783" i="3"/>
  <c r="J784" i="3"/>
  <c r="J785" i="3"/>
  <c r="J786" i="3"/>
  <c r="J787" i="3"/>
  <c r="J788" i="3"/>
  <c r="J789" i="3"/>
  <c r="J790" i="3"/>
  <c r="J791" i="3"/>
  <c r="J792" i="3"/>
  <c r="J793" i="3"/>
  <c r="J794" i="3"/>
  <c r="J795" i="3"/>
  <c r="J796" i="3"/>
  <c r="J797" i="3"/>
  <c r="J798" i="3"/>
  <c r="J799" i="3"/>
  <c r="J800" i="3"/>
  <c r="J801" i="3"/>
  <c r="J802" i="3"/>
  <c r="J803" i="3"/>
  <c r="J804" i="3"/>
  <c r="J805" i="3"/>
  <c r="J806" i="3"/>
  <c r="J807" i="3"/>
  <c r="J808" i="3"/>
  <c r="J809" i="3"/>
  <c r="J810" i="3"/>
  <c r="J811" i="3"/>
  <c r="J812" i="3"/>
  <c r="J813" i="3"/>
  <c r="J814" i="3"/>
  <c r="J815" i="3"/>
  <c r="J816" i="3"/>
  <c r="J817" i="3"/>
  <c r="J818" i="3"/>
  <c r="J819" i="3"/>
  <c r="J820" i="3"/>
  <c r="J821" i="3"/>
  <c r="J822" i="3"/>
  <c r="J823" i="3"/>
  <c r="J824" i="3"/>
  <c r="J825" i="3"/>
  <c r="J826" i="3"/>
  <c r="J827" i="3"/>
  <c r="J828" i="3"/>
  <c r="J829" i="3"/>
  <c r="J830" i="3"/>
  <c r="J831" i="3"/>
  <c r="J832" i="3"/>
  <c r="J833" i="3"/>
  <c r="J834" i="3"/>
  <c r="J835" i="3"/>
  <c r="J836" i="3"/>
  <c r="J837" i="3"/>
  <c r="J838" i="3"/>
  <c r="J839" i="3"/>
  <c r="J840" i="3"/>
  <c r="J841" i="3"/>
  <c r="J842" i="3"/>
  <c r="J843" i="3"/>
  <c r="J844" i="3"/>
  <c r="J845" i="3"/>
  <c r="J846" i="3"/>
  <c r="J847" i="3"/>
  <c r="J848" i="3"/>
  <c r="J849" i="3"/>
  <c r="J850" i="3"/>
  <c r="J851" i="3"/>
  <c r="J852" i="3"/>
  <c r="J853" i="3"/>
  <c r="J854" i="3"/>
  <c r="J855" i="3"/>
  <c r="J856" i="3"/>
  <c r="J857" i="3"/>
  <c r="J858" i="3"/>
  <c r="J859" i="3"/>
  <c r="J860" i="3"/>
  <c r="J861" i="3"/>
  <c r="J862" i="3"/>
  <c r="J863" i="3"/>
  <c r="J864" i="3"/>
  <c r="J865" i="3"/>
  <c r="J866" i="3"/>
  <c r="J867" i="3"/>
  <c r="J868" i="3"/>
  <c r="J869" i="3"/>
  <c r="J870" i="3"/>
  <c r="J871" i="3"/>
  <c r="J872" i="3"/>
  <c r="J873" i="3"/>
  <c r="J874" i="3"/>
  <c r="J875" i="3"/>
  <c r="J876" i="3"/>
  <c r="J877" i="3"/>
  <c r="J878" i="3"/>
  <c r="J879" i="3"/>
  <c r="J880" i="3"/>
  <c r="J881" i="3"/>
  <c r="J882" i="3"/>
  <c r="J883" i="3"/>
  <c r="J884" i="3"/>
  <c r="J885" i="3"/>
  <c r="J886" i="3"/>
  <c r="J887" i="3"/>
  <c r="J888" i="3"/>
  <c r="J889" i="3"/>
  <c r="J890" i="3"/>
  <c r="J891" i="3"/>
  <c r="J892" i="3"/>
  <c r="J893" i="3"/>
  <c r="J894" i="3"/>
  <c r="J895" i="3"/>
  <c r="J896" i="3"/>
  <c r="J897" i="3"/>
  <c r="J898" i="3"/>
  <c r="J899" i="3"/>
  <c r="J900" i="3"/>
  <c r="J901" i="3"/>
  <c r="J902" i="3"/>
  <c r="J903" i="3"/>
  <c r="J904" i="3"/>
  <c r="J905" i="3"/>
  <c r="J906" i="3"/>
  <c r="J907" i="3"/>
  <c r="J908" i="3"/>
  <c r="J909" i="3"/>
  <c r="J910" i="3"/>
  <c r="J911" i="3"/>
  <c r="J912" i="3"/>
  <c r="J913" i="3"/>
  <c r="J914" i="3"/>
  <c r="J915" i="3"/>
  <c r="J916" i="3"/>
  <c r="J917" i="3"/>
  <c r="J918" i="3"/>
  <c r="J919" i="3"/>
  <c r="J920" i="3"/>
  <c r="J921" i="3"/>
  <c r="J922" i="3"/>
  <c r="J923" i="3"/>
  <c r="J924" i="3"/>
  <c r="J925" i="3"/>
  <c r="J926" i="3"/>
  <c r="J927" i="3"/>
  <c r="J928" i="3"/>
  <c r="J929" i="3"/>
  <c r="J930" i="3"/>
  <c r="J931" i="3"/>
  <c r="J932" i="3"/>
  <c r="J933" i="3"/>
  <c r="J934" i="3"/>
  <c r="J935" i="3"/>
  <c r="J936" i="3"/>
  <c r="J937" i="3"/>
  <c r="J938" i="3"/>
  <c r="J939" i="3"/>
  <c r="J940" i="3"/>
  <c r="J941" i="3"/>
  <c r="J942" i="3"/>
  <c r="J943" i="3"/>
  <c r="J944" i="3"/>
  <c r="J945" i="3"/>
  <c r="J946" i="3"/>
  <c r="J947" i="3"/>
  <c r="J948" i="3"/>
  <c r="J949" i="3"/>
  <c r="J950" i="3"/>
  <c r="J951" i="3"/>
  <c r="J952" i="3"/>
  <c r="J953" i="3"/>
  <c r="J954" i="3"/>
  <c r="J955" i="3"/>
  <c r="J956" i="3"/>
  <c r="J957" i="3"/>
  <c r="J958" i="3"/>
  <c r="J959" i="3"/>
  <c r="J960" i="3"/>
  <c r="J961" i="3"/>
  <c r="J962" i="3"/>
  <c r="J963" i="3"/>
  <c r="J964" i="3"/>
  <c r="J965" i="3"/>
  <c r="J966" i="3"/>
  <c r="J967" i="3"/>
  <c r="J968" i="3"/>
  <c r="J969" i="3"/>
  <c r="J970" i="3"/>
  <c r="J971" i="3"/>
  <c r="J972" i="3"/>
  <c r="J973" i="3"/>
  <c r="J974" i="3"/>
  <c r="J975" i="3"/>
  <c r="J976" i="3"/>
  <c r="J977" i="3"/>
  <c r="J978" i="3"/>
  <c r="J979" i="3"/>
  <c r="J980" i="3"/>
  <c r="J981" i="3"/>
  <c r="J982" i="3"/>
  <c r="J983" i="3"/>
  <c r="J984" i="3"/>
  <c r="J985" i="3"/>
  <c r="J986" i="3"/>
  <c r="J987" i="3"/>
  <c r="J988" i="3"/>
  <c r="J989" i="3"/>
  <c r="J990" i="3"/>
  <c r="J991" i="3"/>
  <c r="J992" i="3"/>
  <c r="J993" i="3"/>
  <c r="J994" i="3"/>
  <c r="J995" i="3"/>
  <c r="J996" i="3"/>
  <c r="J997" i="3"/>
  <c r="J998" i="3"/>
  <c r="J999" i="3"/>
  <c r="J1000" i="3"/>
  <c r="J1001" i="3"/>
  <c r="J1002" i="3"/>
  <c r="J1003" i="3"/>
  <c r="J1004" i="3"/>
  <c r="J1005" i="3"/>
  <c r="J1006" i="3"/>
  <c r="J1007" i="3"/>
  <c r="J1008" i="3"/>
  <c r="J1009" i="3"/>
  <c r="J1010" i="3"/>
  <c r="J1011" i="3"/>
  <c r="J1012" i="3"/>
  <c r="J1013" i="3"/>
  <c r="J1014" i="3"/>
  <c r="J1015" i="3"/>
  <c r="J1016" i="3"/>
  <c r="J1017" i="3"/>
  <c r="J1018" i="3"/>
  <c r="J1019" i="3"/>
  <c r="J1020" i="3"/>
  <c r="J1021" i="3"/>
  <c r="J1022" i="3"/>
  <c r="J1023" i="3"/>
  <c r="J1024" i="3"/>
  <c r="J1025" i="3"/>
  <c r="J1026" i="3"/>
  <c r="J1027" i="3"/>
  <c r="J1028" i="3"/>
  <c r="J1029" i="3"/>
  <c r="J1030" i="3"/>
  <c r="J1031" i="3"/>
  <c r="J1032" i="3"/>
  <c r="J1033" i="3"/>
  <c r="J1034" i="3"/>
  <c r="J1035" i="3"/>
  <c r="J1036" i="3"/>
  <c r="J1037" i="3"/>
  <c r="J1038" i="3"/>
  <c r="J1039" i="3"/>
  <c r="J1040" i="3"/>
  <c r="J1041" i="3"/>
  <c r="J1042" i="3"/>
  <c r="J1043" i="3"/>
  <c r="J1044" i="3"/>
  <c r="J1045" i="3"/>
  <c r="J1046" i="3"/>
  <c r="J1047" i="3"/>
  <c r="J1048" i="3"/>
  <c r="J1049" i="3"/>
  <c r="J1050" i="3"/>
  <c r="J1051" i="3"/>
  <c r="J1052" i="3"/>
  <c r="J1053" i="3"/>
  <c r="J1054" i="3"/>
  <c r="J1055" i="3"/>
  <c r="J1056" i="3"/>
  <c r="J1057" i="3"/>
  <c r="J1058" i="3"/>
  <c r="J1059" i="3"/>
  <c r="J1060" i="3"/>
  <c r="J1061" i="3"/>
  <c r="J1062" i="3"/>
  <c r="J1063" i="3"/>
  <c r="J1064" i="3"/>
  <c r="J1065" i="3"/>
  <c r="J1066" i="3"/>
  <c r="J1067" i="3"/>
  <c r="J1068" i="3"/>
  <c r="J1069" i="3"/>
  <c r="J1070" i="3"/>
  <c r="J1071" i="3"/>
  <c r="J1072" i="3"/>
  <c r="J1073" i="3"/>
  <c r="J1074" i="3"/>
  <c r="J1075" i="3"/>
  <c r="J1076" i="3"/>
  <c r="J1077" i="3"/>
  <c r="J1078" i="3"/>
  <c r="J1079" i="3"/>
  <c r="J1080" i="3"/>
  <c r="J1081" i="3"/>
  <c r="J1082" i="3"/>
  <c r="J1083" i="3"/>
  <c r="J1084" i="3"/>
  <c r="J1085" i="3"/>
  <c r="J1086" i="3"/>
  <c r="J1087" i="3"/>
  <c r="J1088" i="3"/>
  <c r="J1089" i="3"/>
  <c r="J1090" i="3"/>
  <c r="J1091" i="3"/>
  <c r="J1092" i="3"/>
  <c r="J1093" i="3"/>
  <c r="J1094" i="3"/>
  <c r="J1095" i="3"/>
  <c r="J1096" i="3"/>
  <c r="J1097" i="3"/>
  <c r="J1098" i="3"/>
  <c r="J1099" i="3"/>
  <c r="J1100" i="3"/>
  <c r="J1101" i="3"/>
  <c r="J1102" i="3"/>
  <c r="J1103" i="3"/>
  <c r="J1104" i="3"/>
  <c r="J1105" i="3"/>
  <c r="J1106" i="3"/>
  <c r="J1107" i="3"/>
  <c r="J1108" i="3"/>
  <c r="J1109" i="3"/>
  <c r="J1110" i="3"/>
  <c r="J1111" i="3"/>
  <c r="J1112" i="3"/>
  <c r="J1113" i="3"/>
  <c r="J1114" i="3"/>
  <c r="J1115" i="3"/>
  <c r="J1116" i="3"/>
  <c r="J1117" i="3"/>
  <c r="J1118" i="3"/>
  <c r="J1119" i="3"/>
  <c r="J1120" i="3"/>
  <c r="J1121" i="3"/>
  <c r="J1122" i="3"/>
  <c r="J1123" i="3"/>
  <c r="J1124" i="3"/>
  <c r="J1125" i="3"/>
  <c r="J1126" i="3"/>
  <c r="J1127" i="3"/>
  <c r="J1128" i="3"/>
  <c r="J1129" i="3"/>
  <c r="J1130" i="3"/>
  <c r="J1131" i="3"/>
  <c r="J1132" i="3"/>
  <c r="J1133" i="3"/>
  <c r="J1134" i="3"/>
  <c r="J1135" i="3"/>
  <c r="J1136" i="3"/>
  <c r="J1137" i="3"/>
  <c r="J1138" i="3"/>
  <c r="J1139" i="3"/>
  <c r="J1140" i="3"/>
  <c r="J1141" i="3"/>
  <c r="J1142" i="3"/>
  <c r="J1143" i="3"/>
  <c r="J1144" i="3"/>
  <c r="J1145" i="3"/>
  <c r="J1146" i="3"/>
  <c r="J1147" i="3"/>
  <c r="J1148" i="3"/>
  <c r="J1149" i="3"/>
  <c r="J1150" i="3"/>
  <c r="J1151" i="3"/>
  <c r="J1152" i="3"/>
  <c r="J1153" i="3"/>
  <c r="J1154" i="3"/>
  <c r="J1155" i="3"/>
  <c r="J1156" i="3"/>
  <c r="J1157" i="3"/>
  <c r="J1158" i="3"/>
  <c r="J1159" i="3"/>
  <c r="J1160" i="3"/>
  <c r="J1161" i="3"/>
  <c r="J1162" i="3"/>
  <c r="J1163" i="3"/>
  <c r="J1164" i="3"/>
  <c r="J1165" i="3"/>
  <c r="J1166" i="3"/>
  <c r="J1167" i="3"/>
  <c r="J1168" i="3"/>
  <c r="J1169" i="3"/>
  <c r="J1170" i="3"/>
  <c r="J1171" i="3"/>
  <c r="J1172" i="3"/>
  <c r="J1173" i="3"/>
  <c r="J1174" i="3"/>
  <c r="J1175" i="3"/>
  <c r="J1176" i="3"/>
  <c r="J1177" i="3"/>
  <c r="J1178" i="3"/>
  <c r="J1179" i="3"/>
  <c r="J1180" i="3"/>
  <c r="J1181" i="3"/>
  <c r="J1182" i="3"/>
  <c r="J1183" i="3"/>
  <c r="J1184" i="3"/>
  <c r="J1185" i="3"/>
  <c r="J1186" i="3"/>
  <c r="J1187" i="3"/>
  <c r="J1188" i="3"/>
  <c r="J1189" i="3"/>
  <c r="J1190" i="3"/>
  <c r="J1191" i="3"/>
  <c r="J1192" i="3"/>
  <c r="J1193" i="3"/>
  <c r="J1194" i="3"/>
  <c r="J1195" i="3"/>
  <c r="J1196" i="3"/>
  <c r="J1197" i="3"/>
  <c r="J1198" i="3"/>
  <c r="J1199" i="3"/>
  <c r="J1200" i="3"/>
  <c r="J1201" i="3"/>
  <c r="J1202" i="3"/>
  <c r="J1203" i="3"/>
  <c r="J1204" i="3"/>
  <c r="J1205" i="3"/>
  <c r="J1206" i="3"/>
  <c r="J1207" i="3"/>
  <c r="J1208" i="3"/>
  <c r="J1209" i="3"/>
  <c r="J1210" i="3"/>
  <c r="J1211" i="3"/>
  <c r="J1212" i="3"/>
  <c r="J1213" i="3"/>
  <c r="J1214" i="3"/>
  <c r="J1215" i="3"/>
  <c r="J1216" i="3"/>
  <c r="J1217" i="3"/>
  <c r="J1218" i="3"/>
  <c r="J1219" i="3"/>
  <c r="J1220" i="3"/>
  <c r="J1221" i="3"/>
  <c r="J1222" i="3"/>
  <c r="J1223" i="3"/>
  <c r="J1224" i="3"/>
  <c r="J1225" i="3"/>
  <c r="J1226" i="3"/>
  <c r="J1227" i="3"/>
  <c r="J1228" i="3"/>
  <c r="J1229" i="3"/>
  <c r="J1230" i="3"/>
  <c r="J1231" i="3"/>
  <c r="J1232" i="3"/>
  <c r="J1233" i="3"/>
  <c r="J1234" i="3"/>
  <c r="J1235" i="3"/>
  <c r="J1236" i="3"/>
  <c r="J1237" i="3"/>
  <c r="J1238" i="3"/>
  <c r="J1239" i="3"/>
  <c r="J1240" i="3"/>
  <c r="J1241" i="3"/>
  <c r="J1242" i="3"/>
  <c r="J1243" i="3"/>
  <c r="J1244" i="3"/>
  <c r="J1245" i="3"/>
  <c r="J1246" i="3"/>
  <c r="J1247" i="3"/>
  <c r="J1248" i="3"/>
  <c r="J1249" i="3"/>
  <c r="J1250" i="3"/>
  <c r="J1251" i="3"/>
  <c r="J1252" i="3"/>
  <c r="J1253" i="3"/>
  <c r="J1254" i="3"/>
  <c r="J1255" i="3"/>
  <c r="J1256" i="3"/>
  <c r="J1257" i="3"/>
  <c r="J1258" i="3"/>
  <c r="J1259" i="3"/>
  <c r="J1260" i="3"/>
  <c r="J1261" i="3"/>
  <c r="J1262" i="3"/>
  <c r="J1263" i="3"/>
  <c r="J1264" i="3"/>
  <c r="J1265" i="3"/>
  <c r="J1266" i="3"/>
  <c r="J1267" i="3"/>
  <c r="J1268" i="3"/>
  <c r="J1269" i="3"/>
  <c r="J1270" i="3"/>
  <c r="J1271" i="3"/>
  <c r="J1272" i="3"/>
  <c r="J1273" i="3"/>
  <c r="J1274" i="3"/>
  <c r="J1275" i="3"/>
  <c r="J1276" i="3"/>
  <c r="J1277" i="3"/>
  <c r="J1278" i="3"/>
  <c r="J1279" i="3"/>
  <c r="J1280" i="3"/>
  <c r="J1281" i="3"/>
  <c r="J1282" i="3"/>
  <c r="J1283" i="3"/>
  <c r="J1284" i="3"/>
  <c r="J1285" i="3"/>
  <c r="J1286" i="3"/>
  <c r="J1287" i="3"/>
  <c r="J1288" i="3"/>
  <c r="J1289" i="3"/>
  <c r="J1290" i="3"/>
  <c r="J1291" i="3"/>
  <c r="J1292" i="3"/>
  <c r="J1293" i="3"/>
  <c r="J1294" i="3"/>
  <c r="J1295" i="3"/>
  <c r="J1296" i="3"/>
  <c r="J1297" i="3"/>
  <c r="J1298" i="3"/>
  <c r="J1299" i="3"/>
  <c r="J1300" i="3"/>
  <c r="J1301" i="3"/>
  <c r="J1302" i="3"/>
  <c r="J1303" i="3"/>
  <c r="J1304" i="3"/>
  <c r="J1305" i="3"/>
  <c r="J1306" i="3"/>
  <c r="J1307" i="3"/>
  <c r="J1308" i="3"/>
  <c r="J1309" i="3"/>
  <c r="J1310" i="3"/>
  <c r="J1311" i="3"/>
  <c r="J1312" i="3"/>
  <c r="J1313" i="3"/>
  <c r="J1314" i="3"/>
  <c r="J1315" i="3"/>
  <c r="J1316" i="3"/>
  <c r="J1317" i="3"/>
  <c r="J1318" i="3"/>
  <c r="J1319" i="3"/>
  <c r="J1320" i="3"/>
  <c r="J1321" i="3"/>
  <c r="J1322" i="3"/>
  <c r="J1323" i="3"/>
  <c r="J1324" i="3"/>
  <c r="J1325" i="3"/>
  <c r="J1326" i="3"/>
  <c r="J1327" i="3"/>
  <c r="J1328" i="3"/>
  <c r="J1329" i="3"/>
  <c r="J1330" i="3"/>
  <c r="J1331" i="3"/>
  <c r="J1332" i="3"/>
  <c r="J1333" i="3"/>
  <c r="J1334" i="3"/>
  <c r="J1335" i="3"/>
  <c r="J1336" i="3"/>
  <c r="J1337" i="3"/>
  <c r="J1338" i="3"/>
  <c r="J1339" i="3"/>
  <c r="J1340" i="3"/>
  <c r="J1341" i="3"/>
  <c r="J1342" i="3"/>
  <c r="J1343" i="3"/>
  <c r="J1344" i="3"/>
  <c r="J1345" i="3"/>
  <c r="J1346" i="3"/>
  <c r="J1347" i="3"/>
  <c r="J1348" i="3"/>
  <c r="J1349" i="3"/>
  <c r="J1350" i="3"/>
  <c r="J1351" i="3"/>
  <c r="J1352" i="3"/>
  <c r="J1353" i="3"/>
  <c r="J1354" i="3"/>
  <c r="J1355" i="3"/>
  <c r="J1356" i="3"/>
  <c r="J1357" i="3"/>
  <c r="J1358" i="3"/>
  <c r="J1359" i="3"/>
  <c r="J1360" i="3"/>
  <c r="J1361" i="3"/>
  <c r="J1362" i="3"/>
  <c r="J1363" i="3"/>
  <c r="J1364" i="3"/>
  <c r="J1365" i="3"/>
  <c r="J1366" i="3"/>
  <c r="J1367" i="3"/>
  <c r="J1368" i="3"/>
  <c r="J1369" i="3"/>
  <c r="J1370" i="3"/>
  <c r="J1371" i="3"/>
  <c r="J1372" i="3"/>
  <c r="J1373" i="3"/>
  <c r="J1374" i="3"/>
  <c r="J1375" i="3"/>
  <c r="J1376" i="3"/>
  <c r="J1377" i="3"/>
  <c r="J1378" i="3"/>
  <c r="J1379" i="3"/>
  <c r="J1380" i="3"/>
  <c r="J1381" i="3"/>
  <c r="J1382" i="3"/>
  <c r="J1383" i="3"/>
  <c r="J1384" i="3"/>
  <c r="J1385" i="3"/>
  <c r="J1386" i="3"/>
  <c r="J1387" i="3"/>
  <c r="J1388" i="3"/>
  <c r="J1389" i="3"/>
  <c r="J1390" i="3"/>
  <c r="J1391" i="3"/>
  <c r="J1392" i="3"/>
  <c r="J1393" i="3"/>
  <c r="J1394" i="3"/>
  <c r="J1395" i="3"/>
  <c r="J1396" i="3"/>
  <c r="J1397" i="3"/>
  <c r="J1398" i="3"/>
  <c r="J1399" i="3"/>
  <c r="J1400" i="3"/>
  <c r="J1401" i="3"/>
  <c r="J1402" i="3"/>
  <c r="J1403" i="3"/>
  <c r="J1404" i="3"/>
  <c r="J1405" i="3"/>
  <c r="J1406" i="3"/>
  <c r="J1407" i="3"/>
  <c r="J1408" i="3"/>
  <c r="J1409" i="3"/>
  <c r="J1410" i="3"/>
  <c r="J1411" i="3"/>
  <c r="J1412" i="3"/>
  <c r="J1413" i="3"/>
  <c r="J1414" i="3"/>
  <c r="J1415" i="3"/>
  <c r="J1416" i="3"/>
  <c r="J1417" i="3"/>
  <c r="J1418" i="3"/>
  <c r="J1419" i="3"/>
  <c r="J1420" i="3"/>
  <c r="J1421" i="3"/>
  <c r="J1422" i="3"/>
  <c r="J1423" i="3"/>
  <c r="J1424" i="3"/>
  <c r="J1425" i="3"/>
  <c r="J1426" i="3"/>
  <c r="J1427" i="3"/>
  <c r="J1428" i="3"/>
  <c r="J1429" i="3"/>
  <c r="J1430" i="3"/>
  <c r="J1431" i="3"/>
  <c r="J1432" i="3"/>
  <c r="J1433" i="3"/>
  <c r="J1434" i="3"/>
  <c r="J1435" i="3"/>
  <c r="J1436" i="3"/>
  <c r="J1437" i="3"/>
  <c r="J1438" i="3"/>
  <c r="J1439" i="3"/>
  <c r="J1440" i="3"/>
  <c r="J1441" i="3"/>
  <c r="J1442" i="3"/>
  <c r="J1443" i="3"/>
  <c r="J1444" i="3"/>
  <c r="J1445" i="3"/>
  <c r="J1446" i="3"/>
  <c r="J1447" i="3"/>
  <c r="J1448" i="3"/>
  <c r="J1449" i="3"/>
  <c r="J1450" i="3"/>
  <c r="J1451" i="3"/>
  <c r="J1452" i="3"/>
  <c r="J1453" i="3"/>
  <c r="J1454" i="3"/>
  <c r="J1455" i="3"/>
  <c r="J1456" i="3"/>
  <c r="J1457" i="3"/>
  <c r="J1458" i="3"/>
  <c r="J1459" i="3"/>
  <c r="J1460" i="3"/>
  <c r="J1461" i="3"/>
  <c r="J1462" i="3"/>
  <c r="J1463" i="3"/>
  <c r="J1464" i="3"/>
  <c r="J1465" i="3"/>
  <c r="J1466" i="3"/>
  <c r="J1467" i="3"/>
  <c r="J1468" i="3"/>
  <c r="J1469" i="3"/>
  <c r="J1470" i="3"/>
  <c r="J1471" i="3"/>
  <c r="J1472" i="3"/>
  <c r="J1473" i="3"/>
  <c r="J1474" i="3"/>
  <c r="J1475" i="3"/>
  <c r="J1476" i="3"/>
  <c r="J1477" i="3"/>
  <c r="J1478" i="3"/>
  <c r="J1479" i="3"/>
  <c r="J1480" i="3"/>
  <c r="J1481" i="3"/>
  <c r="J1482" i="3"/>
  <c r="J1483" i="3"/>
  <c r="J1484" i="3"/>
  <c r="J1485" i="3"/>
  <c r="J1486" i="3"/>
  <c r="J1487" i="3"/>
  <c r="J1488" i="3"/>
  <c r="J1489" i="3"/>
  <c r="J1490" i="3"/>
  <c r="J1491" i="3"/>
  <c r="J1492" i="3"/>
  <c r="J1493" i="3"/>
  <c r="J1494" i="3"/>
  <c r="J1495" i="3"/>
  <c r="J1496" i="3"/>
  <c r="J1497" i="3"/>
  <c r="J1498" i="3"/>
  <c r="J1499" i="3"/>
  <c r="J1500" i="3"/>
  <c r="J1501" i="3"/>
  <c r="J1502" i="3"/>
  <c r="J1503" i="3"/>
  <c r="J1504" i="3"/>
  <c r="J1505" i="3"/>
  <c r="J1506" i="3"/>
  <c r="J1507" i="3"/>
  <c r="J1508" i="3"/>
  <c r="J1509" i="3"/>
  <c r="J1510" i="3"/>
  <c r="J1511" i="3"/>
  <c r="J1512" i="3"/>
  <c r="J1513" i="3"/>
  <c r="J1514" i="3"/>
  <c r="J1515" i="3"/>
  <c r="J1516" i="3"/>
  <c r="J1517" i="3"/>
  <c r="J1518" i="3"/>
  <c r="J1519" i="3"/>
  <c r="J1520" i="3"/>
  <c r="J1521" i="3"/>
  <c r="J1522" i="3"/>
  <c r="J1523" i="3"/>
  <c r="J1524" i="3"/>
  <c r="J1525" i="3"/>
  <c r="J1526" i="3"/>
  <c r="J1527" i="3"/>
  <c r="J1528" i="3"/>
  <c r="J1529" i="3"/>
  <c r="J1530" i="3"/>
  <c r="J1531" i="3"/>
  <c r="J1532" i="3"/>
  <c r="J1533" i="3"/>
  <c r="J1534" i="3"/>
  <c r="J1535" i="3"/>
  <c r="J1536" i="3"/>
  <c r="J1537" i="3"/>
  <c r="J1538" i="3"/>
  <c r="J1539" i="3"/>
  <c r="J1540" i="3"/>
  <c r="J1541" i="3"/>
  <c r="J1542" i="3"/>
  <c r="J1543" i="3"/>
  <c r="J1544" i="3"/>
  <c r="J1545" i="3"/>
  <c r="J1546" i="3"/>
  <c r="J1547" i="3"/>
  <c r="J1548" i="3"/>
  <c r="J1549" i="3"/>
  <c r="J1550" i="3"/>
  <c r="J1551" i="3"/>
  <c r="J1552" i="3"/>
  <c r="J1553" i="3"/>
  <c r="J1554" i="3"/>
  <c r="J1555" i="3"/>
  <c r="J1556" i="3"/>
  <c r="J1557" i="3"/>
  <c r="J1558" i="3"/>
  <c r="J1559" i="3"/>
  <c r="J1560" i="3"/>
  <c r="J1561" i="3"/>
  <c r="J1562" i="3"/>
  <c r="J1563" i="3"/>
  <c r="J1564" i="3"/>
  <c r="J1565" i="3"/>
  <c r="J1566" i="3"/>
  <c r="J1567" i="3"/>
  <c r="J1568" i="3"/>
  <c r="J1569" i="3"/>
  <c r="J1570" i="3"/>
  <c r="J1571" i="3"/>
  <c r="J1572" i="3"/>
  <c r="J1573" i="3"/>
  <c r="J1574" i="3"/>
  <c r="J1575" i="3"/>
  <c r="J1576" i="3"/>
  <c r="J1577" i="3"/>
  <c r="J1578" i="3"/>
  <c r="J1579" i="3"/>
  <c r="J1580" i="3"/>
  <c r="J1581" i="3"/>
  <c r="J1582" i="3"/>
  <c r="J1583" i="3"/>
  <c r="J1584" i="3"/>
  <c r="J1585" i="3"/>
  <c r="J1586" i="3"/>
  <c r="J1587" i="3"/>
  <c r="J1588" i="3"/>
  <c r="J1589" i="3"/>
  <c r="J1590" i="3"/>
  <c r="J1591" i="3"/>
  <c r="J1592" i="3"/>
  <c r="J1593" i="3"/>
  <c r="J1594" i="3"/>
  <c r="J1595" i="3"/>
  <c r="J1596" i="3"/>
  <c r="J1597" i="3"/>
  <c r="J1598" i="3"/>
  <c r="J1599" i="3"/>
  <c r="J1600" i="3"/>
  <c r="J1601" i="3"/>
  <c r="J1602" i="3"/>
  <c r="J1603" i="3"/>
  <c r="J1604" i="3"/>
  <c r="J1605" i="3"/>
  <c r="J1606" i="3"/>
  <c r="J1607" i="3"/>
  <c r="J1608" i="3"/>
  <c r="J1609" i="3"/>
  <c r="J1610" i="3"/>
  <c r="J1611" i="3"/>
  <c r="J1612" i="3"/>
  <c r="J1613" i="3"/>
  <c r="J1614" i="3"/>
  <c r="J1615" i="3"/>
  <c r="J1616" i="3"/>
  <c r="J1617" i="3"/>
  <c r="J1618" i="3"/>
  <c r="J1619" i="3"/>
  <c r="J1620" i="3"/>
  <c r="J1621" i="3"/>
  <c r="J1622" i="3"/>
  <c r="J1623" i="3"/>
  <c r="J1624" i="3"/>
  <c r="J1625" i="3"/>
  <c r="J1626" i="3"/>
  <c r="J1627" i="3"/>
  <c r="J1628" i="3"/>
  <c r="J1629" i="3"/>
  <c r="J1630" i="3"/>
  <c r="J1631" i="3"/>
  <c r="J1632" i="3"/>
  <c r="J1633" i="3"/>
  <c r="J1634" i="3"/>
  <c r="J1635" i="3"/>
  <c r="J1636" i="3"/>
  <c r="J1637" i="3"/>
  <c r="J1638" i="3"/>
  <c r="J1639" i="3"/>
  <c r="J1640" i="3"/>
  <c r="J1641" i="3"/>
  <c r="J1642" i="3"/>
  <c r="J1643" i="3"/>
  <c r="J1644" i="3"/>
  <c r="J1645" i="3"/>
  <c r="J1646" i="3"/>
  <c r="J1647" i="3"/>
  <c r="J1648" i="3"/>
  <c r="J1649" i="3"/>
  <c r="J1650" i="3"/>
  <c r="J1651" i="3"/>
  <c r="J1652" i="3"/>
  <c r="J1653" i="3"/>
  <c r="J1654" i="3"/>
  <c r="J1655" i="3"/>
  <c r="J1656" i="3"/>
  <c r="J1657" i="3"/>
  <c r="J1658" i="3"/>
  <c r="J1659" i="3"/>
  <c r="J1660" i="3"/>
  <c r="J1661" i="3"/>
  <c r="J1662" i="3"/>
  <c r="J1663" i="3"/>
  <c r="J1664" i="3"/>
  <c r="J1665" i="3"/>
  <c r="J1666" i="3"/>
  <c r="J1667" i="3"/>
  <c r="J1668" i="3"/>
  <c r="J1669" i="3"/>
  <c r="J1670" i="3"/>
  <c r="J1671" i="3"/>
  <c r="J1672" i="3"/>
  <c r="J1673" i="3"/>
  <c r="J1674" i="3"/>
  <c r="J1675" i="3"/>
  <c r="J1676" i="3"/>
  <c r="J1677" i="3"/>
  <c r="J1678" i="3"/>
  <c r="J1679" i="3"/>
  <c r="J1680" i="3"/>
  <c r="J1681" i="3"/>
  <c r="J1682" i="3"/>
  <c r="J1683" i="3"/>
  <c r="J1684" i="3"/>
  <c r="J1685" i="3"/>
  <c r="J1686" i="3"/>
  <c r="J1687" i="3"/>
  <c r="J1688" i="3"/>
  <c r="J1689" i="3"/>
  <c r="J1690" i="3"/>
  <c r="J1691" i="3"/>
  <c r="J1692" i="3"/>
  <c r="J1693" i="3"/>
  <c r="J1694" i="3"/>
  <c r="J1695" i="3"/>
  <c r="J1696" i="3"/>
  <c r="J1697" i="3"/>
  <c r="J1698" i="3"/>
  <c r="J1699" i="3"/>
  <c r="J1700" i="3"/>
  <c r="J1701" i="3"/>
  <c r="J1702" i="3"/>
  <c r="J1703" i="3"/>
  <c r="J1704" i="3"/>
  <c r="J1705" i="3"/>
  <c r="J1706" i="3"/>
  <c r="J1707" i="3"/>
  <c r="J1708" i="3"/>
  <c r="J1709" i="3"/>
  <c r="J1710" i="3"/>
  <c r="J1711" i="3"/>
  <c r="J1712" i="3"/>
  <c r="J1713" i="3"/>
  <c r="J1714" i="3"/>
  <c r="J1715" i="3"/>
  <c r="J1716" i="3"/>
  <c r="J1717" i="3"/>
  <c r="J1718" i="3"/>
  <c r="J1719" i="3"/>
  <c r="J1720" i="3"/>
  <c r="J1721" i="3"/>
  <c r="J1722" i="3"/>
  <c r="J1723" i="3"/>
  <c r="J1724" i="3"/>
  <c r="J1725" i="3"/>
  <c r="J1726" i="3"/>
  <c r="J1727" i="3"/>
  <c r="J1728" i="3"/>
  <c r="J1729" i="3"/>
  <c r="J1730" i="3"/>
  <c r="J1731" i="3"/>
  <c r="J1732" i="3"/>
  <c r="J1733" i="3"/>
  <c r="J1734" i="3"/>
  <c r="J1735" i="3"/>
  <c r="J1736" i="3"/>
  <c r="J1737" i="3"/>
  <c r="J1738" i="3"/>
  <c r="J1739" i="3"/>
  <c r="J1740" i="3"/>
  <c r="J1741" i="3"/>
  <c r="J1742" i="3"/>
  <c r="J1743" i="3"/>
  <c r="J1744" i="3"/>
  <c r="J1745" i="3"/>
  <c r="J1746" i="3"/>
  <c r="J1747" i="3"/>
  <c r="J1748" i="3"/>
  <c r="J1749" i="3"/>
  <c r="J1750" i="3"/>
  <c r="J1751" i="3"/>
  <c r="J1752" i="3"/>
  <c r="J1753" i="3"/>
  <c r="J1754" i="3"/>
  <c r="J1755" i="3"/>
  <c r="J1756" i="3"/>
  <c r="J1757" i="3"/>
  <c r="J1758" i="3"/>
  <c r="J1759" i="3"/>
  <c r="J1760" i="3"/>
  <c r="J1761" i="3"/>
  <c r="J1762" i="3"/>
  <c r="J1763" i="3"/>
  <c r="J1764" i="3"/>
  <c r="J1765" i="3"/>
  <c r="J1766" i="3"/>
  <c r="J1767" i="3"/>
  <c r="J1768" i="3"/>
  <c r="J1769" i="3"/>
  <c r="J1770" i="3"/>
  <c r="J1771" i="3"/>
  <c r="J1772" i="3"/>
  <c r="J1773" i="3"/>
  <c r="J1774" i="3"/>
  <c r="J1775" i="3"/>
  <c r="J1776" i="3"/>
  <c r="J1777" i="3"/>
  <c r="J1778" i="3"/>
  <c r="J1779" i="3"/>
  <c r="J1780" i="3"/>
  <c r="J1781" i="3"/>
  <c r="J1782" i="3"/>
  <c r="J1783" i="3"/>
  <c r="J1784" i="3"/>
  <c r="J1785" i="3"/>
  <c r="J1786" i="3"/>
  <c r="J1787" i="3"/>
  <c r="J1788" i="3"/>
  <c r="J1789" i="3"/>
  <c r="J1790" i="3"/>
  <c r="J1791" i="3"/>
  <c r="J1792" i="3"/>
  <c r="J1793" i="3"/>
  <c r="J1794" i="3"/>
  <c r="J1795" i="3"/>
  <c r="J1796" i="3"/>
  <c r="J1797" i="3"/>
  <c r="J1798" i="3"/>
  <c r="J1799" i="3"/>
  <c r="J1800" i="3"/>
  <c r="J1801" i="3"/>
  <c r="J1802" i="3"/>
  <c r="J1803" i="3"/>
  <c r="J1804" i="3"/>
  <c r="J1805" i="3"/>
  <c r="J1806" i="3"/>
  <c r="J1807" i="3"/>
  <c r="J1808" i="3"/>
  <c r="J1809" i="3"/>
  <c r="J1810" i="3"/>
  <c r="J1811" i="3"/>
  <c r="J1812" i="3"/>
  <c r="J1813" i="3"/>
  <c r="J1814" i="3"/>
  <c r="J1815" i="3"/>
  <c r="J1816" i="3"/>
  <c r="J1817" i="3"/>
  <c r="J1818" i="3"/>
  <c r="J1819" i="3"/>
  <c r="J1820" i="3"/>
  <c r="J1821" i="3"/>
  <c r="J1822" i="3"/>
  <c r="J1823" i="3"/>
  <c r="J1824" i="3"/>
  <c r="J1825" i="3"/>
  <c r="J1826" i="3"/>
  <c r="J1827" i="3"/>
  <c r="J1828" i="3"/>
  <c r="J1829" i="3"/>
  <c r="J1830" i="3"/>
  <c r="J1831" i="3"/>
  <c r="J1832" i="3"/>
  <c r="J1833" i="3"/>
  <c r="J1834" i="3"/>
  <c r="J1835" i="3"/>
  <c r="J1836" i="3"/>
  <c r="J1837" i="3"/>
  <c r="J1838" i="3"/>
  <c r="J1839" i="3"/>
  <c r="J1840" i="3"/>
  <c r="J1841" i="3"/>
  <c r="J1842" i="3"/>
  <c r="J1843" i="3"/>
  <c r="J1844" i="3"/>
  <c r="J1845" i="3"/>
  <c r="J1846" i="3"/>
  <c r="J1847" i="3"/>
  <c r="J1848" i="3"/>
  <c r="J1849" i="3"/>
  <c r="J1850" i="3"/>
  <c r="J1851" i="3"/>
  <c r="J1852" i="3"/>
  <c r="J1853" i="3"/>
  <c r="J1854" i="3"/>
  <c r="J1855" i="3"/>
  <c r="J1856" i="3"/>
  <c r="J1857" i="3"/>
  <c r="J1858" i="3"/>
  <c r="J1859" i="3"/>
  <c r="J1860" i="3"/>
  <c r="J1861" i="3"/>
  <c r="J1862" i="3"/>
  <c r="J1863" i="3"/>
  <c r="J1864" i="3"/>
  <c r="J1865" i="3"/>
  <c r="J1866" i="3"/>
  <c r="J1867" i="3"/>
  <c r="J1868" i="3"/>
  <c r="J1869" i="3"/>
  <c r="J1870" i="3"/>
  <c r="J1871" i="3"/>
  <c r="J1872" i="3"/>
  <c r="J1873" i="3"/>
  <c r="J1874" i="3"/>
  <c r="J1875" i="3"/>
  <c r="J1876" i="3"/>
  <c r="J1877" i="3"/>
  <c r="J1878" i="3"/>
  <c r="J1879" i="3"/>
  <c r="J1880" i="3"/>
  <c r="J1881" i="3"/>
  <c r="J1882" i="3"/>
  <c r="J1883" i="3"/>
  <c r="J1884" i="3"/>
  <c r="J1885" i="3"/>
  <c r="J1886" i="3"/>
  <c r="J1887" i="3"/>
  <c r="J1888" i="3"/>
  <c r="J1889" i="3"/>
  <c r="J1890" i="3"/>
  <c r="J1891" i="3"/>
  <c r="J1892" i="3"/>
  <c r="J1893" i="3"/>
  <c r="J1894" i="3"/>
  <c r="J1895" i="3"/>
  <c r="J1896" i="3"/>
  <c r="J1897" i="3"/>
  <c r="J1898" i="3"/>
  <c r="J1899" i="3"/>
  <c r="J1900" i="3"/>
  <c r="J1901" i="3"/>
  <c r="J1902" i="3"/>
  <c r="J1903" i="3"/>
  <c r="J1904" i="3"/>
  <c r="J1905" i="3"/>
  <c r="J1906" i="3"/>
  <c r="J1907" i="3"/>
  <c r="J1908" i="3"/>
  <c r="J1909" i="3"/>
  <c r="J1910" i="3"/>
  <c r="J1911" i="3"/>
  <c r="J1912" i="3"/>
  <c r="J1913" i="3"/>
  <c r="J1914" i="3"/>
  <c r="J1915" i="3"/>
  <c r="J1916" i="3"/>
  <c r="J1917" i="3"/>
  <c r="J1918" i="3"/>
  <c r="J1919" i="3"/>
  <c r="J1920" i="3"/>
  <c r="J1921" i="3"/>
  <c r="J1922" i="3"/>
  <c r="J1923" i="3"/>
  <c r="J1924" i="3"/>
  <c r="J1925" i="3"/>
  <c r="J1926" i="3"/>
  <c r="J1927" i="3"/>
  <c r="J1928" i="3"/>
  <c r="J1929" i="3"/>
  <c r="J1930" i="3"/>
  <c r="J1931" i="3"/>
  <c r="J1932" i="3"/>
  <c r="J1933" i="3"/>
  <c r="J1934" i="3"/>
  <c r="J1935" i="3"/>
  <c r="J1936" i="3"/>
  <c r="J1937" i="3"/>
  <c r="J1938" i="3"/>
  <c r="J1939" i="3"/>
  <c r="J1940" i="3"/>
  <c r="J1941" i="3"/>
  <c r="J1942" i="3"/>
  <c r="J1943" i="3"/>
  <c r="J1944" i="3"/>
  <c r="J1945" i="3"/>
  <c r="J1946" i="3"/>
  <c r="J1947" i="3"/>
  <c r="J1948" i="3"/>
  <c r="J1949" i="3"/>
  <c r="J1950" i="3"/>
  <c r="J1951" i="3"/>
  <c r="J1952" i="3"/>
  <c r="J1953" i="3"/>
  <c r="J1954" i="3"/>
  <c r="J1955" i="3"/>
  <c r="J1956" i="3"/>
  <c r="J1957" i="3"/>
  <c r="J1958" i="3"/>
  <c r="J1959" i="3"/>
  <c r="J1960" i="3"/>
  <c r="J1961" i="3"/>
  <c r="J1962" i="3"/>
  <c r="J1963" i="3"/>
  <c r="J1964" i="3"/>
  <c r="J1965" i="3"/>
  <c r="J1966" i="3"/>
  <c r="J1967" i="3"/>
  <c r="J1968" i="3"/>
  <c r="J1969" i="3"/>
  <c r="J1970" i="3"/>
  <c r="J1971" i="3"/>
  <c r="J1972" i="3"/>
  <c r="J1973" i="3"/>
  <c r="J1974" i="3"/>
  <c r="J1975" i="3"/>
  <c r="J1976" i="3"/>
  <c r="J1977" i="3"/>
  <c r="J1978" i="3"/>
  <c r="J1979" i="3"/>
  <c r="J1980" i="3"/>
  <c r="J1981" i="3"/>
  <c r="J1982" i="3"/>
  <c r="J1983" i="3"/>
  <c r="J1984" i="3"/>
  <c r="J1985" i="3"/>
  <c r="J1986" i="3"/>
  <c r="J1987" i="3"/>
  <c r="J1988" i="3"/>
  <c r="J1989" i="3"/>
  <c r="J1990" i="3"/>
  <c r="J1991" i="3"/>
  <c r="J1992" i="3"/>
  <c r="J1993" i="3"/>
  <c r="J1994" i="3"/>
  <c r="J1995" i="3"/>
  <c r="J1996" i="3"/>
  <c r="J1997" i="3"/>
  <c r="J1998" i="3"/>
  <c r="J1999" i="3"/>
  <c r="J2000" i="3"/>
  <c r="J2001" i="3"/>
  <c r="J2002" i="3"/>
  <c r="J2003" i="3"/>
  <c r="J2004" i="3"/>
  <c r="J2005" i="3"/>
  <c r="J2006" i="3"/>
  <c r="J2007" i="3"/>
  <c r="J2008" i="3"/>
  <c r="J2009" i="3"/>
  <c r="J2010" i="3"/>
  <c r="J2011" i="3"/>
  <c r="J2012" i="3"/>
  <c r="J2013" i="3"/>
  <c r="J2014" i="3"/>
  <c r="J2015" i="3"/>
  <c r="J2016" i="3"/>
  <c r="J2017" i="3"/>
  <c r="J2018" i="3"/>
  <c r="J2019" i="3"/>
  <c r="J2020" i="3"/>
  <c r="J2021" i="3"/>
  <c r="J2022" i="3"/>
  <c r="J2023" i="3"/>
  <c r="J2024" i="3"/>
  <c r="J2025" i="3"/>
  <c r="J2026" i="3"/>
  <c r="J2027" i="3"/>
  <c r="J2028" i="3"/>
  <c r="J2029" i="3"/>
  <c r="J2030" i="3"/>
  <c r="J2031" i="3"/>
  <c r="J2032" i="3"/>
  <c r="J2033" i="3"/>
  <c r="J2034" i="3"/>
  <c r="J2035" i="3"/>
  <c r="J2036" i="3"/>
  <c r="J2037" i="3"/>
  <c r="J2038" i="3"/>
  <c r="J2039" i="3"/>
  <c r="J2040" i="3"/>
  <c r="J2041" i="3"/>
  <c r="J2042" i="3"/>
  <c r="J2043" i="3"/>
  <c r="J2044" i="3"/>
  <c r="J2045" i="3"/>
  <c r="J2046" i="3"/>
  <c r="J2047" i="3"/>
  <c r="J2048" i="3"/>
  <c r="J2049" i="3"/>
  <c r="J2050" i="3"/>
  <c r="J2051" i="3"/>
  <c r="J2052" i="3"/>
  <c r="J2053" i="3"/>
  <c r="J2054" i="3"/>
  <c r="J2055" i="3"/>
  <c r="J2056" i="3"/>
  <c r="J2057" i="3"/>
  <c r="J2058" i="3"/>
  <c r="J2059" i="3"/>
  <c r="J2060" i="3"/>
  <c r="J2061" i="3"/>
  <c r="J2062" i="3"/>
  <c r="J2063" i="3"/>
  <c r="J2064" i="3"/>
  <c r="J2065" i="3"/>
  <c r="J2066" i="3"/>
  <c r="J2067" i="3"/>
  <c r="J2068" i="3"/>
  <c r="J2069" i="3"/>
  <c r="J2070" i="3"/>
  <c r="J2071" i="3"/>
  <c r="J2072" i="3"/>
  <c r="J2073" i="3"/>
  <c r="J2074" i="3"/>
  <c r="J2075" i="3"/>
  <c r="J2076" i="3"/>
  <c r="J2077" i="3"/>
  <c r="J2078" i="3"/>
  <c r="J2079" i="3"/>
  <c r="J2080" i="3"/>
  <c r="J2081" i="3"/>
  <c r="J2082" i="3"/>
  <c r="J2083" i="3"/>
  <c r="J2084" i="3"/>
  <c r="J2085" i="3"/>
  <c r="J2086" i="3"/>
  <c r="J2087" i="3"/>
  <c r="J2088" i="3"/>
  <c r="J2089" i="3"/>
  <c r="J2090" i="3"/>
  <c r="J2091" i="3"/>
  <c r="J2092" i="3"/>
  <c r="J2093" i="3"/>
  <c r="J2094" i="3"/>
  <c r="J2095" i="3"/>
  <c r="J2096" i="3"/>
  <c r="J2097" i="3"/>
  <c r="J2098" i="3"/>
  <c r="J2099" i="3"/>
  <c r="J2100" i="3"/>
  <c r="J2101" i="3"/>
  <c r="J2102" i="3"/>
  <c r="J2103" i="3"/>
  <c r="J2104" i="3"/>
  <c r="J2105" i="3"/>
  <c r="J2106" i="3"/>
  <c r="J2107" i="3"/>
  <c r="J2108" i="3"/>
  <c r="J2109" i="3"/>
  <c r="J2110" i="3"/>
  <c r="J2111" i="3"/>
  <c r="J2112" i="3"/>
  <c r="J2113" i="3"/>
  <c r="J2114" i="3"/>
  <c r="J2115" i="3"/>
  <c r="J2116" i="3"/>
  <c r="J2117" i="3"/>
  <c r="J2118" i="3"/>
  <c r="J2119" i="3"/>
  <c r="J2120" i="3"/>
  <c r="J2121" i="3"/>
  <c r="J2122" i="3"/>
  <c r="J2123" i="3"/>
  <c r="J2124" i="3"/>
  <c r="J2125" i="3"/>
  <c r="J2126" i="3"/>
  <c r="J2127" i="3"/>
  <c r="J2128" i="3"/>
  <c r="J2129" i="3"/>
  <c r="J2130" i="3"/>
  <c r="J2131" i="3"/>
  <c r="J2132" i="3"/>
  <c r="J2133" i="3"/>
  <c r="J2134" i="3"/>
  <c r="J2135" i="3"/>
  <c r="J2136" i="3"/>
  <c r="J2137" i="3"/>
  <c r="J2138" i="3"/>
  <c r="J2139" i="3"/>
  <c r="J2140" i="3"/>
  <c r="J2141" i="3"/>
  <c r="J2142" i="3"/>
  <c r="J2143" i="3"/>
  <c r="J2144" i="3"/>
  <c r="J2145" i="3"/>
  <c r="J2146" i="3"/>
  <c r="J2147" i="3"/>
  <c r="J2148" i="3"/>
  <c r="J2149" i="3"/>
  <c r="J2150" i="3"/>
  <c r="J2151" i="3"/>
  <c r="J2152" i="3"/>
  <c r="J2153" i="3"/>
  <c r="J2154" i="3"/>
  <c r="J2155" i="3"/>
  <c r="J2156" i="3"/>
  <c r="J2157" i="3"/>
  <c r="J2158" i="3"/>
  <c r="J2159" i="3"/>
  <c r="J2160" i="3"/>
  <c r="J2161" i="3"/>
  <c r="J2162" i="3"/>
  <c r="J2163" i="3"/>
  <c r="J2164" i="3"/>
  <c r="J2165" i="3"/>
  <c r="J2166" i="3"/>
  <c r="J2167" i="3"/>
  <c r="J2168" i="3"/>
  <c r="J2169" i="3"/>
  <c r="J2170" i="3"/>
  <c r="J2171" i="3"/>
  <c r="J2172" i="3"/>
  <c r="J2173" i="3"/>
  <c r="J2174" i="3"/>
  <c r="J2175" i="3"/>
  <c r="J2176" i="3"/>
  <c r="J2177" i="3"/>
  <c r="J2178" i="3"/>
  <c r="J2179" i="3"/>
  <c r="J2180" i="3"/>
  <c r="J2181" i="3"/>
  <c r="J2182" i="3"/>
  <c r="J2183" i="3"/>
  <c r="J2184" i="3"/>
  <c r="J2185" i="3"/>
  <c r="J2186" i="3"/>
  <c r="J2187" i="3"/>
  <c r="J2188" i="3"/>
  <c r="J2189" i="3"/>
  <c r="J2190" i="3"/>
  <c r="J2191" i="3"/>
  <c r="J2192" i="3"/>
  <c r="J2193" i="3"/>
  <c r="J2194" i="3"/>
  <c r="J2195" i="3"/>
  <c r="J2196" i="3"/>
  <c r="J2197" i="3"/>
  <c r="J2198" i="3"/>
  <c r="J2199" i="3"/>
  <c r="J2200" i="3"/>
  <c r="J2201" i="3"/>
  <c r="J2202" i="3"/>
  <c r="J2203" i="3"/>
  <c r="J2204" i="3"/>
  <c r="J2205" i="3"/>
  <c r="J2206" i="3"/>
  <c r="J2207" i="3"/>
  <c r="J2208" i="3"/>
  <c r="J2209" i="3"/>
  <c r="J2210" i="3"/>
  <c r="J2211" i="3"/>
  <c r="J2212" i="3"/>
  <c r="J2213" i="3"/>
  <c r="J2214" i="3"/>
  <c r="J2215" i="3"/>
  <c r="J2216" i="3"/>
  <c r="J2217" i="3"/>
  <c r="J2218" i="3"/>
  <c r="J2219" i="3"/>
  <c r="J2220" i="3"/>
  <c r="J2221" i="3"/>
  <c r="J2222" i="3"/>
  <c r="J2223" i="3"/>
  <c r="J2224" i="3"/>
  <c r="J2225" i="3"/>
  <c r="J2226" i="3"/>
  <c r="J2227" i="3"/>
  <c r="J2228" i="3"/>
  <c r="J2229" i="3"/>
  <c r="J2230" i="3"/>
  <c r="J2231" i="3"/>
  <c r="J2232" i="3"/>
  <c r="J2233" i="3"/>
  <c r="J2234" i="3"/>
  <c r="J2235" i="3"/>
  <c r="J2236" i="3"/>
  <c r="J2237" i="3"/>
  <c r="J2238" i="3"/>
  <c r="J2239" i="3"/>
  <c r="J2240" i="3"/>
  <c r="J2241" i="3"/>
  <c r="J2242" i="3"/>
  <c r="J2243" i="3"/>
  <c r="J2244" i="3"/>
  <c r="J2245" i="3"/>
  <c r="J2246" i="3"/>
  <c r="J2247" i="3"/>
  <c r="J2248" i="3"/>
  <c r="J2249" i="3"/>
  <c r="J2250" i="3"/>
  <c r="J2251" i="3"/>
  <c r="J2252" i="3"/>
  <c r="J2253" i="3"/>
  <c r="J2254" i="3"/>
  <c r="J2255" i="3"/>
  <c r="J2256" i="3"/>
  <c r="J2257" i="3"/>
  <c r="J2258" i="3"/>
  <c r="J2259" i="3"/>
  <c r="J2260" i="3"/>
  <c r="J2261" i="3"/>
  <c r="J2262" i="3"/>
  <c r="J2263" i="3"/>
  <c r="J2264" i="3"/>
  <c r="J2265" i="3"/>
  <c r="J2266" i="3"/>
  <c r="J2267" i="3"/>
  <c r="J2268" i="3"/>
  <c r="J2269" i="3"/>
  <c r="J2270" i="3"/>
  <c r="J2271" i="3"/>
  <c r="J2272" i="3"/>
  <c r="J2273" i="3"/>
  <c r="J2274" i="3"/>
  <c r="J2275" i="3"/>
  <c r="J2276" i="3"/>
  <c r="J2277" i="3"/>
  <c r="J2278" i="3"/>
  <c r="J2279" i="3"/>
  <c r="J2280" i="3"/>
  <c r="J2281" i="3"/>
  <c r="J2282" i="3"/>
  <c r="J2283" i="3"/>
  <c r="J2284" i="3"/>
  <c r="J2285" i="3"/>
  <c r="J2286" i="3"/>
  <c r="J2287" i="3"/>
  <c r="J2288" i="3"/>
  <c r="J2289" i="3"/>
  <c r="J2290" i="3"/>
  <c r="J2291" i="3"/>
  <c r="J2292" i="3"/>
  <c r="J2293" i="3"/>
  <c r="J2294" i="3"/>
  <c r="J2295" i="3"/>
  <c r="J2296" i="3"/>
  <c r="J2297" i="3"/>
  <c r="J2298" i="3"/>
  <c r="J2299" i="3"/>
  <c r="J2300" i="3"/>
  <c r="J2301" i="3"/>
  <c r="J2302" i="3"/>
  <c r="J2303" i="3"/>
  <c r="J2304" i="3"/>
  <c r="J2305" i="3"/>
  <c r="J2306" i="3"/>
  <c r="J2307" i="3"/>
  <c r="J2308" i="3"/>
  <c r="J2309" i="3"/>
  <c r="J2310" i="3"/>
  <c r="J2311" i="3"/>
  <c r="J2312" i="3"/>
  <c r="J2313" i="3"/>
  <c r="J2314" i="3"/>
  <c r="J2315" i="3"/>
  <c r="J2316" i="3"/>
  <c r="J2317" i="3"/>
  <c r="J2318" i="3"/>
  <c r="J2319" i="3"/>
  <c r="J2320" i="3"/>
  <c r="J2321" i="3"/>
  <c r="J2322" i="3"/>
  <c r="J2323" i="3"/>
  <c r="J2324" i="3"/>
  <c r="J2325" i="3"/>
  <c r="J2326" i="3"/>
  <c r="J2327" i="3"/>
  <c r="J2328" i="3"/>
  <c r="J2329" i="3"/>
  <c r="J2330" i="3"/>
  <c r="J2331" i="3"/>
  <c r="J2332" i="3"/>
  <c r="J2333" i="3"/>
  <c r="J2334" i="3"/>
  <c r="J2335" i="3"/>
  <c r="J2336" i="3"/>
  <c r="J2337" i="3"/>
  <c r="J2338" i="3"/>
  <c r="J2339" i="3"/>
  <c r="J2340" i="3"/>
  <c r="J2341" i="3"/>
  <c r="J2342" i="3"/>
  <c r="J2343" i="3"/>
  <c r="J2344" i="3"/>
  <c r="J2345" i="3"/>
  <c r="J2346" i="3"/>
  <c r="J2347" i="3"/>
  <c r="J2348" i="3"/>
  <c r="J2349" i="3"/>
  <c r="J2350" i="3"/>
  <c r="J2351" i="3"/>
  <c r="J2352" i="3"/>
  <c r="J2353" i="3"/>
  <c r="J2354" i="3"/>
  <c r="J2355" i="3"/>
  <c r="J2356" i="3"/>
  <c r="J2357" i="3"/>
  <c r="J2358" i="3"/>
  <c r="J2359" i="3"/>
  <c r="J2360" i="3"/>
  <c r="J2361" i="3"/>
  <c r="J2362" i="3"/>
  <c r="J2363" i="3"/>
  <c r="J2364" i="3"/>
  <c r="J2365" i="3"/>
  <c r="J2366" i="3"/>
  <c r="J2367" i="3"/>
  <c r="J2368" i="3"/>
  <c r="J2369" i="3"/>
  <c r="J2370" i="3"/>
  <c r="J2371" i="3"/>
  <c r="J2372" i="3"/>
  <c r="J2373" i="3"/>
  <c r="J2374" i="3"/>
  <c r="J2375" i="3"/>
  <c r="J2376" i="3"/>
  <c r="J2377" i="3"/>
  <c r="J2378" i="3"/>
  <c r="J2379" i="3"/>
  <c r="J2380" i="3"/>
  <c r="J2381" i="3"/>
  <c r="J2382" i="3"/>
  <c r="J2383" i="3"/>
  <c r="J2384" i="3"/>
  <c r="J2385" i="3"/>
  <c r="J2386" i="3"/>
  <c r="J2387" i="3"/>
  <c r="J2388" i="3"/>
  <c r="J2389" i="3"/>
  <c r="J2390" i="3"/>
  <c r="J2391" i="3"/>
  <c r="J2392" i="3"/>
  <c r="J2393" i="3"/>
  <c r="J2394" i="3"/>
  <c r="J2395" i="3"/>
  <c r="J2396" i="3"/>
  <c r="J2397" i="3"/>
  <c r="J2398" i="3"/>
  <c r="J2399" i="3"/>
  <c r="J2400" i="3"/>
  <c r="J2401" i="3"/>
  <c r="J2402" i="3"/>
  <c r="J2403" i="3"/>
  <c r="J2404" i="3"/>
  <c r="J2405" i="3"/>
  <c r="J2406" i="3"/>
  <c r="J2407" i="3"/>
  <c r="J2408" i="3"/>
  <c r="J2409" i="3"/>
  <c r="J2410" i="3"/>
  <c r="J2411" i="3"/>
  <c r="J2412" i="3"/>
  <c r="J2413" i="3"/>
  <c r="J2414" i="3"/>
  <c r="J2415" i="3"/>
  <c r="J2416" i="3"/>
  <c r="J2417" i="3"/>
  <c r="J2418" i="3"/>
  <c r="J2419" i="3"/>
  <c r="J2420" i="3"/>
  <c r="J2421" i="3"/>
  <c r="J2422" i="3"/>
  <c r="J2423" i="3"/>
  <c r="J2424" i="3"/>
  <c r="J2425" i="3"/>
  <c r="J2426" i="3"/>
  <c r="J2427" i="3"/>
  <c r="J2428" i="3"/>
  <c r="J2429" i="3"/>
  <c r="J2430" i="3"/>
  <c r="J2431" i="3"/>
  <c r="J2432" i="3"/>
  <c r="J2433" i="3"/>
  <c r="J2434" i="3"/>
  <c r="J2435" i="3"/>
  <c r="J2436" i="3"/>
  <c r="J2437" i="3"/>
  <c r="J2438" i="3"/>
  <c r="J2439" i="3"/>
  <c r="J2440" i="3"/>
  <c r="J2441" i="3"/>
  <c r="J2442" i="3"/>
  <c r="J2443" i="3"/>
  <c r="J2444" i="3"/>
  <c r="J2445" i="3"/>
  <c r="J2446" i="3"/>
  <c r="J2447" i="3"/>
  <c r="J2448" i="3"/>
  <c r="J2449" i="3"/>
  <c r="J2450" i="3"/>
  <c r="J2451" i="3"/>
  <c r="J2452" i="3"/>
  <c r="J2453" i="3"/>
  <c r="J2454" i="3"/>
  <c r="J2455" i="3"/>
  <c r="J2456" i="3"/>
  <c r="J2457" i="3"/>
  <c r="J2458" i="3"/>
  <c r="J2459" i="3"/>
  <c r="J2460" i="3"/>
  <c r="J2461" i="3"/>
  <c r="J2462" i="3"/>
  <c r="J2463" i="3"/>
  <c r="J2464" i="3"/>
  <c r="J2465" i="3"/>
  <c r="J2466" i="3"/>
  <c r="J2467" i="3"/>
  <c r="J2468" i="3"/>
  <c r="J2469" i="3"/>
  <c r="J2470" i="3"/>
  <c r="J2471" i="3"/>
  <c r="J2472" i="3"/>
  <c r="J2473" i="3"/>
  <c r="J2474" i="3"/>
  <c r="J2475" i="3"/>
  <c r="J2476" i="3"/>
  <c r="J2477" i="3"/>
  <c r="J2478" i="3"/>
  <c r="J2479" i="3"/>
  <c r="J2480" i="3"/>
  <c r="J2481" i="3"/>
  <c r="J2482" i="3"/>
  <c r="J2483" i="3"/>
  <c r="J2484" i="3"/>
  <c r="J2485" i="3"/>
  <c r="J2486" i="3"/>
  <c r="J2487" i="3"/>
  <c r="J2488" i="3"/>
  <c r="J2489" i="3"/>
  <c r="J2490" i="3"/>
  <c r="J2491" i="3"/>
  <c r="J2492" i="3"/>
  <c r="J2493" i="3"/>
  <c r="J2494" i="3"/>
  <c r="J2495" i="3"/>
  <c r="J2496" i="3"/>
  <c r="J2497" i="3"/>
  <c r="J2498" i="3"/>
  <c r="J2499" i="3"/>
  <c r="J2500" i="3"/>
  <c r="J2501" i="3"/>
  <c r="J2" i="3"/>
  <c r="F3" i="3"/>
  <c r="G3" i="3" s="1"/>
  <c r="H3" i="3" s="1"/>
  <c r="F4" i="3"/>
  <c r="G4" i="3" s="1"/>
  <c r="H4" i="3" s="1"/>
  <c r="F5" i="3"/>
  <c r="G5" i="3" s="1"/>
  <c r="H5" i="3" s="1"/>
  <c r="F6" i="3"/>
  <c r="G6" i="3" s="1"/>
  <c r="H6" i="3" s="1"/>
  <c r="F7" i="3"/>
  <c r="G7" i="3" s="1"/>
  <c r="H7" i="3" s="1"/>
  <c r="F8" i="3"/>
  <c r="G8" i="3" s="1"/>
  <c r="H8" i="3" s="1"/>
  <c r="F9" i="3"/>
  <c r="G9" i="3" s="1"/>
  <c r="H9" i="3" s="1"/>
  <c r="F10" i="3"/>
  <c r="G10" i="3" s="1"/>
  <c r="H10" i="3" s="1"/>
  <c r="F11" i="3"/>
  <c r="G11" i="3" s="1"/>
  <c r="H11" i="3" s="1"/>
  <c r="F12" i="3"/>
  <c r="G12" i="3" s="1"/>
  <c r="H12" i="3" s="1"/>
  <c r="F13" i="3"/>
  <c r="G13" i="3" s="1"/>
  <c r="H13" i="3" s="1"/>
  <c r="F14" i="3"/>
  <c r="G14" i="3" s="1"/>
  <c r="H14" i="3" s="1"/>
  <c r="F15" i="3"/>
  <c r="G15" i="3" s="1"/>
  <c r="H15" i="3" s="1"/>
  <c r="F16" i="3"/>
  <c r="G16" i="3" s="1"/>
  <c r="H16" i="3" s="1"/>
  <c r="F17" i="3"/>
  <c r="G17" i="3" s="1"/>
  <c r="H17" i="3" s="1"/>
  <c r="F18" i="3"/>
  <c r="G18" i="3" s="1"/>
  <c r="H18" i="3" s="1"/>
  <c r="F19" i="3"/>
  <c r="G19" i="3" s="1"/>
  <c r="H19" i="3" s="1"/>
  <c r="F20" i="3"/>
  <c r="G20" i="3" s="1"/>
  <c r="H20" i="3" s="1"/>
  <c r="F21" i="3"/>
  <c r="G21" i="3" s="1"/>
  <c r="H21" i="3" s="1"/>
  <c r="F22" i="3"/>
  <c r="G22" i="3" s="1"/>
  <c r="H22" i="3" s="1"/>
  <c r="F23" i="3"/>
  <c r="G23" i="3" s="1"/>
  <c r="H23" i="3" s="1"/>
  <c r="F24" i="3"/>
  <c r="G24" i="3" s="1"/>
  <c r="H24" i="3" s="1"/>
  <c r="F25" i="3"/>
  <c r="G25" i="3" s="1"/>
  <c r="H25" i="3" s="1"/>
  <c r="F26" i="3"/>
  <c r="G26" i="3" s="1"/>
  <c r="H26" i="3" s="1"/>
  <c r="F27" i="3"/>
  <c r="G27" i="3" s="1"/>
  <c r="H27" i="3" s="1"/>
  <c r="F28" i="3"/>
  <c r="G28" i="3" s="1"/>
  <c r="H28" i="3" s="1"/>
  <c r="F29" i="3"/>
  <c r="G29" i="3" s="1"/>
  <c r="H29" i="3" s="1"/>
  <c r="F30" i="3"/>
  <c r="G30" i="3" s="1"/>
  <c r="H30" i="3" s="1"/>
  <c r="F31" i="3"/>
  <c r="G31" i="3" s="1"/>
  <c r="H31" i="3" s="1"/>
  <c r="F32" i="3"/>
  <c r="G32" i="3" s="1"/>
  <c r="H32" i="3" s="1"/>
  <c r="F33" i="3"/>
  <c r="G33" i="3" s="1"/>
  <c r="H33" i="3" s="1"/>
  <c r="F34" i="3"/>
  <c r="G34" i="3" s="1"/>
  <c r="H34" i="3" s="1"/>
  <c r="F35" i="3"/>
  <c r="G35" i="3" s="1"/>
  <c r="H35" i="3" s="1"/>
  <c r="F36" i="3"/>
  <c r="G36" i="3" s="1"/>
  <c r="H36" i="3" s="1"/>
  <c r="F37" i="3"/>
  <c r="G37" i="3" s="1"/>
  <c r="H37" i="3" s="1"/>
  <c r="F38" i="3"/>
  <c r="G38" i="3" s="1"/>
  <c r="H38" i="3" s="1"/>
  <c r="F39" i="3"/>
  <c r="G39" i="3" s="1"/>
  <c r="H39" i="3" s="1"/>
  <c r="F40" i="3"/>
  <c r="G40" i="3" s="1"/>
  <c r="H40" i="3" s="1"/>
  <c r="F41" i="3"/>
  <c r="G41" i="3" s="1"/>
  <c r="H41" i="3" s="1"/>
  <c r="F42" i="3"/>
  <c r="G42" i="3" s="1"/>
  <c r="H42" i="3" s="1"/>
  <c r="F43" i="3"/>
  <c r="G43" i="3" s="1"/>
  <c r="H43" i="3" s="1"/>
  <c r="F44" i="3"/>
  <c r="G44" i="3" s="1"/>
  <c r="H44" i="3" s="1"/>
  <c r="F45" i="3"/>
  <c r="G45" i="3" s="1"/>
  <c r="H45" i="3" s="1"/>
  <c r="F46" i="3"/>
  <c r="G46" i="3" s="1"/>
  <c r="H46" i="3" s="1"/>
  <c r="F47" i="3"/>
  <c r="G47" i="3" s="1"/>
  <c r="H47" i="3" s="1"/>
  <c r="F48" i="3"/>
  <c r="G48" i="3" s="1"/>
  <c r="H48" i="3" s="1"/>
  <c r="F49" i="3"/>
  <c r="G49" i="3" s="1"/>
  <c r="H49" i="3" s="1"/>
  <c r="F50" i="3"/>
  <c r="G50" i="3" s="1"/>
  <c r="H50" i="3" s="1"/>
  <c r="F51" i="3"/>
  <c r="G51" i="3" s="1"/>
  <c r="H51" i="3" s="1"/>
  <c r="F52" i="3"/>
  <c r="G52" i="3" s="1"/>
  <c r="H52" i="3" s="1"/>
  <c r="F53" i="3"/>
  <c r="G53" i="3" s="1"/>
  <c r="H53" i="3" s="1"/>
  <c r="F54" i="3"/>
  <c r="G54" i="3" s="1"/>
  <c r="H54" i="3" s="1"/>
  <c r="F55" i="3"/>
  <c r="G55" i="3" s="1"/>
  <c r="H55" i="3" s="1"/>
  <c r="F56" i="3"/>
  <c r="G56" i="3" s="1"/>
  <c r="H56" i="3" s="1"/>
  <c r="F57" i="3"/>
  <c r="G57" i="3" s="1"/>
  <c r="H57" i="3" s="1"/>
  <c r="F58" i="3"/>
  <c r="G58" i="3" s="1"/>
  <c r="H58" i="3" s="1"/>
  <c r="F59" i="3"/>
  <c r="G59" i="3" s="1"/>
  <c r="H59" i="3" s="1"/>
  <c r="F60" i="3"/>
  <c r="G60" i="3" s="1"/>
  <c r="H60" i="3" s="1"/>
  <c r="F61" i="3"/>
  <c r="G61" i="3" s="1"/>
  <c r="H61" i="3" s="1"/>
  <c r="F62" i="3"/>
  <c r="G62" i="3" s="1"/>
  <c r="H62" i="3" s="1"/>
  <c r="F63" i="3"/>
  <c r="G63" i="3" s="1"/>
  <c r="H63" i="3" s="1"/>
  <c r="F64" i="3"/>
  <c r="G64" i="3" s="1"/>
  <c r="H64" i="3" s="1"/>
  <c r="F65" i="3"/>
  <c r="G65" i="3" s="1"/>
  <c r="H65" i="3" s="1"/>
  <c r="F66" i="3"/>
  <c r="G66" i="3" s="1"/>
  <c r="H66" i="3" s="1"/>
  <c r="F67" i="3"/>
  <c r="G67" i="3" s="1"/>
  <c r="H67" i="3" s="1"/>
  <c r="F68" i="3"/>
  <c r="G68" i="3" s="1"/>
  <c r="H68" i="3" s="1"/>
  <c r="F69" i="3"/>
  <c r="G69" i="3" s="1"/>
  <c r="H69" i="3" s="1"/>
  <c r="F70" i="3"/>
  <c r="G70" i="3" s="1"/>
  <c r="H70" i="3" s="1"/>
  <c r="F71" i="3"/>
  <c r="G71" i="3" s="1"/>
  <c r="H71" i="3" s="1"/>
  <c r="F72" i="3"/>
  <c r="G72" i="3" s="1"/>
  <c r="H72" i="3" s="1"/>
  <c r="F73" i="3"/>
  <c r="G73" i="3" s="1"/>
  <c r="H73" i="3" s="1"/>
  <c r="F74" i="3"/>
  <c r="G74" i="3" s="1"/>
  <c r="H74" i="3" s="1"/>
  <c r="F75" i="3"/>
  <c r="G75" i="3" s="1"/>
  <c r="H75" i="3" s="1"/>
  <c r="F76" i="3"/>
  <c r="G76" i="3" s="1"/>
  <c r="H76" i="3" s="1"/>
  <c r="F77" i="3"/>
  <c r="G77" i="3" s="1"/>
  <c r="H77" i="3" s="1"/>
  <c r="F78" i="3"/>
  <c r="G78" i="3" s="1"/>
  <c r="H78" i="3" s="1"/>
  <c r="F79" i="3"/>
  <c r="G79" i="3" s="1"/>
  <c r="H79" i="3" s="1"/>
  <c r="F80" i="3"/>
  <c r="G80" i="3" s="1"/>
  <c r="H80" i="3" s="1"/>
  <c r="F81" i="3"/>
  <c r="G81" i="3" s="1"/>
  <c r="H81" i="3" s="1"/>
  <c r="F82" i="3"/>
  <c r="G82" i="3" s="1"/>
  <c r="H82" i="3" s="1"/>
  <c r="F83" i="3"/>
  <c r="G83" i="3" s="1"/>
  <c r="H83" i="3" s="1"/>
  <c r="F84" i="3"/>
  <c r="G84" i="3" s="1"/>
  <c r="H84" i="3" s="1"/>
  <c r="F85" i="3"/>
  <c r="G85" i="3" s="1"/>
  <c r="H85" i="3" s="1"/>
  <c r="F86" i="3"/>
  <c r="G86" i="3" s="1"/>
  <c r="H86" i="3" s="1"/>
  <c r="F87" i="3"/>
  <c r="G87" i="3" s="1"/>
  <c r="H87" i="3" s="1"/>
  <c r="F88" i="3"/>
  <c r="G88" i="3" s="1"/>
  <c r="H88" i="3" s="1"/>
  <c r="F89" i="3"/>
  <c r="G89" i="3" s="1"/>
  <c r="H89" i="3" s="1"/>
  <c r="F90" i="3"/>
  <c r="G90" i="3" s="1"/>
  <c r="H90" i="3" s="1"/>
  <c r="F91" i="3"/>
  <c r="G91" i="3" s="1"/>
  <c r="H91" i="3" s="1"/>
  <c r="F92" i="3"/>
  <c r="G92" i="3" s="1"/>
  <c r="H92" i="3" s="1"/>
  <c r="F93" i="3"/>
  <c r="G93" i="3" s="1"/>
  <c r="H93" i="3" s="1"/>
  <c r="F94" i="3"/>
  <c r="G94" i="3" s="1"/>
  <c r="H94" i="3" s="1"/>
  <c r="F95" i="3"/>
  <c r="G95" i="3" s="1"/>
  <c r="H95" i="3" s="1"/>
  <c r="F96" i="3"/>
  <c r="G96" i="3" s="1"/>
  <c r="H96" i="3" s="1"/>
  <c r="F97" i="3"/>
  <c r="G97" i="3" s="1"/>
  <c r="H97" i="3" s="1"/>
  <c r="F98" i="3"/>
  <c r="G98" i="3" s="1"/>
  <c r="H98" i="3" s="1"/>
  <c r="F99" i="3"/>
  <c r="G99" i="3" s="1"/>
  <c r="H99" i="3" s="1"/>
  <c r="F100" i="3"/>
  <c r="G100" i="3" s="1"/>
  <c r="H100" i="3" s="1"/>
  <c r="F101" i="3"/>
  <c r="G101" i="3" s="1"/>
  <c r="H101" i="3" s="1"/>
  <c r="F102" i="3"/>
  <c r="G102" i="3" s="1"/>
  <c r="H102" i="3" s="1"/>
  <c r="F103" i="3"/>
  <c r="G103" i="3" s="1"/>
  <c r="H103" i="3" s="1"/>
  <c r="F104" i="3"/>
  <c r="G104" i="3" s="1"/>
  <c r="H104" i="3" s="1"/>
  <c r="F105" i="3"/>
  <c r="G105" i="3" s="1"/>
  <c r="H105" i="3" s="1"/>
  <c r="F106" i="3"/>
  <c r="G106" i="3" s="1"/>
  <c r="H106" i="3" s="1"/>
  <c r="F107" i="3"/>
  <c r="G107" i="3" s="1"/>
  <c r="H107" i="3" s="1"/>
  <c r="F108" i="3"/>
  <c r="G108" i="3" s="1"/>
  <c r="H108" i="3" s="1"/>
  <c r="F109" i="3"/>
  <c r="G109" i="3" s="1"/>
  <c r="H109" i="3" s="1"/>
  <c r="F110" i="3"/>
  <c r="G110" i="3" s="1"/>
  <c r="H110" i="3" s="1"/>
  <c r="F111" i="3"/>
  <c r="G111" i="3" s="1"/>
  <c r="H111" i="3" s="1"/>
  <c r="F112" i="3"/>
  <c r="G112" i="3" s="1"/>
  <c r="H112" i="3" s="1"/>
  <c r="F113" i="3"/>
  <c r="G113" i="3" s="1"/>
  <c r="H113" i="3" s="1"/>
  <c r="F114" i="3"/>
  <c r="G114" i="3" s="1"/>
  <c r="H114" i="3" s="1"/>
  <c r="F115" i="3"/>
  <c r="G115" i="3" s="1"/>
  <c r="H115" i="3" s="1"/>
  <c r="F116" i="3"/>
  <c r="G116" i="3" s="1"/>
  <c r="H116" i="3" s="1"/>
  <c r="F117" i="3"/>
  <c r="G117" i="3" s="1"/>
  <c r="H117" i="3" s="1"/>
  <c r="F118" i="3"/>
  <c r="G118" i="3" s="1"/>
  <c r="H118" i="3" s="1"/>
  <c r="F119" i="3"/>
  <c r="G119" i="3" s="1"/>
  <c r="H119" i="3" s="1"/>
  <c r="F120" i="3"/>
  <c r="G120" i="3" s="1"/>
  <c r="H120" i="3" s="1"/>
  <c r="F121" i="3"/>
  <c r="G121" i="3" s="1"/>
  <c r="H121" i="3" s="1"/>
  <c r="F122" i="3"/>
  <c r="G122" i="3" s="1"/>
  <c r="H122" i="3" s="1"/>
  <c r="F123" i="3"/>
  <c r="G123" i="3" s="1"/>
  <c r="H123" i="3" s="1"/>
  <c r="F124" i="3"/>
  <c r="G124" i="3" s="1"/>
  <c r="H124" i="3" s="1"/>
  <c r="F125" i="3"/>
  <c r="G125" i="3" s="1"/>
  <c r="H125" i="3" s="1"/>
  <c r="F126" i="3"/>
  <c r="G126" i="3" s="1"/>
  <c r="H126" i="3" s="1"/>
  <c r="F127" i="3"/>
  <c r="G127" i="3" s="1"/>
  <c r="H127" i="3" s="1"/>
  <c r="F128" i="3"/>
  <c r="G128" i="3" s="1"/>
  <c r="H128" i="3" s="1"/>
  <c r="F129" i="3"/>
  <c r="G129" i="3" s="1"/>
  <c r="H129" i="3" s="1"/>
  <c r="F130" i="3"/>
  <c r="G130" i="3" s="1"/>
  <c r="H130" i="3" s="1"/>
  <c r="F131" i="3"/>
  <c r="G131" i="3" s="1"/>
  <c r="H131" i="3" s="1"/>
  <c r="F132" i="3"/>
  <c r="G132" i="3" s="1"/>
  <c r="H132" i="3" s="1"/>
  <c r="F133" i="3"/>
  <c r="G133" i="3" s="1"/>
  <c r="H133" i="3" s="1"/>
  <c r="F134" i="3"/>
  <c r="G134" i="3" s="1"/>
  <c r="H134" i="3" s="1"/>
  <c r="F135" i="3"/>
  <c r="G135" i="3" s="1"/>
  <c r="H135" i="3" s="1"/>
  <c r="F136" i="3"/>
  <c r="G136" i="3" s="1"/>
  <c r="H136" i="3" s="1"/>
  <c r="F137" i="3"/>
  <c r="G137" i="3" s="1"/>
  <c r="H137" i="3" s="1"/>
  <c r="F138" i="3"/>
  <c r="G138" i="3" s="1"/>
  <c r="H138" i="3" s="1"/>
  <c r="F139" i="3"/>
  <c r="G139" i="3" s="1"/>
  <c r="H139" i="3" s="1"/>
  <c r="F140" i="3"/>
  <c r="G140" i="3" s="1"/>
  <c r="H140" i="3" s="1"/>
  <c r="F141" i="3"/>
  <c r="G141" i="3" s="1"/>
  <c r="H141" i="3" s="1"/>
  <c r="F142" i="3"/>
  <c r="G142" i="3" s="1"/>
  <c r="H142" i="3" s="1"/>
  <c r="F143" i="3"/>
  <c r="G143" i="3" s="1"/>
  <c r="H143" i="3" s="1"/>
  <c r="F144" i="3"/>
  <c r="G144" i="3" s="1"/>
  <c r="H144" i="3" s="1"/>
  <c r="F145" i="3"/>
  <c r="G145" i="3" s="1"/>
  <c r="H145" i="3" s="1"/>
  <c r="F146" i="3"/>
  <c r="G146" i="3" s="1"/>
  <c r="H146" i="3" s="1"/>
  <c r="F147" i="3"/>
  <c r="G147" i="3" s="1"/>
  <c r="H147" i="3" s="1"/>
  <c r="F148" i="3"/>
  <c r="G148" i="3" s="1"/>
  <c r="H148" i="3" s="1"/>
  <c r="F149" i="3"/>
  <c r="G149" i="3" s="1"/>
  <c r="H149" i="3" s="1"/>
  <c r="F150" i="3"/>
  <c r="G150" i="3" s="1"/>
  <c r="H150" i="3" s="1"/>
  <c r="F151" i="3"/>
  <c r="G151" i="3" s="1"/>
  <c r="H151" i="3" s="1"/>
  <c r="F152" i="3"/>
  <c r="G152" i="3" s="1"/>
  <c r="H152" i="3" s="1"/>
  <c r="F153" i="3"/>
  <c r="G153" i="3" s="1"/>
  <c r="H153" i="3" s="1"/>
  <c r="F154" i="3"/>
  <c r="G154" i="3" s="1"/>
  <c r="H154" i="3" s="1"/>
  <c r="F155" i="3"/>
  <c r="G155" i="3" s="1"/>
  <c r="H155" i="3" s="1"/>
  <c r="F156" i="3"/>
  <c r="G156" i="3" s="1"/>
  <c r="H156" i="3" s="1"/>
  <c r="F157" i="3"/>
  <c r="G157" i="3" s="1"/>
  <c r="H157" i="3" s="1"/>
  <c r="F158" i="3"/>
  <c r="G158" i="3" s="1"/>
  <c r="H158" i="3" s="1"/>
  <c r="F159" i="3"/>
  <c r="G159" i="3" s="1"/>
  <c r="H159" i="3" s="1"/>
  <c r="F160" i="3"/>
  <c r="G160" i="3" s="1"/>
  <c r="H160" i="3" s="1"/>
  <c r="F161" i="3"/>
  <c r="G161" i="3" s="1"/>
  <c r="H161" i="3" s="1"/>
  <c r="F162" i="3"/>
  <c r="G162" i="3" s="1"/>
  <c r="H162" i="3" s="1"/>
  <c r="F163" i="3"/>
  <c r="G163" i="3" s="1"/>
  <c r="H163" i="3" s="1"/>
  <c r="F164" i="3"/>
  <c r="G164" i="3" s="1"/>
  <c r="H164" i="3" s="1"/>
  <c r="F165" i="3"/>
  <c r="G165" i="3" s="1"/>
  <c r="H165" i="3" s="1"/>
  <c r="F166" i="3"/>
  <c r="G166" i="3" s="1"/>
  <c r="H166" i="3" s="1"/>
  <c r="F167" i="3"/>
  <c r="G167" i="3" s="1"/>
  <c r="H167" i="3" s="1"/>
  <c r="F168" i="3"/>
  <c r="G168" i="3" s="1"/>
  <c r="H168" i="3" s="1"/>
  <c r="F169" i="3"/>
  <c r="G169" i="3" s="1"/>
  <c r="H169" i="3" s="1"/>
  <c r="F170" i="3"/>
  <c r="G170" i="3" s="1"/>
  <c r="H170" i="3" s="1"/>
  <c r="F171" i="3"/>
  <c r="G171" i="3" s="1"/>
  <c r="H171" i="3" s="1"/>
  <c r="F172" i="3"/>
  <c r="G172" i="3" s="1"/>
  <c r="H172" i="3" s="1"/>
  <c r="F173" i="3"/>
  <c r="G173" i="3" s="1"/>
  <c r="H173" i="3" s="1"/>
  <c r="F174" i="3"/>
  <c r="G174" i="3" s="1"/>
  <c r="H174" i="3" s="1"/>
  <c r="F175" i="3"/>
  <c r="G175" i="3" s="1"/>
  <c r="H175" i="3" s="1"/>
  <c r="F176" i="3"/>
  <c r="G176" i="3" s="1"/>
  <c r="H176" i="3" s="1"/>
  <c r="F177" i="3"/>
  <c r="G177" i="3" s="1"/>
  <c r="H177" i="3" s="1"/>
  <c r="F178" i="3"/>
  <c r="G178" i="3" s="1"/>
  <c r="H178" i="3" s="1"/>
  <c r="F179" i="3"/>
  <c r="G179" i="3" s="1"/>
  <c r="H179" i="3" s="1"/>
  <c r="F180" i="3"/>
  <c r="G180" i="3" s="1"/>
  <c r="H180" i="3" s="1"/>
  <c r="F181" i="3"/>
  <c r="G181" i="3" s="1"/>
  <c r="H181" i="3" s="1"/>
  <c r="F182" i="3"/>
  <c r="G182" i="3" s="1"/>
  <c r="H182" i="3" s="1"/>
  <c r="F183" i="3"/>
  <c r="G183" i="3" s="1"/>
  <c r="H183" i="3" s="1"/>
  <c r="F184" i="3"/>
  <c r="G184" i="3" s="1"/>
  <c r="H184" i="3" s="1"/>
  <c r="F185" i="3"/>
  <c r="G185" i="3" s="1"/>
  <c r="H185" i="3" s="1"/>
  <c r="F186" i="3"/>
  <c r="G186" i="3" s="1"/>
  <c r="H186" i="3" s="1"/>
  <c r="F187" i="3"/>
  <c r="G187" i="3" s="1"/>
  <c r="H187" i="3" s="1"/>
  <c r="F188" i="3"/>
  <c r="G188" i="3" s="1"/>
  <c r="H188" i="3" s="1"/>
  <c r="F189" i="3"/>
  <c r="G189" i="3" s="1"/>
  <c r="H189" i="3" s="1"/>
  <c r="F190" i="3"/>
  <c r="G190" i="3" s="1"/>
  <c r="H190" i="3" s="1"/>
  <c r="F191" i="3"/>
  <c r="G191" i="3" s="1"/>
  <c r="H191" i="3" s="1"/>
  <c r="F192" i="3"/>
  <c r="G192" i="3" s="1"/>
  <c r="H192" i="3" s="1"/>
  <c r="F193" i="3"/>
  <c r="G193" i="3" s="1"/>
  <c r="H193" i="3" s="1"/>
  <c r="F194" i="3"/>
  <c r="G194" i="3" s="1"/>
  <c r="H194" i="3" s="1"/>
  <c r="F195" i="3"/>
  <c r="G195" i="3" s="1"/>
  <c r="H195" i="3" s="1"/>
  <c r="F196" i="3"/>
  <c r="G196" i="3" s="1"/>
  <c r="H196" i="3" s="1"/>
  <c r="F197" i="3"/>
  <c r="G197" i="3" s="1"/>
  <c r="H197" i="3" s="1"/>
  <c r="F198" i="3"/>
  <c r="G198" i="3" s="1"/>
  <c r="H198" i="3" s="1"/>
  <c r="F199" i="3"/>
  <c r="G199" i="3" s="1"/>
  <c r="H199" i="3" s="1"/>
  <c r="F200" i="3"/>
  <c r="G200" i="3" s="1"/>
  <c r="H200" i="3" s="1"/>
  <c r="F201" i="3"/>
  <c r="G201" i="3" s="1"/>
  <c r="H201" i="3" s="1"/>
  <c r="F202" i="3"/>
  <c r="G202" i="3" s="1"/>
  <c r="H202" i="3" s="1"/>
  <c r="F203" i="3"/>
  <c r="G203" i="3" s="1"/>
  <c r="H203" i="3" s="1"/>
  <c r="F204" i="3"/>
  <c r="G204" i="3" s="1"/>
  <c r="H204" i="3" s="1"/>
  <c r="F205" i="3"/>
  <c r="G205" i="3" s="1"/>
  <c r="H205" i="3" s="1"/>
  <c r="F206" i="3"/>
  <c r="G206" i="3" s="1"/>
  <c r="H206" i="3" s="1"/>
  <c r="F207" i="3"/>
  <c r="G207" i="3" s="1"/>
  <c r="H207" i="3" s="1"/>
  <c r="F208" i="3"/>
  <c r="G208" i="3" s="1"/>
  <c r="H208" i="3" s="1"/>
  <c r="F209" i="3"/>
  <c r="G209" i="3" s="1"/>
  <c r="H209" i="3" s="1"/>
  <c r="F210" i="3"/>
  <c r="G210" i="3" s="1"/>
  <c r="H210" i="3" s="1"/>
  <c r="F211" i="3"/>
  <c r="G211" i="3" s="1"/>
  <c r="H211" i="3" s="1"/>
  <c r="F212" i="3"/>
  <c r="G212" i="3" s="1"/>
  <c r="H212" i="3" s="1"/>
  <c r="F213" i="3"/>
  <c r="G213" i="3" s="1"/>
  <c r="H213" i="3" s="1"/>
  <c r="F214" i="3"/>
  <c r="G214" i="3" s="1"/>
  <c r="H214" i="3" s="1"/>
  <c r="F215" i="3"/>
  <c r="G215" i="3" s="1"/>
  <c r="H215" i="3" s="1"/>
  <c r="F216" i="3"/>
  <c r="G216" i="3" s="1"/>
  <c r="H216" i="3" s="1"/>
  <c r="F217" i="3"/>
  <c r="G217" i="3" s="1"/>
  <c r="H217" i="3" s="1"/>
  <c r="F218" i="3"/>
  <c r="G218" i="3" s="1"/>
  <c r="H218" i="3" s="1"/>
  <c r="F219" i="3"/>
  <c r="G219" i="3" s="1"/>
  <c r="H219" i="3" s="1"/>
  <c r="F220" i="3"/>
  <c r="G220" i="3" s="1"/>
  <c r="H220" i="3" s="1"/>
  <c r="F221" i="3"/>
  <c r="G221" i="3" s="1"/>
  <c r="H221" i="3" s="1"/>
  <c r="F222" i="3"/>
  <c r="G222" i="3" s="1"/>
  <c r="H222" i="3" s="1"/>
  <c r="F223" i="3"/>
  <c r="G223" i="3" s="1"/>
  <c r="H223" i="3" s="1"/>
  <c r="F224" i="3"/>
  <c r="G224" i="3" s="1"/>
  <c r="H224" i="3" s="1"/>
  <c r="F225" i="3"/>
  <c r="G225" i="3" s="1"/>
  <c r="H225" i="3" s="1"/>
  <c r="F226" i="3"/>
  <c r="G226" i="3" s="1"/>
  <c r="H226" i="3" s="1"/>
  <c r="F227" i="3"/>
  <c r="G227" i="3" s="1"/>
  <c r="H227" i="3" s="1"/>
  <c r="F228" i="3"/>
  <c r="G228" i="3" s="1"/>
  <c r="H228" i="3" s="1"/>
  <c r="F229" i="3"/>
  <c r="G229" i="3" s="1"/>
  <c r="H229" i="3" s="1"/>
  <c r="F230" i="3"/>
  <c r="G230" i="3" s="1"/>
  <c r="H230" i="3" s="1"/>
  <c r="F231" i="3"/>
  <c r="G231" i="3" s="1"/>
  <c r="H231" i="3" s="1"/>
  <c r="F232" i="3"/>
  <c r="G232" i="3" s="1"/>
  <c r="H232" i="3" s="1"/>
  <c r="F233" i="3"/>
  <c r="G233" i="3" s="1"/>
  <c r="H233" i="3" s="1"/>
  <c r="F234" i="3"/>
  <c r="G234" i="3" s="1"/>
  <c r="H234" i="3" s="1"/>
  <c r="F235" i="3"/>
  <c r="G235" i="3" s="1"/>
  <c r="H235" i="3" s="1"/>
  <c r="F236" i="3"/>
  <c r="G236" i="3" s="1"/>
  <c r="H236" i="3" s="1"/>
  <c r="F237" i="3"/>
  <c r="G237" i="3" s="1"/>
  <c r="H237" i="3" s="1"/>
  <c r="F238" i="3"/>
  <c r="G238" i="3" s="1"/>
  <c r="H238" i="3" s="1"/>
  <c r="F239" i="3"/>
  <c r="G239" i="3" s="1"/>
  <c r="H239" i="3" s="1"/>
  <c r="F240" i="3"/>
  <c r="G240" i="3" s="1"/>
  <c r="H240" i="3" s="1"/>
  <c r="F241" i="3"/>
  <c r="G241" i="3" s="1"/>
  <c r="H241" i="3" s="1"/>
  <c r="F242" i="3"/>
  <c r="G242" i="3" s="1"/>
  <c r="H242" i="3" s="1"/>
  <c r="F243" i="3"/>
  <c r="G243" i="3" s="1"/>
  <c r="H243" i="3" s="1"/>
  <c r="F244" i="3"/>
  <c r="G244" i="3" s="1"/>
  <c r="H244" i="3" s="1"/>
  <c r="F245" i="3"/>
  <c r="G245" i="3" s="1"/>
  <c r="H245" i="3" s="1"/>
  <c r="F246" i="3"/>
  <c r="G246" i="3" s="1"/>
  <c r="H246" i="3" s="1"/>
  <c r="F247" i="3"/>
  <c r="G247" i="3" s="1"/>
  <c r="H247" i="3" s="1"/>
  <c r="F248" i="3"/>
  <c r="G248" i="3" s="1"/>
  <c r="H248" i="3" s="1"/>
  <c r="F249" i="3"/>
  <c r="G249" i="3" s="1"/>
  <c r="H249" i="3" s="1"/>
  <c r="F250" i="3"/>
  <c r="G250" i="3" s="1"/>
  <c r="H250" i="3" s="1"/>
  <c r="F251" i="3"/>
  <c r="G251" i="3" s="1"/>
  <c r="H251" i="3" s="1"/>
  <c r="F252" i="3"/>
  <c r="G252" i="3" s="1"/>
  <c r="H252" i="3" s="1"/>
  <c r="F253" i="3"/>
  <c r="G253" i="3" s="1"/>
  <c r="H253" i="3" s="1"/>
  <c r="F254" i="3"/>
  <c r="G254" i="3" s="1"/>
  <c r="H254" i="3" s="1"/>
  <c r="F255" i="3"/>
  <c r="G255" i="3" s="1"/>
  <c r="H255" i="3" s="1"/>
  <c r="F256" i="3"/>
  <c r="G256" i="3" s="1"/>
  <c r="H256" i="3" s="1"/>
  <c r="F257" i="3"/>
  <c r="G257" i="3" s="1"/>
  <c r="H257" i="3" s="1"/>
  <c r="F258" i="3"/>
  <c r="G258" i="3" s="1"/>
  <c r="H258" i="3" s="1"/>
  <c r="F259" i="3"/>
  <c r="G259" i="3" s="1"/>
  <c r="H259" i="3" s="1"/>
  <c r="F260" i="3"/>
  <c r="G260" i="3" s="1"/>
  <c r="H260" i="3" s="1"/>
  <c r="F261" i="3"/>
  <c r="G261" i="3" s="1"/>
  <c r="H261" i="3" s="1"/>
  <c r="F262" i="3"/>
  <c r="G262" i="3" s="1"/>
  <c r="H262" i="3" s="1"/>
  <c r="F263" i="3"/>
  <c r="G263" i="3" s="1"/>
  <c r="H263" i="3" s="1"/>
  <c r="F264" i="3"/>
  <c r="G264" i="3" s="1"/>
  <c r="H264" i="3" s="1"/>
  <c r="F265" i="3"/>
  <c r="G265" i="3" s="1"/>
  <c r="H265" i="3" s="1"/>
  <c r="F266" i="3"/>
  <c r="G266" i="3" s="1"/>
  <c r="H266" i="3" s="1"/>
  <c r="F267" i="3"/>
  <c r="G267" i="3" s="1"/>
  <c r="H267" i="3" s="1"/>
  <c r="F268" i="3"/>
  <c r="G268" i="3" s="1"/>
  <c r="H268" i="3" s="1"/>
  <c r="F269" i="3"/>
  <c r="G269" i="3" s="1"/>
  <c r="H269" i="3" s="1"/>
  <c r="F270" i="3"/>
  <c r="G270" i="3" s="1"/>
  <c r="H270" i="3" s="1"/>
  <c r="F271" i="3"/>
  <c r="G271" i="3" s="1"/>
  <c r="H271" i="3" s="1"/>
  <c r="F272" i="3"/>
  <c r="G272" i="3" s="1"/>
  <c r="H272" i="3" s="1"/>
  <c r="F273" i="3"/>
  <c r="G273" i="3" s="1"/>
  <c r="H273" i="3" s="1"/>
  <c r="F274" i="3"/>
  <c r="G274" i="3" s="1"/>
  <c r="H274" i="3" s="1"/>
  <c r="F275" i="3"/>
  <c r="G275" i="3" s="1"/>
  <c r="H275" i="3" s="1"/>
  <c r="F276" i="3"/>
  <c r="G276" i="3" s="1"/>
  <c r="H276" i="3" s="1"/>
  <c r="F277" i="3"/>
  <c r="G277" i="3" s="1"/>
  <c r="H277" i="3" s="1"/>
  <c r="F278" i="3"/>
  <c r="G278" i="3" s="1"/>
  <c r="H278" i="3" s="1"/>
  <c r="F279" i="3"/>
  <c r="G279" i="3" s="1"/>
  <c r="H279" i="3" s="1"/>
  <c r="F280" i="3"/>
  <c r="G280" i="3" s="1"/>
  <c r="H280" i="3" s="1"/>
  <c r="F281" i="3"/>
  <c r="G281" i="3" s="1"/>
  <c r="H281" i="3" s="1"/>
  <c r="F282" i="3"/>
  <c r="G282" i="3" s="1"/>
  <c r="H282" i="3" s="1"/>
  <c r="F283" i="3"/>
  <c r="G283" i="3" s="1"/>
  <c r="H283" i="3" s="1"/>
  <c r="F284" i="3"/>
  <c r="G284" i="3" s="1"/>
  <c r="H284" i="3" s="1"/>
  <c r="F285" i="3"/>
  <c r="G285" i="3" s="1"/>
  <c r="H285" i="3" s="1"/>
  <c r="F286" i="3"/>
  <c r="G286" i="3" s="1"/>
  <c r="H286" i="3" s="1"/>
  <c r="F287" i="3"/>
  <c r="G287" i="3" s="1"/>
  <c r="H287" i="3" s="1"/>
  <c r="F288" i="3"/>
  <c r="G288" i="3" s="1"/>
  <c r="H288" i="3" s="1"/>
  <c r="F289" i="3"/>
  <c r="G289" i="3" s="1"/>
  <c r="H289" i="3" s="1"/>
  <c r="F290" i="3"/>
  <c r="G290" i="3" s="1"/>
  <c r="H290" i="3" s="1"/>
  <c r="F291" i="3"/>
  <c r="G291" i="3" s="1"/>
  <c r="H291" i="3" s="1"/>
  <c r="F292" i="3"/>
  <c r="G292" i="3" s="1"/>
  <c r="H292" i="3" s="1"/>
  <c r="F293" i="3"/>
  <c r="G293" i="3" s="1"/>
  <c r="H293" i="3" s="1"/>
  <c r="F294" i="3"/>
  <c r="G294" i="3" s="1"/>
  <c r="H294" i="3" s="1"/>
  <c r="F295" i="3"/>
  <c r="G295" i="3" s="1"/>
  <c r="H295" i="3" s="1"/>
  <c r="F296" i="3"/>
  <c r="G296" i="3" s="1"/>
  <c r="H296" i="3" s="1"/>
  <c r="F297" i="3"/>
  <c r="G297" i="3" s="1"/>
  <c r="H297" i="3" s="1"/>
  <c r="F298" i="3"/>
  <c r="G298" i="3" s="1"/>
  <c r="H298" i="3" s="1"/>
  <c r="F299" i="3"/>
  <c r="G299" i="3" s="1"/>
  <c r="H299" i="3" s="1"/>
  <c r="F300" i="3"/>
  <c r="G300" i="3" s="1"/>
  <c r="H300" i="3" s="1"/>
  <c r="F301" i="3"/>
  <c r="G301" i="3" s="1"/>
  <c r="H301" i="3" s="1"/>
  <c r="F302" i="3"/>
  <c r="G302" i="3" s="1"/>
  <c r="H302" i="3" s="1"/>
  <c r="F303" i="3"/>
  <c r="G303" i="3" s="1"/>
  <c r="H303" i="3" s="1"/>
  <c r="F304" i="3"/>
  <c r="G304" i="3" s="1"/>
  <c r="H304" i="3" s="1"/>
  <c r="F305" i="3"/>
  <c r="G305" i="3" s="1"/>
  <c r="H305" i="3" s="1"/>
  <c r="F306" i="3"/>
  <c r="G306" i="3" s="1"/>
  <c r="H306" i="3" s="1"/>
  <c r="F307" i="3"/>
  <c r="G307" i="3" s="1"/>
  <c r="H307" i="3" s="1"/>
  <c r="F308" i="3"/>
  <c r="G308" i="3" s="1"/>
  <c r="H308" i="3" s="1"/>
  <c r="F309" i="3"/>
  <c r="G309" i="3" s="1"/>
  <c r="H309" i="3" s="1"/>
  <c r="F310" i="3"/>
  <c r="G310" i="3" s="1"/>
  <c r="H310" i="3" s="1"/>
  <c r="F311" i="3"/>
  <c r="G311" i="3" s="1"/>
  <c r="H311" i="3" s="1"/>
  <c r="F312" i="3"/>
  <c r="G312" i="3" s="1"/>
  <c r="H312" i="3" s="1"/>
  <c r="F313" i="3"/>
  <c r="G313" i="3" s="1"/>
  <c r="H313" i="3" s="1"/>
  <c r="F314" i="3"/>
  <c r="G314" i="3" s="1"/>
  <c r="H314" i="3" s="1"/>
  <c r="F315" i="3"/>
  <c r="G315" i="3" s="1"/>
  <c r="H315" i="3" s="1"/>
  <c r="F316" i="3"/>
  <c r="G316" i="3" s="1"/>
  <c r="H316" i="3" s="1"/>
  <c r="F317" i="3"/>
  <c r="G317" i="3" s="1"/>
  <c r="H317" i="3" s="1"/>
  <c r="F318" i="3"/>
  <c r="G318" i="3" s="1"/>
  <c r="H318" i="3" s="1"/>
  <c r="F319" i="3"/>
  <c r="G319" i="3" s="1"/>
  <c r="H319" i="3" s="1"/>
  <c r="F320" i="3"/>
  <c r="G320" i="3" s="1"/>
  <c r="H320" i="3" s="1"/>
  <c r="F321" i="3"/>
  <c r="G321" i="3" s="1"/>
  <c r="H321" i="3" s="1"/>
  <c r="F322" i="3"/>
  <c r="G322" i="3" s="1"/>
  <c r="H322" i="3" s="1"/>
  <c r="F323" i="3"/>
  <c r="G323" i="3" s="1"/>
  <c r="H323" i="3" s="1"/>
  <c r="F324" i="3"/>
  <c r="G324" i="3" s="1"/>
  <c r="H324" i="3" s="1"/>
  <c r="F325" i="3"/>
  <c r="G325" i="3" s="1"/>
  <c r="H325" i="3" s="1"/>
  <c r="F326" i="3"/>
  <c r="G326" i="3" s="1"/>
  <c r="H326" i="3" s="1"/>
  <c r="F327" i="3"/>
  <c r="G327" i="3" s="1"/>
  <c r="H327" i="3" s="1"/>
  <c r="F328" i="3"/>
  <c r="G328" i="3" s="1"/>
  <c r="H328" i="3" s="1"/>
  <c r="F329" i="3"/>
  <c r="G329" i="3" s="1"/>
  <c r="H329" i="3" s="1"/>
  <c r="F330" i="3"/>
  <c r="G330" i="3" s="1"/>
  <c r="H330" i="3" s="1"/>
  <c r="F331" i="3"/>
  <c r="G331" i="3" s="1"/>
  <c r="H331" i="3" s="1"/>
  <c r="F332" i="3"/>
  <c r="G332" i="3" s="1"/>
  <c r="H332" i="3" s="1"/>
  <c r="F333" i="3"/>
  <c r="G333" i="3" s="1"/>
  <c r="H333" i="3" s="1"/>
  <c r="F334" i="3"/>
  <c r="G334" i="3" s="1"/>
  <c r="H334" i="3" s="1"/>
  <c r="F335" i="3"/>
  <c r="G335" i="3" s="1"/>
  <c r="H335" i="3" s="1"/>
  <c r="F336" i="3"/>
  <c r="G336" i="3" s="1"/>
  <c r="H336" i="3" s="1"/>
  <c r="F337" i="3"/>
  <c r="G337" i="3" s="1"/>
  <c r="H337" i="3" s="1"/>
  <c r="F338" i="3"/>
  <c r="G338" i="3" s="1"/>
  <c r="H338" i="3" s="1"/>
  <c r="F339" i="3"/>
  <c r="G339" i="3" s="1"/>
  <c r="H339" i="3" s="1"/>
  <c r="F340" i="3"/>
  <c r="G340" i="3" s="1"/>
  <c r="H340" i="3" s="1"/>
  <c r="F341" i="3"/>
  <c r="G341" i="3" s="1"/>
  <c r="H341" i="3" s="1"/>
  <c r="F342" i="3"/>
  <c r="G342" i="3" s="1"/>
  <c r="H342" i="3" s="1"/>
  <c r="F343" i="3"/>
  <c r="G343" i="3" s="1"/>
  <c r="H343" i="3" s="1"/>
  <c r="F344" i="3"/>
  <c r="G344" i="3" s="1"/>
  <c r="H344" i="3" s="1"/>
  <c r="F345" i="3"/>
  <c r="G345" i="3" s="1"/>
  <c r="H345" i="3" s="1"/>
  <c r="F346" i="3"/>
  <c r="G346" i="3" s="1"/>
  <c r="H346" i="3" s="1"/>
  <c r="F347" i="3"/>
  <c r="G347" i="3" s="1"/>
  <c r="H347" i="3" s="1"/>
  <c r="F348" i="3"/>
  <c r="G348" i="3" s="1"/>
  <c r="H348" i="3" s="1"/>
  <c r="F349" i="3"/>
  <c r="G349" i="3" s="1"/>
  <c r="H349" i="3" s="1"/>
  <c r="F350" i="3"/>
  <c r="G350" i="3" s="1"/>
  <c r="H350" i="3" s="1"/>
  <c r="F351" i="3"/>
  <c r="G351" i="3" s="1"/>
  <c r="H351" i="3" s="1"/>
  <c r="F352" i="3"/>
  <c r="G352" i="3" s="1"/>
  <c r="H352" i="3" s="1"/>
  <c r="F353" i="3"/>
  <c r="G353" i="3" s="1"/>
  <c r="H353" i="3" s="1"/>
  <c r="F354" i="3"/>
  <c r="G354" i="3" s="1"/>
  <c r="H354" i="3" s="1"/>
  <c r="F355" i="3"/>
  <c r="G355" i="3" s="1"/>
  <c r="H355" i="3" s="1"/>
  <c r="F356" i="3"/>
  <c r="G356" i="3" s="1"/>
  <c r="H356" i="3" s="1"/>
  <c r="F357" i="3"/>
  <c r="G357" i="3" s="1"/>
  <c r="H357" i="3" s="1"/>
  <c r="F358" i="3"/>
  <c r="G358" i="3" s="1"/>
  <c r="H358" i="3" s="1"/>
  <c r="F359" i="3"/>
  <c r="G359" i="3" s="1"/>
  <c r="H359" i="3" s="1"/>
  <c r="F360" i="3"/>
  <c r="G360" i="3" s="1"/>
  <c r="H360" i="3" s="1"/>
  <c r="F361" i="3"/>
  <c r="G361" i="3" s="1"/>
  <c r="H361" i="3" s="1"/>
  <c r="F362" i="3"/>
  <c r="G362" i="3" s="1"/>
  <c r="H362" i="3" s="1"/>
  <c r="F363" i="3"/>
  <c r="G363" i="3" s="1"/>
  <c r="H363" i="3" s="1"/>
  <c r="F364" i="3"/>
  <c r="G364" i="3" s="1"/>
  <c r="H364" i="3" s="1"/>
  <c r="F365" i="3"/>
  <c r="G365" i="3" s="1"/>
  <c r="H365" i="3" s="1"/>
  <c r="F366" i="3"/>
  <c r="G366" i="3" s="1"/>
  <c r="H366" i="3" s="1"/>
  <c r="F367" i="3"/>
  <c r="G367" i="3" s="1"/>
  <c r="H367" i="3" s="1"/>
  <c r="F368" i="3"/>
  <c r="G368" i="3" s="1"/>
  <c r="H368" i="3" s="1"/>
  <c r="F369" i="3"/>
  <c r="G369" i="3" s="1"/>
  <c r="H369" i="3" s="1"/>
  <c r="F370" i="3"/>
  <c r="G370" i="3" s="1"/>
  <c r="H370" i="3" s="1"/>
  <c r="F371" i="3"/>
  <c r="G371" i="3" s="1"/>
  <c r="H371" i="3" s="1"/>
  <c r="F372" i="3"/>
  <c r="G372" i="3" s="1"/>
  <c r="H372" i="3" s="1"/>
  <c r="F373" i="3"/>
  <c r="G373" i="3" s="1"/>
  <c r="H373" i="3" s="1"/>
  <c r="F374" i="3"/>
  <c r="G374" i="3" s="1"/>
  <c r="H374" i="3" s="1"/>
  <c r="F375" i="3"/>
  <c r="G375" i="3" s="1"/>
  <c r="H375" i="3" s="1"/>
  <c r="F376" i="3"/>
  <c r="G376" i="3" s="1"/>
  <c r="H376" i="3" s="1"/>
  <c r="F377" i="3"/>
  <c r="G377" i="3" s="1"/>
  <c r="H377" i="3" s="1"/>
  <c r="F378" i="3"/>
  <c r="G378" i="3" s="1"/>
  <c r="H378" i="3" s="1"/>
  <c r="F379" i="3"/>
  <c r="G379" i="3" s="1"/>
  <c r="H379" i="3" s="1"/>
  <c r="F380" i="3"/>
  <c r="G380" i="3" s="1"/>
  <c r="H380" i="3" s="1"/>
  <c r="F381" i="3"/>
  <c r="G381" i="3" s="1"/>
  <c r="H381" i="3" s="1"/>
  <c r="F382" i="3"/>
  <c r="G382" i="3" s="1"/>
  <c r="H382" i="3" s="1"/>
  <c r="F383" i="3"/>
  <c r="G383" i="3" s="1"/>
  <c r="H383" i="3" s="1"/>
  <c r="F384" i="3"/>
  <c r="G384" i="3" s="1"/>
  <c r="H384" i="3" s="1"/>
  <c r="F385" i="3"/>
  <c r="G385" i="3" s="1"/>
  <c r="H385" i="3" s="1"/>
  <c r="F386" i="3"/>
  <c r="G386" i="3" s="1"/>
  <c r="H386" i="3" s="1"/>
  <c r="F387" i="3"/>
  <c r="G387" i="3" s="1"/>
  <c r="H387" i="3" s="1"/>
  <c r="F388" i="3"/>
  <c r="G388" i="3" s="1"/>
  <c r="H388" i="3" s="1"/>
  <c r="F389" i="3"/>
  <c r="G389" i="3" s="1"/>
  <c r="H389" i="3" s="1"/>
  <c r="F390" i="3"/>
  <c r="G390" i="3" s="1"/>
  <c r="H390" i="3" s="1"/>
  <c r="F391" i="3"/>
  <c r="G391" i="3" s="1"/>
  <c r="H391" i="3" s="1"/>
  <c r="F392" i="3"/>
  <c r="G392" i="3" s="1"/>
  <c r="H392" i="3" s="1"/>
  <c r="F393" i="3"/>
  <c r="G393" i="3" s="1"/>
  <c r="H393" i="3" s="1"/>
  <c r="F394" i="3"/>
  <c r="G394" i="3" s="1"/>
  <c r="H394" i="3" s="1"/>
  <c r="F395" i="3"/>
  <c r="G395" i="3" s="1"/>
  <c r="H395" i="3" s="1"/>
  <c r="F396" i="3"/>
  <c r="G396" i="3" s="1"/>
  <c r="H396" i="3" s="1"/>
  <c r="F397" i="3"/>
  <c r="G397" i="3" s="1"/>
  <c r="H397" i="3" s="1"/>
  <c r="F398" i="3"/>
  <c r="G398" i="3" s="1"/>
  <c r="H398" i="3" s="1"/>
  <c r="F399" i="3"/>
  <c r="G399" i="3" s="1"/>
  <c r="H399" i="3" s="1"/>
  <c r="F400" i="3"/>
  <c r="G400" i="3" s="1"/>
  <c r="H400" i="3" s="1"/>
  <c r="F401" i="3"/>
  <c r="G401" i="3" s="1"/>
  <c r="H401" i="3" s="1"/>
  <c r="F402" i="3"/>
  <c r="G402" i="3" s="1"/>
  <c r="H402" i="3" s="1"/>
  <c r="F403" i="3"/>
  <c r="G403" i="3" s="1"/>
  <c r="H403" i="3" s="1"/>
  <c r="F404" i="3"/>
  <c r="G404" i="3" s="1"/>
  <c r="H404" i="3" s="1"/>
  <c r="F405" i="3"/>
  <c r="G405" i="3" s="1"/>
  <c r="H405" i="3" s="1"/>
  <c r="F406" i="3"/>
  <c r="G406" i="3" s="1"/>
  <c r="H406" i="3" s="1"/>
  <c r="F407" i="3"/>
  <c r="G407" i="3" s="1"/>
  <c r="H407" i="3" s="1"/>
  <c r="F408" i="3"/>
  <c r="G408" i="3" s="1"/>
  <c r="H408" i="3" s="1"/>
  <c r="F409" i="3"/>
  <c r="G409" i="3" s="1"/>
  <c r="H409" i="3" s="1"/>
  <c r="F410" i="3"/>
  <c r="G410" i="3" s="1"/>
  <c r="H410" i="3" s="1"/>
  <c r="F411" i="3"/>
  <c r="G411" i="3" s="1"/>
  <c r="H411" i="3" s="1"/>
  <c r="F412" i="3"/>
  <c r="G412" i="3" s="1"/>
  <c r="H412" i="3" s="1"/>
  <c r="F413" i="3"/>
  <c r="G413" i="3" s="1"/>
  <c r="H413" i="3" s="1"/>
  <c r="F414" i="3"/>
  <c r="G414" i="3" s="1"/>
  <c r="H414" i="3" s="1"/>
  <c r="F415" i="3"/>
  <c r="G415" i="3" s="1"/>
  <c r="H415" i="3" s="1"/>
  <c r="F416" i="3"/>
  <c r="G416" i="3" s="1"/>
  <c r="H416" i="3" s="1"/>
  <c r="F417" i="3"/>
  <c r="G417" i="3" s="1"/>
  <c r="H417" i="3" s="1"/>
  <c r="F418" i="3"/>
  <c r="G418" i="3" s="1"/>
  <c r="H418" i="3" s="1"/>
  <c r="F419" i="3"/>
  <c r="G419" i="3" s="1"/>
  <c r="H419" i="3" s="1"/>
  <c r="F420" i="3"/>
  <c r="G420" i="3" s="1"/>
  <c r="H420" i="3" s="1"/>
  <c r="F421" i="3"/>
  <c r="G421" i="3" s="1"/>
  <c r="H421" i="3" s="1"/>
  <c r="F422" i="3"/>
  <c r="G422" i="3" s="1"/>
  <c r="H422" i="3" s="1"/>
  <c r="F423" i="3"/>
  <c r="G423" i="3" s="1"/>
  <c r="H423" i="3" s="1"/>
  <c r="F424" i="3"/>
  <c r="G424" i="3" s="1"/>
  <c r="H424" i="3" s="1"/>
  <c r="F425" i="3"/>
  <c r="G425" i="3" s="1"/>
  <c r="H425" i="3" s="1"/>
  <c r="F426" i="3"/>
  <c r="G426" i="3" s="1"/>
  <c r="H426" i="3" s="1"/>
  <c r="F427" i="3"/>
  <c r="G427" i="3" s="1"/>
  <c r="H427" i="3" s="1"/>
  <c r="F428" i="3"/>
  <c r="G428" i="3" s="1"/>
  <c r="H428" i="3" s="1"/>
  <c r="F429" i="3"/>
  <c r="G429" i="3" s="1"/>
  <c r="H429" i="3" s="1"/>
  <c r="F430" i="3"/>
  <c r="G430" i="3" s="1"/>
  <c r="H430" i="3" s="1"/>
  <c r="F431" i="3"/>
  <c r="G431" i="3" s="1"/>
  <c r="H431" i="3" s="1"/>
  <c r="F432" i="3"/>
  <c r="G432" i="3" s="1"/>
  <c r="H432" i="3" s="1"/>
  <c r="F433" i="3"/>
  <c r="G433" i="3" s="1"/>
  <c r="H433" i="3" s="1"/>
  <c r="F434" i="3"/>
  <c r="G434" i="3" s="1"/>
  <c r="H434" i="3" s="1"/>
  <c r="F435" i="3"/>
  <c r="G435" i="3" s="1"/>
  <c r="H435" i="3" s="1"/>
  <c r="F436" i="3"/>
  <c r="G436" i="3" s="1"/>
  <c r="H436" i="3" s="1"/>
  <c r="F437" i="3"/>
  <c r="G437" i="3" s="1"/>
  <c r="H437" i="3" s="1"/>
  <c r="F438" i="3"/>
  <c r="G438" i="3" s="1"/>
  <c r="H438" i="3" s="1"/>
  <c r="F439" i="3"/>
  <c r="G439" i="3" s="1"/>
  <c r="H439" i="3" s="1"/>
  <c r="F440" i="3"/>
  <c r="G440" i="3" s="1"/>
  <c r="H440" i="3" s="1"/>
  <c r="F441" i="3"/>
  <c r="G441" i="3" s="1"/>
  <c r="H441" i="3" s="1"/>
  <c r="F442" i="3"/>
  <c r="G442" i="3" s="1"/>
  <c r="H442" i="3" s="1"/>
  <c r="F443" i="3"/>
  <c r="G443" i="3" s="1"/>
  <c r="H443" i="3" s="1"/>
  <c r="F444" i="3"/>
  <c r="G444" i="3" s="1"/>
  <c r="H444" i="3" s="1"/>
  <c r="F445" i="3"/>
  <c r="G445" i="3" s="1"/>
  <c r="H445" i="3" s="1"/>
  <c r="F446" i="3"/>
  <c r="G446" i="3" s="1"/>
  <c r="H446" i="3" s="1"/>
  <c r="F447" i="3"/>
  <c r="G447" i="3" s="1"/>
  <c r="H447" i="3" s="1"/>
  <c r="F448" i="3"/>
  <c r="G448" i="3" s="1"/>
  <c r="H448" i="3" s="1"/>
  <c r="F449" i="3"/>
  <c r="G449" i="3" s="1"/>
  <c r="H449" i="3" s="1"/>
  <c r="F450" i="3"/>
  <c r="G450" i="3" s="1"/>
  <c r="H450" i="3" s="1"/>
  <c r="F451" i="3"/>
  <c r="G451" i="3" s="1"/>
  <c r="H451" i="3" s="1"/>
  <c r="F452" i="3"/>
  <c r="G452" i="3" s="1"/>
  <c r="H452" i="3" s="1"/>
  <c r="F453" i="3"/>
  <c r="G453" i="3" s="1"/>
  <c r="H453" i="3" s="1"/>
  <c r="F454" i="3"/>
  <c r="G454" i="3" s="1"/>
  <c r="H454" i="3" s="1"/>
  <c r="F455" i="3"/>
  <c r="G455" i="3" s="1"/>
  <c r="H455" i="3" s="1"/>
  <c r="F456" i="3"/>
  <c r="G456" i="3" s="1"/>
  <c r="H456" i="3" s="1"/>
  <c r="F457" i="3"/>
  <c r="G457" i="3" s="1"/>
  <c r="H457" i="3" s="1"/>
  <c r="F458" i="3"/>
  <c r="G458" i="3" s="1"/>
  <c r="H458" i="3" s="1"/>
  <c r="F459" i="3"/>
  <c r="G459" i="3" s="1"/>
  <c r="H459" i="3" s="1"/>
  <c r="F460" i="3"/>
  <c r="G460" i="3" s="1"/>
  <c r="H460" i="3" s="1"/>
  <c r="F461" i="3"/>
  <c r="G461" i="3" s="1"/>
  <c r="H461" i="3" s="1"/>
  <c r="F462" i="3"/>
  <c r="G462" i="3" s="1"/>
  <c r="H462" i="3" s="1"/>
  <c r="F463" i="3"/>
  <c r="G463" i="3" s="1"/>
  <c r="H463" i="3" s="1"/>
  <c r="F464" i="3"/>
  <c r="G464" i="3" s="1"/>
  <c r="H464" i="3" s="1"/>
  <c r="F465" i="3"/>
  <c r="G465" i="3" s="1"/>
  <c r="H465" i="3" s="1"/>
  <c r="F466" i="3"/>
  <c r="G466" i="3" s="1"/>
  <c r="H466" i="3" s="1"/>
  <c r="F467" i="3"/>
  <c r="G467" i="3" s="1"/>
  <c r="H467" i="3" s="1"/>
  <c r="F468" i="3"/>
  <c r="G468" i="3" s="1"/>
  <c r="H468" i="3" s="1"/>
  <c r="F469" i="3"/>
  <c r="G469" i="3" s="1"/>
  <c r="H469" i="3" s="1"/>
  <c r="F470" i="3"/>
  <c r="G470" i="3" s="1"/>
  <c r="H470" i="3" s="1"/>
  <c r="F471" i="3"/>
  <c r="G471" i="3" s="1"/>
  <c r="H471" i="3" s="1"/>
  <c r="F472" i="3"/>
  <c r="G472" i="3" s="1"/>
  <c r="H472" i="3" s="1"/>
  <c r="F473" i="3"/>
  <c r="G473" i="3" s="1"/>
  <c r="H473" i="3" s="1"/>
  <c r="F474" i="3"/>
  <c r="G474" i="3" s="1"/>
  <c r="H474" i="3" s="1"/>
  <c r="F475" i="3"/>
  <c r="G475" i="3" s="1"/>
  <c r="H475" i="3" s="1"/>
  <c r="F476" i="3"/>
  <c r="G476" i="3" s="1"/>
  <c r="H476" i="3" s="1"/>
  <c r="F477" i="3"/>
  <c r="G477" i="3" s="1"/>
  <c r="H477" i="3" s="1"/>
  <c r="F478" i="3"/>
  <c r="G478" i="3" s="1"/>
  <c r="H478" i="3" s="1"/>
  <c r="F479" i="3"/>
  <c r="G479" i="3" s="1"/>
  <c r="H479" i="3" s="1"/>
  <c r="F480" i="3"/>
  <c r="G480" i="3" s="1"/>
  <c r="H480" i="3" s="1"/>
  <c r="F481" i="3"/>
  <c r="G481" i="3" s="1"/>
  <c r="H481" i="3" s="1"/>
  <c r="F482" i="3"/>
  <c r="G482" i="3" s="1"/>
  <c r="H482" i="3" s="1"/>
  <c r="F483" i="3"/>
  <c r="G483" i="3" s="1"/>
  <c r="H483" i="3" s="1"/>
  <c r="F484" i="3"/>
  <c r="G484" i="3" s="1"/>
  <c r="H484" i="3" s="1"/>
  <c r="F485" i="3"/>
  <c r="G485" i="3" s="1"/>
  <c r="H485" i="3" s="1"/>
  <c r="F486" i="3"/>
  <c r="G486" i="3" s="1"/>
  <c r="H486" i="3" s="1"/>
  <c r="F487" i="3"/>
  <c r="G487" i="3" s="1"/>
  <c r="H487" i="3" s="1"/>
  <c r="F488" i="3"/>
  <c r="G488" i="3" s="1"/>
  <c r="H488" i="3" s="1"/>
  <c r="F489" i="3"/>
  <c r="G489" i="3" s="1"/>
  <c r="H489" i="3" s="1"/>
  <c r="F490" i="3"/>
  <c r="G490" i="3" s="1"/>
  <c r="H490" i="3" s="1"/>
  <c r="F491" i="3"/>
  <c r="G491" i="3" s="1"/>
  <c r="H491" i="3" s="1"/>
  <c r="F492" i="3"/>
  <c r="G492" i="3" s="1"/>
  <c r="H492" i="3" s="1"/>
  <c r="F493" i="3"/>
  <c r="G493" i="3" s="1"/>
  <c r="H493" i="3" s="1"/>
  <c r="F494" i="3"/>
  <c r="G494" i="3" s="1"/>
  <c r="H494" i="3" s="1"/>
  <c r="F495" i="3"/>
  <c r="G495" i="3" s="1"/>
  <c r="H495" i="3" s="1"/>
  <c r="F496" i="3"/>
  <c r="G496" i="3" s="1"/>
  <c r="H496" i="3" s="1"/>
  <c r="F497" i="3"/>
  <c r="G497" i="3" s="1"/>
  <c r="H497" i="3" s="1"/>
  <c r="F498" i="3"/>
  <c r="G498" i="3" s="1"/>
  <c r="H498" i="3" s="1"/>
  <c r="F499" i="3"/>
  <c r="G499" i="3" s="1"/>
  <c r="H499" i="3" s="1"/>
  <c r="F500" i="3"/>
  <c r="G500" i="3" s="1"/>
  <c r="H500" i="3" s="1"/>
  <c r="F501" i="3"/>
  <c r="G501" i="3" s="1"/>
  <c r="H501" i="3" s="1"/>
  <c r="F502" i="3"/>
  <c r="G502" i="3" s="1"/>
  <c r="H502" i="3" s="1"/>
  <c r="F503" i="3"/>
  <c r="G503" i="3" s="1"/>
  <c r="H503" i="3" s="1"/>
  <c r="F504" i="3"/>
  <c r="G504" i="3" s="1"/>
  <c r="H504" i="3" s="1"/>
  <c r="F505" i="3"/>
  <c r="G505" i="3" s="1"/>
  <c r="H505" i="3" s="1"/>
  <c r="F506" i="3"/>
  <c r="G506" i="3" s="1"/>
  <c r="H506" i="3" s="1"/>
  <c r="F507" i="3"/>
  <c r="G507" i="3" s="1"/>
  <c r="H507" i="3" s="1"/>
  <c r="F508" i="3"/>
  <c r="G508" i="3" s="1"/>
  <c r="H508" i="3" s="1"/>
  <c r="F509" i="3"/>
  <c r="G509" i="3" s="1"/>
  <c r="H509" i="3" s="1"/>
  <c r="F510" i="3"/>
  <c r="G510" i="3" s="1"/>
  <c r="H510" i="3" s="1"/>
  <c r="F511" i="3"/>
  <c r="G511" i="3" s="1"/>
  <c r="H511" i="3" s="1"/>
  <c r="F512" i="3"/>
  <c r="G512" i="3" s="1"/>
  <c r="H512" i="3" s="1"/>
  <c r="F513" i="3"/>
  <c r="G513" i="3" s="1"/>
  <c r="H513" i="3" s="1"/>
  <c r="F514" i="3"/>
  <c r="G514" i="3" s="1"/>
  <c r="H514" i="3" s="1"/>
  <c r="F515" i="3"/>
  <c r="G515" i="3" s="1"/>
  <c r="H515" i="3" s="1"/>
  <c r="F516" i="3"/>
  <c r="G516" i="3" s="1"/>
  <c r="H516" i="3" s="1"/>
  <c r="F517" i="3"/>
  <c r="G517" i="3" s="1"/>
  <c r="H517" i="3" s="1"/>
  <c r="F518" i="3"/>
  <c r="G518" i="3" s="1"/>
  <c r="H518" i="3" s="1"/>
  <c r="F519" i="3"/>
  <c r="G519" i="3" s="1"/>
  <c r="H519" i="3" s="1"/>
  <c r="F520" i="3"/>
  <c r="G520" i="3" s="1"/>
  <c r="H520" i="3" s="1"/>
  <c r="F521" i="3"/>
  <c r="G521" i="3" s="1"/>
  <c r="H521" i="3" s="1"/>
  <c r="F522" i="3"/>
  <c r="G522" i="3" s="1"/>
  <c r="H522" i="3" s="1"/>
  <c r="F523" i="3"/>
  <c r="G523" i="3" s="1"/>
  <c r="H523" i="3" s="1"/>
  <c r="F524" i="3"/>
  <c r="G524" i="3" s="1"/>
  <c r="H524" i="3" s="1"/>
  <c r="F525" i="3"/>
  <c r="G525" i="3" s="1"/>
  <c r="H525" i="3" s="1"/>
  <c r="F526" i="3"/>
  <c r="G526" i="3" s="1"/>
  <c r="H526" i="3" s="1"/>
  <c r="F527" i="3"/>
  <c r="G527" i="3" s="1"/>
  <c r="H527" i="3" s="1"/>
  <c r="F528" i="3"/>
  <c r="G528" i="3" s="1"/>
  <c r="H528" i="3" s="1"/>
  <c r="F529" i="3"/>
  <c r="G529" i="3" s="1"/>
  <c r="H529" i="3" s="1"/>
  <c r="F530" i="3"/>
  <c r="G530" i="3" s="1"/>
  <c r="H530" i="3" s="1"/>
  <c r="F531" i="3"/>
  <c r="G531" i="3" s="1"/>
  <c r="H531" i="3" s="1"/>
  <c r="F532" i="3"/>
  <c r="G532" i="3" s="1"/>
  <c r="H532" i="3" s="1"/>
  <c r="F533" i="3"/>
  <c r="G533" i="3" s="1"/>
  <c r="H533" i="3" s="1"/>
  <c r="F534" i="3"/>
  <c r="G534" i="3" s="1"/>
  <c r="H534" i="3" s="1"/>
  <c r="F535" i="3"/>
  <c r="G535" i="3" s="1"/>
  <c r="H535" i="3" s="1"/>
  <c r="F536" i="3"/>
  <c r="G536" i="3" s="1"/>
  <c r="H536" i="3" s="1"/>
  <c r="F537" i="3"/>
  <c r="G537" i="3" s="1"/>
  <c r="H537" i="3" s="1"/>
  <c r="F538" i="3"/>
  <c r="G538" i="3" s="1"/>
  <c r="H538" i="3" s="1"/>
  <c r="F539" i="3"/>
  <c r="G539" i="3" s="1"/>
  <c r="H539" i="3" s="1"/>
  <c r="F540" i="3"/>
  <c r="G540" i="3" s="1"/>
  <c r="H540" i="3" s="1"/>
  <c r="F541" i="3"/>
  <c r="G541" i="3" s="1"/>
  <c r="H541" i="3" s="1"/>
  <c r="F542" i="3"/>
  <c r="G542" i="3" s="1"/>
  <c r="H542" i="3" s="1"/>
  <c r="F543" i="3"/>
  <c r="G543" i="3" s="1"/>
  <c r="H543" i="3" s="1"/>
  <c r="F544" i="3"/>
  <c r="G544" i="3" s="1"/>
  <c r="H544" i="3" s="1"/>
  <c r="F545" i="3"/>
  <c r="G545" i="3" s="1"/>
  <c r="H545" i="3" s="1"/>
  <c r="F546" i="3"/>
  <c r="G546" i="3" s="1"/>
  <c r="H546" i="3" s="1"/>
  <c r="F547" i="3"/>
  <c r="G547" i="3" s="1"/>
  <c r="H547" i="3" s="1"/>
  <c r="F548" i="3"/>
  <c r="G548" i="3" s="1"/>
  <c r="H548" i="3" s="1"/>
  <c r="F549" i="3"/>
  <c r="G549" i="3" s="1"/>
  <c r="H549" i="3" s="1"/>
  <c r="F550" i="3"/>
  <c r="G550" i="3" s="1"/>
  <c r="H550" i="3" s="1"/>
  <c r="F551" i="3"/>
  <c r="G551" i="3" s="1"/>
  <c r="H551" i="3" s="1"/>
  <c r="F552" i="3"/>
  <c r="G552" i="3" s="1"/>
  <c r="H552" i="3" s="1"/>
  <c r="F553" i="3"/>
  <c r="G553" i="3" s="1"/>
  <c r="H553" i="3" s="1"/>
  <c r="F554" i="3"/>
  <c r="G554" i="3" s="1"/>
  <c r="H554" i="3" s="1"/>
  <c r="F555" i="3"/>
  <c r="G555" i="3" s="1"/>
  <c r="H555" i="3" s="1"/>
  <c r="F556" i="3"/>
  <c r="G556" i="3" s="1"/>
  <c r="H556" i="3" s="1"/>
  <c r="F557" i="3"/>
  <c r="G557" i="3" s="1"/>
  <c r="H557" i="3" s="1"/>
  <c r="F558" i="3"/>
  <c r="G558" i="3" s="1"/>
  <c r="H558" i="3" s="1"/>
  <c r="F559" i="3"/>
  <c r="G559" i="3" s="1"/>
  <c r="H559" i="3" s="1"/>
  <c r="F560" i="3"/>
  <c r="G560" i="3" s="1"/>
  <c r="H560" i="3" s="1"/>
  <c r="F561" i="3"/>
  <c r="G561" i="3" s="1"/>
  <c r="H561" i="3" s="1"/>
  <c r="F562" i="3"/>
  <c r="G562" i="3" s="1"/>
  <c r="H562" i="3" s="1"/>
  <c r="F563" i="3"/>
  <c r="G563" i="3" s="1"/>
  <c r="H563" i="3" s="1"/>
  <c r="F564" i="3"/>
  <c r="G564" i="3" s="1"/>
  <c r="H564" i="3" s="1"/>
  <c r="F565" i="3"/>
  <c r="G565" i="3" s="1"/>
  <c r="H565" i="3" s="1"/>
  <c r="F566" i="3"/>
  <c r="G566" i="3" s="1"/>
  <c r="H566" i="3" s="1"/>
  <c r="F567" i="3"/>
  <c r="G567" i="3" s="1"/>
  <c r="H567" i="3" s="1"/>
  <c r="F568" i="3"/>
  <c r="G568" i="3" s="1"/>
  <c r="H568" i="3" s="1"/>
  <c r="F569" i="3"/>
  <c r="G569" i="3" s="1"/>
  <c r="H569" i="3" s="1"/>
  <c r="F570" i="3"/>
  <c r="G570" i="3" s="1"/>
  <c r="H570" i="3" s="1"/>
  <c r="F571" i="3"/>
  <c r="G571" i="3" s="1"/>
  <c r="H571" i="3" s="1"/>
  <c r="F572" i="3"/>
  <c r="G572" i="3" s="1"/>
  <c r="H572" i="3" s="1"/>
  <c r="F573" i="3"/>
  <c r="G573" i="3" s="1"/>
  <c r="H573" i="3" s="1"/>
  <c r="F574" i="3"/>
  <c r="G574" i="3" s="1"/>
  <c r="H574" i="3" s="1"/>
  <c r="F575" i="3"/>
  <c r="G575" i="3" s="1"/>
  <c r="H575" i="3" s="1"/>
  <c r="F576" i="3"/>
  <c r="G576" i="3" s="1"/>
  <c r="H576" i="3" s="1"/>
  <c r="F577" i="3"/>
  <c r="G577" i="3" s="1"/>
  <c r="H577" i="3" s="1"/>
  <c r="F578" i="3"/>
  <c r="G578" i="3" s="1"/>
  <c r="H578" i="3" s="1"/>
  <c r="F579" i="3"/>
  <c r="G579" i="3" s="1"/>
  <c r="H579" i="3" s="1"/>
  <c r="F580" i="3"/>
  <c r="G580" i="3" s="1"/>
  <c r="H580" i="3" s="1"/>
  <c r="F581" i="3"/>
  <c r="G581" i="3" s="1"/>
  <c r="H581" i="3" s="1"/>
  <c r="F582" i="3"/>
  <c r="G582" i="3" s="1"/>
  <c r="H582" i="3" s="1"/>
  <c r="F583" i="3"/>
  <c r="G583" i="3" s="1"/>
  <c r="H583" i="3" s="1"/>
  <c r="F584" i="3"/>
  <c r="G584" i="3" s="1"/>
  <c r="H584" i="3" s="1"/>
  <c r="F585" i="3"/>
  <c r="G585" i="3" s="1"/>
  <c r="H585" i="3" s="1"/>
  <c r="F586" i="3"/>
  <c r="G586" i="3" s="1"/>
  <c r="H586" i="3" s="1"/>
  <c r="F587" i="3"/>
  <c r="G587" i="3" s="1"/>
  <c r="H587" i="3" s="1"/>
  <c r="F588" i="3"/>
  <c r="G588" i="3" s="1"/>
  <c r="H588" i="3" s="1"/>
  <c r="F589" i="3"/>
  <c r="G589" i="3" s="1"/>
  <c r="H589" i="3" s="1"/>
  <c r="F590" i="3"/>
  <c r="G590" i="3" s="1"/>
  <c r="H590" i="3" s="1"/>
  <c r="F591" i="3"/>
  <c r="G591" i="3" s="1"/>
  <c r="H591" i="3" s="1"/>
  <c r="F592" i="3"/>
  <c r="G592" i="3" s="1"/>
  <c r="H592" i="3" s="1"/>
  <c r="F593" i="3"/>
  <c r="G593" i="3" s="1"/>
  <c r="H593" i="3" s="1"/>
  <c r="F594" i="3"/>
  <c r="G594" i="3" s="1"/>
  <c r="H594" i="3" s="1"/>
  <c r="F595" i="3"/>
  <c r="G595" i="3" s="1"/>
  <c r="H595" i="3" s="1"/>
  <c r="F596" i="3"/>
  <c r="G596" i="3" s="1"/>
  <c r="H596" i="3" s="1"/>
  <c r="F597" i="3"/>
  <c r="G597" i="3" s="1"/>
  <c r="H597" i="3" s="1"/>
  <c r="F598" i="3"/>
  <c r="G598" i="3" s="1"/>
  <c r="H598" i="3" s="1"/>
  <c r="F599" i="3"/>
  <c r="G599" i="3" s="1"/>
  <c r="H599" i="3" s="1"/>
  <c r="F600" i="3"/>
  <c r="G600" i="3" s="1"/>
  <c r="H600" i="3" s="1"/>
  <c r="F601" i="3"/>
  <c r="G601" i="3" s="1"/>
  <c r="H601" i="3" s="1"/>
  <c r="F602" i="3"/>
  <c r="G602" i="3" s="1"/>
  <c r="H602" i="3" s="1"/>
  <c r="F603" i="3"/>
  <c r="G603" i="3" s="1"/>
  <c r="H603" i="3" s="1"/>
  <c r="F604" i="3"/>
  <c r="G604" i="3" s="1"/>
  <c r="H604" i="3" s="1"/>
  <c r="F605" i="3"/>
  <c r="G605" i="3" s="1"/>
  <c r="H605" i="3" s="1"/>
  <c r="F606" i="3"/>
  <c r="G606" i="3" s="1"/>
  <c r="H606" i="3" s="1"/>
  <c r="F607" i="3"/>
  <c r="G607" i="3" s="1"/>
  <c r="H607" i="3" s="1"/>
  <c r="F608" i="3"/>
  <c r="G608" i="3" s="1"/>
  <c r="H608" i="3" s="1"/>
  <c r="F609" i="3"/>
  <c r="G609" i="3" s="1"/>
  <c r="H609" i="3" s="1"/>
  <c r="F610" i="3"/>
  <c r="G610" i="3" s="1"/>
  <c r="H610" i="3" s="1"/>
  <c r="F611" i="3"/>
  <c r="G611" i="3" s="1"/>
  <c r="H611" i="3" s="1"/>
  <c r="F612" i="3"/>
  <c r="G612" i="3" s="1"/>
  <c r="H612" i="3" s="1"/>
  <c r="F613" i="3"/>
  <c r="G613" i="3" s="1"/>
  <c r="H613" i="3" s="1"/>
  <c r="F614" i="3"/>
  <c r="G614" i="3" s="1"/>
  <c r="H614" i="3" s="1"/>
  <c r="F615" i="3"/>
  <c r="G615" i="3" s="1"/>
  <c r="H615" i="3" s="1"/>
  <c r="F616" i="3"/>
  <c r="G616" i="3" s="1"/>
  <c r="H616" i="3" s="1"/>
  <c r="F617" i="3"/>
  <c r="G617" i="3" s="1"/>
  <c r="H617" i="3" s="1"/>
  <c r="F618" i="3"/>
  <c r="G618" i="3" s="1"/>
  <c r="H618" i="3" s="1"/>
  <c r="F619" i="3"/>
  <c r="G619" i="3" s="1"/>
  <c r="H619" i="3" s="1"/>
  <c r="F620" i="3"/>
  <c r="G620" i="3" s="1"/>
  <c r="H620" i="3" s="1"/>
  <c r="F621" i="3"/>
  <c r="G621" i="3" s="1"/>
  <c r="H621" i="3" s="1"/>
  <c r="F622" i="3"/>
  <c r="G622" i="3" s="1"/>
  <c r="H622" i="3" s="1"/>
  <c r="F623" i="3"/>
  <c r="G623" i="3" s="1"/>
  <c r="H623" i="3" s="1"/>
  <c r="F624" i="3"/>
  <c r="G624" i="3" s="1"/>
  <c r="H624" i="3" s="1"/>
  <c r="F625" i="3"/>
  <c r="G625" i="3" s="1"/>
  <c r="H625" i="3" s="1"/>
  <c r="F626" i="3"/>
  <c r="G626" i="3" s="1"/>
  <c r="H626" i="3" s="1"/>
  <c r="F627" i="3"/>
  <c r="G627" i="3" s="1"/>
  <c r="H627" i="3" s="1"/>
  <c r="F628" i="3"/>
  <c r="G628" i="3" s="1"/>
  <c r="H628" i="3" s="1"/>
  <c r="F629" i="3"/>
  <c r="G629" i="3" s="1"/>
  <c r="H629" i="3" s="1"/>
  <c r="F630" i="3"/>
  <c r="G630" i="3" s="1"/>
  <c r="H630" i="3" s="1"/>
  <c r="F631" i="3"/>
  <c r="G631" i="3" s="1"/>
  <c r="H631" i="3" s="1"/>
  <c r="F632" i="3"/>
  <c r="G632" i="3" s="1"/>
  <c r="H632" i="3" s="1"/>
  <c r="F633" i="3"/>
  <c r="G633" i="3" s="1"/>
  <c r="H633" i="3" s="1"/>
  <c r="F634" i="3"/>
  <c r="G634" i="3" s="1"/>
  <c r="H634" i="3" s="1"/>
  <c r="F635" i="3"/>
  <c r="G635" i="3" s="1"/>
  <c r="H635" i="3" s="1"/>
  <c r="F636" i="3"/>
  <c r="G636" i="3" s="1"/>
  <c r="H636" i="3" s="1"/>
  <c r="F637" i="3"/>
  <c r="G637" i="3" s="1"/>
  <c r="H637" i="3" s="1"/>
  <c r="F638" i="3"/>
  <c r="G638" i="3" s="1"/>
  <c r="H638" i="3" s="1"/>
  <c r="F639" i="3"/>
  <c r="G639" i="3" s="1"/>
  <c r="H639" i="3" s="1"/>
  <c r="F640" i="3"/>
  <c r="G640" i="3" s="1"/>
  <c r="H640" i="3" s="1"/>
  <c r="F641" i="3"/>
  <c r="G641" i="3" s="1"/>
  <c r="H641" i="3" s="1"/>
  <c r="F642" i="3"/>
  <c r="G642" i="3" s="1"/>
  <c r="H642" i="3" s="1"/>
  <c r="F643" i="3"/>
  <c r="G643" i="3" s="1"/>
  <c r="H643" i="3" s="1"/>
  <c r="F644" i="3"/>
  <c r="G644" i="3" s="1"/>
  <c r="H644" i="3" s="1"/>
  <c r="F645" i="3"/>
  <c r="G645" i="3" s="1"/>
  <c r="H645" i="3" s="1"/>
  <c r="F646" i="3"/>
  <c r="G646" i="3" s="1"/>
  <c r="H646" i="3" s="1"/>
  <c r="F647" i="3"/>
  <c r="G647" i="3" s="1"/>
  <c r="H647" i="3" s="1"/>
  <c r="F648" i="3"/>
  <c r="G648" i="3" s="1"/>
  <c r="H648" i="3" s="1"/>
  <c r="F649" i="3"/>
  <c r="G649" i="3" s="1"/>
  <c r="H649" i="3" s="1"/>
  <c r="F650" i="3"/>
  <c r="G650" i="3" s="1"/>
  <c r="H650" i="3" s="1"/>
  <c r="F651" i="3"/>
  <c r="G651" i="3" s="1"/>
  <c r="H651" i="3" s="1"/>
  <c r="F652" i="3"/>
  <c r="G652" i="3" s="1"/>
  <c r="H652" i="3" s="1"/>
  <c r="F653" i="3"/>
  <c r="G653" i="3" s="1"/>
  <c r="H653" i="3" s="1"/>
  <c r="F654" i="3"/>
  <c r="G654" i="3" s="1"/>
  <c r="H654" i="3" s="1"/>
  <c r="F655" i="3"/>
  <c r="G655" i="3" s="1"/>
  <c r="H655" i="3" s="1"/>
  <c r="F656" i="3"/>
  <c r="G656" i="3" s="1"/>
  <c r="H656" i="3" s="1"/>
  <c r="F657" i="3"/>
  <c r="G657" i="3" s="1"/>
  <c r="H657" i="3" s="1"/>
  <c r="F658" i="3"/>
  <c r="G658" i="3" s="1"/>
  <c r="H658" i="3" s="1"/>
  <c r="F659" i="3"/>
  <c r="G659" i="3" s="1"/>
  <c r="H659" i="3" s="1"/>
  <c r="F660" i="3"/>
  <c r="G660" i="3" s="1"/>
  <c r="H660" i="3" s="1"/>
  <c r="F661" i="3"/>
  <c r="G661" i="3" s="1"/>
  <c r="H661" i="3" s="1"/>
  <c r="F662" i="3"/>
  <c r="G662" i="3" s="1"/>
  <c r="H662" i="3" s="1"/>
  <c r="F663" i="3"/>
  <c r="G663" i="3" s="1"/>
  <c r="H663" i="3" s="1"/>
  <c r="F664" i="3"/>
  <c r="G664" i="3" s="1"/>
  <c r="H664" i="3" s="1"/>
  <c r="F665" i="3"/>
  <c r="G665" i="3" s="1"/>
  <c r="H665" i="3" s="1"/>
  <c r="F666" i="3"/>
  <c r="G666" i="3" s="1"/>
  <c r="H666" i="3" s="1"/>
  <c r="F667" i="3"/>
  <c r="G667" i="3" s="1"/>
  <c r="H667" i="3" s="1"/>
  <c r="F668" i="3"/>
  <c r="G668" i="3" s="1"/>
  <c r="H668" i="3" s="1"/>
  <c r="F669" i="3"/>
  <c r="G669" i="3" s="1"/>
  <c r="H669" i="3" s="1"/>
  <c r="F670" i="3"/>
  <c r="G670" i="3" s="1"/>
  <c r="H670" i="3" s="1"/>
  <c r="F671" i="3"/>
  <c r="G671" i="3" s="1"/>
  <c r="H671" i="3" s="1"/>
  <c r="F672" i="3"/>
  <c r="G672" i="3" s="1"/>
  <c r="H672" i="3" s="1"/>
  <c r="F673" i="3"/>
  <c r="G673" i="3" s="1"/>
  <c r="H673" i="3" s="1"/>
  <c r="F674" i="3"/>
  <c r="G674" i="3" s="1"/>
  <c r="H674" i="3" s="1"/>
  <c r="F675" i="3"/>
  <c r="G675" i="3" s="1"/>
  <c r="H675" i="3" s="1"/>
  <c r="F676" i="3"/>
  <c r="G676" i="3" s="1"/>
  <c r="H676" i="3" s="1"/>
  <c r="F677" i="3"/>
  <c r="G677" i="3" s="1"/>
  <c r="H677" i="3" s="1"/>
  <c r="F678" i="3"/>
  <c r="G678" i="3" s="1"/>
  <c r="H678" i="3" s="1"/>
  <c r="F679" i="3"/>
  <c r="G679" i="3" s="1"/>
  <c r="H679" i="3" s="1"/>
  <c r="F680" i="3"/>
  <c r="G680" i="3" s="1"/>
  <c r="H680" i="3" s="1"/>
  <c r="F681" i="3"/>
  <c r="G681" i="3" s="1"/>
  <c r="H681" i="3" s="1"/>
  <c r="F682" i="3"/>
  <c r="G682" i="3" s="1"/>
  <c r="H682" i="3" s="1"/>
  <c r="F683" i="3"/>
  <c r="G683" i="3" s="1"/>
  <c r="H683" i="3" s="1"/>
  <c r="F684" i="3"/>
  <c r="G684" i="3" s="1"/>
  <c r="H684" i="3" s="1"/>
  <c r="F685" i="3"/>
  <c r="G685" i="3" s="1"/>
  <c r="H685" i="3" s="1"/>
  <c r="F686" i="3"/>
  <c r="G686" i="3" s="1"/>
  <c r="H686" i="3" s="1"/>
  <c r="F687" i="3"/>
  <c r="G687" i="3" s="1"/>
  <c r="H687" i="3" s="1"/>
  <c r="F688" i="3"/>
  <c r="G688" i="3" s="1"/>
  <c r="H688" i="3" s="1"/>
  <c r="F689" i="3"/>
  <c r="G689" i="3" s="1"/>
  <c r="H689" i="3" s="1"/>
  <c r="F690" i="3"/>
  <c r="G690" i="3" s="1"/>
  <c r="H690" i="3" s="1"/>
  <c r="F691" i="3"/>
  <c r="G691" i="3" s="1"/>
  <c r="H691" i="3" s="1"/>
  <c r="F692" i="3"/>
  <c r="G692" i="3" s="1"/>
  <c r="H692" i="3" s="1"/>
  <c r="F693" i="3"/>
  <c r="G693" i="3" s="1"/>
  <c r="H693" i="3" s="1"/>
  <c r="F694" i="3"/>
  <c r="G694" i="3" s="1"/>
  <c r="H694" i="3" s="1"/>
  <c r="F695" i="3"/>
  <c r="G695" i="3" s="1"/>
  <c r="H695" i="3" s="1"/>
  <c r="F696" i="3"/>
  <c r="G696" i="3" s="1"/>
  <c r="H696" i="3" s="1"/>
  <c r="F697" i="3"/>
  <c r="G697" i="3" s="1"/>
  <c r="H697" i="3" s="1"/>
  <c r="F698" i="3"/>
  <c r="G698" i="3" s="1"/>
  <c r="H698" i="3" s="1"/>
  <c r="F699" i="3"/>
  <c r="G699" i="3" s="1"/>
  <c r="H699" i="3" s="1"/>
  <c r="F700" i="3"/>
  <c r="G700" i="3" s="1"/>
  <c r="H700" i="3" s="1"/>
  <c r="F701" i="3"/>
  <c r="G701" i="3" s="1"/>
  <c r="H701" i="3" s="1"/>
  <c r="F702" i="3"/>
  <c r="G702" i="3" s="1"/>
  <c r="H702" i="3" s="1"/>
  <c r="F703" i="3"/>
  <c r="G703" i="3" s="1"/>
  <c r="H703" i="3" s="1"/>
  <c r="F704" i="3"/>
  <c r="G704" i="3" s="1"/>
  <c r="H704" i="3" s="1"/>
  <c r="F705" i="3"/>
  <c r="G705" i="3" s="1"/>
  <c r="H705" i="3" s="1"/>
  <c r="F706" i="3"/>
  <c r="G706" i="3" s="1"/>
  <c r="H706" i="3" s="1"/>
  <c r="F707" i="3"/>
  <c r="G707" i="3" s="1"/>
  <c r="H707" i="3" s="1"/>
  <c r="F708" i="3"/>
  <c r="G708" i="3" s="1"/>
  <c r="H708" i="3" s="1"/>
  <c r="F709" i="3"/>
  <c r="G709" i="3" s="1"/>
  <c r="H709" i="3" s="1"/>
  <c r="F710" i="3"/>
  <c r="G710" i="3" s="1"/>
  <c r="H710" i="3" s="1"/>
  <c r="F711" i="3"/>
  <c r="G711" i="3" s="1"/>
  <c r="H711" i="3" s="1"/>
  <c r="F712" i="3"/>
  <c r="G712" i="3" s="1"/>
  <c r="H712" i="3" s="1"/>
  <c r="F713" i="3"/>
  <c r="G713" i="3" s="1"/>
  <c r="H713" i="3" s="1"/>
  <c r="F714" i="3"/>
  <c r="G714" i="3" s="1"/>
  <c r="H714" i="3" s="1"/>
  <c r="F715" i="3"/>
  <c r="G715" i="3" s="1"/>
  <c r="H715" i="3" s="1"/>
  <c r="F716" i="3"/>
  <c r="G716" i="3" s="1"/>
  <c r="H716" i="3" s="1"/>
  <c r="F717" i="3"/>
  <c r="G717" i="3" s="1"/>
  <c r="H717" i="3" s="1"/>
  <c r="F718" i="3"/>
  <c r="G718" i="3" s="1"/>
  <c r="H718" i="3" s="1"/>
  <c r="F719" i="3"/>
  <c r="G719" i="3" s="1"/>
  <c r="H719" i="3" s="1"/>
  <c r="F720" i="3"/>
  <c r="G720" i="3" s="1"/>
  <c r="H720" i="3" s="1"/>
  <c r="F721" i="3"/>
  <c r="G721" i="3" s="1"/>
  <c r="H721" i="3" s="1"/>
  <c r="F722" i="3"/>
  <c r="G722" i="3" s="1"/>
  <c r="H722" i="3" s="1"/>
  <c r="F723" i="3"/>
  <c r="G723" i="3" s="1"/>
  <c r="H723" i="3" s="1"/>
  <c r="F724" i="3"/>
  <c r="G724" i="3" s="1"/>
  <c r="H724" i="3" s="1"/>
  <c r="F725" i="3"/>
  <c r="G725" i="3" s="1"/>
  <c r="H725" i="3" s="1"/>
  <c r="F726" i="3"/>
  <c r="G726" i="3" s="1"/>
  <c r="H726" i="3" s="1"/>
  <c r="F727" i="3"/>
  <c r="G727" i="3" s="1"/>
  <c r="H727" i="3" s="1"/>
  <c r="F728" i="3"/>
  <c r="G728" i="3" s="1"/>
  <c r="H728" i="3" s="1"/>
  <c r="F729" i="3"/>
  <c r="G729" i="3" s="1"/>
  <c r="H729" i="3" s="1"/>
  <c r="F730" i="3"/>
  <c r="G730" i="3" s="1"/>
  <c r="H730" i="3" s="1"/>
  <c r="F731" i="3"/>
  <c r="G731" i="3" s="1"/>
  <c r="H731" i="3" s="1"/>
  <c r="F732" i="3"/>
  <c r="G732" i="3" s="1"/>
  <c r="H732" i="3" s="1"/>
  <c r="F733" i="3"/>
  <c r="G733" i="3" s="1"/>
  <c r="H733" i="3" s="1"/>
  <c r="F734" i="3"/>
  <c r="G734" i="3" s="1"/>
  <c r="H734" i="3" s="1"/>
  <c r="F735" i="3"/>
  <c r="G735" i="3" s="1"/>
  <c r="H735" i="3" s="1"/>
  <c r="F736" i="3"/>
  <c r="G736" i="3" s="1"/>
  <c r="H736" i="3" s="1"/>
  <c r="F737" i="3"/>
  <c r="G737" i="3" s="1"/>
  <c r="H737" i="3" s="1"/>
  <c r="F738" i="3"/>
  <c r="G738" i="3" s="1"/>
  <c r="H738" i="3" s="1"/>
  <c r="F739" i="3"/>
  <c r="G739" i="3" s="1"/>
  <c r="H739" i="3" s="1"/>
  <c r="F740" i="3"/>
  <c r="G740" i="3" s="1"/>
  <c r="H740" i="3" s="1"/>
  <c r="F741" i="3"/>
  <c r="G741" i="3" s="1"/>
  <c r="H741" i="3" s="1"/>
  <c r="F742" i="3"/>
  <c r="G742" i="3" s="1"/>
  <c r="H742" i="3" s="1"/>
  <c r="F743" i="3"/>
  <c r="G743" i="3" s="1"/>
  <c r="H743" i="3" s="1"/>
  <c r="F744" i="3"/>
  <c r="G744" i="3" s="1"/>
  <c r="H744" i="3" s="1"/>
  <c r="F745" i="3"/>
  <c r="G745" i="3" s="1"/>
  <c r="H745" i="3" s="1"/>
  <c r="F746" i="3"/>
  <c r="G746" i="3" s="1"/>
  <c r="H746" i="3" s="1"/>
  <c r="F747" i="3"/>
  <c r="G747" i="3" s="1"/>
  <c r="H747" i="3" s="1"/>
  <c r="F748" i="3"/>
  <c r="G748" i="3" s="1"/>
  <c r="H748" i="3" s="1"/>
  <c r="F749" i="3"/>
  <c r="G749" i="3" s="1"/>
  <c r="H749" i="3" s="1"/>
  <c r="F750" i="3"/>
  <c r="G750" i="3" s="1"/>
  <c r="H750" i="3" s="1"/>
  <c r="F751" i="3"/>
  <c r="G751" i="3" s="1"/>
  <c r="H751" i="3" s="1"/>
  <c r="F752" i="3"/>
  <c r="G752" i="3" s="1"/>
  <c r="H752" i="3" s="1"/>
  <c r="F753" i="3"/>
  <c r="G753" i="3" s="1"/>
  <c r="H753" i="3" s="1"/>
  <c r="F754" i="3"/>
  <c r="G754" i="3" s="1"/>
  <c r="H754" i="3" s="1"/>
  <c r="F755" i="3"/>
  <c r="G755" i="3" s="1"/>
  <c r="H755" i="3" s="1"/>
  <c r="F756" i="3"/>
  <c r="G756" i="3" s="1"/>
  <c r="H756" i="3" s="1"/>
  <c r="F757" i="3"/>
  <c r="G757" i="3" s="1"/>
  <c r="H757" i="3" s="1"/>
  <c r="F758" i="3"/>
  <c r="G758" i="3" s="1"/>
  <c r="H758" i="3" s="1"/>
  <c r="F759" i="3"/>
  <c r="G759" i="3" s="1"/>
  <c r="H759" i="3" s="1"/>
  <c r="F760" i="3"/>
  <c r="G760" i="3" s="1"/>
  <c r="H760" i="3" s="1"/>
  <c r="F761" i="3"/>
  <c r="G761" i="3" s="1"/>
  <c r="H761" i="3" s="1"/>
  <c r="F762" i="3"/>
  <c r="G762" i="3" s="1"/>
  <c r="H762" i="3" s="1"/>
  <c r="F763" i="3"/>
  <c r="G763" i="3" s="1"/>
  <c r="H763" i="3" s="1"/>
  <c r="F764" i="3"/>
  <c r="G764" i="3" s="1"/>
  <c r="H764" i="3" s="1"/>
  <c r="F765" i="3"/>
  <c r="G765" i="3" s="1"/>
  <c r="H765" i="3" s="1"/>
  <c r="F766" i="3"/>
  <c r="G766" i="3" s="1"/>
  <c r="H766" i="3" s="1"/>
  <c r="F767" i="3"/>
  <c r="G767" i="3" s="1"/>
  <c r="H767" i="3" s="1"/>
  <c r="F768" i="3"/>
  <c r="G768" i="3" s="1"/>
  <c r="H768" i="3" s="1"/>
  <c r="F769" i="3"/>
  <c r="G769" i="3" s="1"/>
  <c r="H769" i="3" s="1"/>
  <c r="F770" i="3"/>
  <c r="G770" i="3" s="1"/>
  <c r="H770" i="3" s="1"/>
  <c r="F771" i="3"/>
  <c r="G771" i="3" s="1"/>
  <c r="H771" i="3" s="1"/>
  <c r="F772" i="3"/>
  <c r="G772" i="3" s="1"/>
  <c r="H772" i="3" s="1"/>
  <c r="F773" i="3"/>
  <c r="G773" i="3" s="1"/>
  <c r="H773" i="3" s="1"/>
  <c r="F774" i="3"/>
  <c r="G774" i="3" s="1"/>
  <c r="H774" i="3" s="1"/>
  <c r="F775" i="3"/>
  <c r="G775" i="3" s="1"/>
  <c r="H775" i="3" s="1"/>
  <c r="F776" i="3"/>
  <c r="G776" i="3" s="1"/>
  <c r="H776" i="3" s="1"/>
  <c r="F777" i="3"/>
  <c r="G777" i="3" s="1"/>
  <c r="H777" i="3" s="1"/>
  <c r="F778" i="3"/>
  <c r="G778" i="3" s="1"/>
  <c r="H778" i="3" s="1"/>
  <c r="F779" i="3"/>
  <c r="G779" i="3" s="1"/>
  <c r="H779" i="3" s="1"/>
  <c r="F780" i="3"/>
  <c r="G780" i="3" s="1"/>
  <c r="H780" i="3" s="1"/>
  <c r="F781" i="3"/>
  <c r="G781" i="3" s="1"/>
  <c r="H781" i="3" s="1"/>
  <c r="F782" i="3"/>
  <c r="G782" i="3" s="1"/>
  <c r="H782" i="3" s="1"/>
  <c r="F783" i="3"/>
  <c r="G783" i="3" s="1"/>
  <c r="H783" i="3" s="1"/>
  <c r="F784" i="3"/>
  <c r="G784" i="3" s="1"/>
  <c r="H784" i="3" s="1"/>
  <c r="F785" i="3"/>
  <c r="G785" i="3" s="1"/>
  <c r="H785" i="3" s="1"/>
  <c r="F786" i="3"/>
  <c r="G786" i="3" s="1"/>
  <c r="H786" i="3" s="1"/>
  <c r="F787" i="3"/>
  <c r="G787" i="3" s="1"/>
  <c r="H787" i="3" s="1"/>
  <c r="F788" i="3"/>
  <c r="G788" i="3" s="1"/>
  <c r="H788" i="3" s="1"/>
  <c r="F789" i="3"/>
  <c r="G789" i="3" s="1"/>
  <c r="H789" i="3" s="1"/>
  <c r="F790" i="3"/>
  <c r="G790" i="3" s="1"/>
  <c r="H790" i="3" s="1"/>
  <c r="F791" i="3"/>
  <c r="G791" i="3" s="1"/>
  <c r="H791" i="3" s="1"/>
  <c r="F792" i="3"/>
  <c r="G792" i="3" s="1"/>
  <c r="H792" i="3" s="1"/>
  <c r="F793" i="3"/>
  <c r="G793" i="3" s="1"/>
  <c r="H793" i="3" s="1"/>
  <c r="F794" i="3"/>
  <c r="G794" i="3" s="1"/>
  <c r="H794" i="3" s="1"/>
  <c r="F795" i="3"/>
  <c r="G795" i="3" s="1"/>
  <c r="H795" i="3" s="1"/>
  <c r="F796" i="3"/>
  <c r="G796" i="3" s="1"/>
  <c r="H796" i="3" s="1"/>
  <c r="F797" i="3"/>
  <c r="G797" i="3" s="1"/>
  <c r="H797" i="3" s="1"/>
  <c r="F798" i="3"/>
  <c r="G798" i="3" s="1"/>
  <c r="H798" i="3" s="1"/>
  <c r="F799" i="3"/>
  <c r="G799" i="3" s="1"/>
  <c r="H799" i="3" s="1"/>
  <c r="F800" i="3"/>
  <c r="G800" i="3" s="1"/>
  <c r="H800" i="3" s="1"/>
  <c r="F801" i="3"/>
  <c r="G801" i="3" s="1"/>
  <c r="H801" i="3" s="1"/>
  <c r="F802" i="3"/>
  <c r="G802" i="3" s="1"/>
  <c r="H802" i="3" s="1"/>
  <c r="F803" i="3"/>
  <c r="G803" i="3" s="1"/>
  <c r="H803" i="3" s="1"/>
  <c r="F804" i="3"/>
  <c r="G804" i="3" s="1"/>
  <c r="H804" i="3" s="1"/>
  <c r="F805" i="3"/>
  <c r="G805" i="3" s="1"/>
  <c r="H805" i="3" s="1"/>
  <c r="F806" i="3"/>
  <c r="G806" i="3" s="1"/>
  <c r="H806" i="3" s="1"/>
  <c r="F807" i="3"/>
  <c r="G807" i="3" s="1"/>
  <c r="H807" i="3" s="1"/>
  <c r="F808" i="3"/>
  <c r="G808" i="3" s="1"/>
  <c r="H808" i="3" s="1"/>
  <c r="F809" i="3"/>
  <c r="G809" i="3" s="1"/>
  <c r="H809" i="3" s="1"/>
  <c r="F810" i="3"/>
  <c r="G810" i="3" s="1"/>
  <c r="H810" i="3" s="1"/>
  <c r="F811" i="3"/>
  <c r="G811" i="3" s="1"/>
  <c r="H811" i="3" s="1"/>
  <c r="F812" i="3"/>
  <c r="G812" i="3" s="1"/>
  <c r="H812" i="3" s="1"/>
  <c r="F813" i="3"/>
  <c r="G813" i="3" s="1"/>
  <c r="H813" i="3" s="1"/>
  <c r="F814" i="3"/>
  <c r="G814" i="3" s="1"/>
  <c r="H814" i="3" s="1"/>
  <c r="F815" i="3"/>
  <c r="G815" i="3" s="1"/>
  <c r="H815" i="3" s="1"/>
  <c r="F816" i="3"/>
  <c r="G816" i="3" s="1"/>
  <c r="H816" i="3" s="1"/>
  <c r="F817" i="3"/>
  <c r="G817" i="3" s="1"/>
  <c r="H817" i="3" s="1"/>
  <c r="F818" i="3"/>
  <c r="G818" i="3" s="1"/>
  <c r="H818" i="3" s="1"/>
  <c r="F819" i="3"/>
  <c r="G819" i="3" s="1"/>
  <c r="H819" i="3" s="1"/>
  <c r="F820" i="3"/>
  <c r="G820" i="3" s="1"/>
  <c r="H820" i="3" s="1"/>
  <c r="F821" i="3"/>
  <c r="G821" i="3" s="1"/>
  <c r="H821" i="3" s="1"/>
  <c r="F822" i="3"/>
  <c r="G822" i="3" s="1"/>
  <c r="H822" i="3" s="1"/>
  <c r="F823" i="3"/>
  <c r="G823" i="3" s="1"/>
  <c r="H823" i="3" s="1"/>
  <c r="F824" i="3"/>
  <c r="G824" i="3" s="1"/>
  <c r="H824" i="3" s="1"/>
  <c r="F825" i="3"/>
  <c r="G825" i="3" s="1"/>
  <c r="H825" i="3" s="1"/>
  <c r="F826" i="3"/>
  <c r="G826" i="3" s="1"/>
  <c r="H826" i="3" s="1"/>
  <c r="F827" i="3"/>
  <c r="G827" i="3" s="1"/>
  <c r="H827" i="3" s="1"/>
  <c r="F828" i="3"/>
  <c r="G828" i="3" s="1"/>
  <c r="H828" i="3" s="1"/>
  <c r="F829" i="3"/>
  <c r="G829" i="3" s="1"/>
  <c r="H829" i="3" s="1"/>
  <c r="F830" i="3"/>
  <c r="G830" i="3" s="1"/>
  <c r="H830" i="3" s="1"/>
  <c r="F831" i="3"/>
  <c r="G831" i="3" s="1"/>
  <c r="H831" i="3" s="1"/>
  <c r="F832" i="3"/>
  <c r="G832" i="3" s="1"/>
  <c r="H832" i="3" s="1"/>
  <c r="F833" i="3"/>
  <c r="G833" i="3" s="1"/>
  <c r="H833" i="3" s="1"/>
  <c r="F834" i="3"/>
  <c r="G834" i="3" s="1"/>
  <c r="H834" i="3" s="1"/>
  <c r="F835" i="3"/>
  <c r="G835" i="3" s="1"/>
  <c r="H835" i="3" s="1"/>
  <c r="F836" i="3"/>
  <c r="G836" i="3" s="1"/>
  <c r="H836" i="3" s="1"/>
  <c r="F837" i="3"/>
  <c r="G837" i="3" s="1"/>
  <c r="H837" i="3" s="1"/>
  <c r="F838" i="3"/>
  <c r="G838" i="3" s="1"/>
  <c r="H838" i="3" s="1"/>
  <c r="F839" i="3"/>
  <c r="G839" i="3" s="1"/>
  <c r="H839" i="3" s="1"/>
  <c r="F840" i="3"/>
  <c r="G840" i="3" s="1"/>
  <c r="H840" i="3" s="1"/>
  <c r="F841" i="3"/>
  <c r="G841" i="3" s="1"/>
  <c r="H841" i="3" s="1"/>
  <c r="F842" i="3"/>
  <c r="G842" i="3" s="1"/>
  <c r="H842" i="3" s="1"/>
  <c r="F843" i="3"/>
  <c r="G843" i="3" s="1"/>
  <c r="H843" i="3" s="1"/>
  <c r="F844" i="3"/>
  <c r="G844" i="3" s="1"/>
  <c r="H844" i="3" s="1"/>
  <c r="F845" i="3"/>
  <c r="G845" i="3" s="1"/>
  <c r="H845" i="3" s="1"/>
  <c r="F846" i="3"/>
  <c r="G846" i="3" s="1"/>
  <c r="H846" i="3" s="1"/>
  <c r="F847" i="3"/>
  <c r="G847" i="3" s="1"/>
  <c r="H847" i="3" s="1"/>
  <c r="F848" i="3"/>
  <c r="G848" i="3" s="1"/>
  <c r="H848" i="3" s="1"/>
  <c r="F849" i="3"/>
  <c r="G849" i="3" s="1"/>
  <c r="H849" i="3" s="1"/>
  <c r="F850" i="3"/>
  <c r="G850" i="3" s="1"/>
  <c r="H850" i="3" s="1"/>
  <c r="F851" i="3"/>
  <c r="G851" i="3" s="1"/>
  <c r="H851" i="3" s="1"/>
  <c r="F852" i="3"/>
  <c r="G852" i="3" s="1"/>
  <c r="H852" i="3" s="1"/>
  <c r="F853" i="3"/>
  <c r="G853" i="3" s="1"/>
  <c r="H853" i="3" s="1"/>
  <c r="F854" i="3"/>
  <c r="G854" i="3" s="1"/>
  <c r="H854" i="3" s="1"/>
  <c r="F855" i="3"/>
  <c r="G855" i="3" s="1"/>
  <c r="H855" i="3" s="1"/>
  <c r="F856" i="3"/>
  <c r="G856" i="3" s="1"/>
  <c r="H856" i="3" s="1"/>
  <c r="F857" i="3"/>
  <c r="G857" i="3" s="1"/>
  <c r="H857" i="3" s="1"/>
  <c r="F858" i="3"/>
  <c r="G858" i="3" s="1"/>
  <c r="H858" i="3" s="1"/>
  <c r="F859" i="3"/>
  <c r="G859" i="3" s="1"/>
  <c r="H859" i="3" s="1"/>
  <c r="F860" i="3"/>
  <c r="G860" i="3" s="1"/>
  <c r="H860" i="3" s="1"/>
  <c r="F861" i="3"/>
  <c r="G861" i="3" s="1"/>
  <c r="H861" i="3" s="1"/>
  <c r="F862" i="3"/>
  <c r="G862" i="3" s="1"/>
  <c r="H862" i="3" s="1"/>
  <c r="F863" i="3"/>
  <c r="G863" i="3" s="1"/>
  <c r="H863" i="3" s="1"/>
  <c r="F864" i="3"/>
  <c r="G864" i="3" s="1"/>
  <c r="H864" i="3" s="1"/>
  <c r="F865" i="3"/>
  <c r="G865" i="3" s="1"/>
  <c r="H865" i="3" s="1"/>
  <c r="F866" i="3"/>
  <c r="G866" i="3" s="1"/>
  <c r="H866" i="3" s="1"/>
  <c r="F867" i="3"/>
  <c r="G867" i="3" s="1"/>
  <c r="H867" i="3" s="1"/>
  <c r="F868" i="3"/>
  <c r="G868" i="3" s="1"/>
  <c r="H868" i="3" s="1"/>
  <c r="F869" i="3"/>
  <c r="G869" i="3" s="1"/>
  <c r="H869" i="3" s="1"/>
  <c r="F870" i="3"/>
  <c r="G870" i="3" s="1"/>
  <c r="H870" i="3" s="1"/>
  <c r="F871" i="3"/>
  <c r="G871" i="3" s="1"/>
  <c r="H871" i="3" s="1"/>
  <c r="F872" i="3"/>
  <c r="G872" i="3" s="1"/>
  <c r="H872" i="3" s="1"/>
  <c r="F873" i="3"/>
  <c r="G873" i="3" s="1"/>
  <c r="H873" i="3" s="1"/>
  <c r="F874" i="3"/>
  <c r="G874" i="3" s="1"/>
  <c r="H874" i="3" s="1"/>
  <c r="F875" i="3"/>
  <c r="G875" i="3" s="1"/>
  <c r="H875" i="3" s="1"/>
  <c r="F876" i="3"/>
  <c r="G876" i="3" s="1"/>
  <c r="H876" i="3" s="1"/>
  <c r="F877" i="3"/>
  <c r="G877" i="3" s="1"/>
  <c r="H877" i="3" s="1"/>
  <c r="F878" i="3"/>
  <c r="G878" i="3" s="1"/>
  <c r="H878" i="3" s="1"/>
  <c r="F879" i="3"/>
  <c r="G879" i="3" s="1"/>
  <c r="H879" i="3" s="1"/>
  <c r="F880" i="3"/>
  <c r="G880" i="3" s="1"/>
  <c r="H880" i="3" s="1"/>
  <c r="F881" i="3"/>
  <c r="G881" i="3" s="1"/>
  <c r="H881" i="3" s="1"/>
  <c r="F882" i="3"/>
  <c r="G882" i="3" s="1"/>
  <c r="H882" i="3" s="1"/>
  <c r="F883" i="3"/>
  <c r="G883" i="3" s="1"/>
  <c r="H883" i="3" s="1"/>
  <c r="F884" i="3"/>
  <c r="G884" i="3" s="1"/>
  <c r="H884" i="3" s="1"/>
  <c r="F885" i="3"/>
  <c r="G885" i="3" s="1"/>
  <c r="H885" i="3" s="1"/>
  <c r="F886" i="3"/>
  <c r="G886" i="3" s="1"/>
  <c r="H886" i="3" s="1"/>
  <c r="F887" i="3"/>
  <c r="G887" i="3" s="1"/>
  <c r="H887" i="3" s="1"/>
  <c r="F888" i="3"/>
  <c r="G888" i="3" s="1"/>
  <c r="H888" i="3" s="1"/>
  <c r="F889" i="3"/>
  <c r="G889" i="3" s="1"/>
  <c r="H889" i="3" s="1"/>
  <c r="F890" i="3"/>
  <c r="G890" i="3" s="1"/>
  <c r="H890" i="3" s="1"/>
  <c r="F891" i="3"/>
  <c r="G891" i="3" s="1"/>
  <c r="H891" i="3" s="1"/>
  <c r="F892" i="3"/>
  <c r="G892" i="3" s="1"/>
  <c r="H892" i="3" s="1"/>
  <c r="F893" i="3"/>
  <c r="G893" i="3" s="1"/>
  <c r="H893" i="3" s="1"/>
  <c r="F894" i="3"/>
  <c r="G894" i="3" s="1"/>
  <c r="H894" i="3" s="1"/>
  <c r="F895" i="3"/>
  <c r="G895" i="3" s="1"/>
  <c r="H895" i="3" s="1"/>
  <c r="F896" i="3"/>
  <c r="G896" i="3" s="1"/>
  <c r="H896" i="3" s="1"/>
  <c r="F897" i="3"/>
  <c r="G897" i="3" s="1"/>
  <c r="H897" i="3" s="1"/>
  <c r="F898" i="3"/>
  <c r="G898" i="3" s="1"/>
  <c r="H898" i="3" s="1"/>
  <c r="F899" i="3"/>
  <c r="G899" i="3" s="1"/>
  <c r="H899" i="3" s="1"/>
  <c r="F900" i="3"/>
  <c r="G900" i="3" s="1"/>
  <c r="H900" i="3" s="1"/>
  <c r="F901" i="3"/>
  <c r="G901" i="3" s="1"/>
  <c r="H901" i="3" s="1"/>
  <c r="F902" i="3"/>
  <c r="G902" i="3" s="1"/>
  <c r="H902" i="3" s="1"/>
  <c r="F903" i="3"/>
  <c r="G903" i="3" s="1"/>
  <c r="H903" i="3" s="1"/>
  <c r="F904" i="3"/>
  <c r="G904" i="3" s="1"/>
  <c r="H904" i="3" s="1"/>
  <c r="F905" i="3"/>
  <c r="G905" i="3" s="1"/>
  <c r="H905" i="3" s="1"/>
  <c r="F906" i="3"/>
  <c r="G906" i="3" s="1"/>
  <c r="H906" i="3" s="1"/>
  <c r="F907" i="3"/>
  <c r="G907" i="3" s="1"/>
  <c r="H907" i="3" s="1"/>
  <c r="F908" i="3"/>
  <c r="G908" i="3" s="1"/>
  <c r="H908" i="3" s="1"/>
  <c r="F909" i="3"/>
  <c r="G909" i="3" s="1"/>
  <c r="H909" i="3" s="1"/>
  <c r="F910" i="3"/>
  <c r="G910" i="3" s="1"/>
  <c r="H910" i="3" s="1"/>
  <c r="F911" i="3"/>
  <c r="G911" i="3" s="1"/>
  <c r="H911" i="3" s="1"/>
  <c r="F912" i="3"/>
  <c r="G912" i="3" s="1"/>
  <c r="H912" i="3" s="1"/>
  <c r="F913" i="3"/>
  <c r="G913" i="3" s="1"/>
  <c r="H913" i="3" s="1"/>
  <c r="F914" i="3"/>
  <c r="G914" i="3" s="1"/>
  <c r="H914" i="3" s="1"/>
  <c r="F915" i="3"/>
  <c r="G915" i="3" s="1"/>
  <c r="H915" i="3" s="1"/>
  <c r="F916" i="3"/>
  <c r="G916" i="3" s="1"/>
  <c r="H916" i="3" s="1"/>
  <c r="F917" i="3"/>
  <c r="G917" i="3" s="1"/>
  <c r="H917" i="3" s="1"/>
  <c r="F918" i="3"/>
  <c r="G918" i="3" s="1"/>
  <c r="H918" i="3" s="1"/>
  <c r="F919" i="3"/>
  <c r="G919" i="3" s="1"/>
  <c r="H919" i="3" s="1"/>
  <c r="F920" i="3"/>
  <c r="G920" i="3" s="1"/>
  <c r="H920" i="3" s="1"/>
  <c r="F921" i="3"/>
  <c r="G921" i="3" s="1"/>
  <c r="H921" i="3" s="1"/>
  <c r="F922" i="3"/>
  <c r="G922" i="3" s="1"/>
  <c r="H922" i="3" s="1"/>
  <c r="F923" i="3"/>
  <c r="G923" i="3" s="1"/>
  <c r="H923" i="3" s="1"/>
  <c r="F924" i="3"/>
  <c r="G924" i="3" s="1"/>
  <c r="H924" i="3" s="1"/>
  <c r="F925" i="3"/>
  <c r="G925" i="3" s="1"/>
  <c r="H925" i="3" s="1"/>
  <c r="F926" i="3"/>
  <c r="G926" i="3" s="1"/>
  <c r="H926" i="3" s="1"/>
  <c r="F927" i="3"/>
  <c r="G927" i="3" s="1"/>
  <c r="H927" i="3" s="1"/>
  <c r="F928" i="3"/>
  <c r="G928" i="3" s="1"/>
  <c r="H928" i="3" s="1"/>
  <c r="F929" i="3"/>
  <c r="G929" i="3" s="1"/>
  <c r="H929" i="3" s="1"/>
  <c r="F930" i="3"/>
  <c r="G930" i="3" s="1"/>
  <c r="H930" i="3" s="1"/>
  <c r="F931" i="3"/>
  <c r="G931" i="3" s="1"/>
  <c r="H931" i="3" s="1"/>
  <c r="F932" i="3"/>
  <c r="G932" i="3" s="1"/>
  <c r="H932" i="3" s="1"/>
  <c r="F933" i="3"/>
  <c r="G933" i="3" s="1"/>
  <c r="H933" i="3" s="1"/>
  <c r="F934" i="3"/>
  <c r="G934" i="3" s="1"/>
  <c r="H934" i="3" s="1"/>
  <c r="F935" i="3"/>
  <c r="G935" i="3" s="1"/>
  <c r="H935" i="3" s="1"/>
  <c r="F936" i="3"/>
  <c r="G936" i="3" s="1"/>
  <c r="H936" i="3" s="1"/>
  <c r="F937" i="3"/>
  <c r="G937" i="3" s="1"/>
  <c r="H937" i="3" s="1"/>
  <c r="F938" i="3"/>
  <c r="G938" i="3" s="1"/>
  <c r="H938" i="3" s="1"/>
  <c r="F939" i="3"/>
  <c r="G939" i="3" s="1"/>
  <c r="H939" i="3" s="1"/>
  <c r="F940" i="3"/>
  <c r="G940" i="3" s="1"/>
  <c r="H940" i="3" s="1"/>
  <c r="F941" i="3"/>
  <c r="G941" i="3" s="1"/>
  <c r="H941" i="3" s="1"/>
  <c r="F942" i="3"/>
  <c r="G942" i="3" s="1"/>
  <c r="H942" i="3" s="1"/>
  <c r="F943" i="3"/>
  <c r="G943" i="3" s="1"/>
  <c r="H943" i="3" s="1"/>
  <c r="F944" i="3"/>
  <c r="G944" i="3" s="1"/>
  <c r="H944" i="3" s="1"/>
  <c r="F945" i="3"/>
  <c r="G945" i="3" s="1"/>
  <c r="H945" i="3" s="1"/>
  <c r="F946" i="3"/>
  <c r="G946" i="3" s="1"/>
  <c r="H946" i="3" s="1"/>
  <c r="F947" i="3"/>
  <c r="G947" i="3" s="1"/>
  <c r="H947" i="3" s="1"/>
  <c r="F948" i="3"/>
  <c r="G948" i="3" s="1"/>
  <c r="H948" i="3" s="1"/>
  <c r="F949" i="3"/>
  <c r="G949" i="3" s="1"/>
  <c r="H949" i="3" s="1"/>
  <c r="F950" i="3"/>
  <c r="G950" i="3" s="1"/>
  <c r="H950" i="3" s="1"/>
  <c r="F951" i="3"/>
  <c r="G951" i="3" s="1"/>
  <c r="H951" i="3" s="1"/>
  <c r="F952" i="3"/>
  <c r="G952" i="3" s="1"/>
  <c r="H952" i="3" s="1"/>
  <c r="F953" i="3"/>
  <c r="G953" i="3" s="1"/>
  <c r="H953" i="3" s="1"/>
  <c r="F954" i="3"/>
  <c r="G954" i="3" s="1"/>
  <c r="H954" i="3" s="1"/>
  <c r="F955" i="3"/>
  <c r="G955" i="3" s="1"/>
  <c r="H955" i="3" s="1"/>
  <c r="F956" i="3"/>
  <c r="G956" i="3" s="1"/>
  <c r="H956" i="3" s="1"/>
  <c r="F957" i="3"/>
  <c r="G957" i="3" s="1"/>
  <c r="H957" i="3" s="1"/>
  <c r="F958" i="3"/>
  <c r="G958" i="3" s="1"/>
  <c r="H958" i="3" s="1"/>
  <c r="F959" i="3"/>
  <c r="G959" i="3" s="1"/>
  <c r="H959" i="3" s="1"/>
  <c r="F960" i="3"/>
  <c r="G960" i="3" s="1"/>
  <c r="H960" i="3" s="1"/>
  <c r="F961" i="3"/>
  <c r="G961" i="3" s="1"/>
  <c r="H961" i="3" s="1"/>
  <c r="F962" i="3"/>
  <c r="G962" i="3" s="1"/>
  <c r="H962" i="3" s="1"/>
  <c r="F963" i="3"/>
  <c r="G963" i="3" s="1"/>
  <c r="H963" i="3" s="1"/>
  <c r="F964" i="3"/>
  <c r="G964" i="3" s="1"/>
  <c r="H964" i="3" s="1"/>
  <c r="F965" i="3"/>
  <c r="G965" i="3" s="1"/>
  <c r="H965" i="3" s="1"/>
  <c r="F966" i="3"/>
  <c r="G966" i="3" s="1"/>
  <c r="H966" i="3" s="1"/>
  <c r="F967" i="3"/>
  <c r="G967" i="3" s="1"/>
  <c r="H967" i="3" s="1"/>
  <c r="F968" i="3"/>
  <c r="G968" i="3" s="1"/>
  <c r="H968" i="3" s="1"/>
  <c r="F969" i="3"/>
  <c r="G969" i="3" s="1"/>
  <c r="H969" i="3" s="1"/>
  <c r="F970" i="3"/>
  <c r="G970" i="3" s="1"/>
  <c r="H970" i="3" s="1"/>
  <c r="F971" i="3"/>
  <c r="G971" i="3" s="1"/>
  <c r="H971" i="3" s="1"/>
  <c r="F972" i="3"/>
  <c r="G972" i="3" s="1"/>
  <c r="H972" i="3" s="1"/>
  <c r="F973" i="3"/>
  <c r="G973" i="3" s="1"/>
  <c r="H973" i="3" s="1"/>
  <c r="F974" i="3"/>
  <c r="G974" i="3" s="1"/>
  <c r="H974" i="3" s="1"/>
  <c r="F975" i="3"/>
  <c r="G975" i="3" s="1"/>
  <c r="H975" i="3" s="1"/>
  <c r="F976" i="3"/>
  <c r="G976" i="3" s="1"/>
  <c r="H976" i="3" s="1"/>
  <c r="F977" i="3"/>
  <c r="G977" i="3" s="1"/>
  <c r="H977" i="3" s="1"/>
  <c r="F978" i="3"/>
  <c r="G978" i="3" s="1"/>
  <c r="H978" i="3" s="1"/>
  <c r="F979" i="3"/>
  <c r="G979" i="3" s="1"/>
  <c r="H979" i="3" s="1"/>
  <c r="F980" i="3"/>
  <c r="G980" i="3" s="1"/>
  <c r="H980" i="3" s="1"/>
  <c r="F981" i="3"/>
  <c r="G981" i="3" s="1"/>
  <c r="H981" i="3" s="1"/>
  <c r="F982" i="3"/>
  <c r="G982" i="3" s="1"/>
  <c r="H982" i="3" s="1"/>
  <c r="F983" i="3"/>
  <c r="G983" i="3" s="1"/>
  <c r="H983" i="3" s="1"/>
  <c r="F984" i="3"/>
  <c r="G984" i="3" s="1"/>
  <c r="H984" i="3" s="1"/>
  <c r="F985" i="3"/>
  <c r="G985" i="3" s="1"/>
  <c r="H985" i="3" s="1"/>
  <c r="F986" i="3"/>
  <c r="G986" i="3" s="1"/>
  <c r="H986" i="3" s="1"/>
  <c r="F987" i="3"/>
  <c r="G987" i="3" s="1"/>
  <c r="H987" i="3" s="1"/>
  <c r="F988" i="3"/>
  <c r="G988" i="3" s="1"/>
  <c r="H988" i="3" s="1"/>
  <c r="F989" i="3"/>
  <c r="G989" i="3" s="1"/>
  <c r="H989" i="3" s="1"/>
  <c r="F990" i="3"/>
  <c r="G990" i="3" s="1"/>
  <c r="H990" i="3" s="1"/>
  <c r="F991" i="3"/>
  <c r="G991" i="3" s="1"/>
  <c r="H991" i="3" s="1"/>
  <c r="F992" i="3"/>
  <c r="G992" i="3" s="1"/>
  <c r="H992" i="3" s="1"/>
  <c r="F993" i="3"/>
  <c r="G993" i="3" s="1"/>
  <c r="H993" i="3" s="1"/>
  <c r="F994" i="3"/>
  <c r="G994" i="3" s="1"/>
  <c r="H994" i="3" s="1"/>
  <c r="F995" i="3"/>
  <c r="G995" i="3" s="1"/>
  <c r="H995" i="3" s="1"/>
  <c r="F996" i="3"/>
  <c r="G996" i="3" s="1"/>
  <c r="H996" i="3" s="1"/>
  <c r="F997" i="3"/>
  <c r="G997" i="3" s="1"/>
  <c r="H997" i="3" s="1"/>
  <c r="F998" i="3"/>
  <c r="G998" i="3" s="1"/>
  <c r="H998" i="3" s="1"/>
  <c r="F999" i="3"/>
  <c r="G999" i="3" s="1"/>
  <c r="H999" i="3" s="1"/>
  <c r="F1000" i="3"/>
  <c r="G1000" i="3" s="1"/>
  <c r="H1000" i="3" s="1"/>
  <c r="F1001" i="3"/>
  <c r="G1001" i="3" s="1"/>
  <c r="H1001" i="3" s="1"/>
  <c r="F1002" i="3"/>
  <c r="G1002" i="3" s="1"/>
  <c r="H1002" i="3" s="1"/>
  <c r="F1003" i="3"/>
  <c r="G1003" i="3" s="1"/>
  <c r="H1003" i="3" s="1"/>
  <c r="F1004" i="3"/>
  <c r="G1004" i="3" s="1"/>
  <c r="H1004" i="3" s="1"/>
  <c r="F1005" i="3"/>
  <c r="G1005" i="3" s="1"/>
  <c r="H1005" i="3" s="1"/>
  <c r="F1006" i="3"/>
  <c r="G1006" i="3" s="1"/>
  <c r="H1006" i="3" s="1"/>
  <c r="F1007" i="3"/>
  <c r="G1007" i="3" s="1"/>
  <c r="H1007" i="3" s="1"/>
  <c r="F1008" i="3"/>
  <c r="G1008" i="3" s="1"/>
  <c r="H1008" i="3" s="1"/>
  <c r="F1009" i="3"/>
  <c r="G1009" i="3" s="1"/>
  <c r="H1009" i="3" s="1"/>
  <c r="F1010" i="3"/>
  <c r="G1010" i="3" s="1"/>
  <c r="H1010" i="3" s="1"/>
  <c r="F1011" i="3"/>
  <c r="G1011" i="3" s="1"/>
  <c r="H1011" i="3" s="1"/>
  <c r="F1012" i="3"/>
  <c r="G1012" i="3" s="1"/>
  <c r="H1012" i="3" s="1"/>
  <c r="F1013" i="3"/>
  <c r="G1013" i="3" s="1"/>
  <c r="H1013" i="3" s="1"/>
  <c r="F1014" i="3"/>
  <c r="G1014" i="3" s="1"/>
  <c r="H1014" i="3" s="1"/>
  <c r="F1015" i="3"/>
  <c r="G1015" i="3" s="1"/>
  <c r="H1015" i="3" s="1"/>
  <c r="F1016" i="3"/>
  <c r="G1016" i="3" s="1"/>
  <c r="H1016" i="3" s="1"/>
  <c r="F1017" i="3"/>
  <c r="G1017" i="3" s="1"/>
  <c r="H1017" i="3" s="1"/>
  <c r="F1018" i="3"/>
  <c r="G1018" i="3" s="1"/>
  <c r="H1018" i="3" s="1"/>
  <c r="F1019" i="3"/>
  <c r="G1019" i="3" s="1"/>
  <c r="H1019" i="3" s="1"/>
  <c r="F1020" i="3"/>
  <c r="G1020" i="3" s="1"/>
  <c r="H1020" i="3" s="1"/>
  <c r="F1021" i="3"/>
  <c r="G1021" i="3" s="1"/>
  <c r="H1021" i="3" s="1"/>
  <c r="F1022" i="3"/>
  <c r="G1022" i="3" s="1"/>
  <c r="H1022" i="3" s="1"/>
  <c r="F1023" i="3"/>
  <c r="G1023" i="3" s="1"/>
  <c r="H1023" i="3" s="1"/>
  <c r="F1024" i="3"/>
  <c r="G1024" i="3" s="1"/>
  <c r="H1024" i="3" s="1"/>
  <c r="F1025" i="3"/>
  <c r="G1025" i="3" s="1"/>
  <c r="H1025" i="3" s="1"/>
  <c r="F1026" i="3"/>
  <c r="G1026" i="3" s="1"/>
  <c r="H1026" i="3" s="1"/>
  <c r="F1027" i="3"/>
  <c r="G1027" i="3" s="1"/>
  <c r="H1027" i="3" s="1"/>
  <c r="F1028" i="3"/>
  <c r="G1028" i="3" s="1"/>
  <c r="H1028" i="3" s="1"/>
  <c r="F1029" i="3"/>
  <c r="G1029" i="3" s="1"/>
  <c r="H1029" i="3" s="1"/>
  <c r="F1030" i="3"/>
  <c r="G1030" i="3" s="1"/>
  <c r="H1030" i="3" s="1"/>
  <c r="F1031" i="3"/>
  <c r="G1031" i="3" s="1"/>
  <c r="H1031" i="3" s="1"/>
  <c r="F1032" i="3"/>
  <c r="G1032" i="3" s="1"/>
  <c r="H1032" i="3" s="1"/>
  <c r="F1033" i="3"/>
  <c r="G1033" i="3" s="1"/>
  <c r="H1033" i="3" s="1"/>
  <c r="F1034" i="3"/>
  <c r="G1034" i="3" s="1"/>
  <c r="H1034" i="3" s="1"/>
  <c r="F1035" i="3"/>
  <c r="G1035" i="3" s="1"/>
  <c r="H1035" i="3" s="1"/>
  <c r="F1036" i="3"/>
  <c r="G1036" i="3" s="1"/>
  <c r="H1036" i="3" s="1"/>
  <c r="F1037" i="3"/>
  <c r="G1037" i="3" s="1"/>
  <c r="H1037" i="3" s="1"/>
  <c r="F1038" i="3"/>
  <c r="G1038" i="3" s="1"/>
  <c r="H1038" i="3" s="1"/>
  <c r="F1039" i="3"/>
  <c r="G1039" i="3" s="1"/>
  <c r="H1039" i="3" s="1"/>
  <c r="F1040" i="3"/>
  <c r="G1040" i="3" s="1"/>
  <c r="H1040" i="3" s="1"/>
  <c r="F1041" i="3"/>
  <c r="G1041" i="3" s="1"/>
  <c r="H1041" i="3" s="1"/>
  <c r="F1042" i="3"/>
  <c r="G1042" i="3" s="1"/>
  <c r="H1042" i="3" s="1"/>
  <c r="F1043" i="3"/>
  <c r="G1043" i="3" s="1"/>
  <c r="H1043" i="3" s="1"/>
  <c r="F1044" i="3"/>
  <c r="G1044" i="3" s="1"/>
  <c r="H1044" i="3" s="1"/>
  <c r="F1045" i="3"/>
  <c r="G1045" i="3" s="1"/>
  <c r="H1045" i="3" s="1"/>
  <c r="F1046" i="3"/>
  <c r="G1046" i="3" s="1"/>
  <c r="H1046" i="3" s="1"/>
  <c r="F1047" i="3"/>
  <c r="G1047" i="3" s="1"/>
  <c r="H1047" i="3" s="1"/>
  <c r="F1048" i="3"/>
  <c r="G1048" i="3" s="1"/>
  <c r="H1048" i="3" s="1"/>
  <c r="F1049" i="3"/>
  <c r="G1049" i="3" s="1"/>
  <c r="H1049" i="3" s="1"/>
  <c r="F1050" i="3"/>
  <c r="G1050" i="3" s="1"/>
  <c r="H1050" i="3" s="1"/>
  <c r="F1051" i="3"/>
  <c r="G1051" i="3" s="1"/>
  <c r="H1051" i="3" s="1"/>
  <c r="F1052" i="3"/>
  <c r="G1052" i="3" s="1"/>
  <c r="H1052" i="3" s="1"/>
  <c r="F1053" i="3"/>
  <c r="G1053" i="3" s="1"/>
  <c r="H1053" i="3" s="1"/>
  <c r="F1054" i="3"/>
  <c r="G1054" i="3" s="1"/>
  <c r="H1054" i="3" s="1"/>
  <c r="F1055" i="3"/>
  <c r="G1055" i="3" s="1"/>
  <c r="H1055" i="3" s="1"/>
  <c r="F1056" i="3"/>
  <c r="G1056" i="3" s="1"/>
  <c r="H1056" i="3" s="1"/>
  <c r="F1057" i="3"/>
  <c r="G1057" i="3" s="1"/>
  <c r="H1057" i="3" s="1"/>
  <c r="F1058" i="3"/>
  <c r="G1058" i="3" s="1"/>
  <c r="H1058" i="3" s="1"/>
  <c r="F1059" i="3"/>
  <c r="G1059" i="3" s="1"/>
  <c r="H1059" i="3" s="1"/>
  <c r="F1060" i="3"/>
  <c r="G1060" i="3" s="1"/>
  <c r="H1060" i="3" s="1"/>
  <c r="F1061" i="3"/>
  <c r="G1061" i="3" s="1"/>
  <c r="H1061" i="3" s="1"/>
  <c r="F1062" i="3"/>
  <c r="G1062" i="3" s="1"/>
  <c r="H1062" i="3" s="1"/>
  <c r="F1063" i="3"/>
  <c r="G1063" i="3" s="1"/>
  <c r="H1063" i="3" s="1"/>
  <c r="F1064" i="3"/>
  <c r="G1064" i="3" s="1"/>
  <c r="H1064" i="3" s="1"/>
  <c r="F1065" i="3"/>
  <c r="G1065" i="3" s="1"/>
  <c r="H1065" i="3" s="1"/>
  <c r="F1066" i="3"/>
  <c r="G1066" i="3" s="1"/>
  <c r="H1066" i="3" s="1"/>
  <c r="F1067" i="3"/>
  <c r="G1067" i="3" s="1"/>
  <c r="H1067" i="3" s="1"/>
  <c r="F1068" i="3"/>
  <c r="G1068" i="3" s="1"/>
  <c r="H1068" i="3" s="1"/>
  <c r="F1069" i="3"/>
  <c r="G1069" i="3" s="1"/>
  <c r="H1069" i="3" s="1"/>
  <c r="F1070" i="3"/>
  <c r="G1070" i="3" s="1"/>
  <c r="H1070" i="3" s="1"/>
  <c r="F1071" i="3"/>
  <c r="G1071" i="3" s="1"/>
  <c r="H1071" i="3" s="1"/>
  <c r="F1072" i="3"/>
  <c r="G1072" i="3" s="1"/>
  <c r="H1072" i="3" s="1"/>
  <c r="F1073" i="3"/>
  <c r="G1073" i="3" s="1"/>
  <c r="H1073" i="3" s="1"/>
  <c r="F1074" i="3"/>
  <c r="G1074" i="3" s="1"/>
  <c r="H1074" i="3" s="1"/>
  <c r="F1075" i="3"/>
  <c r="G1075" i="3" s="1"/>
  <c r="H1075" i="3" s="1"/>
  <c r="F1076" i="3"/>
  <c r="G1076" i="3" s="1"/>
  <c r="H1076" i="3" s="1"/>
  <c r="F1077" i="3"/>
  <c r="G1077" i="3" s="1"/>
  <c r="H1077" i="3" s="1"/>
  <c r="F1078" i="3"/>
  <c r="G1078" i="3" s="1"/>
  <c r="H1078" i="3" s="1"/>
  <c r="F1079" i="3"/>
  <c r="G1079" i="3" s="1"/>
  <c r="H1079" i="3" s="1"/>
  <c r="F1080" i="3"/>
  <c r="G1080" i="3" s="1"/>
  <c r="H1080" i="3" s="1"/>
  <c r="F1081" i="3"/>
  <c r="G1081" i="3" s="1"/>
  <c r="H1081" i="3" s="1"/>
  <c r="F1082" i="3"/>
  <c r="G1082" i="3" s="1"/>
  <c r="H1082" i="3" s="1"/>
  <c r="F1083" i="3"/>
  <c r="G1083" i="3" s="1"/>
  <c r="H1083" i="3" s="1"/>
  <c r="F1084" i="3"/>
  <c r="G1084" i="3" s="1"/>
  <c r="H1084" i="3" s="1"/>
  <c r="F1085" i="3"/>
  <c r="G1085" i="3" s="1"/>
  <c r="H1085" i="3" s="1"/>
  <c r="F1086" i="3"/>
  <c r="G1086" i="3" s="1"/>
  <c r="H1086" i="3" s="1"/>
  <c r="F1087" i="3"/>
  <c r="G1087" i="3" s="1"/>
  <c r="H1087" i="3" s="1"/>
  <c r="F1088" i="3"/>
  <c r="G1088" i="3" s="1"/>
  <c r="H1088" i="3" s="1"/>
  <c r="F1089" i="3"/>
  <c r="G1089" i="3" s="1"/>
  <c r="H1089" i="3" s="1"/>
  <c r="F1090" i="3"/>
  <c r="G1090" i="3" s="1"/>
  <c r="H1090" i="3" s="1"/>
  <c r="F1091" i="3"/>
  <c r="G1091" i="3" s="1"/>
  <c r="H1091" i="3" s="1"/>
  <c r="F1092" i="3"/>
  <c r="G1092" i="3" s="1"/>
  <c r="H1092" i="3" s="1"/>
  <c r="F1093" i="3"/>
  <c r="G1093" i="3" s="1"/>
  <c r="H1093" i="3" s="1"/>
  <c r="F1094" i="3"/>
  <c r="G1094" i="3" s="1"/>
  <c r="H1094" i="3" s="1"/>
  <c r="F1095" i="3"/>
  <c r="G1095" i="3" s="1"/>
  <c r="H1095" i="3" s="1"/>
  <c r="F1096" i="3"/>
  <c r="G1096" i="3" s="1"/>
  <c r="H1096" i="3" s="1"/>
  <c r="F1097" i="3"/>
  <c r="G1097" i="3" s="1"/>
  <c r="H1097" i="3" s="1"/>
  <c r="F1098" i="3"/>
  <c r="G1098" i="3" s="1"/>
  <c r="H1098" i="3" s="1"/>
  <c r="F1099" i="3"/>
  <c r="G1099" i="3" s="1"/>
  <c r="H1099" i="3" s="1"/>
  <c r="F1100" i="3"/>
  <c r="G1100" i="3" s="1"/>
  <c r="H1100" i="3" s="1"/>
  <c r="F1101" i="3"/>
  <c r="G1101" i="3" s="1"/>
  <c r="H1101" i="3" s="1"/>
  <c r="F1102" i="3"/>
  <c r="G1102" i="3" s="1"/>
  <c r="H1102" i="3" s="1"/>
  <c r="F1103" i="3"/>
  <c r="G1103" i="3" s="1"/>
  <c r="H1103" i="3" s="1"/>
  <c r="F1104" i="3"/>
  <c r="G1104" i="3" s="1"/>
  <c r="H1104" i="3" s="1"/>
  <c r="F1105" i="3"/>
  <c r="G1105" i="3" s="1"/>
  <c r="H1105" i="3" s="1"/>
  <c r="F1106" i="3"/>
  <c r="G1106" i="3" s="1"/>
  <c r="H1106" i="3" s="1"/>
  <c r="F1107" i="3"/>
  <c r="G1107" i="3" s="1"/>
  <c r="H1107" i="3" s="1"/>
  <c r="F1108" i="3"/>
  <c r="G1108" i="3" s="1"/>
  <c r="H1108" i="3" s="1"/>
  <c r="F1109" i="3"/>
  <c r="G1109" i="3" s="1"/>
  <c r="H1109" i="3" s="1"/>
  <c r="F1110" i="3"/>
  <c r="G1110" i="3" s="1"/>
  <c r="H1110" i="3" s="1"/>
  <c r="F1111" i="3"/>
  <c r="G1111" i="3" s="1"/>
  <c r="H1111" i="3" s="1"/>
  <c r="F1112" i="3"/>
  <c r="G1112" i="3" s="1"/>
  <c r="H1112" i="3" s="1"/>
  <c r="F1113" i="3"/>
  <c r="G1113" i="3" s="1"/>
  <c r="H1113" i="3" s="1"/>
  <c r="F1114" i="3"/>
  <c r="G1114" i="3" s="1"/>
  <c r="H1114" i="3" s="1"/>
  <c r="F1115" i="3"/>
  <c r="G1115" i="3" s="1"/>
  <c r="H1115" i="3" s="1"/>
  <c r="F1116" i="3"/>
  <c r="G1116" i="3" s="1"/>
  <c r="H1116" i="3" s="1"/>
  <c r="F1117" i="3"/>
  <c r="G1117" i="3" s="1"/>
  <c r="H1117" i="3" s="1"/>
  <c r="F1118" i="3"/>
  <c r="G1118" i="3" s="1"/>
  <c r="H1118" i="3" s="1"/>
  <c r="F1119" i="3"/>
  <c r="G1119" i="3" s="1"/>
  <c r="H1119" i="3" s="1"/>
  <c r="F1120" i="3"/>
  <c r="G1120" i="3" s="1"/>
  <c r="H1120" i="3" s="1"/>
  <c r="F1121" i="3"/>
  <c r="G1121" i="3" s="1"/>
  <c r="H1121" i="3" s="1"/>
  <c r="F1122" i="3"/>
  <c r="G1122" i="3" s="1"/>
  <c r="H1122" i="3" s="1"/>
  <c r="F1123" i="3"/>
  <c r="G1123" i="3" s="1"/>
  <c r="H1123" i="3" s="1"/>
  <c r="F1124" i="3"/>
  <c r="G1124" i="3" s="1"/>
  <c r="H1124" i="3" s="1"/>
  <c r="F1125" i="3"/>
  <c r="G1125" i="3" s="1"/>
  <c r="H1125" i="3" s="1"/>
  <c r="F1126" i="3"/>
  <c r="G1126" i="3" s="1"/>
  <c r="H1126" i="3" s="1"/>
  <c r="F1127" i="3"/>
  <c r="G1127" i="3" s="1"/>
  <c r="H1127" i="3" s="1"/>
  <c r="F1128" i="3"/>
  <c r="G1128" i="3" s="1"/>
  <c r="H1128" i="3" s="1"/>
  <c r="F1129" i="3"/>
  <c r="G1129" i="3" s="1"/>
  <c r="H1129" i="3" s="1"/>
  <c r="F1130" i="3"/>
  <c r="G1130" i="3" s="1"/>
  <c r="H1130" i="3" s="1"/>
  <c r="F1131" i="3"/>
  <c r="G1131" i="3" s="1"/>
  <c r="H1131" i="3" s="1"/>
  <c r="F1132" i="3"/>
  <c r="G1132" i="3" s="1"/>
  <c r="H1132" i="3" s="1"/>
  <c r="F1133" i="3"/>
  <c r="G1133" i="3" s="1"/>
  <c r="H1133" i="3" s="1"/>
  <c r="F1134" i="3"/>
  <c r="G1134" i="3" s="1"/>
  <c r="H1134" i="3" s="1"/>
  <c r="F1135" i="3"/>
  <c r="G1135" i="3" s="1"/>
  <c r="H1135" i="3" s="1"/>
  <c r="F1136" i="3"/>
  <c r="G1136" i="3" s="1"/>
  <c r="H1136" i="3" s="1"/>
  <c r="F1137" i="3"/>
  <c r="G1137" i="3" s="1"/>
  <c r="H1137" i="3" s="1"/>
  <c r="F1138" i="3"/>
  <c r="G1138" i="3" s="1"/>
  <c r="H1138" i="3" s="1"/>
  <c r="F1139" i="3"/>
  <c r="G1139" i="3" s="1"/>
  <c r="H1139" i="3" s="1"/>
  <c r="F1140" i="3"/>
  <c r="G1140" i="3" s="1"/>
  <c r="H1140" i="3" s="1"/>
  <c r="F1141" i="3"/>
  <c r="G1141" i="3" s="1"/>
  <c r="H1141" i="3" s="1"/>
  <c r="F1142" i="3"/>
  <c r="G1142" i="3" s="1"/>
  <c r="H1142" i="3" s="1"/>
  <c r="F1143" i="3"/>
  <c r="G1143" i="3" s="1"/>
  <c r="H1143" i="3" s="1"/>
  <c r="F1144" i="3"/>
  <c r="G1144" i="3" s="1"/>
  <c r="H1144" i="3" s="1"/>
  <c r="F1145" i="3"/>
  <c r="G1145" i="3" s="1"/>
  <c r="H1145" i="3" s="1"/>
  <c r="F1146" i="3"/>
  <c r="G1146" i="3" s="1"/>
  <c r="H1146" i="3" s="1"/>
  <c r="F1147" i="3"/>
  <c r="G1147" i="3" s="1"/>
  <c r="H1147" i="3" s="1"/>
  <c r="F1148" i="3"/>
  <c r="G1148" i="3" s="1"/>
  <c r="H1148" i="3" s="1"/>
  <c r="F1149" i="3"/>
  <c r="G1149" i="3" s="1"/>
  <c r="H1149" i="3" s="1"/>
  <c r="F1150" i="3"/>
  <c r="G1150" i="3" s="1"/>
  <c r="H1150" i="3" s="1"/>
  <c r="F1151" i="3"/>
  <c r="G1151" i="3" s="1"/>
  <c r="H1151" i="3" s="1"/>
  <c r="F1152" i="3"/>
  <c r="G1152" i="3" s="1"/>
  <c r="H1152" i="3" s="1"/>
  <c r="F1153" i="3"/>
  <c r="G1153" i="3" s="1"/>
  <c r="H1153" i="3" s="1"/>
  <c r="F1154" i="3"/>
  <c r="G1154" i="3" s="1"/>
  <c r="H1154" i="3" s="1"/>
  <c r="F1155" i="3"/>
  <c r="G1155" i="3" s="1"/>
  <c r="H1155" i="3" s="1"/>
  <c r="F1156" i="3"/>
  <c r="G1156" i="3" s="1"/>
  <c r="H1156" i="3" s="1"/>
  <c r="F1157" i="3"/>
  <c r="G1157" i="3" s="1"/>
  <c r="H1157" i="3" s="1"/>
  <c r="F1158" i="3"/>
  <c r="G1158" i="3" s="1"/>
  <c r="H1158" i="3" s="1"/>
  <c r="F1159" i="3"/>
  <c r="G1159" i="3" s="1"/>
  <c r="H1159" i="3" s="1"/>
  <c r="F1160" i="3"/>
  <c r="G1160" i="3" s="1"/>
  <c r="H1160" i="3" s="1"/>
  <c r="F1161" i="3"/>
  <c r="G1161" i="3" s="1"/>
  <c r="H1161" i="3" s="1"/>
  <c r="F1162" i="3"/>
  <c r="G1162" i="3" s="1"/>
  <c r="H1162" i="3" s="1"/>
  <c r="F1163" i="3"/>
  <c r="G1163" i="3" s="1"/>
  <c r="H1163" i="3" s="1"/>
  <c r="F1164" i="3"/>
  <c r="G1164" i="3" s="1"/>
  <c r="H1164" i="3" s="1"/>
  <c r="F1165" i="3"/>
  <c r="G1165" i="3" s="1"/>
  <c r="H1165" i="3" s="1"/>
  <c r="F1166" i="3"/>
  <c r="G1166" i="3" s="1"/>
  <c r="H1166" i="3" s="1"/>
  <c r="F1167" i="3"/>
  <c r="G1167" i="3" s="1"/>
  <c r="H1167" i="3" s="1"/>
  <c r="F1168" i="3"/>
  <c r="G1168" i="3" s="1"/>
  <c r="H1168" i="3" s="1"/>
  <c r="F1169" i="3"/>
  <c r="G1169" i="3" s="1"/>
  <c r="H1169" i="3" s="1"/>
  <c r="F1170" i="3"/>
  <c r="G1170" i="3" s="1"/>
  <c r="H1170" i="3" s="1"/>
  <c r="F1171" i="3"/>
  <c r="G1171" i="3" s="1"/>
  <c r="H1171" i="3" s="1"/>
  <c r="F1172" i="3"/>
  <c r="G1172" i="3" s="1"/>
  <c r="H1172" i="3" s="1"/>
  <c r="F1173" i="3"/>
  <c r="G1173" i="3" s="1"/>
  <c r="H1173" i="3" s="1"/>
  <c r="F1174" i="3"/>
  <c r="G1174" i="3" s="1"/>
  <c r="H1174" i="3" s="1"/>
  <c r="F1175" i="3"/>
  <c r="G1175" i="3" s="1"/>
  <c r="H1175" i="3" s="1"/>
  <c r="F1176" i="3"/>
  <c r="G1176" i="3" s="1"/>
  <c r="H1176" i="3" s="1"/>
  <c r="F1177" i="3"/>
  <c r="G1177" i="3" s="1"/>
  <c r="H1177" i="3" s="1"/>
  <c r="F1178" i="3"/>
  <c r="G1178" i="3" s="1"/>
  <c r="H1178" i="3" s="1"/>
  <c r="F1179" i="3"/>
  <c r="G1179" i="3" s="1"/>
  <c r="H1179" i="3" s="1"/>
  <c r="F1180" i="3"/>
  <c r="G1180" i="3" s="1"/>
  <c r="H1180" i="3" s="1"/>
  <c r="F1181" i="3"/>
  <c r="G1181" i="3" s="1"/>
  <c r="H1181" i="3" s="1"/>
  <c r="F1182" i="3"/>
  <c r="G1182" i="3" s="1"/>
  <c r="H1182" i="3" s="1"/>
  <c r="F1183" i="3"/>
  <c r="G1183" i="3" s="1"/>
  <c r="H1183" i="3" s="1"/>
  <c r="F1184" i="3"/>
  <c r="G1184" i="3" s="1"/>
  <c r="H1184" i="3" s="1"/>
  <c r="F1185" i="3"/>
  <c r="G1185" i="3" s="1"/>
  <c r="H1185" i="3" s="1"/>
  <c r="F1186" i="3"/>
  <c r="G1186" i="3" s="1"/>
  <c r="H1186" i="3" s="1"/>
  <c r="F1187" i="3"/>
  <c r="G1187" i="3" s="1"/>
  <c r="H1187" i="3" s="1"/>
  <c r="F1188" i="3"/>
  <c r="G1188" i="3" s="1"/>
  <c r="H1188" i="3" s="1"/>
  <c r="F1189" i="3"/>
  <c r="G1189" i="3" s="1"/>
  <c r="H1189" i="3" s="1"/>
  <c r="F1190" i="3"/>
  <c r="G1190" i="3" s="1"/>
  <c r="H1190" i="3" s="1"/>
  <c r="F1191" i="3"/>
  <c r="G1191" i="3" s="1"/>
  <c r="H1191" i="3" s="1"/>
  <c r="F1192" i="3"/>
  <c r="G1192" i="3" s="1"/>
  <c r="H1192" i="3" s="1"/>
  <c r="F1193" i="3"/>
  <c r="G1193" i="3" s="1"/>
  <c r="H1193" i="3" s="1"/>
  <c r="F1194" i="3"/>
  <c r="G1194" i="3" s="1"/>
  <c r="H1194" i="3" s="1"/>
  <c r="F1195" i="3"/>
  <c r="G1195" i="3" s="1"/>
  <c r="H1195" i="3" s="1"/>
  <c r="F1196" i="3"/>
  <c r="G1196" i="3" s="1"/>
  <c r="H1196" i="3" s="1"/>
  <c r="F1197" i="3"/>
  <c r="G1197" i="3" s="1"/>
  <c r="H1197" i="3" s="1"/>
  <c r="F1198" i="3"/>
  <c r="G1198" i="3" s="1"/>
  <c r="H1198" i="3" s="1"/>
  <c r="F1199" i="3"/>
  <c r="G1199" i="3" s="1"/>
  <c r="H1199" i="3" s="1"/>
  <c r="F1200" i="3"/>
  <c r="G1200" i="3" s="1"/>
  <c r="H1200" i="3" s="1"/>
  <c r="F1201" i="3"/>
  <c r="G1201" i="3" s="1"/>
  <c r="H1201" i="3" s="1"/>
  <c r="F1202" i="3"/>
  <c r="G1202" i="3" s="1"/>
  <c r="H1202" i="3" s="1"/>
  <c r="F1203" i="3"/>
  <c r="G1203" i="3" s="1"/>
  <c r="H1203" i="3" s="1"/>
  <c r="F1204" i="3"/>
  <c r="G1204" i="3" s="1"/>
  <c r="H1204" i="3" s="1"/>
  <c r="F1205" i="3"/>
  <c r="G1205" i="3" s="1"/>
  <c r="H1205" i="3" s="1"/>
  <c r="F1206" i="3"/>
  <c r="G1206" i="3" s="1"/>
  <c r="H1206" i="3" s="1"/>
  <c r="F1207" i="3"/>
  <c r="G1207" i="3" s="1"/>
  <c r="H1207" i="3" s="1"/>
  <c r="F1208" i="3"/>
  <c r="G1208" i="3" s="1"/>
  <c r="H1208" i="3" s="1"/>
  <c r="F1209" i="3"/>
  <c r="G1209" i="3" s="1"/>
  <c r="H1209" i="3" s="1"/>
  <c r="F1210" i="3"/>
  <c r="G1210" i="3" s="1"/>
  <c r="H1210" i="3" s="1"/>
  <c r="F1211" i="3"/>
  <c r="G1211" i="3" s="1"/>
  <c r="H1211" i="3" s="1"/>
  <c r="F1212" i="3"/>
  <c r="G1212" i="3" s="1"/>
  <c r="H1212" i="3" s="1"/>
  <c r="F1213" i="3"/>
  <c r="G1213" i="3" s="1"/>
  <c r="H1213" i="3" s="1"/>
  <c r="F1214" i="3"/>
  <c r="G1214" i="3" s="1"/>
  <c r="H1214" i="3" s="1"/>
  <c r="F1215" i="3"/>
  <c r="G1215" i="3" s="1"/>
  <c r="H1215" i="3" s="1"/>
  <c r="F1216" i="3"/>
  <c r="G1216" i="3" s="1"/>
  <c r="H1216" i="3" s="1"/>
  <c r="F1217" i="3"/>
  <c r="G1217" i="3" s="1"/>
  <c r="H1217" i="3" s="1"/>
  <c r="F1218" i="3"/>
  <c r="G1218" i="3" s="1"/>
  <c r="H1218" i="3" s="1"/>
  <c r="F1219" i="3"/>
  <c r="G1219" i="3" s="1"/>
  <c r="H1219" i="3" s="1"/>
  <c r="F1220" i="3"/>
  <c r="G1220" i="3" s="1"/>
  <c r="H1220" i="3" s="1"/>
  <c r="F1221" i="3"/>
  <c r="G1221" i="3" s="1"/>
  <c r="H1221" i="3" s="1"/>
  <c r="F1222" i="3"/>
  <c r="G1222" i="3" s="1"/>
  <c r="H1222" i="3" s="1"/>
  <c r="F1223" i="3"/>
  <c r="G1223" i="3" s="1"/>
  <c r="H1223" i="3" s="1"/>
  <c r="F1224" i="3"/>
  <c r="G1224" i="3" s="1"/>
  <c r="H1224" i="3" s="1"/>
  <c r="F1225" i="3"/>
  <c r="G1225" i="3" s="1"/>
  <c r="H1225" i="3" s="1"/>
  <c r="F1226" i="3"/>
  <c r="G1226" i="3" s="1"/>
  <c r="H1226" i="3" s="1"/>
  <c r="F1227" i="3"/>
  <c r="G1227" i="3" s="1"/>
  <c r="H1227" i="3" s="1"/>
  <c r="F1228" i="3"/>
  <c r="G1228" i="3" s="1"/>
  <c r="H1228" i="3" s="1"/>
  <c r="F1229" i="3"/>
  <c r="G1229" i="3" s="1"/>
  <c r="H1229" i="3" s="1"/>
  <c r="F1230" i="3"/>
  <c r="G1230" i="3" s="1"/>
  <c r="H1230" i="3" s="1"/>
  <c r="F1231" i="3"/>
  <c r="G1231" i="3" s="1"/>
  <c r="H1231" i="3" s="1"/>
  <c r="F1232" i="3"/>
  <c r="G1232" i="3" s="1"/>
  <c r="H1232" i="3" s="1"/>
  <c r="F1233" i="3"/>
  <c r="G1233" i="3" s="1"/>
  <c r="H1233" i="3" s="1"/>
  <c r="F1234" i="3"/>
  <c r="G1234" i="3" s="1"/>
  <c r="H1234" i="3" s="1"/>
  <c r="F1235" i="3"/>
  <c r="G1235" i="3" s="1"/>
  <c r="H1235" i="3" s="1"/>
  <c r="F1236" i="3"/>
  <c r="G1236" i="3" s="1"/>
  <c r="H1236" i="3" s="1"/>
  <c r="F1237" i="3"/>
  <c r="G1237" i="3" s="1"/>
  <c r="H1237" i="3" s="1"/>
  <c r="F1238" i="3"/>
  <c r="G1238" i="3" s="1"/>
  <c r="H1238" i="3" s="1"/>
  <c r="F1239" i="3"/>
  <c r="G1239" i="3" s="1"/>
  <c r="H1239" i="3" s="1"/>
  <c r="F1240" i="3"/>
  <c r="G1240" i="3" s="1"/>
  <c r="H1240" i="3" s="1"/>
  <c r="F1241" i="3"/>
  <c r="G1241" i="3" s="1"/>
  <c r="H1241" i="3" s="1"/>
  <c r="F1242" i="3"/>
  <c r="G1242" i="3" s="1"/>
  <c r="H1242" i="3" s="1"/>
  <c r="F1243" i="3"/>
  <c r="G1243" i="3" s="1"/>
  <c r="H1243" i="3" s="1"/>
  <c r="F1244" i="3"/>
  <c r="G1244" i="3" s="1"/>
  <c r="H1244" i="3" s="1"/>
  <c r="F1245" i="3"/>
  <c r="G1245" i="3" s="1"/>
  <c r="H1245" i="3" s="1"/>
  <c r="F1246" i="3"/>
  <c r="G1246" i="3" s="1"/>
  <c r="H1246" i="3" s="1"/>
  <c r="F1247" i="3"/>
  <c r="G1247" i="3" s="1"/>
  <c r="H1247" i="3" s="1"/>
  <c r="F1248" i="3"/>
  <c r="G1248" i="3" s="1"/>
  <c r="H1248" i="3" s="1"/>
  <c r="F1249" i="3"/>
  <c r="G1249" i="3" s="1"/>
  <c r="H1249" i="3" s="1"/>
  <c r="F1250" i="3"/>
  <c r="G1250" i="3" s="1"/>
  <c r="H1250" i="3" s="1"/>
  <c r="F1251" i="3"/>
  <c r="G1251" i="3" s="1"/>
  <c r="H1251" i="3" s="1"/>
  <c r="F1252" i="3"/>
  <c r="G1252" i="3" s="1"/>
  <c r="H1252" i="3" s="1"/>
  <c r="F1253" i="3"/>
  <c r="G1253" i="3" s="1"/>
  <c r="H1253" i="3" s="1"/>
  <c r="F1254" i="3"/>
  <c r="G1254" i="3" s="1"/>
  <c r="H1254" i="3" s="1"/>
  <c r="F1255" i="3"/>
  <c r="G1255" i="3" s="1"/>
  <c r="H1255" i="3" s="1"/>
  <c r="F1256" i="3"/>
  <c r="G1256" i="3" s="1"/>
  <c r="H1256" i="3" s="1"/>
  <c r="F1257" i="3"/>
  <c r="G1257" i="3" s="1"/>
  <c r="H1257" i="3" s="1"/>
  <c r="F1258" i="3"/>
  <c r="G1258" i="3" s="1"/>
  <c r="H1258" i="3" s="1"/>
  <c r="F1259" i="3"/>
  <c r="G1259" i="3" s="1"/>
  <c r="H1259" i="3" s="1"/>
  <c r="F1260" i="3"/>
  <c r="G1260" i="3" s="1"/>
  <c r="H1260" i="3" s="1"/>
  <c r="F1261" i="3"/>
  <c r="G1261" i="3" s="1"/>
  <c r="H1261" i="3" s="1"/>
  <c r="F1262" i="3"/>
  <c r="G1262" i="3" s="1"/>
  <c r="H1262" i="3" s="1"/>
  <c r="F1263" i="3"/>
  <c r="G1263" i="3" s="1"/>
  <c r="H1263" i="3" s="1"/>
  <c r="F1264" i="3"/>
  <c r="G1264" i="3" s="1"/>
  <c r="H1264" i="3" s="1"/>
  <c r="F1265" i="3"/>
  <c r="G1265" i="3" s="1"/>
  <c r="H1265" i="3" s="1"/>
  <c r="F1266" i="3"/>
  <c r="G1266" i="3" s="1"/>
  <c r="H1266" i="3" s="1"/>
  <c r="F1267" i="3"/>
  <c r="G1267" i="3" s="1"/>
  <c r="H1267" i="3" s="1"/>
  <c r="F1268" i="3"/>
  <c r="G1268" i="3" s="1"/>
  <c r="H1268" i="3" s="1"/>
  <c r="F1269" i="3"/>
  <c r="G1269" i="3" s="1"/>
  <c r="H1269" i="3" s="1"/>
  <c r="F1270" i="3"/>
  <c r="G1270" i="3" s="1"/>
  <c r="H1270" i="3" s="1"/>
  <c r="F1271" i="3"/>
  <c r="G1271" i="3" s="1"/>
  <c r="H1271" i="3" s="1"/>
  <c r="F1272" i="3"/>
  <c r="G1272" i="3" s="1"/>
  <c r="H1272" i="3" s="1"/>
  <c r="F1273" i="3"/>
  <c r="G1273" i="3" s="1"/>
  <c r="H1273" i="3" s="1"/>
  <c r="F1274" i="3"/>
  <c r="G1274" i="3" s="1"/>
  <c r="H1274" i="3" s="1"/>
  <c r="F1275" i="3"/>
  <c r="G1275" i="3" s="1"/>
  <c r="H1275" i="3" s="1"/>
  <c r="F1276" i="3"/>
  <c r="G1276" i="3" s="1"/>
  <c r="H1276" i="3" s="1"/>
  <c r="F1277" i="3"/>
  <c r="G1277" i="3" s="1"/>
  <c r="H1277" i="3" s="1"/>
  <c r="F1278" i="3"/>
  <c r="G1278" i="3" s="1"/>
  <c r="H1278" i="3" s="1"/>
  <c r="F1279" i="3"/>
  <c r="G1279" i="3" s="1"/>
  <c r="H1279" i="3" s="1"/>
  <c r="F1280" i="3"/>
  <c r="G1280" i="3" s="1"/>
  <c r="H1280" i="3" s="1"/>
  <c r="F1281" i="3"/>
  <c r="G1281" i="3" s="1"/>
  <c r="H1281" i="3" s="1"/>
  <c r="F1282" i="3"/>
  <c r="G1282" i="3" s="1"/>
  <c r="H1282" i="3" s="1"/>
  <c r="F1283" i="3"/>
  <c r="G1283" i="3" s="1"/>
  <c r="H1283" i="3" s="1"/>
  <c r="F1284" i="3"/>
  <c r="G1284" i="3" s="1"/>
  <c r="H1284" i="3" s="1"/>
  <c r="F1285" i="3"/>
  <c r="G1285" i="3" s="1"/>
  <c r="H1285" i="3" s="1"/>
  <c r="F1286" i="3"/>
  <c r="G1286" i="3" s="1"/>
  <c r="H1286" i="3" s="1"/>
  <c r="F1287" i="3"/>
  <c r="G1287" i="3" s="1"/>
  <c r="H1287" i="3" s="1"/>
  <c r="F1288" i="3"/>
  <c r="G1288" i="3" s="1"/>
  <c r="H1288" i="3" s="1"/>
  <c r="F1289" i="3"/>
  <c r="G1289" i="3" s="1"/>
  <c r="H1289" i="3" s="1"/>
  <c r="F1290" i="3"/>
  <c r="G1290" i="3" s="1"/>
  <c r="H1290" i="3" s="1"/>
  <c r="F1291" i="3"/>
  <c r="G1291" i="3" s="1"/>
  <c r="H1291" i="3" s="1"/>
  <c r="F1292" i="3"/>
  <c r="G1292" i="3" s="1"/>
  <c r="H1292" i="3" s="1"/>
  <c r="F1293" i="3"/>
  <c r="G1293" i="3" s="1"/>
  <c r="H1293" i="3" s="1"/>
  <c r="F1294" i="3"/>
  <c r="G1294" i="3" s="1"/>
  <c r="H1294" i="3" s="1"/>
  <c r="F1295" i="3"/>
  <c r="G1295" i="3" s="1"/>
  <c r="H1295" i="3" s="1"/>
  <c r="F1296" i="3"/>
  <c r="G1296" i="3" s="1"/>
  <c r="H1296" i="3" s="1"/>
  <c r="F1297" i="3"/>
  <c r="G1297" i="3" s="1"/>
  <c r="H1297" i="3" s="1"/>
  <c r="F1298" i="3"/>
  <c r="G1298" i="3" s="1"/>
  <c r="H1298" i="3" s="1"/>
  <c r="F1299" i="3"/>
  <c r="G1299" i="3" s="1"/>
  <c r="H1299" i="3" s="1"/>
  <c r="F1300" i="3"/>
  <c r="G1300" i="3" s="1"/>
  <c r="H1300" i="3" s="1"/>
  <c r="F1301" i="3"/>
  <c r="G1301" i="3" s="1"/>
  <c r="H1301" i="3" s="1"/>
  <c r="F1302" i="3"/>
  <c r="G1302" i="3" s="1"/>
  <c r="H1302" i="3" s="1"/>
  <c r="F1303" i="3"/>
  <c r="G1303" i="3" s="1"/>
  <c r="H1303" i="3" s="1"/>
  <c r="F1304" i="3"/>
  <c r="G1304" i="3" s="1"/>
  <c r="H1304" i="3" s="1"/>
  <c r="F1305" i="3"/>
  <c r="G1305" i="3" s="1"/>
  <c r="H1305" i="3" s="1"/>
  <c r="F1306" i="3"/>
  <c r="G1306" i="3" s="1"/>
  <c r="H1306" i="3" s="1"/>
  <c r="F1307" i="3"/>
  <c r="G1307" i="3" s="1"/>
  <c r="H1307" i="3" s="1"/>
  <c r="F1308" i="3"/>
  <c r="G1308" i="3" s="1"/>
  <c r="H1308" i="3" s="1"/>
  <c r="F1309" i="3"/>
  <c r="G1309" i="3" s="1"/>
  <c r="H1309" i="3" s="1"/>
  <c r="F1310" i="3"/>
  <c r="G1310" i="3" s="1"/>
  <c r="H1310" i="3" s="1"/>
  <c r="F1311" i="3"/>
  <c r="G1311" i="3" s="1"/>
  <c r="H1311" i="3" s="1"/>
  <c r="F1312" i="3"/>
  <c r="G1312" i="3" s="1"/>
  <c r="H1312" i="3" s="1"/>
  <c r="F1313" i="3"/>
  <c r="G1313" i="3" s="1"/>
  <c r="H1313" i="3" s="1"/>
  <c r="F1314" i="3"/>
  <c r="G1314" i="3" s="1"/>
  <c r="H1314" i="3" s="1"/>
  <c r="F1315" i="3"/>
  <c r="G1315" i="3" s="1"/>
  <c r="H1315" i="3" s="1"/>
  <c r="F1316" i="3"/>
  <c r="G1316" i="3" s="1"/>
  <c r="H1316" i="3" s="1"/>
  <c r="F1317" i="3"/>
  <c r="G1317" i="3" s="1"/>
  <c r="H1317" i="3" s="1"/>
  <c r="F1318" i="3"/>
  <c r="G1318" i="3" s="1"/>
  <c r="H1318" i="3" s="1"/>
  <c r="F1319" i="3"/>
  <c r="G1319" i="3" s="1"/>
  <c r="H1319" i="3" s="1"/>
  <c r="F1320" i="3"/>
  <c r="G1320" i="3" s="1"/>
  <c r="H1320" i="3" s="1"/>
  <c r="F1321" i="3"/>
  <c r="G1321" i="3" s="1"/>
  <c r="H1321" i="3" s="1"/>
  <c r="F1322" i="3"/>
  <c r="G1322" i="3" s="1"/>
  <c r="H1322" i="3" s="1"/>
  <c r="F1323" i="3"/>
  <c r="G1323" i="3" s="1"/>
  <c r="H1323" i="3" s="1"/>
  <c r="F1324" i="3"/>
  <c r="G1324" i="3" s="1"/>
  <c r="H1324" i="3" s="1"/>
  <c r="F1325" i="3"/>
  <c r="G1325" i="3" s="1"/>
  <c r="H1325" i="3" s="1"/>
  <c r="F1326" i="3"/>
  <c r="G1326" i="3" s="1"/>
  <c r="H1326" i="3" s="1"/>
  <c r="F1327" i="3"/>
  <c r="G1327" i="3" s="1"/>
  <c r="H1327" i="3" s="1"/>
  <c r="F1328" i="3"/>
  <c r="G1328" i="3" s="1"/>
  <c r="H1328" i="3" s="1"/>
  <c r="F1329" i="3"/>
  <c r="G1329" i="3" s="1"/>
  <c r="H1329" i="3" s="1"/>
  <c r="F1330" i="3"/>
  <c r="G1330" i="3" s="1"/>
  <c r="H1330" i="3" s="1"/>
  <c r="F1331" i="3"/>
  <c r="G1331" i="3" s="1"/>
  <c r="H1331" i="3" s="1"/>
  <c r="F1332" i="3"/>
  <c r="G1332" i="3" s="1"/>
  <c r="H1332" i="3" s="1"/>
  <c r="F1333" i="3"/>
  <c r="G1333" i="3" s="1"/>
  <c r="H1333" i="3" s="1"/>
  <c r="F1334" i="3"/>
  <c r="G1334" i="3" s="1"/>
  <c r="H1334" i="3" s="1"/>
  <c r="F1335" i="3"/>
  <c r="G1335" i="3" s="1"/>
  <c r="H1335" i="3" s="1"/>
  <c r="F1336" i="3"/>
  <c r="G1336" i="3" s="1"/>
  <c r="H1336" i="3" s="1"/>
  <c r="F1337" i="3"/>
  <c r="G1337" i="3" s="1"/>
  <c r="H1337" i="3" s="1"/>
  <c r="F1338" i="3"/>
  <c r="G1338" i="3" s="1"/>
  <c r="H1338" i="3" s="1"/>
  <c r="F1339" i="3"/>
  <c r="G1339" i="3" s="1"/>
  <c r="H1339" i="3" s="1"/>
  <c r="F1340" i="3"/>
  <c r="G1340" i="3" s="1"/>
  <c r="H1340" i="3" s="1"/>
  <c r="F1341" i="3"/>
  <c r="G1341" i="3" s="1"/>
  <c r="H1341" i="3" s="1"/>
  <c r="F1342" i="3"/>
  <c r="G1342" i="3" s="1"/>
  <c r="H1342" i="3" s="1"/>
  <c r="F1343" i="3"/>
  <c r="G1343" i="3" s="1"/>
  <c r="H1343" i="3" s="1"/>
  <c r="F1344" i="3"/>
  <c r="G1344" i="3" s="1"/>
  <c r="H1344" i="3" s="1"/>
  <c r="F1345" i="3"/>
  <c r="G1345" i="3" s="1"/>
  <c r="H1345" i="3" s="1"/>
  <c r="F1346" i="3"/>
  <c r="G1346" i="3" s="1"/>
  <c r="H1346" i="3" s="1"/>
  <c r="F1347" i="3"/>
  <c r="G1347" i="3" s="1"/>
  <c r="H1347" i="3" s="1"/>
  <c r="F1348" i="3"/>
  <c r="G1348" i="3" s="1"/>
  <c r="H1348" i="3" s="1"/>
  <c r="F1349" i="3"/>
  <c r="G1349" i="3" s="1"/>
  <c r="H1349" i="3" s="1"/>
  <c r="F1350" i="3"/>
  <c r="G1350" i="3" s="1"/>
  <c r="H1350" i="3" s="1"/>
  <c r="F1351" i="3"/>
  <c r="G1351" i="3" s="1"/>
  <c r="H1351" i="3" s="1"/>
  <c r="F1352" i="3"/>
  <c r="G1352" i="3" s="1"/>
  <c r="H1352" i="3" s="1"/>
  <c r="F1353" i="3"/>
  <c r="G1353" i="3" s="1"/>
  <c r="H1353" i="3" s="1"/>
  <c r="F1354" i="3"/>
  <c r="G1354" i="3" s="1"/>
  <c r="H1354" i="3" s="1"/>
  <c r="F1355" i="3"/>
  <c r="G1355" i="3" s="1"/>
  <c r="H1355" i="3" s="1"/>
  <c r="F1356" i="3"/>
  <c r="G1356" i="3" s="1"/>
  <c r="H1356" i="3" s="1"/>
  <c r="F1357" i="3"/>
  <c r="G1357" i="3" s="1"/>
  <c r="H1357" i="3" s="1"/>
  <c r="F1358" i="3"/>
  <c r="G1358" i="3" s="1"/>
  <c r="H1358" i="3" s="1"/>
  <c r="F1359" i="3"/>
  <c r="G1359" i="3" s="1"/>
  <c r="H1359" i="3" s="1"/>
  <c r="F1360" i="3"/>
  <c r="G1360" i="3" s="1"/>
  <c r="H1360" i="3" s="1"/>
  <c r="F1361" i="3"/>
  <c r="G1361" i="3" s="1"/>
  <c r="H1361" i="3" s="1"/>
  <c r="F1362" i="3"/>
  <c r="G1362" i="3" s="1"/>
  <c r="H1362" i="3" s="1"/>
  <c r="F1363" i="3"/>
  <c r="G1363" i="3" s="1"/>
  <c r="H1363" i="3" s="1"/>
  <c r="F1364" i="3"/>
  <c r="G1364" i="3" s="1"/>
  <c r="H1364" i="3" s="1"/>
  <c r="F1365" i="3"/>
  <c r="G1365" i="3" s="1"/>
  <c r="H1365" i="3" s="1"/>
  <c r="F1366" i="3"/>
  <c r="G1366" i="3" s="1"/>
  <c r="H1366" i="3" s="1"/>
  <c r="F1367" i="3"/>
  <c r="G1367" i="3" s="1"/>
  <c r="H1367" i="3" s="1"/>
  <c r="F1368" i="3"/>
  <c r="G1368" i="3" s="1"/>
  <c r="H1368" i="3" s="1"/>
  <c r="F1369" i="3"/>
  <c r="G1369" i="3" s="1"/>
  <c r="H1369" i="3" s="1"/>
  <c r="F1370" i="3"/>
  <c r="G1370" i="3" s="1"/>
  <c r="H1370" i="3" s="1"/>
  <c r="F1371" i="3"/>
  <c r="G1371" i="3" s="1"/>
  <c r="H1371" i="3" s="1"/>
  <c r="F1372" i="3"/>
  <c r="G1372" i="3" s="1"/>
  <c r="H1372" i="3" s="1"/>
  <c r="F1373" i="3"/>
  <c r="G1373" i="3" s="1"/>
  <c r="H1373" i="3" s="1"/>
  <c r="F1374" i="3"/>
  <c r="G1374" i="3" s="1"/>
  <c r="H1374" i="3" s="1"/>
  <c r="F1375" i="3"/>
  <c r="G1375" i="3" s="1"/>
  <c r="H1375" i="3" s="1"/>
  <c r="F1376" i="3"/>
  <c r="G1376" i="3" s="1"/>
  <c r="H1376" i="3" s="1"/>
  <c r="F1377" i="3"/>
  <c r="G1377" i="3" s="1"/>
  <c r="H1377" i="3" s="1"/>
  <c r="F1378" i="3"/>
  <c r="G1378" i="3" s="1"/>
  <c r="H1378" i="3" s="1"/>
  <c r="F1379" i="3"/>
  <c r="G1379" i="3" s="1"/>
  <c r="H1379" i="3" s="1"/>
  <c r="F1380" i="3"/>
  <c r="G1380" i="3" s="1"/>
  <c r="H1380" i="3" s="1"/>
  <c r="F1381" i="3"/>
  <c r="G1381" i="3" s="1"/>
  <c r="H1381" i="3" s="1"/>
  <c r="F1382" i="3"/>
  <c r="G1382" i="3" s="1"/>
  <c r="H1382" i="3" s="1"/>
  <c r="F1383" i="3"/>
  <c r="G1383" i="3" s="1"/>
  <c r="H1383" i="3" s="1"/>
  <c r="F1384" i="3"/>
  <c r="G1384" i="3" s="1"/>
  <c r="H1384" i="3" s="1"/>
  <c r="F1385" i="3"/>
  <c r="G1385" i="3" s="1"/>
  <c r="H1385" i="3" s="1"/>
  <c r="F1386" i="3"/>
  <c r="G1386" i="3" s="1"/>
  <c r="H1386" i="3" s="1"/>
  <c r="F1387" i="3"/>
  <c r="G1387" i="3" s="1"/>
  <c r="H1387" i="3" s="1"/>
  <c r="F1388" i="3"/>
  <c r="G1388" i="3" s="1"/>
  <c r="H1388" i="3" s="1"/>
  <c r="F1389" i="3"/>
  <c r="G1389" i="3" s="1"/>
  <c r="H1389" i="3" s="1"/>
  <c r="F1390" i="3"/>
  <c r="G1390" i="3" s="1"/>
  <c r="H1390" i="3" s="1"/>
  <c r="F1391" i="3"/>
  <c r="G1391" i="3" s="1"/>
  <c r="H1391" i="3" s="1"/>
  <c r="F1392" i="3"/>
  <c r="G1392" i="3" s="1"/>
  <c r="H1392" i="3" s="1"/>
  <c r="F1393" i="3"/>
  <c r="G1393" i="3" s="1"/>
  <c r="H1393" i="3" s="1"/>
  <c r="F1394" i="3"/>
  <c r="G1394" i="3" s="1"/>
  <c r="H1394" i="3" s="1"/>
  <c r="F1395" i="3"/>
  <c r="G1395" i="3" s="1"/>
  <c r="H1395" i="3" s="1"/>
  <c r="F1396" i="3"/>
  <c r="G1396" i="3" s="1"/>
  <c r="H1396" i="3" s="1"/>
  <c r="F1397" i="3"/>
  <c r="G1397" i="3" s="1"/>
  <c r="H1397" i="3" s="1"/>
  <c r="F1398" i="3"/>
  <c r="G1398" i="3" s="1"/>
  <c r="H1398" i="3" s="1"/>
  <c r="F1399" i="3"/>
  <c r="G1399" i="3" s="1"/>
  <c r="H1399" i="3" s="1"/>
  <c r="F1400" i="3"/>
  <c r="G1400" i="3" s="1"/>
  <c r="H1400" i="3" s="1"/>
  <c r="F1401" i="3"/>
  <c r="G1401" i="3" s="1"/>
  <c r="H1401" i="3" s="1"/>
  <c r="F1402" i="3"/>
  <c r="G1402" i="3" s="1"/>
  <c r="H1402" i="3" s="1"/>
  <c r="F1403" i="3"/>
  <c r="G1403" i="3" s="1"/>
  <c r="H1403" i="3" s="1"/>
  <c r="F1404" i="3"/>
  <c r="G1404" i="3" s="1"/>
  <c r="H1404" i="3" s="1"/>
  <c r="F1405" i="3"/>
  <c r="G1405" i="3" s="1"/>
  <c r="H1405" i="3" s="1"/>
  <c r="F1406" i="3"/>
  <c r="G1406" i="3" s="1"/>
  <c r="H1406" i="3" s="1"/>
  <c r="F1407" i="3"/>
  <c r="G1407" i="3" s="1"/>
  <c r="H1407" i="3" s="1"/>
  <c r="F1408" i="3"/>
  <c r="G1408" i="3" s="1"/>
  <c r="H1408" i="3" s="1"/>
  <c r="F1409" i="3"/>
  <c r="G1409" i="3" s="1"/>
  <c r="H1409" i="3" s="1"/>
  <c r="F1410" i="3"/>
  <c r="G1410" i="3" s="1"/>
  <c r="H1410" i="3" s="1"/>
  <c r="F1411" i="3"/>
  <c r="G1411" i="3" s="1"/>
  <c r="H1411" i="3" s="1"/>
  <c r="F1412" i="3"/>
  <c r="G1412" i="3" s="1"/>
  <c r="H1412" i="3" s="1"/>
  <c r="F1413" i="3"/>
  <c r="G1413" i="3" s="1"/>
  <c r="H1413" i="3" s="1"/>
  <c r="F1414" i="3"/>
  <c r="G1414" i="3" s="1"/>
  <c r="H1414" i="3" s="1"/>
  <c r="F1415" i="3"/>
  <c r="G1415" i="3" s="1"/>
  <c r="H1415" i="3" s="1"/>
  <c r="F1416" i="3"/>
  <c r="G1416" i="3" s="1"/>
  <c r="H1416" i="3" s="1"/>
  <c r="F1417" i="3"/>
  <c r="G1417" i="3" s="1"/>
  <c r="H1417" i="3" s="1"/>
  <c r="F1418" i="3"/>
  <c r="G1418" i="3" s="1"/>
  <c r="H1418" i="3" s="1"/>
  <c r="F1419" i="3"/>
  <c r="G1419" i="3" s="1"/>
  <c r="H1419" i="3" s="1"/>
  <c r="F1420" i="3"/>
  <c r="G1420" i="3" s="1"/>
  <c r="H1420" i="3" s="1"/>
  <c r="F1421" i="3"/>
  <c r="G1421" i="3" s="1"/>
  <c r="H1421" i="3" s="1"/>
  <c r="F1422" i="3"/>
  <c r="G1422" i="3" s="1"/>
  <c r="H1422" i="3" s="1"/>
  <c r="F1423" i="3"/>
  <c r="G1423" i="3" s="1"/>
  <c r="H1423" i="3" s="1"/>
  <c r="F1424" i="3"/>
  <c r="G1424" i="3" s="1"/>
  <c r="H1424" i="3" s="1"/>
  <c r="F1425" i="3"/>
  <c r="G1425" i="3" s="1"/>
  <c r="H1425" i="3" s="1"/>
  <c r="F1426" i="3"/>
  <c r="G1426" i="3" s="1"/>
  <c r="H1426" i="3" s="1"/>
  <c r="F1427" i="3"/>
  <c r="G1427" i="3" s="1"/>
  <c r="H1427" i="3" s="1"/>
  <c r="F1428" i="3"/>
  <c r="G1428" i="3" s="1"/>
  <c r="H1428" i="3" s="1"/>
  <c r="F1429" i="3"/>
  <c r="G1429" i="3" s="1"/>
  <c r="H1429" i="3" s="1"/>
  <c r="F1430" i="3"/>
  <c r="G1430" i="3" s="1"/>
  <c r="H1430" i="3" s="1"/>
  <c r="F1431" i="3"/>
  <c r="G1431" i="3" s="1"/>
  <c r="H1431" i="3" s="1"/>
  <c r="F1432" i="3"/>
  <c r="G1432" i="3" s="1"/>
  <c r="H1432" i="3" s="1"/>
  <c r="F1433" i="3"/>
  <c r="G1433" i="3" s="1"/>
  <c r="H1433" i="3" s="1"/>
  <c r="F1434" i="3"/>
  <c r="G1434" i="3" s="1"/>
  <c r="H1434" i="3" s="1"/>
  <c r="F1435" i="3"/>
  <c r="G1435" i="3" s="1"/>
  <c r="H1435" i="3" s="1"/>
  <c r="F1436" i="3"/>
  <c r="G1436" i="3" s="1"/>
  <c r="H1436" i="3" s="1"/>
  <c r="F1437" i="3"/>
  <c r="G1437" i="3" s="1"/>
  <c r="H1437" i="3" s="1"/>
  <c r="F1438" i="3"/>
  <c r="G1438" i="3" s="1"/>
  <c r="H1438" i="3" s="1"/>
  <c r="F1439" i="3"/>
  <c r="G1439" i="3" s="1"/>
  <c r="H1439" i="3" s="1"/>
  <c r="F1440" i="3"/>
  <c r="G1440" i="3" s="1"/>
  <c r="H1440" i="3" s="1"/>
  <c r="F1441" i="3"/>
  <c r="G1441" i="3" s="1"/>
  <c r="H1441" i="3" s="1"/>
  <c r="F1442" i="3"/>
  <c r="G1442" i="3" s="1"/>
  <c r="H1442" i="3" s="1"/>
  <c r="F1443" i="3"/>
  <c r="G1443" i="3" s="1"/>
  <c r="H1443" i="3" s="1"/>
  <c r="F1444" i="3"/>
  <c r="G1444" i="3" s="1"/>
  <c r="H1444" i="3" s="1"/>
  <c r="F1445" i="3"/>
  <c r="G1445" i="3" s="1"/>
  <c r="H1445" i="3" s="1"/>
  <c r="F1446" i="3"/>
  <c r="G1446" i="3" s="1"/>
  <c r="H1446" i="3" s="1"/>
  <c r="F1447" i="3"/>
  <c r="G1447" i="3" s="1"/>
  <c r="H1447" i="3" s="1"/>
  <c r="F1448" i="3"/>
  <c r="G1448" i="3" s="1"/>
  <c r="H1448" i="3" s="1"/>
  <c r="F1449" i="3"/>
  <c r="G1449" i="3" s="1"/>
  <c r="H1449" i="3" s="1"/>
  <c r="F1450" i="3"/>
  <c r="G1450" i="3" s="1"/>
  <c r="H1450" i="3" s="1"/>
  <c r="F1451" i="3"/>
  <c r="G1451" i="3" s="1"/>
  <c r="H1451" i="3" s="1"/>
  <c r="F1452" i="3"/>
  <c r="G1452" i="3" s="1"/>
  <c r="H1452" i="3" s="1"/>
  <c r="F1453" i="3"/>
  <c r="G1453" i="3" s="1"/>
  <c r="H1453" i="3" s="1"/>
  <c r="F1454" i="3"/>
  <c r="G1454" i="3" s="1"/>
  <c r="H1454" i="3" s="1"/>
  <c r="F1455" i="3"/>
  <c r="G1455" i="3" s="1"/>
  <c r="H1455" i="3" s="1"/>
  <c r="F1456" i="3"/>
  <c r="G1456" i="3" s="1"/>
  <c r="H1456" i="3" s="1"/>
  <c r="F1457" i="3"/>
  <c r="G1457" i="3" s="1"/>
  <c r="H1457" i="3" s="1"/>
  <c r="F1458" i="3"/>
  <c r="G1458" i="3" s="1"/>
  <c r="H1458" i="3" s="1"/>
  <c r="F1459" i="3"/>
  <c r="G1459" i="3" s="1"/>
  <c r="H1459" i="3" s="1"/>
  <c r="F1460" i="3"/>
  <c r="G1460" i="3" s="1"/>
  <c r="H1460" i="3" s="1"/>
  <c r="F1461" i="3"/>
  <c r="G1461" i="3" s="1"/>
  <c r="H1461" i="3" s="1"/>
  <c r="F1462" i="3"/>
  <c r="G1462" i="3" s="1"/>
  <c r="H1462" i="3" s="1"/>
  <c r="F1463" i="3"/>
  <c r="G1463" i="3" s="1"/>
  <c r="H1463" i="3" s="1"/>
  <c r="F1464" i="3"/>
  <c r="G1464" i="3" s="1"/>
  <c r="H1464" i="3" s="1"/>
  <c r="F1465" i="3"/>
  <c r="G1465" i="3" s="1"/>
  <c r="H1465" i="3" s="1"/>
  <c r="F1466" i="3"/>
  <c r="G1466" i="3" s="1"/>
  <c r="H1466" i="3" s="1"/>
  <c r="F1467" i="3"/>
  <c r="G1467" i="3" s="1"/>
  <c r="H1467" i="3" s="1"/>
  <c r="F1468" i="3"/>
  <c r="G1468" i="3" s="1"/>
  <c r="H1468" i="3" s="1"/>
  <c r="F1469" i="3"/>
  <c r="G1469" i="3" s="1"/>
  <c r="H1469" i="3" s="1"/>
  <c r="F1470" i="3"/>
  <c r="G1470" i="3" s="1"/>
  <c r="H1470" i="3" s="1"/>
  <c r="F1471" i="3"/>
  <c r="G1471" i="3" s="1"/>
  <c r="H1471" i="3" s="1"/>
  <c r="F1472" i="3"/>
  <c r="G1472" i="3" s="1"/>
  <c r="H1472" i="3" s="1"/>
  <c r="F1473" i="3"/>
  <c r="G1473" i="3" s="1"/>
  <c r="H1473" i="3" s="1"/>
  <c r="F1474" i="3"/>
  <c r="G1474" i="3" s="1"/>
  <c r="H1474" i="3" s="1"/>
  <c r="F1475" i="3"/>
  <c r="G1475" i="3" s="1"/>
  <c r="H1475" i="3" s="1"/>
  <c r="F1476" i="3"/>
  <c r="G1476" i="3" s="1"/>
  <c r="H1476" i="3" s="1"/>
  <c r="F1477" i="3"/>
  <c r="G1477" i="3" s="1"/>
  <c r="H1477" i="3" s="1"/>
  <c r="F1478" i="3"/>
  <c r="G1478" i="3" s="1"/>
  <c r="H1478" i="3" s="1"/>
  <c r="F1479" i="3"/>
  <c r="G1479" i="3" s="1"/>
  <c r="H1479" i="3" s="1"/>
  <c r="F1480" i="3"/>
  <c r="G1480" i="3" s="1"/>
  <c r="H1480" i="3" s="1"/>
  <c r="F1481" i="3"/>
  <c r="G1481" i="3" s="1"/>
  <c r="H1481" i="3" s="1"/>
  <c r="F1482" i="3"/>
  <c r="G1482" i="3" s="1"/>
  <c r="H1482" i="3" s="1"/>
  <c r="F1483" i="3"/>
  <c r="G1483" i="3" s="1"/>
  <c r="H1483" i="3" s="1"/>
  <c r="F1484" i="3"/>
  <c r="G1484" i="3" s="1"/>
  <c r="H1484" i="3" s="1"/>
  <c r="F1485" i="3"/>
  <c r="G1485" i="3" s="1"/>
  <c r="H1485" i="3" s="1"/>
  <c r="F1486" i="3"/>
  <c r="G1486" i="3" s="1"/>
  <c r="H1486" i="3" s="1"/>
  <c r="F1487" i="3"/>
  <c r="G1487" i="3" s="1"/>
  <c r="H1487" i="3" s="1"/>
  <c r="F1488" i="3"/>
  <c r="G1488" i="3" s="1"/>
  <c r="H1488" i="3" s="1"/>
  <c r="F1489" i="3"/>
  <c r="G1489" i="3" s="1"/>
  <c r="H1489" i="3" s="1"/>
  <c r="F1490" i="3"/>
  <c r="G1490" i="3" s="1"/>
  <c r="H1490" i="3" s="1"/>
  <c r="F1491" i="3"/>
  <c r="G1491" i="3" s="1"/>
  <c r="H1491" i="3" s="1"/>
  <c r="F1492" i="3"/>
  <c r="G1492" i="3" s="1"/>
  <c r="H1492" i="3" s="1"/>
  <c r="F1493" i="3"/>
  <c r="G1493" i="3" s="1"/>
  <c r="H1493" i="3" s="1"/>
  <c r="F1494" i="3"/>
  <c r="G1494" i="3" s="1"/>
  <c r="H1494" i="3" s="1"/>
  <c r="F1495" i="3"/>
  <c r="G1495" i="3" s="1"/>
  <c r="H1495" i="3" s="1"/>
  <c r="F1496" i="3"/>
  <c r="G1496" i="3" s="1"/>
  <c r="H1496" i="3" s="1"/>
  <c r="F1497" i="3"/>
  <c r="G1497" i="3" s="1"/>
  <c r="H1497" i="3" s="1"/>
  <c r="F1498" i="3"/>
  <c r="G1498" i="3" s="1"/>
  <c r="H1498" i="3" s="1"/>
  <c r="F1499" i="3"/>
  <c r="G1499" i="3" s="1"/>
  <c r="H1499" i="3" s="1"/>
  <c r="F1500" i="3"/>
  <c r="G1500" i="3" s="1"/>
  <c r="H1500" i="3" s="1"/>
  <c r="F1501" i="3"/>
  <c r="G1501" i="3" s="1"/>
  <c r="H1501" i="3" s="1"/>
  <c r="F1502" i="3"/>
  <c r="G1502" i="3" s="1"/>
  <c r="H1502" i="3" s="1"/>
  <c r="F1503" i="3"/>
  <c r="G1503" i="3" s="1"/>
  <c r="H1503" i="3" s="1"/>
  <c r="F1504" i="3"/>
  <c r="G1504" i="3" s="1"/>
  <c r="H1504" i="3" s="1"/>
  <c r="F1505" i="3"/>
  <c r="G1505" i="3" s="1"/>
  <c r="H1505" i="3" s="1"/>
  <c r="F1506" i="3"/>
  <c r="G1506" i="3" s="1"/>
  <c r="H1506" i="3" s="1"/>
  <c r="F1507" i="3"/>
  <c r="G1507" i="3" s="1"/>
  <c r="H1507" i="3" s="1"/>
  <c r="F1508" i="3"/>
  <c r="G1508" i="3" s="1"/>
  <c r="H1508" i="3" s="1"/>
  <c r="F1509" i="3"/>
  <c r="G1509" i="3" s="1"/>
  <c r="H1509" i="3" s="1"/>
  <c r="F1510" i="3"/>
  <c r="G1510" i="3" s="1"/>
  <c r="H1510" i="3" s="1"/>
  <c r="F1511" i="3"/>
  <c r="G1511" i="3" s="1"/>
  <c r="H1511" i="3" s="1"/>
  <c r="F1512" i="3"/>
  <c r="G1512" i="3" s="1"/>
  <c r="H1512" i="3" s="1"/>
  <c r="F1513" i="3"/>
  <c r="G1513" i="3" s="1"/>
  <c r="H1513" i="3" s="1"/>
  <c r="F1514" i="3"/>
  <c r="G1514" i="3" s="1"/>
  <c r="H1514" i="3" s="1"/>
  <c r="F1515" i="3"/>
  <c r="G1515" i="3" s="1"/>
  <c r="H1515" i="3" s="1"/>
  <c r="F1516" i="3"/>
  <c r="G1516" i="3" s="1"/>
  <c r="H1516" i="3" s="1"/>
  <c r="F1517" i="3"/>
  <c r="G1517" i="3" s="1"/>
  <c r="H1517" i="3" s="1"/>
  <c r="F1518" i="3"/>
  <c r="G1518" i="3" s="1"/>
  <c r="H1518" i="3" s="1"/>
  <c r="F1519" i="3"/>
  <c r="G1519" i="3" s="1"/>
  <c r="H1519" i="3" s="1"/>
  <c r="F1520" i="3"/>
  <c r="G1520" i="3" s="1"/>
  <c r="H1520" i="3" s="1"/>
  <c r="F1521" i="3"/>
  <c r="G1521" i="3" s="1"/>
  <c r="H1521" i="3" s="1"/>
  <c r="F1522" i="3"/>
  <c r="G1522" i="3" s="1"/>
  <c r="H1522" i="3" s="1"/>
  <c r="F1523" i="3"/>
  <c r="G1523" i="3" s="1"/>
  <c r="H1523" i="3" s="1"/>
  <c r="F1524" i="3"/>
  <c r="G1524" i="3" s="1"/>
  <c r="H1524" i="3" s="1"/>
  <c r="F1525" i="3"/>
  <c r="G1525" i="3" s="1"/>
  <c r="H1525" i="3" s="1"/>
  <c r="F1526" i="3"/>
  <c r="G1526" i="3" s="1"/>
  <c r="H1526" i="3" s="1"/>
  <c r="F1527" i="3"/>
  <c r="G1527" i="3" s="1"/>
  <c r="H1527" i="3" s="1"/>
  <c r="F1528" i="3"/>
  <c r="G1528" i="3" s="1"/>
  <c r="H1528" i="3" s="1"/>
  <c r="F1529" i="3"/>
  <c r="G1529" i="3" s="1"/>
  <c r="H1529" i="3" s="1"/>
  <c r="F1530" i="3"/>
  <c r="G1530" i="3" s="1"/>
  <c r="H1530" i="3" s="1"/>
  <c r="F1531" i="3"/>
  <c r="G1531" i="3" s="1"/>
  <c r="H1531" i="3" s="1"/>
  <c r="F1532" i="3"/>
  <c r="G1532" i="3" s="1"/>
  <c r="H1532" i="3" s="1"/>
  <c r="F1533" i="3"/>
  <c r="G1533" i="3" s="1"/>
  <c r="H1533" i="3" s="1"/>
  <c r="F1534" i="3"/>
  <c r="G1534" i="3" s="1"/>
  <c r="H1534" i="3" s="1"/>
  <c r="F1535" i="3"/>
  <c r="G1535" i="3" s="1"/>
  <c r="H1535" i="3" s="1"/>
  <c r="F1536" i="3"/>
  <c r="G1536" i="3" s="1"/>
  <c r="H1536" i="3" s="1"/>
  <c r="F1537" i="3"/>
  <c r="G1537" i="3" s="1"/>
  <c r="H1537" i="3" s="1"/>
  <c r="F1538" i="3"/>
  <c r="G1538" i="3" s="1"/>
  <c r="H1538" i="3" s="1"/>
  <c r="F1539" i="3"/>
  <c r="G1539" i="3" s="1"/>
  <c r="H1539" i="3" s="1"/>
  <c r="F1540" i="3"/>
  <c r="G1540" i="3" s="1"/>
  <c r="H1540" i="3" s="1"/>
  <c r="F1541" i="3"/>
  <c r="G1541" i="3" s="1"/>
  <c r="H1541" i="3" s="1"/>
  <c r="F1542" i="3"/>
  <c r="G1542" i="3" s="1"/>
  <c r="H1542" i="3" s="1"/>
  <c r="F1543" i="3"/>
  <c r="G1543" i="3" s="1"/>
  <c r="H1543" i="3" s="1"/>
  <c r="F1544" i="3"/>
  <c r="G1544" i="3" s="1"/>
  <c r="H1544" i="3" s="1"/>
  <c r="F1545" i="3"/>
  <c r="G1545" i="3" s="1"/>
  <c r="H1545" i="3" s="1"/>
  <c r="F1546" i="3"/>
  <c r="G1546" i="3" s="1"/>
  <c r="H1546" i="3" s="1"/>
  <c r="F1547" i="3"/>
  <c r="G1547" i="3" s="1"/>
  <c r="H1547" i="3" s="1"/>
  <c r="F1548" i="3"/>
  <c r="G1548" i="3" s="1"/>
  <c r="H1548" i="3" s="1"/>
  <c r="F1549" i="3"/>
  <c r="G1549" i="3" s="1"/>
  <c r="H1549" i="3" s="1"/>
  <c r="F1550" i="3"/>
  <c r="G1550" i="3" s="1"/>
  <c r="H1550" i="3" s="1"/>
  <c r="F1551" i="3"/>
  <c r="G1551" i="3" s="1"/>
  <c r="H1551" i="3" s="1"/>
  <c r="F1552" i="3"/>
  <c r="G1552" i="3" s="1"/>
  <c r="H1552" i="3" s="1"/>
  <c r="F1553" i="3"/>
  <c r="G1553" i="3" s="1"/>
  <c r="H1553" i="3" s="1"/>
  <c r="F1554" i="3"/>
  <c r="G1554" i="3" s="1"/>
  <c r="H1554" i="3" s="1"/>
  <c r="F1555" i="3"/>
  <c r="G1555" i="3" s="1"/>
  <c r="H1555" i="3" s="1"/>
  <c r="F1556" i="3"/>
  <c r="G1556" i="3" s="1"/>
  <c r="H1556" i="3" s="1"/>
  <c r="F1557" i="3"/>
  <c r="G1557" i="3" s="1"/>
  <c r="H1557" i="3" s="1"/>
  <c r="F1558" i="3"/>
  <c r="G1558" i="3" s="1"/>
  <c r="H1558" i="3" s="1"/>
  <c r="F1559" i="3"/>
  <c r="G1559" i="3" s="1"/>
  <c r="H1559" i="3" s="1"/>
  <c r="F1560" i="3"/>
  <c r="G1560" i="3" s="1"/>
  <c r="H1560" i="3" s="1"/>
  <c r="F1561" i="3"/>
  <c r="G1561" i="3" s="1"/>
  <c r="H1561" i="3" s="1"/>
  <c r="F1562" i="3"/>
  <c r="G1562" i="3" s="1"/>
  <c r="H1562" i="3" s="1"/>
  <c r="F1563" i="3"/>
  <c r="G1563" i="3" s="1"/>
  <c r="H1563" i="3" s="1"/>
  <c r="F1564" i="3"/>
  <c r="G1564" i="3" s="1"/>
  <c r="H1564" i="3" s="1"/>
  <c r="F1565" i="3"/>
  <c r="G1565" i="3" s="1"/>
  <c r="H1565" i="3" s="1"/>
  <c r="F1566" i="3"/>
  <c r="G1566" i="3" s="1"/>
  <c r="H1566" i="3" s="1"/>
  <c r="F1567" i="3"/>
  <c r="G1567" i="3" s="1"/>
  <c r="H1567" i="3" s="1"/>
  <c r="F1568" i="3"/>
  <c r="G1568" i="3" s="1"/>
  <c r="H1568" i="3" s="1"/>
  <c r="F1569" i="3"/>
  <c r="G1569" i="3" s="1"/>
  <c r="H1569" i="3" s="1"/>
  <c r="F1570" i="3"/>
  <c r="G1570" i="3" s="1"/>
  <c r="H1570" i="3" s="1"/>
  <c r="F1571" i="3"/>
  <c r="G1571" i="3" s="1"/>
  <c r="H1571" i="3" s="1"/>
  <c r="F1572" i="3"/>
  <c r="G1572" i="3" s="1"/>
  <c r="H1572" i="3" s="1"/>
  <c r="F1573" i="3"/>
  <c r="G1573" i="3" s="1"/>
  <c r="H1573" i="3" s="1"/>
  <c r="F1574" i="3"/>
  <c r="G1574" i="3" s="1"/>
  <c r="H1574" i="3" s="1"/>
  <c r="F1575" i="3"/>
  <c r="G1575" i="3" s="1"/>
  <c r="H1575" i="3" s="1"/>
  <c r="F1576" i="3"/>
  <c r="G1576" i="3" s="1"/>
  <c r="H1576" i="3" s="1"/>
  <c r="F1577" i="3"/>
  <c r="G1577" i="3" s="1"/>
  <c r="H1577" i="3" s="1"/>
  <c r="F1578" i="3"/>
  <c r="G1578" i="3" s="1"/>
  <c r="H1578" i="3" s="1"/>
  <c r="F1579" i="3"/>
  <c r="G1579" i="3" s="1"/>
  <c r="H1579" i="3" s="1"/>
  <c r="F1580" i="3"/>
  <c r="G1580" i="3" s="1"/>
  <c r="H1580" i="3" s="1"/>
  <c r="F1581" i="3"/>
  <c r="G1581" i="3" s="1"/>
  <c r="H1581" i="3" s="1"/>
  <c r="F1582" i="3"/>
  <c r="G1582" i="3" s="1"/>
  <c r="H1582" i="3" s="1"/>
  <c r="F1583" i="3"/>
  <c r="G1583" i="3" s="1"/>
  <c r="H1583" i="3" s="1"/>
  <c r="F1584" i="3"/>
  <c r="G1584" i="3" s="1"/>
  <c r="H1584" i="3" s="1"/>
  <c r="F1585" i="3"/>
  <c r="G1585" i="3" s="1"/>
  <c r="H1585" i="3" s="1"/>
  <c r="F1586" i="3"/>
  <c r="G1586" i="3" s="1"/>
  <c r="H1586" i="3" s="1"/>
  <c r="F1587" i="3"/>
  <c r="G1587" i="3" s="1"/>
  <c r="H1587" i="3" s="1"/>
  <c r="F1588" i="3"/>
  <c r="G1588" i="3" s="1"/>
  <c r="H1588" i="3" s="1"/>
  <c r="F1589" i="3"/>
  <c r="G1589" i="3" s="1"/>
  <c r="H1589" i="3" s="1"/>
  <c r="F1590" i="3"/>
  <c r="G1590" i="3" s="1"/>
  <c r="H1590" i="3" s="1"/>
  <c r="F1591" i="3"/>
  <c r="G1591" i="3" s="1"/>
  <c r="H1591" i="3" s="1"/>
  <c r="F1592" i="3"/>
  <c r="G1592" i="3" s="1"/>
  <c r="H1592" i="3" s="1"/>
  <c r="F1593" i="3"/>
  <c r="G1593" i="3" s="1"/>
  <c r="H1593" i="3" s="1"/>
  <c r="F1594" i="3"/>
  <c r="G1594" i="3" s="1"/>
  <c r="H1594" i="3" s="1"/>
  <c r="F1595" i="3"/>
  <c r="G1595" i="3" s="1"/>
  <c r="H1595" i="3" s="1"/>
  <c r="F1596" i="3"/>
  <c r="G1596" i="3" s="1"/>
  <c r="H1596" i="3" s="1"/>
  <c r="F1597" i="3"/>
  <c r="G1597" i="3" s="1"/>
  <c r="H1597" i="3" s="1"/>
  <c r="F1598" i="3"/>
  <c r="G1598" i="3" s="1"/>
  <c r="H1598" i="3" s="1"/>
  <c r="F1599" i="3"/>
  <c r="G1599" i="3" s="1"/>
  <c r="H1599" i="3" s="1"/>
  <c r="F1600" i="3"/>
  <c r="G1600" i="3" s="1"/>
  <c r="H1600" i="3" s="1"/>
  <c r="F1601" i="3"/>
  <c r="G1601" i="3" s="1"/>
  <c r="H1601" i="3" s="1"/>
  <c r="F1602" i="3"/>
  <c r="G1602" i="3" s="1"/>
  <c r="H1602" i="3" s="1"/>
  <c r="F1603" i="3"/>
  <c r="G1603" i="3" s="1"/>
  <c r="H1603" i="3" s="1"/>
  <c r="F1604" i="3"/>
  <c r="G1604" i="3" s="1"/>
  <c r="H1604" i="3" s="1"/>
  <c r="F1605" i="3"/>
  <c r="G1605" i="3" s="1"/>
  <c r="H1605" i="3" s="1"/>
  <c r="F1606" i="3"/>
  <c r="G1606" i="3" s="1"/>
  <c r="H1606" i="3" s="1"/>
  <c r="F1607" i="3"/>
  <c r="G1607" i="3" s="1"/>
  <c r="H1607" i="3" s="1"/>
  <c r="F1608" i="3"/>
  <c r="G1608" i="3" s="1"/>
  <c r="H1608" i="3" s="1"/>
  <c r="F1609" i="3"/>
  <c r="G1609" i="3" s="1"/>
  <c r="H1609" i="3" s="1"/>
  <c r="F1610" i="3"/>
  <c r="G1610" i="3" s="1"/>
  <c r="H1610" i="3" s="1"/>
  <c r="F1611" i="3"/>
  <c r="G1611" i="3" s="1"/>
  <c r="H1611" i="3" s="1"/>
  <c r="F1612" i="3"/>
  <c r="G1612" i="3" s="1"/>
  <c r="H1612" i="3" s="1"/>
  <c r="F1613" i="3"/>
  <c r="G1613" i="3" s="1"/>
  <c r="H1613" i="3" s="1"/>
  <c r="F1614" i="3"/>
  <c r="G1614" i="3" s="1"/>
  <c r="H1614" i="3" s="1"/>
  <c r="F1615" i="3"/>
  <c r="G1615" i="3" s="1"/>
  <c r="H1615" i="3" s="1"/>
  <c r="F1616" i="3"/>
  <c r="G1616" i="3" s="1"/>
  <c r="H1616" i="3" s="1"/>
  <c r="F1617" i="3"/>
  <c r="G1617" i="3" s="1"/>
  <c r="H1617" i="3" s="1"/>
  <c r="F1618" i="3"/>
  <c r="G1618" i="3" s="1"/>
  <c r="H1618" i="3" s="1"/>
  <c r="F1619" i="3"/>
  <c r="G1619" i="3" s="1"/>
  <c r="H1619" i="3" s="1"/>
  <c r="F1620" i="3"/>
  <c r="G1620" i="3" s="1"/>
  <c r="H1620" i="3" s="1"/>
  <c r="F1621" i="3"/>
  <c r="G1621" i="3" s="1"/>
  <c r="H1621" i="3" s="1"/>
  <c r="F1622" i="3"/>
  <c r="G1622" i="3" s="1"/>
  <c r="H1622" i="3" s="1"/>
  <c r="F1623" i="3"/>
  <c r="G1623" i="3" s="1"/>
  <c r="H1623" i="3" s="1"/>
  <c r="F1624" i="3"/>
  <c r="G1624" i="3" s="1"/>
  <c r="H1624" i="3" s="1"/>
  <c r="F1625" i="3"/>
  <c r="G1625" i="3" s="1"/>
  <c r="H1625" i="3" s="1"/>
  <c r="F1626" i="3"/>
  <c r="G1626" i="3" s="1"/>
  <c r="H1626" i="3" s="1"/>
  <c r="F1627" i="3"/>
  <c r="G1627" i="3" s="1"/>
  <c r="H1627" i="3" s="1"/>
  <c r="F1628" i="3"/>
  <c r="G1628" i="3" s="1"/>
  <c r="H1628" i="3" s="1"/>
  <c r="F1629" i="3"/>
  <c r="G1629" i="3" s="1"/>
  <c r="H1629" i="3" s="1"/>
  <c r="F1630" i="3"/>
  <c r="G1630" i="3" s="1"/>
  <c r="H1630" i="3" s="1"/>
  <c r="F1631" i="3"/>
  <c r="G1631" i="3" s="1"/>
  <c r="H1631" i="3" s="1"/>
  <c r="F1632" i="3"/>
  <c r="G1632" i="3" s="1"/>
  <c r="H1632" i="3" s="1"/>
  <c r="F1633" i="3"/>
  <c r="G1633" i="3" s="1"/>
  <c r="H1633" i="3" s="1"/>
  <c r="F1634" i="3"/>
  <c r="G1634" i="3" s="1"/>
  <c r="H1634" i="3" s="1"/>
  <c r="F1635" i="3"/>
  <c r="G1635" i="3" s="1"/>
  <c r="H1635" i="3" s="1"/>
  <c r="F1636" i="3"/>
  <c r="G1636" i="3" s="1"/>
  <c r="H1636" i="3" s="1"/>
  <c r="F1637" i="3"/>
  <c r="G1637" i="3" s="1"/>
  <c r="H1637" i="3" s="1"/>
  <c r="F1638" i="3"/>
  <c r="G1638" i="3" s="1"/>
  <c r="H1638" i="3" s="1"/>
  <c r="F1639" i="3"/>
  <c r="G1639" i="3" s="1"/>
  <c r="H1639" i="3" s="1"/>
  <c r="F1640" i="3"/>
  <c r="G1640" i="3" s="1"/>
  <c r="H1640" i="3" s="1"/>
  <c r="F1641" i="3"/>
  <c r="G1641" i="3" s="1"/>
  <c r="H1641" i="3" s="1"/>
  <c r="F1642" i="3"/>
  <c r="G1642" i="3" s="1"/>
  <c r="H1642" i="3" s="1"/>
  <c r="F1643" i="3"/>
  <c r="G1643" i="3" s="1"/>
  <c r="H1643" i="3" s="1"/>
  <c r="F1644" i="3"/>
  <c r="G1644" i="3" s="1"/>
  <c r="H1644" i="3" s="1"/>
  <c r="F1645" i="3"/>
  <c r="G1645" i="3" s="1"/>
  <c r="H1645" i="3" s="1"/>
  <c r="F1646" i="3"/>
  <c r="G1646" i="3" s="1"/>
  <c r="H1646" i="3" s="1"/>
  <c r="F1647" i="3"/>
  <c r="G1647" i="3" s="1"/>
  <c r="H1647" i="3" s="1"/>
  <c r="F1648" i="3"/>
  <c r="G1648" i="3" s="1"/>
  <c r="H1648" i="3" s="1"/>
  <c r="F1649" i="3"/>
  <c r="G1649" i="3" s="1"/>
  <c r="H1649" i="3" s="1"/>
  <c r="F1650" i="3"/>
  <c r="G1650" i="3" s="1"/>
  <c r="H1650" i="3" s="1"/>
  <c r="F1651" i="3"/>
  <c r="G1651" i="3" s="1"/>
  <c r="H1651" i="3" s="1"/>
  <c r="F1652" i="3"/>
  <c r="G1652" i="3" s="1"/>
  <c r="H1652" i="3" s="1"/>
  <c r="F1653" i="3"/>
  <c r="G1653" i="3" s="1"/>
  <c r="H1653" i="3" s="1"/>
  <c r="F1654" i="3"/>
  <c r="G1654" i="3" s="1"/>
  <c r="H1654" i="3" s="1"/>
  <c r="F1655" i="3"/>
  <c r="G1655" i="3" s="1"/>
  <c r="H1655" i="3" s="1"/>
  <c r="F1656" i="3"/>
  <c r="G1656" i="3" s="1"/>
  <c r="H1656" i="3" s="1"/>
  <c r="F1657" i="3"/>
  <c r="G1657" i="3" s="1"/>
  <c r="H1657" i="3" s="1"/>
  <c r="F1658" i="3"/>
  <c r="G1658" i="3" s="1"/>
  <c r="H1658" i="3" s="1"/>
  <c r="F1659" i="3"/>
  <c r="G1659" i="3" s="1"/>
  <c r="H1659" i="3" s="1"/>
  <c r="F1660" i="3"/>
  <c r="G1660" i="3" s="1"/>
  <c r="H1660" i="3" s="1"/>
  <c r="F1661" i="3"/>
  <c r="G1661" i="3" s="1"/>
  <c r="H1661" i="3" s="1"/>
  <c r="F1662" i="3"/>
  <c r="G1662" i="3" s="1"/>
  <c r="H1662" i="3" s="1"/>
  <c r="F1663" i="3"/>
  <c r="G1663" i="3" s="1"/>
  <c r="H1663" i="3" s="1"/>
  <c r="F1664" i="3"/>
  <c r="G1664" i="3" s="1"/>
  <c r="H1664" i="3" s="1"/>
  <c r="F1665" i="3"/>
  <c r="G1665" i="3" s="1"/>
  <c r="H1665" i="3" s="1"/>
  <c r="F1666" i="3"/>
  <c r="G1666" i="3" s="1"/>
  <c r="H1666" i="3" s="1"/>
  <c r="F1667" i="3"/>
  <c r="G1667" i="3" s="1"/>
  <c r="H1667" i="3" s="1"/>
  <c r="F1668" i="3"/>
  <c r="G1668" i="3" s="1"/>
  <c r="H1668" i="3" s="1"/>
  <c r="F1669" i="3"/>
  <c r="G1669" i="3" s="1"/>
  <c r="H1669" i="3" s="1"/>
  <c r="F1670" i="3"/>
  <c r="G1670" i="3" s="1"/>
  <c r="H1670" i="3" s="1"/>
  <c r="F1671" i="3"/>
  <c r="G1671" i="3" s="1"/>
  <c r="H1671" i="3" s="1"/>
  <c r="F1672" i="3"/>
  <c r="G1672" i="3" s="1"/>
  <c r="H1672" i="3" s="1"/>
  <c r="F1673" i="3"/>
  <c r="G1673" i="3" s="1"/>
  <c r="H1673" i="3" s="1"/>
  <c r="F1674" i="3"/>
  <c r="G1674" i="3" s="1"/>
  <c r="H1674" i="3" s="1"/>
  <c r="F1675" i="3"/>
  <c r="G1675" i="3" s="1"/>
  <c r="H1675" i="3" s="1"/>
  <c r="F1676" i="3"/>
  <c r="G1676" i="3" s="1"/>
  <c r="H1676" i="3" s="1"/>
  <c r="F1677" i="3"/>
  <c r="G1677" i="3" s="1"/>
  <c r="H1677" i="3" s="1"/>
  <c r="F1678" i="3"/>
  <c r="G1678" i="3" s="1"/>
  <c r="H1678" i="3" s="1"/>
  <c r="F1679" i="3"/>
  <c r="G1679" i="3" s="1"/>
  <c r="H1679" i="3" s="1"/>
  <c r="F1680" i="3"/>
  <c r="G1680" i="3" s="1"/>
  <c r="H1680" i="3" s="1"/>
  <c r="F1681" i="3"/>
  <c r="G1681" i="3" s="1"/>
  <c r="H1681" i="3" s="1"/>
  <c r="F1682" i="3"/>
  <c r="G1682" i="3" s="1"/>
  <c r="H1682" i="3" s="1"/>
  <c r="F1683" i="3"/>
  <c r="G1683" i="3" s="1"/>
  <c r="H1683" i="3" s="1"/>
  <c r="F1684" i="3"/>
  <c r="G1684" i="3" s="1"/>
  <c r="H1684" i="3" s="1"/>
  <c r="F1685" i="3"/>
  <c r="G1685" i="3" s="1"/>
  <c r="H1685" i="3" s="1"/>
  <c r="F1686" i="3"/>
  <c r="G1686" i="3" s="1"/>
  <c r="H1686" i="3" s="1"/>
  <c r="F1687" i="3"/>
  <c r="G1687" i="3" s="1"/>
  <c r="H1687" i="3" s="1"/>
  <c r="F1688" i="3"/>
  <c r="G1688" i="3" s="1"/>
  <c r="H1688" i="3" s="1"/>
  <c r="F1689" i="3"/>
  <c r="G1689" i="3" s="1"/>
  <c r="H1689" i="3" s="1"/>
  <c r="F1690" i="3"/>
  <c r="G1690" i="3" s="1"/>
  <c r="H1690" i="3" s="1"/>
  <c r="F1691" i="3"/>
  <c r="G1691" i="3" s="1"/>
  <c r="H1691" i="3" s="1"/>
  <c r="F1692" i="3"/>
  <c r="G1692" i="3" s="1"/>
  <c r="H1692" i="3" s="1"/>
  <c r="F1693" i="3"/>
  <c r="G1693" i="3" s="1"/>
  <c r="H1693" i="3" s="1"/>
  <c r="F1694" i="3"/>
  <c r="G1694" i="3" s="1"/>
  <c r="H1694" i="3" s="1"/>
  <c r="F1695" i="3"/>
  <c r="G1695" i="3" s="1"/>
  <c r="H1695" i="3" s="1"/>
  <c r="F1696" i="3"/>
  <c r="G1696" i="3" s="1"/>
  <c r="H1696" i="3" s="1"/>
  <c r="F1697" i="3"/>
  <c r="G1697" i="3" s="1"/>
  <c r="H1697" i="3" s="1"/>
  <c r="F1698" i="3"/>
  <c r="G1698" i="3" s="1"/>
  <c r="H1698" i="3" s="1"/>
  <c r="F1699" i="3"/>
  <c r="G1699" i="3" s="1"/>
  <c r="H1699" i="3" s="1"/>
  <c r="F1700" i="3"/>
  <c r="G1700" i="3" s="1"/>
  <c r="H1700" i="3" s="1"/>
  <c r="F1701" i="3"/>
  <c r="G1701" i="3" s="1"/>
  <c r="H1701" i="3" s="1"/>
  <c r="F1702" i="3"/>
  <c r="G1702" i="3" s="1"/>
  <c r="H1702" i="3" s="1"/>
  <c r="F1703" i="3"/>
  <c r="G1703" i="3" s="1"/>
  <c r="H1703" i="3" s="1"/>
  <c r="F1704" i="3"/>
  <c r="G1704" i="3" s="1"/>
  <c r="H1704" i="3" s="1"/>
  <c r="F1705" i="3"/>
  <c r="G1705" i="3" s="1"/>
  <c r="H1705" i="3" s="1"/>
  <c r="F1706" i="3"/>
  <c r="G1706" i="3" s="1"/>
  <c r="H1706" i="3" s="1"/>
  <c r="F1707" i="3"/>
  <c r="G1707" i="3" s="1"/>
  <c r="H1707" i="3" s="1"/>
  <c r="F1708" i="3"/>
  <c r="G1708" i="3" s="1"/>
  <c r="H1708" i="3" s="1"/>
  <c r="F1709" i="3"/>
  <c r="G1709" i="3" s="1"/>
  <c r="H1709" i="3" s="1"/>
  <c r="F1710" i="3"/>
  <c r="G1710" i="3" s="1"/>
  <c r="H1710" i="3" s="1"/>
  <c r="F1711" i="3"/>
  <c r="G1711" i="3" s="1"/>
  <c r="H1711" i="3" s="1"/>
  <c r="F1712" i="3"/>
  <c r="G1712" i="3" s="1"/>
  <c r="H1712" i="3" s="1"/>
  <c r="F1713" i="3"/>
  <c r="G1713" i="3" s="1"/>
  <c r="H1713" i="3" s="1"/>
  <c r="F1714" i="3"/>
  <c r="G1714" i="3" s="1"/>
  <c r="H1714" i="3" s="1"/>
  <c r="F1715" i="3"/>
  <c r="G1715" i="3" s="1"/>
  <c r="H1715" i="3" s="1"/>
  <c r="F1716" i="3"/>
  <c r="G1716" i="3" s="1"/>
  <c r="H1716" i="3" s="1"/>
  <c r="F1717" i="3"/>
  <c r="G1717" i="3" s="1"/>
  <c r="H1717" i="3" s="1"/>
  <c r="F1718" i="3"/>
  <c r="G1718" i="3" s="1"/>
  <c r="H1718" i="3" s="1"/>
  <c r="F1719" i="3"/>
  <c r="G1719" i="3" s="1"/>
  <c r="H1719" i="3" s="1"/>
  <c r="F1720" i="3"/>
  <c r="G1720" i="3" s="1"/>
  <c r="H1720" i="3" s="1"/>
  <c r="F1721" i="3"/>
  <c r="G1721" i="3" s="1"/>
  <c r="H1721" i="3" s="1"/>
  <c r="F1722" i="3"/>
  <c r="G1722" i="3" s="1"/>
  <c r="H1722" i="3" s="1"/>
  <c r="F1723" i="3"/>
  <c r="G1723" i="3" s="1"/>
  <c r="H1723" i="3" s="1"/>
  <c r="F1724" i="3"/>
  <c r="G1724" i="3" s="1"/>
  <c r="H1724" i="3" s="1"/>
  <c r="F1725" i="3"/>
  <c r="G1725" i="3" s="1"/>
  <c r="H1725" i="3" s="1"/>
  <c r="F1726" i="3"/>
  <c r="G1726" i="3" s="1"/>
  <c r="H1726" i="3" s="1"/>
  <c r="F1727" i="3"/>
  <c r="G1727" i="3" s="1"/>
  <c r="H1727" i="3" s="1"/>
  <c r="F1728" i="3"/>
  <c r="G1728" i="3" s="1"/>
  <c r="H1728" i="3" s="1"/>
  <c r="F1729" i="3"/>
  <c r="G1729" i="3" s="1"/>
  <c r="H1729" i="3" s="1"/>
  <c r="F1730" i="3"/>
  <c r="G1730" i="3" s="1"/>
  <c r="H1730" i="3" s="1"/>
  <c r="F1731" i="3"/>
  <c r="G1731" i="3" s="1"/>
  <c r="H1731" i="3" s="1"/>
  <c r="F1732" i="3"/>
  <c r="G1732" i="3" s="1"/>
  <c r="H1732" i="3" s="1"/>
  <c r="F1733" i="3"/>
  <c r="G1733" i="3" s="1"/>
  <c r="H1733" i="3" s="1"/>
  <c r="F1734" i="3"/>
  <c r="G1734" i="3" s="1"/>
  <c r="H1734" i="3" s="1"/>
  <c r="F1735" i="3"/>
  <c r="G1735" i="3" s="1"/>
  <c r="H1735" i="3" s="1"/>
  <c r="F1736" i="3"/>
  <c r="G1736" i="3" s="1"/>
  <c r="H1736" i="3" s="1"/>
  <c r="F1737" i="3"/>
  <c r="G1737" i="3" s="1"/>
  <c r="H1737" i="3" s="1"/>
  <c r="F1738" i="3"/>
  <c r="G1738" i="3" s="1"/>
  <c r="H1738" i="3" s="1"/>
  <c r="F1739" i="3"/>
  <c r="G1739" i="3" s="1"/>
  <c r="H1739" i="3" s="1"/>
  <c r="F1740" i="3"/>
  <c r="G1740" i="3" s="1"/>
  <c r="H1740" i="3" s="1"/>
  <c r="F1741" i="3"/>
  <c r="G1741" i="3" s="1"/>
  <c r="H1741" i="3" s="1"/>
  <c r="F1742" i="3"/>
  <c r="G1742" i="3" s="1"/>
  <c r="H1742" i="3" s="1"/>
  <c r="F1743" i="3"/>
  <c r="G1743" i="3" s="1"/>
  <c r="H1743" i="3" s="1"/>
  <c r="F1744" i="3"/>
  <c r="G1744" i="3" s="1"/>
  <c r="H1744" i="3" s="1"/>
  <c r="F1745" i="3"/>
  <c r="G1745" i="3" s="1"/>
  <c r="H1745" i="3" s="1"/>
  <c r="F1746" i="3"/>
  <c r="G1746" i="3" s="1"/>
  <c r="H1746" i="3" s="1"/>
  <c r="F1747" i="3"/>
  <c r="G1747" i="3" s="1"/>
  <c r="H1747" i="3" s="1"/>
  <c r="F1748" i="3"/>
  <c r="G1748" i="3" s="1"/>
  <c r="H1748" i="3" s="1"/>
  <c r="F1749" i="3"/>
  <c r="G1749" i="3" s="1"/>
  <c r="H1749" i="3" s="1"/>
  <c r="F1750" i="3"/>
  <c r="G1750" i="3" s="1"/>
  <c r="H1750" i="3" s="1"/>
  <c r="F1751" i="3"/>
  <c r="G1751" i="3" s="1"/>
  <c r="H1751" i="3" s="1"/>
  <c r="F1752" i="3"/>
  <c r="G1752" i="3" s="1"/>
  <c r="H1752" i="3" s="1"/>
  <c r="F1753" i="3"/>
  <c r="G1753" i="3" s="1"/>
  <c r="H1753" i="3" s="1"/>
  <c r="F1754" i="3"/>
  <c r="G1754" i="3" s="1"/>
  <c r="H1754" i="3" s="1"/>
  <c r="F1755" i="3"/>
  <c r="G1755" i="3" s="1"/>
  <c r="H1755" i="3" s="1"/>
  <c r="F1756" i="3"/>
  <c r="G1756" i="3" s="1"/>
  <c r="H1756" i="3" s="1"/>
  <c r="F1757" i="3"/>
  <c r="G1757" i="3" s="1"/>
  <c r="H1757" i="3" s="1"/>
  <c r="F1758" i="3"/>
  <c r="G1758" i="3" s="1"/>
  <c r="H1758" i="3" s="1"/>
  <c r="F1759" i="3"/>
  <c r="G1759" i="3" s="1"/>
  <c r="H1759" i="3" s="1"/>
  <c r="F1760" i="3"/>
  <c r="G1760" i="3" s="1"/>
  <c r="H1760" i="3" s="1"/>
  <c r="F1761" i="3"/>
  <c r="G1761" i="3" s="1"/>
  <c r="H1761" i="3" s="1"/>
  <c r="F1762" i="3"/>
  <c r="G1762" i="3" s="1"/>
  <c r="H1762" i="3" s="1"/>
  <c r="F1763" i="3"/>
  <c r="G1763" i="3" s="1"/>
  <c r="H1763" i="3" s="1"/>
  <c r="F1764" i="3"/>
  <c r="G1764" i="3" s="1"/>
  <c r="H1764" i="3" s="1"/>
  <c r="F1765" i="3"/>
  <c r="G1765" i="3" s="1"/>
  <c r="H1765" i="3" s="1"/>
  <c r="F1766" i="3"/>
  <c r="G1766" i="3" s="1"/>
  <c r="H1766" i="3" s="1"/>
  <c r="F1767" i="3"/>
  <c r="G1767" i="3" s="1"/>
  <c r="H1767" i="3" s="1"/>
  <c r="F1768" i="3"/>
  <c r="G1768" i="3" s="1"/>
  <c r="H1768" i="3" s="1"/>
  <c r="F1769" i="3"/>
  <c r="G1769" i="3" s="1"/>
  <c r="H1769" i="3" s="1"/>
  <c r="F1770" i="3"/>
  <c r="G1770" i="3" s="1"/>
  <c r="H1770" i="3" s="1"/>
  <c r="F1771" i="3"/>
  <c r="G1771" i="3" s="1"/>
  <c r="H1771" i="3" s="1"/>
  <c r="F1772" i="3"/>
  <c r="G1772" i="3" s="1"/>
  <c r="H1772" i="3" s="1"/>
  <c r="F1773" i="3"/>
  <c r="G1773" i="3" s="1"/>
  <c r="H1773" i="3" s="1"/>
  <c r="F1774" i="3"/>
  <c r="G1774" i="3" s="1"/>
  <c r="H1774" i="3" s="1"/>
  <c r="F1775" i="3"/>
  <c r="G1775" i="3" s="1"/>
  <c r="H1775" i="3" s="1"/>
  <c r="F1776" i="3"/>
  <c r="G1776" i="3" s="1"/>
  <c r="H1776" i="3" s="1"/>
  <c r="F1777" i="3"/>
  <c r="G1777" i="3" s="1"/>
  <c r="H1777" i="3" s="1"/>
  <c r="F1778" i="3"/>
  <c r="G1778" i="3" s="1"/>
  <c r="H1778" i="3" s="1"/>
  <c r="F1779" i="3"/>
  <c r="G1779" i="3" s="1"/>
  <c r="H1779" i="3" s="1"/>
  <c r="F1780" i="3"/>
  <c r="G1780" i="3" s="1"/>
  <c r="H1780" i="3" s="1"/>
  <c r="F1781" i="3"/>
  <c r="G1781" i="3" s="1"/>
  <c r="H1781" i="3" s="1"/>
  <c r="F1782" i="3"/>
  <c r="G1782" i="3" s="1"/>
  <c r="H1782" i="3" s="1"/>
  <c r="F1783" i="3"/>
  <c r="G1783" i="3" s="1"/>
  <c r="H1783" i="3" s="1"/>
  <c r="F1784" i="3"/>
  <c r="G1784" i="3" s="1"/>
  <c r="H1784" i="3" s="1"/>
  <c r="F1785" i="3"/>
  <c r="G1785" i="3" s="1"/>
  <c r="H1785" i="3" s="1"/>
  <c r="F1786" i="3"/>
  <c r="G1786" i="3" s="1"/>
  <c r="H1786" i="3" s="1"/>
  <c r="F1787" i="3"/>
  <c r="G1787" i="3" s="1"/>
  <c r="H1787" i="3" s="1"/>
  <c r="F1788" i="3"/>
  <c r="G1788" i="3" s="1"/>
  <c r="H1788" i="3" s="1"/>
  <c r="F1789" i="3"/>
  <c r="G1789" i="3" s="1"/>
  <c r="H1789" i="3" s="1"/>
  <c r="F1790" i="3"/>
  <c r="G1790" i="3" s="1"/>
  <c r="H1790" i="3" s="1"/>
  <c r="F1791" i="3"/>
  <c r="G1791" i="3" s="1"/>
  <c r="H1791" i="3" s="1"/>
  <c r="F1792" i="3"/>
  <c r="G1792" i="3" s="1"/>
  <c r="H1792" i="3" s="1"/>
  <c r="F1793" i="3"/>
  <c r="G1793" i="3" s="1"/>
  <c r="H1793" i="3" s="1"/>
  <c r="F1794" i="3"/>
  <c r="G1794" i="3" s="1"/>
  <c r="H1794" i="3" s="1"/>
  <c r="F1795" i="3"/>
  <c r="G1795" i="3" s="1"/>
  <c r="H1795" i="3" s="1"/>
  <c r="F1796" i="3"/>
  <c r="G1796" i="3" s="1"/>
  <c r="H1796" i="3" s="1"/>
  <c r="F1797" i="3"/>
  <c r="G1797" i="3" s="1"/>
  <c r="H1797" i="3" s="1"/>
  <c r="F1798" i="3"/>
  <c r="G1798" i="3" s="1"/>
  <c r="H1798" i="3" s="1"/>
  <c r="F1799" i="3"/>
  <c r="G1799" i="3" s="1"/>
  <c r="H1799" i="3" s="1"/>
  <c r="F1800" i="3"/>
  <c r="G1800" i="3" s="1"/>
  <c r="H1800" i="3" s="1"/>
  <c r="F1801" i="3"/>
  <c r="G1801" i="3" s="1"/>
  <c r="H1801" i="3" s="1"/>
  <c r="F1802" i="3"/>
  <c r="G1802" i="3" s="1"/>
  <c r="H1802" i="3" s="1"/>
  <c r="F1803" i="3"/>
  <c r="G1803" i="3" s="1"/>
  <c r="H1803" i="3" s="1"/>
  <c r="F1804" i="3"/>
  <c r="G1804" i="3" s="1"/>
  <c r="H1804" i="3" s="1"/>
  <c r="F1805" i="3"/>
  <c r="G1805" i="3" s="1"/>
  <c r="H1805" i="3" s="1"/>
  <c r="F1806" i="3"/>
  <c r="G1806" i="3" s="1"/>
  <c r="H1806" i="3" s="1"/>
  <c r="F1807" i="3"/>
  <c r="G1807" i="3" s="1"/>
  <c r="H1807" i="3" s="1"/>
  <c r="F1808" i="3"/>
  <c r="G1808" i="3" s="1"/>
  <c r="H1808" i="3" s="1"/>
  <c r="F1809" i="3"/>
  <c r="G1809" i="3" s="1"/>
  <c r="H1809" i="3" s="1"/>
  <c r="F1810" i="3"/>
  <c r="G1810" i="3" s="1"/>
  <c r="H1810" i="3" s="1"/>
  <c r="F1811" i="3"/>
  <c r="G1811" i="3" s="1"/>
  <c r="H1811" i="3" s="1"/>
  <c r="F1812" i="3"/>
  <c r="G1812" i="3" s="1"/>
  <c r="H1812" i="3" s="1"/>
  <c r="F1813" i="3"/>
  <c r="G1813" i="3" s="1"/>
  <c r="H1813" i="3" s="1"/>
  <c r="F1814" i="3"/>
  <c r="G1814" i="3" s="1"/>
  <c r="H1814" i="3" s="1"/>
  <c r="F1815" i="3"/>
  <c r="G1815" i="3" s="1"/>
  <c r="H1815" i="3" s="1"/>
  <c r="F1816" i="3"/>
  <c r="G1816" i="3" s="1"/>
  <c r="H1816" i="3" s="1"/>
  <c r="F1817" i="3"/>
  <c r="G1817" i="3" s="1"/>
  <c r="H1817" i="3" s="1"/>
  <c r="F1818" i="3"/>
  <c r="G1818" i="3" s="1"/>
  <c r="H1818" i="3" s="1"/>
  <c r="F1819" i="3"/>
  <c r="G1819" i="3" s="1"/>
  <c r="H1819" i="3" s="1"/>
  <c r="F1820" i="3"/>
  <c r="G1820" i="3" s="1"/>
  <c r="H1820" i="3" s="1"/>
  <c r="F1821" i="3"/>
  <c r="G1821" i="3" s="1"/>
  <c r="H1821" i="3" s="1"/>
  <c r="F1822" i="3"/>
  <c r="G1822" i="3" s="1"/>
  <c r="H1822" i="3" s="1"/>
  <c r="F1823" i="3"/>
  <c r="G1823" i="3" s="1"/>
  <c r="H1823" i="3" s="1"/>
  <c r="F1824" i="3"/>
  <c r="G1824" i="3" s="1"/>
  <c r="H1824" i="3" s="1"/>
  <c r="F1825" i="3"/>
  <c r="G1825" i="3" s="1"/>
  <c r="H1825" i="3" s="1"/>
  <c r="F1826" i="3"/>
  <c r="G1826" i="3" s="1"/>
  <c r="H1826" i="3" s="1"/>
  <c r="F1827" i="3"/>
  <c r="G1827" i="3" s="1"/>
  <c r="H1827" i="3" s="1"/>
  <c r="F1828" i="3"/>
  <c r="G1828" i="3" s="1"/>
  <c r="H1828" i="3" s="1"/>
  <c r="F1829" i="3"/>
  <c r="G1829" i="3" s="1"/>
  <c r="H1829" i="3" s="1"/>
  <c r="F1830" i="3"/>
  <c r="G1830" i="3" s="1"/>
  <c r="H1830" i="3" s="1"/>
  <c r="F1831" i="3"/>
  <c r="G1831" i="3" s="1"/>
  <c r="H1831" i="3" s="1"/>
  <c r="F1832" i="3"/>
  <c r="G1832" i="3" s="1"/>
  <c r="H1832" i="3" s="1"/>
  <c r="F1833" i="3"/>
  <c r="G1833" i="3" s="1"/>
  <c r="H1833" i="3" s="1"/>
  <c r="F1834" i="3"/>
  <c r="G1834" i="3" s="1"/>
  <c r="H1834" i="3" s="1"/>
  <c r="F1835" i="3"/>
  <c r="G1835" i="3" s="1"/>
  <c r="H1835" i="3" s="1"/>
  <c r="F1836" i="3"/>
  <c r="G1836" i="3" s="1"/>
  <c r="H1836" i="3" s="1"/>
  <c r="F1837" i="3"/>
  <c r="G1837" i="3" s="1"/>
  <c r="H1837" i="3" s="1"/>
  <c r="F1838" i="3"/>
  <c r="G1838" i="3" s="1"/>
  <c r="H1838" i="3" s="1"/>
  <c r="F1839" i="3"/>
  <c r="G1839" i="3" s="1"/>
  <c r="H1839" i="3" s="1"/>
  <c r="F1840" i="3"/>
  <c r="G1840" i="3" s="1"/>
  <c r="H1840" i="3" s="1"/>
  <c r="F1841" i="3"/>
  <c r="G1841" i="3" s="1"/>
  <c r="H1841" i="3" s="1"/>
  <c r="F1842" i="3"/>
  <c r="G1842" i="3" s="1"/>
  <c r="H1842" i="3" s="1"/>
  <c r="F1843" i="3"/>
  <c r="G1843" i="3" s="1"/>
  <c r="H1843" i="3" s="1"/>
  <c r="F1844" i="3"/>
  <c r="G1844" i="3" s="1"/>
  <c r="H1844" i="3" s="1"/>
  <c r="F1845" i="3"/>
  <c r="G1845" i="3" s="1"/>
  <c r="H1845" i="3" s="1"/>
  <c r="F1846" i="3"/>
  <c r="G1846" i="3" s="1"/>
  <c r="H1846" i="3" s="1"/>
  <c r="F1847" i="3"/>
  <c r="G1847" i="3" s="1"/>
  <c r="H1847" i="3" s="1"/>
  <c r="F1848" i="3"/>
  <c r="G1848" i="3" s="1"/>
  <c r="H1848" i="3" s="1"/>
  <c r="F1849" i="3"/>
  <c r="G1849" i="3" s="1"/>
  <c r="H1849" i="3" s="1"/>
  <c r="F1850" i="3"/>
  <c r="G1850" i="3" s="1"/>
  <c r="H1850" i="3" s="1"/>
  <c r="F1851" i="3"/>
  <c r="G1851" i="3" s="1"/>
  <c r="H1851" i="3" s="1"/>
  <c r="F1852" i="3"/>
  <c r="G1852" i="3" s="1"/>
  <c r="H1852" i="3" s="1"/>
  <c r="F1853" i="3"/>
  <c r="G1853" i="3" s="1"/>
  <c r="H1853" i="3" s="1"/>
  <c r="F1854" i="3"/>
  <c r="G1854" i="3" s="1"/>
  <c r="H1854" i="3" s="1"/>
  <c r="F1855" i="3"/>
  <c r="G1855" i="3" s="1"/>
  <c r="H1855" i="3" s="1"/>
  <c r="F1856" i="3"/>
  <c r="G1856" i="3" s="1"/>
  <c r="H1856" i="3" s="1"/>
  <c r="F1857" i="3"/>
  <c r="G1857" i="3" s="1"/>
  <c r="H1857" i="3" s="1"/>
  <c r="F1858" i="3"/>
  <c r="G1858" i="3" s="1"/>
  <c r="H1858" i="3" s="1"/>
  <c r="F1859" i="3"/>
  <c r="G1859" i="3" s="1"/>
  <c r="H1859" i="3" s="1"/>
  <c r="F1860" i="3"/>
  <c r="G1860" i="3" s="1"/>
  <c r="H1860" i="3" s="1"/>
  <c r="F1861" i="3"/>
  <c r="G1861" i="3" s="1"/>
  <c r="H1861" i="3" s="1"/>
  <c r="F1862" i="3"/>
  <c r="G1862" i="3" s="1"/>
  <c r="H1862" i="3" s="1"/>
  <c r="F1863" i="3"/>
  <c r="G1863" i="3" s="1"/>
  <c r="H1863" i="3" s="1"/>
  <c r="F1864" i="3"/>
  <c r="G1864" i="3" s="1"/>
  <c r="H1864" i="3" s="1"/>
  <c r="F1865" i="3"/>
  <c r="G1865" i="3" s="1"/>
  <c r="H1865" i="3" s="1"/>
  <c r="F1866" i="3"/>
  <c r="G1866" i="3" s="1"/>
  <c r="H1866" i="3" s="1"/>
  <c r="F1867" i="3"/>
  <c r="G1867" i="3" s="1"/>
  <c r="H1867" i="3" s="1"/>
  <c r="F1868" i="3"/>
  <c r="G1868" i="3" s="1"/>
  <c r="H1868" i="3" s="1"/>
  <c r="F1869" i="3"/>
  <c r="G1869" i="3" s="1"/>
  <c r="H1869" i="3" s="1"/>
  <c r="F1870" i="3"/>
  <c r="G1870" i="3" s="1"/>
  <c r="H1870" i="3" s="1"/>
  <c r="F1871" i="3"/>
  <c r="G1871" i="3" s="1"/>
  <c r="H1871" i="3" s="1"/>
  <c r="F1872" i="3"/>
  <c r="G1872" i="3" s="1"/>
  <c r="H1872" i="3" s="1"/>
  <c r="F1873" i="3"/>
  <c r="G1873" i="3" s="1"/>
  <c r="H1873" i="3" s="1"/>
  <c r="F1874" i="3"/>
  <c r="G1874" i="3" s="1"/>
  <c r="H1874" i="3" s="1"/>
  <c r="F1875" i="3"/>
  <c r="G1875" i="3" s="1"/>
  <c r="H1875" i="3" s="1"/>
  <c r="F1876" i="3"/>
  <c r="G1876" i="3" s="1"/>
  <c r="H1876" i="3" s="1"/>
  <c r="F1877" i="3"/>
  <c r="G1877" i="3" s="1"/>
  <c r="H1877" i="3" s="1"/>
  <c r="F1878" i="3"/>
  <c r="G1878" i="3" s="1"/>
  <c r="H1878" i="3" s="1"/>
  <c r="F1879" i="3"/>
  <c r="G1879" i="3" s="1"/>
  <c r="H1879" i="3" s="1"/>
  <c r="F1880" i="3"/>
  <c r="G1880" i="3" s="1"/>
  <c r="H1880" i="3" s="1"/>
  <c r="F1881" i="3"/>
  <c r="G1881" i="3" s="1"/>
  <c r="H1881" i="3" s="1"/>
  <c r="F1882" i="3"/>
  <c r="G1882" i="3" s="1"/>
  <c r="H1882" i="3" s="1"/>
  <c r="F1883" i="3"/>
  <c r="G1883" i="3" s="1"/>
  <c r="H1883" i="3" s="1"/>
  <c r="F1884" i="3"/>
  <c r="G1884" i="3" s="1"/>
  <c r="H1884" i="3" s="1"/>
  <c r="F1885" i="3"/>
  <c r="G1885" i="3" s="1"/>
  <c r="H1885" i="3" s="1"/>
  <c r="F1886" i="3"/>
  <c r="G1886" i="3" s="1"/>
  <c r="H1886" i="3" s="1"/>
  <c r="F1887" i="3"/>
  <c r="G1887" i="3" s="1"/>
  <c r="H1887" i="3" s="1"/>
  <c r="F1888" i="3"/>
  <c r="G1888" i="3" s="1"/>
  <c r="H1888" i="3" s="1"/>
  <c r="F1889" i="3"/>
  <c r="G1889" i="3" s="1"/>
  <c r="H1889" i="3" s="1"/>
  <c r="F1890" i="3"/>
  <c r="G1890" i="3" s="1"/>
  <c r="H1890" i="3" s="1"/>
  <c r="F1891" i="3"/>
  <c r="G1891" i="3" s="1"/>
  <c r="H1891" i="3" s="1"/>
  <c r="F1892" i="3"/>
  <c r="G1892" i="3" s="1"/>
  <c r="H1892" i="3" s="1"/>
  <c r="F1893" i="3"/>
  <c r="G1893" i="3" s="1"/>
  <c r="H1893" i="3" s="1"/>
  <c r="F1894" i="3"/>
  <c r="G1894" i="3" s="1"/>
  <c r="H1894" i="3" s="1"/>
  <c r="F1895" i="3"/>
  <c r="G1895" i="3" s="1"/>
  <c r="H1895" i="3" s="1"/>
  <c r="F1896" i="3"/>
  <c r="G1896" i="3" s="1"/>
  <c r="H1896" i="3" s="1"/>
  <c r="F1897" i="3"/>
  <c r="G1897" i="3" s="1"/>
  <c r="H1897" i="3" s="1"/>
  <c r="F1898" i="3"/>
  <c r="G1898" i="3" s="1"/>
  <c r="H1898" i="3" s="1"/>
  <c r="F1899" i="3"/>
  <c r="G1899" i="3" s="1"/>
  <c r="H1899" i="3" s="1"/>
  <c r="F1900" i="3"/>
  <c r="G1900" i="3" s="1"/>
  <c r="H1900" i="3" s="1"/>
  <c r="F1901" i="3"/>
  <c r="G1901" i="3" s="1"/>
  <c r="H1901" i="3" s="1"/>
  <c r="F1902" i="3"/>
  <c r="G1902" i="3" s="1"/>
  <c r="H1902" i="3" s="1"/>
  <c r="F1903" i="3"/>
  <c r="G1903" i="3" s="1"/>
  <c r="H1903" i="3" s="1"/>
  <c r="F1904" i="3"/>
  <c r="G1904" i="3" s="1"/>
  <c r="H1904" i="3" s="1"/>
  <c r="F1905" i="3"/>
  <c r="G1905" i="3" s="1"/>
  <c r="H1905" i="3" s="1"/>
  <c r="F1906" i="3"/>
  <c r="G1906" i="3" s="1"/>
  <c r="H1906" i="3" s="1"/>
  <c r="F1907" i="3"/>
  <c r="G1907" i="3" s="1"/>
  <c r="H1907" i="3" s="1"/>
  <c r="F1908" i="3"/>
  <c r="G1908" i="3" s="1"/>
  <c r="H1908" i="3" s="1"/>
  <c r="F1909" i="3"/>
  <c r="G1909" i="3" s="1"/>
  <c r="H1909" i="3" s="1"/>
  <c r="F1910" i="3"/>
  <c r="G1910" i="3" s="1"/>
  <c r="H1910" i="3" s="1"/>
  <c r="F1911" i="3"/>
  <c r="G1911" i="3" s="1"/>
  <c r="H1911" i="3" s="1"/>
  <c r="F1912" i="3"/>
  <c r="G1912" i="3" s="1"/>
  <c r="H1912" i="3" s="1"/>
  <c r="F1913" i="3"/>
  <c r="G1913" i="3" s="1"/>
  <c r="H1913" i="3" s="1"/>
  <c r="F1914" i="3"/>
  <c r="G1914" i="3" s="1"/>
  <c r="H1914" i="3" s="1"/>
  <c r="F1915" i="3"/>
  <c r="G1915" i="3" s="1"/>
  <c r="H1915" i="3" s="1"/>
  <c r="F1916" i="3"/>
  <c r="G1916" i="3" s="1"/>
  <c r="H1916" i="3" s="1"/>
  <c r="F1917" i="3"/>
  <c r="G1917" i="3" s="1"/>
  <c r="H1917" i="3" s="1"/>
  <c r="F1918" i="3"/>
  <c r="G1918" i="3" s="1"/>
  <c r="H1918" i="3" s="1"/>
  <c r="F1919" i="3"/>
  <c r="G1919" i="3" s="1"/>
  <c r="H1919" i="3" s="1"/>
  <c r="F1920" i="3"/>
  <c r="G1920" i="3" s="1"/>
  <c r="H1920" i="3" s="1"/>
  <c r="F1921" i="3"/>
  <c r="G1921" i="3" s="1"/>
  <c r="H1921" i="3" s="1"/>
  <c r="F1922" i="3"/>
  <c r="G1922" i="3" s="1"/>
  <c r="H1922" i="3" s="1"/>
  <c r="F1923" i="3"/>
  <c r="G1923" i="3" s="1"/>
  <c r="H1923" i="3" s="1"/>
  <c r="F1924" i="3"/>
  <c r="G1924" i="3" s="1"/>
  <c r="H1924" i="3" s="1"/>
  <c r="F1925" i="3"/>
  <c r="G1925" i="3" s="1"/>
  <c r="H1925" i="3" s="1"/>
  <c r="F1926" i="3"/>
  <c r="G1926" i="3" s="1"/>
  <c r="H1926" i="3" s="1"/>
  <c r="F1927" i="3"/>
  <c r="G1927" i="3" s="1"/>
  <c r="H1927" i="3" s="1"/>
  <c r="F1928" i="3"/>
  <c r="G1928" i="3" s="1"/>
  <c r="H1928" i="3" s="1"/>
  <c r="F1929" i="3"/>
  <c r="G1929" i="3" s="1"/>
  <c r="H1929" i="3" s="1"/>
  <c r="F1930" i="3"/>
  <c r="G1930" i="3" s="1"/>
  <c r="H1930" i="3" s="1"/>
  <c r="F1931" i="3"/>
  <c r="G1931" i="3" s="1"/>
  <c r="H1931" i="3" s="1"/>
  <c r="F1932" i="3"/>
  <c r="G1932" i="3" s="1"/>
  <c r="H1932" i="3" s="1"/>
  <c r="F1933" i="3"/>
  <c r="G1933" i="3" s="1"/>
  <c r="H1933" i="3" s="1"/>
  <c r="F1934" i="3"/>
  <c r="G1934" i="3" s="1"/>
  <c r="H1934" i="3" s="1"/>
  <c r="F1935" i="3"/>
  <c r="G1935" i="3" s="1"/>
  <c r="H1935" i="3" s="1"/>
  <c r="F1936" i="3"/>
  <c r="G1936" i="3" s="1"/>
  <c r="H1936" i="3" s="1"/>
  <c r="F1937" i="3"/>
  <c r="G1937" i="3" s="1"/>
  <c r="H1937" i="3" s="1"/>
  <c r="F1938" i="3"/>
  <c r="G1938" i="3" s="1"/>
  <c r="H1938" i="3" s="1"/>
  <c r="F1939" i="3"/>
  <c r="G1939" i="3" s="1"/>
  <c r="H1939" i="3" s="1"/>
  <c r="F1940" i="3"/>
  <c r="G1940" i="3" s="1"/>
  <c r="H1940" i="3" s="1"/>
  <c r="F1941" i="3"/>
  <c r="G1941" i="3" s="1"/>
  <c r="H1941" i="3" s="1"/>
  <c r="F1942" i="3"/>
  <c r="G1942" i="3" s="1"/>
  <c r="H1942" i="3" s="1"/>
  <c r="F1943" i="3"/>
  <c r="G1943" i="3" s="1"/>
  <c r="H1943" i="3" s="1"/>
  <c r="F1944" i="3"/>
  <c r="G1944" i="3" s="1"/>
  <c r="H1944" i="3" s="1"/>
  <c r="F1945" i="3"/>
  <c r="G1945" i="3" s="1"/>
  <c r="H1945" i="3" s="1"/>
  <c r="F1946" i="3"/>
  <c r="G1946" i="3" s="1"/>
  <c r="H1946" i="3" s="1"/>
  <c r="F1947" i="3"/>
  <c r="G1947" i="3" s="1"/>
  <c r="H1947" i="3" s="1"/>
  <c r="F1948" i="3"/>
  <c r="G1948" i="3" s="1"/>
  <c r="H1948" i="3" s="1"/>
  <c r="F1949" i="3"/>
  <c r="G1949" i="3" s="1"/>
  <c r="H1949" i="3" s="1"/>
  <c r="F1950" i="3"/>
  <c r="G1950" i="3" s="1"/>
  <c r="H1950" i="3" s="1"/>
  <c r="F1951" i="3"/>
  <c r="G1951" i="3" s="1"/>
  <c r="H1951" i="3" s="1"/>
  <c r="F1952" i="3"/>
  <c r="G1952" i="3" s="1"/>
  <c r="H1952" i="3" s="1"/>
  <c r="F1953" i="3"/>
  <c r="G1953" i="3" s="1"/>
  <c r="H1953" i="3" s="1"/>
  <c r="F1954" i="3"/>
  <c r="G1954" i="3" s="1"/>
  <c r="H1954" i="3" s="1"/>
  <c r="F1955" i="3"/>
  <c r="G1955" i="3" s="1"/>
  <c r="H1955" i="3" s="1"/>
  <c r="F1956" i="3"/>
  <c r="G1956" i="3" s="1"/>
  <c r="H1956" i="3" s="1"/>
  <c r="F1957" i="3"/>
  <c r="G1957" i="3" s="1"/>
  <c r="H1957" i="3" s="1"/>
  <c r="F1958" i="3"/>
  <c r="G1958" i="3" s="1"/>
  <c r="H1958" i="3" s="1"/>
  <c r="F1959" i="3"/>
  <c r="G1959" i="3" s="1"/>
  <c r="H1959" i="3" s="1"/>
  <c r="F1960" i="3"/>
  <c r="G1960" i="3" s="1"/>
  <c r="H1960" i="3" s="1"/>
  <c r="F1961" i="3"/>
  <c r="G1961" i="3" s="1"/>
  <c r="H1961" i="3" s="1"/>
  <c r="F1962" i="3"/>
  <c r="G1962" i="3" s="1"/>
  <c r="H1962" i="3" s="1"/>
  <c r="F1963" i="3"/>
  <c r="G1963" i="3" s="1"/>
  <c r="H1963" i="3" s="1"/>
  <c r="F1964" i="3"/>
  <c r="G1964" i="3" s="1"/>
  <c r="H1964" i="3" s="1"/>
  <c r="F1965" i="3"/>
  <c r="G1965" i="3" s="1"/>
  <c r="H1965" i="3" s="1"/>
  <c r="F1966" i="3"/>
  <c r="G1966" i="3" s="1"/>
  <c r="H1966" i="3" s="1"/>
  <c r="F1967" i="3"/>
  <c r="G1967" i="3" s="1"/>
  <c r="H1967" i="3" s="1"/>
  <c r="F1968" i="3"/>
  <c r="G1968" i="3" s="1"/>
  <c r="H1968" i="3" s="1"/>
  <c r="F1969" i="3"/>
  <c r="G1969" i="3" s="1"/>
  <c r="H1969" i="3" s="1"/>
  <c r="F1970" i="3"/>
  <c r="G1970" i="3" s="1"/>
  <c r="H1970" i="3" s="1"/>
  <c r="F1971" i="3"/>
  <c r="G1971" i="3" s="1"/>
  <c r="H1971" i="3" s="1"/>
  <c r="F1972" i="3"/>
  <c r="G1972" i="3" s="1"/>
  <c r="H1972" i="3" s="1"/>
  <c r="F1973" i="3"/>
  <c r="G1973" i="3" s="1"/>
  <c r="H1973" i="3" s="1"/>
  <c r="F1974" i="3"/>
  <c r="G1974" i="3" s="1"/>
  <c r="H1974" i="3" s="1"/>
  <c r="F1975" i="3"/>
  <c r="G1975" i="3" s="1"/>
  <c r="H1975" i="3" s="1"/>
  <c r="F1976" i="3"/>
  <c r="G1976" i="3" s="1"/>
  <c r="H1976" i="3" s="1"/>
  <c r="F1977" i="3"/>
  <c r="G1977" i="3" s="1"/>
  <c r="H1977" i="3" s="1"/>
  <c r="F1978" i="3"/>
  <c r="G1978" i="3" s="1"/>
  <c r="H1978" i="3" s="1"/>
  <c r="F1979" i="3"/>
  <c r="G1979" i="3" s="1"/>
  <c r="H1979" i="3" s="1"/>
  <c r="F1980" i="3"/>
  <c r="G1980" i="3" s="1"/>
  <c r="H1980" i="3" s="1"/>
  <c r="F1981" i="3"/>
  <c r="G1981" i="3" s="1"/>
  <c r="H1981" i="3" s="1"/>
  <c r="F1982" i="3"/>
  <c r="G1982" i="3" s="1"/>
  <c r="H1982" i="3" s="1"/>
  <c r="F1983" i="3"/>
  <c r="G1983" i="3" s="1"/>
  <c r="H1983" i="3" s="1"/>
  <c r="F1984" i="3"/>
  <c r="G1984" i="3" s="1"/>
  <c r="H1984" i="3" s="1"/>
  <c r="F1985" i="3"/>
  <c r="G1985" i="3" s="1"/>
  <c r="H1985" i="3" s="1"/>
  <c r="F1986" i="3"/>
  <c r="G1986" i="3" s="1"/>
  <c r="H1986" i="3" s="1"/>
  <c r="F1987" i="3"/>
  <c r="G1987" i="3" s="1"/>
  <c r="H1987" i="3" s="1"/>
  <c r="F1988" i="3"/>
  <c r="G1988" i="3" s="1"/>
  <c r="H1988" i="3" s="1"/>
  <c r="F1989" i="3"/>
  <c r="G1989" i="3" s="1"/>
  <c r="H1989" i="3" s="1"/>
  <c r="F1990" i="3"/>
  <c r="G1990" i="3" s="1"/>
  <c r="H1990" i="3" s="1"/>
  <c r="F1991" i="3"/>
  <c r="G1991" i="3" s="1"/>
  <c r="H1991" i="3" s="1"/>
  <c r="F1992" i="3"/>
  <c r="G1992" i="3" s="1"/>
  <c r="H1992" i="3" s="1"/>
  <c r="F1993" i="3"/>
  <c r="G1993" i="3" s="1"/>
  <c r="H1993" i="3" s="1"/>
  <c r="F1994" i="3"/>
  <c r="G1994" i="3" s="1"/>
  <c r="H1994" i="3" s="1"/>
  <c r="F1995" i="3"/>
  <c r="G1995" i="3" s="1"/>
  <c r="H1995" i="3" s="1"/>
  <c r="F1996" i="3"/>
  <c r="G1996" i="3" s="1"/>
  <c r="H1996" i="3" s="1"/>
  <c r="F1997" i="3"/>
  <c r="G1997" i="3" s="1"/>
  <c r="H1997" i="3" s="1"/>
  <c r="F1998" i="3"/>
  <c r="G1998" i="3" s="1"/>
  <c r="H1998" i="3" s="1"/>
  <c r="F1999" i="3"/>
  <c r="G1999" i="3" s="1"/>
  <c r="H1999" i="3" s="1"/>
  <c r="F2000" i="3"/>
  <c r="G2000" i="3" s="1"/>
  <c r="H2000" i="3" s="1"/>
  <c r="F2001" i="3"/>
  <c r="G2001" i="3" s="1"/>
  <c r="H2001" i="3" s="1"/>
  <c r="F2002" i="3"/>
  <c r="G2002" i="3" s="1"/>
  <c r="H2002" i="3" s="1"/>
  <c r="F2003" i="3"/>
  <c r="G2003" i="3" s="1"/>
  <c r="H2003" i="3" s="1"/>
  <c r="F2004" i="3"/>
  <c r="G2004" i="3" s="1"/>
  <c r="H2004" i="3" s="1"/>
  <c r="F2005" i="3"/>
  <c r="G2005" i="3" s="1"/>
  <c r="H2005" i="3" s="1"/>
  <c r="F2006" i="3"/>
  <c r="G2006" i="3" s="1"/>
  <c r="H2006" i="3" s="1"/>
  <c r="F2007" i="3"/>
  <c r="G2007" i="3" s="1"/>
  <c r="H2007" i="3" s="1"/>
  <c r="F2008" i="3"/>
  <c r="G2008" i="3" s="1"/>
  <c r="H2008" i="3" s="1"/>
  <c r="F2009" i="3"/>
  <c r="G2009" i="3" s="1"/>
  <c r="H2009" i="3" s="1"/>
  <c r="F2010" i="3"/>
  <c r="G2010" i="3" s="1"/>
  <c r="H2010" i="3" s="1"/>
  <c r="F2011" i="3"/>
  <c r="G2011" i="3" s="1"/>
  <c r="H2011" i="3" s="1"/>
  <c r="F2012" i="3"/>
  <c r="G2012" i="3" s="1"/>
  <c r="H2012" i="3" s="1"/>
  <c r="F2013" i="3"/>
  <c r="G2013" i="3" s="1"/>
  <c r="H2013" i="3" s="1"/>
  <c r="F2014" i="3"/>
  <c r="G2014" i="3" s="1"/>
  <c r="H2014" i="3" s="1"/>
  <c r="F2015" i="3"/>
  <c r="G2015" i="3" s="1"/>
  <c r="H2015" i="3" s="1"/>
  <c r="F2016" i="3"/>
  <c r="G2016" i="3" s="1"/>
  <c r="H2016" i="3" s="1"/>
  <c r="F2017" i="3"/>
  <c r="G2017" i="3" s="1"/>
  <c r="H2017" i="3" s="1"/>
  <c r="F2018" i="3"/>
  <c r="G2018" i="3" s="1"/>
  <c r="H2018" i="3" s="1"/>
  <c r="F2019" i="3"/>
  <c r="G2019" i="3" s="1"/>
  <c r="H2019" i="3" s="1"/>
  <c r="F2020" i="3"/>
  <c r="G2020" i="3" s="1"/>
  <c r="H2020" i="3" s="1"/>
  <c r="F2021" i="3"/>
  <c r="G2021" i="3" s="1"/>
  <c r="H2021" i="3" s="1"/>
  <c r="F2022" i="3"/>
  <c r="G2022" i="3" s="1"/>
  <c r="H2022" i="3" s="1"/>
  <c r="F2023" i="3"/>
  <c r="G2023" i="3" s="1"/>
  <c r="H2023" i="3" s="1"/>
  <c r="F2024" i="3"/>
  <c r="G2024" i="3" s="1"/>
  <c r="H2024" i="3" s="1"/>
  <c r="F2025" i="3"/>
  <c r="G2025" i="3" s="1"/>
  <c r="H2025" i="3" s="1"/>
  <c r="F2026" i="3"/>
  <c r="G2026" i="3" s="1"/>
  <c r="H2026" i="3" s="1"/>
  <c r="F2027" i="3"/>
  <c r="G2027" i="3" s="1"/>
  <c r="H2027" i="3" s="1"/>
  <c r="F2028" i="3"/>
  <c r="G2028" i="3" s="1"/>
  <c r="H2028" i="3" s="1"/>
  <c r="F2029" i="3"/>
  <c r="G2029" i="3" s="1"/>
  <c r="H2029" i="3" s="1"/>
  <c r="F2030" i="3"/>
  <c r="G2030" i="3" s="1"/>
  <c r="H2030" i="3" s="1"/>
  <c r="F2031" i="3"/>
  <c r="G2031" i="3" s="1"/>
  <c r="H2031" i="3" s="1"/>
  <c r="F2032" i="3"/>
  <c r="G2032" i="3" s="1"/>
  <c r="H2032" i="3" s="1"/>
  <c r="F2033" i="3"/>
  <c r="G2033" i="3" s="1"/>
  <c r="H2033" i="3" s="1"/>
  <c r="F2034" i="3"/>
  <c r="G2034" i="3" s="1"/>
  <c r="H2034" i="3" s="1"/>
  <c r="F2035" i="3"/>
  <c r="G2035" i="3" s="1"/>
  <c r="H2035" i="3" s="1"/>
  <c r="F2036" i="3"/>
  <c r="G2036" i="3" s="1"/>
  <c r="H2036" i="3" s="1"/>
  <c r="F2037" i="3"/>
  <c r="G2037" i="3" s="1"/>
  <c r="H2037" i="3" s="1"/>
  <c r="F2038" i="3"/>
  <c r="G2038" i="3" s="1"/>
  <c r="H2038" i="3" s="1"/>
  <c r="F2039" i="3"/>
  <c r="G2039" i="3" s="1"/>
  <c r="H2039" i="3" s="1"/>
  <c r="F2040" i="3"/>
  <c r="G2040" i="3" s="1"/>
  <c r="H2040" i="3" s="1"/>
  <c r="F2041" i="3"/>
  <c r="G2041" i="3" s="1"/>
  <c r="H2041" i="3" s="1"/>
  <c r="F2042" i="3"/>
  <c r="G2042" i="3" s="1"/>
  <c r="H2042" i="3" s="1"/>
  <c r="F2043" i="3"/>
  <c r="G2043" i="3" s="1"/>
  <c r="H2043" i="3" s="1"/>
  <c r="F2044" i="3"/>
  <c r="G2044" i="3" s="1"/>
  <c r="H2044" i="3" s="1"/>
  <c r="F2045" i="3"/>
  <c r="G2045" i="3" s="1"/>
  <c r="H2045" i="3" s="1"/>
  <c r="F2046" i="3"/>
  <c r="G2046" i="3" s="1"/>
  <c r="H2046" i="3" s="1"/>
  <c r="F2047" i="3"/>
  <c r="G2047" i="3" s="1"/>
  <c r="H2047" i="3" s="1"/>
  <c r="F2048" i="3"/>
  <c r="G2048" i="3" s="1"/>
  <c r="H2048" i="3" s="1"/>
  <c r="F2049" i="3"/>
  <c r="G2049" i="3" s="1"/>
  <c r="H2049" i="3" s="1"/>
  <c r="F2050" i="3"/>
  <c r="G2050" i="3" s="1"/>
  <c r="H2050" i="3" s="1"/>
  <c r="F2051" i="3"/>
  <c r="G2051" i="3" s="1"/>
  <c r="H2051" i="3" s="1"/>
  <c r="F2052" i="3"/>
  <c r="G2052" i="3" s="1"/>
  <c r="H2052" i="3" s="1"/>
  <c r="F2053" i="3"/>
  <c r="G2053" i="3" s="1"/>
  <c r="H2053" i="3" s="1"/>
  <c r="F2054" i="3"/>
  <c r="G2054" i="3" s="1"/>
  <c r="H2054" i="3" s="1"/>
  <c r="F2055" i="3"/>
  <c r="G2055" i="3" s="1"/>
  <c r="H2055" i="3" s="1"/>
  <c r="F2056" i="3"/>
  <c r="G2056" i="3" s="1"/>
  <c r="H2056" i="3" s="1"/>
  <c r="F2057" i="3"/>
  <c r="G2057" i="3" s="1"/>
  <c r="H2057" i="3" s="1"/>
  <c r="F2058" i="3"/>
  <c r="G2058" i="3" s="1"/>
  <c r="H2058" i="3" s="1"/>
  <c r="F2059" i="3"/>
  <c r="G2059" i="3" s="1"/>
  <c r="H2059" i="3" s="1"/>
  <c r="F2060" i="3"/>
  <c r="G2060" i="3" s="1"/>
  <c r="H2060" i="3" s="1"/>
  <c r="F2061" i="3"/>
  <c r="G2061" i="3" s="1"/>
  <c r="H2061" i="3" s="1"/>
  <c r="F2062" i="3"/>
  <c r="G2062" i="3" s="1"/>
  <c r="H2062" i="3" s="1"/>
  <c r="F2063" i="3"/>
  <c r="G2063" i="3" s="1"/>
  <c r="H2063" i="3" s="1"/>
  <c r="F2064" i="3"/>
  <c r="G2064" i="3" s="1"/>
  <c r="H2064" i="3" s="1"/>
  <c r="F2065" i="3"/>
  <c r="G2065" i="3" s="1"/>
  <c r="H2065" i="3" s="1"/>
  <c r="F2066" i="3"/>
  <c r="G2066" i="3" s="1"/>
  <c r="H2066" i="3" s="1"/>
  <c r="F2067" i="3"/>
  <c r="G2067" i="3" s="1"/>
  <c r="H2067" i="3" s="1"/>
  <c r="F2068" i="3"/>
  <c r="G2068" i="3" s="1"/>
  <c r="H2068" i="3" s="1"/>
  <c r="F2069" i="3"/>
  <c r="G2069" i="3" s="1"/>
  <c r="H2069" i="3" s="1"/>
  <c r="F2070" i="3"/>
  <c r="G2070" i="3" s="1"/>
  <c r="H2070" i="3" s="1"/>
  <c r="F2071" i="3"/>
  <c r="G2071" i="3" s="1"/>
  <c r="H2071" i="3" s="1"/>
  <c r="F2072" i="3"/>
  <c r="G2072" i="3" s="1"/>
  <c r="H2072" i="3" s="1"/>
  <c r="F2073" i="3"/>
  <c r="G2073" i="3" s="1"/>
  <c r="H2073" i="3" s="1"/>
  <c r="F2074" i="3"/>
  <c r="G2074" i="3" s="1"/>
  <c r="H2074" i="3" s="1"/>
  <c r="F2075" i="3"/>
  <c r="G2075" i="3" s="1"/>
  <c r="H2075" i="3" s="1"/>
  <c r="F2076" i="3"/>
  <c r="G2076" i="3" s="1"/>
  <c r="H2076" i="3" s="1"/>
  <c r="F2077" i="3"/>
  <c r="G2077" i="3" s="1"/>
  <c r="H2077" i="3" s="1"/>
  <c r="F2078" i="3"/>
  <c r="G2078" i="3" s="1"/>
  <c r="H2078" i="3" s="1"/>
  <c r="F2079" i="3"/>
  <c r="G2079" i="3" s="1"/>
  <c r="H2079" i="3" s="1"/>
  <c r="F2080" i="3"/>
  <c r="G2080" i="3" s="1"/>
  <c r="H2080" i="3" s="1"/>
  <c r="F2081" i="3"/>
  <c r="G2081" i="3" s="1"/>
  <c r="H2081" i="3" s="1"/>
  <c r="F2082" i="3"/>
  <c r="G2082" i="3" s="1"/>
  <c r="H2082" i="3" s="1"/>
  <c r="F2083" i="3"/>
  <c r="G2083" i="3" s="1"/>
  <c r="H2083" i="3" s="1"/>
  <c r="F2084" i="3"/>
  <c r="G2084" i="3" s="1"/>
  <c r="H2084" i="3" s="1"/>
  <c r="F2085" i="3"/>
  <c r="G2085" i="3" s="1"/>
  <c r="H2085" i="3" s="1"/>
  <c r="F2086" i="3"/>
  <c r="G2086" i="3" s="1"/>
  <c r="H2086" i="3" s="1"/>
  <c r="F2087" i="3"/>
  <c r="G2087" i="3" s="1"/>
  <c r="H2087" i="3" s="1"/>
  <c r="F2088" i="3"/>
  <c r="G2088" i="3" s="1"/>
  <c r="H2088" i="3" s="1"/>
  <c r="F2089" i="3"/>
  <c r="G2089" i="3" s="1"/>
  <c r="H2089" i="3" s="1"/>
  <c r="F2090" i="3"/>
  <c r="G2090" i="3" s="1"/>
  <c r="H2090" i="3" s="1"/>
  <c r="F2091" i="3"/>
  <c r="G2091" i="3" s="1"/>
  <c r="H2091" i="3" s="1"/>
  <c r="F2092" i="3"/>
  <c r="G2092" i="3" s="1"/>
  <c r="H2092" i="3" s="1"/>
  <c r="F2093" i="3"/>
  <c r="G2093" i="3" s="1"/>
  <c r="H2093" i="3" s="1"/>
  <c r="F2094" i="3"/>
  <c r="G2094" i="3" s="1"/>
  <c r="H2094" i="3" s="1"/>
  <c r="F2095" i="3"/>
  <c r="G2095" i="3" s="1"/>
  <c r="H2095" i="3" s="1"/>
  <c r="F2096" i="3"/>
  <c r="G2096" i="3" s="1"/>
  <c r="H2096" i="3" s="1"/>
  <c r="F2097" i="3"/>
  <c r="G2097" i="3" s="1"/>
  <c r="H2097" i="3" s="1"/>
  <c r="F2098" i="3"/>
  <c r="G2098" i="3" s="1"/>
  <c r="H2098" i="3" s="1"/>
  <c r="F2099" i="3"/>
  <c r="G2099" i="3" s="1"/>
  <c r="H2099" i="3" s="1"/>
  <c r="F2100" i="3"/>
  <c r="G2100" i="3" s="1"/>
  <c r="H2100" i="3" s="1"/>
  <c r="F2101" i="3"/>
  <c r="G2101" i="3" s="1"/>
  <c r="H2101" i="3" s="1"/>
  <c r="F2102" i="3"/>
  <c r="G2102" i="3" s="1"/>
  <c r="H2102" i="3" s="1"/>
  <c r="F2103" i="3"/>
  <c r="G2103" i="3" s="1"/>
  <c r="H2103" i="3" s="1"/>
  <c r="F2104" i="3"/>
  <c r="G2104" i="3" s="1"/>
  <c r="H2104" i="3" s="1"/>
  <c r="F2105" i="3"/>
  <c r="G2105" i="3" s="1"/>
  <c r="H2105" i="3" s="1"/>
  <c r="F2106" i="3"/>
  <c r="G2106" i="3" s="1"/>
  <c r="H2106" i="3" s="1"/>
  <c r="F2107" i="3"/>
  <c r="G2107" i="3" s="1"/>
  <c r="H2107" i="3" s="1"/>
  <c r="F2108" i="3"/>
  <c r="G2108" i="3" s="1"/>
  <c r="H2108" i="3" s="1"/>
  <c r="F2109" i="3"/>
  <c r="G2109" i="3" s="1"/>
  <c r="H2109" i="3" s="1"/>
  <c r="F2110" i="3"/>
  <c r="G2110" i="3" s="1"/>
  <c r="H2110" i="3" s="1"/>
  <c r="F2111" i="3"/>
  <c r="G2111" i="3" s="1"/>
  <c r="H2111" i="3" s="1"/>
  <c r="F2112" i="3"/>
  <c r="G2112" i="3" s="1"/>
  <c r="H2112" i="3" s="1"/>
  <c r="F2113" i="3"/>
  <c r="G2113" i="3" s="1"/>
  <c r="H2113" i="3" s="1"/>
  <c r="F2114" i="3"/>
  <c r="G2114" i="3" s="1"/>
  <c r="H2114" i="3" s="1"/>
  <c r="F2115" i="3"/>
  <c r="G2115" i="3" s="1"/>
  <c r="H2115" i="3" s="1"/>
  <c r="F2116" i="3"/>
  <c r="G2116" i="3" s="1"/>
  <c r="H2116" i="3" s="1"/>
  <c r="F2117" i="3"/>
  <c r="G2117" i="3" s="1"/>
  <c r="H2117" i="3" s="1"/>
  <c r="F2118" i="3"/>
  <c r="G2118" i="3" s="1"/>
  <c r="H2118" i="3" s="1"/>
  <c r="F2119" i="3"/>
  <c r="G2119" i="3" s="1"/>
  <c r="H2119" i="3" s="1"/>
  <c r="F2120" i="3"/>
  <c r="G2120" i="3" s="1"/>
  <c r="H2120" i="3" s="1"/>
  <c r="F2121" i="3"/>
  <c r="G2121" i="3" s="1"/>
  <c r="H2121" i="3" s="1"/>
  <c r="F2122" i="3"/>
  <c r="G2122" i="3" s="1"/>
  <c r="H2122" i="3" s="1"/>
  <c r="F2123" i="3"/>
  <c r="G2123" i="3" s="1"/>
  <c r="H2123" i="3" s="1"/>
  <c r="F2124" i="3"/>
  <c r="G2124" i="3" s="1"/>
  <c r="H2124" i="3" s="1"/>
  <c r="F2125" i="3"/>
  <c r="G2125" i="3" s="1"/>
  <c r="H2125" i="3" s="1"/>
  <c r="F2126" i="3"/>
  <c r="G2126" i="3" s="1"/>
  <c r="H2126" i="3" s="1"/>
  <c r="F2127" i="3"/>
  <c r="G2127" i="3" s="1"/>
  <c r="H2127" i="3" s="1"/>
  <c r="F2128" i="3"/>
  <c r="G2128" i="3" s="1"/>
  <c r="H2128" i="3" s="1"/>
  <c r="F2129" i="3"/>
  <c r="G2129" i="3" s="1"/>
  <c r="H2129" i="3" s="1"/>
  <c r="F2130" i="3"/>
  <c r="G2130" i="3" s="1"/>
  <c r="H2130" i="3" s="1"/>
  <c r="F2131" i="3"/>
  <c r="G2131" i="3" s="1"/>
  <c r="H2131" i="3" s="1"/>
  <c r="F2132" i="3"/>
  <c r="G2132" i="3" s="1"/>
  <c r="H2132" i="3" s="1"/>
  <c r="F2133" i="3"/>
  <c r="G2133" i="3" s="1"/>
  <c r="H2133" i="3" s="1"/>
  <c r="F2134" i="3"/>
  <c r="G2134" i="3" s="1"/>
  <c r="H2134" i="3" s="1"/>
  <c r="F2135" i="3"/>
  <c r="G2135" i="3" s="1"/>
  <c r="H2135" i="3" s="1"/>
  <c r="F2136" i="3"/>
  <c r="G2136" i="3" s="1"/>
  <c r="H2136" i="3" s="1"/>
  <c r="F2137" i="3"/>
  <c r="G2137" i="3" s="1"/>
  <c r="H2137" i="3" s="1"/>
  <c r="F2138" i="3"/>
  <c r="G2138" i="3" s="1"/>
  <c r="H2138" i="3" s="1"/>
  <c r="F2139" i="3"/>
  <c r="G2139" i="3" s="1"/>
  <c r="H2139" i="3" s="1"/>
  <c r="F2140" i="3"/>
  <c r="G2140" i="3" s="1"/>
  <c r="H2140" i="3" s="1"/>
  <c r="F2141" i="3"/>
  <c r="G2141" i="3" s="1"/>
  <c r="H2141" i="3" s="1"/>
  <c r="F2142" i="3"/>
  <c r="G2142" i="3" s="1"/>
  <c r="H2142" i="3" s="1"/>
  <c r="F2143" i="3"/>
  <c r="G2143" i="3" s="1"/>
  <c r="H2143" i="3" s="1"/>
  <c r="F2144" i="3"/>
  <c r="G2144" i="3" s="1"/>
  <c r="H2144" i="3" s="1"/>
  <c r="F2145" i="3"/>
  <c r="G2145" i="3" s="1"/>
  <c r="H2145" i="3" s="1"/>
  <c r="F2146" i="3"/>
  <c r="G2146" i="3" s="1"/>
  <c r="H2146" i="3" s="1"/>
  <c r="F2147" i="3"/>
  <c r="G2147" i="3" s="1"/>
  <c r="H2147" i="3" s="1"/>
  <c r="F2148" i="3"/>
  <c r="G2148" i="3" s="1"/>
  <c r="H2148" i="3" s="1"/>
  <c r="F2149" i="3"/>
  <c r="G2149" i="3" s="1"/>
  <c r="H2149" i="3" s="1"/>
  <c r="F2150" i="3"/>
  <c r="G2150" i="3" s="1"/>
  <c r="H2150" i="3" s="1"/>
  <c r="F2151" i="3"/>
  <c r="G2151" i="3" s="1"/>
  <c r="H2151" i="3" s="1"/>
  <c r="F2152" i="3"/>
  <c r="G2152" i="3" s="1"/>
  <c r="H2152" i="3" s="1"/>
  <c r="F2153" i="3"/>
  <c r="G2153" i="3" s="1"/>
  <c r="H2153" i="3" s="1"/>
  <c r="F2154" i="3"/>
  <c r="G2154" i="3" s="1"/>
  <c r="H2154" i="3" s="1"/>
  <c r="F2155" i="3"/>
  <c r="G2155" i="3" s="1"/>
  <c r="H2155" i="3" s="1"/>
  <c r="F2156" i="3"/>
  <c r="G2156" i="3" s="1"/>
  <c r="H2156" i="3" s="1"/>
  <c r="F2157" i="3"/>
  <c r="G2157" i="3" s="1"/>
  <c r="H2157" i="3" s="1"/>
  <c r="F2158" i="3"/>
  <c r="G2158" i="3" s="1"/>
  <c r="H2158" i="3" s="1"/>
  <c r="F2159" i="3"/>
  <c r="G2159" i="3" s="1"/>
  <c r="H2159" i="3" s="1"/>
  <c r="F2160" i="3"/>
  <c r="G2160" i="3" s="1"/>
  <c r="H2160" i="3" s="1"/>
  <c r="F2161" i="3"/>
  <c r="G2161" i="3" s="1"/>
  <c r="H2161" i="3" s="1"/>
  <c r="F2162" i="3"/>
  <c r="G2162" i="3" s="1"/>
  <c r="H2162" i="3" s="1"/>
  <c r="F2163" i="3"/>
  <c r="G2163" i="3" s="1"/>
  <c r="H2163" i="3" s="1"/>
  <c r="F2164" i="3"/>
  <c r="G2164" i="3" s="1"/>
  <c r="H2164" i="3" s="1"/>
  <c r="F2165" i="3"/>
  <c r="G2165" i="3" s="1"/>
  <c r="H2165" i="3" s="1"/>
  <c r="F2166" i="3"/>
  <c r="G2166" i="3" s="1"/>
  <c r="H2166" i="3" s="1"/>
  <c r="F2167" i="3"/>
  <c r="G2167" i="3" s="1"/>
  <c r="H2167" i="3" s="1"/>
  <c r="F2168" i="3"/>
  <c r="G2168" i="3" s="1"/>
  <c r="H2168" i="3" s="1"/>
  <c r="F2169" i="3"/>
  <c r="G2169" i="3" s="1"/>
  <c r="H2169" i="3" s="1"/>
  <c r="F2170" i="3"/>
  <c r="G2170" i="3" s="1"/>
  <c r="H2170" i="3" s="1"/>
  <c r="F2171" i="3"/>
  <c r="G2171" i="3" s="1"/>
  <c r="H2171" i="3" s="1"/>
  <c r="F2172" i="3"/>
  <c r="G2172" i="3" s="1"/>
  <c r="H2172" i="3" s="1"/>
  <c r="F2173" i="3"/>
  <c r="G2173" i="3" s="1"/>
  <c r="H2173" i="3" s="1"/>
  <c r="F2174" i="3"/>
  <c r="G2174" i="3" s="1"/>
  <c r="H2174" i="3" s="1"/>
  <c r="F2175" i="3"/>
  <c r="G2175" i="3" s="1"/>
  <c r="H2175" i="3" s="1"/>
  <c r="F2176" i="3"/>
  <c r="G2176" i="3" s="1"/>
  <c r="H2176" i="3" s="1"/>
  <c r="F2177" i="3"/>
  <c r="G2177" i="3" s="1"/>
  <c r="H2177" i="3" s="1"/>
  <c r="F2178" i="3"/>
  <c r="G2178" i="3" s="1"/>
  <c r="H2178" i="3" s="1"/>
  <c r="F2179" i="3"/>
  <c r="G2179" i="3" s="1"/>
  <c r="H2179" i="3" s="1"/>
  <c r="F2180" i="3"/>
  <c r="G2180" i="3" s="1"/>
  <c r="H2180" i="3" s="1"/>
  <c r="F2181" i="3"/>
  <c r="G2181" i="3" s="1"/>
  <c r="H2181" i="3" s="1"/>
  <c r="F2182" i="3"/>
  <c r="G2182" i="3" s="1"/>
  <c r="H2182" i="3" s="1"/>
  <c r="F2183" i="3"/>
  <c r="G2183" i="3" s="1"/>
  <c r="H2183" i="3" s="1"/>
  <c r="F2184" i="3"/>
  <c r="G2184" i="3" s="1"/>
  <c r="H2184" i="3" s="1"/>
  <c r="F2185" i="3"/>
  <c r="G2185" i="3" s="1"/>
  <c r="H2185" i="3" s="1"/>
  <c r="F2186" i="3"/>
  <c r="G2186" i="3" s="1"/>
  <c r="H2186" i="3" s="1"/>
  <c r="F2187" i="3"/>
  <c r="G2187" i="3" s="1"/>
  <c r="H2187" i="3" s="1"/>
  <c r="F2188" i="3"/>
  <c r="G2188" i="3" s="1"/>
  <c r="H2188" i="3" s="1"/>
  <c r="F2189" i="3"/>
  <c r="G2189" i="3" s="1"/>
  <c r="H2189" i="3" s="1"/>
  <c r="F2190" i="3"/>
  <c r="G2190" i="3" s="1"/>
  <c r="H2190" i="3" s="1"/>
  <c r="F2191" i="3"/>
  <c r="G2191" i="3" s="1"/>
  <c r="H2191" i="3" s="1"/>
  <c r="F2192" i="3"/>
  <c r="G2192" i="3" s="1"/>
  <c r="H2192" i="3" s="1"/>
  <c r="F2193" i="3"/>
  <c r="G2193" i="3" s="1"/>
  <c r="H2193" i="3" s="1"/>
  <c r="F2194" i="3"/>
  <c r="G2194" i="3" s="1"/>
  <c r="H2194" i="3" s="1"/>
  <c r="F2195" i="3"/>
  <c r="G2195" i="3" s="1"/>
  <c r="H2195" i="3" s="1"/>
  <c r="F2196" i="3"/>
  <c r="G2196" i="3" s="1"/>
  <c r="H2196" i="3" s="1"/>
  <c r="F2197" i="3"/>
  <c r="G2197" i="3" s="1"/>
  <c r="H2197" i="3" s="1"/>
  <c r="F2198" i="3"/>
  <c r="G2198" i="3" s="1"/>
  <c r="H2198" i="3" s="1"/>
  <c r="F2199" i="3"/>
  <c r="G2199" i="3" s="1"/>
  <c r="H2199" i="3" s="1"/>
  <c r="F2200" i="3"/>
  <c r="G2200" i="3" s="1"/>
  <c r="H2200" i="3" s="1"/>
  <c r="F2201" i="3"/>
  <c r="G2201" i="3" s="1"/>
  <c r="H2201" i="3" s="1"/>
  <c r="F2202" i="3"/>
  <c r="G2202" i="3" s="1"/>
  <c r="H2202" i="3" s="1"/>
  <c r="F2203" i="3"/>
  <c r="G2203" i="3" s="1"/>
  <c r="H2203" i="3" s="1"/>
  <c r="F2204" i="3"/>
  <c r="G2204" i="3" s="1"/>
  <c r="H2204" i="3" s="1"/>
  <c r="F2205" i="3"/>
  <c r="G2205" i="3" s="1"/>
  <c r="H2205" i="3" s="1"/>
  <c r="F2206" i="3"/>
  <c r="G2206" i="3" s="1"/>
  <c r="H2206" i="3" s="1"/>
  <c r="F2207" i="3"/>
  <c r="G2207" i="3" s="1"/>
  <c r="H2207" i="3" s="1"/>
  <c r="F2208" i="3"/>
  <c r="G2208" i="3" s="1"/>
  <c r="H2208" i="3" s="1"/>
  <c r="F2209" i="3"/>
  <c r="G2209" i="3" s="1"/>
  <c r="H2209" i="3" s="1"/>
  <c r="F2210" i="3"/>
  <c r="G2210" i="3" s="1"/>
  <c r="H2210" i="3" s="1"/>
  <c r="F2211" i="3"/>
  <c r="G2211" i="3" s="1"/>
  <c r="H2211" i="3" s="1"/>
  <c r="F2212" i="3"/>
  <c r="G2212" i="3" s="1"/>
  <c r="H2212" i="3" s="1"/>
  <c r="F2213" i="3"/>
  <c r="G2213" i="3" s="1"/>
  <c r="H2213" i="3" s="1"/>
  <c r="F2214" i="3"/>
  <c r="G2214" i="3" s="1"/>
  <c r="H2214" i="3" s="1"/>
  <c r="F2215" i="3"/>
  <c r="G2215" i="3" s="1"/>
  <c r="H2215" i="3" s="1"/>
  <c r="F2216" i="3"/>
  <c r="G2216" i="3" s="1"/>
  <c r="H2216" i="3" s="1"/>
  <c r="F2217" i="3"/>
  <c r="G2217" i="3" s="1"/>
  <c r="H2217" i="3" s="1"/>
  <c r="F2218" i="3"/>
  <c r="G2218" i="3" s="1"/>
  <c r="H2218" i="3" s="1"/>
  <c r="F2219" i="3"/>
  <c r="G2219" i="3" s="1"/>
  <c r="H2219" i="3" s="1"/>
  <c r="F2220" i="3"/>
  <c r="G2220" i="3" s="1"/>
  <c r="H2220" i="3" s="1"/>
  <c r="F2221" i="3"/>
  <c r="G2221" i="3" s="1"/>
  <c r="H2221" i="3" s="1"/>
  <c r="F2222" i="3"/>
  <c r="G2222" i="3" s="1"/>
  <c r="H2222" i="3" s="1"/>
  <c r="F2223" i="3"/>
  <c r="G2223" i="3" s="1"/>
  <c r="H2223" i="3" s="1"/>
  <c r="F2224" i="3"/>
  <c r="G2224" i="3" s="1"/>
  <c r="H2224" i="3" s="1"/>
  <c r="F2225" i="3"/>
  <c r="G2225" i="3" s="1"/>
  <c r="H2225" i="3" s="1"/>
  <c r="F2226" i="3"/>
  <c r="G2226" i="3" s="1"/>
  <c r="H2226" i="3" s="1"/>
  <c r="F2227" i="3"/>
  <c r="G2227" i="3" s="1"/>
  <c r="H2227" i="3" s="1"/>
  <c r="F2228" i="3"/>
  <c r="G2228" i="3" s="1"/>
  <c r="H2228" i="3" s="1"/>
  <c r="F2229" i="3"/>
  <c r="G2229" i="3" s="1"/>
  <c r="H2229" i="3" s="1"/>
  <c r="F2230" i="3"/>
  <c r="G2230" i="3" s="1"/>
  <c r="H2230" i="3" s="1"/>
  <c r="F2231" i="3"/>
  <c r="G2231" i="3" s="1"/>
  <c r="H2231" i="3" s="1"/>
  <c r="F2232" i="3"/>
  <c r="G2232" i="3" s="1"/>
  <c r="H2232" i="3" s="1"/>
  <c r="F2233" i="3"/>
  <c r="G2233" i="3" s="1"/>
  <c r="H2233" i="3" s="1"/>
  <c r="F2234" i="3"/>
  <c r="G2234" i="3" s="1"/>
  <c r="H2234" i="3" s="1"/>
  <c r="F2235" i="3"/>
  <c r="G2235" i="3" s="1"/>
  <c r="H2235" i="3" s="1"/>
  <c r="F2236" i="3"/>
  <c r="G2236" i="3" s="1"/>
  <c r="H2236" i="3" s="1"/>
  <c r="F2237" i="3"/>
  <c r="G2237" i="3" s="1"/>
  <c r="H2237" i="3" s="1"/>
  <c r="F2238" i="3"/>
  <c r="G2238" i="3" s="1"/>
  <c r="H2238" i="3" s="1"/>
  <c r="F2239" i="3"/>
  <c r="G2239" i="3" s="1"/>
  <c r="H2239" i="3" s="1"/>
  <c r="F2240" i="3"/>
  <c r="G2240" i="3" s="1"/>
  <c r="H2240" i="3" s="1"/>
  <c r="F2241" i="3"/>
  <c r="G2241" i="3" s="1"/>
  <c r="H2241" i="3" s="1"/>
  <c r="F2242" i="3"/>
  <c r="G2242" i="3" s="1"/>
  <c r="H2242" i="3" s="1"/>
  <c r="F2243" i="3"/>
  <c r="G2243" i="3" s="1"/>
  <c r="H2243" i="3" s="1"/>
  <c r="F2244" i="3"/>
  <c r="G2244" i="3" s="1"/>
  <c r="H2244" i="3" s="1"/>
  <c r="F2245" i="3"/>
  <c r="G2245" i="3" s="1"/>
  <c r="H2245" i="3" s="1"/>
  <c r="F2246" i="3"/>
  <c r="G2246" i="3" s="1"/>
  <c r="H2246" i="3" s="1"/>
  <c r="F2247" i="3"/>
  <c r="G2247" i="3" s="1"/>
  <c r="H2247" i="3" s="1"/>
  <c r="F2248" i="3"/>
  <c r="G2248" i="3" s="1"/>
  <c r="H2248" i="3" s="1"/>
  <c r="F2249" i="3"/>
  <c r="G2249" i="3" s="1"/>
  <c r="H2249" i="3" s="1"/>
  <c r="F2250" i="3"/>
  <c r="G2250" i="3" s="1"/>
  <c r="H2250" i="3" s="1"/>
  <c r="F2251" i="3"/>
  <c r="G2251" i="3" s="1"/>
  <c r="H2251" i="3" s="1"/>
  <c r="F2252" i="3"/>
  <c r="G2252" i="3" s="1"/>
  <c r="H2252" i="3" s="1"/>
  <c r="F2253" i="3"/>
  <c r="G2253" i="3" s="1"/>
  <c r="H2253" i="3" s="1"/>
  <c r="F2254" i="3"/>
  <c r="G2254" i="3" s="1"/>
  <c r="H2254" i="3" s="1"/>
  <c r="F2255" i="3"/>
  <c r="G2255" i="3" s="1"/>
  <c r="H2255" i="3" s="1"/>
  <c r="F2256" i="3"/>
  <c r="G2256" i="3" s="1"/>
  <c r="H2256" i="3" s="1"/>
  <c r="F2257" i="3"/>
  <c r="G2257" i="3" s="1"/>
  <c r="H2257" i="3" s="1"/>
  <c r="F2258" i="3"/>
  <c r="G2258" i="3" s="1"/>
  <c r="H2258" i="3" s="1"/>
  <c r="F2259" i="3"/>
  <c r="G2259" i="3" s="1"/>
  <c r="H2259" i="3" s="1"/>
  <c r="F2260" i="3"/>
  <c r="G2260" i="3" s="1"/>
  <c r="H2260" i="3" s="1"/>
  <c r="F2261" i="3"/>
  <c r="G2261" i="3" s="1"/>
  <c r="H2261" i="3" s="1"/>
  <c r="F2262" i="3"/>
  <c r="G2262" i="3" s="1"/>
  <c r="H2262" i="3" s="1"/>
  <c r="F2263" i="3"/>
  <c r="G2263" i="3" s="1"/>
  <c r="H2263" i="3" s="1"/>
  <c r="F2264" i="3"/>
  <c r="G2264" i="3" s="1"/>
  <c r="H2264" i="3" s="1"/>
  <c r="F2265" i="3"/>
  <c r="G2265" i="3" s="1"/>
  <c r="H2265" i="3" s="1"/>
  <c r="F2266" i="3"/>
  <c r="G2266" i="3" s="1"/>
  <c r="H2266" i="3" s="1"/>
  <c r="F2267" i="3"/>
  <c r="G2267" i="3" s="1"/>
  <c r="H2267" i="3" s="1"/>
  <c r="F2268" i="3"/>
  <c r="G2268" i="3" s="1"/>
  <c r="H2268" i="3" s="1"/>
  <c r="F2269" i="3"/>
  <c r="G2269" i="3" s="1"/>
  <c r="H2269" i="3" s="1"/>
  <c r="F2270" i="3"/>
  <c r="G2270" i="3" s="1"/>
  <c r="H2270" i="3" s="1"/>
  <c r="F2271" i="3"/>
  <c r="G2271" i="3" s="1"/>
  <c r="H2271" i="3" s="1"/>
  <c r="F2272" i="3"/>
  <c r="G2272" i="3" s="1"/>
  <c r="H2272" i="3" s="1"/>
  <c r="F2273" i="3"/>
  <c r="G2273" i="3" s="1"/>
  <c r="H2273" i="3" s="1"/>
  <c r="F2274" i="3"/>
  <c r="G2274" i="3" s="1"/>
  <c r="H2274" i="3" s="1"/>
  <c r="F2275" i="3"/>
  <c r="G2275" i="3" s="1"/>
  <c r="H2275" i="3" s="1"/>
  <c r="F2276" i="3"/>
  <c r="G2276" i="3" s="1"/>
  <c r="H2276" i="3" s="1"/>
  <c r="F2277" i="3"/>
  <c r="G2277" i="3" s="1"/>
  <c r="H2277" i="3" s="1"/>
  <c r="F2278" i="3"/>
  <c r="G2278" i="3" s="1"/>
  <c r="H2278" i="3" s="1"/>
  <c r="F2279" i="3"/>
  <c r="G2279" i="3" s="1"/>
  <c r="H2279" i="3" s="1"/>
  <c r="F2280" i="3"/>
  <c r="G2280" i="3" s="1"/>
  <c r="H2280" i="3" s="1"/>
  <c r="F2281" i="3"/>
  <c r="G2281" i="3" s="1"/>
  <c r="H2281" i="3" s="1"/>
  <c r="F2282" i="3"/>
  <c r="G2282" i="3" s="1"/>
  <c r="H2282" i="3" s="1"/>
  <c r="F2283" i="3"/>
  <c r="G2283" i="3" s="1"/>
  <c r="H2283" i="3" s="1"/>
  <c r="F2284" i="3"/>
  <c r="G2284" i="3" s="1"/>
  <c r="H2284" i="3" s="1"/>
  <c r="F2285" i="3"/>
  <c r="G2285" i="3" s="1"/>
  <c r="H2285" i="3" s="1"/>
  <c r="F2286" i="3"/>
  <c r="G2286" i="3" s="1"/>
  <c r="H2286" i="3" s="1"/>
  <c r="F2287" i="3"/>
  <c r="G2287" i="3" s="1"/>
  <c r="H2287" i="3" s="1"/>
  <c r="F2288" i="3"/>
  <c r="G2288" i="3" s="1"/>
  <c r="H2288" i="3" s="1"/>
  <c r="F2289" i="3"/>
  <c r="G2289" i="3" s="1"/>
  <c r="H2289" i="3" s="1"/>
  <c r="F2290" i="3"/>
  <c r="G2290" i="3" s="1"/>
  <c r="H2290" i="3" s="1"/>
  <c r="F2291" i="3"/>
  <c r="G2291" i="3" s="1"/>
  <c r="H2291" i="3" s="1"/>
  <c r="F2292" i="3"/>
  <c r="G2292" i="3" s="1"/>
  <c r="H2292" i="3" s="1"/>
  <c r="F2293" i="3"/>
  <c r="G2293" i="3" s="1"/>
  <c r="H2293" i="3" s="1"/>
  <c r="F2294" i="3"/>
  <c r="G2294" i="3" s="1"/>
  <c r="H2294" i="3" s="1"/>
  <c r="F2295" i="3"/>
  <c r="G2295" i="3" s="1"/>
  <c r="H2295" i="3" s="1"/>
  <c r="F2296" i="3"/>
  <c r="G2296" i="3" s="1"/>
  <c r="H2296" i="3" s="1"/>
  <c r="F2297" i="3"/>
  <c r="G2297" i="3" s="1"/>
  <c r="H2297" i="3" s="1"/>
  <c r="F2298" i="3"/>
  <c r="G2298" i="3" s="1"/>
  <c r="H2298" i="3" s="1"/>
  <c r="F2299" i="3"/>
  <c r="G2299" i="3" s="1"/>
  <c r="H2299" i="3" s="1"/>
  <c r="F2300" i="3"/>
  <c r="G2300" i="3" s="1"/>
  <c r="H2300" i="3" s="1"/>
  <c r="F2301" i="3"/>
  <c r="G2301" i="3" s="1"/>
  <c r="H2301" i="3" s="1"/>
  <c r="F2302" i="3"/>
  <c r="G2302" i="3" s="1"/>
  <c r="H2302" i="3" s="1"/>
  <c r="F2303" i="3"/>
  <c r="G2303" i="3" s="1"/>
  <c r="H2303" i="3" s="1"/>
  <c r="F2304" i="3"/>
  <c r="G2304" i="3" s="1"/>
  <c r="H2304" i="3" s="1"/>
  <c r="F2305" i="3"/>
  <c r="G2305" i="3" s="1"/>
  <c r="H2305" i="3" s="1"/>
  <c r="F2306" i="3"/>
  <c r="G2306" i="3" s="1"/>
  <c r="H2306" i="3" s="1"/>
  <c r="F2307" i="3"/>
  <c r="G2307" i="3" s="1"/>
  <c r="H2307" i="3" s="1"/>
  <c r="F2308" i="3"/>
  <c r="G2308" i="3" s="1"/>
  <c r="H2308" i="3" s="1"/>
  <c r="F2309" i="3"/>
  <c r="G2309" i="3" s="1"/>
  <c r="H2309" i="3" s="1"/>
  <c r="F2310" i="3"/>
  <c r="G2310" i="3" s="1"/>
  <c r="H2310" i="3" s="1"/>
  <c r="F2311" i="3"/>
  <c r="G2311" i="3" s="1"/>
  <c r="H2311" i="3" s="1"/>
  <c r="F2312" i="3"/>
  <c r="G2312" i="3" s="1"/>
  <c r="H2312" i="3" s="1"/>
  <c r="F2313" i="3"/>
  <c r="G2313" i="3" s="1"/>
  <c r="H2313" i="3" s="1"/>
  <c r="F2314" i="3"/>
  <c r="G2314" i="3" s="1"/>
  <c r="H2314" i="3" s="1"/>
  <c r="F2315" i="3"/>
  <c r="G2315" i="3" s="1"/>
  <c r="H2315" i="3" s="1"/>
  <c r="F2316" i="3"/>
  <c r="G2316" i="3" s="1"/>
  <c r="H2316" i="3" s="1"/>
  <c r="F2317" i="3"/>
  <c r="G2317" i="3" s="1"/>
  <c r="H2317" i="3" s="1"/>
  <c r="F2318" i="3"/>
  <c r="G2318" i="3" s="1"/>
  <c r="H2318" i="3" s="1"/>
  <c r="F2319" i="3"/>
  <c r="G2319" i="3" s="1"/>
  <c r="H2319" i="3" s="1"/>
  <c r="F2320" i="3"/>
  <c r="G2320" i="3" s="1"/>
  <c r="H2320" i="3" s="1"/>
  <c r="F2321" i="3"/>
  <c r="G2321" i="3" s="1"/>
  <c r="H2321" i="3" s="1"/>
  <c r="F2322" i="3"/>
  <c r="G2322" i="3" s="1"/>
  <c r="H2322" i="3" s="1"/>
  <c r="F2323" i="3"/>
  <c r="G2323" i="3" s="1"/>
  <c r="H2323" i="3" s="1"/>
  <c r="F2324" i="3"/>
  <c r="G2324" i="3" s="1"/>
  <c r="H2324" i="3" s="1"/>
  <c r="F2325" i="3"/>
  <c r="G2325" i="3" s="1"/>
  <c r="H2325" i="3" s="1"/>
  <c r="F2326" i="3"/>
  <c r="G2326" i="3" s="1"/>
  <c r="H2326" i="3" s="1"/>
  <c r="F2327" i="3"/>
  <c r="G2327" i="3" s="1"/>
  <c r="H2327" i="3" s="1"/>
  <c r="F2328" i="3"/>
  <c r="G2328" i="3" s="1"/>
  <c r="H2328" i="3" s="1"/>
  <c r="F2329" i="3"/>
  <c r="G2329" i="3" s="1"/>
  <c r="H2329" i="3" s="1"/>
  <c r="F2330" i="3"/>
  <c r="G2330" i="3" s="1"/>
  <c r="H2330" i="3" s="1"/>
  <c r="F2331" i="3"/>
  <c r="G2331" i="3" s="1"/>
  <c r="H2331" i="3" s="1"/>
  <c r="F2332" i="3"/>
  <c r="G2332" i="3" s="1"/>
  <c r="H2332" i="3" s="1"/>
  <c r="F2333" i="3"/>
  <c r="G2333" i="3" s="1"/>
  <c r="H2333" i="3" s="1"/>
  <c r="F2334" i="3"/>
  <c r="G2334" i="3" s="1"/>
  <c r="H2334" i="3" s="1"/>
  <c r="F2335" i="3"/>
  <c r="G2335" i="3" s="1"/>
  <c r="H2335" i="3" s="1"/>
  <c r="F2336" i="3"/>
  <c r="G2336" i="3" s="1"/>
  <c r="H2336" i="3" s="1"/>
  <c r="F2337" i="3"/>
  <c r="G2337" i="3" s="1"/>
  <c r="H2337" i="3" s="1"/>
  <c r="F2338" i="3"/>
  <c r="G2338" i="3" s="1"/>
  <c r="H2338" i="3" s="1"/>
  <c r="F2339" i="3"/>
  <c r="G2339" i="3" s="1"/>
  <c r="H2339" i="3" s="1"/>
  <c r="F2340" i="3"/>
  <c r="G2340" i="3" s="1"/>
  <c r="H2340" i="3" s="1"/>
  <c r="F2341" i="3"/>
  <c r="G2341" i="3" s="1"/>
  <c r="H2341" i="3" s="1"/>
  <c r="F2342" i="3"/>
  <c r="G2342" i="3" s="1"/>
  <c r="H2342" i="3" s="1"/>
  <c r="F2343" i="3"/>
  <c r="G2343" i="3" s="1"/>
  <c r="H2343" i="3" s="1"/>
  <c r="F2344" i="3"/>
  <c r="G2344" i="3" s="1"/>
  <c r="H2344" i="3" s="1"/>
  <c r="F2345" i="3"/>
  <c r="G2345" i="3" s="1"/>
  <c r="H2345" i="3" s="1"/>
  <c r="F2346" i="3"/>
  <c r="G2346" i="3" s="1"/>
  <c r="H2346" i="3" s="1"/>
  <c r="F2347" i="3"/>
  <c r="G2347" i="3" s="1"/>
  <c r="H2347" i="3" s="1"/>
  <c r="F2348" i="3"/>
  <c r="G2348" i="3" s="1"/>
  <c r="H2348" i="3" s="1"/>
  <c r="F2349" i="3"/>
  <c r="G2349" i="3" s="1"/>
  <c r="H2349" i="3" s="1"/>
  <c r="F2350" i="3"/>
  <c r="G2350" i="3" s="1"/>
  <c r="H2350" i="3" s="1"/>
  <c r="F2351" i="3"/>
  <c r="G2351" i="3" s="1"/>
  <c r="H2351" i="3" s="1"/>
  <c r="F2352" i="3"/>
  <c r="G2352" i="3" s="1"/>
  <c r="H2352" i="3" s="1"/>
  <c r="F2353" i="3"/>
  <c r="G2353" i="3" s="1"/>
  <c r="H2353" i="3" s="1"/>
  <c r="F2354" i="3"/>
  <c r="G2354" i="3" s="1"/>
  <c r="H2354" i="3" s="1"/>
  <c r="F2355" i="3"/>
  <c r="G2355" i="3" s="1"/>
  <c r="H2355" i="3" s="1"/>
  <c r="F2356" i="3"/>
  <c r="G2356" i="3" s="1"/>
  <c r="H2356" i="3" s="1"/>
  <c r="F2357" i="3"/>
  <c r="G2357" i="3" s="1"/>
  <c r="H2357" i="3" s="1"/>
  <c r="F2358" i="3"/>
  <c r="G2358" i="3" s="1"/>
  <c r="H2358" i="3" s="1"/>
  <c r="F2359" i="3"/>
  <c r="G2359" i="3" s="1"/>
  <c r="H2359" i="3" s="1"/>
  <c r="F2360" i="3"/>
  <c r="G2360" i="3" s="1"/>
  <c r="H2360" i="3" s="1"/>
  <c r="F2361" i="3"/>
  <c r="G2361" i="3" s="1"/>
  <c r="H2361" i="3" s="1"/>
  <c r="F2362" i="3"/>
  <c r="G2362" i="3" s="1"/>
  <c r="H2362" i="3" s="1"/>
  <c r="F2363" i="3"/>
  <c r="G2363" i="3" s="1"/>
  <c r="H2363" i="3" s="1"/>
  <c r="F2364" i="3"/>
  <c r="G2364" i="3" s="1"/>
  <c r="H2364" i="3" s="1"/>
  <c r="F2365" i="3"/>
  <c r="G2365" i="3" s="1"/>
  <c r="H2365" i="3" s="1"/>
  <c r="F2366" i="3"/>
  <c r="G2366" i="3" s="1"/>
  <c r="H2366" i="3" s="1"/>
  <c r="F2367" i="3"/>
  <c r="G2367" i="3" s="1"/>
  <c r="H2367" i="3" s="1"/>
  <c r="F2368" i="3"/>
  <c r="G2368" i="3" s="1"/>
  <c r="H2368" i="3" s="1"/>
  <c r="F2369" i="3"/>
  <c r="G2369" i="3" s="1"/>
  <c r="H2369" i="3" s="1"/>
  <c r="F2370" i="3"/>
  <c r="G2370" i="3" s="1"/>
  <c r="H2370" i="3" s="1"/>
  <c r="F2371" i="3"/>
  <c r="G2371" i="3" s="1"/>
  <c r="H2371" i="3" s="1"/>
  <c r="F2372" i="3"/>
  <c r="G2372" i="3" s="1"/>
  <c r="H2372" i="3" s="1"/>
  <c r="F2373" i="3"/>
  <c r="G2373" i="3" s="1"/>
  <c r="H2373" i="3" s="1"/>
  <c r="F2374" i="3"/>
  <c r="G2374" i="3" s="1"/>
  <c r="H2374" i="3" s="1"/>
  <c r="F2375" i="3"/>
  <c r="G2375" i="3" s="1"/>
  <c r="H2375" i="3" s="1"/>
  <c r="F2376" i="3"/>
  <c r="G2376" i="3" s="1"/>
  <c r="H2376" i="3" s="1"/>
  <c r="F2377" i="3"/>
  <c r="G2377" i="3" s="1"/>
  <c r="H2377" i="3" s="1"/>
  <c r="F2378" i="3"/>
  <c r="G2378" i="3" s="1"/>
  <c r="H2378" i="3" s="1"/>
  <c r="F2379" i="3"/>
  <c r="G2379" i="3" s="1"/>
  <c r="H2379" i="3" s="1"/>
  <c r="F2380" i="3"/>
  <c r="G2380" i="3" s="1"/>
  <c r="H2380" i="3" s="1"/>
  <c r="F2381" i="3"/>
  <c r="G2381" i="3" s="1"/>
  <c r="H2381" i="3" s="1"/>
  <c r="F2382" i="3"/>
  <c r="G2382" i="3" s="1"/>
  <c r="H2382" i="3" s="1"/>
  <c r="F2383" i="3"/>
  <c r="G2383" i="3" s="1"/>
  <c r="H2383" i="3" s="1"/>
  <c r="F2384" i="3"/>
  <c r="G2384" i="3" s="1"/>
  <c r="H2384" i="3" s="1"/>
  <c r="F2385" i="3"/>
  <c r="G2385" i="3" s="1"/>
  <c r="H2385" i="3" s="1"/>
  <c r="F2386" i="3"/>
  <c r="G2386" i="3" s="1"/>
  <c r="H2386" i="3" s="1"/>
  <c r="F2387" i="3"/>
  <c r="G2387" i="3" s="1"/>
  <c r="H2387" i="3" s="1"/>
  <c r="F2388" i="3"/>
  <c r="G2388" i="3" s="1"/>
  <c r="H2388" i="3" s="1"/>
  <c r="F2389" i="3"/>
  <c r="G2389" i="3" s="1"/>
  <c r="H2389" i="3" s="1"/>
  <c r="F2390" i="3"/>
  <c r="G2390" i="3" s="1"/>
  <c r="H2390" i="3" s="1"/>
  <c r="F2391" i="3"/>
  <c r="G2391" i="3" s="1"/>
  <c r="H2391" i="3" s="1"/>
  <c r="F2392" i="3"/>
  <c r="G2392" i="3" s="1"/>
  <c r="H2392" i="3" s="1"/>
  <c r="F2393" i="3"/>
  <c r="G2393" i="3" s="1"/>
  <c r="H2393" i="3" s="1"/>
  <c r="F2394" i="3"/>
  <c r="G2394" i="3" s="1"/>
  <c r="H2394" i="3" s="1"/>
  <c r="F2395" i="3"/>
  <c r="G2395" i="3" s="1"/>
  <c r="H2395" i="3" s="1"/>
  <c r="F2396" i="3"/>
  <c r="G2396" i="3" s="1"/>
  <c r="H2396" i="3" s="1"/>
  <c r="F2397" i="3"/>
  <c r="G2397" i="3" s="1"/>
  <c r="H2397" i="3" s="1"/>
  <c r="F2398" i="3"/>
  <c r="G2398" i="3" s="1"/>
  <c r="H2398" i="3" s="1"/>
  <c r="F2399" i="3"/>
  <c r="G2399" i="3" s="1"/>
  <c r="H2399" i="3" s="1"/>
  <c r="F2400" i="3"/>
  <c r="G2400" i="3" s="1"/>
  <c r="H2400" i="3" s="1"/>
  <c r="F2401" i="3"/>
  <c r="G2401" i="3" s="1"/>
  <c r="H2401" i="3" s="1"/>
  <c r="F2402" i="3"/>
  <c r="G2402" i="3" s="1"/>
  <c r="H2402" i="3" s="1"/>
  <c r="F2403" i="3"/>
  <c r="G2403" i="3" s="1"/>
  <c r="H2403" i="3" s="1"/>
  <c r="F2404" i="3"/>
  <c r="G2404" i="3" s="1"/>
  <c r="H2404" i="3" s="1"/>
  <c r="F2405" i="3"/>
  <c r="G2405" i="3" s="1"/>
  <c r="H2405" i="3" s="1"/>
  <c r="F2406" i="3"/>
  <c r="G2406" i="3" s="1"/>
  <c r="H2406" i="3" s="1"/>
  <c r="F2407" i="3"/>
  <c r="G2407" i="3" s="1"/>
  <c r="H2407" i="3" s="1"/>
  <c r="F2408" i="3"/>
  <c r="G2408" i="3" s="1"/>
  <c r="H2408" i="3" s="1"/>
  <c r="F2409" i="3"/>
  <c r="G2409" i="3" s="1"/>
  <c r="H2409" i="3" s="1"/>
  <c r="F2410" i="3"/>
  <c r="G2410" i="3" s="1"/>
  <c r="H2410" i="3" s="1"/>
  <c r="F2411" i="3"/>
  <c r="G2411" i="3" s="1"/>
  <c r="H2411" i="3" s="1"/>
  <c r="F2412" i="3"/>
  <c r="G2412" i="3" s="1"/>
  <c r="H2412" i="3" s="1"/>
  <c r="F2413" i="3"/>
  <c r="G2413" i="3" s="1"/>
  <c r="H2413" i="3" s="1"/>
  <c r="F2414" i="3"/>
  <c r="G2414" i="3" s="1"/>
  <c r="H2414" i="3" s="1"/>
  <c r="F2415" i="3"/>
  <c r="G2415" i="3" s="1"/>
  <c r="H2415" i="3" s="1"/>
  <c r="F2416" i="3"/>
  <c r="G2416" i="3" s="1"/>
  <c r="H2416" i="3" s="1"/>
  <c r="F2417" i="3"/>
  <c r="G2417" i="3" s="1"/>
  <c r="H2417" i="3" s="1"/>
  <c r="F2418" i="3"/>
  <c r="G2418" i="3" s="1"/>
  <c r="H2418" i="3" s="1"/>
  <c r="F2419" i="3"/>
  <c r="G2419" i="3" s="1"/>
  <c r="H2419" i="3" s="1"/>
  <c r="F2420" i="3"/>
  <c r="G2420" i="3" s="1"/>
  <c r="H2420" i="3" s="1"/>
  <c r="F2421" i="3"/>
  <c r="G2421" i="3" s="1"/>
  <c r="H2421" i="3" s="1"/>
  <c r="F2422" i="3"/>
  <c r="G2422" i="3" s="1"/>
  <c r="H2422" i="3" s="1"/>
  <c r="F2423" i="3"/>
  <c r="G2423" i="3" s="1"/>
  <c r="H2423" i="3" s="1"/>
  <c r="F2424" i="3"/>
  <c r="G2424" i="3" s="1"/>
  <c r="H2424" i="3" s="1"/>
  <c r="F2425" i="3"/>
  <c r="G2425" i="3" s="1"/>
  <c r="H2425" i="3" s="1"/>
  <c r="F2426" i="3"/>
  <c r="G2426" i="3" s="1"/>
  <c r="H2426" i="3" s="1"/>
  <c r="F2427" i="3"/>
  <c r="G2427" i="3" s="1"/>
  <c r="H2427" i="3" s="1"/>
  <c r="F2428" i="3"/>
  <c r="G2428" i="3" s="1"/>
  <c r="H2428" i="3" s="1"/>
  <c r="F2429" i="3"/>
  <c r="G2429" i="3" s="1"/>
  <c r="H2429" i="3" s="1"/>
  <c r="F2430" i="3"/>
  <c r="G2430" i="3" s="1"/>
  <c r="H2430" i="3" s="1"/>
  <c r="F2431" i="3"/>
  <c r="G2431" i="3" s="1"/>
  <c r="H2431" i="3" s="1"/>
  <c r="F2432" i="3"/>
  <c r="G2432" i="3" s="1"/>
  <c r="H2432" i="3" s="1"/>
  <c r="F2433" i="3"/>
  <c r="G2433" i="3" s="1"/>
  <c r="H2433" i="3" s="1"/>
  <c r="F2434" i="3"/>
  <c r="G2434" i="3" s="1"/>
  <c r="H2434" i="3" s="1"/>
  <c r="F2435" i="3"/>
  <c r="G2435" i="3" s="1"/>
  <c r="H2435" i="3" s="1"/>
  <c r="F2436" i="3"/>
  <c r="G2436" i="3" s="1"/>
  <c r="H2436" i="3" s="1"/>
  <c r="F2437" i="3"/>
  <c r="G2437" i="3" s="1"/>
  <c r="H2437" i="3" s="1"/>
  <c r="F2438" i="3"/>
  <c r="G2438" i="3" s="1"/>
  <c r="H2438" i="3" s="1"/>
  <c r="F2439" i="3"/>
  <c r="G2439" i="3" s="1"/>
  <c r="H2439" i="3" s="1"/>
  <c r="F2440" i="3"/>
  <c r="G2440" i="3" s="1"/>
  <c r="H2440" i="3" s="1"/>
  <c r="F2441" i="3"/>
  <c r="G2441" i="3" s="1"/>
  <c r="H2441" i="3" s="1"/>
  <c r="F2442" i="3"/>
  <c r="G2442" i="3" s="1"/>
  <c r="H2442" i="3" s="1"/>
  <c r="F2443" i="3"/>
  <c r="G2443" i="3" s="1"/>
  <c r="H2443" i="3" s="1"/>
  <c r="F2444" i="3"/>
  <c r="G2444" i="3" s="1"/>
  <c r="H2444" i="3" s="1"/>
  <c r="F2445" i="3"/>
  <c r="G2445" i="3" s="1"/>
  <c r="H2445" i="3" s="1"/>
  <c r="F2446" i="3"/>
  <c r="G2446" i="3" s="1"/>
  <c r="H2446" i="3" s="1"/>
  <c r="F2447" i="3"/>
  <c r="G2447" i="3" s="1"/>
  <c r="H2447" i="3" s="1"/>
  <c r="F2448" i="3"/>
  <c r="G2448" i="3" s="1"/>
  <c r="H2448" i="3" s="1"/>
  <c r="F2449" i="3"/>
  <c r="G2449" i="3" s="1"/>
  <c r="H2449" i="3" s="1"/>
  <c r="F2450" i="3"/>
  <c r="G2450" i="3" s="1"/>
  <c r="H2450" i="3" s="1"/>
  <c r="F2451" i="3"/>
  <c r="G2451" i="3" s="1"/>
  <c r="H2451" i="3" s="1"/>
  <c r="F2452" i="3"/>
  <c r="G2452" i="3" s="1"/>
  <c r="H2452" i="3" s="1"/>
  <c r="F2453" i="3"/>
  <c r="G2453" i="3" s="1"/>
  <c r="H2453" i="3" s="1"/>
  <c r="F2454" i="3"/>
  <c r="G2454" i="3" s="1"/>
  <c r="H2454" i="3" s="1"/>
  <c r="F2455" i="3"/>
  <c r="G2455" i="3" s="1"/>
  <c r="H2455" i="3" s="1"/>
  <c r="F2456" i="3"/>
  <c r="G2456" i="3" s="1"/>
  <c r="H2456" i="3" s="1"/>
  <c r="F2457" i="3"/>
  <c r="G2457" i="3" s="1"/>
  <c r="H2457" i="3" s="1"/>
  <c r="F2458" i="3"/>
  <c r="G2458" i="3" s="1"/>
  <c r="H2458" i="3" s="1"/>
  <c r="F2459" i="3"/>
  <c r="G2459" i="3" s="1"/>
  <c r="H2459" i="3" s="1"/>
  <c r="F2460" i="3"/>
  <c r="G2460" i="3" s="1"/>
  <c r="H2460" i="3" s="1"/>
  <c r="F2461" i="3"/>
  <c r="G2461" i="3" s="1"/>
  <c r="H2461" i="3" s="1"/>
  <c r="F2462" i="3"/>
  <c r="G2462" i="3" s="1"/>
  <c r="H2462" i="3" s="1"/>
  <c r="F2463" i="3"/>
  <c r="G2463" i="3" s="1"/>
  <c r="H2463" i="3" s="1"/>
  <c r="F2464" i="3"/>
  <c r="G2464" i="3" s="1"/>
  <c r="H2464" i="3" s="1"/>
  <c r="F2465" i="3"/>
  <c r="G2465" i="3" s="1"/>
  <c r="H2465" i="3" s="1"/>
  <c r="F2466" i="3"/>
  <c r="G2466" i="3" s="1"/>
  <c r="H2466" i="3" s="1"/>
  <c r="F2467" i="3"/>
  <c r="G2467" i="3" s="1"/>
  <c r="H2467" i="3" s="1"/>
  <c r="F2468" i="3"/>
  <c r="G2468" i="3" s="1"/>
  <c r="H2468" i="3" s="1"/>
  <c r="F2469" i="3"/>
  <c r="G2469" i="3" s="1"/>
  <c r="H2469" i="3" s="1"/>
  <c r="F2470" i="3"/>
  <c r="G2470" i="3" s="1"/>
  <c r="H2470" i="3" s="1"/>
  <c r="F2471" i="3"/>
  <c r="G2471" i="3" s="1"/>
  <c r="H2471" i="3" s="1"/>
  <c r="F2472" i="3"/>
  <c r="G2472" i="3" s="1"/>
  <c r="H2472" i="3" s="1"/>
  <c r="F2473" i="3"/>
  <c r="G2473" i="3" s="1"/>
  <c r="H2473" i="3" s="1"/>
  <c r="F2474" i="3"/>
  <c r="G2474" i="3" s="1"/>
  <c r="H2474" i="3" s="1"/>
  <c r="F2475" i="3"/>
  <c r="G2475" i="3" s="1"/>
  <c r="H2475" i="3" s="1"/>
  <c r="F2476" i="3"/>
  <c r="G2476" i="3" s="1"/>
  <c r="H2476" i="3" s="1"/>
  <c r="F2477" i="3"/>
  <c r="G2477" i="3" s="1"/>
  <c r="H2477" i="3" s="1"/>
  <c r="F2478" i="3"/>
  <c r="G2478" i="3" s="1"/>
  <c r="H2478" i="3" s="1"/>
  <c r="F2479" i="3"/>
  <c r="G2479" i="3" s="1"/>
  <c r="H2479" i="3" s="1"/>
  <c r="F2480" i="3"/>
  <c r="G2480" i="3" s="1"/>
  <c r="H2480" i="3" s="1"/>
  <c r="F2481" i="3"/>
  <c r="G2481" i="3" s="1"/>
  <c r="H2481" i="3" s="1"/>
  <c r="F2482" i="3"/>
  <c r="G2482" i="3" s="1"/>
  <c r="H2482" i="3" s="1"/>
  <c r="F2483" i="3"/>
  <c r="G2483" i="3" s="1"/>
  <c r="H2483" i="3" s="1"/>
  <c r="F2484" i="3"/>
  <c r="G2484" i="3" s="1"/>
  <c r="H2484" i="3" s="1"/>
  <c r="F2485" i="3"/>
  <c r="G2485" i="3" s="1"/>
  <c r="H2485" i="3" s="1"/>
  <c r="F2486" i="3"/>
  <c r="G2486" i="3" s="1"/>
  <c r="H2486" i="3" s="1"/>
  <c r="F2487" i="3"/>
  <c r="G2487" i="3" s="1"/>
  <c r="H2487" i="3" s="1"/>
  <c r="F2488" i="3"/>
  <c r="G2488" i="3" s="1"/>
  <c r="H2488" i="3" s="1"/>
  <c r="F2489" i="3"/>
  <c r="G2489" i="3" s="1"/>
  <c r="H2489" i="3" s="1"/>
  <c r="F2490" i="3"/>
  <c r="G2490" i="3" s="1"/>
  <c r="H2490" i="3" s="1"/>
  <c r="F2491" i="3"/>
  <c r="G2491" i="3" s="1"/>
  <c r="H2491" i="3" s="1"/>
  <c r="F2492" i="3"/>
  <c r="G2492" i="3" s="1"/>
  <c r="H2492" i="3" s="1"/>
  <c r="F2493" i="3"/>
  <c r="G2493" i="3" s="1"/>
  <c r="H2493" i="3" s="1"/>
  <c r="F2494" i="3"/>
  <c r="G2494" i="3" s="1"/>
  <c r="H2494" i="3" s="1"/>
  <c r="F2495" i="3"/>
  <c r="G2495" i="3" s="1"/>
  <c r="H2495" i="3" s="1"/>
  <c r="F2496" i="3"/>
  <c r="G2496" i="3" s="1"/>
  <c r="H2496" i="3" s="1"/>
  <c r="F2497" i="3"/>
  <c r="G2497" i="3" s="1"/>
  <c r="H2497" i="3" s="1"/>
  <c r="F2498" i="3"/>
  <c r="G2498" i="3" s="1"/>
  <c r="H2498" i="3" s="1"/>
  <c r="F2499" i="3"/>
  <c r="G2499" i="3" s="1"/>
  <c r="H2499" i="3" s="1"/>
  <c r="F2500" i="3"/>
  <c r="G2500" i="3" s="1"/>
  <c r="H2500" i="3" s="1"/>
  <c r="F2501" i="3"/>
  <c r="G2501" i="3" s="1"/>
  <c r="H2501" i="3" s="1"/>
  <c r="F2" i="3"/>
  <c r="G2" i="3" s="1"/>
  <c r="H2" i="3" s="1"/>
  <c r="AA3" i="3"/>
  <c r="AA10" i="3"/>
  <c r="AA16" i="3"/>
  <c r="AA20" i="3"/>
  <c r="AA31" i="3"/>
  <c r="AA32" i="3"/>
  <c r="AA34" i="3"/>
  <c r="AA35" i="3"/>
  <c r="AA56" i="3"/>
  <c r="AA57" i="3"/>
  <c r="AA58" i="3"/>
  <c r="AA59" i="3"/>
  <c r="AA91" i="3"/>
  <c r="AA95" i="3"/>
  <c r="AA109" i="3"/>
  <c r="AA110" i="3"/>
  <c r="AA142" i="3"/>
  <c r="AA143" i="3"/>
  <c r="AA144" i="3"/>
  <c r="AA148" i="3"/>
  <c r="AA166" i="3"/>
  <c r="AA174" i="3"/>
  <c r="AA180" i="3"/>
  <c r="AA184" i="3"/>
  <c r="AA207" i="3"/>
  <c r="AA208" i="3"/>
  <c r="AA210" i="3"/>
  <c r="AA214" i="3"/>
  <c r="AA239" i="3"/>
  <c r="AA242" i="3"/>
  <c r="AA243" i="3"/>
  <c r="AA247" i="3"/>
  <c r="AA262" i="3"/>
  <c r="AA267" i="3"/>
  <c r="AA271" i="3"/>
  <c r="AA275" i="3"/>
  <c r="AA277" i="3"/>
  <c r="AA298" i="3"/>
  <c r="AA303" i="3"/>
  <c r="AA311" i="3"/>
  <c r="AA312" i="3"/>
  <c r="AA335" i="3"/>
  <c r="AA336" i="3"/>
  <c r="AA342" i="3"/>
  <c r="AA343" i="3"/>
  <c r="AA365" i="3"/>
  <c r="AA369" i="3"/>
  <c r="AA376" i="3"/>
  <c r="AA378" i="3"/>
  <c r="AA416" i="3"/>
  <c r="AA428" i="3"/>
  <c r="AA435" i="3"/>
  <c r="AA439" i="3"/>
  <c r="AA470" i="3"/>
  <c r="AA471" i="3"/>
  <c r="AA478" i="3"/>
  <c r="AA479" i="3"/>
  <c r="AA506" i="3"/>
  <c r="AA520" i="3"/>
  <c r="AA521" i="3"/>
  <c r="AA522" i="3"/>
  <c r="AA543" i="3"/>
  <c r="AA544" i="3"/>
  <c r="AA545" i="3"/>
  <c r="AA549" i="3"/>
  <c r="AA570" i="3"/>
  <c r="AA576" i="3"/>
  <c r="AA578" i="3"/>
  <c r="AA586" i="3"/>
  <c r="AA587" i="3"/>
  <c r="AA599" i="3"/>
  <c r="AA601" i="3"/>
  <c r="AA605" i="3"/>
  <c r="AA607" i="3"/>
  <c r="AA630" i="3"/>
  <c r="AA644" i="3"/>
  <c r="AA653" i="3"/>
  <c r="AA654" i="3"/>
  <c r="AA693" i="3"/>
  <c r="AA696" i="3"/>
  <c r="AA705" i="3"/>
  <c r="AA707" i="3"/>
  <c r="AA730" i="3"/>
  <c r="AA740" i="3"/>
  <c r="AA743" i="3"/>
  <c r="AA746" i="3"/>
  <c r="AA764" i="3"/>
  <c r="AA765" i="3"/>
  <c r="AA766" i="3"/>
  <c r="AA768" i="3"/>
  <c r="AA787" i="3"/>
  <c r="AA790" i="3"/>
  <c r="AA794" i="3"/>
  <c r="AA797" i="3"/>
  <c r="AA819" i="3"/>
  <c r="AA820" i="3"/>
  <c r="AA824" i="3"/>
  <c r="AA825" i="3"/>
  <c r="AA846" i="3"/>
  <c r="AA848" i="3"/>
  <c r="AA850" i="3"/>
  <c r="AA851" i="3"/>
  <c r="AA854" i="3"/>
  <c r="AA870" i="3"/>
  <c r="AA876" i="3"/>
  <c r="AA878" i="3"/>
  <c r="AA883" i="3"/>
  <c r="AA898" i="3"/>
  <c r="AA900" i="3"/>
  <c r="AA901" i="3"/>
  <c r="AA902" i="3"/>
  <c r="AA915" i="3"/>
  <c r="AA916" i="3"/>
  <c r="AA918" i="3"/>
  <c r="AA925" i="3"/>
  <c r="AA944" i="3"/>
  <c r="AA945" i="3"/>
  <c r="AA955" i="3"/>
  <c r="AA972" i="3"/>
  <c r="AA997" i="3"/>
  <c r="AA1002" i="3"/>
  <c r="AA1003" i="3"/>
  <c r="AA1005" i="3"/>
  <c r="AA1028" i="3"/>
  <c r="AA1029" i="3"/>
  <c r="AA1030" i="3"/>
  <c r="AA1033" i="3"/>
  <c r="AA1051" i="3"/>
  <c r="AA1054" i="3"/>
  <c r="AA1056" i="3"/>
  <c r="AA1057" i="3"/>
  <c r="AA1073" i="3"/>
  <c r="AA1082" i="3"/>
  <c r="AA1084" i="3"/>
  <c r="AA1088" i="3"/>
  <c r="AA1094" i="3"/>
  <c r="AA1114" i="3"/>
  <c r="AA1118" i="3"/>
  <c r="AA1119" i="3"/>
  <c r="AA1124" i="3"/>
  <c r="AA1143" i="3"/>
  <c r="AA1146" i="3"/>
  <c r="AA1152" i="3"/>
  <c r="AA1156" i="3"/>
  <c r="AA1172" i="3"/>
  <c r="AA1173" i="3"/>
  <c r="AA1179" i="3"/>
  <c r="AA1180" i="3"/>
  <c r="AA1219" i="3"/>
  <c r="AA1227" i="3"/>
  <c r="AA1228" i="3"/>
  <c r="AA1229" i="3"/>
  <c r="AA1266" i="3"/>
  <c r="AA1268" i="3"/>
  <c r="AA1271" i="3"/>
  <c r="AA1274" i="3"/>
  <c r="AA1291" i="3"/>
  <c r="AA1293" i="3"/>
  <c r="AA1296" i="3"/>
  <c r="AA1304" i="3"/>
  <c r="AA1321" i="3"/>
  <c r="AA1322" i="3"/>
  <c r="AA1325" i="3"/>
  <c r="AA1326" i="3"/>
  <c r="AA1366" i="3"/>
  <c r="AA1367" i="3"/>
  <c r="AA1372" i="3"/>
  <c r="AA1374" i="3"/>
  <c r="AA1387" i="3"/>
  <c r="AA1401" i="3"/>
  <c r="AA1404" i="3"/>
  <c r="AA1405" i="3"/>
  <c r="AA1409" i="3"/>
  <c r="AA1419" i="3"/>
  <c r="AA1421" i="3"/>
  <c r="AA1423" i="3"/>
  <c r="AA1431" i="3"/>
  <c r="AA1446" i="3"/>
  <c r="AA1468" i="3"/>
  <c r="AA1470" i="3"/>
  <c r="AA1473" i="3"/>
  <c r="AA1505" i="3"/>
  <c r="AA1522" i="3"/>
  <c r="AA1529" i="3"/>
  <c r="AA1534" i="3"/>
  <c r="AA1558" i="3"/>
  <c r="AA1559" i="3"/>
  <c r="AA1560" i="3"/>
  <c r="AA1561" i="3"/>
  <c r="AA1591" i="3"/>
  <c r="AA1592" i="3"/>
  <c r="AA1595" i="3"/>
  <c r="AA1598" i="3"/>
  <c r="AA1608" i="3"/>
  <c r="AA1610" i="3"/>
  <c r="AA1611" i="3"/>
  <c r="AA1612" i="3"/>
  <c r="AA1643" i="3"/>
  <c r="AA1652" i="3"/>
  <c r="AA1653" i="3"/>
  <c r="AA1669" i="3"/>
  <c r="AA1672" i="3"/>
  <c r="AA1695" i="3"/>
  <c r="AA1697" i="3"/>
  <c r="AA1702" i="3"/>
  <c r="AA1703" i="3"/>
  <c r="AA1734" i="3"/>
  <c r="AA1738" i="3"/>
  <c r="AA1740" i="3"/>
  <c r="AA1753" i="3"/>
  <c r="AA1764" i="3"/>
  <c r="AA1769" i="3"/>
  <c r="AA1775" i="3"/>
  <c r="AA1778" i="3"/>
  <c r="AA1804" i="3"/>
  <c r="AA1805" i="3"/>
  <c r="AA1809" i="3"/>
  <c r="AA1815" i="3"/>
  <c r="AA1841" i="3"/>
  <c r="AA1842" i="3"/>
  <c r="AA1848" i="3"/>
  <c r="AA1850" i="3"/>
  <c r="AA1867" i="3"/>
  <c r="AA1870" i="3"/>
  <c r="AA1871" i="3"/>
  <c r="AA1882" i="3"/>
  <c r="AA1888" i="3"/>
  <c r="AA1890" i="3"/>
  <c r="AA1891" i="3"/>
  <c r="AA1896" i="3"/>
  <c r="AA1914" i="3"/>
  <c r="AA1925" i="3"/>
  <c r="AA1930" i="3"/>
  <c r="AA1931" i="3"/>
  <c r="AA1933" i="3"/>
  <c r="AA1946" i="3"/>
  <c r="AA1947" i="3"/>
  <c r="AA1951" i="3"/>
  <c r="AA1956" i="3"/>
  <c r="AA1982" i="3"/>
  <c r="AA1994" i="3"/>
  <c r="AA1996" i="3"/>
  <c r="AA1999" i="3"/>
  <c r="AA2028" i="3"/>
  <c r="AA2034" i="3"/>
  <c r="AA2041" i="3"/>
  <c r="AA2044" i="3"/>
  <c r="AA2085" i="3"/>
  <c r="AA2086" i="3"/>
  <c r="AA2088" i="3"/>
  <c r="AA2092" i="3"/>
  <c r="AA2120" i="3"/>
  <c r="AA2123" i="3"/>
  <c r="AA2124" i="3"/>
  <c r="AA2131" i="3"/>
  <c r="AA2159" i="3"/>
  <c r="AA2166" i="3"/>
  <c r="AA2168" i="3"/>
  <c r="AA2173" i="3"/>
  <c r="AA2185" i="3"/>
  <c r="AA2192" i="3"/>
  <c r="AA2196" i="3"/>
  <c r="AA2197" i="3"/>
  <c r="AA2213" i="3"/>
  <c r="AA2219" i="3"/>
  <c r="AA2225" i="3"/>
  <c r="AA2230" i="3"/>
  <c r="AA2232" i="3"/>
  <c r="AA2234" i="3"/>
  <c r="AA2241" i="3"/>
  <c r="AA2251" i="3"/>
  <c r="AA2258" i="3"/>
  <c r="AA2259" i="3"/>
  <c r="AA2278" i="3"/>
  <c r="AA2280" i="3"/>
  <c r="AA2289" i="3"/>
  <c r="AA2293" i="3"/>
  <c r="AA2311" i="3"/>
  <c r="AA2319" i="3"/>
  <c r="AA2327" i="3"/>
  <c r="AA2328" i="3"/>
  <c r="AA2363" i="3"/>
  <c r="AA2364" i="3"/>
  <c r="AA2365" i="3"/>
  <c r="AA2367" i="3"/>
  <c r="AA2399" i="3"/>
  <c r="AA2401" i="3"/>
  <c r="AA2405" i="3"/>
  <c r="AA2412" i="3"/>
  <c r="AA2438" i="3"/>
  <c r="AA2440" i="3"/>
  <c r="AA2441" i="3"/>
  <c r="AA2442" i="3"/>
  <c r="AA2474" i="3"/>
  <c r="AA2479" i="3"/>
  <c r="AA2484" i="3"/>
  <c r="AA2485" i="3"/>
  <c r="AA2498" i="3"/>
  <c r="AA2499" i="3"/>
  <c r="AG7" i="5" l="1"/>
  <c r="AH7" i="5" s="1"/>
  <c r="AD7" i="3"/>
  <c r="AG3" i="5"/>
  <c r="AH3" i="5" s="1"/>
  <c r="AG2" i="5"/>
  <c r="AH2" i="5" s="1"/>
  <c r="N2" i="3"/>
  <c r="AG4" i="5"/>
  <c r="AH4" i="5" s="1"/>
  <c r="AG5" i="5"/>
  <c r="AH5" i="5" s="1"/>
  <c r="AG6" i="5"/>
  <c r="AH6" i="5" s="1"/>
  <c r="AD2" i="3"/>
  <c r="Q2456" i="3"/>
  <c r="R2456" i="3" s="1"/>
  <c r="Z2458" i="3"/>
  <c r="Q2376" i="3"/>
  <c r="R2376" i="3" s="1"/>
  <c r="Z2378" i="3"/>
  <c r="AA2378" i="3" s="1"/>
  <c r="Q2328" i="3"/>
  <c r="R2328" i="3" s="1"/>
  <c r="Z2330" i="3"/>
  <c r="AA2330" i="3" s="1"/>
  <c r="Q2280" i="3"/>
  <c r="R2280" i="3" s="1"/>
  <c r="Z2282" i="3"/>
  <c r="AA2282" i="3" s="1"/>
  <c r="Q2240" i="3"/>
  <c r="R2240" i="3" s="1"/>
  <c r="Z2242" i="3"/>
  <c r="Q2192" i="3"/>
  <c r="R2192" i="3" s="1"/>
  <c r="Z2194" i="3"/>
  <c r="AA2194" i="3" s="1"/>
  <c r="Q2176" i="3"/>
  <c r="R2176" i="3" s="1"/>
  <c r="Z2178" i="3"/>
  <c r="AA2178" i="3" s="1"/>
  <c r="Q2168" i="3"/>
  <c r="R2168" i="3" s="1"/>
  <c r="Z2170" i="3"/>
  <c r="AA2170" i="3" s="1"/>
  <c r="Q2120" i="3"/>
  <c r="R2120" i="3" s="1"/>
  <c r="Z2122" i="3"/>
  <c r="Q2088" i="3"/>
  <c r="R2088" i="3" s="1"/>
  <c r="Z2090" i="3"/>
  <c r="AA2090" i="3" s="1"/>
  <c r="Q2056" i="3"/>
  <c r="R2056" i="3" s="1"/>
  <c r="Z2058" i="3"/>
  <c r="AA2058" i="3" s="1"/>
  <c r="Q1960" i="3"/>
  <c r="R1960" i="3" s="1"/>
  <c r="Z1962" i="3"/>
  <c r="AA1962" i="3" s="1"/>
  <c r="Q1896" i="3"/>
  <c r="R1896" i="3" s="1"/>
  <c r="Z1898" i="3"/>
  <c r="Q1792" i="3"/>
  <c r="R1792" i="3" s="1"/>
  <c r="Z1794" i="3"/>
  <c r="Q1760" i="3"/>
  <c r="R1760" i="3" s="1"/>
  <c r="Z1762" i="3"/>
  <c r="Q1728" i="3"/>
  <c r="R1728" i="3" s="1"/>
  <c r="Z1730" i="3"/>
  <c r="AA1730" i="3" s="1"/>
  <c r="Q1688" i="3"/>
  <c r="R1688" i="3" s="1"/>
  <c r="Z1690" i="3"/>
  <c r="Q1672" i="3"/>
  <c r="R1672" i="3" s="1"/>
  <c r="Z1674" i="3"/>
  <c r="AA1674" i="3" s="1"/>
  <c r="Q1600" i="3"/>
  <c r="R1600" i="3" s="1"/>
  <c r="Z1602" i="3"/>
  <c r="Q1592" i="3"/>
  <c r="R1592" i="3" s="1"/>
  <c r="Z1594" i="3"/>
  <c r="AA1594" i="3" s="1"/>
  <c r="Q1560" i="3"/>
  <c r="R1560" i="3" s="1"/>
  <c r="Z1562" i="3"/>
  <c r="Q1304" i="3"/>
  <c r="R1304" i="3" s="1"/>
  <c r="Z1306" i="3"/>
  <c r="Q1296" i="3"/>
  <c r="R1296" i="3" s="1"/>
  <c r="Z1298" i="3"/>
  <c r="AA1298" i="3" s="1"/>
  <c r="Q1288" i="3"/>
  <c r="R1288" i="3" s="1"/>
  <c r="Z1290" i="3"/>
  <c r="AA1290" i="3" s="1"/>
  <c r="Q1216" i="3"/>
  <c r="R1216" i="3" s="1"/>
  <c r="Z1218" i="3"/>
  <c r="Q1168" i="3"/>
  <c r="R1168" i="3" s="1"/>
  <c r="Z1170" i="3"/>
  <c r="Q1152" i="3"/>
  <c r="R1152" i="3" s="1"/>
  <c r="Z1154" i="3"/>
  <c r="AA1154" i="3" s="1"/>
  <c r="Q1088" i="3"/>
  <c r="R1088" i="3" s="1"/>
  <c r="Z1090" i="3"/>
  <c r="AA1090" i="3" s="1"/>
  <c r="Q1056" i="3"/>
  <c r="R1056" i="3" s="1"/>
  <c r="Z1058" i="3"/>
  <c r="Q944" i="3"/>
  <c r="R944" i="3" s="1"/>
  <c r="Z946" i="3"/>
  <c r="Q840" i="3"/>
  <c r="R840" i="3" s="1"/>
  <c r="Z842" i="3"/>
  <c r="AA842" i="3" s="1"/>
  <c r="Q784" i="3"/>
  <c r="R784" i="3" s="1"/>
  <c r="Z786" i="3"/>
  <c r="AA786" i="3" s="1"/>
  <c r="Q768" i="3"/>
  <c r="R768" i="3" s="1"/>
  <c r="Z770" i="3"/>
  <c r="Q712" i="3"/>
  <c r="R712" i="3" s="1"/>
  <c r="Z714" i="3"/>
  <c r="AA714" i="3" s="1"/>
  <c r="Q696" i="3"/>
  <c r="R696" i="3" s="1"/>
  <c r="Z698" i="3"/>
  <c r="Q624" i="3"/>
  <c r="R624" i="3" s="1"/>
  <c r="Z626" i="3"/>
  <c r="AA626" i="3" s="1"/>
  <c r="Q560" i="3"/>
  <c r="R560" i="3" s="1"/>
  <c r="Z562" i="3"/>
  <c r="Q544" i="3"/>
  <c r="R544" i="3" s="1"/>
  <c r="Z546" i="3"/>
  <c r="AA546" i="3" s="1"/>
  <c r="Q480" i="3"/>
  <c r="R480" i="3" s="1"/>
  <c r="Z482" i="3"/>
  <c r="Q416" i="3"/>
  <c r="R416" i="3" s="1"/>
  <c r="Z418" i="3"/>
  <c r="AA418" i="3" s="1"/>
  <c r="Q336" i="3"/>
  <c r="R336" i="3" s="1"/>
  <c r="Z338" i="3"/>
  <c r="Q312" i="3"/>
  <c r="R312" i="3" s="1"/>
  <c r="Z314" i="3"/>
  <c r="Q248" i="3"/>
  <c r="R248" i="3" s="1"/>
  <c r="Z250" i="3"/>
  <c r="AA250" i="3" s="1"/>
  <c r="Z12" i="3"/>
  <c r="AA12" i="3" s="1"/>
  <c r="Z25" i="3"/>
  <c r="AA25" i="3" s="1"/>
  <c r="Z65" i="3"/>
  <c r="Z75" i="3"/>
  <c r="Z87" i="3"/>
  <c r="Z97" i="3"/>
  <c r="Z812" i="3"/>
  <c r="Q2479" i="3"/>
  <c r="R2479" i="3" s="1"/>
  <c r="Z2481" i="3"/>
  <c r="AA2481" i="3" s="1"/>
  <c r="Q2343" i="3"/>
  <c r="R2343" i="3" s="1"/>
  <c r="Z2345" i="3"/>
  <c r="Q2319" i="3"/>
  <c r="R2319" i="3" s="1"/>
  <c r="Z2321" i="3"/>
  <c r="Q2311" i="3"/>
  <c r="R2311" i="3" s="1"/>
  <c r="Z2313" i="3"/>
  <c r="Q2175" i="3"/>
  <c r="R2175" i="3" s="1"/>
  <c r="Z2177" i="3"/>
  <c r="AA2177" i="3" s="1"/>
  <c r="Q2159" i="3"/>
  <c r="R2159" i="3" s="1"/>
  <c r="Z2161" i="3"/>
  <c r="Q1999" i="3"/>
  <c r="R1999" i="3" s="1"/>
  <c r="Z2001" i="3"/>
  <c r="Q1975" i="3"/>
  <c r="R1975" i="3" s="1"/>
  <c r="Z1977" i="3"/>
  <c r="Q1951" i="3"/>
  <c r="R1951" i="3" s="1"/>
  <c r="Z1953" i="3"/>
  <c r="AA1953" i="3" s="1"/>
  <c r="Q1911" i="3"/>
  <c r="R1911" i="3" s="1"/>
  <c r="Z1913" i="3"/>
  <c r="Q1887" i="3"/>
  <c r="R1887" i="3" s="1"/>
  <c r="Z1889" i="3"/>
  <c r="Q1871" i="3"/>
  <c r="R1871" i="3" s="1"/>
  <c r="Z1873" i="3"/>
  <c r="Q1823" i="3"/>
  <c r="R1823" i="3" s="1"/>
  <c r="Z1825" i="3"/>
  <c r="AA1825" i="3" s="1"/>
  <c r="Q1815" i="3"/>
  <c r="R1815" i="3" s="1"/>
  <c r="Z1817" i="3"/>
  <c r="Q1775" i="3"/>
  <c r="R1775" i="3" s="1"/>
  <c r="Z1777" i="3"/>
  <c r="Q1719" i="3"/>
  <c r="R1719" i="3" s="1"/>
  <c r="Z1721" i="3"/>
  <c r="Q1711" i="3"/>
  <c r="R1711" i="3" s="1"/>
  <c r="Z1713" i="3"/>
  <c r="AA1713" i="3" s="1"/>
  <c r="Q1703" i="3"/>
  <c r="R1703" i="3" s="1"/>
  <c r="Z1705" i="3"/>
  <c r="Q1631" i="3"/>
  <c r="R1631" i="3" s="1"/>
  <c r="Z1633" i="3"/>
  <c r="Q1591" i="3"/>
  <c r="R1591" i="3" s="1"/>
  <c r="Z1593" i="3"/>
  <c r="Q1575" i="3"/>
  <c r="R1575" i="3" s="1"/>
  <c r="Z1577" i="3"/>
  <c r="AA1577" i="3" s="1"/>
  <c r="Q1439" i="3"/>
  <c r="R1439" i="3" s="1"/>
  <c r="Z1441" i="3"/>
  <c r="Q1431" i="3"/>
  <c r="R1431" i="3" s="1"/>
  <c r="Z1433" i="3"/>
  <c r="Q1423" i="3"/>
  <c r="R1423" i="3" s="1"/>
  <c r="Z1425" i="3"/>
  <c r="Q1367" i="3"/>
  <c r="R1367" i="3" s="1"/>
  <c r="Z1369" i="3"/>
  <c r="AA1369" i="3" s="1"/>
  <c r="Q1271" i="3"/>
  <c r="R1271" i="3" s="1"/>
  <c r="Z1273" i="3"/>
  <c r="Q1159" i="3"/>
  <c r="R1159" i="3" s="1"/>
  <c r="Z1161" i="3"/>
  <c r="Q1119" i="3"/>
  <c r="R1119" i="3" s="1"/>
  <c r="Z1121" i="3"/>
  <c r="Q1103" i="3"/>
  <c r="R1103" i="3" s="1"/>
  <c r="Z1105" i="3"/>
  <c r="AA1105" i="3" s="1"/>
  <c r="Q1063" i="3"/>
  <c r="R1063" i="3" s="1"/>
  <c r="Z1065" i="3"/>
  <c r="Q1039" i="3"/>
  <c r="R1039" i="3" s="1"/>
  <c r="Z1041" i="3"/>
  <c r="Q911" i="3"/>
  <c r="R911" i="3" s="1"/>
  <c r="Z913" i="3"/>
  <c r="Q759" i="3"/>
  <c r="R759" i="3" s="1"/>
  <c r="Z761" i="3"/>
  <c r="AA761" i="3" s="1"/>
  <c r="Q751" i="3"/>
  <c r="R751" i="3" s="1"/>
  <c r="Z753" i="3"/>
  <c r="Q743" i="3"/>
  <c r="R743" i="3" s="1"/>
  <c r="Z745" i="3"/>
  <c r="Q727" i="3"/>
  <c r="R727" i="3" s="1"/>
  <c r="Z729" i="3"/>
  <c r="Q623" i="3"/>
  <c r="R623" i="3" s="1"/>
  <c r="Z625" i="3"/>
  <c r="AA625" i="3" s="1"/>
  <c r="Q607" i="3"/>
  <c r="R607" i="3" s="1"/>
  <c r="Z609" i="3"/>
  <c r="Q471" i="3"/>
  <c r="R471" i="3" s="1"/>
  <c r="Z473" i="3"/>
  <c r="Q391" i="3"/>
  <c r="R391" i="3" s="1"/>
  <c r="Z393" i="3"/>
  <c r="Q351" i="3"/>
  <c r="R351" i="3" s="1"/>
  <c r="Z353" i="3"/>
  <c r="AA353" i="3" s="1"/>
  <c r="Q311" i="3"/>
  <c r="R311" i="3" s="1"/>
  <c r="Z313" i="3"/>
  <c r="Q303" i="3"/>
  <c r="R303" i="3" s="1"/>
  <c r="Z305" i="3"/>
  <c r="Q271" i="3"/>
  <c r="R271" i="3" s="1"/>
  <c r="Z273" i="3"/>
  <c r="Q239" i="3"/>
  <c r="R239" i="3" s="1"/>
  <c r="Z241" i="3"/>
  <c r="AA241" i="3" s="1"/>
  <c r="Z4" i="3"/>
  <c r="AA4" i="3" s="1"/>
  <c r="Z43" i="3"/>
  <c r="Z145" i="3"/>
  <c r="Z168" i="3"/>
  <c r="Z189" i="3"/>
  <c r="AA189" i="3" s="1"/>
  <c r="Z826" i="3"/>
  <c r="Q2486" i="3"/>
  <c r="R2486" i="3" s="1"/>
  <c r="Z2488" i="3"/>
  <c r="AA2488" i="3" s="1"/>
  <c r="Q2270" i="3"/>
  <c r="R2270" i="3" s="1"/>
  <c r="Z2272" i="3"/>
  <c r="Q2150" i="3"/>
  <c r="R2150" i="3" s="1"/>
  <c r="Z2152" i="3"/>
  <c r="Q2134" i="3"/>
  <c r="R2134" i="3" s="1"/>
  <c r="Z2136" i="3"/>
  <c r="Q2006" i="3"/>
  <c r="R2006" i="3" s="1"/>
  <c r="Z2008" i="3"/>
  <c r="AA2008" i="3" s="1"/>
  <c r="Q1982" i="3"/>
  <c r="R1982" i="3" s="1"/>
  <c r="Z1984" i="3"/>
  <c r="Q1902" i="3"/>
  <c r="R1902" i="3" s="1"/>
  <c r="Z1904" i="3"/>
  <c r="Q1870" i="3"/>
  <c r="R1870" i="3" s="1"/>
  <c r="Z1872" i="3"/>
  <c r="Q1838" i="3"/>
  <c r="R1838" i="3" s="1"/>
  <c r="Z1840" i="3"/>
  <c r="AA1840" i="3" s="1"/>
  <c r="Q1734" i="3"/>
  <c r="R1734" i="3" s="1"/>
  <c r="Z1736" i="3"/>
  <c r="Q1702" i="3"/>
  <c r="R1702" i="3" s="1"/>
  <c r="Z1704" i="3"/>
  <c r="Q1534" i="3"/>
  <c r="R1534" i="3" s="1"/>
  <c r="Z1536" i="3"/>
  <c r="Q1494" i="3"/>
  <c r="R1494" i="3" s="1"/>
  <c r="Z1496" i="3"/>
  <c r="AA1496" i="3" s="1"/>
  <c r="Q1470" i="3"/>
  <c r="R1470" i="3" s="1"/>
  <c r="Z1472" i="3"/>
  <c r="Q1446" i="3"/>
  <c r="R1446" i="3" s="1"/>
  <c r="Z1448" i="3"/>
  <c r="Q1398" i="3"/>
  <c r="R1398" i="3" s="1"/>
  <c r="Z1400" i="3"/>
  <c r="Q1374" i="3"/>
  <c r="R1374" i="3" s="1"/>
  <c r="Z1376" i="3"/>
  <c r="AA1376" i="3" s="1"/>
  <c r="Q1366" i="3"/>
  <c r="R1366" i="3" s="1"/>
  <c r="Z1368" i="3"/>
  <c r="Q1326" i="3"/>
  <c r="R1326" i="3" s="1"/>
  <c r="Z1328" i="3"/>
  <c r="Q1254" i="3"/>
  <c r="R1254" i="3" s="1"/>
  <c r="Z1256" i="3"/>
  <c r="Q1238" i="3"/>
  <c r="R1238" i="3" s="1"/>
  <c r="Z1240" i="3"/>
  <c r="AA1240" i="3" s="1"/>
  <c r="Q1134" i="3"/>
  <c r="R1134" i="3" s="1"/>
  <c r="Z1136" i="3"/>
  <c r="Q1118" i="3"/>
  <c r="R1118" i="3" s="1"/>
  <c r="Z1120" i="3"/>
  <c r="Q1094" i="3"/>
  <c r="R1094" i="3" s="1"/>
  <c r="Z1096" i="3"/>
  <c r="Q1062" i="3"/>
  <c r="R1062" i="3" s="1"/>
  <c r="Z1064" i="3"/>
  <c r="AA1064" i="3" s="1"/>
  <c r="Q1030" i="3"/>
  <c r="R1030" i="3" s="1"/>
  <c r="Z1032" i="3"/>
  <c r="Q926" i="3"/>
  <c r="R926" i="3" s="1"/>
  <c r="Z928" i="3"/>
  <c r="Q918" i="3"/>
  <c r="R918" i="3" s="1"/>
  <c r="Z920" i="3"/>
  <c r="Q910" i="3"/>
  <c r="R910" i="3" s="1"/>
  <c r="Z912" i="3"/>
  <c r="AA912" i="3" s="1"/>
  <c r="Q902" i="3"/>
  <c r="R902" i="3" s="1"/>
  <c r="Z904" i="3"/>
  <c r="Q894" i="3"/>
  <c r="R894" i="3" s="1"/>
  <c r="Z896" i="3"/>
  <c r="Q878" i="3"/>
  <c r="R878" i="3" s="1"/>
  <c r="Z880" i="3"/>
  <c r="Q870" i="3"/>
  <c r="R870" i="3" s="1"/>
  <c r="Z872" i="3"/>
  <c r="AA872" i="3" s="1"/>
  <c r="Q854" i="3"/>
  <c r="R854" i="3" s="1"/>
  <c r="Z856" i="3"/>
  <c r="Q790" i="3"/>
  <c r="R790" i="3" s="1"/>
  <c r="Z792" i="3"/>
  <c r="Q654" i="3"/>
  <c r="R654" i="3" s="1"/>
  <c r="Z656" i="3"/>
  <c r="Q630" i="3"/>
  <c r="R630" i="3" s="1"/>
  <c r="Z632" i="3"/>
  <c r="AA632" i="3" s="1"/>
  <c r="Q598" i="3"/>
  <c r="R598" i="3" s="1"/>
  <c r="Z600" i="3"/>
  <c r="Q470" i="3"/>
  <c r="R470" i="3" s="1"/>
  <c r="Z472" i="3"/>
  <c r="Q462" i="3"/>
  <c r="R462" i="3" s="1"/>
  <c r="Z464" i="3"/>
  <c r="Q406" i="3"/>
  <c r="R406" i="3" s="1"/>
  <c r="Z408" i="3"/>
  <c r="AA408" i="3" s="1"/>
  <c r="Q342" i="3"/>
  <c r="R342" i="3" s="1"/>
  <c r="Z344" i="3"/>
  <c r="Q262" i="3"/>
  <c r="R262" i="3" s="1"/>
  <c r="Z264" i="3"/>
  <c r="Q230" i="3"/>
  <c r="R230" i="3" s="1"/>
  <c r="Z232" i="3"/>
  <c r="Z5" i="3"/>
  <c r="AA5" i="3" s="1"/>
  <c r="Z146" i="3"/>
  <c r="AA146" i="3" s="1"/>
  <c r="Z201" i="3"/>
  <c r="AA201" i="3" s="1"/>
  <c r="Z216" i="3"/>
  <c r="Z300" i="3"/>
  <c r="Z481" i="3"/>
  <c r="Z566" i="3"/>
  <c r="AA566" i="3" s="1"/>
  <c r="Z655" i="3"/>
  <c r="Q2445" i="3"/>
  <c r="R2445" i="3" s="1"/>
  <c r="Z2447" i="3"/>
  <c r="AA2447" i="3" s="1"/>
  <c r="Q2429" i="3"/>
  <c r="R2429" i="3" s="1"/>
  <c r="Z2431" i="3"/>
  <c r="Q2405" i="3"/>
  <c r="R2405" i="3" s="1"/>
  <c r="Z2407" i="3"/>
  <c r="AA2407" i="3" s="1"/>
  <c r="Q2293" i="3"/>
  <c r="R2293" i="3" s="1"/>
  <c r="Z2295" i="3"/>
  <c r="AA2295" i="3" s="1"/>
  <c r="Q2213" i="3"/>
  <c r="R2213" i="3" s="1"/>
  <c r="Z2215" i="3"/>
  <c r="Q2197" i="3"/>
  <c r="R2197" i="3" s="1"/>
  <c r="Z2199" i="3"/>
  <c r="Q2141" i="3"/>
  <c r="R2141" i="3" s="1"/>
  <c r="Z2143" i="3"/>
  <c r="AA2143" i="3" s="1"/>
  <c r="Q2117" i="3"/>
  <c r="R2117" i="3" s="1"/>
  <c r="Z2119" i="3"/>
  <c r="AA2119" i="3" s="1"/>
  <c r="Q2085" i="3"/>
  <c r="R2085" i="3" s="1"/>
  <c r="Z2087" i="3"/>
  <c r="AA2087" i="3" s="1"/>
  <c r="Q1965" i="3"/>
  <c r="R1965" i="3" s="1"/>
  <c r="Z1967" i="3"/>
  <c r="AA1967" i="3" s="1"/>
  <c r="Q1933" i="3"/>
  <c r="R1933" i="3" s="1"/>
  <c r="Z1935" i="3"/>
  <c r="AA1935" i="3" s="1"/>
  <c r="Q1925" i="3"/>
  <c r="R1925" i="3" s="1"/>
  <c r="Z1927" i="3"/>
  <c r="AA1927" i="3" s="1"/>
  <c r="Q1901" i="3"/>
  <c r="R1901" i="3" s="1"/>
  <c r="Z1903" i="3"/>
  <c r="AA1903" i="3" s="1"/>
  <c r="Q1853" i="3"/>
  <c r="R1853" i="3" s="1"/>
  <c r="Z1855" i="3"/>
  <c r="Q1829" i="3"/>
  <c r="R1829" i="3" s="1"/>
  <c r="Z1831" i="3"/>
  <c r="Q1805" i="3"/>
  <c r="R1805" i="3" s="1"/>
  <c r="Z1807" i="3"/>
  <c r="Q1685" i="3"/>
  <c r="R1685" i="3" s="1"/>
  <c r="Z1687" i="3"/>
  <c r="AA1687" i="3" s="1"/>
  <c r="Q1669" i="3"/>
  <c r="R1669" i="3" s="1"/>
  <c r="Z1671" i="3"/>
  <c r="Q1653" i="3"/>
  <c r="R1653" i="3" s="1"/>
  <c r="Z1655" i="3"/>
  <c r="Q1605" i="3"/>
  <c r="R1605" i="3" s="1"/>
  <c r="Z1607" i="3"/>
  <c r="AA1607" i="3" s="1"/>
  <c r="Q1493" i="3"/>
  <c r="R1493" i="3" s="1"/>
  <c r="Z1495" i="3"/>
  <c r="AA1495" i="3" s="1"/>
  <c r="Q1413" i="3"/>
  <c r="R1413" i="3" s="1"/>
  <c r="Z1415" i="3"/>
  <c r="Q1405" i="3"/>
  <c r="R1405" i="3" s="1"/>
  <c r="Z1407" i="3"/>
  <c r="Q1325" i="3"/>
  <c r="R1325" i="3" s="1"/>
  <c r="Z1327" i="3"/>
  <c r="AA1327" i="3" s="1"/>
  <c r="Q1293" i="3"/>
  <c r="R1293" i="3" s="1"/>
  <c r="Z1295" i="3"/>
  <c r="AA1295" i="3" s="1"/>
  <c r="Q1229" i="3"/>
  <c r="R1229" i="3" s="1"/>
  <c r="Z1231" i="3"/>
  <c r="Q1173" i="3"/>
  <c r="R1173" i="3" s="1"/>
  <c r="Z1175" i="3"/>
  <c r="Q1125" i="3"/>
  <c r="R1125" i="3" s="1"/>
  <c r="Z1127" i="3"/>
  <c r="AA1127" i="3" s="1"/>
  <c r="Q1109" i="3"/>
  <c r="R1109" i="3" s="1"/>
  <c r="Z1111" i="3"/>
  <c r="AA1111" i="3" s="1"/>
  <c r="Q1029" i="3"/>
  <c r="R1029" i="3" s="1"/>
  <c r="Z1031" i="3"/>
  <c r="Q1005" i="3"/>
  <c r="R1005" i="3" s="1"/>
  <c r="Z1007" i="3"/>
  <c r="AA1007" i="3" s="1"/>
  <c r="Q997" i="3"/>
  <c r="R997" i="3" s="1"/>
  <c r="Z999" i="3"/>
  <c r="AA999" i="3" s="1"/>
  <c r="Q973" i="3"/>
  <c r="R973" i="3" s="1"/>
  <c r="Z975" i="3"/>
  <c r="AA975" i="3" s="1"/>
  <c r="Q925" i="3"/>
  <c r="R925" i="3" s="1"/>
  <c r="Z927" i="3"/>
  <c r="Q901" i="3"/>
  <c r="R901" i="3" s="1"/>
  <c r="Z903" i="3"/>
  <c r="Q813" i="3"/>
  <c r="R813" i="3" s="1"/>
  <c r="Z815" i="3"/>
  <c r="Q797" i="3"/>
  <c r="R797" i="3" s="1"/>
  <c r="Z799" i="3"/>
  <c r="AA799" i="3" s="1"/>
  <c r="Q781" i="3"/>
  <c r="R781" i="3" s="1"/>
  <c r="Z783" i="3"/>
  <c r="AA783" i="3" s="1"/>
  <c r="Q765" i="3"/>
  <c r="R765" i="3" s="1"/>
  <c r="Z767" i="3"/>
  <c r="Q693" i="3"/>
  <c r="R693" i="3" s="1"/>
  <c r="Z695" i="3"/>
  <c r="AA695" i="3" s="1"/>
  <c r="Q669" i="3"/>
  <c r="R669" i="3" s="1"/>
  <c r="Z671" i="3"/>
  <c r="AA671" i="3" s="1"/>
  <c r="Q661" i="3"/>
  <c r="R661" i="3" s="1"/>
  <c r="Z663" i="3"/>
  <c r="AA663" i="3" s="1"/>
  <c r="Q549" i="3"/>
  <c r="R549" i="3" s="1"/>
  <c r="Z551" i="3"/>
  <c r="AA551" i="3" s="1"/>
  <c r="Q493" i="3"/>
  <c r="R493" i="3" s="1"/>
  <c r="Z495" i="3"/>
  <c r="AA495" i="3" s="1"/>
  <c r="Q461" i="3"/>
  <c r="R461" i="3" s="1"/>
  <c r="Z463" i="3"/>
  <c r="AA463" i="3" s="1"/>
  <c r="Q365" i="3"/>
  <c r="R365" i="3" s="1"/>
  <c r="Z367" i="3"/>
  <c r="Q277" i="3"/>
  <c r="R277" i="3" s="1"/>
  <c r="Z279" i="3"/>
  <c r="Z46" i="3"/>
  <c r="AA46" i="3" s="1"/>
  <c r="Z111" i="3"/>
  <c r="Z160" i="3"/>
  <c r="AA160" i="3" s="1"/>
  <c r="Z202" i="3"/>
  <c r="AA202" i="3" s="1"/>
  <c r="Z404" i="3"/>
  <c r="AA404" i="3" s="1"/>
  <c r="Z853" i="3"/>
  <c r="Q2492" i="3"/>
  <c r="R2492" i="3" s="1"/>
  <c r="Z2494" i="3"/>
  <c r="Q2412" i="3"/>
  <c r="R2412" i="3" s="1"/>
  <c r="Z2414" i="3"/>
  <c r="AA2414" i="3" s="1"/>
  <c r="Q2364" i="3"/>
  <c r="R2364" i="3" s="1"/>
  <c r="Z2366" i="3"/>
  <c r="AA2366" i="3" s="1"/>
  <c r="Q2332" i="3"/>
  <c r="R2332" i="3" s="1"/>
  <c r="Z2334" i="3"/>
  <c r="AA2334" i="3" s="1"/>
  <c r="Q2196" i="3"/>
  <c r="R2196" i="3" s="1"/>
  <c r="Z2198" i="3"/>
  <c r="Q2124" i="3"/>
  <c r="R2124" i="3" s="1"/>
  <c r="Z2126" i="3"/>
  <c r="AA2126" i="3" s="1"/>
  <c r="Q2076" i="3"/>
  <c r="R2076" i="3" s="1"/>
  <c r="Z2078" i="3"/>
  <c r="AA2078" i="3" s="1"/>
  <c r="Q2052" i="3"/>
  <c r="R2052" i="3" s="1"/>
  <c r="Z2054" i="3"/>
  <c r="AA2054" i="3" s="1"/>
  <c r="Q2028" i="3"/>
  <c r="R2028" i="3" s="1"/>
  <c r="Z2030" i="3"/>
  <c r="Q2020" i="3"/>
  <c r="R2020" i="3" s="1"/>
  <c r="Z2022" i="3"/>
  <c r="AA2022" i="3" s="1"/>
  <c r="Q1996" i="3"/>
  <c r="R1996" i="3" s="1"/>
  <c r="Z1998" i="3"/>
  <c r="AA1998" i="3" s="1"/>
  <c r="Q1956" i="3"/>
  <c r="R1956" i="3" s="1"/>
  <c r="Z1958" i="3"/>
  <c r="AA1958" i="3" s="1"/>
  <c r="Q1860" i="3"/>
  <c r="R1860" i="3" s="1"/>
  <c r="Z1862" i="3"/>
  <c r="AA1862" i="3" s="1"/>
  <c r="Q1804" i="3"/>
  <c r="R1804" i="3" s="1"/>
  <c r="Z1806" i="3"/>
  <c r="AA1806" i="3" s="1"/>
  <c r="Q1764" i="3"/>
  <c r="R1764" i="3" s="1"/>
  <c r="Z1766" i="3"/>
  <c r="AA1766" i="3" s="1"/>
  <c r="Q1740" i="3"/>
  <c r="R1740" i="3" s="1"/>
  <c r="Z1742" i="3"/>
  <c r="AA1742" i="3" s="1"/>
  <c r="Q1612" i="3"/>
  <c r="R1612" i="3" s="1"/>
  <c r="Z1614" i="3"/>
  <c r="Q1500" i="3"/>
  <c r="R1500" i="3" s="1"/>
  <c r="Z1502" i="3"/>
  <c r="AA1502" i="3" s="1"/>
  <c r="Q1404" i="3"/>
  <c r="R1404" i="3" s="1"/>
  <c r="Z1406" i="3"/>
  <c r="AA1406" i="3" s="1"/>
  <c r="Q1356" i="3"/>
  <c r="R1356" i="3" s="1"/>
  <c r="Z1358" i="3"/>
  <c r="Q1316" i="3"/>
  <c r="R1316" i="3" s="1"/>
  <c r="Z1318" i="3"/>
  <c r="Q1284" i="3"/>
  <c r="R1284" i="3" s="1"/>
  <c r="Z1286" i="3"/>
  <c r="AA1286" i="3" s="1"/>
  <c r="Q1268" i="3"/>
  <c r="R1268" i="3" s="1"/>
  <c r="Z1270" i="3"/>
  <c r="AA1270" i="3" s="1"/>
  <c r="Q1228" i="3"/>
  <c r="R1228" i="3" s="1"/>
  <c r="Z1230" i="3"/>
  <c r="AA1230" i="3" s="1"/>
  <c r="Q1180" i="3"/>
  <c r="R1180" i="3" s="1"/>
  <c r="Z1182" i="3"/>
  <c r="Q1172" i="3"/>
  <c r="R1172" i="3" s="1"/>
  <c r="Z1174" i="3"/>
  <c r="AA1174" i="3" s="1"/>
  <c r="Q1156" i="3"/>
  <c r="R1156" i="3" s="1"/>
  <c r="Z1158" i="3"/>
  <c r="AA1158" i="3" s="1"/>
  <c r="Q1124" i="3"/>
  <c r="R1124" i="3" s="1"/>
  <c r="Z1126" i="3"/>
  <c r="Q1084" i="3"/>
  <c r="R1084" i="3" s="1"/>
  <c r="Z1086" i="3"/>
  <c r="AA1086" i="3" s="1"/>
  <c r="Q1012" i="3"/>
  <c r="R1012" i="3" s="1"/>
  <c r="Z1014" i="3"/>
  <c r="AA1014" i="3" s="1"/>
  <c r="Q980" i="3"/>
  <c r="R980" i="3" s="1"/>
  <c r="Z982" i="3"/>
  <c r="AA982" i="3" s="1"/>
  <c r="Q972" i="3"/>
  <c r="R972" i="3" s="1"/>
  <c r="Z974" i="3"/>
  <c r="AA974" i="3" s="1"/>
  <c r="Q820" i="3"/>
  <c r="R820" i="3" s="1"/>
  <c r="Z822" i="3"/>
  <c r="Q804" i="3"/>
  <c r="R804" i="3" s="1"/>
  <c r="Z806" i="3"/>
  <c r="AA806" i="3" s="1"/>
  <c r="Q772" i="3"/>
  <c r="R772" i="3" s="1"/>
  <c r="Z774" i="3"/>
  <c r="AA774" i="3" s="1"/>
  <c r="Q740" i="3"/>
  <c r="R740" i="3" s="1"/>
  <c r="Z742" i="3"/>
  <c r="Q668" i="3"/>
  <c r="R668" i="3" s="1"/>
  <c r="Z670" i="3"/>
  <c r="Q644" i="3"/>
  <c r="R644" i="3" s="1"/>
  <c r="Z646" i="3"/>
  <c r="AA646" i="3" s="1"/>
  <c r="Q524" i="3"/>
  <c r="R524" i="3" s="1"/>
  <c r="Z526" i="3"/>
  <c r="AA526" i="3" s="1"/>
  <c r="Q492" i="3"/>
  <c r="R492" i="3" s="1"/>
  <c r="Z494" i="3"/>
  <c r="AA494" i="3" s="1"/>
  <c r="Q428" i="3"/>
  <c r="R428" i="3" s="1"/>
  <c r="Z430" i="3"/>
  <c r="AA430" i="3" s="1"/>
  <c r="Q396" i="3"/>
  <c r="R396" i="3" s="1"/>
  <c r="Z398" i="3"/>
  <c r="AA398" i="3" s="1"/>
  <c r="Q284" i="3"/>
  <c r="R284" i="3" s="1"/>
  <c r="Z286" i="3"/>
  <c r="AA286" i="3" s="1"/>
  <c r="Z18" i="3"/>
  <c r="AA18" i="3" s="1"/>
  <c r="Z33" i="3"/>
  <c r="Z124" i="3"/>
  <c r="Z150" i="3"/>
  <c r="Z161" i="3"/>
  <c r="AA161" i="3" s="1"/>
  <c r="Z182" i="3"/>
  <c r="AA182" i="3" s="1"/>
  <c r="Z591" i="3"/>
  <c r="AA591" i="3" s="1"/>
  <c r="Q2499" i="3"/>
  <c r="R2499" i="3" s="1"/>
  <c r="Z2501" i="3"/>
  <c r="AA2501" i="3" s="1"/>
  <c r="Q2459" i="3"/>
  <c r="R2459" i="3" s="1"/>
  <c r="Z2461" i="3"/>
  <c r="Q2395" i="3"/>
  <c r="R2395" i="3" s="1"/>
  <c r="Z2397" i="3"/>
  <c r="AA2397" i="3" s="1"/>
  <c r="Q2307" i="3"/>
  <c r="R2307" i="3" s="1"/>
  <c r="Z2309" i="3"/>
  <c r="AA2309" i="3" s="1"/>
  <c r="Q2259" i="3"/>
  <c r="R2259" i="3" s="1"/>
  <c r="Z2261" i="3"/>
  <c r="AA2261" i="3" s="1"/>
  <c r="Q2251" i="3"/>
  <c r="R2251" i="3" s="1"/>
  <c r="Z2253" i="3"/>
  <c r="AA2253" i="3" s="1"/>
  <c r="Q2219" i="3"/>
  <c r="R2219" i="3" s="1"/>
  <c r="Z2221" i="3"/>
  <c r="AA2221" i="3" s="1"/>
  <c r="Q2179" i="3"/>
  <c r="R2179" i="3" s="1"/>
  <c r="Z2181" i="3"/>
  <c r="Q2131" i="3"/>
  <c r="R2131" i="3" s="1"/>
  <c r="Z2133" i="3"/>
  <c r="AA2133" i="3" s="1"/>
  <c r="Q2123" i="3"/>
  <c r="R2123" i="3" s="1"/>
  <c r="Z2125" i="3"/>
  <c r="AA2125" i="3" s="1"/>
  <c r="Q2011" i="3"/>
  <c r="R2011" i="3" s="1"/>
  <c r="Z2013" i="3"/>
  <c r="AA2013" i="3" s="1"/>
  <c r="Q1947" i="3"/>
  <c r="R1947" i="3" s="1"/>
  <c r="Z1949" i="3"/>
  <c r="AA1949" i="3" s="1"/>
  <c r="Q1939" i="3"/>
  <c r="R1939" i="3" s="1"/>
  <c r="Z1941" i="3"/>
  <c r="AA1941" i="3" s="1"/>
  <c r="Q1867" i="3"/>
  <c r="R1867" i="3" s="1"/>
  <c r="Z1869" i="3"/>
  <c r="Q1795" i="3"/>
  <c r="R1795" i="3" s="1"/>
  <c r="Z1797" i="3"/>
  <c r="AA1797" i="3" s="1"/>
  <c r="Q1755" i="3"/>
  <c r="R1755" i="3" s="1"/>
  <c r="Z1757" i="3"/>
  <c r="AA1757" i="3" s="1"/>
  <c r="Q1643" i="3"/>
  <c r="R1643" i="3" s="1"/>
  <c r="Z1645" i="3"/>
  <c r="AA1645" i="3" s="1"/>
  <c r="Q1595" i="3"/>
  <c r="R1595" i="3" s="1"/>
  <c r="Z1597" i="3"/>
  <c r="AA1597" i="3" s="1"/>
  <c r="Q1387" i="3"/>
  <c r="R1387" i="3" s="1"/>
  <c r="Z1389" i="3"/>
  <c r="AA1389" i="3" s="1"/>
  <c r="Q1315" i="3"/>
  <c r="R1315" i="3" s="1"/>
  <c r="Z1317" i="3"/>
  <c r="AA1317" i="3" s="1"/>
  <c r="Q1307" i="3"/>
  <c r="R1307" i="3" s="1"/>
  <c r="Z1309" i="3"/>
  <c r="AA1309" i="3" s="1"/>
  <c r="Q1219" i="3"/>
  <c r="R1219" i="3" s="1"/>
  <c r="Z1221" i="3"/>
  <c r="Q1179" i="3"/>
  <c r="R1179" i="3" s="1"/>
  <c r="Z1181" i="3"/>
  <c r="AA1181" i="3" s="1"/>
  <c r="Q1051" i="3"/>
  <c r="R1051" i="3" s="1"/>
  <c r="Z1053" i="3"/>
  <c r="AA1053" i="3" s="1"/>
  <c r="Q1043" i="3"/>
  <c r="R1043" i="3" s="1"/>
  <c r="Z1045" i="3"/>
  <c r="AA1045" i="3" s="1"/>
  <c r="Q979" i="3"/>
  <c r="R979" i="3" s="1"/>
  <c r="Z981" i="3"/>
  <c r="AA981" i="3" s="1"/>
  <c r="Q955" i="3"/>
  <c r="R955" i="3" s="1"/>
  <c r="Z957" i="3"/>
  <c r="AA957" i="3" s="1"/>
  <c r="Q915" i="3"/>
  <c r="R915" i="3" s="1"/>
  <c r="Z917" i="3"/>
  <c r="AA917" i="3" s="1"/>
  <c r="Q907" i="3"/>
  <c r="R907" i="3" s="1"/>
  <c r="Z909" i="3"/>
  <c r="AA909" i="3" s="1"/>
  <c r="Q883" i="3"/>
  <c r="R883" i="3" s="1"/>
  <c r="Z885" i="3"/>
  <c r="Q867" i="3"/>
  <c r="R867" i="3" s="1"/>
  <c r="Z869" i="3"/>
  <c r="AA869" i="3" s="1"/>
  <c r="Q835" i="3"/>
  <c r="R835" i="3" s="1"/>
  <c r="Z837" i="3"/>
  <c r="AA837" i="3" s="1"/>
  <c r="Q819" i="3"/>
  <c r="R819" i="3" s="1"/>
  <c r="Z821" i="3"/>
  <c r="AA821" i="3" s="1"/>
  <c r="Q787" i="3"/>
  <c r="R787" i="3" s="1"/>
  <c r="Z789" i="3"/>
  <c r="Q755" i="3"/>
  <c r="R755" i="3" s="1"/>
  <c r="Z757" i="3"/>
  <c r="AA757" i="3" s="1"/>
  <c r="Q707" i="3"/>
  <c r="R707" i="3" s="1"/>
  <c r="Z709" i="3"/>
  <c r="AA709" i="3" s="1"/>
  <c r="Q675" i="3"/>
  <c r="R675" i="3" s="1"/>
  <c r="Z677" i="3"/>
  <c r="AA677" i="3" s="1"/>
  <c r="Q555" i="3"/>
  <c r="R555" i="3" s="1"/>
  <c r="Z557" i="3"/>
  <c r="Q451" i="3"/>
  <c r="R451" i="3" s="1"/>
  <c r="Z453" i="3"/>
  <c r="AA453" i="3" s="1"/>
  <c r="Q443" i="3"/>
  <c r="R443" i="3" s="1"/>
  <c r="Z445" i="3"/>
  <c r="AA445" i="3" s="1"/>
  <c r="Q435" i="3"/>
  <c r="R435" i="3" s="1"/>
  <c r="Z437" i="3"/>
  <c r="AA437" i="3" s="1"/>
  <c r="Q259" i="3"/>
  <c r="R259" i="3" s="1"/>
  <c r="Z261" i="3"/>
  <c r="Q251" i="3"/>
  <c r="R251" i="3" s="1"/>
  <c r="Z253" i="3"/>
  <c r="AA253" i="3" s="1"/>
  <c r="Q243" i="3"/>
  <c r="R243" i="3" s="1"/>
  <c r="Z245" i="3"/>
  <c r="Z37" i="3"/>
  <c r="AA37" i="3" s="1"/>
  <c r="Z60" i="3"/>
  <c r="AA60" i="3" s="1"/>
  <c r="Z93" i="3"/>
  <c r="Z114" i="3"/>
  <c r="Z334" i="3"/>
  <c r="Z603" i="3"/>
  <c r="AA603" i="3" s="1"/>
  <c r="Z978" i="3"/>
  <c r="Q2498" i="3"/>
  <c r="R2498" i="3" s="1"/>
  <c r="Z2500" i="3"/>
  <c r="AA2500" i="3" s="1"/>
  <c r="Q2474" i="3"/>
  <c r="R2474" i="3" s="1"/>
  <c r="Z2476" i="3"/>
  <c r="AA2476" i="3" s="1"/>
  <c r="Q2442" i="3"/>
  <c r="R2442" i="3" s="1"/>
  <c r="Z2444" i="3"/>
  <c r="Q2346" i="3"/>
  <c r="R2346" i="3" s="1"/>
  <c r="Z2348" i="3"/>
  <c r="AA2348" i="3" s="1"/>
  <c r="Q2234" i="3"/>
  <c r="R2234" i="3" s="1"/>
  <c r="Z2236" i="3"/>
  <c r="AA2236" i="3" s="1"/>
  <c r="Q2210" i="3"/>
  <c r="R2210" i="3" s="1"/>
  <c r="Z2212" i="3"/>
  <c r="AA2212" i="3" s="1"/>
  <c r="Q2202" i="3"/>
  <c r="R2202" i="3" s="1"/>
  <c r="Z2204" i="3"/>
  <c r="Q2138" i="3"/>
  <c r="R2138" i="3" s="1"/>
  <c r="Z2140" i="3"/>
  <c r="AA2140" i="3" s="1"/>
  <c r="Q2034" i="3"/>
  <c r="R2034" i="3" s="1"/>
  <c r="Z2036" i="3"/>
  <c r="AA2036" i="3" s="1"/>
  <c r="Q1946" i="3"/>
  <c r="R1946" i="3" s="1"/>
  <c r="Z1948" i="3"/>
  <c r="AA1948" i="3" s="1"/>
  <c r="Q1930" i="3"/>
  <c r="R1930" i="3" s="1"/>
  <c r="Z1932" i="3"/>
  <c r="Q1914" i="3"/>
  <c r="R1914" i="3" s="1"/>
  <c r="Z1916" i="3"/>
  <c r="Q1890" i="3"/>
  <c r="R1890" i="3" s="1"/>
  <c r="Z1892" i="3"/>
  <c r="AA1892" i="3" s="1"/>
  <c r="Q1850" i="3"/>
  <c r="R1850" i="3" s="1"/>
  <c r="Z1852" i="3"/>
  <c r="AA1852" i="3" s="1"/>
  <c r="Q1842" i="3"/>
  <c r="R1842" i="3" s="1"/>
  <c r="Z1844" i="3"/>
  <c r="Q1818" i="3"/>
  <c r="R1818" i="3" s="1"/>
  <c r="Z1820" i="3"/>
  <c r="Q1682" i="3"/>
  <c r="R1682" i="3" s="1"/>
  <c r="Z1684" i="3"/>
  <c r="AA1684" i="3" s="1"/>
  <c r="Q1626" i="3"/>
  <c r="R1626" i="3" s="1"/>
  <c r="Z1628" i="3"/>
  <c r="AA1628" i="3" s="1"/>
  <c r="Q1586" i="3"/>
  <c r="R1586" i="3" s="1"/>
  <c r="Z1588" i="3"/>
  <c r="Q1578" i="3"/>
  <c r="R1578" i="3" s="1"/>
  <c r="Z1580" i="3"/>
  <c r="Q1546" i="3"/>
  <c r="R1546" i="3" s="1"/>
  <c r="Z1548" i="3"/>
  <c r="AA1548" i="3" s="1"/>
  <c r="Q1522" i="3"/>
  <c r="R1522" i="3" s="1"/>
  <c r="Z1524" i="3"/>
  <c r="AA1524" i="3" s="1"/>
  <c r="Q1442" i="3"/>
  <c r="R1442" i="3" s="1"/>
  <c r="Z1444" i="3"/>
  <c r="Q1434" i="3"/>
  <c r="R1434" i="3" s="1"/>
  <c r="Z1436" i="3"/>
  <c r="AA1436" i="3" s="1"/>
  <c r="Q1418" i="3"/>
  <c r="R1418" i="3" s="1"/>
  <c r="Z1420" i="3"/>
  <c r="AA1420" i="3" s="1"/>
  <c r="Q1394" i="3"/>
  <c r="R1394" i="3" s="1"/>
  <c r="Z1396" i="3"/>
  <c r="AA1396" i="3" s="1"/>
  <c r="Q1322" i="3"/>
  <c r="R1322" i="3" s="1"/>
  <c r="Z1324" i="3"/>
  <c r="Q1274" i="3"/>
  <c r="R1274" i="3" s="1"/>
  <c r="Z1276" i="3"/>
  <c r="Q1258" i="3"/>
  <c r="R1258" i="3" s="1"/>
  <c r="Z1260" i="3"/>
  <c r="AA1260" i="3" s="1"/>
  <c r="Q1242" i="3"/>
  <c r="R1242" i="3" s="1"/>
  <c r="Z1244" i="3"/>
  <c r="AA1244" i="3" s="1"/>
  <c r="Q1186" i="3"/>
  <c r="R1186" i="3" s="1"/>
  <c r="Z1188" i="3"/>
  <c r="Q1146" i="3"/>
  <c r="R1146" i="3" s="1"/>
  <c r="Z1148" i="3"/>
  <c r="AA1148" i="3" s="1"/>
  <c r="Q1138" i="3"/>
  <c r="R1138" i="3" s="1"/>
  <c r="Z1140" i="3"/>
  <c r="AA1140" i="3" s="1"/>
  <c r="Q1114" i="3"/>
  <c r="R1114" i="3" s="1"/>
  <c r="Z1116" i="3"/>
  <c r="Q1066" i="3"/>
  <c r="R1066" i="3" s="1"/>
  <c r="Z1068" i="3"/>
  <c r="Q1002" i="3"/>
  <c r="R1002" i="3" s="1"/>
  <c r="Z1004" i="3"/>
  <c r="AA1004" i="3" s="1"/>
  <c r="Q930" i="3"/>
  <c r="R930" i="3" s="1"/>
  <c r="Z932" i="3"/>
  <c r="AA932" i="3" s="1"/>
  <c r="Q850" i="3"/>
  <c r="R850" i="3" s="1"/>
  <c r="Z852" i="3"/>
  <c r="AA852" i="3" s="1"/>
  <c r="Q794" i="3"/>
  <c r="R794" i="3" s="1"/>
  <c r="Z796" i="3"/>
  <c r="Q730" i="3"/>
  <c r="R730" i="3" s="1"/>
  <c r="Z732" i="3"/>
  <c r="Q594" i="3"/>
  <c r="R594" i="3" s="1"/>
  <c r="Z596" i="3"/>
  <c r="AA596" i="3" s="1"/>
  <c r="Q586" i="3"/>
  <c r="R586" i="3" s="1"/>
  <c r="Z588" i="3"/>
  <c r="AA588" i="3" s="1"/>
  <c r="Q578" i="3"/>
  <c r="R578" i="3" s="1"/>
  <c r="Z580" i="3"/>
  <c r="Q570" i="3"/>
  <c r="R570" i="3" s="1"/>
  <c r="Z572" i="3"/>
  <c r="Q538" i="3"/>
  <c r="R538" i="3" s="1"/>
  <c r="Z540" i="3"/>
  <c r="AA540" i="3" s="1"/>
  <c r="Q506" i="3"/>
  <c r="R506" i="3" s="1"/>
  <c r="Z508" i="3"/>
  <c r="AA508" i="3" s="1"/>
  <c r="Q378" i="3"/>
  <c r="R378" i="3" s="1"/>
  <c r="Z380" i="3"/>
  <c r="Q210" i="3"/>
  <c r="R210" i="3" s="1"/>
  <c r="Z212" i="3"/>
  <c r="AA212" i="3" s="1"/>
  <c r="Z22" i="3"/>
  <c r="AA22" i="3" s="1"/>
  <c r="Z84" i="3"/>
  <c r="AA84" i="3" s="1"/>
  <c r="Z137" i="3"/>
  <c r="AA137" i="3" s="1"/>
  <c r="Z153" i="3"/>
  <c r="AA153" i="3" s="1"/>
  <c r="Z195" i="3"/>
  <c r="Q2489" i="3"/>
  <c r="R2489" i="3" s="1"/>
  <c r="Z2491" i="3"/>
  <c r="AA2491" i="3" s="1"/>
  <c r="Q2441" i="3"/>
  <c r="R2441" i="3" s="1"/>
  <c r="Z2443" i="3"/>
  <c r="AA2443" i="3" s="1"/>
  <c r="Q2433" i="3"/>
  <c r="R2433" i="3" s="1"/>
  <c r="Z2435" i="3"/>
  <c r="AA2435" i="3" s="1"/>
  <c r="Q2401" i="3"/>
  <c r="R2401" i="3" s="1"/>
  <c r="Z2403" i="3"/>
  <c r="Q2377" i="3"/>
  <c r="R2377" i="3" s="1"/>
  <c r="Z2379" i="3"/>
  <c r="AA2379" i="3" s="1"/>
  <c r="Q2369" i="3"/>
  <c r="R2369" i="3" s="1"/>
  <c r="Z2371" i="3"/>
  <c r="AA2371" i="3" s="1"/>
  <c r="Q2297" i="3"/>
  <c r="R2297" i="3" s="1"/>
  <c r="Z2299" i="3"/>
  <c r="AA2299" i="3" s="1"/>
  <c r="Q2289" i="3"/>
  <c r="R2289" i="3" s="1"/>
  <c r="Z2291" i="3"/>
  <c r="Q2273" i="3"/>
  <c r="R2273" i="3" s="1"/>
  <c r="Z2275" i="3"/>
  <c r="AA2275" i="3" s="1"/>
  <c r="Q2241" i="3"/>
  <c r="R2241" i="3" s="1"/>
  <c r="Z2243" i="3"/>
  <c r="AA2243" i="3" s="1"/>
  <c r="Q2233" i="3"/>
  <c r="R2233" i="3" s="1"/>
  <c r="Z2235" i="3"/>
  <c r="AA2235" i="3" s="1"/>
  <c r="Q2225" i="3"/>
  <c r="R2225" i="3" s="1"/>
  <c r="Z2227" i="3"/>
  <c r="Q2201" i="3"/>
  <c r="R2201" i="3" s="1"/>
  <c r="Z2203" i="3"/>
  <c r="AA2203" i="3" s="1"/>
  <c r="Q2185" i="3"/>
  <c r="R2185" i="3" s="1"/>
  <c r="Z2187" i="3"/>
  <c r="AA2187" i="3" s="1"/>
  <c r="Q2065" i="3"/>
  <c r="R2065" i="3" s="1"/>
  <c r="Z2067" i="3"/>
  <c r="AA2067" i="3" s="1"/>
  <c r="Q2041" i="3"/>
  <c r="R2041" i="3" s="1"/>
  <c r="Z2043" i="3"/>
  <c r="Q1969" i="3"/>
  <c r="R1969" i="3" s="1"/>
  <c r="Z1971" i="3"/>
  <c r="AA1971" i="3" s="1"/>
  <c r="Q1905" i="3"/>
  <c r="R1905" i="3" s="1"/>
  <c r="Z1907" i="3"/>
  <c r="AA1907" i="3" s="1"/>
  <c r="Q1857" i="3"/>
  <c r="R1857" i="3" s="1"/>
  <c r="Z1859" i="3"/>
  <c r="AA1859" i="3" s="1"/>
  <c r="Q1841" i="3"/>
  <c r="R1841" i="3" s="1"/>
  <c r="Z1843" i="3"/>
  <c r="Q1809" i="3"/>
  <c r="R1809" i="3" s="1"/>
  <c r="Z1811" i="3"/>
  <c r="AA1811" i="3" s="1"/>
  <c r="Q1769" i="3"/>
  <c r="R1769" i="3" s="1"/>
  <c r="Z1771" i="3"/>
  <c r="AA1771" i="3" s="1"/>
  <c r="Q1697" i="3"/>
  <c r="R1697" i="3" s="1"/>
  <c r="Z1699" i="3"/>
  <c r="AA1699" i="3" s="1"/>
  <c r="Q1617" i="3"/>
  <c r="R1617" i="3" s="1"/>
  <c r="Z1619" i="3"/>
  <c r="Q1601" i="3"/>
  <c r="R1601" i="3" s="1"/>
  <c r="Z1603" i="3"/>
  <c r="AA1603" i="3" s="1"/>
  <c r="Q1561" i="3"/>
  <c r="R1561" i="3" s="1"/>
  <c r="Z1563" i="3"/>
  <c r="AA1563" i="3" s="1"/>
  <c r="Q1529" i="3"/>
  <c r="R1529" i="3" s="1"/>
  <c r="Z1531" i="3"/>
  <c r="AA1531" i="3" s="1"/>
  <c r="Q1505" i="3"/>
  <c r="R1505" i="3" s="1"/>
  <c r="Z1507" i="3"/>
  <c r="Q1473" i="3"/>
  <c r="R1473" i="3" s="1"/>
  <c r="Z1475" i="3"/>
  <c r="Q1401" i="3"/>
  <c r="R1401" i="3" s="1"/>
  <c r="Z1403" i="3"/>
  <c r="AA1403" i="3" s="1"/>
  <c r="Q1353" i="3"/>
  <c r="R1353" i="3" s="1"/>
  <c r="Z1355" i="3"/>
  <c r="AA1355" i="3" s="1"/>
  <c r="Q1329" i="3"/>
  <c r="R1329" i="3" s="1"/>
  <c r="Z1331" i="3"/>
  <c r="Q1321" i="3"/>
  <c r="R1321" i="3" s="1"/>
  <c r="Z1323" i="3"/>
  <c r="AA1323" i="3" s="1"/>
  <c r="Q1129" i="3"/>
  <c r="R1129" i="3" s="1"/>
  <c r="Z1131" i="3"/>
  <c r="AA1131" i="3" s="1"/>
  <c r="Q1073" i="3"/>
  <c r="R1073" i="3" s="1"/>
  <c r="Z1075" i="3"/>
  <c r="AA1075" i="3" s="1"/>
  <c r="Q1057" i="3"/>
  <c r="R1057" i="3" s="1"/>
  <c r="Z1059" i="3"/>
  <c r="Q1033" i="3"/>
  <c r="R1033" i="3" s="1"/>
  <c r="Z1035" i="3"/>
  <c r="Q1009" i="3"/>
  <c r="R1009" i="3" s="1"/>
  <c r="Z1011" i="3"/>
  <c r="AA1011" i="3" s="1"/>
  <c r="Q857" i="3"/>
  <c r="R857" i="3" s="1"/>
  <c r="Z859" i="3"/>
  <c r="AA859" i="3" s="1"/>
  <c r="Q825" i="3"/>
  <c r="R825" i="3" s="1"/>
  <c r="Z827" i="3"/>
  <c r="Q561" i="3"/>
  <c r="R561" i="3" s="1"/>
  <c r="Z563" i="3"/>
  <c r="AA563" i="3" s="1"/>
  <c r="Q545" i="3"/>
  <c r="R545" i="3" s="1"/>
  <c r="Z547" i="3"/>
  <c r="AA547" i="3" s="1"/>
  <c r="Q529" i="3"/>
  <c r="R529" i="3" s="1"/>
  <c r="Z531" i="3"/>
  <c r="AA531" i="3" s="1"/>
  <c r="Q521" i="3"/>
  <c r="R521" i="3" s="1"/>
  <c r="Z523" i="3"/>
  <c r="Q505" i="3"/>
  <c r="R505" i="3" s="1"/>
  <c r="Z507" i="3"/>
  <c r="AA507" i="3" s="1"/>
  <c r="Q361" i="3"/>
  <c r="R361" i="3" s="1"/>
  <c r="Z363" i="3"/>
  <c r="AA363" i="3" s="1"/>
  <c r="Q289" i="3"/>
  <c r="R289" i="3" s="1"/>
  <c r="Z291" i="3"/>
  <c r="AA291" i="3" s="1"/>
  <c r="Q233" i="3"/>
  <c r="R233" i="3" s="1"/>
  <c r="Z235" i="3"/>
  <c r="Z40" i="3"/>
  <c r="Z176" i="3"/>
  <c r="AA176" i="3" s="1"/>
  <c r="Z186" i="3"/>
  <c r="Z209" i="3"/>
  <c r="AA209" i="3" s="1"/>
  <c r="Z1204" i="3"/>
  <c r="AA1204" i="3" s="1"/>
  <c r="Q2431" i="3"/>
  <c r="R2431" i="3" s="1"/>
  <c r="AA2431" i="3"/>
  <c r="Q2383" i="3"/>
  <c r="R2383" i="3" s="1"/>
  <c r="AA2383" i="3"/>
  <c r="Q2247" i="3"/>
  <c r="R2247" i="3" s="1"/>
  <c r="AA2247" i="3"/>
  <c r="Q2215" i="3"/>
  <c r="R2215" i="3" s="1"/>
  <c r="AA2215" i="3"/>
  <c r="Q2167" i="3"/>
  <c r="R2167" i="3" s="1"/>
  <c r="AA2167" i="3"/>
  <c r="Q2119" i="3"/>
  <c r="R2119" i="3" s="1"/>
  <c r="Q2063" i="3"/>
  <c r="R2063" i="3" s="1"/>
  <c r="AA2063" i="3"/>
  <c r="Q2015" i="3"/>
  <c r="R2015" i="3" s="1"/>
  <c r="AA2015" i="3"/>
  <c r="Q1855" i="3"/>
  <c r="R1855" i="3" s="1"/>
  <c r="AA1855" i="3"/>
  <c r="Q1727" i="3"/>
  <c r="R1727" i="3" s="1"/>
  <c r="AA1727" i="3"/>
  <c r="Q1679" i="3"/>
  <c r="R1679" i="3" s="1"/>
  <c r="AA1679" i="3"/>
  <c r="Q1519" i="3"/>
  <c r="R1519" i="3" s="1"/>
  <c r="AA1519" i="3"/>
  <c r="Q1391" i="3"/>
  <c r="R1391" i="3" s="1"/>
  <c r="AA1391" i="3"/>
  <c r="Q1343" i="3"/>
  <c r="R1343" i="3" s="1"/>
  <c r="AA1343" i="3"/>
  <c r="Q1303" i="3"/>
  <c r="R1303" i="3" s="1"/>
  <c r="Z1303" i="3"/>
  <c r="AA1303" i="3" s="1"/>
  <c r="Q1239" i="3"/>
  <c r="R1239" i="3" s="1"/>
  <c r="AA1239" i="3"/>
  <c r="Q1087" i="3"/>
  <c r="R1087" i="3" s="1"/>
  <c r="AA1087" i="3"/>
  <c r="Q967" i="3"/>
  <c r="R967" i="3" s="1"/>
  <c r="AA967" i="3"/>
  <c r="Q463" i="3"/>
  <c r="R463" i="3" s="1"/>
  <c r="Q2495" i="3"/>
  <c r="R2495" i="3" s="1"/>
  <c r="AA2495" i="3"/>
  <c r="Q2439" i="3"/>
  <c r="R2439" i="3" s="1"/>
  <c r="AA2439" i="3"/>
  <c r="Q2391" i="3"/>
  <c r="R2391" i="3" s="1"/>
  <c r="Z2391" i="3"/>
  <c r="AA2391" i="3" s="1"/>
  <c r="Q2263" i="3"/>
  <c r="R2263" i="3" s="1"/>
  <c r="AA2263" i="3"/>
  <c r="Q2127" i="3"/>
  <c r="R2127" i="3" s="1"/>
  <c r="AA2127" i="3"/>
  <c r="Q2071" i="3"/>
  <c r="R2071" i="3" s="1"/>
  <c r="AA2071" i="3"/>
  <c r="Q2031" i="3"/>
  <c r="R2031" i="3" s="1"/>
  <c r="AA2031" i="3"/>
  <c r="Q1767" i="3"/>
  <c r="R1767" i="3" s="1"/>
  <c r="AA1767" i="3"/>
  <c r="Q1743" i="3"/>
  <c r="R1743" i="3" s="1"/>
  <c r="AA1743" i="3"/>
  <c r="Q1687" i="3"/>
  <c r="R1687" i="3" s="1"/>
  <c r="Q1639" i="3"/>
  <c r="R1639" i="3" s="1"/>
  <c r="AA1639" i="3"/>
  <c r="Q1615" i="3"/>
  <c r="R1615" i="3" s="1"/>
  <c r="AA1615" i="3"/>
  <c r="Q1567" i="3"/>
  <c r="R1567" i="3" s="1"/>
  <c r="AA1567" i="3"/>
  <c r="Q1511" i="3"/>
  <c r="R1511" i="3" s="1"/>
  <c r="AA1511" i="3"/>
  <c r="Q1399" i="3"/>
  <c r="R1399" i="3" s="1"/>
  <c r="AA1399" i="3"/>
  <c r="Q1359" i="3"/>
  <c r="R1359" i="3" s="1"/>
  <c r="AA1359" i="3"/>
  <c r="Q1319" i="3"/>
  <c r="R1319" i="3" s="1"/>
  <c r="AA1319" i="3"/>
  <c r="Q1255" i="3"/>
  <c r="R1255" i="3" s="1"/>
  <c r="AA1255" i="3"/>
  <c r="Q1031" i="3"/>
  <c r="R1031" i="3" s="1"/>
  <c r="AA1031" i="3"/>
  <c r="Q983" i="3"/>
  <c r="R983" i="3" s="1"/>
  <c r="AA983" i="3"/>
  <c r="Q935" i="3"/>
  <c r="R935" i="3" s="1"/>
  <c r="AA935" i="3"/>
  <c r="Q895" i="3"/>
  <c r="R895" i="3" s="1"/>
  <c r="AA895" i="3"/>
  <c r="Q855" i="3"/>
  <c r="R855" i="3" s="1"/>
  <c r="AA855" i="3"/>
  <c r="Q807" i="3"/>
  <c r="R807" i="3" s="1"/>
  <c r="AA807" i="3"/>
  <c r="Q783" i="3"/>
  <c r="R783" i="3" s="1"/>
  <c r="Q767" i="3"/>
  <c r="R767" i="3" s="1"/>
  <c r="AA767" i="3"/>
  <c r="Q719" i="3"/>
  <c r="R719" i="3" s="1"/>
  <c r="Z719" i="3"/>
  <c r="AA719" i="3" s="1"/>
  <c r="Q671" i="3"/>
  <c r="R671" i="3" s="1"/>
  <c r="Q559" i="3"/>
  <c r="R559" i="3" s="1"/>
  <c r="AA559" i="3"/>
  <c r="Q527" i="3"/>
  <c r="R527" i="3" s="1"/>
  <c r="AA527" i="3"/>
  <c r="Q495" i="3"/>
  <c r="R495" i="3" s="1"/>
  <c r="Q2359" i="3"/>
  <c r="R2359" i="3" s="1"/>
  <c r="AA2359" i="3"/>
  <c r="Q2335" i="3"/>
  <c r="R2335" i="3" s="1"/>
  <c r="AA2335" i="3"/>
  <c r="Q2279" i="3"/>
  <c r="R2279" i="3" s="1"/>
  <c r="AA2279" i="3"/>
  <c r="Q2135" i="3"/>
  <c r="R2135" i="3" s="1"/>
  <c r="AA2135" i="3"/>
  <c r="Q2079" i="3"/>
  <c r="R2079" i="3" s="1"/>
  <c r="AA2079" i="3"/>
  <c r="Q1967" i="3"/>
  <c r="R1967" i="3" s="1"/>
  <c r="Q1919" i="3"/>
  <c r="R1919" i="3" s="1"/>
  <c r="Z1919" i="3"/>
  <c r="AA1919" i="3" s="1"/>
  <c r="Q1879" i="3"/>
  <c r="R1879" i="3" s="1"/>
  <c r="AA1879" i="3"/>
  <c r="Q1839" i="3"/>
  <c r="R1839" i="3" s="1"/>
  <c r="AA1839" i="3"/>
  <c r="Q1799" i="3"/>
  <c r="R1799" i="3" s="1"/>
  <c r="AA1799" i="3"/>
  <c r="Q1751" i="3"/>
  <c r="R1751" i="3" s="1"/>
  <c r="AA1751" i="3"/>
  <c r="Q1655" i="3"/>
  <c r="R1655" i="3" s="1"/>
  <c r="AA1655" i="3"/>
  <c r="Q1623" i="3"/>
  <c r="R1623" i="3" s="1"/>
  <c r="AA1623" i="3"/>
  <c r="Q1583" i="3"/>
  <c r="R1583" i="3" s="1"/>
  <c r="AA1583" i="3"/>
  <c r="Q1535" i="3"/>
  <c r="R1535" i="3" s="1"/>
  <c r="AA1535" i="3"/>
  <c r="Q1495" i="3"/>
  <c r="R1495" i="3" s="1"/>
  <c r="Q1463" i="3"/>
  <c r="R1463" i="3" s="1"/>
  <c r="AA1463" i="3"/>
  <c r="Q1223" i="3"/>
  <c r="R1223" i="3" s="1"/>
  <c r="AA1223" i="3"/>
  <c r="Q1191" i="3"/>
  <c r="R1191" i="3" s="1"/>
  <c r="AA1191" i="3"/>
  <c r="Q1167" i="3"/>
  <c r="R1167" i="3" s="1"/>
  <c r="AA1167" i="3"/>
  <c r="Q1127" i="3"/>
  <c r="R1127" i="3" s="1"/>
  <c r="Q1095" i="3"/>
  <c r="R1095" i="3" s="1"/>
  <c r="AA1095" i="3"/>
  <c r="Q1047" i="3"/>
  <c r="R1047" i="3" s="1"/>
  <c r="Z1047" i="3"/>
  <c r="AA1047" i="3" s="1"/>
  <c r="Q1007" i="3"/>
  <c r="R1007" i="3" s="1"/>
  <c r="Q959" i="3"/>
  <c r="R959" i="3" s="1"/>
  <c r="AA959" i="3"/>
  <c r="Q919" i="3"/>
  <c r="R919" i="3" s="1"/>
  <c r="AA919" i="3"/>
  <c r="Q863" i="3"/>
  <c r="R863" i="3" s="1"/>
  <c r="AA863" i="3"/>
  <c r="Q815" i="3"/>
  <c r="R815" i="3" s="1"/>
  <c r="AA815" i="3"/>
  <c r="Q711" i="3"/>
  <c r="R711" i="3" s="1"/>
  <c r="AA711" i="3"/>
  <c r="Q663" i="3"/>
  <c r="R663" i="3" s="1"/>
  <c r="Q567" i="3"/>
  <c r="R567" i="3" s="1"/>
  <c r="AA567" i="3"/>
  <c r="Q447" i="3"/>
  <c r="R447" i="3" s="1"/>
  <c r="AA447" i="3"/>
  <c r="Q415" i="3"/>
  <c r="R415" i="3" s="1"/>
  <c r="AA415" i="3"/>
  <c r="Q383" i="3"/>
  <c r="R383" i="3" s="1"/>
  <c r="AA383" i="3"/>
  <c r="Q375" i="3"/>
  <c r="R375" i="3" s="1"/>
  <c r="AA375" i="3"/>
  <c r="Q367" i="3"/>
  <c r="R367" i="3" s="1"/>
  <c r="AA367" i="3"/>
  <c r="Q319" i="3"/>
  <c r="R319" i="3" s="1"/>
  <c r="AA319" i="3"/>
  <c r="Q2447" i="3"/>
  <c r="R2447" i="3" s="1"/>
  <c r="Q2271" i="3"/>
  <c r="R2271" i="3" s="1"/>
  <c r="AA2271" i="3"/>
  <c r="Q2231" i="3"/>
  <c r="R2231" i="3" s="1"/>
  <c r="AA2231" i="3"/>
  <c r="Q2207" i="3"/>
  <c r="R2207" i="3" s="1"/>
  <c r="AA2207" i="3"/>
  <c r="Q2055" i="3"/>
  <c r="R2055" i="3" s="1"/>
  <c r="AA2055" i="3"/>
  <c r="Q2023" i="3"/>
  <c r="R2023" i="3" s="1"/>
  <c r="AA2023" i="3"/>
  <c r="Q1983" i="3"/>
  <c r="R1983" i="3" s="1"/>
  <c r="AA1983" i="3"/>
  <c r="Q1935" i="3"/>
  <c r="R1935" i="3" s="1"/>
  <c r="Q1895" i="3"/>
  <c r="R1895" i="3" s="1"/>
  <c r="AA1895" i="3"/>
  <c r="Q1791" i="3"/>
  <c r="R1791" i="3" s="1"/>
  <c r="AA1791" i="3"/>
  <c r="Q1671" i="3"/>
  <c r="R1671" i="3" s="1"/>
  <c r="AA1671" i="3"/>
  <c r="Q1527" i="3"/>
  <c r="R1527" i="3" s="1"/>
  <c r="AA1527" i="3"/>
  <c r="Q1479" i="3"/>
  <c r="R1479" i="3" s="1"/>
  <c r="AA1479" i="3"/>
  <c r="Q1455" i="3"/>
  <c r="R1455" i="3" s="1"/>
  <c r="Z1455" i="3"/>
  <c r="AA1455" i="3" s="1"/>
  <c r="Q1415" i="3"/>
  <c r="R1415" i="3" s="1"/>
  <c r="AA1415" i="3"/>
  <c r="Q1375" i="3"/>
  <c r="R1375" i="3" s="1"/>
  <c r="AA1375" i="3"/>
  <c r="Q1327" i="3"/>
  <c r="R1327" i="3" s="1"/>
  <c r="Q1279" i="3"/>
  <c r="R1279" i="3" s="1"/>
  <c r="AA1279" i="3"/>
  <c r="Q1247" i="3"/>
  <c r="R1247" i="3" s="1"/>
  <c r="AA1247" i="3"/>
  <c r="Q1199" i="3"/>
  <c r="R1199" i="3" s="1"/>
  <c r="AA1199" i="3"/>
  <c r="Q1175" i="3"/>
  <c r="R1175" i="3" s="1"/>
  <c r="AA1175" i="3"/>
  <c r="Q1135" i="3"/>
  <c r="R1135" i="3" s="1"/>
  <c r="AA1135" i="3"/>
  <c r="Q999" i="3"/>
  <c r="R999" i="3" s="1"/>
  <c r="Q951" i="3"/>
  <c r="R951" i="3" s="1"/>
  <c r="AA951" i="3"/>
  <c r="Q903" i="3"/>
  <c r="R903" i="3" s="1"/>
  <c r="AA903" i="3"/>
  <c r="Q871" i="3"/>
  <c r="R871" i="3" s="1"/>
  <c r="AA871" i="3"/>
  <c r="Q831" i="3"/>
  <c r="R831" i="3" s="1"/>
  <c r="AA831" i="3"/>
  <c r="Q799" i="3"/>
  <c r="R799" i="3" s="1"/>
  <c r="Q775" i="3"/>
  <c r="R775" i="3" s="1"/>
  <c r="AA775" i="3"/>
  <c r="Q735" i="3"/>
  <c r="R735" i="3" s="1"/>
  <c r="AA735" i="3"/>
  <c r="Q695" i="3"/>
  <c r="R695" i="3" s="1"/>
  <c r="Q591" i="3"/>
  <c r="R591" i="3" s="1"/>
  <c r="Q551" i="3"/>
  <c r="R551" i="3" s="1"/>
  <c r="Q519" i="3"/>
  <c r="R519" i="3" s="1"/>
  <c r="AA519" i="3"/>
  <c r="Q487" i="3"/>
  <c r="R487" i="3" s="1"/>
  <c r="AA487" i="3"/>
  <c r="Q455" i="3"/>
  <c r="R455" i="3" s="1"/>
  <c r="AA455" i="3"/>
  <c r="Q423" i="3"/>
  <c r="R423" i="3" s="1"/>
  <c r="AA423" i="3"/>
  <c r="Q327" i="3"/>
  <c r="R327" i="3" s="1"/>
  <c r="Z327" i="3"/>
  <c r="AA327" i="3" s="1"/>
  <c r="Q2471" i="3"/>
  <c r="R2471" i="3" s="1"/>
  <c r="AA2471" i="3"/>
  <c r="Q2415" i="3"/>
  <c r="R2415" i="3" s="1"/>
  <c r="AA2415" i="3"/>
  <c r="Q2295" i="3"/>
  <c r="R2295" i="3" s="1"/>
  <c r="Q2239" i="3"/>
  <c r="R2239" i="3" s="1"/>
  <c r="AA2239" i="3"/>
  <c r="Q2199" i="3"/>
  <c r="R2199" i="3" s="1"/>
  <c r="AA2199" i="3"/>
  <c r="Q2151" i="3"/>
  <c r="R2151" i="3" s="1"/>
  <c r="AA2151" i="3"/>
  <c r="Q2087" i="3"/>
  <c r="R2087" i="3" s="1"/>
  <c r="Q2039" i="3"/>
  <c r="R2039" i="3" s="1"/>
  <c r="AA2039" i="3"/>
  <c r="Q1991" i="3"/>
  <c r="R1991" i="3" s="1"/>
  <c r="AA1991" i="3"/>
  <c r="Q1943" i="3"/>
  <c r="R1943" i="3" s="1"/>
  <c r="Z1943" i="3"/>
  <c r="AA1943" i="3" s="1"/>
  <c r="Q1903" i="3"/>
  <c r="R1903" i="3" s="1"/>
  <c r="Q1847" i="3"/>
  <c r="R1847" i="3" s="1"/>
  <c r="AA1847" i="3"/>
  <c r="Q1735" i="3"/>
  <c r="R1735" i="3" s="1"/>
  <c r="Z1735" i="3"/>
  <c r="AA1735" i="3" s="1"/>
  <c r="Q1599" i="3"/>
  <c r="R1599" i="3" s="1"/>
  <c r="AA1599" i="3"/>
  <c r="Q1543" i="3"/>
  <c r="R1543" i="3" s="1"/>
  <c r="Z1543" i="3"/>
  <c r="AA1543" i="3" s="1"/>
  <c r="Q1487" i="3"/>
  <c r="R1487" i="3" s="1"/>
  <c r="AA1487" i="3"/>
  <c r="Q1447" i="3"/>
  <c r="R1447" i="3" s="1"/>
  <c r="Z1447" i="3"/>
  <c r="AA1447" i="3" s="1"/>
  <c r="Q1407" i="3"/>
  <c r="R1407" i="3" s="1"/>
  <c r="AA1407" i="3"/>
  <c r="Q1231" i="3"/>
  <c r="R1231" i="3" s="1"/>
  <c r="AA1231" i="3"/>
  <c r="Q1183" i="3"/>
  <c r="R1183" i="3" s="1"/>
  <c r="AA1183" i="3"/>
  <c r="Q1151" i="3"/>
  <c r="R1151" i="3" s="1"/>
  <c r="AA1151" i="3"/>
  <c r="Q1111" i="3"/>
  <c r="R1111" i="3" s="1"/>
  <c r="Q1079" i="3"/>
  <c r="R1079" i="3" s="1"/>
  <c r="AA1079" i="3"/>
  <c r="Q1015" i="3"/>
  <c r="R1015" i="3" s="1"/>
  <c r="AA1015" i="3"/>
  <c r="Q847" i="3"/>
  <c r="R847" i="3" s="1"/>
  <c r="AA847" i="3"/>
  <c r="Q703" i="3"/>
  <c r="R703" i="3" s="1"/>
  <c r="AA703" i="3"/>
  <c r="Q655" i="3"/>
  <c r="R655" i="3" s="1"/>
  <c r="AA655" i="3"/>
  <c r="Q631" i="3"/>
  <c r="R631" i="3" s="1"/>
  <c r="AA631" i="3"/>
  <c r="Q583" i="3"/>
  <c r="R583" i="3" s="1"/>
  <c r="AA583" i="3"/>
  <c r="Q535" i="3"/>
  <c r="R535" i="3" s="1"/>
  <c r="AA535" i="3"/>
  <c r="Q503" i="3"/>
  <c r="R503" i="3" s="1"/>
  <c r="AA503" i="3"/>
  <c r="Q431" i="3"/>
  <c r="R431" i="3" s="1"/>
  <c r="AA431" i="3"/>
  <c r="Q2463" i="3"/>
  <c r="R2463" i="3" s="1"/>
  <c r="AA2463" i="3"/>
  <c r="Q2423" i="3"/>
  <c r="R2423" i="3" s="1"/>
  <c r="AA2423" i="3"/>
  <c r="Q2375" i="3"/>
  <c r="R2375" i="3" s="1"/>
  <c r="AA2375" i="3"/>
  <c r="Q2255" i="3"/>
  <c r="R2255" i="3" s="1"/>
  <c r="AA2255" i="3"/>
  <c r="Q2223" i="3"/>
  <c r="R2223" i="3" s="1"/>
  <c r="AA2223" i="3"/>
  <c r="Q2191" i="3"/>
  <c r="R2191" i="3" s="1"/>
  <c r="AA2191" i="3"/>
  <c r="Q2143" i="3"/>
  <c r="R2143" i="3" s="1"/>
  <c r="Q2095" i="3"/>
  <c r="R2095" i="3" s="1"/>
  <c r="AA2095" i="3"/>
  <c r="Q2047" i="3"/>
  <c r="R2047" i="3" s="1"/>
  <c r="AA2047" i="3"/>
  <c r="Q2007" i="3"/>
  <c r="R2007" i="3" s="1"/>
  <c r="AA2007" i="3"/>
  <c r="Q1959" i="3"/>
  <c r="R1959" i="3" s="1"/>
  <c r="AA1959" i="3"/>
  <c r="Q1831" i="3"/>
  <c r="R1831" i="3" s="1"/>
  <c r="AA1831" i="3"/>
  <c r="Q1783" i="3"/>
  <c r="R1783" i="3" s="1"/>
  <c r="AA1783" i="3"/>
  <c r="Q1663" i="3"/>
  <c r="R1663" i="3" s="1"/>
  <c r="Z1663" i="3"/>
  <c r="AA1663" i="3" s="1"/>
  <c r="Q1503" i="3"/>
  <c r="R1503" i="3" s="1"/>
  <c r="AA1503" i="3"/>
  <c r="Q1383" i="3"/>
  <c r="R1383" i="3" s="1"/>
  <c r="AA1383" i="3"/>
  <c r="Q1335" i="3"/>
  <c r="R1335" i="3" s="1"/>
  <c r="AA1335" i="3"/>
  <c r="Q1311" i="3"/>
  <c r="R1311" i="3" s="1"/>
  <c r="AA1311" i="3"/>
  <c r="Q1263" i="3"/>
  <c r="R1263" i="3" s="1"/>
  <c r="AA1263" i="3"/>
  <c r="Q1207" i="3"/>
  <c r="R1207" i="3" s="1"/>
  <c r="AA1207" i="3"/>
  <c r="Q1023" i="3"/>
  <c r="R1023" i="3" s="1"/>
  <c r="AA1023" i="3"/>
  <c r="Q975" i="3"/>
  <c r="R975" i="3" s="1"/>
  <c r="Q927" i="3"/>
  <c r="R927" i="3" s="1"/>
  <c r="AA927" i="3"/>
  <c r="Q879" i="3"/>
  <c r="R879" i="3" s="1"/>
  <c r="AA879" i="3"/>
  <c r="Q839" i="3"/>
  <c r="R839" i="3" s="1"/>
  <c r="AA839" i="3"/>
  <c r="Q791" i="3"/>
  <c r="R791" i="3" s="1"/>
  <c r="AA791" i="3"/>
  <c r="Q687" i="3"/>
  <c r="R687" i="3" s="1"/>
  <c r="AA687" i="3"/>
  <c r="Q647" i="3"/>
  <c r="R647" i="3" s="1"/>
  <c r="AA647" i="3"/>
  <c r="Q615" i="3"/>
  <c r="R615" i="3" s="1"/>
  <c r="AA615" i="3"/>
  <c r="Q511" i="3"/>
  <c r="R511" i="3" s="1"/>
  <c r="AA511" i="3"/>
  <c r="Q399" i="3"/>
  <c r="R399" i="3" s="1"/>
  <c r="AA399" i="3"/>
  <c r="Q2455" i="3"/>
  <c r="R2455" i="3" s="1"/>
  <c r="AA2455" i="3"/>
  <c r="Q2407" i="3"/>
  <c r="R2407" i="3" s="1"/>
  <c r="Q2351" i="3"/>
  <c r="R2351" i="3" s="1"/>
  <c r="AA2351" i="3"/>
  <c r="Q2287" i="3"/>
  <c r="R2287" i="3" s="1"/>
  <c r="AA2287" i="3"/>
  <c r="Q2103" i="3"/>
  <c r="R2103" i="3" s="1"/>
  <c r="AA2103" i="3"/>
  <c r="Q1927" i="3"/>
  <c r="R1927" i="3" s="1"/>
  <c r="Q1863" i="3"/>
  <c r="R1863" i="3" s="1"/>
  <c r="AA1863" i="3"/>
  <c r="Q1807" i="3"/>
  <c r="R1807" i="3" s="1"/>
  <c r="AA1807" i="3"/>
  <c r="Q1647" i="3"/>
  <c r="R1647" i="3" s="1"/>
  <c r="AA1647" i="3"/>
  <c r="Q1607" i="3"/>
  <c r="R1607" i="3" s="1"/>
  <c r="Q1551" i="3"/>
  <c r="R1551" i="3" s="1"/>
  <c r="Z1551" i="3"/>
  <c r="AA1551" i="3" s="1"/>
  <c r="Q1471" i="3"/>
  <c r="R1471" i="3" s="1"/>
  <c r="AA1471" i="3"/>
  <c r="Q1295" i="3"/>
  <c r="R1295" i="3" s="1"/>
  <c r="Q1215" i="3"/>
  <c r="R1215" i="3" s="1"/>
  <c r="AA1215" i="3"/>
  <c r="Q1055" i="3"/>
  <c r="R1055" i="3" s="1"/>
  <c r="AA1055" i="3"/>
  <c r="Q991" i="3"/>
  <c r="R991" i="3" s="1"/>
  <c r="AA991" i="3"/>
  <c r="Q943" i="3"/>
  <c r="R943" i="3" s="1"/>
  <c r="Z943" i="3"/>
  <c r="AA943" i="3" s="1"/>
  <c r="Q887" i="3"/>
  <c r="R887" i="3" s="1"/>
  <c r="Z887" i="3"/>
  <c r="AA887" i="3" s="1"/>
  <c r="Q823" i="3"/>
  <c r="R823" i="3" s="1"/>
  <c r="Z823" i="3"/>
  <c r="AA823" i="3" s="1"/>
  <c r="Q679" i="3"/>
  <c r="R679" i="3" s="1"/>
  <c r="AA679" i="3"/>
  <c r="Q639" i="3"/>
  <c r="R639" i="3" s="1"/>
  <c r="AA639" i="3"/>
  <c r="Q575" i="3"/>
  <c r="R575" i="3" s="1"/>
  <c r="AA575" i="3"/>
  <c r="Q407" i="3"/>
  <c r="R407" i="3" s="1"/>
  <c r="AA407" i="3"/>
  <c r="Q2494" i="3"/>
  <c r="R2494" i="3" s="1"/>
  <c r="AA2494" i="3"/>
  <c r="Q2478" i="3"/>
  <c r="R2478" i="3" s="1"/>
  <c r="AA2478" i="3"/>
  <c r="Q2470" i="3"/>
  <c r="R2470" i="3" s="1"/>
  <c r="AA2470" i="3"/>
  <c r="Q2462" i="3"/>
  <c r="R2462" i="3" s="1"/>
  <c r="Z2462" i="3"/>
  <c r="AA2462" i="3" s="1"/>
  <c r="Q2446" i="3"/>
  <c r="R2446" i="3" s="1"/>
  <c r="AA2446" i="3"/>
  <c r="Q2430" i="3"/>
  <c r="R2430" i="3" s="1"/>
  <c r="AA2430" i="3"/>
  <c r="Q2422" i="3"/>
  <c r="R2422" i="3" s="1"/>
  <c r="AA2422" i="3"/>
  <c r="Q2414" i="3"/>
  <c r="R2414" i="3" s="1"/>
  <c r="Q2406" i="3"/>
  <c r="R2406" i="3" s="1"/>
  <c r="AA2406" i="3"/>
  <c r="Q2398" i="3"/>
  <c r="R2398" i="3" s="1"/>
  <c r="AA2398" i="3"/>
  <c r="Q2390" i="3"/>
  <c r="R2390" i="3" s="1"/>
  <c r="AA2390" i="3"/>
  <c r="Q2382" i="3"/>
  <c r="R2382" i="3" s="1"/>
  <c r="AA2382" i="3"/>
  <c r="Q2374" i="3"/>
  <c r="R2374" i="3" s="1"/>
  <c r="AA2374" i="3"/>
  <c r="Q2366" i="3"/>
  <c r="R2366" i="3" s="1"/>
  <c r="Q2358" i="3"/>
  <c r="R2358" i="3" s="1"/>
  <c r="AA2358" i="3"/>
  <c r="Q2350" i="3"/>
  <c r="R2350" i="3" s="1"/>
  <c r="AA2350" i="3"/>
  <c r="Q2342" i="3"/>
  <c r="R2342" i="3" s="1"/>
  <c r="AA2342" i="3"/>
  <c r="Q2334" i="3"/>
  <c r="R2334" i="3" s="1"/>
  <c r="Q2326" i="3"/>
  <c r="R2326" i="3" s="1"/>
  <c r="AA2326" i="3"/>
  <c r="Q2318" i="3"/>
  <c r="R2318" i="3" s="1"/>
  <c r="AA2318" i="3"/>
  <c r="Q2310" i="3"/>
  <c r="R2310" i="3" s="1"/>
  <c r="AA2310" i="3"/>
  <c r="Q2302" i="3"/>
  <c r="R2302" i="3" s="1"/>
  <c r="AA2302" i="3"/>
  <c r="Q2294" i="3"/>
  <c r="R2294" i="3" s="1"/>
  <c r="AA2294" i="3"/>
  <c r="Q2286" i="3"/>
  <c r="R2286" i="3" s="1"/>
  <c r="AA2286" i="3"/>
  <c r="Q2262" i="3"/>
  <c r="R2262" i="3" s="1"/>
  <c r="AA2262" i="3"/>
  <c r="Q2254" i="3"/>
  <c r="R2254" i="3" s="1"/>
  <c r="AA2254" i="3"/>
  <c r="Q2246" i="3"/>
  <c r="R2246" i="3" s="1"/>
  <c r="AA2246" i="3"/>
  <c r="Q2238" i="3"/>
  <c r="R2238" i="3" s="1"/>
  <c r="AA2238" i="3"/>
  <c r="Q2222" i="3"/>
  <c r="R2222" i="3" s="1"/>
  <c r="AA2222" i="3"/>
  <c r="Q2214" i="3"/>
  <c r="R2214" i="3" s="1"/>
  <c r="AA2214" i="3"/>
  <c r="Q2206" i="3"/>
  <c r="R2206" i="3" s="1"/>
  <c r="AA2206" i="3"/>
  <c r="Q2198" i="3"/>
  <c r="R2198" i="3" s="1"/>
  <c r="AA2198" i="3"/>
  <c r="Q2190" i="3"/>
  <c r="R2190" i="3" s="1"/>
  <c r="AA2190" i="3"/>
  <c r="Q2182" i="3"/>
  <c r="R2182" i="3" s="1"/>
  <c r="AA2182" i="3"/>
  <c r="Q2174" i="3"/>
  <c r="R2174" i="3" s="1"/>
  <c r="AA2174" i="3"/>
  <c r="Q2158" i="3"/>
  <c r="R2158" i="3" s="1"/>
  <c r="AA2158" i="3"/>
  <c r="Q2142" i="3"/>
  <c r="R2142" i="3" s="1"/>
  <c r="AA2142" i="3"/>
  <c r="Q2126" i="3"/>
  <c r="R2126" i="3" s="1"/>
  <c r="Q2110" i="3"/>
  <c r="R2110" i="3" s="1"/>
  <c r="AA2110" i="3"/>
  <c r="Q2102" i="3"/>
  <c r="R2102" i="3" s="1"/>
  <c r="AA2102" i="3"/>
  <c r="Q2094" i="3"/>
  <c r="R2094" i="3" s="1"/>
  <c r="Z2094" i="3"/>
  <c r="AA2094" i="3" s="1"/>
  <c r="Q2078" i="3"/>
  <c r="R2078" i="3" s="1"/>
  <c r="Q2070" i="3"/>
  <c r="R2070" i="3" s="1"/>
  <c r="AA2070" i="3"/>
  <c r="Q2062" i="3"/>
  <c r="R2062" i="3" s="1"/>
  <c r="Z2062" i="3"/>
  <c r="AA2062" i="3" s="1"/>
  <c r="Q2054" i="3"/>
  <c r="R2054" i="3" s="1"/>
  <c r="Q2046" i="3"/>
  <c r="R2046" i="3" s="1"/>
  <c r="Z2046" i="3"/>
  <c r="AA2046" i="3" s="1"/>
  <c r="Q2038" i="3"/>
  <c r="R2038" i="3" s="1"/>
  <c r="AA2038" i="3"/>
  <c r="Q2030" i="3"/>
  <c r="R2030" i="3" s="1"/>
  <c r="AA2030" i="3"/>
  <c r="Q2022" i="3"/>
  <c r="R2022" i="3" s="1"/>
  <c r="Q2014" i="3"/>
  <c r="R2014" i="3" s="1"/>
  <c r="AA2014" i="3"/>
  <c r="Q1998" i="3"/>
  <c r="R1998" i="3" s="1"/>
  <c r="Q1990" i="3"/>
  <c r="R1990" i="3" s="1"/>
  <c r="AA1990" i="3"/>
  <c r="Q1974" i="3"/>
  <c r="R1974" i="3" s="1"/>
  <c r="AA1974" i="3"/>
  <c r="Q1966" i="3"/>
  <c r="R1966" i="3" s="1"/>
  <c r="AA1966" i="3"/>
  <c r="Q1958" i="3"/>
  <c r="R1958" i="3" s="1"/>
  <c r="Q1950" i="3"/>
  <c r="R1950" i="3" s="1"/>
  <c r="AA1950" i="3"/>
  <c r="Q1942" i="3"/>
  <c r="R1942" i="3" s="1"/>
  <c r="AA1942" i="3"/>
  <c r="Q1934" i="3"/>
  <c r="R1934" i="3" s="1"/>
  <c r="AA1934" i="3"/>
  <c r="Q1926" i="3"/>
  <c r="R1926" i="3" s="1"/>
  <c r="AA1926" i="3"/>
  <c r="Q1918" i="3"/>
  <c r="R1918" i="3" s="1"/>
  <c r="AA1918" i="3"/>
  <c r="Q1910" i="3"/>
  <c r="R1910" i="3" s="1"/>
  <c r="Z1910" i="3"/>
  <c r="AA1910" i="3" s="1"/>
  <c r="Q1894" i="3"/>
  <c r="R1894" i="3" s="1"/>
  <c r="AA1894" i="3"/>
  <c r="Q1878" i="3"/>
  <c r="R1878" i="3" s="1"/>
  <c r="Z1878" i="3"/>
  <c r="AA1878" i="3" s="1"/>
  <c r="Q1862" i="3"/>
  <c r="R1862" i="3" s="1"/>
  <c r="Q1854" i="3"/>
  <c r="R1854" i="3" s="1"/>
  <c r="AA1854" i="3"/>
  <c r="Q1846" i="3"/>
  <c r="R1846" i="3" s="1"/>
  <c r="AA1846" i="3"/>
  <c r="Q1830" i="3"/>
  <c r="R1830" i="3" s="1"/>
  <c r="AA1830" i="3"/>
  <c r="Q1822" i="3"/>
  <c r="R1822" i="3" s="1"/>
  <c r="AA1822" i="3"/>
  <c r="Q1814" i="3"/>
  <c r="R1814" i="3" s="1"/>
  <c r="Z1814" i="3"/>
  <c r="AA1814" i="3" s="1"/>
  <c r="Q1806" i="3"/>
  <c r="R1806" i="3" s="1"/>
  <c r="Q1798" i="3"/>
  <c r="R1798" i="3" s="1"/>
  <c r="AA1798" i="3"/>
  <c r="Q1782" i="3"/>
  <c r="R1782" i="3" s="1"/>
  <c r="Z1782" i="3"/>
  <c r="AA1782" i="3" s="1"/>
  <c r="Q1774" i="3"/>
  <c r="R1774" i="3" s="1"/>
  <c r="AA1774" i="3"/>
  <c r="Q1766" i="3"/>
  <c r="R1766" i="3" s="1"/>
  <c r="Q1750" i="3"/>
  <c r="R1750" i="3" s="1"/>
  <c r="AA1750" i="3"/>
  <c r="Q1742" i="3"/>
  <c r="R1742" i="3" s="1"/>
  <c r="Q1718" i="3"/>
  <c r="R1718" i="3" s="1"/>
  <c r="AA1718" i="3"/>
  <c r="Q1710" i="3"/>
  <c r="R1710" i="3" s="1"/>
  <c r="AA1710" i="3"/>
  <c r="Q1694" i="3"/>
  <c r="R1694" i="3" s="1"/>
  <c r="AA1694" i="3"/>
  <c r="Q1686" i="3"/>
  <c r="R1686" i="3" s="1"/>
  <c r="AA1686" i="3"/>
  <c r="Q1678" i="3"/>
  <c r="R1678" i="3" s="1"/>
  <c r="AA1678" i="3"/>
  <c r="Q1670" i="3"/>
  <c r="R1670" i="3" s="1"/>
  <c r="AA1670" i="3"/>
  <c r="Q1662" i="3"/>
  <c r="R1662" i="3" s="1"/>
  <c r="AA1662" i="3"/>
  <c r="Q1654" i="3"/>
  <c r="R1654" i="3" s="1"/>
  <c r="Z1654" i="3"/>
  <c r="AA1654" i="3" s="1"/>
  <c r="Q1646" i="3"/>
  <c r="R1646" i="3" s="1"/>
  <c r="AA1646" i="3"/>
  <c r="Q1638" i="3"/>
  <c r="R1638" i="3" s="1"/>
  <c r="AA1638" i="3"/>
  <c r="Q1622" i="3"/>
  <c r="R1622" i="3" s="1"/>
  <c r="Z1622" i="3"/>
  <c r="AA1622" i="3" s="1"/>
  <c r="Q1614" i="3"/>
  <c r="R1614" i="3" s="1"/>
  <c r="AA1614" i="3"/>
  <c r="Q1590" i="3"/>
  <c r="R1590" i="3" s="1"/>
  <c r="AA1590" i="3"/>
  <c r="Q1582" i="3"/>
  <c r="R1582" i="3" s="1"/>
  <c r="AA1582" i="3"/>
  <c r="Q1574" i="3"/>
  <c r="R1574" i="3" s="1"/>
  <c r="AA1574" i="3"/>
  <c r="Q1566" i="3"/>
  <c r="R1566" i="3" s="1"/>
  <c r="AA1566" i="3"/>
  <c r="Q1550" i="3"/>
  <c r="R1550" i="3" s="1"/>
  <c r="AA1550" i="3"/>
  <c r="Q1542" i="3"/>
  <c r="R1542" i="3" s="1"/>
  <c r="Z1542" i="3"/>
  <c r="AA1542" i="3" s="1"/>
  <c r="Q1526" i="3"/>
  <c r="R1526" i="3" s="1"/>
  <c r="AA1526" i="3"/>
  <c r="Q1518" i="3"/>
  <c r="R1518" i="3" s="1"/>
  <c r="AA1518" i="3"/>
  <c r="Q1510" i="3"/>
  <c r="R1510" i="3" s="1"/>
  <c r="AA1510" i="3"/>
  <c r="Q1502" i="3"/>
  <c r="R1502" i="3" s="1"/>
  <c r="Q1486" i="3"/>
  <c r="R1486" i="3" s="1"/>
  <c r="AA1486" i="3"/>
  <c r="Q1478" i="3"/>
  <c r="R1478" i="3" s="1"/>
  <c r="AA1478" i="3"/>
  <c r="Q1462" i="3"/>
  <c r="R1462" i="3" s="1"/>
  <c r="Z1462" i="3"/>
  <c r="AA1462" i="3" s="1"/>
  <c r="Q1454" i="3"/>
  <c r="R1454" i="3" s="1"/>
  <c r="AA1454" i="3"/>
  <c r="Q1438" i="3"/>
  <c r="R1438" i="3" s="1"/>
  <c r="AA1438" i="3"/>
  <c r="Q1430" i="3"/>
  <c r="R1430" i="3" s="1"/>
  <c r="AA1430" i="3"/>
  <c r="Q1422" i="3"/>
  <c r="R1422" i="3" s="1"/>
  <c r="AA1422" i="3"/>
  <c r="Q1414" i="3"/>
  <c r="R1414" i="3" s="1"/>
  <c r="AA1414" i="3"/>
  <c r="Q1406" i="3"/>
  <c r="R1406" i="3" s="1"/>
  <c r="Q1390" i="3"/>
  <c r="R1390" i="3" s="1"/>
  <c r="AA1390" i="3"/>
  <c r="Q1382" i="3"/>
  <c r="R1382" i="3" s="1"/>
  <c r="AA1382" i="3"/>
  <c r="Q1358" i="3"/>
  <c r="R1358" i="3" s="1"/>
  <c r="AA1358" i="3"/>
  <c r="Q1350" i="3"/>
  <c r="R1350" i="3" s="1"/>
  <c r="AA1350" i="3"/>
  <c r="Q1342" i="3"/>
  <c r="R1342" i="3" s="1"/>
  <c r="AA1342" i="3"/>
  <c r="Q1334" i="3"/>
  <c r="R1334" i="3" s="1"/>
  <c r="AA1334" i="3"/>
  <c r="Q1318" i="3"/>
  <c r="R1318" i="3" s="1"/>
  <c r="AA1318" i="3"/>
  <c r="Q1310" i="3"/>
  <c r="R1310" i="3" s="1"/>
  <c r="AA1310" i="3"/>
  <c r="Q1302" i="3"/>
  <c r="R1302" i="3" s="1"/>
  <c r="AA1302" i="3"/>
  <c r="Q1294" i="3"/>
  <c r="R1294" i="3" s="1"/>
  <c r="AA1294" i="3"/>
  <c r="Q1286" i="3"/>
  <c r="R1286" i="3" s="1"/>
  <c r="Q1278" i="3"/>
  <c r="R1278" i="3" s="1"/>
  <c r="AA1278" i="3"/>
  <c r="Q1270" i="3"/>
  <c r="R1270" i="3" s="1"/>
  <c r="Q1262" i="3"/>
  <c r="R1262" i="3" s="1"/>
  <c r="AA1262" i="3"/>
  <c r="Q1246" i="3"/>
  <c r="R1246" i="3" s="1"/>
  <c r="AA1246" i="3"/>
  <c r="Q1230" i="3"/>
  <c r="R1230" i="3" s="1"/>
  <c r="Q1222" i="3"/>
  <c r="R1222" i="3" s="1"/>
  <c r="AA1222" i="3"/>
  <c r="Q1214" i="3"/>
  <c r="R1214" i="3" s="1"/>
  <c r="AA1214" i="3"/>
  <c r="Q1206" i="3"/>
  <c r="R1206" i="3" s="1"/>
  <c r="AA1206" i="3"/>
  <c r="Q1198" i="3"/>
  <c r="R1198" i="3" s="1"/>
  <c r="AA1198" i="3"/>
  <c r="Q1190" i="3"/>
  <c r="R1190" i="3" s="1"/>
  <c r="AA1190" i="3"/>
  <c r="Q1182" i="3"/>
  <c r="R1182" i="3" s="1"/>
  <c r="AA1182" i="3"/>
  <c r="Q1174" i="3"/>
  <c r="R1174" i="3" s="1"/>
  <c r="Q1158" i="3"/>
  <c r="R1158" i="3" s="1"/>
  <c r="Q1150" i="3"/>
  <c r="R1150" i="3" s="1"/>
  <c r="AA1150" i="3"/>
  <c r="Q1142" i="3"/>
  <c r="R1142" i="3" s="1"/>
  <c r="AA1142" i="3"/>
  <c r="Q1126" i="3"/>
  <c r="R1126" i="3" s="1"/>
  <c r="AA1126" i="3"/>
  <c r="Q1110" i="3"/>
  <c r="R1110" i="3" s="1"/>
  <c r="AA1110" i="3"/>
  <c r="Q1102" i="3"/>
  <c r="R1102" i="3" s="1"/>
  <c r="AA1102" i="3"/>
  <c r="Q1086" i="3"/>
  <c r="R1086" i="3" s="1"/>
  <c r="Q1078" i="3"/>
  <c r="R1078" i="3" s="1"/>
  <c r="AA1078" i="3"/>
  <c r="Q1070" i="3"/>
  <c r="R1070" i="3" s="1"/>
  <c r="AA1070" i="3"/>
  <c r="Q1046" i="3"/>
  <c r="R1046" i="3" s="1"/>
  <c r="AA1046" i="3"/>
  <c r="Q1038" i="3"/>
  <c r="R1038" i="3" s="1"/>
  <c r="AA1038" i="3"/>
  <c r="Q1022" i="3"/>
  <c r="R1022" i="3" s="1"/>
  <c r="AA1022" i="3"/>
  <c r="Q1014" i="3"/>
  <c r="R1014" i="3" s="1"/>
  <c r="Q1006" i="3"/>
  <c r="R1006" i="3" s="1"/>
  <c r="AA1006" i="3"/>
  <c r="Q998" i="3"/>
  <c r="R998" i="3" s="1"/>
  <c r="AA998" i="3"/>
  <c r="Q990" i="3"/>
  <c r="R990" i="3" s="1"/>
  <c r="AA990" i="3"/>
  <c r="Q982" i="3"/>
  <c r="R982" i="3" s="1"/>
  <c r="Q974" i="3"/>
  <c r="R974" i="3" s="1"/>
  <c r="Q966" i="3"/>
  <c r="R966" i="3" s="1"/>
  <c r="AA966" i="3"/>
  <c r="Q958" i="3"/>
  <c r="R958" i="3" s="1"/>
  <c r="AA958" i="3"/>
  <c r="Q950" i="3"/>
  <c r="R950" i="3" s="1"/>
  <c r="AA950" i="3"/>
  <c r="Q862" i="3"/>
  <c r="R862" i="3" s="1"/>
  <c r="Z862" i="3"/>
  <c r="AA862" i="3" s="1"/>
  <c r="Q838" i="3"/>
  <c r="R838" i="3" s="1"/>
  <c r="Z838" i="3"/>
  <c r="AA838" i="3" s="1"/>
  <c r="Q822" i="3"/>
  <c r="R822" i="3" s="1"/>
  <c r="AA822" i="3"/>
  <c r="Q814" i="3"/>
  <c r="R814" i="3" s="1"/>
  <c r="AA814" i="3"/>
  <c r="Q806" i="3"/>
  <c r="R806" i="3" s="1"/>
  <c r="Q798" i="3"/>
  <c r="R798" i="3" s="1"/>
  <c r="Z798" i="3"/>
  <c r="AA798" i="3" s="1"/>
  <c r="Q782" i="3"/>
  <c r="R782" i="3" s="1"/>
  <c r="AA782" i="3"/>
  <c r="Q774" i="3"/>
  <c r="R774" i="3" s="1"/>
  <c r="Q758" i="3"/>
  <c r="R758" i="3" s="1"/>
  <c r="AA758" i="3"/>
  <c r="Q750" i="3"/>
  <c r="R750" i="3" s="1"/>
  <c r="AA750" i="3"/>
  <c r="Q742" i="3"/>
  <c r="R742" i="3" s="1"/>
  <c r="AA742" i="3"/>
  <c r="Q734" i="3"/>
  <c r="R734" i="3" s="1"/>
  <c r="Z734" i="3"/>
  <c r="AA734" i="3" s="1"/>
  <c r="Q726" i="3"/>
  <c r="R726" i="3" s="1"/>
  <c r="AA726" i="3"/>
  <c r="Q718" i="3"/>
  <c r="R718" i="3" s="1"/>
  <c r="Z718" i="3"/>
  <c r="AA718" i="3" s="1"/>
  <c r="Q702" i="3"/>
  <c r="R702" i="3" s="1"/>
  <c r="AA702" i="3"/>
  <c r="Q694" i="3"/>
  <c r="R694" i="3" s="1"/>
  <c r="AA694" i="3"/>
  <c r="Q686" i="3"/>
  <c r="R686" i="3" s="1"/>
  <c r="AA686" i="3"/>
  <c r="Q678" i="3"/>
  <c r="R678" i="3" s="1"/>
  <c r="AA678" i="3"/>
  <c r="Q670" i="3"/>
  <c r="R670" i="3" s="1"/>
  <c r="AA670" i="3"/>
  <c r="Q662" i="3"/>
  <c r="R662" i="3" s="1"/>
  <c r="AA662" i="3"/>
  <c r="Q646" i="3"/>
  <c r="R646" i="3" s="1"/>
  <c r="Q638" i="3"/>
  <c r="R638" i="3" s="1"/>
  <c r="AA638" i="3"/>
  <c r="Q622" i="3"/>
  <c r="R622" i="3" s="1"/>
  <c r="AA622" i="3"/>
  <c r="Q614" i="3"/>
  <c r="R614" i="3" s="1"/>
  <c r="AA614" i="3"/>
  <c r="Q606" i="3"/>
  <c r="R606" i="3" s="1"/>
  <c r="AA606" i="3"/>
  <c r="Q590" i="3"/>
  <c r="R590" i="3" s="1"/>
  <c r="AA590" i="3"/>
  <c r="Q582" i="3"/>
  <c r="R582" i="3" s="1"/>
  <c r="Z582" i="3"/>
  <c r="AA582" i="3" s="1"/>
  <c r="Q574" i="3"/>
  <c r="R574" i="3" s="1"/>
  <c r="Z574" i="3"/>
  <c r="AA574" i="3" s="1"/>
  <c r="Q566" i="3"/>
  <c r="R566" i="3" s="1"/>
  <c r="Q558" i="3"/>
  <c r="R558" i="3" s="1"/>
  <c r="AA558" i="3"/>
  <c r="Q550" i="3"/>
  <c r="R550" i="3" s="1"/>
  <c r="AA550" i="3"/>
  <c r="Q534" i="3"/>
  <c r="R534" i="3" s="1"/>
  <c r="AA534" i="3"/>
  <c r="Q526" i="3"/>
  <c r="R526" i="3" s="1"/>
  <c r="Q518" i="3"/>
  <c r="R518" i="3" s="1"/>
  <c r="AA518" i="3"/>
  <c r="Q510" i="3"/>
  <c r="R510" i="3" s="1"/>
  <c r="AA510" i="3"/>
  <c r="Q502" i="3"/>
  <c r="R502" i="3" s="1"/>
  <c r="AA502" i="3"/>
  <c r="Q494" i="3"/>
  <c r="R494" i="3" s="1"/>
  <c r="Q486" i="3"/>
  <c r="R486" i="3" s="1"/>
  <c r="AA486" i="3"/>
  <c r="Q454" i="3"/>
  <c r="R454" i="3" s="1"/>
  <c r="AA454" i="3"/>
  <c r="Q446" i="3"/>
  <c r="R446" i="3" s="1"/>
  <c r="AA446" i="3"/>
  <c r="Q438" i="3"/>
  <c r="R438" i="3" s="1"/>
  <c r="AA438" i="3"/>
  <c r="Q430" i="3"/>
  <c r="R430" i="3" s="1"/>
  <c r="Q422" i="3"/>
  <c r="R422" i="3" s="1"/>
  <c r="AA422" i="3"/>
  <c r="Q414" i="3"/>
  <c r="R414" i="3" s="1"/>
  <c r="AA414" i="3"/>
  <c r="Q398" i="3"/>
  <c r="R398" i="3" s="1"/>
  <c r="Q390" i="3"/>
  <c r="R390" i="3" s="1"/>
  <c r="AA390" i="3"/>
  <c r="Q382" i="3"/>
  <c r="R382" i="3" s="1"/>
  <c r="AA382" i="3"/>
  <c r="Q374" i="3"/>
  <c r="R374" i="3" s="1"/>
  <c r="AA374" i="3"/>
  <c r="Q366" i="3"/>
  <c r="R366" i="3" s="1"/>
  <c r="AA366" i="3"/>
  <c r="Q358" i="3"/>
  <c r="R358" i="3" s="1"/>
  <c r="AA358" i="3"/>
  <c r="Q350" i="3"/>
  <c r="R350" i="3" s="1"/>
  <c r="AA350" i="3"/>
  <c r="Q334" i="3"/>
  <c r="R334" i="3" s="1"/>
  <c r="AA334" i="3"/>
  <c r="Q326" i="3"/>
  <c r="R326" i="3" s="1"/>
  <c r="AA326" i="3"/>
  <c r="Q318" i="3"/>
  <c r="R318" i="3" s="1"/>
  <c r="AA318" i="3"/>
  <c r="Q310" i="3"/>
  <c r="R310" i="3" s="1"/>
  <c r="AA310" i="3"/>
  <c r="Q302" i="3"/>
  <c r="R302" i="3" s="1"/>
  <c r="AA302" i="3"/>
  <c r="Q294" i="3"/>
  <c r="R294" i="3" s="1"/>
  <c r="AA294" i="3"/>
  <c r="Q286" i="3"/>
  <c r="R286" i="3" s="1"/>
  <c r="Q278" i="3"/>
  <c r="R278" i="3" s="1"/>
  <c r="Z278" i="3"/>
  <c r="AA278" i="3" s="1"/>
  <c r="Q270" i="3"/>
  <c r="R270" i="3" s="1"/>
  <c r="AA270" i="3"/>
  <c r="Q254" i="3"/>
  <c r="R254" i="3" s="1"/>
  <c r="AA254" i="3"/>
  <c r="Q246" i="3"/>
  <c r="R246" i="3" s="1"/>
  <c r="AA246" i="3"/>
  <c r="Q238" i="3"/>
  <c r="R238" i="3" s="1"/>
  <c r="AA238" i="3"/>
  <c r="Q222" i="3"/>
  <c r="R222" i="3" s="1"/>
  <c r="AA222" i="3"/>
  <c r="Q206" i="3"/>
  <c r="R206" i="3" s="1"/>
  <c r="AA206" i="3"/>
  <c r="Q198" i="3"/>
  <c r="R198" i="3" s="1"/>
  <c r="AA198" i="3"/>
  <c r="Q190" i="3"/>
  <c r="R190" i="3" s="1"/>
  <c r="AA190" i="3"/>
  <c r="Q182" i="3"/>
  <c r="R182" i="3" s="1"/>
  <c r="Q150" i="3"/>
  <c r="R150" i="3" s="1"/>
  <c r="AA150" i="3"/>
  <c r="Q134" i="3"/>
  <c r="R134" i="3" s="1"/>
  <c r="AA134" i="3"/>
  <c r="Q126" i="3"/>
  <c r="R126" i="3" s="1"/>
  <c r="AA126" i="3"/>
  <c r="Q118" i="3"/>
  <c r="R118" i="3" s="1"/>
  <c r="AA118" i="3"/>
  <c r="Q102" i="3"/>
  <c r="R102" i="3" s="1"/>
  <c r="AA102" i="3"/>
  <c r="Q94" i="3"/>
  <c r="R94" i="3" s="1"/>
  <c r="AA94" i="3"/>
  <c r="Q86" i="3"/>
  <c r="R86" i="3" s="1"/>
  <c r="AA86" i="3"/>
  <c r="Q78" i="3"/>
  <c r="R78" i="3" s="1"/>
  <c r="AA78" i="3"/>
  <c r="Q70" i="3"/>
  <c r="R70" i="3" s="1"/>
  <c r="AA70" i="3"/>
  <c r="Q62" i="3"/>
  <c r="R62" i="3" s="1"/>
  <c r="AA62" i="3"/>
  <c r="Q54" i="3"/>
  <c r="R54" i="3" s="1"/>
  <c r="AA54" i="3"/>
  <c r="Q46" i="3"/>
  <c r="R46" i="3" s="1"/>
  <c r="Q22" i="3"/>
  <c r="R22" i="3" s="1"/>
  <c r="Q14" i="3"/>
  <c r="R14" i="3" s="1"/>
  <c r="AA14" i="3"/>
  <c r="Q6" i="3"/>
  <c r="R6" i="3" s="1"/>
  <c r="AA6" i="3"/>
  <c r="Q2501" i="3"/>
  <c r="R2501" i="3" s="1"/>
  <c r="Q2493" i="3"/>
  <c r="R2493" i="3" s="1"/>
  <c r="AA2493" i="3"/>
  <c r="Q2477" i="3"/>
  <c r="R2477" i="3" s="1"/>
  <c r="AA2477" i="3"/>
  <c r="Q2469" i="3"/>
  <c r="R2469" i="3" s="1"/>
  <c r="AA2469" i="3"/>
  <c r="Q2461" i="3"/>
  <c r="R2461" i="3" s="1"/>
  <c r="AA2461" i="3"/>
  <c r="Q2453" i="3"/>
  <c r="R2453" i="3" s="1"/>
  <c r="Z2453" i="3"/>
  <c r="AA2453" i="3" s="1"/>
  <c r="Q2437" i="3"/>
  <c r="R2437" i="3" s="1"/>
  <c r="AA2437" i="3"/>
  <c r="Q2421" i="3"/>
  <c r="R2421" i="3" s="1"/>
  <c r="AA2421" i="3"/>
  <c r="Q2413" i="3"/>
  <c r="R2413" i="3" s="1"/>
  <c r="AA2413" i="3"/>
  <c r="Q2397" i="3"/>
  <c r="R2397" i="3" s="1"/>
  <c r="Q2389" i="3"/>
  <c r="R2389" i="3" s="1"/>
  <c r="AA2389" i="3"/>
  <c r="Q2381" i="3"/>
  <c r="R2381" i="3" s="1"/>
  <c r="AA2381" i="3"/>
  <c r="Q2373" i="3"/>
  <c r="R2373" i="3" s="1"/>
  <c r="AA2373" i="3"/>
  <c r="Q2357" i="3"/>
  <c r="R2357" i="3" s="1"/>
  <c r="AA2357" i="3"/>
  <c r="Q2349" i="3"/>
  <c r="R2349" i="3" s="1"/>
  <c r="Z2349" i="3"/>
  <c r="AA2349" i="3" s="1"/>
  <c r="Q2341" i="3"/>
  <c r="R2341" i="3" s="1"/>
  <c r="AA2341" i="3"/>
  <c r="Q2333" i="3"/>
  <c r="R2333" i="3" s="1"/>
  <c r="AA2333" i="3"/>
  <c r="Q2325" i="3"/>
  <c r="R2325" i="3" s="1"/>
  <c r="AA2325" i="3"/>
  <c r="Q2317" i="3"/>
  <c r="R2317" i="3" s="1"/>
  <c r="AA2317" i="3"/>
  <c r="Q2309" i="3"/>
  <c r="R2309" i="3" s="1"/>
  <c r="Q2301" i="3"/>
  <c r="R2301" i="3" s="1"/>
  <c r="AA2301" i="3"/>
  <c r="Q2285" i="3"/>
  <c r="R2285" i="3" s="1"/>
  <c r="Z2285" i="3"/>
  <c r="AA2285" i="3" s="1"/>
  <c r="Q2277" i="3"/>
  <c r="R2277" i="3" s="1"/>
  <c r="AA2277" i="3"/>
  <c r="Q2269" i="3"/>
  <c r="R2269" i="3" s="1"/>
  <c r="Z2269" i="3"/>
  <c r="AA2269" i="3" s="1"/>
  <c r="Q2261" i="3"/>
  <c r="R2261" i="3" s="1"/>
  <c r="Q2253" i="3"/>
  <c r="R2253" i="3" s="1"/>
  <c r="Q2245" i="3"/>
  <c r="R2245" i="3" s="1"/>
  <c r="AA2245" i="3"/>
  <c r="Q2237" i="3"/>
  <c r="R2237" i="3" s="1"/>
  <c r="AA2237" i="3"/>
  <c r="Q2229" i="3"/>
  <c r="R2229" i="3" s="1"/>
  <c r="AA2229" i="3"/>
  <c r="Q2221" i="3"/>
  <c r="R2221" i="3" s="1"/>
  <c r="Q2205" i="3"/>
  <c r="R2205" i="3" s="1"/>
  <c r="AA2205" i="3"/>
  <c r="Q2189" i="3"/>
  <c r="R2189" i="3" s="1"/>
  <c r="Z2189" i="3"/>
  <c r="AA2189" i="3" s="1"/>
  <c r="Q2181" i="3"/>
  <c r="R2181" i="3" s="1"/>
  <c r="AA2181" i="3"/>
  <c r="Q2165" i="3"/>
  <c r="R2165" i="3" s="1"/>
  <c r="AA2165" i="3"/>
  <c r="Q2157" i="3"/>
  <c r="R2157" i="3" s="1"/>
  <c r="Z2157" i="3"/>
  <c r="AA2157" i="3" s="1"/>
  <c r="Q2149" i="3"/>
  <c r="R2149" i="3" s="1"/>
  <c r="AA2149" i="3"/>
  <c r="Q2133" i="3"/>
  <c r="R2133" i="3" s="1"/>
  <c r="Q2125" i="3"/>
  <c r="R2125" i="3" s="1"/>
  <c r="Q2109" i="3"/>
  <c r="R2109" i="3" s="1"/>
  <c r="AA2109" i="3"/>
  <c r="Q2101" i="3"/>
  <c r="R2101" i="3" s="1"/>
  <c r="AA2101" i="3"/>
  <c r="Q2093" i="3"/>
  <c r="R2093" i="3" s="1"/>
  <c r="AA2093" i="3"/>
  <c r="Q2077" i="3"/>
  <c r="R2077" i="3" s="1"/>
  <c r="AA2077" i="3"/>
  <c r="Q2069" i="3"/>
  <c r="R2069" i="3" s="1"/>
  <c r="AA2069" i="3"/>
  <c r="Q2061" i="3"/>
  <c r="R2061" i="3" s="1"/>
  <c r="AA2061" i="3"/>
  <c r="Q2053" i="3"/>
  <c r="R2053" i="3" s="1"/>
  <c r="AA2053" i="3"/>
  <c r="Q2045" i="3"/>
  <c r="R2045" i="3" s="1"/>
  <c r="AA2045" i="3"/>
  <c r="Q2037" i="3"/>
  <c r="R2037" i="3" s="1"/>
  <c r="AA2037" i="3"/>
  <c r="Q2029" i="3"/>
  <c r="R2029" i="3" s="1"/>
  <c r="AA2029" i="3"/>
  <c r="Q2021" i="3"/>
  <c r="R2021" i="3" s="1"/>
  <c r="AA2021" i="3"/>
  <c r="Q2013" i="3"/>
  <c r="R2013" i="3" s="1"/>
  <c r="Q2005" i="3"/>
  <c r="R2005" i="3" s="1"/>
  <c r="AA2005" i="3"/>
  <c r="Q1997" i="3"/>
  <c r="R1997" i="3" s="1"/>
  <c r="AA1997" i="3"/>
  <c r="Q1989" i="3"/>
  <c r="R1989" i="3" s="1"/>
  <c r="AA1989" i="3"/>
  <c r="Q1981" i="3"/>
  <c r="R1981" i="3" s="1"/>
  <c r="AA1981" i="3"/>
  <c r="Q1973" i="3"/>
  <c r="R1973" i="3" s="1"/>
  <c r="AA1973" i="3"/>
  <c r="Q1957" i="3"/>
  <c r="R1957" i="3" s="1"/>
  <c r="AA1957" i="3"/>
  <c r="Q1949" i="3"/>
  <c r="R1949" i="3" s="1"/>
  <c r="Q1941" i="3"/>
  <c r="R1941" i="3" s="1"/>
  <c r="Q1917" i="3"/>
  <c r="R1917" i="3" s="1"/>
  <c r="AA1917" i="3"/>
  <c r="Q1909" i="3"/>
  <c r="R1909" i="3" s="1"/>
  <c r="AA1909" i="3"/>
  <c r="Q1893" i="3"/>
  <c r="R1893" i="3" s="1"/>
  <c r="Z1893" i="3"/>
  <c r="AA1893" i="3" s="1"/>
  <c r="Q1877" i="3"/>
  <c r="R1877" i="3" s="1"/>
  <c r="Z1877" i="3"/>
  <c r="AA1877" i="3" s="1"/>
  <c r="Q1869" i="3"/>
  <c r="R1869" i="3" s="1"/>
  <c r="AA1869" i="3"/>
  <c r="Q1861" i="3"/>
  <c r="R1861" i="3" s="1"/>
  <c r="AA1861" i="3"/>
  <c r="Q1845" i="3"/>
  <c r="R1845" i="3" s="1"/>
  <c r="AA1845" i="3"/>
  <c r="Q1837" i="3"/>
  <c r="R1837" i="3" s="1"/>
  <c r="AA1837" i="3"/>
  <c r="Q1821" i="3"/>
  <c r="R1821" i="3" s="1"/>
  <c r="AA1821" i="3"/>
  <c r="Q1813" i="3"/>
  <c r="R1813" i="3" s="1"/>
  <c r="Z1813" i="3"/>
  <c r="AA1813" i="3" s="1"/>
  <c r="Q1797" i="3"/>
  <c r="R1797" i="3" s="1"/>
  <c r="Q1789" i="3"/>
  <c r="R1789" i="3" s="1"/>
  <c r="AA1789" i="3"/>
  <c r="Q1781" i="3"/>
  <c r="R1781" i="3" s="1"/>
  <c r="AA1781" i="3"/>
  <c r="Q1773" i="3"/>
  <c r="R1773" i="3" s="1"/>
  <c r="Z1773" i="3"/>
  <c r="AA1773" i="3" s="1"/>
  <c r="Q1765" i="3"/>
  <c r="R1765" i="3" s="1"/>
  <c r="AA1765" i="3"/>
  <c r="Q1757" i="3"/>
  <c r="R1757" i="3" s="1"/>
  <c r="Q1749" i="3"/>
  <c r="R1749" i="3" s="1"/>
  <c r="AA1749" i="3"/>
  <c r="Q1741" i="3"/>
  <c r="R1741" i="3" s="1"/>
  <c r="Z1741" i="3"/>
  <c r="AA1741" i="3" s="1"/>
  <c r="Q1733" i="3"/>
  <c r="R1733" i="3" s="1"/>
  <c r="AA1733" i="3"/>
  <c r="Q1725" i="3"/>
  <c r="R1725" i="3" s="1"/>
  <c r="Z1725" i="3"/>
  <c r="AA1725" i="3" s="1"/>
  <c r="Q1717" i="3"/>
  <c r="R1717" i="3" s="1"/>
  <c r="AA1717" i="3"/>
  <c r="Q1709" i="3"/>
  <c r="R1709" i="3" s="1"/>
  <c r="AA1709" i="3"/>
  <c r="Q1701" i="3"/>
  <c r="R1701" i="3" s="1"/>
  <c r="AA1701" i="3"/>
  <c r="Q1693" i="3"/>
  <c r="R1693" i="3" s="1"/>
  <c r="AA1693" i="3"/>
  <c r="Q1677" i="3"/>
  <c r="R1677" i="3" s="1"/>
  <c r="AA1677" i="3"/>
  <c r="Q1661" i="3"/>
  <c r="R1661" i="3" s="1"/>
  <c r="AA1661" i="3"/>
  <c r="Q1645" i="3"/>
  <c r="R1645" i="3" s="1"/>
  <c r="Q1637" i="3"/>
  <c r="R1637" i="3" s="1"/>
  <c r="AA1637" i="3"/>
  <c r="Q1629" i="3"/>
  <c r="R1629" i="3" s="1"/>
  <c r="AA1629" i="3"/>
  <c r="Q1621" i="3"/>
  <c r="R1621" i="3" s="1"/>
  <c r="Z1621" i="3"/>
  <c r="AA1621" i="3" s="1"/>
  <c r="Q1613" i="3"/>
  <c r="R1613" i="3" s="1"/>
  <c r="Z1613" i="3"/>
  <c r="AA1613" i="3" s="1"/>
  <c r="Q1597" i="3"/>
  <c r="R1597" i="3" s="1"/>
  <c r="Q1581" i="3"/>
  <c r="R1581" i="3" s="1"/>
  <c r="Z1581" i="3"/>
  <c r="AA1581" i="3" s="1"/>
  <c r="Q1573" i="3"/>
  <c r="R1573" i="3" s="1"/>
  <c r="AA1573" i="3"/>
  <c r="Q1565" i="3"/>
  <c r="R1565" i="3" s="1"/>
  <c r="AA1565" i="3"/>
  <c r="Q1549" i="3"/>
  <c r="R1549" i="3" s="1"/>
  <c r="AA1549" i="3"/>
  <c r="Q1541" i="3"/>
  <c r="R1541" i="3" s="1"/>
  <c r="AA1541" i="3"/>
  <c r="Q1533" i="3"/>
  <c r="R1533" i="3" s="1"/>
  <c r="AA1533" i="3"/>
  <c r="Q1525" i="3"/>
  <c r="R1525" i="3" s="1"/>
  <c r="AA1525" i="3"/>
  <c r="Q1517" i="3"/>
  <c r="R1517" i="3" s="1"/>
  <c r="AA1517" i="3"/>
  <c r="Q1509" i="3"/>
  <c r="R1509" i="3" s="1"/>
  <c r="AA1509" i="3"/>
  <c r="Q1501" i="3"/>
  <c r="R1501" i="3" s="1"/>
  <c r="AA1501" i="3"/>
  <c r="Q1485" i="3"/>
  <c r="R1485" i="3" s="1"/>
  <c r="AA1485" i="3"/>
  <c r="Q1477" i="3"/>
  <c r="R1477" i="3" s="1"/>
  <c r="Z1477" i="3"/>
  <c r="AA1477" i="3" s="1"/>
  <c r="Q1469" i="3"/>
  <c r="R1469" i="3" s="1"/>
  <c r="AA1469" i="3"/>
  <c r="Q1461" i="3"/>
  <c r="R1461" i="3" s="1"/>
  <c r="AA1461" i="3"/>
  <c r="Q1453" i="3"/>
  <c r="R1453" i="3" s="1"/>
  <c r="AA1453" i="3"/>
  <c r="Q1445" i="3"/>
  <c r="R1445" i="3" s="1"/>
  <c r="AA1445" i="3"/>
  <c r="Q1437" i="3"/>
  <c r="R1437" i="3" s="1"/>
  <c r="AA1437" i="3"/>
  <c r="Q1429" i="3"/>
  <c r="R1429" i="3" s="1"/>
  <c r="AA1429" i="3"/>
  <c r="Q1397" i="3"/>
  <c r="R1397" i="3" s="1"/>
  <c r="AA1397" i="3"/>
  <c r="Q1389" i="3"/>
  <c r="R1389" i="3" s="1"/>
  <c r="Q1381" i="3"/>
  <c r="R1381" i="3" s="1"/>
  <c r="Z1381" i="3"/>
  <c r="AA1381" i="3" s="1"/>
  <c r="Q1373" i="3"/>
  <c r="R1373" i="3" s="1"/>
  <c r="AA1373" i="3"/>
  <c r="Q1365" i="3"/>
  <c r="R1365" i="3" s="1"/>
  <c r="AA1365" i="3"/>
  <c r="Q1357" i="3"/>
  <c r="R1357" i="3" s="1"/>
  <c r="AA1357" i="3"/>
  <c r="Q1349" i="3"/>
  <c r="R1349" i="3" s="1"/>
  <c r="AA1349" i="3"/>
  <c r="Q1341" i="3"/>
  <c r="R1341" i="3" s="1"/>
  <c r="AA1341" i="3"/>
  <c r="Q1333" i="3"/>
  <c r="R1333" i="3" s="1"/>
  <c r="Z1333" i="3"/>
  <c r="AA1333" i="3" s="1"/>
  <c r="Q1317" i="3"/>
  <c r="R1317" i="3" s="1"/>
  <c r="Q1309" i="3"/>
  <c r="R1309" i="3" s="1"/>
  <c r="Q1301" i="3"/>
  <c r="R1301" i="3" s="1"/>
  <c r="AA1301" i="3"/>
  <c r="Q1285" i="3"/>
  <c r="R1285" i="3" s="1"/>
  <c r="AA1285" i="3"/>
  <c r="Q1277" i="3"/>
  <c r="R1277" i="3" s="1"/>
  <c r="AA1277" i="3"/>
  <c r="Q1269" i="3"/>
  <c r="R1269" i="3" s="1"/>
  <c r="AA1269" i="3"/>
  <c r="Q1261" i="3"/>
  <c r="R1261" i="3" s="1"/>
  <c r="Z1261" i="3"/>
  <c r="AA1261" i="3" s="1"/>
  <c r="Q1253" i="3"/>
  <c r="R1253" i="3" s="1"/>
  <c r="Z1253" i="3"/>
  <c r="AA1253" i="3" s="1"/>
  <c r="Q1245" i="3"/>
  <c r="R1245" i="3" s="1"/>
  <c r="AA1245" i="3"/>
  <c r="Q1237" i="3"/>
  <c r="R1237" i="3" s="1"/>
  <c r="AA1237" i="3"/>
  <c r="Q1221" i="3"/>
  <c r="R1221" i="3" s="1"/>
  <c r="AA1221" i="3"/>
  <c r="Q1213" i="3"/>
  <c r="R1213" i="3" s="1"/>
  <c r="AA1213" i="3"/>
  <c r="Q1205" i="3"/>
  <c r="R1205" i="3" s="1"/>
  <c r="AA1205" i="3"/>
  <c r="Q1197" i="3"/>
  <c r="R1197" i="3" s="1"/>
  <c r="AA1197" i="3"/>
  <c r="Q1189" i="3"/>
  <c r="R1189" i="3" s="1"/>
  <c r="Z1189" i="3"/>
  <c r="AA1189" i="3" s="1"/>
  <c r="Q1181" i="3"/>
  <c r="R1181" i="3" s="1"/>
  <c r="Q1165" i="3"/>
  <c r="R1165" i="3" s="1"/>
  <c r="AA1165" i="3"/>
  <c r="Q1157" i="3"/>
  <c r="R1157" i="3" s="1"/>
  <c r="AA1157" i="3"/>
  <c r="Q1149" i="3"/>
  <c r="R1149" i="3" s="1"/>
  <c r="AA1149" i="3"/>
  <c r="Q1141" i="3"/>
  <c r="R1141" i="3" s="1"/>
  <c r="AA1141" i="3"/>
  <c r="Q1133" i="3"/>
  <c r="R1133" i="3" s="1"/>
  <c r="AA1133" i="3"/>
  <c r="Q1117" i="3"/>
  <c r="R1117" i="3" s="1"/>
  <c r="AA1117" i="3"/>
  <c r="Q1101" i="3"/>
  <c r="R1101" i="3" s="1"/>
  <c r="AA1101" i="3"/>
  <c r="Q1093" i="3"/>
  <c r="R1093" i="3" s="1"/>
  <c r="AA1093" i="3"/>
  <c r="Q1085" i="3"/>
  <c r="R1085" i="3" s="1"/>
  <c r="AA1085" i="3"/>
  <c r="Q1077" i="3"/>
  <c r="R1077" i="3" s="1"/>
  <c r="AA1077" i="3"/>
  <c r="Q1069" i="3"/>
  <c r="R1069" i="3" s="1"/>
  <c r="AA1069" i="3"/>
  <c r="Q1061" i="3"/>
  <c r="R1061" i="3" s="1"/>
  <c r="AA1061" i="3"/>
  <c r="Q1053" i="3"/>
  <c r="R1053" i="3" s="1"/>
  <c r="Q1045" i="3"/>
  <c r="R1045" i="3" s="1"/>
  <c r="Q1021" i="3"/>
  <c r="R1021" i="3" s="1"/>
  <c r="AA1021" i="3"/>
  <c r="Q1013" i="3"/>
  <c r="R1013" i="3" s="1"/>
  <c r="AA1013" i="3"/>
  <c r="Q989" i="3"/>
  <c r="R989" i="3" s="1"/>
  <c r="AA989" i="3"/>
  <c r="Q981" i="3"/>
  <c r="R981" i="3" s="1"/>
  <c r="Q965" i="3"/>
  <c r="R965" i="3" s="1"/>
  <c r="AA965" i="3"/>
  <c r="Q957" i="3"/>
  <c r="R957" i="3" s="1"/>
  <c r="Q949" i="3"/>
  <c r="R949" i="3" s="1"/>
  <c r="AA949" i="3"/>
  <c r="Q941" i="3"/>
  <c r="R941" i="3" s="1"/>
  <c r="AA941" i="3"/>
  <c r="Q933" i="3"/>
  <c r="R933" i="3" s="1"/>
  <c r="AA933" i="3"/>
  <c r="Q917" i="3"/>
  <c r="R917" i="3" s="1"/>
  <c r="Q909" i="3"/>
  <c r="R909" i="3" s="1"/>
  <c r="Q893" i="3"/>
  <c r="R893" i="3" s="1"/>
  <c r="AA893" i="3"/>
  <c r="Q885" i="3"/>
  <c r="R885" i="3" s="1"/>
  <c r="AA885" i="3"/>
  <c r="Q877" i="3"/>
  <c r="R877" i="3" s="1"/>
  <c r="AA877" i="3"/>
  <c r="Q869" i="3"/>
  <c r="R869" i="3" s="1"/>
  <c r="Q861" i="3"/>
  <c r="R861" i="3" s="1"/>
  <c r="AA861" i="3"/>
  <c r="Q853" i="3"/>
  <c r="R853" i="3" s="1"/>
  <c r="AA853" i="3"/>
  <c r="Q845" i="3"/>
  <c r="R845" i="3" s="1"/>
  <c r="AA845" i="3"/>
  <c r="Q837" i="3"/>
  <c r="R837" i="3" s="1"/>
  <c r="Q829" i="3"/>
  <c r="R829" i="3" s="1"/>
  <c r="AA829" i="3"/>
  <c r="Q821" i="3"/>
  <c r="R821" i="3" s="1"/>
  <c r="Q805" i="3"/>
  <c r="R805" i="3" s="1"/>
  <c r="AA805" i="3"/>
  <c r="Q789" i="3"/>
  <c r="R789" i="3" s="1"/>
  <c r="AA789" i="3"/>
  <c r="Q773" i="3"/>
  <c r="R773" i="3" s="1"/>
  <c r="AA773" i="3"/>
  <c r="Q757" i="3"/>
  <c r="R757" i="3" s="1"/>
  <c r="Q741" i="3"/>
  <c r="R741" i="3" s="1"/>
  <c r="AA741" i="3"/>
  <c r="Q733" i="3"/>
  <c r="R733" i="3" s="1"/>
  <c r="AA733" i="3"/>
  <c r="Q725" i="3"/>
  <c r="R725" i="3" s="1"/>
  <c r="AA725" i="3"/>
  <c r="Q709" i="3"/>
  <c r="R709" i="3" s="1"/>
  <c r="Q701" i="3"/>
  <c r="R701" i="3" s="1"/>
  <c r="AA701" i="3"/>
  <c r="Q685" i="3"/>
  <c r="R685" i="3" s="1"/>
  <c r="AA685" i="3"/>
  <c r="Q677" i="3"/>
  <c r="R677" i="3" s="1"/>
  <c r="Q645" i="3"/>
  <c r="R645" i="3" s="1"/>
  <c r="AA645" i="3"/>
  <c r="Q637" i="3"/>
  <c r="R637" i="3" s="1"/>
  <c r="AA637" i="3"/>
  <c r="Q629" i="3"/>
  <c r="R629" i="3" s="1"/>
  <c r="AA629" i="3"/>
  <c r="Q613" i="3"/>
  <c r="R613" i="3" s="1"/>
  <c r="AA613" i="3"/>
  <c r="Q597" i="3"/>
  <c r="R597" i="3" s="1"/>
  <c r="AA597" i="3"/>
  <c r="Q581" i="3"/>
  <c r="R581" i="3" s="1"/>
  <c r="AA581" i="3"/>
  <c r="Q573" i="3"/>
  <c r="R573" i="3" s="1"/>
  <c r="AA573" i="3"/>
  <c r="Q565" i="3"/>
  <c r="R565" i="3" s="1"/>
  <c r="AA565" i="3"/>
  <c r="Q557" i="3"/>
  <c r="R557" i="3" s="1"/>
  <c r="AA557" i="3"/>
  <c r="Q541" i="3"/>
  <c r="R541" i="3" s="1"/>
  <c r="AA541" i="3"/>
  <c r="Q533" i="3"/>
  <c r="R533" i="3" s="1"/>
  <c r="AA533" i="3"/>
  <c r="Q525" i="3"/>
  <c r="R525" i="3" s="1"/>
  <c r="AA525" i="3"/>
  <c r="Q517" i="3"/>
  <c r="R517" i="3" s="1"/>
  <c r="AA517" i="3"/>
  <c r="Q509" i="3"/>
  <c r="R509" i="3" s="1"/>
  <c r="AA509" i="3"/>
  <c r="Q501" i="3"/>
  <c r="R501" i="3" s="1"/>
  <c r="AA501" i="3"/>
  <c r="Q485" i="3"/>
  <c r="R485" i="3" s="1"/>
  <c r="AA485" i="3"/>
  <c r="Q477" i="3"/>
  <c r="R477" i="3" s="1"/>
  <c r="AA477" i="3"/>
  <c r="Q469" i="3"/>
  <c r="R469" i="3" s="1"/>
  <c r="AA469" i="3"/>
  <c r="Q453" i="3"/>
  <c r="R453" i="3" s="1"/>
  <c r="Q445" i="3"/>
  <c r="R445" i="3" s="1"/>
  <c r="Q437" i="3"/>
  <c r="R437" i="3" s="1"/>
  <c r="Q429" i="3"/>
  <c r="R429" i="3" s="1"/>
  <c r="AA429" i="3"/>
  <c r="Q421" i="3"/>
  <c r="R421" i="3" s="1"/>
  <c r="AA421" i="3"/>
  <c r="Q413" i="3"/>
  <c r="R413" i="3" s="1"/>
  <c r="AA413" i="3"/>
  <c r="Q405" i="3"/>
  <c r="R405" i="3" s="1"/>
  <c r="AA405" i="3"/>
  <c r="Q397" i="3"/>
  <c r="R397" i="3" s="1"/>
  <c r="AA397" i="3"/>
  <c r="Q389" i="3"/>
  <c r="R389" i="3" s="1"/>
  <c r="AA389" i="3"/>
  <c r="Q381" i="3"/>
  <c r="R381" i="3" s="1"/>
  <c r="AA381" i="3"/>
  <c r="Q373" i="3"/>
  <c r="R373" i="3" s="1"/>
  <c r="AA373" i="3"/>
  <c r="Q349" i="3"/>
  <c r="R349" i="3" s="1"/>
  <c r="AA349" i="3"/>
  <c r="Q341" i="3"/>
  <c r="R341" i="3" s="1"/>
  <c r="AA341" i="3"/>
  <c r="Q317" i="3"/>
  <c r="R317" i="3" s="1"/>
  <c r="AA317" i="3"/>
  <c r="Q309" i="3"/>
  <c r="R309" i="3" s="1"/>
  <c r="AA309" i="3"/>
  <c r="Q301" i="3"/>
  <c r="R301" i="3" s="1"/>
  <c r="AA301" i="3"/>
  <c r="Q293" i="3"/>
  <c r="R293" i="3" s="1"/>
  <c r="AA293" i="3"/>
  <c r="Q285" i="3"/>
  <c r="R285" i="3" s="1"/>
  <c r="AA285" i="3"/>
  <c r="Q269" i="3"/>
  <c r="R269" i="3" s="1"/>
  <c r="Z269" i="3"/>
  <c r="AA269" i="3" s="1"/>
  <c r="Q261" i="3"/>
  <c r="R261" i="3" s="1"/>
  <c r="AA261" i="3"/>
  <c r="Q253" i="3"/>
  <c r="R253" i="3" s="1"/>
  <c r="Q245" i="3"/>
  <c r="R245" i="3" s="1"/>
  <c r="AA245" i="3"/>
  <c r="Q237" i="3"/>
  <c r="R237" i="3" s="1"/>
  <c r="AA237" i="3"/>
  <c r="Q229" i="3"/>
  <c r="R229" i="3" s="1"/>
  <c r="AA229" i="3"/>
  <c r="Q221" i="3"/>
  <c r="R221" i="3" s="1"/>
  <c r="AA221" i="3"/>
  <c r="Q213" i="3"/>
  <c r="R213" i="3" s="1"/>
  <c r="AA213" i="3"/>
  <c r="Q205" i="3"/>
  <c r="R205" i="3" s="1"/>
  <c r="Z205" i="3"/>
  <c r="AA205" i="3" s="1"/>
  <c r="Q197" i="3"/>
  <c r="R197" i="3" s="1"/>
  <c r="AA197" i="3"/>
  <c r="Q189" i="3"/>
  <c r="R189" i="3" s="1"/>
  <c r="Q181" i="3"/>
  <c r="R181" i="3" s="1"/>
  <c r="AA181" i="3"/>
  <c r="Q173" i="3"/>
  <c r="R173" i="3" s="1"/>
  <c r="AA173" i="3"/>
  <c r="Q165" i="3"/>
  <c r="R165" i="3" s="1"/>
  <c r="AA165" i="3"/>
  <c r="Q157" i="3"/>
  <c r="R157" i="3" s="1"/>
  <c r="AA157" i="3"/>
  <c r="Q133" i="3"/>
  <c r="R133" i="3" s="1"/>
  <c r="AA133" i="3"/>
  <c r="Q125" i="3"/>
  <c r="R125" i="3" s="1"/>
  <c r="AA125" i="3"/>
  <c r="Q117" i="3"/>
  <c r="R117" i="3" s="1"/>
  <c r="AA117" i="3"/>
  <c r="Q101" i="3"/>
  <c r="R101" i="3" s="1"/>
  <c r="AA101" i="3"/>
  <c r="Q93" i="3"/>
  <c r="R93" i="3" s="1"/>
  <c r="AA93" i="3"/>
  <c r="Q77" i="3"/>
  <c r="R77" i="3" s="1"/>
  <c r="AA77" i="3"/>
  <c r="Q69" i="3"/>
  <c r="R69" i="3" s="1"/>
  <c r="AA69" i="3"/>
  <c r="Q61" i="3"/>
  <c r="R61" i="3" s="1"/>
  <c r="Z61" i="3"/>
  <c r="AA61" i="3" s="1"/>
  <c r="Q53" i="3"/>
  <c r="R53" i="3" s="1"/>
  <c r="AA53" i="3"/>
  <c r="Q45" i="3"/>
  <c r="R45" i="3" s="1"/>
  <c r="AA45" i="3"/>
  <c r="Q37" i="3"/>
  <c r="R37" i="3" s="1"/>
  <c r="Q21" i="3"/>
  <c r="R21" i="3" s="1"/>
  <c r="Z21" i="3"/>
  <c r="AA21" i="3" s="1"/>
  <c r="Q13" i="3"/>
  <c r="R13" i="3" s="1"/>
  <c r="Z13" i="3"/>
  <c r="AA13" i="3" s="1"/>
  <c r="Q5" i="3"/>
  <c r="R5" i="3" s="1"/>
  <c r="Q2500" i="3"/>
  <c r="R2500" i="3" s="1"/>
  <c r="Q2476" i="3"/>
  <c r="R2476" i="3" s="1"/>
  <c r="Q2468" i="3"/>
  <c r="R2468" i="3" s="1"/>
  <c r="AA2468" i="3"/>
  <c r="Q2460" i="3"/>
  <c r="R2460" i="3" s="1"/>
  <c r="AA2460" i="3"/>
  <c r="Q2452" i="3"/>
  <c r="R2452" i="3" s="1"/>
  <c r="AA2452" i="3"/>
  <c r="Q2444" i="3"/>
  <c r="R2444" i="3" s="1"/>
  <c r="AA2444" i="3"/>
  <c r="Q2428" i="3"/>
  <c r="R2428" i="3" s="1"/>
  <c r="AA2428" i="3"/>
  <c r="Q2420" i="3"/>
  <c r="R2420" i="3" s="1"/>
  <c r="Z2420" i="3"/>
  <c r="AA2420" i="3" s="1"/>
  <c r="Q2404" i="3"/>
  <c r="R2404" i="3" s="1"/>
  <c r="AA2404" i="3"/>
  <c r="Q2396" i="3"/>
  <c r="R2396" i="3" s="1"/>
  <c r="AA2396" i="3"/>
  <c r="Q2388" i="3"/>
  <c r="R2388" i="3" s="1"/>
  <c r="AA2388" i="3"/>
  <c r="Q2380" i="3"/>
  <c r="R2380" i="3" s="1"/>
  <c r="AA2380" i="3"/>
  <c r="Q2372" i="3"/>
  <c r="R2372" i="3" s="1"/>
  <c r="AA2372" i="3"/>
  <c r="Q2356" i="3"/>
  <c r="R2356" i="3" s="1"/>
  <c r="Z2356" i="3"/>
  <c r="AA2356" i="3" s="1"/>
  <c r="Q2348" i="3"/>
  <c r="R2348" i="3" s="1"/>
  <c r="Q2340" i="3"/>
  <c r="R2340" i="3" s="1"/>
  <c r="AA2340" i="3"/>
  <c r="Q2324" i="3"/>
  <c r="R2324" i="3" s="1"/>
  <c r="AA2324" i="3"/>
  <c r="Q2316" i="3"/>
  <c r="R2316" i="3" s="1"/>
  <c r="AA2316" i="3"/>
  <c r="Q2308" i="3"/>
  <c r="R2308" i="3" s="1"/>
  <c r="AA2308" i="3"/>
  <c r="Q2300" i="3"/>
  <c r="R2300" i="3" s="1"/>
  <c r="AA2300" i="3"/>
  <c r="Q2292" i="3"/>
  <c r="R2292" i="3" s="1"/>
  <c r="AA2292" i="3"/>
  <c r="Q2284" i="3"/>
  <c r="R2284" i="3" s="1"/>
  <c r="AA2284" i="3"/>
  <c r="Q2276" i="3"/>
  <c r="R2276" i="3" s="1"/>
  <c r="AA2276" i="3"/>
  <c r="Q2260" i="3"/>
  <c r="R2260" i="3" s="1"/>
  <c r="Z2260" i="3"/>
  <c r="AA2260" i="3" s="1"/>
  <c r="Q2252" i="3"/>
  <c r="R2252" i="3" s="1"/>
  <c r="AA2252" i="3"/>
  <c r="Q2244" i="3"/>
  <c r="R2244" i="3" s="1"/>
  <c r="AA2244" i="3"/>
  <c r="Q2236" i="3"/>
  <c r="R2236" i="3" s="1"/>
  <c r="Q2228" i="3"/>
  <c r="R2228" i="3" s="1"/>
  <c r="AA2228" i="3"/>
  <c r="Q2220" i="3"/>
  <c r="R2220" i="3" s="1"/>
  <c r="AA2220" i="3"/>
  <c r="Q2212" i="3"/>
  <c r="R2212" i="3" s="1"/>
  <c r="Q2204" i="3"/>
  <c r="R2204" i="3" s="1"/>
  <c r="AA2204" i="3"/>
  <c r="Q2188" i="3"/>
  <c r="R2188" i="3" s="1"/>
  <c r="AA2188" i="3"/>
  <c r="Q2180" i="3"/>
  <c r="R2180" i="3" s="1"/>
  <c r="AA2180" i="3"/>
  <c r="Q2172" i="3"/>
  <c r="R2172" i="3" s="1"/>
  <c r="AA2172" i="3"/>
  <c r="Q2164" i="3"/>
  <c r="R2164" i="3" s="1"/>
  <c r="AA2164" i="3"/>
  <c r="Q2156" i="3"/>
  <c r="R2156" i="3" s="1"/>
  <c r="AA2156" i="3"/>
  <c r="Q2148" i="3"/>
  <c r="R2148" i="3" s="1"/>
  <c r="AA2148" i="3"/>
  <c r="Q2140" i="3"/>
  <c r="R2140" i="3" s="1"/>
  <c r="Q2132" i="3"/>
  <c r="R2132" i="3" s="1"/>
  <c r="AA2132" i="3"/>
  <c r="Q2108" i="3"/>
  <c r="R2108" i="3" s="1"/>
  <c r="AA2108" i="3"/>
  <c r="Q2100" i="3"/>
  <c r="R2100" i="3" s="1"/>
  <c r="AA2100" i="3"/>
  <c r="Q2084" i="3"/>
  <c r="R2084" i="3" s="1"/>
  <c r="AA2084" i="3"/>
  <c r="Q2068" i="3"/>
  <c r="R2068" i="3" s="1"/>
  <c r="AA2068" i="3"/>
  <c r="Q2060" i="3"/>
  <c r="R2060" i="3" s="1"/>
  <c r="AA2060" i="3"/>
  <c r="Q2036" i="3"/>
  <c r="R2036" i="3" s="1"/>
  <c r="Q2012" i="3"/>
  <c r="R2012" i="3" s="1"/>
  <c r="Z2012" i="3"/>
  <c r="AA2012" i="3" s="1"/>
  <c r="Q2004" i="3"/>
  <c r="R2004" i="3" s="1"/>
  <c r="AA2004" i="3"/>
  <c r="Q1988" i="3"/>
  <c r="R1988" i="3" s="1"/>
  <c r="AA1988" i="3"/>
  <c r="Q1980" i="3"/>
  <c r="R1980" i="3" s="1"/>
  <c r="AA1980" i="3"/>
  <c r="Q1972" i="3"/>
  <c r="R1972" i="3" s="1"/>
  <c r="Z1972" i="3"/>
  <c r="AA1972" i="3" s="1"/>
  <c r="Q1964" i="3"/>
  <c r="R1964" i="3" s="1"/>
  <c r="Z1964" i="3"/>
  <c r="AA1964" i="3" s="1"/>
  <c r="Q1948" i="3"/>
  <c r="R1948" i="3" s="1"/>
  <c r="Q1940" i="3"/>
  <c r="R1940" i="3" s="1"/>
  <c r="AA1940" i="3"/>
  <c r="Q1932" i="3"/>
  <c r="R1932" i="3" s="1"/>
  <c r="AA1932" i="3"/>
  <c r="Q1924" i="3"/>
  <c r="R1924" i="3" s="1"/>
  <c r="AA1924" i="3"/>
  <c r="Q1916" i="3"/>
  <c r="R1916" i="3" s="1"/>
  <c r="AA1916" i="3"/>
  <c r="Q1908" i="3"/>
  <c r="R1908" i="3" s="1"/>
  <c r="AA1908" i="3"/>
  <c r="Q1900" i="3"/>
  <c r="R1900" i="3" s="1"/>
  <c r="AA1900" i="3"/>
  <c r="Q1892" i="3"/>
  <c r="R1892" i="3" s="1"/>
  <c r="Q1876" i="3"/>
  <c r="R1876" i="3" s="1"/>
  <c r="AA1876" i="3"/>
  <c r="Q1868" i="3"/>
  <c r="R1868" i="3" s="1"/>
  <c r="AA1868" i="3"/>
  <c r="Q1852" i="3"/>
  <c r="R1852" i="3" s="1"/>
  <c r="Q1844" i="3"/>
  <c r="R1844" i="3" s="1"/>
  <c r="AA1844" i="3"/>
  <c r="Q1836" i="3"/>
  <c r="R1836" i="3" s="1"/>
  <c r="AA1836" i="3"/>
  <c r="Q1828" i="3"/>
  <c r="R1828" i="3" s="1"/>
  <c r="AA1828" i="3"/>
  <c r="Q1820" i="3"/>
  <c r="R1820" i="3" s="1"/>
  <c r="AA1820" i="3"/>
  <c r="Q1812" i="3"/>
  <c r="R1812" i="3" s="1"/>
  <c r="AA1812" i="3"/>
  <c r="Q1796" i="3"/>
  <c r="R1796" i="3" s="1"/>
  <c r="AA1796" i="3"/>
  <c r="Q1788" i="3"/>
  <c r="R1788" i="3" s="1"/>
  <c r="AA1788" i="3"/>
  <c r="Q1772" i="3"/>
  <c r="R1772" i="3" s="1"/>
  <c r="AA1772" i="3"/>
  <c r="Q1756" i="3"/>
  <c r="R1756" i="3" s="1"/>
  <c r="AA1756" i="3"/>
  <c r="Q1748" i="3"/>
  <c r="R1748" i="3" s="1"/>
  <c r="AA1748" i="3"/>
  <c r="Q1732" i="3"/>
  <c r="R1732" i="3" s="1"/>
  <c r="AA1732" i="3"/>
  <c r="Q1724" i="3"/>
  <c r="R1724" i="3" s="1"/>
  <c r="AA1724" i="3"/>
  <c r="Q1716" i="3"/>
  <c r="R1716" i="3" s="1"/>
  <c r="AA1716" i="3"/>
  <c r="Q1708" i="3"/>
  <c r="R1708" i="3" s="1"/>
  <c r="AA1708" i="3"/>
  <c r="Q1700" i="3"/>
  <c r="R1700" i="3" s="1"/>
  <c r="Z1700" i="3"/>
  <c r="AA1700" i="3" s="1"/>
  <c r="Q1692" i="3"/>
  <c r="R1692" i="3" s="1"/>
  <c r="AA1692" i="3"/>
  <c r="Q1684" i="3"/>
  <c r="R1684" i="3" s="1"/>
  <c r="Q1676" i="3"/>
  <c r="R1676" i="3" s="1"/>
  <c r="AA1676" i="3"/>
  <c r="Q1668" i="3"/>
  <c r="R1668" i="3" s="1"/>
  <c r="AA1668" i="3"/>
  <c r="Q1660" i="3"/>
  <c r="R1660" i="3" s="1"/>
  <c r="AA1660" i="3"/>
  <c r="Q1644" i="3"/>
  <c r="R1644" i="3" s="1"/>
  <c r="AA1644" i="3"/>
  <c r="Q1636" i="3"/>
  <c r="R1636" i="3" s="1"/>
  <c r="AA1636" i="3"/>
  <c r="Q1628" i="3"/>
  <c r="R1628" i="3" s="1"/>
  <c r="Q1620" i="3"/>
  <c r="R1620" i="3" s="1"/>
  <c r="AA1620" i="3"/>
  <c r="Q1604" i="3"/>
  <c r="R1604" i="3" s="1"/>
  <c r="AA1604" i="3"/>
  <c r="Q1596" i="3"/>
  <c r="R1596" i="3" s="1"/>
  <c r="Z1596" i="3"/>
  <c r="AA1596" i="3" s="1"/>
  <c r="Q1588" i="3"/>
  <c r="R1588" i="3" s="1"/>
  <c r="AA1588" i="3"/>
  <c r="Q1580" i="3"/>
  <c r="R1580" i="3" s="1"/>
  <c r="AA1580" i="3"/>
  <c r="Q1572" i="3"/>
  <c r="R1572" i="3" s="1"/>
  <c r="AA1572" i="3"/>
  <c r="Q1564" i="3"/>
  <c r="R1564" i="3" s="1"/>
  <c r="AA1564" i="3"/>
  <c r="Q1556" i="3"/>
  <c r="R1556" i="3" s="1"/>
  <c r="AA1556" i="3"/>
  <c r="Q1548" i="3"/>
  <c r="R1548" i="3" s="1"/>
  <c r="Q1540" i="3"/>
  <c r="R1540" i="3" s="1"/>
  <c r="AA1540" i="3"/>
  <c r="Q1532" i="3"/>
  <c r="R1532" i="3" s="1"/>
  <c r="Z1532" i="3"/>
  <c r="AA1532" i="3" s="1"/>
  <c r="Q1524" i="3"/>
  <c r="R1524" i="3" s="1"/>
  <c r="Q1516" i="3"/>
  <c r="R1516" i="3" s="1"/>
  <c r="AA1516" i="3"/>
  <c r="Q1508" i="3"/>
  <c r="R1508" i="3" s="1"/>
  <c r="Z1508" i="3"/>
  <c r="AA1508" i="3" s="1"/>
  <c r="Q1492" i="3"/>
  <c r="R1492" i="3" s="1"/>
  <c r="AA1492" i="3"/>
  <c r="Q1484" i="3"/>
  <c r="R1484" i="3" s="1"/>
  <c r="AA1484" i="3"/>
  <c r="Q1476" i="3"/>
  <c r="R1476" i="3" s="1"/>
  <c r="AA1476" i="3"/>
  <c r="Q1460" i="3"/>
  <c r="R1460" i="3" s="1"/>
  <c r="AA1460" i="3"/>
  <c r="Q1452" i="3"/>
  <c r="R1452" i="3" s="1"/>
  <c r="AA1452" i="3"/>
  <c r="Q1444" i="3"/>
  <c r="R1444" i="3" s="1"/>
  <c r="AA1444" i="3"/>
  <c r="Q1436" i="3"/>
  <c r="R1436" i="3" s="1"/>
  <c r="Q1428" i="3"/>
  <c r="R1428" i="3" s="1"/>
  <c r="AA1428" i="3"/>
  <c r="Q1420" i="3"/>
  <c r="R1420" i="3" s="1"/>
  <c r="Q1412" i="3"/>
  <c r="R1412" i="3" s="1"/>
  <c r="AA1412" i="3"/>
  <c r="Q1396" i="3"/>
  <c r="R1396" i="3" s="1"/>
  <c r="Q1388" i="3"/>
  <c r="R1388" i="3" s="1"/>
  <c r="AA1388" i="3"/>
  <c r="Q1380" i="3"/>
  <c r="R1380" i="3" s="1"/>
  <c r="AA1380" i="3"/>
  <c r="Q1364" i="3"/>
  <c r="R1364" i="3" s="1"/>
  <c r="AA1364" i="3"/>
  <c r="Q1348" i="3"/>
  <c r="R1348" i="3" s="1"/>
  <c r="AA1348" i="3"/>
  <c r="Q1340" i="3"/>
  <c r="R1340" i="3" s="1"/>
  <c r="AA1340" i="3"/>
  <c r="Q1332" i="3"/>
  <c r="R1332" i="3" s="1"/>
  <c r="AA1332" i="3"/>
  <c r="Q1324" i="3"/>
  <c r="R1324" i="3" s="1"/>
  <c r="AA1324" i="3"/>
  <c r="Q1308" i="3"/>
  <c r="R1308" i="3" s="1"/>
  <c r="AA1308" i="3"/>
  <c r="Q1300" i="3"/>
  <c r="R1300" i="3" s="1"/>
  <c r="AA1300" i="3"/>
  <c r="Q1292" i="3"/>
  <c r="R1292" i="3" s="1"/>
  <c r="AA1292" i="3"/>
  <c r="Q1276" i="3"/>
  <c r="R1276" i="3" s="1"/>
  <c r="AA1276" i="3"/>
  <c r="Q1260" i="3"/>
  <c r="R1260" i="3" s="1"/>
  <c r="Q1252" i="3"/>
  <c r="R1252" i="3" s="1"/>
  <c r="AA1252" i="3"/>
  <c r="Q1244" i="3"/>
  <c r="R1244" i="3" s="1"/>
  <c r="Q1236" i="3"/>
  <c r="R1236" i="3" s="1"/>
  <c r="AA1236" i="3"/>
  <c r="Q1220" i="3"/>
  <c r="R1220" i="3" s="1"/>
  <c r="AA1220" i="3"/>
  <c r="Q1212" i="3"/>
  <c r="R1212" i="3" s="1"/>
  <c r="AA1212" i="3"/>
  <c r="Q1204" i="3"/>
  <c r="R1204" i="3" s="1"/>
  <c r="Q1196" i="3"/>
  <c r="R1196" i="3" s="1"/>
  <c r="AA1196" i="3"/>
  <c r="Q1188" i="3"/>
  <c r="R1188" i="3" s="1"/>
  <c r="AA1188" i="3"/>
  <c r="Q1164" i="3"/>
  <c r="R1164" i="3" s="1"/>
  <c r="AA1164" i="3"/>
  <c r="Q1148" i="3"/>
  <c r="R1148" i="3" s="1"/>
  <c r="Q1140" i="3"/>
  <c r="R1140" i="3" s="1"/>
  <c r="Q1132" i="3"/>
  <c r="R1132" i="3" s="1"/>
  <c r="AA1132" i="3"/>
  <c r="Q1116" i="3"/>
  <c r="R1116" i="3" s="1"/>
  <c r="AA1116" i="3"/>
  <c r="Q1108" i="3"/>
  <c r="R1108" i="3" s="1"/>
  <c r="AA1108" i="3"/>
  <c r="Q1100" i="3"/>
  <c r="R1100" i="3" s="1"/>
  <c r="AA1100" i="3"/>
  <c r="Q1092" i="3"/>
  <c r="R1092" i="3" s="1"/>
  <c r="AA1092" i="3"/>
  <c r="Q1076" i="3"/>
  <c r="R1076" i="3" s="1"/>
  <c r="AA1076" i="3"/>
  <c r="Q1068" i="3"/>
  <c r="R1068" i="3" s="1"/>
  <c r="AA1068" i="3"/>
  <c r="Q1060" i="3"/>
  <c r="R1060" i="3" s="1"/>
  <c r="Z1060" i="3"/>
  <c r="AA1060" i="3" s="1"/>
  <c r="Q1052" i="3"/>
  <c r="R1052" i="3" s="1"/>
  <c r="AA1052" i="3"/>
  <c r="Q1044" i="3"/>
  <c r="R1044" i="3" s="1"/>
  <c r="AA1044" i="3"/>
  <c r="Q1036" i="3"/>
  <c r="R1036" i="3" s="1"/>
  <c r="AA1036" i="3"/>
  <c r="Q1020" i="3"/>
  <c r="R1020" i="3" s="1"/>
  <c r="AA1020" i="3"/>
  <c r="Q1004" i="3"/>
  <c r="R1004" i="3" s="1"/>
  <c r="Q996" i="3"/>
  <c r="R996" i="3" s="1"/>
  <c r="AA996" i="3"/>
  <c r="Q988" i="3"/>
  <c r="R988" i="3" s="1"/>
  <c r="AA988" i="3"/>
  <c r="Q964" i="3"/>
  <c r="R964" i="3" s="1"/>
  <c r="Z964" i="3"/>
  <c r="AA964" i="3" s="1"/>
  <c r="Q956" i="3"/>
  <c r="R956" i="3" s="1"/>
  <c r="Z956" i="3"/>
  <c r="AA956" i="3" s="1"/>
  <c r="Q948" i="3"/>
  <c r="R948" i="3" s="1"/>
  <c r="AA948" i="3"/>
  <c r="Q940" i="3"/>
  <c r="R940" i="3" s="1"/>
  <c r="AA940" i="3"/>
  <c r="Q932" i="3"/>
  <c r="R932" i="3" s="1"/>
  <c r="Q924" i="3"/>
  <c r="R924" i="3" s="1"/>
  <c r="AA924" i="3"/>
  <c r="Q868" i="3"/>
  <c r="R868" i="3" s="1"/>
  <c r="AA868" i="3"/>
  <c r="Q860" i="3"/>
  <c r="R860" i="3" s="1"/>
  <c r="AA860" i="3"/>
  <c r="Q852" i="3"/>
  <c r="R852" i="3" s="1"/>
  <c r="Q836" i="3"/>
  <c r="R836" i="3" s="1"/>
  <c r="Z836" i="3"/>
  <c r="AA836" i="3" s="1"/>
  <c r="Q828" i="3"/>
  <c r="R828" i="3" s="1"/>
  <c r="AA828" i="3"/>
  <c r="Q812" i="3"/>
  <c r="R812" i="3" s="1"/>
  <c r="AA812" i="3"/>
  <c r="Q796" i="3"/>
  <c r="R796" i="3" s="1"/>
  <c r="AA796" i="3"/>
  <c r="Q788" i="3"/>
  <c r="R788" i="3" s="1"/>
  <c r="AA788" i="3"/>
  <c r="Q780" i="3"/>
  <c r="R780" i="3" s="1"/>
  <c r="Z780" i="3"/>
  <c r="AA780" i="3" s="1"/>
  <c r="Q756" i="3"/>
  <c r="R756" i="3" s="1"/>
  <c r="AA756" i="3"/>
  <c r="Q748" i="3"/>
  <c r="R748" i="3" s="1"/>
  <c r="Z748" i="3"/>
  <c r="AA748" i="3" s="1"/>
  <c r="Q732" i="3"/>
  <c r="R732" i="3" s="1"/>
  <c r="AA732" i="3"/>
  <c r="Q724" i="3"/>
  <c r="R724" i="3" s="1"/>
  <c r="AA724" i="3"/>
  <c r="Q716" i="3"/>
  <c r="R716" i="3" s="1"/>
  <c r="AA716" i="3"/>
  <c r="Q708" i="3"/>
  <c r="R708" i="3" s="1"/>
  <c r="AA708" i="3"/>
  <c r="Q700" i="3"/>
  <c r="R700" i="3" s="1"/>
  <c r="AA700" i="3"/>
  <c r="Q692" i="3"/>
  <c r="R692" i="3" s="1"/>
  <c r="AA692" i="3"/>
  <c r="Q684" i="3"/>
  <c r="R684" i="3" s="1"/>
  <c r="AA684" i="3"/>
  <c r="Q676" i="3"/>
  <c r="R676" i="3" s="1"/>
  <c r="Z676" i="3"/>
  <c r="AA676" i="3" s="1"/>
  <c r="Q660" i="3"/>
  <c r="R660" i="3" s="1"/>
  <c r="AA660" i="3"/>
  <c r="Q652" i="3"/>
  <c r="R652" i="3" s="1"/>
  <c r="AA652" i="3"/>
  <c r="Q636" i="3"/>
  <c r="R636" i="3" s="1"/>
  <c r="AA636" i="3"/>
  <c r="Q620" i="3"/>
  <c r="R620" i="3" s="1"/>
  <c r="AA620" i="3"/>
  <c r="Q612" i="3"/>
  <c r="R612" i="3" s="1"/>
  <c r="AA612" i="3"/>
  <c r="Q604" i="3"/>
  <c r="R604" i="3" s="1"/>
  <c r="AA604" i="3"/>
  <c r="Q596" i="3"/>
  <c r="R596" i="3" s="1"/>
  <c r="Q588" i="3"/>
  <c r="R588" i="3" s="1"/>
  <c r="Q580" i="3"/>
  <c r="R580" i="3" s="1"/>
  <c r="AA580" i="3"/>
  <c r="Q572" i="3"/>
  <c r="R572" i="3" s="1"/>
  <c r="AA572" i="3"/>
  <c r="Q556" i="3"/>
  <c r="R556" i="3" s="1"/>
  <c r="AA556" i="3"/>
  <c r="Q548" i="3"/>
  <c r="R548" i="3" s="1"/>
  <c r="AA548" i="3"/>
  <c r="Q540" i="3"/>
  <c r="R540" i="3" s="1"/>
  <c r="Q532" i="3"/>
  <c r="R532" i="3" s="1"/>
  <c r="AA532" i="3"/>
  <c r="Q516" i="3"/>
  <c r="R516" i="3" s="1"/>
  <c r="AA516" i="3"/>
  <c r="Q508" i="3"/>
  <c r="R508" i="3" s="1"/>
  <c r="Q500" i="3"/>
  <c r="R500" i="3" s="1"/>
  <c r="AA500" i="3"/>
  <c r="Q484" i="3"/>
  <c r="R484" i="3" s="1"/>
  <c r="AA484" i="3"/>
  <c r="Q476" i="3"/>
  <c r="R476" i="3" s="1"/>
  <c r="AA476" i="3"/>
  <c r="Q468" i="3"/>
  <c r="R468" i="3" s="1"/>
  <c r="Z468" i="3"/>
  <c r="AA468" i="3" s="1"/>
  <c r="Q460" i="3"/>
  <c r="R460" i="3" s="1"/>
  <c r="AA460" i="3"/>
  <c r="Q452" i="3"/>
  <c r="R452" i="3" s="1"/>
  <c r="AA452" i="3"/>
  <c r="Q444" i="3"/>
  <c r="R444" i="3" s="1"/>
  <c r="AA444" i="3"/>
  <c r="Q436" i="3"/>
  <c r="R436" i="3" s="1"/>
  <c r="Z436" i="3"/>
  <c r="AA436" i="3" s="1"/>
  <c r="Q420" i="3"/>
  <c r="R420" i="3" s="1"/>
  <c r="AA420" i="3"/>
  <c r="Q412" i="3"/>
  <c r="R412" i="3" s="1"/>
  <c r="AA412" i="3"/>
  <c r="Q404" i="3"/>
  <c r="R404" i="3" s="1"/>
  <c r="Q388" i="3"/>
  <c r="R388" i="3" s="1"/>
  <c r="AA388" i="3"/>
  <c r="Q380" i="3"/>
  <c r="R380" i="3" s="1"/>
  <c r="AA380" i="3"/>
  <c r="Q372" i="3"/>
  <c r="R372" i="3" s="1"/>
  <c r="AA372" i="3"/>
  <c r="Q364" i="3"/>
  <c r="R364" i="3" s="1"/>
  <c r="AA364" i="3"/>
  <c r="Q356" i="3"/>
  <c r="R356" i="3" s="1"/>
  <c r="AA356" i="3"/>
  <c r="Q348" i="3"/>
  <c r="R348" i="3" s="1"/>
  <c r="AA348" i="3"/>
  <c r="Q340" i="3"/>
  <c r="R340" i="3" s="1"/>
  <c r="AA340" i="3"/>
  <c r="Q324" i="3"/>
  <c r="R324" i="3" s="1"/>
  <c r="Z324" i="3"/>
  <c r="AA324" i="3" s="1"/>
  <c r="Q316" i="3"/>
  <c r="R316" i="3" s="1"/>
  <c r="AA316" i="3"/>
  <c r="Q308" i="3"/>
  <c r="R308" i="3" s="1"/>
  <c r="AA308" i="3"/>
  <c r="Q300" i="3"/>
  <c r="R300" i="3" s="1"/>
  <c r="AA300" i="3"/>
  <c r="Q292" i="3"/>
  <c r="R292" i="3" s="1"/>
  <c r="AA292" i="3"/>
  <c r="Q276" i="3"/>
  <c r="R276" i="3" s="1"/>
  <c r="AA276" i="3"/>
  <c r="Q268" i="3"/>
  <c r="R268" i="3" s="1"/>
  <c r="AA268" i="3"/>
  <c r="Q260" i="3"/>
  <c r="R260" i="3" s="1"/>
  <c r="AA260" i="3"/>
  <c r="Q252" i="3"/>
  <c r="R252" i="3" s="1"/>
  <c r="AA252" i="3"/>
  <c r="Q244" i="3"/>
  <c r="R244" i="3" s="1"/>
  <c r="Z244" i="3"/>
  <c r="AA244" i="3" s="1"/>
  <c r="Q236" i="3"/>
  <c r="R236" i="3" s="1"/>
  <c r="AA236" i="3"/>
  <c r="Q220" i="3"/>
  <c r="R220" i="3" s="1"/>
  <c r="AA220" i="3"/>
  <c r="Q212" i="3"/>
  <c r="R212" i="3" s="1"/>
  <c r="Q204" i="3"/>
  <c r="R204" i="3" s="1"/>
  <c r="AA204" i="3"/>
  <c r="Q196" i="3"/>
  <c r="R196" i="3" s="1"/>
  <c r="AA196" i="3"/>
  <c r="Q188" i="3"/>
  <c r="R188" i="3" s="1"/>
  <c r="AA188" i="3"/>
  <c r="Q172" i="3"/>
  <c r="R172" i="3" s="1"/>
  <c r="AA172" i="3"/>
  <c r="Q164" i="3"/>
  <c r="R164" i="3" s="1"/>
  <c r="AA164" i="3"/>
  <c r="Q156" i="3"/>
  <c r="R156" i="3" s="1"/>
  <c r="AA156" i="3"/>
  <c r="Q140" i="3"/>
  <c r="R140" i="3" s="1"/>
  <c r="AA140" i="3"/>
  <c r="Q132" i="3"/>
  <c r="R132" i="3" s="1"/>
  <c r="AA132" i="3"/>
  <c r="Q124" i="3"/>
  <c r="R124" i="3" s="1"/>
  <c r="AA124" i="3"/>
  <c r="Q116" i="3"/>
  <c r="R116" i="3" s="1"/>
  <c r="Z116" i="3"/>
  <c r="AA116" i="3" s="1"/>
  <c r="Q108" i="3"/>
  <c r="R108" i="3" s="1"/>
  <c r="AA108" i="3"/>
  <c r="Q100" i="3"/>
  <c r="R100" i="3" s="1"/>
  <c r="AA100" i="3"/>
  <c r="Q92" i="3"/>
  <c r="R92" i="3" s="1"/>
  <c r="AA92" i="3"/>
  <c r="Q84" i="3"/>
  <c r="R84" i="3" s="1"/>
  <c r="Q76" i="3"/>
  <c r="R76" i="3" s="1"/>
  <c r="AA76" i="3"/>
  <c r="Q68" i="3"/>
  <c r="R68" i="3" s="1"/>
  <c r="Z68" i="3"/>
  <c r="AA68" i="3" s="1"/>
  <c r="Q60" i="3"/>
  <c r="R60" i="3" s="1"/>
  <c r="Q52" i="3"/>
  <c r="R52" i="3" s="1"/>
  <c r="AA52" i="3"/>
  <c r="Q28" i="3"/>
  <c r="R28" i="3" s="1"/>
  <c r="AA28" i="3"/>
  <c r="Q12" i="3"/>
  <c r="R12" i="3" s="1"/>
  <c r="Q2491" i="3"/>
  <c r="R2491" i="3" s="1"/>
  <c r="Q2483" i="3"/>
  <c r="R2483" i="3" s="1"/>
  <c r="AA2483" i="3"/>
  <c r="Q2475" i="3"/>
  <c r="R2475" i="3" s="1"/>
  <c r="AA2475" i="3"/>
  <c r="Q2467" i="3"/>
  <c r="R2467" i="3" s="1"/>
  <c r="AA2467" i="3"/>
  <c r="Q2451" i="3"/>
  <c r="R2451" i="3" s="1"/>
  <c r="Z2451" i="3"/>
  <c r="AA2451" i="3" s="1"/>
  <c r="Q2443" i="3"/>
  <c r="R2443" i="3" s="1"/>
  <c r="Q2435" i="3"/>
  <c r="R2435" i="3" s="1"/>
  <c r="Q2427" i="3"/>
  <c r="R2427" i="3" s="1"/>
  <c r="Z2427" i="3"/>
  <c r="AA2427" i="3" s="1"/>
  <c r="Q2419" i="3"/>
  <c r="R2419" i="3" s="1"/>
  <c r="AA2419" i="3"/>
  <c r="Q2411" i="3"/>
  <c r="R2411" i="3" s="1"/>
  <c r="AA2411" i="3"/>
  <c r="Q2403" i="3"/>
  <c r="R2403" i="3" s="1"/>
  <c r="AA2403" i="3"/>
  <c r="Q2387" i="3"/>
  <c r="R2387" i="3" s="1"/>
  <c r="AA2387" i="3"/>
  <c r="Q2379" i="3"/>
  <c r="R2379" i="3" s="1"/>
  <c r="Q2371" i="3"/>
  <c r="R2371" i="3" s="1"/>
  <c r="Q2355" i="3"/>
  <c r="R2355" i="3" s="1"/>
  <c r="AA2355" i="3"/>
  <c r="Q2347" i="3"/>
  <c r="R2347" i="3" s="1"/>
  <c r="AA2347" i="3"/>
  <c r="Q2339" i="3"/>
  <c r="R2339" i="3" s="1"/>
  <c r="AA2339" i="3"/>
  <c r="Q2331" i="3"/>
  <c r="R2331" i="3" s="1"/>
  <c r="AA2331" i="3"/>
  <c r="Q2323" i="3"/>
  <c r="R2323" i="3" s="1"/>
  <c r="AA2323" i="3"/>
  <c r="Q2315" i="3"/>
  <c r="R2315" i="3" s="1"/>
  <c r="AA2315" i="3"/>
  <c r="Q2299" i="3"/>
  <c r="R2299" i="3" s="1"/>
  <c r="Q2291" i="3"/>
  <c r="R2291" i="3" s="1"/>
  <c r="AA2291" i="3"/>
  <c r="Q2283" i="3"/>
  <c r="R2283" i="3" s="1"/>
  <c r="AA2283" i="3"/>
  <c r="Q2275" i="3"/>
  <c r="R2275" i="3" s="1"/>
  <c r="Q2267" i="3"/>
  <c r="R2267" i="3" s="1"/>
  <c r="AA2267" i="3"/>
  <c r="Q2243" i="3"/>
  <c r="R2243" i="3" s="1"/>
  <c r="Q2235" i="3"/>
  <c r="R2235" i="3" s="1"/>
  <c r="Q2227" i="3"/>
  <c r="R2227" i="3" s="1"/>
  <c r="AA2227" i="3"/>
  <c r="Q2211" i="3"/>
  <c r="R2211" i="3" s="1"/>
  <c r="AA2211" i="3"/>
  <c r="Q2203" i="3"/>
  <c r="R2203" i="3" s="1"/>
  <c r="Q2195" i="3"/>
  <c r="R2195" i="3" s="1"/>
  <c r="AA2195" i="3"/>
  <c r="Q2187" i="3"/>
  <c r="R2187" i="3" s="1"/>
  <c r="Q2171" i="3"/>
  <c r="R2171" i="3" s="1"/>
  <c r="AA2171" i="3"/>
  <c r="Q2163" i="3"/>
  <c r="R2163" i="3" s="1"/>
  <c r="AA2163" i="3"/>
  <c r="Q2155" i="3"/>
  <c r="R2155" i="3" s="1"/>
  <c r="AA2155" i="3"/>
  <c r="Q2147" i="3"/>
  <c r="R2147" i="3" s="1"/>
  <c r="AA2147" i="3"/>
  <c r="Q2139" i="3"/>
  <c r="R2139" i="3" s="1"/>
  <c r="AA2139" i="3"/>
  <c r="Q2115" i="3"/>
  <c r="R2115" i="3" s="1"/>
  <c r="AA2115" i="3"/>
  <c r="Q2107" i="3"/>
  <c r="R2107" i="3" s="1"/>
  <c r="AA2107" i="3"/>
  <c r="Q2099" i="3"/>
  <c r="R2099" i="3" s="1"/>
  <c r="AA2099" i="3"/>
  <c r="Q2091" i="3"/>
  <c r="R2091" i="3" s="1"/>
  <c r="AA2091" i="3"/>
  <c r="Q2083" i="3"/>
  <c r="R2083" i="3" s="1"/>
  <c r="AA2083" i="3"/>
  <c r="Q2075" i="3"/>
  <c r="R2075" i="3" s="1"/>
  <c r="AA2075" i="3"/>
  <c r="Q2067" i="3"/>
  <c r="R2067" i="3" s="1"/>
  <c r="Q2059" i="3"/>
  <c r="R2059" i="3" s="1"/>
  <c r="AA2059" i="3"/>
  <c r="Q2051" i="3"/>
  <c r="R2051" i="3" s="1"/>
  <c r="AA2051" i="3"/>
  <c r="Q2043" i="3"/>
  <c r="R2043" i="3" s="1"/>
  <c r="AA2043" i="3"/>
  <c r="Q2035" i="3"/>
  <c r="R2035" i="3" s="1"/>
  <c r="AA2035" i="3"/>
  <c r="Q2027" i="3"/>
  <c r="R2027" i="3" s="1"/>
  <c r="AA2027" i="3"/>
  <c r="Q2019" i="3"/>
  <c r="R2019" i="3" s="1"/>
  <c r="AA2019" i="3"/>
  <c r="Q2003" i="3"/>
  <c r="R2003" i="3" s="1"/>
  <c r="AA2003" i="3"/>
  <c r="Q1995" i="3"/>
  <c r="R1995" i="3" s="1"/>
  <c r="AA1995" i="3"/>
  <c r="Q1987" i="3"/>
  <c r="R1987" i="3" s="1"/>
  <c r="AA1987" i="3"/>
  <c r="Q1979" i="3"/>
  <c r="R1979" i="3" s="1"/>
  <c r="Z1979" i="3"/>
  <c r="AA1979" i="3" s="1"/>
  <c r="Q1971" i="3"/>
  <c r="R1971" i="3" s="1"/>
  <c r="Q1963" i="3"/>
  <c r="R1963" i="3" s="1"/>
  <c r="AA1963" i="3"/>
  <c r="Q1955" i="3"/>
  <c r="R1955" i="3" s="1"/>
  <c r="AA1955" i="3"/>
  <c r="Q1923" i="3"/>
  <c r="R1923" i="3" s="1"/>
  <c r="AA1923" i="3"/>
  <c r="Q1915" i="3"/>
  <c r="R1915" i="3" s="1"/>
  <c r="AA1915" i="3"/>
  <c r="Q1907" i="3"/>
  <c r="R1907" i="3" s="1"/>
  <c r="Q1899" i="3"/>
  <c r="R1899" i="3" s="1"/>
  <c r="AA1899" i="3"/>
  <c r="Q1883" i="3"/>
  <c r="R1883" i="3" s="1"/>
  <c r="AA1883" i="3"/>
  <c r="Q1875" i="3"/>
  <c r="R1875" i="3" s="1"/>
  <c r="AA1875" i="3"/>
  <c r="Q1859" i="3"/>
  <c r="R1859" i="3" s="1"/>
  <c r="Q1843" i="3"/>
  <c r="R1843" i="3" s="1"/>
  <c r="AA1843" i="3"/>
  <c r="Q1835" i="3"/>
  <c r="R1835" i="3" s="1"/>
  <c r="AA1835" i="3"/>
  <c r="Q1827" i="3"/>
  <c r="R1827" i="3" s="1"/>
  <c r="AA1827" i="3"/>
  <c r="Q1819" i="3"/>
  <c r="R1819" i="3" s="1"/>
  <c r="AA1819" i="3"/>
  <c r="Q1811" i="3"/>
  <c r="R1811" i="3" s="1"/>
  <c r="Q1803" i="3"/>
  <c r="R1803" i="3" s="1"/>
  <c r="AA1803" i="3"/>
  <c r="Q1787" i="3"/>
  <c r="R1787" i="3" s="1"/>
  <c r="AA1787" i="3"/>
  <c r="Q1779" i="3"/>
  <c r="R1779" i="3" s="1"/>
  <c r="AA1779" i="3"/>
  <c r="Q1771" i="3"/>
  <c r="R1771" i="3" s="1"/>
  <c r="Q1763" i="3"/>
  <c r="R1763" i="3" s="1"/>
  <c r="AA1763" i="3"/>
  <c r="Q1747" i="3"/>
  <c r="R1747" i="3" s="1"/>
  <c r="AA1747" i="3"/>
  <c r="Q1739" i="3"/>
  <c r="R1739" i="3" s="1"/>
  <c r="AA1739" i="3"/>
  <c r="Q1731" i="3"/>
  <c r="R1731" i="3" s="1"/>
  <c r="AA1731" i="3"/>
  <c r="Q1723" i="3"/>
  <c r="R1723" i="3" s="1"/>
  <c r="AA1723" i="3"/>
  <c r="Q1715" i="3"/>
  <c r="R1715" i="3" s="1"/>
  <c r="AA1715" i="3"/>
  <c r="Q1707" i="3"/>
  <c r="R1707" i="3" s="1"/>
  <c r="AA1707" i="3"/>
  <c r="Q1699" i="3"/>
  <c r="R1699" i="3" s="1"/>
  <c r="Q1691" i="3"/>
  <c r="R1691" i="3" s="1"/>
  <c r="AA1691" i="3"/>
  <c r="Q1683" i="3"/>
  <c r="R1683" i="3" s="1"/>
  <c r="AA1683" i="3"/>
  <c r="Q1675" i="3"/>
  <c r="R1675" i="3" s="1"/>
  <c r="AA1675" i="3"/>
  <c r="Q1667" i="3"/>
  <c r="R1667" i="3" s="1"/>
  <c r="AA1667" i="3"/>
  <c r="Q1659" i="3"/>
  <c r="R1659" i="3" s="1"/>
  <c r="AA1659" i="3"/>
  <c r="Q1651" i="3"/>
  <c r="R1651" i="3" s="1"/>
  <c r="Z1651" i="3"/>
  <c r="AA1651" i="3" s="1"/>
  <c r="Q1635" i="3"/>
  <c r="R1635" i="3" s="1"/>
  <c r="AA1635" i="3"/>
  <c r="Q1627" i="3"/>
  <c r="R1627" i="3" s="1"/>
  <c r="AA1627" i="3"/>
  <c r="Q1619" i="3"/>
  <c r="R1619" i="3" s="1"/>
  <c r="AA1619" i="3"/>
  <c r="Q1603" i="3"/>
  <c r="R1603" i="3" s="1"/>
  <c r="Q1587" i="3"/>
  <c r="R1587" i="3" s="1"/>
  <c r="AA1587" i="3"/>
  <c r="Q1579" i="3"/>
  <c r="R1579" i="3" s="1"/>
  <c r="AA1579" i="3"/>
  <c r="Q1571" i="3"/>
  <c r="R1571" i="3" s="1"/>
  <c r="AA1571" i="3"/>
  <c r="Q1563" i="3"/>
  <c r="R1563" i="3" s="1"/>
  <c r="Q1547" i="3"/>
  <c r="R1547" i="3" s="1"/>
  <c r="AA1547" i="3"/>
  <c r="Q1539" i="3"/>
  <c r="R1539" i="3" s="1"/>
  <c r="AA1539" i="3"/>
  <c r="Q1531" i="3"/>
  <c r="R1531" i="3" s="1"/>
  <c r="Q1523" i="3"/>
  <c r="R1523" i="3" s="1"/>
  <c r="AA1523" i="3"/>
  <c r="Q1515" i="3"/>
  <c r="R1515" i="3" s="1"/>
  <c r="Z1515" i="3"/>
  <c r="AA1515" i="3" s="1"/>
  <c r="Q1507" i="3"/>
  <c r="R1507" i="3" s="1"/>
  <c r="AA1507" i="3"/>
  <c r="Q1499" i="3"/>
  <c r="R1499" i="3" s="1"/>
  <c r="AA1499" i="3"/>
  <c r="Q1491" i="3"/>
  <c r="R1491" i="3" s="1"/>
  <c r="AA1491" i="3"/>
  <c r="Q1483" i="3"/>
  <c r="R1483" i="3" s="1"/>
  <c r="AA1483" i="3"/>
  <c r="Q1475" i="3"/>
  <c r="R1475" i="3" s="1"/>
  <c r="AA1475" i="3"/>
  <c r="Q1467" i="3"/>
  <c r="R1467" i="3" s="1"/>
  <c r="AA1467" i="3"/>
  <c r="Q1459" i="3"/>
  <c r="R1459" i="3" s="1"/>
  <c r="AA1459" i="3"/>
  <c r="Q1451" i="3"/>
  <c r="R1451" i="3" s="1"/>
  <c r="AA1451" i="3"/>
  <c r="Q1443" i="3"/>
  <c r="R1443" i="3" s="1"/>
  <c r="AA1443" i="3"/>
  <c r="Q1435" i="3"/>
  <c r="R1435" i="3" s="1"/>
  <c r="AA1435" i="3"/>
  <c r="Q1427" i="3"/>
  <c r="R1427" i="3" s="1"/>
  <c r="Z1427" i="3"/>
  <c r="AA1427" i="3" s="1"/>
  <c r="Q1403" i="3"/>
  <c r="R1403" i="3" s="1"/>
  <c r="Q1395" i="3"/>
  <c r="R1395" i="3" s="1"/>
  <c r="AA1395" i="3"/>
  <c r="Q1379" i="3"/>
  <c r="R1379" i="3" s="1"/>
  <c r="AA1379" i="3"/>
  <c r="Q1371" i="3"/>
  <c r="R1371" i="3" s="1"/>
  <c r="AA1371" i="3"/>
  <c r="Q1363" i="3"/>
  <c r="R1363" i="3" s="1"/>
  <c r="AA1363" i="3"/>
  <c r="Q1355" i="3"/>
  <c r="R1355" i="3" s="1"/>
  <c r="Q1347" i="3"/>
  <c r="R1347" i="3" s="1"/>
  <c r="AA1347" i="3"/>
  <c r="Q1339" i="3"/>
  <c r="R1339" i="3" s="1"/>
  <c r="AA1339" i="3"/>
  <c r="Q1331" i="3"/>
  <c r="R1331" i="3" s="1"/>
  <c r="AA1331" i="3"/>
  <c r="Q1323" i="3"/>
  <c r="R1323" i="3" s="1"/>
  <c r="Q1299" i="3"/>
  <c r="R1299" i="3" s="1"/>
  <c r="AA1299" i="3"/>
  <c r="Q1283" i="3"/>
  <c r="R1283" i="3" s="1"/>
  <c r="AA1283" i="3"/>
  <c r="Q1275" i="3"/>
  <c r="R1275" i="3" s="1"/>
  <c r="Z1275" i="3"/>
  <c r="AA1275" i="3" s="1"/>
  <c r="Q1267" i="3"/>
  <c r="R1267" i="3" s="1"/>
  <c r="AA1267" i="3"/>
  <c r="Q1259" i="3"/>
  <c r="R1259" i="3" s="1"/>
  <c r="Z1259" i="3"/>
  <c r="AA1259" i="3" s="1"/>
  <c r="Q1251" i="3"/>
  <c r="R1251" i="3" s="1"/>
  <c r="AA1251" i="3"/>
  <c r="Q1243" i="3"/>
  <c r="R1243" i="3" s="1"/>
  <c r="AA1243" i="3"/>
  <c r="Q1235" i="3"/>
  <c r="R1235" i="3" s="1"/>
  <c r="AA1235" i="3"/>
  <c r="Q1211" i="3"/>
  <c r="R1211" i="3" s="1"/>
  <c r="AA1211" i="3"/>
  <c r="Q1203" i="3"/>
  <c r="R1203" i="3" s="1"/>
  <c r="AA1203" i="3"/>
  <c r="Q1195" i="3"/>
  <c r="R1195" i="3" s="1"/>
  <c r="AA1195" i="3"/>
  <c r="Q1163" i="3"/>
  <c r="R1163" i="3" s="1"/>
  <c r="AA1163" i="3"/>
  <c r="Q1155" i="3"/>
  <c r="R1155" i="3" s="1"/>
  <c r="AA1155" i="3"/>
  <c r="Q1147" i="3"/>
  <c r="R1147" i="3" s="1"/>
  <c r="AA1147" i="3"/>
  <c r="Q1139" i="3"/>
  <c r="R1139" i="3" s="1"/>
  <c r="AA1139" i="3"/>
  <c r="Q1131" i="3"/>
  <c r="R1131" i="3" s="1"/>
  <c r="Q1123" i="3"/>
  <c r="R1123" i="3" s="1"/>
  <c r="AA1123" i="3"/>
  <c r="Q1115" i="3"/>
  <c r="R1115" i="3" s="1"/>
  <c r="AA1115" i="3"/>
  <c r="Q1107" i="3"/>
  <c r="R1107" i="3" s="1"/>
  <c r="AA1107" i="3"/>
  <c r="Q1099" i="3"/>
  <c r="R1099" i="3" s="1"/>
  <c r="AA1099" i="3"/>
  <c r="Q1091" i="3"/>
  <c r="R1091" i="3" s="1"/>
  <c r="AA1091" i="3"/>
  <c r="Q1083" i="3"/>
  <c r="R1083" i="3" s="1"/>
  <c r="AA1083" i="3"/>
  <c r="Q1075" i="3"/>
  <c r="R1075" i="3" s="1"/>
  <c r="Q1067" i="3"/>
  <c r="R1067" i="3" s="1"/>
  <c r="AA1067" i="3"/>
  <c r="Q1059" i="3"/>
  <c r="R1059" i="3" s="1"/>
  <c r="AA1059" i="3"/>
  <c r="Q1035" i="3"/>
  <c r="R1035" i="3" s="1"/>
  <c r="AA1035" i="3"/>
  <c r="Q1027" i="3"/>
  <c r="R1027" i="3" s="1"/>
  <c r="AA1027" i="3"/>
  <c r="Q1019" i="3"/>
  <c r="R1019" i="3" s="1"/>
  <c r="AA1019" i="3"/>
  <c r="Q1011" i="3"/>
  <c r="R1011" i="3" s="1"/>
  <c r="Q995" i="3"/>
  <c r="R995" i="3" s="1"/>
  <c r="AA995" i="3"/>
  <c r="Q987" i="3"/>
  <c r="R987" i="3" s="1"/>
  <c r="AA987" i="3"/>
  <c r="Q971" i="3"/>
  <c r="R971" i="3" s="1"/>
  <c r="AA971" i="3"/>
  <c r="Q963" i="3"/>
  <c r="R963" i="3" s="1"/>
  <c r="AA963" i="3"/>
  <c r="Q947" i="3"/>
  <c r="R947" i="3" s="1"/>
  <c r="Z947" i="3"/>
  <c r="AA947" i="3" s="1"/>
  <c r="Q939" i="3"/>
  <c r="R939" i="3" s="1"/>
  <c r="AA939" i="3"/>
  <c r="Q931" i="3"/>
  <c r="R931" i="3" s="1"/>
  <c r="AA931" i="3"/>
  <c r="Q923" i="3"/>
  <c r="R923" i="3" s="1"/>
  <c r="AA923" i="3"/>
  <c r="Q899" i="3"/>
  <c r="R899" i="3" s="1"/>
  <c r="AA899" i="3"/>
  <c r="Q891" i="3"/>
  <c r="R891" i="3" s="1"/>
  <c r="AA891" i="3"/>
  <c r="Q875" i="3"/>
  <c r="R875" i="3" s="1"/>
  <c r="AA875" i="3"/>
  <c r="Q859" i="3"/>
  <c r="R859" i="3" s="1"/>
  <c r="Q843" i="3"/>
  <c r="R843" i="3" s="1"/>
  <c r="AA843" i="3"/>
  <c r="Q827" i="3"/>
  <c r="R827" i="3" s="1"/>
  <c r="AA827" i="3"/>
  <c r="Q803" i="3"/>
  <c r="R803" i="3" s="1"/>
  <c r="AA803" i="3"/>
  <c r="Q795" i="3"/>
  <c r="R795" i="3" s="1"/>
  <c r="AA795" i="3"/>
  <c r="Q771" i="3"/>
  <c r="R771" i="3" s="1"/>
  <c r="AA771" i="3"/>
  <c r="Q763" i="3"/>
  <c r="R763" i="3" s="1"/>
  <c r="AA763" i="3"/>
  <c r="Q747" i="3"/>
  <c r="R747" i="3" s="1"/>
  <c r="AA747" i="3"/>
  <c r="Q739" i="3"/>
  <c r="R739" i="3" s="1"/>
  <c r="AA739" i="3"/>
  <c r="Q731" i="3"/>
  <c r="R731" i="3" s="1"/>
  <c r="AA731" i="3"/>
  <c r="Q723" i="3"/>
  <c r="R723" i="3" s="1"/>
  <c r="AA723" i="3"/>
  <c r="Q715" i="3"/>
  <c r="R715" i="3" s="1"/>
  <c r="Z715" i="3"/>
  <c r="AA715" i="3" s="1"/>
  <c r="Q699" i="3"/>
  <c r="R699" i="3" s="1"/>
  <c r="AA699" i="3"/>
  <c r="Q691" i="3"/>
  <c r="R691" i="3" s="1"/>
  <c r="AA691" i="3"/>
  <c r="Q683" i="3"/>
  <c r="R683" i="3" s="1"/>
  <c r="AA683" i="3"/>
  <c r="Q667" i="3"/>
  <c r="R667" i="3" s="1"/>
  <c r="AA667" i="3"/>
  <c r="Q659" i="3"/>
  <c r="R659" i="3" s="1"/>
  <c r="AA659" i="3"/>
  <c r="Q651" i="3"/>
  <c r="R651" i="3" s="1"/>
  <c r="AA651" i="3"/>
  <c r="Q643" i="3"/>
  <c r="R643" i="3" s="1"/>
  <c r="AA643" i="3"/>
  <c r="Q635" i="3"/>
  <c r="R635" i="3" s="1"/>
  <c r="AA635" i="3"/>
  <c r="Q627" i="3"/>
  <c r="R627" i="3" s="1"/>
  <c r="Z627" i="3"/>
  <c r="AA627" i="3" s="1"/>
  <c r="Q619" i="3"/>
  <c r="R619" i="3" s="1"/>
  <c r="AA619" i="3"/>
  <c r="Q611" i="3"/>
  <c r="R611" i="3" s="1"/>
  <c r="AA611" i="3"/>
  <c r="Q603" i="3"/>
  <c r="R603" i="3" s="1"/>
  <c r="Q595" i="3"/>
  <c r="R595" i="3" s="1"/>
  <c r="AA595" i="3"/>
  <c r="Q579" i="3"/>
  <c r="R579" i="3" s="1"/>
  <c r="Z579" i="3"/>
  <c r="AA579" i="3" s="1"/>
  <c r="Q571" i="3"/>
  <c r="R571" i="3" s="1"/>
  <c r="AA571" i="3"/>
  <c r="Q563" i="3"/>
  <c r="R563" i="3" s="1"/>
  <c r="Q547" i="3"/>
  <c r="R547" i="3" s="1"/>
  <c r="Q539" i="3"/>
  <c r="R539" i="3" s="1"/>
  <c r="AA539" i="3"/>
  <c r="Q531" i="3"/>
  <c r="R531" i="3" s="1"/>
  <c r="Q523" i="3"/>
  <c r="R523" i="3" s="1"/>
  <c r="AA523" i="3"/>
  <c r="Q515" i="3"/>
  <c r="R515" i="3" s="1"/>
  <c r="AA515" i="3"/>
  <c r="Q507" i="3"/>
  <c r="R507" i="3" s="1"/>
  <c r="Q499" i="3"/>
  <c r="R499" i="3" s="1"/>
  <c r="AA499" i="3"/>
  <c r="Q491" i="3"/>
  <c r="R491" i="3" s="1"/>
  <c r="AA491" i="3"/>
  <c r="Q483" i="3"/>
  <c r="R483" i="3" s="1"/>
  <c r="AA483" i="3"/>
  <c r="Q475" i="3"/>
  <c r="R475" i="3" s="1"/>
  <c r="AA475" i="3"/>
  <c r="Q467" i="3"/>
  <c r="R467" i="3" s="1"/>
  <c r="AA467" i="3"/>
  <c r="Q459" i="3"/>
  <c r="R459" i="3" s="1"/>
  <c r="Z459" i="3"/>
  <c r="AA459" i="3" s="1"/>
  <c r="Q427" i="3"/>
  <c r="R427" i="3" s="1"/>
  <c r="AA427" i="3"/>
  <c r="Q419" i="3"/>
  <c r="R419" i="3" s="1"/>
  <c r="AA419" i="3"/>
  <c r="Q411" i="3"/>
  <c r="R411" i="3" s="1"/>
  <c r="AA411" i="3"/>
  <c r="Q403" i="3"/>
  <c r="R403" i="3" s="1"/>
  <c r="Z403" i="3"/>
  <c r="AA403" i="3" s="1"/>
  <c r="Q395" i="3"/>
  <c r="R395" i="3" s="1"/>
  <c r="AA395" i="3"/>
  <c r="Q387" i="3"/>
  <c r="R387" i="3" s="1"/>
  <c r="AA387" i="3"/>
  <c r="Q379" i="3"/>
  <c r="R379" i="3" s="1"/>
  <c r="AA379" i="3"/>
  <c r="Q371" i="3"/>
  <c r="R371" i="3" s="1"/>
  <c r="Z371" i="3"/>
  <c r="AA371" i="3" s="1"/>
  <c r="Q363" i="3"/>
  <c r="R363" i="3" s="1"/>
  <c r="Q355" i="3"/>
  <c r="R355" i="3" s="1"/>
  <c r="AA355" i="3"/>
  <c r="Q347" i="3"/>
  <c r="R347" i="3" s="1"/>
  <c r="AA347" i="3"/>
  <c r="Q339" i="3"/>
  <c r="R339" i="3" s="1"/>
  <c r="AA339" i="3"/>
  <c r="Q331" i="3"/>
  <c r="R331" i="3" s="1"/>
  <c r="AA331" i="3"/>
  <c r="Q315" i="3"/>
  <c r="R315" i="3" s="1"/>
  <c r="AA315" i="3"/>
  <c r="Q307" i="3"/>
  <c r="R307" i="3" s="1"/>
  <c r="AA307" i="3"/>
  <c r="Q299" i="3"/>
  <c r="R299" i="3" s="1"/>
  <c r="AA299" i="3"/>
  <c r="Q291" i="3"/>
  <c r="R291" i="3" s="1"/>
  <c r="Q283" i="3"/>
  <c r="R283" i="3" s="1"/>
  <c r="AA283" i="3"/>
  <c r="Q235" i="3"/>
  <c r="R235" i="3" s="1"/>
  <c r="AA235" i="3"/>
  <c r="Q227" i="3"/>
  <c r="R227" i="3" s="1"/>
  <c r="AA227" i="3"/>
  <c r="Q219" i="3"/>
  <c r="R219" i="3" s="1"/>
  <c r="AA219" i="3"/>
  <c r="Q211" i="3"/>
  <c r="R211" i="3" s="1"/>
  <c r="AA211" i="3"/>
  <c r="Q203" i="3"/>
  <c r="R203" i="3" s="1"/>
  <c r="AA203" i="3"/>
  <c r="Q195" i="3"/>
  <c r="R195" i="3" s="1"/>
  <c r="AA195" i="3"/>
  <c r="Q179" i="3"/>
  <c r="R179" i="3" s="1"/>
  <c r="AA179" i="3"/>
  <c r="Q171" i="3"/>
  <c r="R171" i="3" s="1"/>
  <c r="AA171" i="3"/>
  <c r="Q163" i="3"/>
  <c r="R163" i="3" s="1"/>
  <c r="Z163" i="3"/>
  <c r="AA163" i="3" s="1"/>
  <c r="Q155" i="3"/>
  <c r="R155" i="3" s="1"/>
  <c r="AA155" i="3"/>
  <c r="Q147" i="3"/>
  <c r="R147" i="3" s="1"/>
  <c r="AA147" i="3"/>
  <c r="Q139" i="3"/>
  <c r="R139" i="3" s="1"/>
  <c r="Z139" i="3"/>
  <c r="AA139" i="3" s="1"/>
  <c r="Q131" i="3"/>
  <c r="R131" i="3" s="1"/>
  <c r="AA131" i="3"/>
  <c r="Q123" i="3"/>
  <c r="R123" i="3" s="1"/>
  <c r="AA123" i="3"/>
  <c r="Q115" i="3"/>
  <c r="R115" i="3" s="1"/>
  <c r="AA115" i="3"/>
  <c r="Q107" i="3"/>
  <c r="R107" i="3" s="1"/>
  <c r="AA107" i="3"/>
  <c r="Q99" i="3"/>
  <c r="R99" i="3" s="1"/>
  <c r="AA99" i="3"/>
  <c r="Q83" i="3"/>
  <c r="R83" i="3" s="1"/>
  <c r="AA83" i="3"/>
  <c r="Q75" i="3"/>
  <c r="R75" i="3" s="1"/>
  <c r="AA75" i="3"/>
  <c r="Q67" i="3"/>
  <c r="R67" i="3" s="1"/>
  <c r="AA67" i="3"/>
  <c r="Q51" i="3"/>
  <c r="R51" i="3" s="1"/>
  <c r="AA51" i="3"/>
  <c r="Q43" i="3"/>
  <c r="R43" i="3" s="1"/>
  <c r="AA43" i="3"/>
  <c r="Q27" i="3"/>
  <c r="R27" i="3" s="1"/>
  <c r="AA27" i="3"/>
  <c r="Q19" i="3"/>
  <c r="R19" i="3" s="1"/>
  <c r="AA19" i="3"/>
  <c r="Q11" i="3"/>
  <c r="R11" i="3" s="1"/>
  <c r="AA11" i="3"/>
  <c r="Q2490" i="3"/>
  <c r="R2490" i="3" s="1"/>
  <c r="AA2490" i="3"/>
  <c r="Q2482" i="3"/>
  <c r="R2482" i="3" s="1"/>
  <c r="AA2482" i="3"/>
  <c r="Q2466" i="3"/>
  <c r="R2466" i="3" s="1"/>
  <c r="AA2466" i="3"/>
  <c r="Q2458" i="3"/>
  <c r="R2458" i="3" s="1"/>
  <c r="AA2458" i="3"/>
  <c r="Q2450" i="3"/>
  <c r="R2450" i="3" s="1"/>
  <c r="AA2450" i="3"/>
  <c r="Q2434" i="3"/>
  <c r="R2434" i="3" s="1"/>
  <c r="AA2434" i="3"/>
  <c r="Q2426" i="3"/>
  <c r="R2426" i="3" s="1"/>
  <c r="AA2426" i="3"/>
  <c r="Q2410" i="3"/>
  <c r="R2410" i="3" s="1"/>
  <c r="AA2410" i="3"/>
  <c r="Q2402" i="3"/>
  <c r="R2402" i="3" s="1"/>
  <c r="AA2402" i="3"/>
  <c r="Q2394" i="3"/>
  <c r="R2394" i="3" s="1"/>
  <c r="AA2394" i="3"/>
  <c r="Q2386" i="3"/>
  <c r="R2386" i="3" s="1"/>
  <c r="AA2386" i="3"/>
  <c r="Q2378" i="3"/>
  <c r="R2378" i="3" s="1"/>
  <c r="Q2370" i="3"/>
  <c r="R2370" i="3" s="1"/>
  <c r="AA2370" i="3"/>
  <c r="Q2362" i="3"/>
  <c r="R2362" i="3" s="1"/>
  <c r="AA2362" i="3"/>
  <c r="Q2338" i="3"/>
  <c r="R2338" i="3" s="1"/>
  <c r="Z2338" i="3"/>
  <c r="AA2338" i="3" s="1"/>
  <c r="Q2330" i="3"/>
  <c r="R2330" i="3" s="1"/>
  <c r="Q2322" i="3"/>
  <c r="R2322" i="3" s="1"/>
  <c r="AA2322" i="3"/>
  <c r="Q2314" i="3"/>
  <c r="R2314" i="3" s="1"/>
  <c r="AA2314" i="3"/>
  <c r="Q2306" i="3"/>
  <c r="R2306" i="3" s="1"/>
  <c r="AA2306" i="3"/>
  <c r="Q2298" i="3"/>
  <c r="R2298" i="3" s="1"/>
  <c r="AA2298" i="3"/>
  <c r="Q2290" i="3"/>
  <c r="R2290" i="3" s="1"/>
  <c r="AA2290" i="3"/>
  <c r="Q2282" i="3"/>
  <c r="R2282" i="3" s="1"/>
  <c r="Q2274" i="3"/>
  <c r="R2274" i="3" s="1"/>
  <c r="AA2274" i="3"/>
  <c r="Q2266" i="3"/>
  <c r="R2266" i="3" s="1"/>
  <c r="Z2266" i="3"/>
  <c r="AA2266" i="3" s="1"/>
  <c r="Q2250" i="3"/>
  <c r="R2250" i="3" s="1"/>
  <c r="AA2250" i="3"/>
  <c r="Q2242" i="3"/>
  <c r="R2242" i="3" s="1"/>
  <c r="AA2242" i="3"/>
  <c r="Q2226" i="3"/>
  <c r="R2226" i="3" s="1"/>
  <c r="AA2226" i="3"/>
  <c r="Q2218" i="3"/>
  <c r="R2218" i="3" s="1"/>
  <c r="Z2218" i="3"/>
  <c r="AA2218" i="3" s="1"/>
  <c r="Q2194" i="3"/>
  <c r="R2194" i="3" s="1"/>
  <c r="Q2186" i="3"/>
  <c r="R2186" i="3" s="1"/>
  <c r="AA2186" i="3"/>
  <c r="Q2178" i="3"/>
  <c r="R2178" i="3" s="1"/>
  <c r="Q2170" i="3"/>
  <c r="R2170" i="3" s="1"/>
  <c r="Q2162" i="3"/>
  <c r="R2162" i="3" s="1"/>
  <c r="AA2162" i="3"/>
  <c r="Q2154" i="3"/>
  <c r="R2154" i="3" s="1"/>
  <c r="AA2154" i="3"/>
  <c r="Q2146" i="3"/>
  <c r="R2146" i="3" s="1"/>
  <c r="Z2146" i="3"/>
  <c r="AA2146" i="3" s="1"/>
  <c r="Q2130" i="3"/>
  <c r="R2130" i="3" s="1"/>
  <c r="AA2130" i="3"/>
  <c r="Q2122" i="3"/>
  <c r="R2122" i="3" s="1"/>
  <c r="AA2122" i="3"/>
  <c r="Q2114" i="3"/>
  <c r="R2114" i="3" s="1"/>
  <c r="Z2114" i="3"/>
  <c r="AA2114" i="3" s="1"/>
  <c r="Q2106" i="3"/>
  <c r="R2106" i="3" s="1"/>
  <c r="AA2106" i="3"/>
  <c r="Q2098" i="3"/>
  <c r="R2098" i="3" s="1"/>
  <c r="AA2098" i="3"/>
  <c r="Q2090" i="3"/>
  <c r="R2090" i="3" s="1"/>
  <c r="Q2082" i="3"/>
  <c r="R2082" i="3" s="1"/>
  <c r="AA2082" i="3"/>
  <c r="Q2074" i="3"/>
  <c r="R2074" i="3" s="1"/>
  <c r="AA2074" i="3"/>
  <c r="Q2066" i="3"/>
  <c r="R2066" i="3" s="1"/>
  <c r="AA2066" i="3"/>
  <c r="Q2058" i="3"/>
  <c r="R2058" i="3" s="1"/>
  <c r="Q2050" i="3"/>
  <c r="R2050" i="3" s="1"/>
  <c r="AA2050" i="3"/>
  <c r="Q2042" i="3"/>
  <c r="R2042" i="3" s="1"/>
  <c r="AA2042" i="3"/>
  <c r="Q2018" i="3"/>
  <c r="R2018" i="3" s="1"/>
  <c r="AA2018" i="3"/>
  <c r="Q2010" i="3"/>
  <c r="R2010" i="3" s="1"/>
  <c r="AA2010" i="3"/>
  <c r="Q2002" i="3"/>
  <c r="R2002" i="3" s="1"/>
  <c r="AA2002" i="3"/>
  <c r="Q1986" i="3"/>
  <c r="R1986" i="3" s="1"/>
  <c r="AA1986" i="3"/>
  <c r="Q1978" i="3"/>
  <c r="R1978" i="3" s="1"/>
  <c r="AA1978" i="3"/>
  <c r="Q1970" i="3"/>
  <c r="R1970" i="3" s="1"/>
  <c r="AA1970" i="3"/>
  <c r="Q1962" i="3"/>
  <c r="R1962" i="3" s="1"/>
  <c r="Q1954" i="3"/>
  <c r="R1954" i="3" s="1"/>
  <c r="AA1954" i="3"/>
  <c r="Q1938" i="3"/>
  <c r="R1938" i="3" s="1"/>
  <c r="AA1938" i="3"/>
  <c r="Q1922" i="3"/>
  <c r="R1922" i="3" s="1"/>
  <c r="AA1922" i="3"/>
  <c r="Q1906" i="3"/>
  <c r="R1906" i="3" s="1"/>
  <c r="AA1906" i="3"/>
  <c r="Q1898" i="3"/>
  <c r="R1898" i="3" s="1"/>
  <c r="AA1898" i="3"/>
  <c r="Q1874" i="3"/>
  <c r="R1874" i="3" s="1"/>
  <c r="AA1874" i="3"/>
  <c r="Q1866" i="3"/>
  <c r="R1866" i="3" s="1"/>
  <c r="AA1866" i="3"/>
  <c r="Q1858" i="3"/>
  <c r="R1858" i="3" s="1"/>
  <c r="AA1858" i="3"/>
  <c r="Q1834" i="3"/>
  <c r="R1834" i="3" s="1"/>
  <c r="AA1834" i="3"/>
  <c r="Q1826" i="3"/>
  <c r="R1826" i="3" s="1"/>
  <c r="AA1826" i="3"/>
  <c r="Q1810" i="3"/>
  <c r="R1810" i="3" s="1"/>
  <c r="AA1810" i="3"/>
  <c r="Q1802" i="3"/>
  <c r="R1802" i="3" s="1"/>
  <c r="AA1802" i="3"/>
  <c r="Q1794" i="3"/>
  <c r="R1794" i="3" s="1"/>
  <c r="AA1794" i="3"/>
  <c r="Q1786" i="3"/>
  <c r="R1786" i="3" s="1"/>
  <c r="AA1786" i="3"/>
  <c r="Q1770" i="3"/>
  <c r="R1770" i="3" s="1"/>
  <c r="AA1770" i="3"/>
  <c r="Q1762" i="3"/>
  <c r="R1762" i="3" s="1"/>
  <c r="AA1762" i="3"/>
  <c r="Q1754" i="3"/>
  <c r="R1754" i="3" s="1"/>
  <c r="AA1754" i="3"/>
  <c r="Q1746" i="3"/>
  <c r="R1746" i="3" s="1"/>
  <c r="AA1746" i="3"/>
  <c r="Q1730" i="3"/>
  <c r="R1730" i="3" s="1"/>
  <c r="Q1722" i="3"/>
  <c r="R1722" i="3" s="1"/>
  <c r="AA1722" i="3"/>
  <c r="Q1714" i="3"/>
  <c r="R1714" i="3" s="1"/>
  <c r="AA1714" i="3"/>
  <c r="Q1706" i="3"/>
  <c r="R1706" i="3" s="1"/>
  <c r="AA1706" i="3"/>
  <c r="Q1698" i="3"/>
  <c r="R1698" i="3" s="1"/>
  <c r="AA1698" i="3"/>
  <c r="Q1690" i="3"/>
  <c r="R1690" i="3" s="1"/>
  <c r="AA1690" i="3"/>
  <c r="Q1674" i="3"/>
  <c r="R1674" i="3" s="1"/>
  <c r="Q1666" i="3"/>
  <c r="R1666" i="3" s="1"/>
  <c r="AA1666" i="3"/>
  <c r="Q1658" i="3"/>
  <c r="R1658" i="3" s="1"/>
  <c r="AA1658" i="3"/>
  <c r="Q1650" i="3"/>
  <c r="R1650" i="3" s="1"/>
  <c r="AA1650" i="3"/>
  <c r="Q1642" i="3"/>
  <c r="R1642" i="3" s="1"/>
  <c r="Z1642" i="3"/>
  <c r="AA1642" i="3" s="1"/>
  <c r="Q1634" i="3"/>
  <c r="R1634" i="3" s="1"/>
  <c r="AA1634" i="3"/>
  <c r="Q1618" i="3"/>
  <c r="R1618" i="3" s="1"/>
  <c r="AA1618" i="3"/>
  <c r="Q1602" i="3"/>
  <c r="R1602" i="3" s="1"/>
  <c r="AA1602" i="3"/>
  <c r="Q1594" i="3"/>
  <c r="R1594" i="3" s="1"/>
  <c r="Q1570" i="3"/>
  <c r="R1570" i="3" s="1"/>
  <c r="AA1570" i="3"/>
  <c r="Q1562" i="3"/>
  <c r="R1562" i="3" s="1"/>
  <c r="AA1562" i="3"/>
  <c r="Q1554" i="3"/>
  <c r="R1554" i="3" s="1"/>
  <c r="AA1554" i="3"/>
  <c r="Q1538" i="3"/>
  <c r="R1538" i="3" s="1"/>
  <c r="AA1538" i="3"/>
  <c r="Q1530" i="3"/>
  <c r="R1530" i="3" s="1"/>
  <c r="AA1530" i="3"/>
  <c r="Q1514" i="3"/>
  <c r="R1514" i="3" s="1"/>
  <c r="AA1514" i="3"/>
  <c r="Q1506" i="3"/>
  <c r="R1506" i="3" s="1"/>
  <c r="AA1506" i="3"/>
  <c r="Q1490" i="3"/>
  <c r="R1490" i="3" s="1"/>
  <c r="AA1490" i="3"/>
  <c r="Q1482" i="3"/>
  <c r="R1482" i="3" s="1"/>
  <c r="AA1482" i="3"/>
  <c r="Q1474" i="3"/>
  <c r="R1474" i="3" s="1"/>
  <c r="AA1474" i="3"/>
  <c r="Q1466" i="3"/>
  <c r="R1466" i="3" s="1"/>
  <c r="Z1466" i="3"/>
  <c r="AA1466" i="3" s="1"/>
  <c r="Q1458" i="3"/>
  <c r="R1458" i="3" s="1"/>
  <c r="Z1458" i="3"/>
  <c r="AA1458" i="3" s="1"/>
  <c r="Q1450" i="3"/>
  <c r="R1450" i="3" s="1"/>
  <c r="AA1450" i="3"/>
  <c r="Q1426" i="3"/>
  <c r="R1426" i="3" s="1"/>
  <c r="AA1426" i="3"/>
  <c r="Q1410" i="3"/>
  <c r="R1410" i="3" s="1"/>
  <c r="AA1410" i="3"/>
  <c r="Q1402" i="3"/>
  <c r="R1402" i="3" s="1"/>
  <c r="AA1402" i="3"/>
  <c r="Q1386" i="3"/>
  <c r="R1386" i="3" s="1"/>
  <c r="AA1386" i="3"/>
  <c r="Q1378" i="3"/>
  <c r="R1378" i="3" s="1"/>
  <c r="AA1378" i="3"/>
  <c r="Q1370" i="3"/>
  <c r="R1370" i="3" s="1"/>
  <c r="AA1370" i="3"/>
  <c r="Q1362" i="3"/>
  <c r="R1362" i="3" s="1"/>
  <c r="AA1362" i="3"/>
  <c r="Q1354" i="3"/>
  <c r="R1354" i="3" s="1"/>
  <c r="AA1354" i="3"/>
  <c r="Q1346" i="3"/>
  <c r="R1346" i="3" s="1"/>
  <c r="AA1346" i="3"/>
  <c r="Q1338" i="3"/>
  <c r="R1338" i="3" s="1"/>
  <c r="AA1338" i="3"/>
  <c r="Q1330" i="3"/>
  <c r="R1330" i="3" s="1"/>
  <c r="AA1330" i="3"/>
  <c r="Q1306" i="3"/>
  <c r="R1306" i="3" s="1"/>
  <c r="AA1306" i="3"/>
  <c r="Q1298" i="3"/>
  <c r="R1298" i="3" s="1"/>
  <c r="Q1290" i="3"/>
  <c r="R1290" i="3" s="1"/>
  <c r="Q1282" i="3"/>
  <c r="R1282" i="3" s="1"/>
  <c r="Z1282" i="3"/>
  <c r="AA1282" i="3" s="1"/>
  <c r="Q1250" i="3"/>
  <c r="R1250" i="3" s="1"/>
  <c r="Z1250" i="3"/>
  <c r="AA1250" i="3" s="1"/>
  <c r="Q1234" i="3"/>
  <c r="R1234" i="3" s="1"/>
  <c r="AA1234" i="3"/>
  <c r="Q1226" i="3"/>
  <c r="R1226" i="3" s="1"/>
  <c r="AA1226" i="3"/>
  <c r="Q1218" i="3"/>
  <c r="R1218" i="3" s="1"/>
  <c r="AA1218" i="3"/>
  <c r="Q1210" i="3"/>
  <c r="R1210" i="3" s="1"/>
  <c r="AA1210" i="3"/>
  <c r="Q1194" i="3"/>
  <c r="R1194" i="3" s="1"/>
  <c r="AA1194" i="3"/>
  <c r="Q1178" i="3"/>
  <c r="R1178" i="3" s="1"/>
  <c r="AA1178" i="3"/>
  <c r="Q1170" i="3"/>
  <c r="R1170" i="3" s="1"/>
  <c r="AA1170" i="3"/>
  <c r="Q1162" i="3"/>
  <c r="R1162" i="3" s="1"/>
  <c r="AA1162" i="3"/>
  <c r="Q1154" i="3"/>
  <c r="R1154" i="3" s="1"/>
  <c r="Q1130" i="3"/>
  <c r="R1130" i="3" s="1"/>
  <c r="AA1130" i="3"/>
  <c r="Q1122" i="3"/>
  <c r="R1122" i="3" s="1"/>
  <c r="AA1122" i="3"/>
  <c r="Q1106" i="3"/>
  <c r="R1106" i="3" s="1"/>
  <c r="Z1106" i="3"/>
  <c r="AA1106" i="3" s="1"/>
  <c r="Q1098" i="3"/>
  <c r="R1098" i="3" s="1"/>
  <c r="AA1098" i="3"/>
  <c r="Q1090" i="3"/>
  <c r="R1090" i="3" s="1"/>
  <c r="Q1074" i="3"/>
  <c r="R1074" i="3" s="1"/>
  <c r="AA1074" i="3"/>
  <c r="Q1058" i="3"/>
  <c r="R1058" i="3" s="1"/>
  <c r="AA1058" i="3"/>
  <c r="Q1050" i="3"/>
  <c r="R1050" i="3" s="1"/>
  <c r="AA1050" i="3"/>
  <c r="Q1042" i="3"/>
  <c r="R1042" i="3" s="1"/>
  <c r="AA1042" i="3"/>
  <c r="Q1034" i="3"/>
  <c r="R1034" i="3" s="1"/>
  <c r="AA1034" i="3"/>
  <c r="Q1018" i="3"/>
  <c r="R1018" i="3" s="1"/>
  <c r="Z1018" i="3"/>
  <c r="AA1018" i="3" s="1"/>
  <c r="Q1010" i="3"/>
  <c r="R1010" i="3" s="1"/>
  <c r="AA1010" i="3"/>
  <c r="Q994" i="3"/>
  <c r="R994" i="3" s="1"/>
  <c r="AA994" i="3"/>
  <c r="Q986" i="3"/>
  <c r="R986" i="3" s="1"/>
  <c r="AA986" i="3"/>
  <c r="Q978" i="3"/>
  <c r="R978" i="3" s="1"/>
  <c r="AA978" i="3"/>
  <c r="Q970" i="3"/>
  <c r="R970" i="3" s="1"/>
  <c r="AA970" i="3"/>
  <c r="Q962" i="3"/>
  <c r="R962" i="3" s="1"/>
  <c r="AA962" i="3"/>
  <c r="Q954" i="3"/>
  <c r="R954" i="3" s="1"/>
  <c r="AA954" i="3"/>
  <c r="Q946" i="3"/>
  <c r="R946" i="3" s="1"/>
  <c r="AA946" i="3"/>
  <c r="Q938" i="3"/>
  <c r="R938" i="3" s="1"/>
  <c r="AA938" i="3"/>
  <c r="Q922" i="3"/>
  <c r="R922" i="3" s="1"/>
  <c r="AA922" i="3"/>
  <c r="Q914" i="3"/>
  <c r="R914" i="3" s="1"/>
  <c r="Z914" i="3"/>
  <c r="AA914" i="3" s="1"/>
  <c r="Q906" i="3"/>
  <c r="R906" i="3" s="1"/>
  <c r="AA906" i="3"/>
  <c r="Q890" i="3"/>
  <c r="R890" i="3" s="1"/>
  <c r="AA890" i="3"/>
  <c r="Q882" i="3"/>
  <c r="R882" i="3" s="1"/>
  <c r="Z882" i="3"/>
  <c r="AA882" i="3" s="1"/>
  <c r="Q874" i="3"/>
  <c r="R874" i="3" s="1"/>
  <c r="AA874" i="3"/>
  <c r="Q866" i="3"/>
  <c r="R866" i="3" s="1"/>
  <c r="Z866" i="3"/>
  <c r="AA866" i="3" s="1"/>
  <c r="Q858" i="3"/>
  <c r="R858" i="3" s="1"/>
  <c r="AA858" i="3"/>
  <c r="Q842" i="3"/>
  <c r="R842" i="3" s="1"/>
  <c r="Q834" i="3"/>
  <c r="R834" i="3" s="1"/>
  <c r="AA834" i="3"/>
  <c r="Q826" i="3"/>
  <c r="R826" i="3" s="1"/>
  <c r="AA826" i="3"/>
  <c r="Q818" i="3"/>
  <c r="R818" i="3" s="1"/>
  <c r="AA818" i="3"/>
  <c r="Q802" i="3"/>
  <c r="R802" i="3" s="1"/>
  <c r="Z802" i="3"/>
  <c r="AA802" i="3" s="1"/>
  <c r="Q786" i="3"/>
  <c r="R786" i="3" s="1"/>
  <c r="Q778" i="3"/>
  <c r="R778" i="3" s="1"/>
  <c r="AA778" i="3"/>
  <c r="Q770" i="3"/>
  <c r="R770" i="3" s="1"/>
  <c r="AA770" i="3"/>
  <c r="Q762" i="3"/>
  <c r="R762" i="3" s="1"/>
  <c r="AA762" i="3"/>
  <c r="Q754" i="3"/>
  <c r="R754" i="3" s="1"/>
  <c r="AA754" i="3"/>
  <c r="Q738" i="3"/>
  <c r="R738" i="3" s="1"/>
  <c r="AA738" i="3"/>
  <c r="Q722" i="3"/>
  <c r="R722" i="3" s="1"/>
  <c r="AA722" i="3"/>
  <c r="Q714" i="3"/>
  <c r="R714" i="3" s="1"/>
  <c r="Q706" i="3"/>
  <c r="R706" i="3" s="1"/>
  <c r="AA706" i="3"/>
  <c r="Q698" i="3"/>
  <c r="R698" i="3" s="1"/>
  <c r="AA698" i="3"/>
  <c r="Q690" i="3"/>
  <c r="R690" i="3" s="1"/>
  <c r="AA690" i="3"/>
  <c r="Q682" i="3"/>
  <c r="R682" i="3" s="1"/>
  <c r="AA682" i="3"/>
  <c r="Q674" i="3"/>
  <c r="R674" i="3" s="1"/>
  <c r="AA674" i="3"/>
  <c r="Q666" i="3"/>
  <c r="R666" i="3" s="1"/>
  <c r="AA666" i="3"/>
  <c r="Q658" i="3"/>
  <c r="R658" i="3" s="1"/>
  <c r="AA658" i="3"/>
  <c r="Q650" i="3"/>
  <c r="R650" i="3" s="1"/>
  <c r="AA650" i="3"/>
  <c r="Q642" i="3"/>
  <c r="R642" i="3" s="1"/>
  <c r="AA642" i="3"/>
  <c r="Q634" i="3"/>
  <c r="R634" i="3" s="1"/>
  <c r="Z634" i="3"/>
  <c r="AA634" i="3" s="1"/>
  <c r="Q626" i="3"/>
  <c r="R626" i="3" s="1"/>
  <c r="Q618" i="3"/>
  <c r="R618" i="3" s="1"/>
  <c r="AA618" i="3"/>
  <c r="Q610" i="3"/>
  <c r="R610" i="3" s="1"/>
  <c r="AA610" i="3"/>
  <c r="Q602" i="3"/>
  <c r="R602" i="3" s="1"/>
  <c r="AA602" i="3"/>
  <c r="Q562" i="3"/>
  <c r="R562" i="3" s="1"/>
  <c r="AA562" i="3"/>
  <c r="Q554" i="3"/>
  <c r="R554" i="3" s="1"/>
  <c r="AA554" i="3"/>
  <c r="Q546" i="3"/>
  <c r="R546" i="3" s="1"/>
  <c r="Q530" i="3"/>
  <c r="R530" i="3" s="1"/>
  <c r="AA530" i="3"/>
  <c r="Q514" i="3"/>
  <c r="R514" i="3" s="1"/>
  <c r="AA514" i="3"/>
  <c r="Q498" i="3"/>
  <c r="R498" i="3" s="1"/>
  <c r="AA498" i="3"/>
  <c r="Q490" i="3"/>
  <c r="R490" i="3" s="1"/>
  <c r="AA490" i="3"/>
  <c r="Q482" i="3"/>
  <c r="R482" i="3" s="1"/>
  <c r="AA482" i="3"/>
  <c r="Q474" i="3"/>
  <c r="R474" i="3" s="1"/>
  <c r="AA474" i="3"/>
  <c r="Q466" i="3"/>
  <c r="R466" i="3" s="1"/>
  <c r="AA466" i="3"/>
  <c r="Q458" i="3"/>
  <c r="R458" i="3" s="1"/>
  <c r="Z458" i="3"/>
  <c r="AA458" i="3" s="1"/>
  <c r="Q450" i="3"/>
  <c r="R450" i="3" s="1"/>
  <c r="AA450" i="3"/>
  <c r="Q442" i="3"/>
  <c r="R442" i="3" s="1"/>
  <c r="Z442" i="3"/>
  <c r="AA442" i="3" s="1"/>
  <c r="Q434" i="3"/>
  <c r="R434" i="3" s="1"/>
  <c r="Z434" i="3"/>
  <c r="AA434" i="3" s="1"/>
  <c r="Q426" i="3"/>
  <c r="R426" i="3" s="1"/>
  <c r="AA426" i="3"/>
  <c r="Q418" i="3"/>
  <c r="R418" i="3" s="1"/>
  <c r="Q410" i="3"/>
  <c r="R410" i="3" s="1"/>
  <c r="AA410" i="3"/>
  <c r="Q394" i="3"/>
  <c r="R394" i="3" s="1"/>
  <c r="AA394" i="3"/>
  <c r="Q386" i="3"/>
  <c r="R386" i="3" s="1"/>
  <c r="AA386" i="3"/>
  <c r="Q370" i="3"/>
  <c r="R370" i="3" s="1"/>
  <c r="AA370" i="3"/>
  <c r="Q362" i="3"/>
  <c r="R362" i="3" s="1"/>
  <c r="AA362" i="3"/>
  <c r="Q354" i="3"/>
  <c r="R354" i="3" s="1"/>
  <c r="AA354" i="3"/>
  <c r="Q346" i="3"/>
  <c r="R346" i="3" s="1"/>
  <c r="AA346" i="3"/>
  <c r="Q338" i="3"/>
  <c r="R338" i="3" s="1"/>
  <c r="AA338" i="3"/>
  <c r="Q2497" i="3"/>
  <c r="R2497" i="3" s="1"/>
  <c r="AA2497" i="3"/>
  <c r="Q2481" i="3"/>
  <c r="R2481" i="3" s="1"/>
  <c r="Q2473" i="3"/>
  <c r="R2473" i="3" s="1"/>
  <c r="AA2473" i="3"/>
  <c r="Q2465" i="3"/>
  <c r="R2465" i="3" s="1"/>
  <c r="AA2465" i="3"/>
  <c r="Q2457" i="3"/>
  <c r="R2457" i="3" s="1"/>
  <c r="AA2457" i="3"/>
  <c r="Q2449" i="3"/>
  <c r="R2449" i="3" s="1"/>
  <c r="AA2449" i="3"/>
  <c r="Q2425" i="3"/>
  <c r="R2425" i="3" s="1"/>
  <c r="AA2425" i="3"/>
  <c r="Q2417" i="3"/>
  <c r="R2417" i="3" s="1"/>
  <c r="AA2417" i="3"/>
  <c r="Q2409" i="3"/>
  <c r="R2409" i="3" s="1"/>
  <c r="AA2409" i="3"/>
  <c r="Q2393" i="3"/>
  <c r="R2393" i="3" s="1"/>
  <c r="AA2393" i="3"/>
  <c r="Q2385" i="3"/>
  <c r="R2385" i="3" s="1"/>
  <c r="AA2385" i="3"/>
  <c r="Q2361" i="3"/>
  <c r="R2361" i="3" s="1"/>
  <c r="AA2361" i="3"/>
  <c r="Q2353" i="3"/>
  <c r="R2353" i="3" s="1"/>
  <c r="AA2353" i="3"/>
  <c r="Q2345" i="3"/>
  <c r="R2345" i="3" s="1"/>
  <c r="AA2345" i="3"/>
  <c r="Q2337" i="3"/>
  <c r="R2337" i="3" s="1"/>
  <c r="AA2337" i="3"/>
  <c r="Q2329" i="3"/>
  <c r="R2329" i="3" s="1"/>
  <c r="Z2329" i="3"/>
  <c r="AA2329" i="3" s="1"/>
  <c r="Q2321" i="3"/>
  <c r="R2321" i="3" s="1"/>
  <c r="AA2321" i="3"/>
  <c r="Q2313" i="3"/>
  <c r="R2313" i="3" s="1"/>
  <c r="AA2313" i="3"/>
  <c r="Q2281" i="3"/>
  <c r="R2281" i="3" s="1"/>
  <c r="AA2281" i="3"/>
  <c r="Q2265" i="3"/>
  <c r="R2265" i="3" s="1"/>
  <c r="AA2265" i="3"/>
  <c r="Q2257" i="3"/>
  <c r="R2257" i="3" s="1"/>
  <c r="AA2257" i="3"/>
  <c r="Q2249" i="3"/>
  <c r="R2249" i="3" s="1"/>
  <c r="AA2249" i="3"/>
  <c r="Q2217" i="3"/>
  <c r="R2217" i="3" s="1"/>
  <c r="AA2217" i="3"/>
  <c r="Q2209" i="3"/>
  <c r="R2209" i="3" s="1"/>
  <c r="AA2209" i="3"/>
  <c r="Q2193" i="3"/>
  <c r="R2193" i="3" s="1"/>
  <c r="AA2193" i="3"/>
  <c r="Q2177" i="3"/>
  <c r="R2177" i="3" s="1"/>
  <c r="Q2169" i="3"/>
  <c r="R2169" i="3" s="1"/>
  <c r="Z2169" i="3"/>
  <c r="AA2169" i="3" s="1"/>
  <c r="Q2161" i="3"/>
  <c r="R2161" i="3" s="1"/>
  <c r="AA2161" i="3"/>
  <c r="Q2153" i="3"/>
  <c r="R2153" i="3" s="1"/>
  <c r="AA2153" i="3"/>
  <c r="Q2145" i="3"/>
  <c r="R2145" i="3" s="1"/>
  <c r="AA2145" i="3"/>
  <c r="Q2137" i="3"/>
  <c r="R2137" i="3" s="1"/>
  <c r="AA2137" i="3"/>
  <c r="Q2129" i="3"/>
  <c r="R2129" i="3" s="1"/>
  <c r="Z2129" i="3"/>
  <c r="AA2129" i="3" s="1"/>
  <c r="Q2121" i="3"/>
  <c r="R2121" i="3" s="1"/>
  <c r="AA2121" i="3"/>
  <c r="Q2113" i="3"/>
  <c r="R2113" i="3" s="1"/>
  <c r="Z2113" i="3"/>
  <c r="AA2113" i="3" s="1"/>
  <c r="Q2105" i="3"/>
  <c r="R2105" i="3" s="1"/>
  <c r="AA2105" i="3"/>
  <c r="Q2097" i="3"/>
  <c r="R2097" i="3" s="1"/>
  <c r="AA2097" i="3"/>
  <c r="Q2089" i="3"/>
  <c r="R2089" i="3" s="1"/>
  <c r="AA2089" i="3"/>
  <c r="Q2081" i="3"/>
  <c r="R2081" i="3" s="1"/>
  <c r="AA2081" i="3"/>
  <c r="Q2073" i="3"/>
  <c r="R2073" i="3" s="1"/>
  <c r="AA2073" i="3"/>
  <c r="Q2057" i="3"/>
  <c r="R2057" i="3" s="1"/>
  <c r="AA2057" i="3"/>
  <c r="Q2049" i="3"/>
  <c r="R2049" i="3" s="1"/>
  <c r="AA2049" i="3"/>
  <c r="Q2033" i="3"/>
  <c r="R2033" i="3" s="1"/>
  <c r="Z2033" i="3"/>
  <c r="AA2033" i="3" s="1"/>
  <c r="Q2025" i="3"/>
  <c r="R2025" i="3" s="1"/>
  <c r="Z2025" i="3"/>
  <c r="AA2025" i="3" s="1"/>
  <c r="Q2017" i="3"/>
  <c r="R2017" i="3" s="1"/>
  <c r="AA2017" i="3"/>
  <c r="Q2009" i="3"/>
  <c r="R2009" i="3" s="1"/>
  <c r="AA2009" i="3"/>
  <c r="Q2001" i="3"/>
  <c r="R2001" i="3" s="1"/>
  <c r="AA2001" i="3"/>
  <c r="Q1993" i="3"/>
  <c r="R1993" i="3" s="1"/>
  <c r="AA1993" i="3"/>
  <c r="Q1985" i="3"/>
  <c r="R1985" i="3" s="1"/>
  <c r="AA1985" i="3"/>
  <c r="Q1977" i="3"/>
  <c r="R1977" i="3" s="1"/>
  <c r="AA1977" i="3"/>
  <c r="Q1961" i="3"/>
  <c r="R1961" i="3" s="1"/>
  <c r="AA1961" i="3"/>
  <c r="Q1953" i="3"/>
  <c r="R1953" i="3" s="1"/>
  <c r="Q1945" i="3"/>
  <c r="R1945" i="3" s="1"/>
  <c r="Z1945" i="3"/>
  <c r="AA1945" i="3" s="1"/>
  <c r="Q1929" i="3"/>
  <c r="R1929" i="3" s="1"/>
  <c r="AA1929" i="3"/>
  <c r="Q1921" i="3"/>
  <c r="R1921" i="3" s="1"/>
  <c r="AA1921" i="3"/>
  <c r="Q1913" i="3"/>
  <c r="R1913" i="3" s="1"/>
  <c r="AA1913" i="3"/>
  <c r="Q1897" i="3"/>
  <c r="R1897" i="3" s="1"/>
  <c r="AA1897" i="3"/>
  <c r="Q1889" i="3"/>
  <c r="R1889" i="3" s="1"/>
  <c r="AA1889" i="3"/>
  <c r="Q1881" i="3"/>
  <c r="R1881" i="3" s="1"/>
  <c r="Z1881" i="3"/>
  <c r="AA1881" i="3" s="1"/>
  <c r="Q1873" i="3"/>
  <c r="R1873" i="3" s="1"/>
  <c r="AA1873" i="3"/>
  <c r="Q1865" i="3"/>
  <c r="R1865" i="3" s="1"/>
  <c r="AA1865" i="3"/>
  <c r="Q1849" i="3"/>
  <c r="R1849" i="3" s="1"/>
  <c r="AA1849" i="3"/>
  <c r="Q1833" i="3"/>
  <c r="R1833" i="3" s="1"/>
  <c r="Z1833" i="3"/>
  <c r="AA1833" i="3" s="1"/>
  <c r="Q1825" i="3"/>
  <c r="R1825" i="3" s="1"/>
  <c r="Q1817" i="3"/>
  <c r="R1817" i="3" s="1"/>
  <c r="AA1817" i="3"/>
  <c r="Q1801" i="3"/>
  <c r="R1801" i="3" s="1"/>
  <c r="AA1801" i="3"/>
  <c r="Q1793" i="3"/>
  <c r="R1793" i="3" s="1"/>
  <c r="AA1793" i="3"/>
  <c r="Q1785" i="3"/>
  <c r="R1785" i="3" s="1"/>
  <c r="AA1785" i="3"/>
  <c r="Q1777" i="3"/>
  <c r="R1777" i="3" s="1"/>
  <c r="AA1777" i="3"/>
  <c r="Q1761" i="3"/>
  <c r="R1761" i="3" s="1"/>
  <c r="Z1761" i="3"/>
  <c r="AA1761" i="3" s="1"/>
  <c r="Q1745" i="3"/>
  <c r="R1745" i="3" s="1"/>
  <c r="AA1745" i="3"/>
  <c r="Q1737" i="3"/>
  <c r="R1737" i="3" s="1"/>
  <c r="AA1737" i="3"/>
  <c r="Q1729" i="3"/>
  <c r="R1729" i="3" s="1"/>
  <c r="AA1729" i="3"/>
  <c r="Q1721" i="3"/>
  <c r="R1721" i="3" s="1"/>
  <c r="AA1721" i="3"/>
  <c r="Q1713" i="3"/>
  <c r="R1713" i="3" s="1"/>
  <c r="Q1705" i="3"/>
  <c r="R1705" i="3" s="1"/>
  <c r="AA1705" i="3"/>
  <c r="Q1689" i="3"/>
  <c r="R1689" i="3" s="1"/>
  <c r="Z1689" i="3"/>
  <c r="AA1689" i="3" s="1"/>
  <c r="Q1681" i="3"/>
  <c r="R1681" i="3" s="1"/>
  <c r="AA1681" i="3"/>
  <c r="Q1673" i="3"/>
  <c r="R1673" i="3" s="1"/>
  <c r="AA1673" i="3"/>
  <c r="Q1665" i="3"/>
  <c r="R1665" i="3" s="1"/>
  <c r="AA1665" i="3"/>
  <c r="Q1657" i="3"/>
  <c r="R1657" i="3" s="1"/>
  <c r="AA1657" i="3"/>
  <c r="Q1649" i="3"/>
  <c r="R1649" i="3" s="1"/>
  <c r="Z1649" i="3"/>
  <c r="AA1649" i="3" s="1"/>
  <c r="Q1641" i="3"/>
  <c r="R1641" i="3" s="1"/>
  <c r="AA1641" i="3"/>
  <c r="Q1633" i="3"/>
  <c r="R1633" i="3" s="1"/>
  <c r="AA1633" i="3"/>
  <c r="Q1625" i="3"/>
  <c r="R1625" i="3" s="1"/>
  <c r="AA1625" i="3"/>
  <c r="Q1609" i="3"/>
  <c r="R1609" i="3" s="1"/>
  <c r="AA1609" i="3"/>
  <c r="Q1593" i="3"/>
  <c r="R1593" i="3" s="1"/>
  <c r="AA1593" i="3"/>
  <c r="Q1585" i="3"/>
  <c r="R1585" i="3" s="1"/>
  <c r="AA1585" i="3"/>
  <c r="Q1577" i="3"/>
  <c r="R1577" i="3" s="1"/>
  <c r="Q1569" i="3"/>
  <c r="R1569" i="3" s="1"/>
  <c r="AA1569" i="3"/>
  <c r="Q1545" i="3"/>
  <c r="R1545" i="3" s="1"/>
  <c r="AA1545" i="3"/>
  <c r="Q1537" i="3"/>
  <c r="R1537" i="3" s="1"/>
  <c r="AA1537" i="3"/>
  <c r="Q1521" i="3"/>
  <c r="R1521" i="3" s="1"/>
  <c r="AA1521" i="3"/>
  <c r="Q1513" i="3"/>
  <c r="R1513" i="3" s="1"/>
  <c r="AA1513" i="3"/>
  <c r="Q1497" i="3"/>
  <c r="R1497" i="3" s="1"/>
  <c r="AA1497" i="3"/>
  <c r="Q1489" i="3"/>
  <c r="R1489" i="3" s="1"/>
  <c r="AA1489" i="3"/>
  <c r="Q1481" i="3"/>
  <c r="R1481" i="3" s="1"/>
  <c r="AA1481" i="3"/>
  <c r="Q1465" i="3"/>
  <c r="R1465" i="3" s="1"/>
  <c r="AA1465" i="3"/>
  <c r="Q1457" i="3"/>
  <c r="R1457" i="3" s="1"/>
  <c r="AA1457" i="3"/>
  <c r="Q1449" i="3"/>
  <c r="R1449" i="3" s="1"/>
  <c r="AA1449" i="3"/>
  <c r="Q1441" i="3"/>
  <c r="R1441" i="3" s="1"/>
  <c r="AA1441" i="3"/>
  <c r="Q1433" i="3"/>
  <c r="R1433" i="3" s="1"/>
  <c r="AA1433" i="3"/>
  <c r="Q1425" i="3"/>
  <c r="R1425" i="3" s="1"/>
  <c r="AA1425" i="3"/>
  <c r="Q1393" i="3"/>
  <c r="R1393" i="3" s="1"/>
  <c r="AA1393" i="3"/>
  <c r="Q1385" i="3"/>
  <c r="R1385" i="3" s="1"/>
  <c r="AA1385" i="3"/>
  <c r="Q1377" i="3"/>
  <c r="R1377" i="3" s="1"/>
  <c r="Z1377" i="3"/>
  <c r="AA1377" i="3" s="1"/>
  <c r="Q1369" i="3"/>
  <c r="R1369" i="3" s="1"/>
  <c r="Q1361" i="3"/>
  <c r="R1361" i="3" s="1"/>
  <c r="AA1361" i="3"/>
  <c r="Q1345" i="3"/>
  <c r="R1345" i="3" s="1"/>
  <c r="AA1345" i="3"/>
  <c r="Q1337" i="3"/>
  <c r="R1337" i="3" s="1"/>
  <c r="AA1337" i="3"/>
  <c r="Q1313" i="3"/>
  <c r="R1313" i="3" s="1"/>
  <c r="AA1313" i="3"/>
  <c r="Q1305" i="3"/>
  <c r="R1305" i="3" s="1"/>
  <c r="AA1305" i="3"/>
  <c r="Q1297" i="3"/>
  <c r="R1297" i="3" s="1"/>
  <c r="AA1297" i="3"/>
  <c r="Q1281" i="3"/>
  <c r="R1281" i="3" s="1"/>
  <c r="AA1281" i="3"/>
  <c r="Q1273" i="3"/>
  <c r="R1273" i="3" s="1"/>
  <c r="AA1273" i="3"/>
  <c r="Q1265" i="3"/>
  <c r="R1265" i="3" s="1"/>
  <c r="AA1265" i="3"/>
  <c r="Q1257" i="3"/>
  <c r="R1257" i="3" s="1"/>
  <c r="Z1257" i="3"/>
  <c r="AA1257" i="3" s="1"/>
  <c r="Q1249" i="3"/>
  <c r="R1249" i="3" s="1"/>
  <c r="AA1249" i="3"/>
  <c r="Q1241" i="3"/>
  <c r="R1241" i="3" s="1"/>
  <c r="AA1241" i="3"/>
  <c r="Q1233" i="3"/>
  <c r="R1233" i="3" s="1"/>
  <c r="AA1233" i="3"/>
  <c r="Q1225" i="3"/>
  <c r="R1225" i="3" s="1"/>
  <c r="AA1225" i="3"/>
  <c r="Q1217" i="3"/>
  <c r="R1217" i="3" s="1"/>
  <c r="AA1217" i="3"/>
  <c r="Q1209" i="3"/>
  <c r="R1209" i="3" s="1"/>
  <c r="AA1209" i="3"/>
  <c r="Q1201" i="3"/>
  <c r="R1201" i="3" s="1"/>
  <c r="AA1201" i="3"/>
  <c r="Q1193" i="3"/>
  <c r="R1193" i="3" s="1"/>
  <c r="AA1193" i="3"/>
  <c r="Q1185" i="3"/>
  <c r="R1185" i="3" s="1"/>
  <c r="AA1185" i="3"/>
  <c r="Q1177" i="3"/>
  <c r="R1177" i="3" s="1"/>
  <c r="Z1177" i="3"/>
  <c r="AA1177" i="3" s="1"/>
  <c r="Q1169" i="3"/>
  <c r="R1169" i="3" s="1"/>
  <c r="AA1169" i="3"/>
  <c r="Q1161" i="3"/>
  <c r="R1161" i="3" s="1"/>
  <c r="AA1161" i="3"/>
  <c r="Q1153" i="3"/>
  <c r="R1153" i="3" s="1"/>
  <c r="AA1153" i="3"/>
  <c r="Q1145" i="3"/>
  <c r="R1145" i="3" s="1"/>
  <c r="Z1145" i="3"/>
  <c r="AA1145" i="3" s="1"/>
  <c r="Q1137" i="3"/>
  <c r="R1137" i="3" s="1"/>
  <c r="AA1137" i="3"/>
  <c r="Q1121" i="3"/>
  <c r="R1121" i="3" s="1"/>
  <c r="AA1121" i="3"/>
  <c r="Q1113" i="3"/>
  <c r="R1113" i="3" s="1"/>
  <c r="AA1113" i="3"/>
  <c r="Q1105" i="3"/>
  <c r="R1105" i="3" s="1"/>
  <c r="Q1097" i="3"/>
  <c r="R1097" i="3" s="1"/>
  <c r="AA1097" i="3"/>
  <c r="Q1089" i="3"/>
  <c r="R1089" i="3" s="1"/>
  <c r="AA1089" i="3"/>
  <c r="Q1081" i="3"/>
  <c r="R1081" i="3" s="1"/>
  <c r="AA1081" i="3"/>
  <c r="Q1065" i="3"/>
  <c r="R1065" i="3" s="1"/>
  <c r="AA1065" i="3"/>
  <c r="Q1041" i="3"/>
  <c r="R1041" i="3" s="1"/>
  <c r="AA1041" i="3"/>
  <c r="Q1025" i="3"/>
  <c r="R1025" i="3" s="1"/>
  <c r="AA1025" i="3"/>
  <c r="Q1017" i="3"/>
  <c r="R1017" i="3" s="1"/>
  <c r="AA1017" i="3"/>
  <c r="Q1001" i="3"/>
  <c r="R1001" i="3" s="1"/>
  <c r="AA1001" i="3"/>
  <c r="Q993" i="3"/>
  <c r="R993" i="3" s="1"/>
  <c r="AA993" i="3"/>
  <c r="Q985" i="3"/>
  <c r="R985" i="3" s="1"/>
  <c r="AA985" i="3"/>
  <c r="Q977" i="3"/>
  <c r="R977" i="3" s="1"/>
  <c r="AA977" i="3"/>
  <c r="Q969" i="3"/>
  <c r="R969" i="3" s="1"/>
  <c r="AA969" i="3"/>
  <c r="Q961" i="3"/>
  <c r="R961" i="3" s="1"/>
  <c r="AA961" i="3"/>
  <c r="Q953" i="3"/>
  <c r="R953" i="3" s="1"/>
  <c r="AA953" i="3"/>
  <c r="Q937" i="3"/>
  <c r="R937" i="3" s="1"/>
  <c r="AA937" i="3"/>
  <c r="Q929" i="3"/>
  <c r="R929" i="3" s="1"/>
  <c r="AA929" i="3"/>
  <c r="Q921" i="3"/>
  <c r="R921" i="3" s="1"/>
  <c r="AA921" i="3"/>
  <c r="Q913" i="3"/>
  <c r="R913" i="3" s="1"/>
  <c r="AA913" i="3"/>
  <c r="Q905" i="3"/>
  <c r="R905" i="3" s="1"/>
  <c r="AA905" i="3"/>
  <c r="Q897" i="3"/>
  <c r="R897" i="3" s="1"/>
  <c r="AA897" i="3"/>
  <c r="Q889" i="3"/>
  <c r="R889" i="3" s="1"/>
  <c r="AA889" i="3"/>
  <c r="Q881" i="3"/>
  <c r="R881" i="3" s="1"/>
  <c r="AA881" i="3"/>
  <c r="Q873" i="3"/>
  <c r="R873" i="3" s="1"/>
  <c r="AA873" i="3"/>
  <c r="Q849" i="3"/>
  <c r="R849" i="3" s="1"/>
  <c r="AA849" i="3"/>
  <c r="Q841" i="3"/>
  <c r="R841" i="3" s="1"/>
  <c r="AA841" i="3"/>
  <c r="Q833" i="3"/>
  <c r="R833" i="3" s="1"/>
  <c r="AA833" i="3"/>
  <c r="Q817" i="3"/>
  <c r="R817" i="3" s="1"/>
  <c r="AA817" i="3"/>
  <c r="Q809" i="3"/>
  <c r="R809" i="3" s="1"/>
  <c r="AA809" i="3"/>
  <c r="Q801" i="3"/>
  <c r="R801" i="3" s="1"/>
  <c r="AA801" i="3"/>
  <c r="Q793" i="3"/>
  <c r="R793" i="3" s="1"/>
  <c r="AA793" i="3"/>
  <c r="Q785" i="3"/>
  <c r="R785" i="3" s="1"/>
  <c r="AA785" i="3"/>
  <c r="Q777" i="3"/>
  <c r="R777" i="3" s="1"/>
  <c r="AA777" i="3"/>
  <c r="Q769" i="3"/>
  <c r="R769" i="3" s="1"/>
  <c r="AA769" i="3"/>
  <c r="Q761" i="3"/>
  <c r="R761" i="3" s="1"/>
  <c r="Q753" i="3"/>
  <c r="R753" i="3" s="1"/>
  <c r="AA753" i="3"/>
  <c r="Q745" i="3"/>
  <c r="R745" i="3" s="1"/>
  <c r="AA745" i="3"/>
  <c r="Q737" i="3"/>
  <c r="R737" i="3" s="1"/>
  <c r="AA737" i="3"/>
  <c r="Q729" i="3"/>
  <c r="R729" i="3" s="1"/>
  <c r="AA729" i="3"/>
  <c r="Q721" i="3"/>
  <c r="R721" i="3" s="1"/>
  <c r="AA721" i="3"/>
  <c r="Q713" i="3"/>
  <c r="R713" i="3" s="1"/>
  <c r="AA713" i="3"/>
  <c r="Q697" i="3"/>
  <c r="R697" i="3" s="1"/>
  <c r="AA697" i="3"/>
  <c r="Q689" i="3"/>
  <c r="R689" i="3" s="1"/>
  <c r="Z689" i="3"/>
  <c r="AA689" i="3" s="1"/>
  <c r="Q681" i="3"/>
  <c r="R681" i="3" s="1"/>
  <c r="AA681" i="3"/>
  <c r="Q673" i="3"/>
  <c r="R673" i="3" s="1"/>
  <c r="AA673" i="3"/>
  <c r="Q665" i="3"/>
  <c r="R665" i="3" s="1"/>
  <c r="AA665" i="3"/>
  <c r="Q657" i="3"/>
  <c r="R657" i="3" s="1"/>
  <c r="AA657" i="3"/>
  <c r="Q649" i="3"/>
  <c r="R649" i="3" s="1"/>
  <c r="AA649" i="3"/>
  <c r="Q641" i="3"/>
  <c r="R641" i="3" s="1"/>
  <c r="AA641" i="3"/>
  <c r="Q633" i="3"/>
  <c r="R633" i="3" s="1"/>
  <c r="AA633" i="3"/>
  <c r="Q625" i="3"/>
  <c r="R625" i="3" s="1"/>
  <c r="Q617" i="3"/>
  <c r="R617" i="3" s="1"/>
  <c r="AA617" i="3"/>
  <c r="Q609" i="3"/>
  <c r="R609" i="3" s="1"/>
  <c r="AA609" i="3"/>
  <c r="Q593" i="3"/>
  <c r="R593" i="3" s="1"/>
  <c r="AA593" i="3"/>
  <c r="Q585" i="3"/>
  <c r="R585" i="3" s="1"/>
  <c r="AA585" i="3"/>
  <c r="Q577" i="3"/>
  <c r="R577" i="3" s="1"/>
  <c r="AA577" i="3"/>
  <c r="Q569" i="3"/>
  <c r="R569" i="3" s="1"/>
  <c r="AA569" i="3"/>
  <c r="Q553" i="3"/>
  <c r="R553" i="3" s="1"/>
  <c r="AA553" i="3"/>
  <c r="Q537" i="3"/>
  <c r="R537" i="3" s="1"/>
  <c r="AA537" i="3"/>
  <c r="Q513" i="3"/>
  <c r="R513" i="3" s="1"/>
  <c r="Z513" i="3"/>
  <c r="AA513" i="3" s="1"/>
  <c r="Q497" i="3"/>
  <c r="R497" i="3" s="1"/>
  <c r="AA497" i="3"/>
  <c r="Q489" i="3"/>
  <c r="R489" i="3" s="1"/>
  <c r="AA489" i="3"/>
  <c r="Q481" i="3"/>
  <c r="R481" i="3" s="1"/>
  <c r="AA481" i="3"/>
  <c r="Q473" i="3"/>
  <c r="R473" i="3" s="1"/>
  <c r="AA473" i="3"/>
  <c r="Q465" i="3"/>
  <c r="R465" i="3" s="1"/>
  <c r="AA465" i="3"/>
  <c r="Q457" i="3"/>
  <c r="R457" i="3" s="1"/>
  <c r="AA457" i="3"/>
  <c r="Q449" i="3"/>
  <c r="R449" i="3" s="1"/>
  <c r="AA449" i="3"/>
  <c r="Q441" i="3"/>
  <c r="R441" i="3" s="1"/>
  <c r="Z441" i="3"/>
  <c r="AA441" i="3" s="1"/>
  <c r="Q433" i="3"/>
  <c r="R433" i="3" s="1"/>
  <c r="AA433" i="3"/>
  <c r="Q425" i="3"/>
  <c r="R425" i="3" s="1"/>
  <c r="AA425" i="3"/>
  <c r="Q417" i="3"/>
  <c r="R417" i="3" s="1"/>
  <c r="AA417" i="3"/>
  <c r="Q409" i="3"/>
  <c r="R409" i="3" s="1"/>
  <c r="AA409" i="3"/>
  <c r="Q401" i="3"/>
  <c r="R401" i="3" s="1"/>
  <c r="Z401" i="3"/>
  <c r="AA401" i="3" s="1"/>
  <c r="Q393" i="3"/>
  <c r="R393" i="3" s="1"/>
  <c r="AA393" i="3"/>
  <c r="Q385" i="3"/>
  <c r="R385" i="3" s="1"/>
  <c r="Z385" i="3"/>
  <c r="AA385" i="3" s="1"/>
  <c r="Q377" i="3"/>
  <c r="R377" i="3" s="1"/>
  <c r="Z377" i="3"/>
  <c r="AA377" i="3" s="1"/>
  <c r="Q353" i="3"/>
  <c r="R353" i="3" s="1"/>
  <c r="Q345" i="3"/>
  <c r="R345" i="3" s="1"/>
  <c r="Z345" i="3"/>
  <c r="AA345" i="3" s="1"/>
  <c r="Q337" i="3"/>
  <c r="R337" i="3" s="1"/>
  <c r="Z337" i="3"/>
  <c r="AA337" i="3" s="1"/>
  <c r="Q329" i="3"/>
  <c r="R329" i="3" s="1"/>
  <c r="AA329" i="3"/>
  <c r="Q321" i="3"/>
  <c r="R321" i="3" s="1"/>
  <c r="Z321" i="3"/>
  <c r="AA321" i="3" s="1"/>
  <c r="Q313" i="3"/>
  <c r="R313" i="3" s="1"/>
  <c r="AA313" i="3"/>
  <c r="Q305" i="3"/>
  <c r="R305" i="3" s="1"/>
  <c r="AA305" i="3"/>
  <c r="Q297" i="3"/>
  <c r="R297" i="3" s="1"/>
  <c r="AA297" i="3"/>
  <c r="Q281" i="3"/>
  <c r="R281" i="3" s="1"/>
  <c r="AA281" i="3"/>
  <c r="Q273" i="3"/>
  <c r="R273" i="3" s="1"/>
  <c r="AA273" i="3"/>
  <c r="Q265" i="3"/>
  <c r="R265" i="3" s="1"/>
  <c r="Z265" i="3"/>
  <c r="AA265" i="3" s="1"/>
  <c r="Q257" i="3"/>
  <c r="R257" i="3" s="1"/>
  <c r="AA257" i="3"/>
  <c r="Q241" i="3"/>
  <c r="R241" i="3" s="1"/>
  <c r="Q225" i="3"/>
  <c r="R225" i="3" s="1"/>
  <c r="Z225" i="3"/>
  <c r="AA225" i="3" s="1"/>
  <c r="Q217" i="3"/>
  <c r="R217" i="3" s="1"/>
  <c r="AA217" i="3"/>
  <c r="Q209" i="3"/>
  <c r="R209" i="3" s="1"/>
  <c r="Q201" i="3"/>
  <c r="R201" i="3" s="1"/>
  <c r="Q185" i="3"/>
  <c r="R185" i="3" s="1"/>
  <c r="AA185" i="3"/>
  <c r="Q177" i="3"/>
  <c r="R177" i="3" s="1"/>
  <c r="AA177" i="3"/>
  <c r="Q169" i="3"/>
  <c r="R169" i="3" s="1"/>
  <c r="AA169" i="3"/>
  <c r="Q161" i="3"/>
  <c r="R161" i="3" s="1"/>
  <c r="Q153" i="3"/>
  <c r="R153" i="3" s="1"/>
  <c r="Q145" i="3"/>
  <c r="R145" i="3" s="1"/>
  <c r="AA145" i="3"/>
  <c r="Q137" i="3"/>
  <c r="R137" i="3" s="1"/>
  <c r="Q129" i="3"/>
  <c r="R129" i="3" s="1"/>
  <c r="Z129" i="3"/>
  <c r="AA129" i="3" s="1"/>
  <c r="Q121" i="3"/>
  <c r="R121" i="3" s="1"/>
  <c r="AA121" i="3"/>
  <c r="Q113" i="3"/>
  <c r="R113" i="3" s="1"/>
  <c r="AA113" i="3"/>
  <c r="Q105" i="3"/>
  <c r="R105" i="3" s="1"/>
  <c r="Z105" i="3"/>
  <c r="AA105" i="3" s="1"/>
  <c r="Q97" i="3"/>
  <c r="R97" i="3" s="1"/>
  <c r="AA97" i="3"/>
  <c r="Q89" i="3"/>
  <c r="R89" i="3" s="1"/>
  <c r="AA89" i="3"/>
  <c r="Q81" i="3"/>
  <c r="R81" i="3" s="1"/>
  <c r="Z81" i="3"/>
  <c r="AA81" i="3" s="1"/>
  <c r="Q65" i="3"/>
  <c r="R65" i="3" s="1"/>
  <c r="AA65" i="3"/>
  <c r="Q49" i="3"/>
  <c r="R49" i="3" s="1"/>
  <c r="AA49" i="3"/>
  <c r="Q33" i="3"/>
  <c r="R33" i="3" s="1"/>
  <c r="AA33" i="3"/>
  <c r="Q25" i="3"/>
  <c r="R25" i="3" s="1"/>
  <c r="Q17" i="3"/>
  <c r="R17" i="3" s="1"/>
  <c r="AA17" i="3"/>
  <c r="Q2496" i="3"/>
  <c r="R2496" i="3" s="1"/>
  <c r="AA2496" i="3"/>
  <c r="Q2488" i="3"/>
  <c r="R2488" i="3" s="1"/>
  <c r="Q2480" i="3"/>
  <c r="R2480" i="3" s="1"/>
  <c r="AA2480" i="3"/>
  <c r="Q2472" i="3"/>
  <c r="R2472" i="3" s="1"/>
  <c r="AA2472" i="3"/>
  <c r="Q2464" i="3"/>
  <c r="R2464" i="3" s="1"/>
  <c r="AA2464" i="3"/>
  <c r="Q2448" i="3"/>
  <c r="R2448" i="3" s="1"/>
  <c r="AA2448" i="3"/>
  <c r="Q2432" i="3"/>
  <c r="R2432" i="3" s="1"/>
  <c r="AA2432" i="3"/>
  <c r="Q2424" i="3"/>
  <c r="R2424" i="3" s="1"/>
  <c r="AA2424" i="3"/>
  <c r="Q2416" i="3"/>
  <c r="R2416" i="3" s="1"/>
  <c r="AA2416" i="3"/>
  <c r="Q2408" i="3"/>
  <c r="R2408" i="3" s="1"/>
  <c r="AA2408" i="3"/>
  <c r="Q2400" i="3"/>
  <c r="R2400" i="3" s="1"/>
  <c r="AA2400" i="3"/>
  <c r="Q2392" i="3"/>
  <c r="R2392" i="3" s="1"/>
  <c r="AA2392" i="3"/>
  <c r="Q2384" i="3"/>
  <c r="R2384" i="3" s="1"/>
  <c r="AA2384" i="3"/>
  <c r="Q2368" i="3"/>
  <c r="R2368" i="3" s="1"/>
  <c r="AA2368" i="3"/>
  <c r="Q2360" i="3"/>
  <c r="R2360" i="3" s="1"/>
  <c r="AA2360" i="3"/>
  <c r="Q2352" i="3"/>
  <c r="R2352" i="3" s="1"/>
  <c r="AA2352" i="3"/>
  <c r="Q2344" i="3"/>
  <c r="R2344" i="3" s="1"/>
  <c r="AA2344" i="3"/>
  <c r="Q2336" i="3"/>
  <c r="R2336" i="3" s="1"/>
  <c r="AA2336" i="3"/>
  <c r="Q2320" i="3"/>
  <c r="R2320" i="3" s="1"/>
  <c r="AA2320" i="3"/>
  <c r="Q2312" i="3"/>
  <c r="R2312" i="3" s="1"/>
  <c r="Z2312" i="3"/>
  <c r="AA2312" i="3" s="1"/>
  <c r="Q2304" i="3"/>
  <c r="R2304" i="3" s="1"/>
  <c r="AA2304" i="3"/>
  <c r="Q2296" i="3"/>
  <c r="R2296" i="3" s="1"/>
  <c r="AA2296" i="3"/>
  <c r="Q2288" i="3"/>
  <c r="R2288" i="3" s="1"/>
  <c r="AA2288" i="3"/>
  <c r="Q2272" i="3"/>
  <c r="R2272" i="3" s="1"/>
  <c r="AA2272" i="3"/>
  <c r="Q2256" i="3"/>
  <c r="R2256" i="3" s="1"/>
  <c r="AA2256" i="3"/>
  <c r="Q2248" i="3"/>
  <c r="R2248" i="3" s="1"/>
  <c r="AA2248" i="3"/>
  <c r="Q2224" i="3"/>
  <c r="R2224" i="3" s="1"/>
  <c r="AA2224" i="3"/>
  <c r="Q2216" i="3"/>
  <c r="R2216" i="3" s="1"/>
  <c r="AA2216" i="3"/>
  <c r="Q2208" i="3"/>
  <c r="R2208" i="3" s="1"/>
  <c r="AA2208" i="3"/>
  <c r="Q2184" i="3"/>
  <c r="R2184" i="3" s="1"/>
  <c r="AA2184" i="3"/>
  <c r="Q2160" i="3"/>
  <c r="R2160" i="3" s="1"/>
  <c r="AA2160" i="3"/>
  <c r="Q2152" i="3"/>
  <c r="R2152" i="3" s="1"/>
  <c r="AA2152" i="3"/>
  <c r="Q2144" i="3"/>
  <c r="R2144" i="3" s="1"/>
  <c r="Z2144" i="3"/>
  <c r="AA2144" i="3" s="1"/>
  <c r="Q2136" i="3"/>
  <c r="R2136" i="3" s="1"/>
  <c r="AA2136" i="3"/>
  <c r="Q2128" i="3"/>
  <c r="R2128" i="3" s="1"/>
  <c r="AA2128" i="3"/>
  <c r="Q2112" i="3"/>
  <c r="R2112" i="3" s="1"/>
  <c r="AA2112" i="3"/>
  <c r="Q2104" i="3"/>
  <c r="R2104" i="3" s="1"/>
  <c r="AA2104" i="3"/>
  <c r="Q2096" i="3"/>
  <c r="R2096" i="3" s="1"/>
  <c r="AA2096" i="3"/>
  <c r="Q2080" i="3"/>
  <c r="R2080" i="3" s="1"/>
  <c r="AA2080" i="3"/>
  <c r="Q2072" i="3"/>
  <c r="R2072" i="3" s="1"/>
  <c r="AA2072" i="3"/>
  <c r="Q2064" i="3"/>
  <c r="R2064" i="3" s="1"/>
  <c r="AA2064" i="3"/>
  <c r="Q2048" i="3"/>
  <c r="R2048" i="3" s="1"/>
  <c r="AA2048" i="3"/>
  <c r="Q2040" i="3"/>
  <c r="R2040" i="3" s="1"/>
  <c r="AA2040" i="3"/>
  <c r="Q2032" i="3"/>
  <c r="R2032" i="3" s="1"/>
  <c r="AA2032" i="3"/>
  <c r="Q2024" i="3"/>
  <c r="R2024" i="3" s="1"/>
  <c r="AA2024" i="3"/>
  <c r="Q2016" i="3"/>
  <c r="R2016" i="3" s="1"/>
  <c r="AA2016" i="3"/>
  <c r="Q2008" i="3"/>
  <c r="R2008" i="3" s="1"/>
  <c r="Q2000" i="3"/>
  <c r="R2000" i="3" s="1"/>
  <c r="AA2000" i="3"/>
  <c r="Q1992" i="3"/>
  <c r="R1992" i="3" s="1"/>
  <c r="AA1992" i="3"/>
  <c r="Q1984" i="3"/>
  <c r="R1984" i="3" s="1"/>
  <c r="AA1984" i="3"/>
  <c r="Q1976" i="3"/>
  <c r="R1976" i="3" s="1"/>
  <c r="AA1976" i="3"/>
  <c r="Q1968" i="3"/>
  <c r="R1968" i="3" s="1"/>
  <c r="AA1968" i="3"/>
  <c r="Q1952" i="3"/>
  <c r="R1952" i="3" s="1"/>
  <c r="AA1952" i="3"/>
  <c r="Q1936" i="3"/>
  <c r="R1936" i="3" s="1"/>
  <c r="AA1936" i="3"/>
  <c r="Q1928" i="3"/>
  <c r="R1928" i="3" s="1"/>
  <c r="AA1928" i="3"/>
  <c r="Q1920" i="3"/>
  <c r="R1920" i="3" s="1"/>
  <c r="AA1920" i="3"/>
  <c r="Q1912" i="3"/>
  <c r="R1912" i="3" s="1"/>
  <c r="AA1912" i="3"/>
  <c r="Q1904" i="3"/>
  <c r="R1904" i="3" s="1"/>
  <c r="AA1904" i="3"/>
  <c r="Q1880" i="3"/>
  <c r="R1880" i="3" s="1"/>
  <c r="AA1880" i="3"/>
  <c r="Q1872" i="3"/>
  <c r="R1872" i="3" s="1"/>
  <c r="AA1872" i="3"/>
  <c r="Q1864" i="3"/>
  <c r="R1864" i="3" s="1"/>
  <c r="AA1864" i="3"/>
  <c r="Q1856" i="3"/>
  <c r="R1856" i="3" s="1"/>
  <c r="AA1856" i="3"/>
  <c r="Q1840" i="3"/>
  <c r="R1840" i="3" s="1"/>
  <c r="Q1832" i="3"/>
  <c r="R1832" i="3" s="1"/>
  <c r="AA1832" i="3"/>
  <c r="Q1824" i="3"/>
  <c r="R1824" i="3" s="1"/>
  <c r="AA1824" i="3"/>
  <c r="Q1816" i="3"/>
  <c r="R1816" i="3" s="1"/>
  <c r="Z1816" i="3"/>
  <c r="AA1816" i="3" s="1"/>
  <c r="Q1808" i="3"/>
  <c r="R1808" i="3" s="1"/>
  <c r="AA1808" i="3"/>
  <c r="Q1800" i="3"/>
  <c r="R1800" i="3" s="1"/>
  <c r="AA1800" i="3"/>
  <c r="Q1784" i="3"/>
  <c r="R1784" i="3" s="1"/>
  <c r="AA1784" i="3"/>
  <c r="Q1776" i="3"/>
  <c r="R1776" i="3" s="1"/>
  <c r="AA1776" i="3"/>
  <c r="Q1768" i="3"/>
  <c r="R1768" i="3" s="1"/>
  <c r="AA1768" i="3"/>
  <c r="Q1752" i="3"/>
  <c r="R1752" i="3" s="1"/>
  <c r="AA1752" i="3"/>
  <c r="Q1744" i="3"/>
  <c r="R1744" i="3" s="1"/>
  <c r="AA1744" i="3"/>
  <c r="Q1736" i="3"/>
  <c r="R1736" i="3" s="1"/>
  <c r="AA1736" i="3"/>
  <c r="Q1720" i="3"/>
  <c r="R1720" i="3" s="1"/>
  <c r="AA1720" i="3"/>
  <c r="Q1712" i="3"/>
  <c r="R1712" i="3" s="1"/>
  <c r="AA1712" i="3"/>
  <c r="Q1704" i="3"/>
  <c r="R1704" i="3" s="1"/>
  <c r="AA1704" i="3"/>
  <c r="Q1696" i="3"/>
  <c r="R1696" i="3" s="1"/>
  <c r="Z1696" i="3"/>
  <c r="AA1696" i="3" s="1"/>
  <c r="Q1680" i="3"/>
  <c r="R1680" i="3" s="1"/>
  <c r="AA1680" i="3"/>
  <c r="Q1664" i="3"/>
  <c r="R1664" i="3" s="1"/>
  <c r="AA1664" i="3"/>
  <c r="Q1656" i="3"/>
  <c r="R1656" i="3" s="1"/>
  <c r="AA1656" i="3"/>
  <c r="Q1648" i="3"/>
  <c r="R1648" i="3" s="1"/>
  <c r="AA1648" i="3"/>
  <c r="Q1640" i="3"/>
  <c r="R1640" i="3" s="1"/>
  <c r="AA1640" i="3"/>
  <c r="Q1632" i="3"/>
  <c r="R1632" i="3" s="1"/>
  <c r="Z1632" i="3"/>
  <c r="AA1632" i="3" s="1"/>
  <c r="Q1624" i="3"/>
  <c r="R1624" i="3" s="1"/>
  <c r="AA1624" i="3"/>
  <c r="Q1616" i="3"/>
  <c r="R1616" i="3" s="1"/>
  <c r="AA1616" i="3"/>
  <c r="Q1584" i="3"/>
  <c r="R1584" i="3" s="1"/>
  <c r="AA1584" i="3"/>
  <c r="Q1576" i="3"/>
  <c r="R1576" i="3" s="1"/>
  <c r="AA1576" i="3"/>
  <c r="Q1568" i="3"/>
  <c r="R1568" i="3" s="1"/>
  <c r="AA1568" i="3"/>
  <c r="Q1552" i="3"/>
  <c r="R1552" i="3" s="1"/>
  <c r="AA1552" i="3"/>
  <c r="Q1544" i="3"/>
  <c r="R1544" i="3" s="1"/>
  <c r="AA1544" i="3"/>
  <c r="Q1536" i="3"/>
  <c r="R1536" i="3" s="1"/>
  <c r="AA1536" i="3"/>
  <c r="Q1528" i="3"/>
  <c r="R1528" i="3" s="1"/>
  <c r="AA1528" i="3"/>
  <c r="Q1520" i="3"/>
  <c r="R1520" i="3" s="1"/>
  <c r="AA1520" i="3"/>
  <c r="Q1512" i="3"/>
  <c r="R1512" i="3" s="1"/>
  <c r="AA1512" i="3"/>
  <c r="Q1504" i="3"/>
  <c r="R1504" i="3" s="1"/>
  <c r="AA1504" i="3"/>
  <c r="Q1496" i="3"/>
  <c r="R1496" i="3" s="1"/>
  <c r="Q1488" i="3"/>
  <c r="R1488" i="3" s="1"/>
  <c r="AA1488" i="3"/>
  <c r="Q1480" i="3"/>
  <c r="R1480" i="3" s="1"/>
  <c r="AA1480" i="3"/>
  <c r="Q1472" i="3"/>
  <c r="R1472" i="3" s="1"/>
  <c r="AA1472" i="3"/>
  <c r="Q1464" i="3"/>
  <c r="R1464" i="3" s="1"/>
  <c r="AA1464" i="3"/>
  <c r="Q1456" i="3"/>
  <c r="R1456" i="3" s="1"/>
  <c r="AA1456" i="3"/>
  <c r="Q1448" i="3"/>
  <c r="R1448" i="3" s="1"/>
  <c r="AA1448" i="3"/>
  <c r="Q1440" i="3"/>
  <c r="R1440" i="3" s="1"/>
  <c r="AA1440" i="3"/>
  <c r="Q1424" i="3"/>
  <c r="R1424" i="3" s="1"/>
  <c r="AA1424" i="3"/>
  <c r="Q1416" i="3"/>
  <c r="R1416" i="3" s="1"/>
  <c r="AA1416" i="3"/>
  <c r="Q1408" i="3"/>
  <c r="R1408" i="3" s="1"/>
  <c r="AA1408" i="3"/>
  <c r="Q1400" i="3"/>
  <c r="R1400" i="3" s="1"/>
  <c r="AA1400" i="3"/>
  <c r="Q1384" i="3"/>
  <c r="R1384" i="3" s="1"/>
  <c r="AA1384" i="3"/>
  <c r="Q1376" i="3"/>
  <c r="R1376" i="3" s="1"/>
  <c r="Q1368" i="3"/>
  <c r="R1368" i="3" s="1"/>
  <c r="AA1368" i="3"/>
  <c r="Q1360" i="3"/>
  <c r="R1360" i="3" s="1"/>
  <c r="AA1360" i="3"/>
  <c r="Q1352" i="3"/>
  <c r="R1352" i="3" s="1"/>
  <c r="AA1352" i="3"/>
  <c r="Q1344" i="3"/>
  <c r="R1344" i="3" s="1"/>
  <c r="AA1344" i="3"/>
  <c r="Q1336" i="3"/>
  <c r="R1336" i="3" s="1"/>
  <c r="AA1336" i="3"/>
  <c r="Q1328" i="3"/>
  <c r="R1328" i="3" s="1"/>
  <c r="AA1328" i="3"/>
  <c r="Q1320" i="3"/>
  <c r="R1320" i="3" s="1"/>
  <c r="AA1320" i="3"/>
  <c r="Q1312" i="3"/>
  <c r="R1312" i="3" s="1"/>
  <c r="AA1312" i="3"/>
  <c r="Q1280" i="3"/>
  <c r="R1280" i="3" s="1"/>
  <c r="AA1280" i="3"/>
  <c r="Q1272" i="3"/>
  <c r="R1272" i="3" s="1"/>
  <c r="AA1272" i="3"/>
  <c r="Q1264" i="3"/>
  <c r="R1264" i="3" s="1"/>
  <c r="AA1264" i="3"/>
  <c r="Q1256" i="3"/>
  <c r="R1256" i="3" s="1"/>
  <c r="AA1256" i="3"/>
  <c r="Q1248" i="3"/>
  <c r="R1248" i="3" s="1"/>
  <c r="AA1248" i="3"/>
  <c r="Q1240" i="3"/>
  <c r="R1240" i="3" s="1"/>
  <c r="Q1232" i="3"/>
  <c r="R1232" i="3" s="1"/>
  <c r="AA1232" i="3"/>
  <c r="Q1224" i="3"/>
  <c r="R1224" i="3" s="1"/>
  <c r="Z1224" i="3"/>
  <c r="AA1224" i="3" s="1"/>
  <c r="Q1208" i="3"/>
  <c r="R1208" i="3" s="1"/>
  <c r="Z1208" i="3"/>
  <c r="AA1208" i="3" s="1"/>
  <c r="Q1200" i="3"/>
  <c r="R1200" i="3" s="1"/>
  <c r="AA1200" i="3"/>
  <c r="Q1192" i="3"/>
  <c r="R1192" i="3" s="1"/>
  <c r="AA1192" i="3"/>
  <c r="Q1184" i="3"/>
  <c r="R1184" i="3" s="1"/>
  <c r="AA1184" i="3"/>
  <c r="Q1176" i="3"/>
  <c r="R1176" i="3" s="1"/>
  <c r="AA1176" i="3"/>
  <c r="Q1160" i="3"/>
  <c r="R1160" i="3" s="1"/>
  <c r="AA1160" i="3"/>
  <c r="Q1144" i="3"/>
  <c r="R1144" i="3" s="1"/>
  <c r="AA1144" i="3"/>
  <c r="Q1136" i="3"/>
  <c r="R1136" i="3" s="1"/>
  <c r="AA1136" i="3"/>
  <c r="Q1128" i="3"/>
  <c r="R1128" i="3" s="1"/>
  <c r="AA1128" i="3"/>
  <c r="Q1120" i="3"/>
  <c r="R1120" i="3" s="1"/>
  <c r="AA1120" i="3"/>
  <c r="Q1112" i="3"/>
  <c r="R1112" i="3" s="1"/>
  <c r="AA1112" i="3"/>
  <c r="Q1096" i="3"/>
  <c r="R1096" i="3" s="1"/>
  <c r="AA1096" i="3"/>
  <c r="Q1080" i="3"/>
  <c r="R1080" i="3" s="1"/>
  <c r="AA1080" i="3"/>
  <c r="Q1072" i="3"/>
  <c r="R1072" i="3" s="1"/>
  <c r="AA1072" i="3"/>
  <c r="Q1064" i="3"/>
  <c r="R1064" i="3" s="1"/>
  <c r="Q1048" i="3"/>
  <c r="R1048" i="3" s="1"/>
  <c r="AA1048" i="3"/>
  <c r="Q1040" i="3"/>
  <c r="R1040" i="3" s="1"/>
  <c r="Z1040" i="3"/>
  <c r="AA1040" i="3" s="1"/>
  <c r="Q1032" i="3"/>
  <c r="R1032" i="3" s="1"/>
  <c r="AA1032" i="3"/>
  <c r="Q1024" i="3"/>
  <c r="R1024" i="3" s="1"/>
  <c r="Z1024" i="3"/>
  <c r="AA1024" i="3" s="1"/>
  <c r="Q1008" i="3"/>
  <c r="R1008" i="3" s="1"/>
  <c r="AA1008" i="3"/>
  <c r="Q1000" i="3"/>
  <c r="R1000" i="3" s="1"/>
  <c r="AA1000" i="3"/>
  <c r="Q992" i="3"/>
  <c r="R992" i="3" s="1"/>
  <c r="AA992" i="3"/>
  <c r="Q984" i="3"/>
  <c r="R984" i="3" s="1"/>
  <c r="AA984" i="3"/>
  <c r="Q968" i="3"/>
  <c r="R968" i="3" s="1"/>
  <c r="AA968" i="3"/>
  <c r="Q960" i="3"/>
  <c r="R960" i="3" s="1"/>
  <c r="AA960" i="3"/>
  <c r="Q952" i="3"/>
  <c r="R952" i="3" s="1"/>
  <c r="AA952" i="3"/>
  <c r="Q936" i="3"/>
  <c r="R936" i="3" s="1"/>
  <c r="Z936" i="3"/>
  <c r="AA936" i="3" s="1"/>
  <c r="Q928" i="3"/>
  <c r="R928" i="3" s="1"/>
  <c r="AA928" i="3"/>
  <c r="Q920" i="3"/>
  <c r="R920" i="3" s="1"/>
  <c r="AA920" i="3"/>
  <c r="Q912" i="3"/>
  <c r="R912" i="3" s="1"/>
  <c r="Q904" i="3"/>
  <c r="R904" i="3" s="1"/>
  <c r="AA904" i="3"/>
  <c r="Q896" i="3"/>
  <c r="R896" i="3" s="1"/>
  <c r="AA896" i="3"/>
  <c r="Q888" i="3"/>
  <c r="R888" i="3" s="1"/>
  <c r="Z888" i="3"/>
  <c r="AA888" i="3" s="1"/>
  <c r="Q880" i="3"/>
  <c r="R880" i="3" s="1"/>
  <c r="AA880" i="3"/>
  <c r="Q872" i="3"/>
  <c r="R872" i="3" s="1"/>
  <c r="Q864" i="3"/>
  <c r="R864" i="3" s="1"/>
  <c r="AA864" i="3"/>
  <c r="Q856" i="3"/>
  <c r="R856" i="3" s="1"/>
  <c r="AA856" i="3"/>
  <c r="Q832" i="3"/>
  <c r="R832" i="3" s="1"/>
  <c r="Z832" i="3"/>
  <c r="AA832" i="3" s="1"/>
  <c r="Q816" i="3"/>
  <c r="R816" i="3" s="1"/>
  <c r="AA816" i="3"/>
  <c r="Q808" i="3"/>
  <c r="R808" i="3" s="1"/>
  <c r="AA808" i="3"/>
  <c r="Q800" i="3"/>
  <c r="R800" i="3" s="1"/>
  <c r="AA800" i="3"/>
  <c r="Q792" i="3"/>
  <c r="R792" i="3" s="1"/>
  <c r="AA792" i="3"/>
  <c r="Q776" i="3"/>
  <c r="R776" i="3" s="1"/>
  <c r="AA776" i="3"/>
  <c r="Q760" i="3"/>
  <c r="R760" i="3" s="1"/>
  <c r="AA760" i="3"/>
  <c r="Q752" i="3"/>
  <c r="R752" i="3" s="1"/>
  <c r="AA752" i="3"/>
  <c r="Q744" i="3"/>
  <c r="R744" i="3" s="1"/>
  <c r="AA744" i="3"/>
  <c r="Q736" i="3"/>
  <c r="R736" i="3" s="1"/>
  <c r="AA736" i="3"/>
  <c r="Q728" i="3"/>
  <c r="R728" i="3" s="1"/>
  <c r="AA728" i="3"/>
  <c r="Q720" i="3"/>
  <c r="R720" i="3" s="1"/>
  <c r="AA720" i="3"/>
  <c r="Q704" i="3"/>
  <c r="R704" i="3" s="1"/>
  <c r="AA704" i="3"/>
  <c r="Q688" i="3"/>
  <c r="R688" i="3" s="1"/>
  <c r="AA688" i="3"/>
  <c r="Q680" i="3"/>
  <c r="R680" i="3" s="1"/>
  <c r="AA680" i="3"/>
  <c r="Q672" i="3"/>
  <c r="R672" i="3" s="1"/>
  <c r="AA672" i="3"/>
  <c r="Q664" i="3"/>
  <c r="R664" i="3" s="1"/>
  <c r="AA664" i="3"/>
  <c r="Q656" i="3"/>
  <c r="R656" i="3" s="1"/>
  <c r="AA656" i="3"/>
  <c r="Q648" i="3"/>
  <c r="R648" i="3" s="1"/>
  <c r="AA648" i="3"/>
  <c r="Q640" i="3"/>
  <c r="R640" i="3" s="1"/>
  <c r="AA640" i="3"/>
  <c r="Q632" i="3"/>
  <c r="R632" i="3" s="1"/>
  <c r="Q616" i="3"/>
  <c r="R616" i="3" s="1"/>
  <c r="AA616" i="3"/>
  <c r="Q608" i="3"/>
  <c r="R608" i="3" s="1"/>
  <c r="AA608" i="3"/>
  <c r="Q600" i="3"/>
  <c r="R600" i="3" s="1"/>
  <c r="AA600" i="3"/>
  <c r="Q592" i="3"/>
  <c r="R592" i="3" s="1"/>
  <c r="AA592" i="3"/>
  <c r="Q584" i="3"/>
  <c r="R584" i="3" s="1"/>
  <c r="AA584" i="3"/>
  <c r="Q568" i="3"/>
  <c r="R568" i="3" s="1"/>
  <c r="AA568" i="3"/>
  <c r="Q552" i="3"/>
  <c r="R552" i="3" s="1"/>
  <c r="AA552" i="3"/>
  <c r="Q536" i="3"/>
  <c r="R536" i="3" s="1"/>
  <c r="AA536" i="3"/>
  <c r="Q528" i="3"/>
  <c r="R528" i="3" s="1"/>
  <c r="AA528" i="3"/>
  <c r="Q512" i="3"/>
  <c r="R512" i="3" s="1"/>
  <c r="Z512" i="3"/>
  <c r="AA512" i="3" s="1"/>
  <c r="Q504" i="3"/>
  <c r="R504" i="3" s="1"/>
  <c r="AA504" i="3"/>
  <c r="Q496" i="3"/>
  <c r="R496" i="3" s="1"/>
  <c r="AA496" i="3"/>
  <c r="Q488" i="3"/>
  <c r="R488" i="3" s="1"/>
  <c r="AA488" i="3"/>
  <c r="Q472" i="3"/>
  <c r="R472" i="3" s="1"/>
  <c r="AA472" i="3"/>
  <c r="Q464" i="3"/>
  <c r="R464" i="3" s="1"/>
  <c r="AA464" i="3"/>
  <c r="Q456" i="3"/>
  <c r="R456" i="3" s="1"/>
  <c r="AA456" i="3"/>
  <c r="Q448" i="3"/>
  <c r="R448" i="3" s="1"/>
  <c r="AA448" i="3"/>
  <c r="Q440" i="3"/>
  <c r="R440" i="3" s="1"/>
  <c r="AA440" i="3"/>
  <c r="Q432" i="3"/>
  <c r="R432" i="3" s="1"/>
  <c r="AA432" i="3"/>
  <c r="Q424" i="3"/>
  <c r="R424" i="3" s="1"/>
  <c r="AA424" i="3"/>
  <c r="Q408" i="3"/>
  <c r="R408" i="3" s="1"/>
  <c r="Q400" i="3"/>
  <c r="R400" i="3" s="1"/>
  <c r="AA400" i="3"/>
  <c r="Q392" i="3"/>
  <c r="R392" i="3" s="1"/>
  <c r="AA392" i="3"/>
  <c r="Q384" i="3"/>
  <c r="R384" i="3" s="1"/>
  <c r="AA384" i="3"/>
  <c r="Q368" i="3"/>
  <c r="R368" i="3" s="1"/>
  <c r="AA368" i="3"/>
  <c r="Q360" i="3"/>
  <c r="R360" i="3" s="1"/>
  <c r="AA360" i="3"/>
  <c r="Q352" i="3"/>
  <c r="R352" i="3" s="1"/>
  <c r="AA352" i="3"/>
  <c r="Q344" i="3"/>
  <c r="R344" i="3" s="1"/>
  <c r="AA344" i="3"/>
  <c r="Q328" i="3"/>
  <c r="R328" i="3" s="1"/>
  <c r="AA328" i="3"/>
  <c r="Q320" i="3"/>
  <c r="R320" i="3" s="1"/>
  <c r="AA320" i="3"/>
  <c r="Q304" i="3"/>
  <c r="R304" i="3" s="1"/>
  <c r="AA304" i="3"/>
  <c r="Q288" i="3"/>
  <c r="R288" i="3" s="1"/>
  <c r="AA288" i="3"/>
  <c r="Q280" i="3"/>
  <c r="R280" i="3" s="1"/>
  <c r="AA280" i="3"/>
  <c r="Q272" i="3"/>
  <c r="R272" i="3" s="1"/>
  <c r="AA272" i="3"/>
  <c r="Q264" i="3"/>
  <c r="R264" i="3" s="1"/>
  <c r="AA264" i="3"/>
  <c r="Q256" i="3"/>
  <c r="R256" i="3" s="1"/>
  <c r="AA256" i="3"/>
  <c r="Q240" i="3"/>
  <c r="R240" i="3" s="1"/>
  <c r="AA240" i="3"/>
  <c r="Q232" i="3"/>
  <c r="R232" i="3" s="1"/>
  <c r="AA232" i="3"/>
  <c r="Q224" i="3"/>
  <c r="R224" i="3" s="1"/>
  <c r="AA224" i="3"/>
  <c r="Q216" i="3"/>
  <c r="R216" i="3" s="1"/>
  <c r="AA216" i="3"/>
  <c r="Q192" i="3"/>
  <c r="R192" i="3" s="1"/>
  <c r="AA192" i="3"/>
  <c r="Q176" i="3"/>
  <c r="R176" i="3" s="1"/>
  <c r="Q168" i="3"/>
  <c r="R168" i="3" s="1"/>
  <c r="AA168" i="3"/>
  <c r="Q160" i="3"/>
  <c r="R160" i="3" s="1"/>
  <c r="Q152" i="3"/>
  <c r="R152" i="3" s="1"/>
  <c r="AA152" i="3"/>
  <c r="Q136" i="3"/>
  <c r="R136" i="3" s="1"/>
  <c r="AA136" i="3"/>
  <c r="Q128" i="3"/>
  <c r="R128" i="3" s="1"/>
  <c r="Z128" i="3"/>
  <c r="AA128" i="3" s="1"/>
  <c r="Q120" i="3"/>
  <c r="R120" i="3" s="1"/>
  <c r="AA120" i="3"/>
  <c r="Q104" i="3"/>
  <c r="R104" i="3" s="1"/>
  <c r="AA104" i="3"/>
  <c r="Q96" i="3"/>
  <c r="R96" i="3" s="1"/>
  <c r="AA96" i="3"/>
  <c r="Q88" i="3"/>
  <c r="R88" i="3" s="1"/>
  <c r="AA88" i="3"/>
  <c r="Q80" i="3"/>
  <c r="R80" i="3" s="1"/>
  <c r="Z80" i="3"/>
  <c r="AA80" i="3" s="1"/>
  <c r="Q72" i="3"/>
  <c r="R72" i="3" s="1"/>
  <c r="AA72" i="3"/>
  <c r="Q64" i="3"/>
  <c r="R64" i="3" s="1"/>
  <c r="AA64" i="3"/>
  <c r="Q48" i="3"/>
  <c r="R48" i="3" s="1"/>
  <c r="AA48" i="3"/>
  <c r="Q40" i="3"/>
  <c r="R40" i="3" s="1"/>
  <c r="AA40" i="3"/>
  <c r="Q24" i="3"/>
  <c r="R24" i="3" s="1"/>
  <c r="AA24" i="3"/>
  <c r="Q8" i="3"/>
  <c r="R8" i="3" s="1"/>
  <c r="AA8" i="3"/>
  <c r="Q4" i="3"/>
  <c r="R4" i="3" s="1"/>
  <c r="Q330" i="3"/>
  <c r="R330" i="3" s="1"/>
  <c r="AA330" i="3"/>
  <c r="Q322" i="3"/>
  <c r="R322" i="3" s="1"/>
  <c r="AA322" i="3"/>
  <c r="Q314" i="3"/>
  <c r="R314" i="3" s="1"/>
  <c r="AA314" i="3"/>
  <c r="Q306" i="3"/>
  <c r="R306" i="3" s="1"/>
  <c r="AA306" i="3"/>
  <c r="Q290" i="3"/>
  <c r="R290" i="3" s="1"/>
  <c r="AA290" i="3"/>
  <c r="Q282" i="3"/>
  <c r="R282" i="3" s="1"/>
  <c r="AA282" i="3"/>
  <c r="Q274" i="3"/>
  <c r="R274" i="3" s="1"/>
  <c r="AA274" i="3"/>
  <c r="Q266" i="3"/>
  <c r="R266" i="3" s="1"/>
  <c r="AA266" i="3"/>
  <c r="Q258" i="3"/>
  <c r="R258" i="3" s="1"/>
  <c r="AA258" i="3"/>
  <c r="Q250" i="3"/>
  <c r="R250" i="3" s="1"/>
  <c r="Q234" i="3"/>
  <c r="R234" i="3" s="1"/>
  <c r="AA234" i="3"/>
  <c r="Q226" i="3"/>
  <c r="R226" i="3" s="1"/>
  <c r="AA226" i="3"/>
  <c r="Q218" i="3"/>
  <c r="R218" i="3" s="1"/>
  <c r="AA218" i="3"/>
  <c r="Q202" i="3"/>
  <c r="R202" i="3" s="1"/>
  <c r="Q194" i="3"/>
  <c r="R194" i="3" s="1"/>
  <c r="AA194" i="3"/>
  <c r="Q186" i="3"/>
  <c r="R186" i="3" s="1"/>
  <c r="AA186" i="3"/>
  <c r="Q178" i="3"/>
  <c r="R178" i="3" s="1"/>
  <c r="AA178" i="3"/>
  <c r="Q170" i="3"/>
  <c r="R170" i="3" s="1"/>
  <c r="AA170" i="3"/>
  <c r="Q162" i="3"/>
  <c r="R162" i="3" s="1"/>
  <c r="AA162" i="3"/>
  <c r="Q154" i="3"/>
  <c r="R154" i="3" s="1"/>
  <c r="AA154" i="3"/>
  <c r="Q146" i="3"/>
  <c r="R146" i="3" s="1"/>
  <c r="Q138" i="3"/>
  <c r="R138" i="3" s="1"/>
  <c r="AA138" i="3"/>
  <c r="Q130" i="3"/>
  <c r="R130" i="3" s="1"/>
  <c r="AA130" i="3"/>
  <c r="Q114" i="3"/>
  <c r="R114" i="3" s="1"/>
  <c r="AA114" i="3"/>
  <c r="Q106" i="3"/>
  <c r="R106" i="3" s="1"/>
  <c r="AA106" i="3"/>
  <c r="Q98" i="3"/>
  <c r="R98" i="3" s="1"/>
  <c r="AA98" i="3"/>
  <c r="Q90" i="3"/>
  <c r="R90" i="3" s="1"/>
  <c r="AA90" i="3"/>
  <c r="Q74" i="3"/>
  <c r="R74" i="3" s="1"/>
  <c r="AA74" i="3"/>
  <c r="Q66" i="3"/>
  <c r="R66" i="3" s="1"/>
  <c r="AA66" i="3"/>
  <c r="Q50" i="3"/>
  <c r="R50" i="3" s="1"/>
  <c r="AA50" i="3"/>
  <c r="Q42" i="3"/>
  <c r="R42" i="3" s="1"/>
  <c r="AA42" i="3"/>
  <c r="Q26" i="3"/>
  <c r="R26" i="3" s="1"/>
  <c r="AA26" i="3"/>
  <c r="Q18" i="3"/>
  <c r="R18" i="3" s="1"/>
  <c r="AD6" i="3"/>
  <c r="Q9" i="3"/>
  <c r="R9" i="3" s="1"/>
  <c r="AA9" i="3"/>
  <c r="Q295" i="3"/>
  <c r="R295" i="3" s="1"/>
  <c r="AA295" i="3"/>
  <c r="Q287" i="3"/>
  <c r="R287" i="3" s="1"/>
  <c r="AA287" i="3"/>
  <c r="Q279" i="3"/>
  <c r="R279" i="3" s="1"/>
  <c r="AA279" i="3"/>
  <c r="Q263" i="3"/>
  <c r="R263" i="3" s="1"/>
  <c r="AA263" i="3"/>
  <c r="Q255" i="3"/>
  <c r="R255" i="3" s="1"/>
  <c r="AA255" i="3"/>
  <c r="Q231" i="3"/>
  <c r="R231" i="3" s="1"/>
  <c r="AA231" i="3"/>
  <c r="Q215" i="3"/>
  <c r="R215" i="3" s="1"/>
  <c r="AA215" i="3"/>
  <c r="Q191" i="3"/>
  <c r="R191" i="3" s="1"/>
  <c r="AA191" i="3"/>
  <c r="Q183" i="3"/>
  <c r="R183" i="3" s="1"/>
  <c r="AA183" i="3"/>
  <c r="Q175" i="3"/>
  <c r="R175" i="3" s="1"/>
  <c r="Z175" i="3"/>
  <c r="AA175" i="3" s="1"/>
  <c r="Q167" i="3"/>
  <c r="R167" i="3" s="1"/>
  <c r="AA167" i="3"/>
  <c r="Q127" i="3"/>
  <c r="R127" i="3" s="1"/>
  <c r="AA127" i="3"/>
  <c r="Q119" i="3"/>
  <c r="R119" i="3" s="1"/>
  <c r="Z119" i="3"/>
  <c r="AA119" i="3" s="1"/>
  <c r="Q111" i="3"/>
  <c r="R111" i="3" s="1"/>
  <c r="AA111" i="3"/>
  <c r="Q103" i="3"/>
  <c r="R103" i="3" s="1"/>
  <c r="AA103" i="3"/>
  <c r="Q87" i="3"/>
  <c r="R87" i="3" s="1"/>
  <c r="AA87" i="3"/>
  <c r="Q79" i="3"/>
  <c r="R79" i="3" s="1"/>
  <c r="AA79" i="3"/>
  <c r="Q71" i="3"/>
  <c r="R71" i="3" s="1"/>
  <c r="AA71" i="3"/>
  <c r="Q55" i="3"/>
  <c r="R55" i="3" s="1"/>
  <c r="AA55" i="3"/>
  <c r="Q47" i="3"/>
  <c r="R47" i="3" s="1"/>
  <c r="AA47" i="3"/>
  <c r="Q39" i="3"/>
  <c r="R39" i="3" s="1"/>
  <c r="AA39" i="3"/>
  <c r="Q15" i="3"/>
  <c r="R15" i="3" s="1"/>
  <c r="AA15" i="3"/>
  <c r="Q7" i="3"/>
  <c r="R7" i="3" s="1"/>
  <c r="AA7" i="3"/>
  <c r="AD5" i="3"/>
  <c r="AD3" i="3" l="1"/>
  <c r="AD4" i="3"/>
</calcChain>
</file>

<file path=xl/sharedStrings.xml><?xml version="1.0" encoding="utf-8"?>
<sst xmlns="http://schemas.openxmlformats.org/spreadsheetml/2006/main" count="29091" uniqueCount="202">
  <si>
    <t>Order_ID</t>
  </si>
  <si>
    <t>Gender_Category</t>
  </si>
  <si>
    <t>Product_Line</t>
  </si>
  <si>
    <t>Product_Name</t>
  </si>
  <si>
    <t>Size</t>
  </si>
  <si>
    <t>Units_Sold</t>
  </si>
  <si>
    <t>MRP</t>
  </si>
  <si>
    <t>Discount_Applied</t>
  </si>
  <si>
    <t>Revenue</t>
  </si>
  <si>
    <t>Order_Date</t>
  </si>
  <si>
    <t>Sales_Channel</t>
  </si>
  <si>
    <t>Region</t>
  </si>
  <si>
    <t>Profit</t>
  </si>
  <si>
    <t>Kids</t>
  </si>
  <si>
    <t>Training</t>
  </si>
  <si>
    <t>SuperRep Go</t>
  </si>
  <si>
    <t>M</t>
  </si>
  <si>
    <t>Online</t>
  </si>
  <si>
    <t>bengaluru</t>
  </si>
  <si>
    <t>Women</t>
  </si>
  <si>
    <t>Soccer</t>
  </si>
  <si>
    <t>Tiempo Legend</t>
  </si>
  <si>
    <t>Retail</t>
  </si>
  <si>
    <t>Hyd</t>
  </si>
  <si>
    <t>Premier III</t>
  </si>
  <si>
    <t>Mumbai</t>
  </si>
  <si>
    <t>Lifestyle</t>
  </si>
  <si>
    <t>Blazer Mid</t>
  </si>
  <si>
    <t>L</t>
  </si>
  <si>
    <t>Pune</t>
  </si>
  <si>
    <t>Running</t>
  </si>
  <si>
    <t>React Infinity</t>
  </si>
  <si>
    <t>XL</t>
  </si>
  <si>
    <t>Delhi</t>
  </si>
  <si>
    <t>Flex Trainer</t>
  </si>
  <si>
    <t>Men</t>
  </si>
  <si>
    <t>Bangalore</t>
  </si>
  <si>
    <t>Hyderabad</t>
  </si>
  <si>
    <t>Mercurial Superfly</t>
  </si>
  <si>
    <t>Waffle One</t>
  </si>
  <si>
    <t>hyderbad</t>
  </si>
  <si>
    <t>Basketball</t>
  </si>
  <si>
    <t>Air Jordan</t>
  </si>
  <si>
    <t>Kolkata</t>
  </si>
  <si>
    <t>Metcon 7</t>
  </si>
  <si>
    <t>Air Zoom</t>
  </si>
  <si>
    <t>Free RN</t>
  </si>
  <si>
    <t>Kyrie Flytrap</t>
  </si>
  <si>
    <t>Zoom Freak</t>
  </si>
  <si>
    <t>ZoomX Invincible</t>
  </si>
  <si>
    <t>Phantom GT</t>
  </si>
  <si>
    <t>Pegasus Turbo</t>
  </si>
  <si>
    <t>Dunk Low</t>
  </si>
  <si>
    <t>Air Force 1</t>
  </si>
  <si>
    <t>LeBron 20</t>
  </si>
  <si>
    <t>Count of Gender_Category</t>
  </si>
  <si>
    <t>Row Labels</t>
  </si>
  <si>
    <t>Grand Total</t>
  </si>
  <si>
    <t>Count of Product_Line</t>
  </si>
  <si>
    <t>Count of Product_Name</t>
  </si>
  <si>
    <t>(blank)</t>
  </si>
  <si>
    <t>Count of Size</t>
  </si>
  <si>
    <t>Region_Formatted</t>
  </si>
  <si>
    <t>Count of Units_Sold</t>
  </si>
  <si>
    <t>Bengaluru</t>
  </si>
  <si>
    <t>Count of Region_Formatted</t>
  </si>
  <si>
    <t>Product_Status</t>
  </si>
  <si>
    <t>OD_Status</t>
  </si>
  <si>
    <t>Profit_Status</t>
  </si>
  <si>
    <t>Discount_Verification</t>
  </si>
  <si>
    <t>Size_Type</t>
  </si>
  <si>
    <t>Size_Verification</t>
  </si>
  <si>
    <t>Column Labels</t>
  </si>
  <si>
    <t>10</t>
  </si>
  <si>
    <t>11</t>
  </si>
  <si>
    <t>12</t>
  </si>
  <si>
    <t>6</t>
  </si>
  <si>
    <t>7</t>
  </si>
  <si>
    <t>8</t>
  </si>
  <si>
    <t>9</t>
  </si>
  <si>
    <t>Unknown</t>
  </si>
  <si>
    <t>Count of Order_ID</t>
  </si>
  <si>
    <t>Alphabet</t>
  </si>
  <si>
    <t>Missing</t>
  </si>
  <si>
    <t>Number</t>
  </si>
  <si>
    <t>Count of Size_Type</t>
  </si>
  <si>
    <t>Sum of Revenue</t>
  </si>
  <si>
    <t>Average of Revenue2</t>
  </si>
  <si>
    <t>Valid_Size_Analysis</t>
  </si>
  <si>
    <t>Valid_OD_Analysis</t>
  </si>
  <si>
    <t>Rev_Recalc</t>
  </si>
  <si>
    <t>Rev_Verify</t>
  </si>
  <si>
    <t>Discount_Analysis</t>
  </si>
  <si>
    <t>Revenue_Analysis</t>
  </si>
  <si>
    <t>Profit_Analysis</t>
  </si>
  <si>
    <t>Area</t>
  </si>
  <si>
    <t>Issue Identified</t>
  </si>
  <si>
    <t>Action Taken</t>
  </si>
  <si>
    <t>Rationale</t>
  </si>
  <si>
    <t>Impact on Analysis</t>
  </si>
  <si>
    <t>Table Structure</t>
  </si>
  <si>
    <t>No consistent reference for formulas</t>
  </si>
  <si>
    <t>Converted dataset into a named table using “Create from Selection”</t>
  </si>
  <si>
    <t>Improves formula readability, reduces hard-coded cell references</t>
  </si>
  <si>
    <t>Ensures scalability and reduces formula errors</t>
  </si>
  <si>
    <t>Revenue Accuracy</t>
  </si>
  <si>
    <t>Revenue values missing or inconsistent with Units Sold, MRP, and Discount</t>
  </si>
  <si>
    <r>
      <t xml:space="preserve">Created </t>
    </r>
    <r>
      <rPr>
        <sz val="10"/>
        <color theme="1"/>
        <rFont val="Arial Unicode MS"/>
      </rPr>
      <t>Rev_Recalc</t>
    </r>
    <r>
      <rPr>
        <sz val="11"/>
        <color theme="1"/>
        <rFont val="Calibri"/>
        <family val="2"/>
        <scheme val="minor"/>
      </rPr>
      <t xml:space="preserve"> using validated Units Sold, MRP, and Discount</t>
    </r>
  </si>
  <si>
    <t>Raw revenue cannot be trusted without validation</t>
  </si>
  <si>
    <t>Enables accurate revenue comparison and verification</t>
  </si>
  <si>
    <t>Revenue Validation</t>
  </si>
  <si>
    <t>Zero, missing, and negative revenues mixed together</t>
  </si>
  <si>
    <r>
      <t xml:space="preserve">Created </t>
    </r>
    <r>
      <rPr>
        <sz val="10"/>
        <color theme="1"/>
        <rFont val="Arial Unicode MS"/>
      </rPr>
      <t>Rev_Verify</t>
    </r>
    <r>
      <rPr>
        <sz val="11"/>
        <color theme="1"/>
        <rFont val="Calibri"/>
        <family val="2"/>
        <scheme val="minor"/>
      </rPr>
      <t xml:space="preserve"> classification column</t>
    </r>
  </si>
  <si>
    <t>Separates missing data from true zero or invalid values</t>
  </si>
  <si>
    <t>Prevents misleading revenue analysis</t>
  </si>
  <si>
    <t>Revenue Inclusion</t>
  </si>
  <si>
    <t>Invalid revenue rows included in analysis</t>
  </si>
  <si>
    <r>
      <t xml:space="preserve">Created </t>
    </r>
    <r>
      <rPr>
        <sz val="10"/>
        <color theme="1"/>
        <rFont val="Arial Unicode MS"/>
      </rPr>
      <t>Revenue_Analysis</t>
    </r>
    <r>
      <rPr>
        <sz val="11"/>
        <color theme="1"/>
        <rFont val="Calibri"/>
        <family val="2"/>
        <scheme val="minor"/>
      </rPr>
      <t xml:space="preserve"> Include/Exclude flag</t>
    </r>
  </si>
  <si>
    <t>Analysts should not delete data, only control inclusion</t>
  </si>
  <si>
    <t>Ensures only valid revenue is used in reporting</t>
  </si>
  <si>
    <t>Discount Validity</t>
  </si>
  <si>
    <t>Discount values outside logical range (0–1)</t>
  </si>
  <si>
    <r>
      <t xml:space="preserve">Created </t>
    </r>
    <r>
      <rPr>
        <sz val="10"/>
        <color theme="1"/>
        <rFont val="Arial Unicode MS"/>
      </rPr>
      <t>Discount_Verification</t>
    </r>
    <r>
      <rPr>
        <sz val="11"/>
        <color theme="1"/>
        <rFont val="Calibri"/>
        <family val="2"/>
        <scheme val="minor"/>
      </rPr>
      <t xml:space="preserve"> and </t>
    </r>
    <r>
      <rPr>
        <sz val="10"/>
        <color theme="1"/>
        <rFont val="Arial Unicode MS"/>
      </rPr>
      <t>Discount_Analysis</t>
    </r>
  </si>
  <si>
    <t>Prevents over/under-discount distortions</t>
  </si>
  <si>
    <t>Avoids incorrect revenue recalculation</t>
  </si>
  <si>
    <t>Size Consistency</t>
  </si>
  <si>
    <t>Size values inconsistent or missing</t>
  </si>
  <si>
    <r>
      <t xml:space="preserve">Created </t>
    </r>
    <r>
      <rPr>
        <sz val="10"/>
        <color theme="1"/>
        <rFont val="Arial Unicode MS"/>
      </rPr>
      <t>Size_Verification</t>
    </r>
    <r>
      <rPr>
        <sz val="11"/>
        <color theme="1"/>
        <rFont val="Calibri"/>
        <family val="2"/>
        <scheme val="minor"/>
      </rPr>
      <t xml:space="preserve"> and </t>
    </r>
    <r>
      <rPr>
        <sz val="10"/>
        <color theme="1"/>
        <rFont val="Arial Unicode MS"/>
      </rPr>
      <t>Valid_Size_Analysis</t>
    </r>
  </si>
  <si>
    <t>Size inconsistencies affect product analysis</t>
  </si>
  <si>
    <t>Improves categorical accuracy</t>
  </si>
  <si>
    <t>Units Sold Integrity</t>
  </si>
  <si>
    <t>Negative, zero, or blank sales values present</t>
  </si>
  <si>
    <r>
      <t xml:space="preserve">Created </t>
    </r>
    <r>
      <rPr>
        <sz val="10"/>
        <color theme="1"/>
        <rFont val="Arial Unicode MS"/>
      </rPr>
      <t>Product_Status</t>
    </r>
    <r>
      <rPr>
        <sz val="11"/>
        <color theme="1"/>
        <rFont val="Calibri"/>
        <family val="2"/>
        <scheme val="minor"/>
      </rPr>
      <t xml:space="preserve"> classification</t>
    </r>
  </si>
  <si>
    <t>Distinguishes sales vs availability vs returns</t>
  </si>
  <si>
    <t>Prevents misinterpretation of sales volume</t>
  </si>
  <si>
    <t>Order Date Completeness</t>
  </si>
  <si>
    <t>Missing order dates mixed with valid dates</t>
  </si>
  <si>
    <r>
      <t xml:space="preserve">Created </t>
    </r>
    <r>
      <rPr>
        <sz val="10"/>
        <color theme="1"/>
        <rFont val="Arial Unicode MS"/>
      </rPr>
      <t>OD_Status</t>
    </r>
    <r>
      <rPr>
        <sz val="11"/>
        <color theme="1"/>
        <rFont val="Calibri"/>
        <family val="2"/>
        <scheme val="minor"/>
      </rPr>
      <t xml:space="preserve"> and </t>
    </r>
    <r>
      <rPr>
        <sz val="10"/>
        <color theme="1"/>
        <rFont val="Arial Unicode MS"/>
      </rPr>
      <t>Valid_OD_Analysis</t>
    </r>
  </si>
  <si>
    <t>Time-based analysis requires valid dates</t>
  </si>
  <si>
    <t>Ensures temporal analysis reliability</t>
  </si>
  <si>
    <t>Profit Evaluation</t>
  </si>
  <si>
    <t>Loss-making and zero-profit sales mixed with profitable ones</t>
  </si>
  <si>
    <r>
      <t xml:space="preserve">Created </t>
    </r>
    <r>
      <rPr>
        <sz val="10"/>
        <color theme="1"/>
        <rFont val="Arial Unicode MS"/>
      </rPr>
      <t>Profit_Status</t>
    </r>
    <r>
      <rPr>
        <sz val="11"/>
        <color theme="1"/>
        <rFont val="Calibri"/>
        <family val="2"/>
        <scheme val="minor"/>
      </rPr>
      <t xml:space="preserve"> and </t>
    </r>
    <r>
      <rPr>
        <sz val="10"/>
        <color theme="1"/>
        <rFont val="Arial Unicode MS"/>
      </rPr>
      <t>Profit_Analysis</t>
    </r>
  </si>
  <si>
    <t>Losses are valid but unsuitable for profit KPIs</t>
  </si>
  <si>
    <t>Enables clean profit analysis without deleting data</t>
  </si>
  <si>
    <t>Assumptions Made</t>
  </si>
  <si>
    <t>Discounts assumed 
between 0–1</t>
  </si>
  <si>
    <t>Revenue recalculated only
 if validated</t>
  </si>
  <si>
    <t>Loss-making sales excluded 
from profit analysis</t>
  </si>
  <si>
    <t>Cleaned_Nike_Sales Inclusion Criteria:
Revenue_Analysis = "Include"
→ Revenue is valid, non-zero, and successfully recalculated using verified inputs.
Valid_OD_Analysis = "Yes"
→ Order Date is present and suitable for time-based analysis.
Valid_Size_Analysis = "Yes"
→ Product size information is available and verified for categorical analysis.
Profit_Analysis = "Include"
→ Transaction reflects a valid (non-zero, non-negative) profit outcome suitable for profit analysis.
Records failing any of the above criteria were retained in the raw dataset but excluded from analysis to prevent distortion of financial and operational insights.</t>
  </si>
  <si>
    <t>Yes</t>
  </si>
  <si>
    <t>Sold</t>
  </si>
  <si>
    <t>Valid</t>
  </si>
  <si>
    <t>Include</t>
  </si>
  <si>
    <t>Valid Revenue</t>
  </si>
  <si>
    <t>Valid Profit</t>
  </si>
  <si>
    <t>% of Missing Sizes</t>
  </si>
  <si>
    <t>% of Missing Dates</t>
  </si>
  <si>
    <t xml:space="preserve">DATA QUALITY SUMMARY TABLE </t>
  </si>
  <si>
    <t>% of Revenue Insufficent Data</t>
  </si>
  <si>
    <t>% of Loss Making Sales</t>
  </si>
  <si>
    <t>Total Original Rows</t>
  </si>
  <si>
    <t>Stats</t>
  </si>
  <si>
    <t>% of Included Rows</t>
  </si>
  <si>
    <t>Profit Margin</t>
  </si>
  <si>
    <t>% of Invalid Discounts</t>
  </si>
  <si>
    <t>% of Invalid Profit</t>
  </si>
  <si>
    <t>Complete Entries Per Region</t>
  </si>
  <si>
    <t>Number of Entries</t>
  </si>
  <si>
    <t>Pre-Cleaned Entries</t>
  </si>
  <si>
    <t>% of  Entry Efficiency</t>
  </si>
  <si>
    <t>DiscountCategory</t>
  </si>
  <si>
    <t>0-20%</t>
  </si>
  <si>
    <t>20-40%</t>
  </si>
  <si>
    <t>40-60%</t>
  </si>
  <si>
    <t>60-80%</t>
  </si>
  <si>
    <t>80-100%</t>
  </si>
  <si>
    <t>2023</t>
  </si>
  <si>
    <t>2024</t>
  </si>
  <si>
    <t>2025</t>
  </si>
  <si>
    <t>Avg Profit Margin</t>
  </si>
  <si>
    <t>Units Sold</t>
  </si>
  <si>
    <t/>
  </si>
  <si>
    <t>Unit Sold</t>
  </si>
  <si>
    <t>Discount Contribution</t>
  </si>
  <si>
    <t>Customer Segments</t>
  </si>
  <si>
    <t>Product</t>
  </si>
  <si>
    <t>Year</t>
  </si>
  <si>
    <t xml:space="preserve"> Units Sold</t>
  </si>
  <si>
    <t>Discount Category</t>
  </si>
  <si>
    <t>Revenue Contribution</t>
  </si>
  <si>
    <t>Profit Contribution</t>
  </si>
  <si>
    <t xml:space="preserve"> Revenue Contribution</t>
  </si>
  <si>
    <t xml:space="preserve"> Profit Contribution</t>
  </si>
  <si>
    <t xml:space="preserve"> Revenue Contribution </t>
  </si>
  <si>
    <t>Sales Analysis Dashboard</t>
  </si>
  <si>
    <t>Dashboard KPI</t>
  </si>
  <si>
    <t>Total Revenue</t>
  </si>
  <si>
    <t>Total Profit</t>
  </si>
  <si>
    <t>Average Profit Margin</t>
  </si>
  <si>
    <t>Total Orders</t>
  </si>
  <si>
    <t>Values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</si>
</sst>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Unicode MS"/>
    </font>
    <font>
      <sz val="11"/>
      <color rgb="FFFFC000"/>
      <name val="Calibri"/>
      <family val="2"/>
      <scheme val="minor"/>
    </font>
    <font>
      <b/>
      <sz val="26"/>
      <color rgb="FF002060"/>
      <name val="Calibri"/>
      <family val="2"/>
      <scheme val="minor"/>
    </font>
    <font>
      <sz val="11"/>
      <color rgb="FF002060"/>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theme="4"/>
      </patternFill>
    </fill>
    <fill>
      <patternFill patternType="solid">
        <fgColor theme="4" tint="0.79998168889431442"/>
        <bgColor theme="4" tint="0.79998168889431442"/>
      </patternFill>
    </fill>
    <fill>
      <patternFill patternType="solid">
        <fgColor theme="7"/>
        <bgColor indexed="64"/>
      </patternFill>
    </fill>
    <fill>
      <patternFill patternType="solid">
        <fgColor rgb="FFFFC000"/>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0">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right"/>
    </xf>
    <xf numFmtId="14" fontId="0" fillId="0" borderId="0" xfId="0" applyNumberFormat="1" applyAlignment="1">
      <alignment horizontal="right"/>
    </xf>
    <xf numFmtId="0" fontId="13" fillId="33" borderId="10" xfId="0" applyFont="1" applyFill="1" applyBorder="1"/>
    <xf numFmtId="0" fontId="13" fillId="33" borderId="11" xfId="0" applyFont="1" applyFill="1" applyBorder="1"/>
    <xf numFmtId="0" fontId="13" fillId="33" borderId="12" xfId="0" applyFont="1" applyFill="1" applyBorder="1"/>
    <xf numFmtId="0" fontId="16"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left" vertical="top" wrapText="1"/>
    </xf>
    <xf numFmtId="0" fontId="13" fillId="33" borderId="11" xfId="0" applyFont="1" applyFill="1" applyBorder="1" applyAlignment="1">
      <alignment horizontal="left"/>
    </xf>
    <xf numFmtId="14" fontId="13" fillId="33" borderId="11" xfId="0" applyNumberFormat="1" applyFont="1" applyFill="1" applyBorder="1"/>
    <xf numFmtId="0" fontId="13" fillId="33" borderId="11" xfId="0" applyFont="1" applyFill="1" applyBorder="1" applyAlignment="1">
      <alignment horizontal="right"/>
    </xf>
    <xf numFmtId="0" fontId="0" fillId="0" borderId="0" xfId="0" applyAlignment="1">
      <alignment horizontal="center"/>
    </xf>
    <xf numFmtId="2" fontId="0" fillId="0" borderId="0" xfId="0" applyNumberFormat="1"/>
    <xf numFmtId="0" fontId="0" fillId="34" borderId="11" xfId="0" applyFill="1" applyBorder="1"/>
    <xf numFmtId="0" fontId="0" fillId="0" borderId="11" xfId="0" applyBorder="1"/>
    <xf numFmtId="0" fontId="0" fillId="34" borderId="12" xfId="0" applyFill="1" applyBorder="1"/>
    <xf numFmtId="0" fontId="0" fillId="34" borderId="10" xfId="0" applyFill="1" applyBorder="1"/>
    <xf numFmtId="0" fontId="0" fillId="0" borderId="12" xfId="0" applyBorder="1"/>
    <xf numFmtId="0" fontId="0" fillId="0" borderId="10" xfId="0" applyBorder="1"/>
    <xf numFmtId="0" fontId="0" fillId="34" borderId="11" xfId="0" applyFill="1" applyBorder="1" applyAlignment="1">
      <alignment horizontal="left"/>
    </xf>
    <xf numFmtId="14" fontId="0" fillId="34" borderId="11" xfId="0" applyNumberFormat="1" applyFill="1" applyBorder="1"/>
    <xf numFmtId="14" fontId="0" fillId="34" borderId="11" xfId="0" applyNumberFormat="1" applyFill="1" applyBorder="1" applyAlignment="1">
      <alignment horizontal="right"/>
    </xf>
    <xf numFmtId="0" fontId="0" fillId="0" borderId="11" xfId="0" applyBorder="1" applyAlignment="1">
      <alignment horizontal="left"/>
    </xf>
    <xf numFmtId="14" fontId="0" fillId="0" borderId="11" xfId="0" applyNumberFormat="1" applyBorder="1"/>
    <xf numFmtId="14" fontId="0" fillId="0" borderId="11" xfId="0" applyNumberFormat="1" applyBorder="1" applyAlignment="1">
      <alignment horizontal="right"/>
    </xf>
    <xf numFmtId="2" fontId="0" fillId="34" borderId="11" xfId="0" applyNumberFormat="1" applyFill="1" applyBorder="1"/>
    <xf numFmtId="2" fontId="13" fillId="33" borderId="11" xfId="0" applyNumberFormat="1" applyFont="1" applyFill="1" applyBorder="1"/>
    <xf numFmtId="2" fontId="0" fillId="0" borderId="11" xfId="0" applyNumberFormat="1" applyBorder="1"/>
    <xf numFmtId="10" fontId="0" fillId="0" borderId="0" xfId="0" applyNumberFormat="1"/>
    <xf numFmtId="0" fontId="0" fillId="0" borderId="0" xfId="0" applyAlignment="1">
      <alignment vertical="center"/>
    </xf>
    <xf numFmtId="0" fontId="0" fillId="35" borderId="0" xfId="0" applyFill="1"/>
    <xf numFmtId="0" fontId="19" fillId="36" borderId="0" xfId="0" applyFont="1" applyFill="1"/>
    <xf numFmtId="0" fontId="0" fillId="36" borderId="0" xfId="0" applyFill="1"/>
    <xf numFmtId="0" fontId="0" fillId="0" borderId="0" xfId="0" applyNumberFormat="1"/>
    <xf numFmtId="0" fontId="20" fillId="35" borderId="0" xfId="0" applyFont="1" applyFill="1" applyAlignment="1">
      <alignment horizontal="center" vertical="center"/>
    </xf>
    <xf numFmtId="0" fontId="21" fillId="35"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7">
    <dxf>
      <numFmt numFmtId="2" formatCode="0.00"/>
    </dxf>
    <dxf>
      <numFmt numFmtId="2" formatCode="0.00"/>
    </dxf>
    <dxf>
      <alignment horizontal="left" vertical="top" textRotation="0" wrapText="1" indent="0" justifyLastLine="0" shrinkToFit="0" readingOrder="0"/>
    </dxf>
    <dxf>
      <alignment horizontal="left" vertical="top"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center" vertical="bottom" textRotation="0" wrapText="0" indent="0" justifyLastLine="0" shrinkToFit="0" readingOrder="0"/>
    </dxf>
    <dxf>
      <numFmt numFmtId="0" formatCode="General"/>
    </dxf>
    <dxf>
      <numFmt numFmtId="164" formatCode="d/m/yyyy"/>
    </dxf>
    <dxf>
      <numFmt numFmtId="164" formatCode="d/m/yyyy"/>
      <alignment horizontal="right" vertical="bottom" textRotation="0" wrapText="0" indent="0" justifyLastLine="0" shrinkToFit="0" readingOrder="0"/>
    </dxf>
    <dxf>
      <numFmt numFmtId="164" formatCode="d/m/yyyy"/>
    </dxf>
    <dxf>
      <alignment horizontal="lef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5.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r>
              <a:rPr lang="en-US" b="1">
                <a:solidFill>
                  <a:srgbClr val="002060"/>
                </a:solidFill>
              </a:rPr>
              <a:t>Channel Contribution Analysis</a:t>
            </a:r>
          </a:p>
        </c:rich>
      </c:tx>
      <c:layout>
        <c:manualLayout>
          <c:xMode val="edge"/>
          <c:yMode val="edge"/>
          <c:x val="0.1827969086320928"/>
          <c:y val="3.240741922113561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lumMod val="50000"/>
            </a:schemeClr>
          </a:solidFill>
          <a:ln>
            <a:solidFill>
              <a:schemeClr val="accent1">
                <a:lumMod val="50000"/>
              </a:schemeClr>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C000"/>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4.1946308724832113E-2"/>
              <c:y val="9.2592592592592379E-3"/>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3.9149888143176735E-2"/>
              <c:y val="4.6296296296295869E-3"/>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Profit Contribution</c:v>
          </c:tx>
          <c:spPr>
            <a:solidFill>
              <a:srgbClr val="C00000"/>
            </a:solidFill>
            <a:ln>
              <a:solidFill>
                <a:srgbClr val="C00000"/>
              </a:solid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Online</c:v>
              </c:pt>
              <c:pt idx="1">
                <c:v>Retail</c:v>
              </c:pt>
            </c:strLit>
          </c:cat>
          <c:val>
            <c:numLit>
              <c:formatCode>General</c:formatCode>
              <c:ptCount val="2"/>
              <c:pt idx="0">
                <c:v>0.4378493899001728</c:v>
              </c:pt>
              <c:pt idx="1">
                <c:v>0.56215061009982725</c:v>
              </c:pt>
            </c:numLit>
          </c:val>
          <c:extLst>
            <c:ext xmlns:c16="http://schemas.microsoft.com/office/drawing/2014/chart" uri="{C3380CC4-5D6E-409C-BE32-E72D297353CC}">
              <c16:uniqueId val="{00000000-1279-45C5-820B-F1137DD4500F}"/>
            </c:ext>
          </c:extLst>
        </c:ser>
        <c:ser>
          <c:idx val="1"/>
          <c:order val="1"/>
          <c:tx>
            <c:v> Revenue Contribution </c:v>
          </c:tx>
          <c:spPr>
            <a:solidFill>
              <a:srgbClr val="002060"/>
            </a:solidFill>
            <a:ln>
              <a:noFill/>
            </a:ln>
            <a:effectLst/>
          </c:spPr>
          <c:invertIfNegative val="0"/>
          <c:dLbls>
            <c:dLbl>
              <c:idx val="0"/>
              <c:layout>
                <c:manualLayout>
                  <c:x val="3.9149888143176735E-2"/>
                  <c:y val="4.629629629629586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279-45C5-820B-F1137DD4500F}"/>
                </c:ext>
              </c:extLst>
            </c:dLbl>
            <c:dLbl>
              <c:idx val="1"/>
              <c:layout>
                <c:manualLayout>
                  <c:x val="4.1946308724832113E-2"/>
                  <c:y val="9.259259259259237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279-45C5-820B-F1137DD4500F}"/>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Online</c:v>
              </c:pt>
              <c:pt idx="1">
                <c:v>Retail</c:v>
              </c:pt>
            </c:strLit>
          </c:cat>
          <c:val>
            <c:numLit>
              <c:formatCode>General</c:formatCode>
              <c:ptCount val="2"/>
              <c:pt idx="0">
                <c:v>0.43202877376122206</c:v>
              </c:pt>
              <c:pt idx="1">
                <c:v>0.56797122623877805</c:v>
              </c:pt>
            </c:numLit>
          </c:val>
          <c:extLst>
            <c:ext xmlns:c16="http://schemas.microsoft.com/office/drawing/2014/chart" uri="{C3380CC4-5D6E-409C-BE32-E72D297353CC}">
              <c16:uniqueId val="{00000001-1279-45C5-820B-F1137DD4500F}"/>
            </c:ext>
          </c:extLst>
        </c:ser>
        <c:dLbls>
          <c:showLegendKey val="0"/>
          <c:showVal val="0"/>
          <c:showCatName val="0"/>
          <c:showSerName val="0"/>
          <c:showPercent val="0"/>
          <c:showBubbleSize val="0"/>
        </c:dLbls>
        <c:gapWidth val="219"/>
        <c:axId val="918575519"/>
        <c:axId val="918585119"/>
      </c:barChart>
      <c:catAx>
        <c:axId val="918575519"/>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rgbClr val="002060"/>
                </a:solidFill>
                <a:latin typeface="+mn-lt"/>
                <a:ea typeface="+mn-ea"/>
                <a:cs typeface="+mn-cs"/>
              </a:defRPr>
            </a:pPr>
            <a:endParaRPr lang="en-US"/>
          </a:p>
        </c:txPr>
        <c:crossAx val="918585119"/>
        <c:crosses val="autoZero"/>
        <c:auto val="1"/>
        <c:lblAlgn val="ctr"/>
        <c:lblOffset val="100"/>
        <c:noMultiLvlLbl val="0"/>
      </c:catAx>
      <c:valAx>
        <c:axId val="918585119"/>
        <c:scaling>
          <c:orientation val="minMax"/>
        </c:scaling>
        <c:delete val="1"/>
        <c:axPos val="l"/>
        <c:numFmt formatCode="General" sourceLinked="1"/>
        <c:majorTickMark val="none"/>
        <c:minorTickMark val="none"/>
        <c:tickLblPos val="nextTo"/>
        <c:crossAx val="918575519"/>
        <c:crosses val="autoZero"/>
        <c:crossBetween val="between"/>
      </c:valAx>
      <c:spPr>
        <a:noFill/>
        <a:ln>
          <a:noFill/>
        </a:ln>
        <a:effectLst/>
      </c:spPr>
    </c:plotArea>
    <c:legend>
      <c:legendPos val="r"/>
      <c:layout>
        <c:manualLayout>
          <c:xMode val="edge"/>
          <c:yMode val="edge"/>
          <c:x val="0.6032575640738127"/>
          <c:y val="0.71715358601399326"/>
          <c:w val="0.3090676932604931"/>
          <c:h val="0.15775750049597045"/>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r>
              <a:rPr lang="en-US" b="1">
                <a:solidFill>
                  <a:srgbClr val="002060"/>
                </a:solidFill>
              </a:rPr>
              <a:t>Discount</a:t>
            </a:r>
            <a:r>
              <a:rPr lang="en-US" b="1" baseline="0">
                <a:solidFill>
                  <a:srgbClr val="002060"/>
                </a:solidFill>
              </a:rPr>
              <a:t> Strategy Analysis</a:t>
            </a:r>
            <a:endParaRPr lang="en-US" b="1">
              <a:solidFill>
                <a:srgbClr val="002060"/>
              </a:solidFill>
            </a:endParaRPr>
          </a:p>
        </c:rich>
      </c:tx>
      <c:layout>
        <c:manualLayout>
          <c:xMode val="edge"/>
          <c:yMode val="edge"/>
          <c:x val="0.43895009819510478"/>
          <c:y val="0.14350455448050597"/>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2060"/>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FFC000"/>
            </a:solidFill>
            <a:round/>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2.7808676307007785E-2"/>
              <c:y val="4.6296296296295869E-3"/>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1.8539117538005192E-3"/>
              <c:y val="-8.3333333333333412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6.1179087875417128E-2"/>
              <c:y val="-9.2592592592594287E-3"/>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5.7471264367816091E-2"/>
              <c:y val="3.2407407407407322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1.1123470522803183E-2"/>
              <c:y val="-5.5555555555555552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0.1155574415441365"/>
              <c:y val="2.7777827922461237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924063935367453E-2"/>
          <c:y val="3.6447571713110359E-3"/>
          <c:w val="0.70036873866851179"/>
          <c:h val="0.89814814814814814"/>
        </c:manualLayout>
      </c:layout>
      <c:barChart>
        <c:barDir val="col"/>
        <c:grouping val="clustered"/>
        <c:varyColors val="0"/>
        <c:ser>
          <c:idx val="0"/>
          <c:order val="0"/>
          <c:tx>
            <c:v>Revenue Contribution</c:v>
          </c:tx>
          <c:spPr>
            <a:solidFill>
              <a:srgbClr val="002060"/>
            </a:solidFill>
            <a:ln>
              <a:noFill/>
            </a:ln>
            <a:effectLst/>
          </c:spPr>
          <c:invertIfNegative val="0"/>
          <c:dLbls>
            <c:dLbl>
              <c:idx val="2"/>
              <c:layout>
                <c:manualLayout>
                  <c:x val="-5.7471264367816091E-2"/>
                  <c:y val="3.240740740740732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81D-49A1-A748-1CFFF734BDAA}"/>
                </c:ext>
              </c:extLst>
            </c:dLbl>
            <c:dLbl>
              <c:idx val="4"/>
              <c:layout>
                <c:manualLayout>
                  <c:x val="-6.1179087875417128E-2"/>
                  <c:y val="-9.259259259259428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81D-49A1-A748-1CFFF734BDAA}"/>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0-20%</c:v>
              </c:pt>
              <c:pt idx="1">
                <c:v>20-40%</c:v>
              </c:pt>
              <c:pt idx="2">
                <c:v>40-60%</c:v>
              </c:pt>
              <c:pt idx="3">
                <c:v>60-80%</c:v>
              </c:pt>
              <c:pt idx="4">
                <c:v>80-100%</c:v>
              </c:pt>
            </c:strLit>
          </c:cat>
          <c:val>
            <c:numLit>
              <c:formatCode>General</c:formatCode>
              <c:ptCount val="5"/>
              <c:pt idx="0">
                <c:v>0.38470381449567942</c:v>
              </c:pt>
              <c:pt idx="1">
                <c:v>0.30190731242073077</c:v>
              </c:pt>
              <c:pt idx="2">
                <c:v>0.18199376780283494</c:v>
              </c:pt>
              <c:pt idx="3">
                <c:v>0.11042900492193454</c:v>
              </c:pt>
              <c:pt idx="4">
                <c:v>2.0966100358820312E-2</c:v>
              </c:pt>
            </c:numLit>
          </c:val>
          <c:extLst>
            <c:ext xmlns:c16="http://schemas.microsoft.com/office/drawing/2014/chart" uri="{C3380CC4-5D6E-409C-BE32-E72D297353CC}">
              <c16:uniqueId val="{00000000-581D-49A1-A748-1CFFF734BDAA}"/>
            </c:ext>
          </c:extLst>
        </c:ser>
        <c:dLbls>
          <c:showLegendKey val="0"/>
          <c:showVal val="0"/>
          <c:showCatName val="0"/>
          <c:showSerName val="0"/>
          <c:showPercent val="0"/>
          <c:showBubbleSize val="0"/>
        </c:dLbls>
        <c:gapWidth val="219"/>
        <c:axId val="742519743"/>
        <c:axId val="742525983"/>
      </c:barChart>
      <c:lineChart>
        <c:grouping val="standard"/>
        <c:varyColors val="0"/>
        <c:ser>
          <c:idx val="1"/>
          <c:order val="1"/>
          <c:tx>
            <c:v> Profit Contribution</c:v>
          </c:tx>
          <c:spPr>
            <a:ln w="28575" cap="rnd">
              <a:solidFill>
                <a:srgbClr val="C00000"/>
              </a:solidFill>
              <a:round/>
            </a:ln>
            <a:effectLst/>
          </c:spPr>
          <c:marker>
            <c:symbol val="none"/>
          </c:marker>
          <c:dLbls>
            <c:dLbl>
              <c:idx val="0"/>
              <c:layout>
                <c:manualLayout>
                  <c:x val="-0.1155574415441365"/>
                  <c:y val="2.77778279224612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81D-49A1-A748-1CFFF734BDAA}"/>
                </c:ext>
              </c:extLst>
            </c:dLbl>
            <c:dLbl>
              <c:idx val="1"/>
              <c:layout>
                <c:manualLayout>
                  <c:x val="2.7808676307007785E-2"/>
                  <c:y val="4.629629629629586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81D-49A1-A748-1CFFF734BDAA}"/>
                </c:ext>
              </c:extLst>
            </c:dLbl>
            <c:dLbl>
              <c:idx val="2"/>
              <c:layout>
                <c:manualLayout>
                  <c:x val="-1.1123470522803183E-2"/>
                  <c:y val="-5.55555555555555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81D-49A1-A748-1CFFF734BDAA}"/>
                </c:ext>
              </c:extLst>
            </c:dLbl>
            <c:dLbl>
              <c:idx val="4"/>
              <c:layout>
                <c:manualLayout>
                  <c:x val="1.8539117538005192E-3"/>
                  <c:y val="-8.333333333333341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81D-49A1-A748-1CFFF734BDAA}"/>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0-20%</c:v>
              </c:pt>
              <c:pt idx="1">
                <c:v>20-40%</c:v>
              </c:pt>
              <c:pt idx="2">
                <c:v>40-60%</c:v>
              </c:pt>
              <c:pt idx="3">
                <c:v>60-80%</c:v>
              </c:pt>
              <c:pt idx="4">
                <c:v>80-100%</c:v>
              </c:pt>
            </c:strLit>
          </c:cat>
          <c:val>
            <c:numLit>
              <c:formatCode>General</c:formatCode>
              <c:ptCount val="5"/>
              <c:pt idx="0">
                <c:v>0.25889811752599506</c:v>
              </c:pt>
              <c:pt idx="1">
                <c:v>0.29752004142916283</c:v>
              </c:pt>
              <c:pt idx="2">
                <c:v>0.20076283822243865</c:v>
              </c:pt>
              <c:pt idx="3">
                <c:v>0.19408313797489771</c:v>
              </c:pt>
              <c:pt idx="4">
                <c:v>4.8735864847505785E-2</c:v>
              </c:pt>
            </c:numLit>
          </c:val>
          <c:smooth val="0"/>
          <c:extLst>
            <c:ext xmlns:c16="http://schemas.microsoft.com/office/drawing/2014/chart" uri="{C3380CC4-5D6E-409C-BE32-E72D297353CC}">
              <c16:uniqueId val="{00000001-581D-49A1-A748-1CFFF734BDAA}"/>
            </c:ext>
          </c:extLst>
        </c:ser>
        <c:dLbls>
          <c:showLegendKey val="0"/>
          <c:showVal val="0"/>
          <c:showCatName val="0"/>
          <c:showSerName val="0"/>
          <c:showPercent val="0"/>
          <c:showBubbleSize val="0"/>
        </c:dLbls>
        <c:marker val="1"/>
        <c:smooth val="0"/>
        <c:axId val="742519743"/>
        <c:axId val="742525983"/>
      </c:lineChart>
      <c:catAx>
        <c:axId val="74251974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rgbClr val="002060"/>
                </a:solidFill>
                <a:latin typeface="+mn-lt"/>
                <a:ea typeface="+mn-ea"/>
                <a:cs typeface="+mn-cs"/>
              </a:defRPr>
            </a:pPr>
            <a:endParaRPr lang="en-US"/>
          </a:p>
        </c:txPr>
        <c:crossAx val="742525983"/>
        <c:crosses val="autoZero"/>
        <c:auto val="1"/>
        <c:lblAlgn val="ctr"/>
        <c:lblOffset val="100"/>
        <c:noMultiLvlLbl val="0"/>
      </c:catAx>
      <c:valAx>
        <c:axId val="742525983"/>
        <c:scaling>
          <c:orientation val="minMax"/>
        </c:scaling>
        <c:delete val="1"/>
        <c:axPos val="l"/>
        <c:numFmt formatCode="General" sourceLinked="1"/>
        <c:majorTickMark val="none"/>
        <c:minorTickMark val="none"/>
        <c:tickLblPos val="nextTo"/>
        <c:crossAx val="742519743"/>
        <c:crosses val="autoZero"/>
        <c:crossBetween val="between"/>
      </c:valAx>
      <c:spPr>
        <a:noFill/>
        <a:ln>
          <a:noFill/>
        </a:ln>
        <a:effectLst/>
      </c:spPr>
    </c:plotArea>
    <c:legend>
      <c:legendPos val="r"/>
      <c:layout>
        <c:manualLayout>
          <c:xMode val="edge"/>
          <c:yMode val="edge"/>
          <c:x val="0.71237221813240736"/>
          <c:y val="0.39068531146138102"/>
          <c:w val="0.24775177802270834"/>
          <c:h val="0.15875890985932639"/>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C000"/>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r>
              <a:rPr lang="en-US" b="1">
                <a:solidFill>
                  <a:srgbClr val="002060"/>
                </a:solidFill>
              </a:rPr>
              <a:t>Customer</a:t>
            </a:r>
            <a:r>
              <a:rPr lang="en-US" b="1" baseline="0">
                <a:solidFill>
                  <a:srgbClr val="002060"/>
                </a:solidFill>
              </a:rPr>
              <a:t> Segment Contribution Analysis</a:t>
            </a:r>
            <a:endParaRPr lang="en-US" b="1">
              <a:solidFill>
                <a:srgbClr val="002060"/>
              </a:solidFill>
            </a:endParaRPr>
          </a:p>
        </c:rich>
      </c:tx>
      <c:layout>
        <c:manualLayout>
          <c:xMode val="edge"/>
          <c:yMode val="edge"/>
          <c:x val="1.2726509996119304E-2"/>
          <c:y val="0.10964972225653066"/>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2060"/>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FFC000"/>
            </a:solidFill>
            <a:round/>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0.14532744665194999"/>
              <c:y val="5.5555555555555469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7.5423105224429798E-2"/>
              <c:y val="-0.125"/>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9.3818984547461362E-2"/>
              <c:y val="0.18055555555555555"/>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9.9337748344370896E-2"/>
              <c:y val="-6.018518518518521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8.8300220750551883E-2"/>
              <c:y val="0.10185185185185176"/>
            </c:manualLayout>
          </c:layou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1111112454377631E-2"/>
          <c:y val="0.20696428149679086"/>
          <c:w val="0.73439273741463373"/>
          <c:h val="0.70355148466051487"/>
        </c:manualLayout>
      </c:layout>
      <c:barChart>
        <c:barDir val="col"/>
        <c:grouping val="clustered"/>
        <c:varyColors val="0"/>
        <c:ser>
          <c:idx val="1"/>
          <c:order val="1"/>
          <c:tx>
            <c:v>Revenue Contribution</c:v>
          </c:tx>
          <c:spPr>
            <a:solidFill>
              <a:srgbClr val="002060"/>
            </a:solidFill>
            <a:ln>
              <a:solidFill>
                <a:srgbClr val="FFC000"/>
              </a:solidFill>
            </a:ln>
            <a:effectLst/>
          </c:spPr>
          <c:invertIfNegative val="0"/>
          <c:dLbls>
            <c:dLbl>
              <c:idx val="0"/>
              <c:layout>
                <c:manualLayout>
                  <c:x val="-0.14532744665194999"/>
                  <c:y val="5.555555555555546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3C1-4039-8A5A-C71BBEA99877}"/>
                </c:ext>
              </c:extLst>
            </c:dLbl>
            <c:dLbl>
              <c:idx val="1"/>
              <c:layout>
                <c:manualLayout>
                  <c:x val="-9.7418490251713369E-2"/>
                  <c:y val="4.799287898809770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3C1-4039-8A5A-C71BBEA99877}"/>
                </c:ext>
              </c:extLst>
            </c:dLbl>
            <c:dLbl>
              <c:idx val="2"/>
              <c:layout>
                <c:manualLayout>
                  <c:x val="-7.5423105224429798E-2"/>
                  <c:y val="-0.12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3C1-4039-8A5A-C71BBEA99877}"/>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Kids</c:v>
              </c:pt>
              <c:pt idx="1">
                <c:v>Men</c:v>
              </c:pt>
              <c:pt idx="2">
                <c:v>Women</c:v>
              </c:pt>
            </c:strLit>
          </c:cat>
          <c:val>
            <c:numLit>
              <c:formatCode>General</c:formatCode>
              <c:ptCount val="3"/>
              <c:pt idx="0">
                <c:v>0.19716040732974016</c:v>
              </c:pt>
              <c:pt idx="1">
                <c:v>0.4289062913792433</c:v>
              </c:pt>
              <c:pt idx="2">
                <c:v>0.37393330129101648</c:v>
              </c:pt>
            </c:numLit>
          </c:val>
          <c:extLst>
            <c:ext xmlns:c16="http://schemas.microsoft.com/office/drawing/2014/chart" uri="{C3380CC4-5D6E-409C-BE32-E72D297353CC}">
              <c16:uniqueId val="{00000001-03C1-4039-8A5A-C71BBEA99877}"/>
            </c:ext>
          </c:extLst>
        </c:ser>
        <c:dLbls>
          <c:showLegendKey val="0"/>
          <c:showVal val="0"/>
          <c:showCatName val="0"/>
          <c:showSerName val="0"/>
          <c:showPercent val="0"/>
          <c:showBubbleSize val="0"/>
        </c:dLbls>
        <c:gapWidth val="219"/>
        <c:axId val="742554303"/>
        <c:axId val="742556223"/>
      </c:barChart>
      <c:lineChart>
        <c:grouping val="standard"/>
        <c:varyColors val="0"/>
        <c:ser>
          <c:idx val="0"/>
          <c:order val="0"/>
          <c:tx>
            <c:v> Profit Contribution</c:v>
          </c:tx>
          <c:spPr>
            <a:ln w="28575" cap="rnd">
              <a:solidFill>
                <a:srgbClr val="C00000"/>
              </a:solidFill>
              <a:round/>
            </a:ln>
            <a:effectLst/>
          </c:spPr>
          <c:marker>
            <c:symbol val="none"/>
          </c:marker>
          <c:dLbls>
            <c:dLbl>
              <c:idx val="1"/>
              <c:layout>
                <c:manualLayout>
                  <c:x val="9.3818984547461362E-2"/>
                  <c:y val="0.1805555555555555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3C1-4039-8A5A-C71BBEA99877}"/>
                </c:ext>
              </c:extLst>
            </c:dLbl>
            <c:dLbl>
              <c:idx val="2"/>
              <c:layout>
                <c:manualLayout>
                  <c:x val="8.8300220750551883E-2"/>
                  <c:y val="0.1018518518518517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3C1-4039-8A5A-C71BBEA99877}"/>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Kids</c:v>
              </c:pt>
              <c:pt idx="1">
                <c:v>Men</c:v>
              </c:pt>
              <c:pt idx="2">
                <c:v>Women</c:v>
              </c:pt>
            </c:strLit>
          </c:cat>
          <c:val>
            <c:numLit>
              <c:formatCode>General</c:formatCode>
              <c:ptCount val="3"/>
              <c:pt idx="0">
                <c:v>0.26621258094394629</c:v>
              </c:pt>
              <c:pt idx="1">
                <c:v>0.36568400567561377</c:v>
              </c:pt>
              <c:pt idx="2">
                <c:v>0.36810341338043984</c:v>
              </c:pt>
            </c:numLit>
          </c:val>
          <c:smooth val="0"/>
          <c:extLst>
            <c:ext xmlns:c16="http://schemas.microsoft.com/office/drawing/2014/chart" uri="{C3380CC4-5D6E-409C-BE32-E72D297353CC}">
              <c16:uniqueId val="{00000000-03C1-4039-8A5A-C71BBEA99877}"/>
            </c:ext>
          </c:extLst>
        </c:ser>
        <c:dLbls>
          <c:showLegendKey val="0"/>
          <c:showVal val="0"/>
          <c:showCatName val="0"/>
          <c:showSerName val="0"/>
          <c:showPercent val="0"/>
          <c:showBubbleSize val="0"/>
        </c:dLbls>
        <c:marker val="1"/>
        <c:smooth val="0"/>
        <c:axId val="742554303"/>
        <c:axId val="742556223"/>
      </c:lineChart>
      <c:catAx>
        <c:axId val="74255430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rgbClr val="002060"/>
                </a:solidFill>
                <a:latin typeface="+mn-lt"/>
                <a:ea typeface="+mn-ea"/>
                <a:cs typeface="+mn-cs"/>
              </a:defRPr>
            </a:pPr>
            <a:endParaRPr lang="en-US"/>
          </a:p>
        </c:txPr>
        <c:crossAx val="742556223"/>
        <c:crosses val="autoZero"/>
        <c:auto val="1"/>
        <c:lblAlgn val="ctr"/>
        <c:lblOffset val="100"/>
        <c:noMultiLvlLbl val="0"/>
      </c:catAx>
      <c:valAx>
        <c:axId val="742556223"/>
        <c:scaling>
          <c:orientation val="minMax"/>
        </c:scaling>
        <c:delete val="1"/>
        <c:axPos val="l"/>
        <c:numFmt formatCode="General" sourceLinked="1"/>
        <c:majorTickMark val="none"/>
        <c:minorTickMark val="none"/>
        <c:tickLblPos val="nextTo"/>
        <c:crossAx val="742554303"/>
        <c:crosses val="autoZero"/>
        <c:crossBetween val="between"/>
      </c:valAx>
      <c:spPr>
        <a:noFill/>
        <a:ln>
          <a:noFill/>
        </a:ln>
        <a:effectLst/>
      </c:spPr>
    </c:plotArea>
    <c:legend>
      <c:legendPos val="r"/>
      <c:layout>
        <c:manualLayout>
          <c:xMode val="edge"/>
          <c:yMode val="edge"/>
          <c:x val="0.73649463049357378"/>
          <c:y val="0.73368762871310311"/>
          <c:w val="0.20491128044406282"/>
          <c:h val="0.15775750049597045"/>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C000"/>
    </a:solidFill>
    <a:ln w="9525" cap="flat" cmpd="sng" algn="ctr">
      <a:solidFill>
        <a:srgbClr val="FFC000"/>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r>
              <a:rPr lang="en-US" b="1">
                <a:solidFill>
                  <a:srgbClr val="002060"/>
                </a:solidFill>
              </a:rPr>
              <a:t>Product Contribution Analysis</a:t>
            </a:r>
          </a:p>
        </c:rich>
      </c:tx>
      <c:layout>
        <c:manualLayout>
          <c:xMode val="edge"/>
          <c:yMode val="edge"/>
          <c:x val="2.5381530893144048E-2"/>
          <c:y val="0.12141869776306323"/>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2060"/>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C000"/>
            </a:solidFill>
            <a:round/>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955673193818953E-4"/>
          <c:y val="3.9893669688336082E-4"/>
          <c:w val="0.71463254593175851"/>
          <c:h val="0.89814814814814814"/>
        </c:manualLayout>
      </c:layout>
      <c:barChart>
        <c:barDir val="col"/>
        <c:grouping val="clustered"/>
        <c:varyColors val="0"/>
        <c:ser>
          <c:idx val="0"/>
          <c:order val="0"/>
          <c:tx>
            <c:v>Revenue Contribution</c:v>
          </c:tx>
          <c:spPr>
            <a:solidFill>
              <a:srgbClr val="00206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Basketball</c:v>
              </c:pt>
              <c:pt idx="1">
                <c:v>Lifestyle</c:v>
              </c:pt>
              <c:pt idx="2">
                <c:v>Running</c:v>
              </c:pt>
              <c:pt idx="3">
                <c:v>Soccer</c:v>
              </c:pt>
              <c:pt idx="4">
                <c:v>Training</c:v>
              </c:pt>
            </c:strLit>
          </c:cat>
          <c:val>
            <c:numLit>
              <c:formatCode>General</c:formatCode>
              <c:ptCount val="5"/>
              <c:pt idx="0">
                <c:v>0.15156015311076923</c:v>
              </c:pt>
              <c:pt idx="1">
                <c:v>0.24637012922645185</c:v>
              </c:pt>
              <c:pt idx="2">
                <c:v>8.1185126171784222E-2</c:v>
              </c:pt>
              <c:pt idx="3">
                <c:v>0.27801703762936625</c:v>
              </c:pt>
              <c:pt idx="4">
                <c:v>0.24286755386162856</c:v>
              </c:pt>
            </c:numLit>
          </c:val>
          <c:extLst>
            <c:ext xmlns:c16="http://schemas.microsoft.com/office/drawing/2014/chart" uri="{C3380CC4-5D6E-409C-BE32-E72D297353CC}">
              <c16:uniqueId val="{00000000-E13C-44E6-A3A9-0A3FA38E7CFD}"/>
            </c:ext>
          </c:extLst>
        </c:ser>
        <c:dLbls>
          <c:showLegendKey val="0"/>
          <c:showVal val="0"/>
          <c:showCatName val="0"/>
          <c:showSerName val="0"/>
          <c:showPercent val="0"/>
          <c:showBubbleSize val="0"/>
        </c:dLbls>
        <c:gapWidth val="219"/>
        <c:axId val="351628879"/>
        <c:axId val="351620239"/>
      </c:barChart>
      <c:lineChart>
        <c:grouping val="standard"/>
        <c:varyColors val="0"/>
        <c:ser>
          <c:idx val="1"/>
          <c:order val="1"/>
          <c:tx>
            <c:v>Profit Contribution</c:v>
          </c:tx>
          <c:spPr>
            <a:ln w="28575" cap="rnd">
              <a:solidFill>
                <a:srgbClr val="C00000"/>
              </a:solidFill>
              <a:round/>
            </a:ln>
            <a:effectLst/>
          </c:spPr>
          <c:marker>
            <c:symbol val="none"/>
          </c:marker>
          <c:dLbls>
            <c:dLbl>
              <c:idx val="1"/>
              <c:layout>
                <c:manualLayout>
                  <c:x val="1.8698211008173541E-2"/>
                  <c:y val="8.23076975699786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13C-44E6-A3A9-0A3FA38E7CFD}"/>
                </c:ext>
              </c:extLst>
            </c:dLbl>
            <c:dLbl>
              <c:idx val="4"/>
              <c:layout>
                <c:manualLayout>
                  <c:x val="6.2893982482038271E-2"/>
                  <c:y val="0.1143162466249703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13C-44E6-A3A9-0A3FA38E7CFD}"/>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Basketball</c:v>
              </c:pt>
              <c:pt idx="1">
                <c:v>Lifestyle</c:v>
              </c:pt>
              <c:pt idx="2">
                <c:v>Running</c:v>
              </c:pt>
              <c:pt idx="3">
                <c:v>Soccer</c:v>
              </c:pt>
              <c:pt idx="4">
                <c:v>Training</c:v>
              </c:pt>
            </c:strLit>
          </c:cat>
          <c:val>
            <c:numLit>
              <c:formatCode>General</c:formatCode>
              <c:ptCount val="5"/>
              <c:pt idx="0">
                <c:v>0.15157681213481861</c:v>
              </c:pt>
              <c:pt idx="1">
                <c:v>0.12992728045176608</c:v>
              </c:pt>
              <c:pt idx="2">
                <c:v>0.18834591058364897</c:v>
              </c:pt>
              <c:pt idx="3">
                <c:v>0.35354541380624221</c:v>
              </c:pt>
              <c:pt idx="4">
                <c:v>0.17660458302352411</c:v>
              </c:pt>
            </c:numLit>
          </c:val>
          <c:smooth val="0"/>
          <c:extLst>
            <c:ext xmlns:c16="http://schemas.microsoft.com/office/drawing/2014/chart" uri="{C3380CC4-5D6E-409C-BE32-E72D297353CC}">
              <c16:uniqueId val="{00000001-E13C-44E6-A3A9-0A3FA38E7CFD}"/>
            </c:ext>
          </c:extLst>
        </c:ser>
        <c:dLbls>
          <c:showLegendKey val="0"/>
          <c:showVal val="0"/>
          <c:showCatName val="0"/>
          <c:showSerName val="0"/>
          <c:showPercent val="0"/>
          <c:showBubbleSize val="0"/>
        </c:dLbls>
        <c:marker val="1"/>
        <c:smooth val="0"/>
        <c:axId val="351628879"/>
        <c:axId val="351620239"/>
      </c:lineChart>
      <c:catAx>
        <c:axId val="351628879"/>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rgbClr val="002060"/>
                </a:solidFill>
                <a:latin typeface="+mn-lt"/>
                <a:ea typeface="+mn-ea"/>
                <a:cs typeface="+mn-cs"/>
              </a:defRPr>
            </a:pPr>
            <a:endParaRPr lang="en-US"/>
          </a:p>
        </c:txPr>
        <c:crossAx val="351620239"/>
        <c:crosses val="autoZero"/>
        <c:auto val="1"/>
        <c:lblAlgn val="ctr"/>
        <c:lblOffset val="100"/>
        <c:noMultiLvlLbl val="0"/>
      </c:catAx>
      <c:valAx>
        <c:axId val="351620239"/>
        <c:scaling>
          <c:orientation val="minMax"/>
        </c:scaling>
        <c:delete val="1"/>
        <c:axPos val="l"/>
        <c:numFmt formatCode="General" sourceLinked="1"/>
        <c:majorTickMark val="none"/>
        <c:minorTickMark val="none"/>
        <c:tickLblPos val="nextTo"/>
        <c:crossAx val="351628879"/>
        <c:crosses val="autoZero"/>
        <c:crossBetween val="between"/>
      </c:valAx>
      <c:spPr>
        <a:noFill/>
        <a:ln>
          <a:noFill/>
        </a:ln>
        <a:effectLst/>
      </c:spPr>
    </c:plotArea>
    <c:legend>
      <c:legendPos val="r"/>
      <c:layout>
        <c:manualLayout>
          <c:xMode val="edge"/>
          <c:yMode val="edge"/>
          <c:x val="0.74753853058752373"/>
          <c:y val="0.74900469685156523"/>
          <c:w val="0.21550836113071167"/>
          <c:h val="0.22187996770180637"/>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C000"/>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r>
              <a:rPr lang="en-US" b="1">
                <a:solidFill>
                  <a:srgbClr val="002060"/>
                </a:solidFill>
              </a:rPr>
              <a:t>Revenue &amp; Profit </a:t>
            </a:r>
            <a:r>
              <a:rPr lang="en-US" b="1" baseline="0">
                <a:solidFill>
                  <a:srgbClr val="002060"/>
                </a:solidFill>
              </a:rPr>
              <a:t>Contribution Yearly Trend</a:t>
            </a:r>
            <a:endParaRPr lang="en-US" b="1">
              <a:solidFill>
                <a:srgbClr val="002060"/>
              </a:solidFill>
            </a:endParaRPr>
          </a:p>
        </c:rich>
      </c:tx>
      <c:layout>
        <c:manualLayout>
          <c:xMode val="edge"/>
          <c:yMode val="edge"/>
          <c:x val="9.4165620110045881E-2"/>
          <c:y val="5.058351027051502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2060"/>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C000"/>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3.8953811908736834E-2"/>
              <c:y val="9.2592592592592587E-3"/>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5.0083472454090151E-2"/>
              <c:y val="0"/>
            </c:manualLayout>
          </c:layout>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Profit Contribution</c:v>
          </c:tx>
          <c:spPr>
            <a:solidFill>
              <a:srgbClr val="C00000"/>
            </a:solidFill>
            <a:ln>
              <a:noFill/>
            </a:ln>
            <a:effectLst/>
          </c:spPr>
          <c:invertIfNegative val="0"/>
          <c:dLbls>
            <c:dLbl>
              <c:idx val="0"/>
              <c:layout>
                <c:manualLayout>
                  <c:x val="-2.2162501745078885E-2"/>
                  <c:y val="4.572649864998813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B67-44D6-9B29-26F4BFB6FE66}"/>
                </c:ext>
              </c:extLst>
            </c:dLbl>
            <c:dLbl>
              <c:idx val="1"/>
              <c:layout>
                <c:manualLayout>
                  <c:x val="-3.8953811908736834E-2"/>
                  <c:y val="9.259259259259258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B67-44D6-9B29-26F4BFB6FE66}"/>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2023</c:v>
              </c:pt>
              <c:pt idx="1">
                <c:v>2024</c:v>
              </c:pt>
              <c:pt idx="2">
                <c:v>2025</c:v>
              </c:pt>
            </c:strLit>
          </c:cat>
          <c:val>
            <c:numLit>
              <c:formatCode>General</c:formatCode>
              <c:ptCount val="3"/>
              <c:pt idx="0">
                <c:v>0.1046683392286147</c:v>
              </c:pt>
              <c:pt idx="1">
                <c:v>0.43530078472537237</c:v>
              </c:pt>
              <c:pt idx="2">
                <c:v>0.46003087604601295</c:v>
              </c:pt>
            </c:numLit>
          </c:val>
          <c:extLst>
            <c:ext xmlns:c16="http://schemas.microsoft.com/office/drawing/2014/chart" uri="{C3380CC4-5D6E-409C-BE32-E72D297353CC}">
              <c16:uniqueId val="{00000000-FB67-44D6-9B29-26F4BFB6FE66}"/>
            </c:ext>
          </c:extLst>
        </c:ser>
        <c:ser>
          <c:idx val="1"/>
          <c:order val="1"/>
          <c:tx>
            <c:v>Revenue Contribution</c:v>
          </c:tx>
          <c:spPr>
            <a:solidFill>
              <a:srgbClr val="002060"/>
            </a:solidFill>
            <a:ln>
              <a:noFill/>
            </a:ln>
            <a:effectLst/>
          </c:spPr>
          <c:invertIfNegative val="0"/>
          <c:dLbls>
            <c:dLbl>
              <c:idx val="1"/>
              <c:layout>
                <c:manualLayout>
                  <c:x val="2.4932814463213736E-2"/>
                  <c:y val="9.145299729997627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B67-44D6-9B29-26F4BFB6FE66}"/>
                </c:ext>
              </c:extLst>
            </c:dLbl>
            <c:dLbl>
              <c:idx val="2"/>
              <c:layout>
                <c:manualLayout>
                  <c:x val="5.0083472454090151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B67-44D6-9B29-26F4BFB6FE66}"/>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2023</c:v>
              </c:pt>
              <c:pt idx="1">
                <c:v>2024</c:v>
              </c:pt>
              <c:pt idx="2">
                <c:v>2025</c:v>
              </c:pt>
            </c:strLit>
          </c:cat>
          <c:val>
            <c:numLit>
              <c:formatCode>General</c:formatCode>
              <c:ptCount val="3"/>
              <c:pt idx="0">
                <c:v>0.16342978062195945</c:v>
              </c:pt>
              <c:pt idx="1">
                <c:v>0.4070500487511084</c:v>
              </c:pt>
              <c:pt idx="2">
                <c:v>0.42952017062693204</c:v>
              </c:pt>
            </c:numLit>
          </c:val>
          <c:extLst>
            <c:ext xmlns:c16="http://schemas.microsoft.com/office/drawing/2014/chart" uri="{C3380CC4-5D6E-409C-BE32-E72D297353CC}">
              <c16:uniqueId val="{00000001-FB67-44D6-9B29-26F4BFB6FE66}"/>
            </c:ext>
          </c:extLst>
        </c:ser>
        <c:dLbls>
          <c:showLegendKey val="0"/>
          <c:showVal val="0"/>
          <c:showCatName val="0"/>
          <c:showSerName val="0"/>
          <c:showPercent val="0"/>
          <c:showBubbleSize val="0"/>
        </c:dLbls>
        <c:gapWidth val="219"/>
        <c:overlap val="-27"/>
        <c:axId val="742516863"/>
        <c:axId val="742523103"/>
      </c:barChart>
      <c:catAx>
        <c:axId val="74251686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rgbClr val="002060"/>
                </a:solidFill>
                <a:latin typeface="+mn-lt"/>
                <a:ea typeface="+mn-ea"/>
                <a:cs typeface="+mn-cs"/>
              </a:defRPr>
            </a:pPr>
            <a:endParaRPr lang="en-US"/>
          </a:p>
        </c:txPr>
        <c:crossAx val="742523103"/>
        <c:crosses val="autoZero"/>
        <c:auto val="1"/>
        <c:lblAlgn val="ctr"/>
        <c:lblOffset val="100"/>
        <c:noMultiLvlLbl val="0"/>
      </c:catAx>
      <c:valAx>
        <c:axId val="742523103"/>
        <c:scaling>
          <c:orientation val="minMax"/>
        </c:scaling>
        <c:delete val="1"/>
        <c:axPos val="l"/>
        <c:numFmt formatCode="General" sourceLinked="1"/>
        <c:majorTickMark val="none"/>
        <c:minorTickMark val="none"/>
        <c:tickLblPos val="nextTo"/>
        <c:crossAx val="742516863"/>
        <c:crosses val="autoZero"/>
        <c:crossBetween val="between"/>
      </c:valAx>
      <c:spPr>
        <a:noFill/>
        <a:ln>
          <a:noFill/>
        </a:ln>
        <a:effectLst/>
      </c:spPr>
    </c:plotArea>
    <c:legend>
      <c:legendPos val="r"/>
      <c:layout>
        <c:manualLayout>
          <c:xMode val="edge"/>
          <c:yMode val="edge"/>
          <c:x val="0.68831329924944962"/>
          <c:y val="0.60703730672034961"/>
          <c:w val="0.27206981013850728"/>
          <c:h val="0.22351742490522017"/>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C000"/>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80211</xdr:rowOff>
    </xdr:from>
    <xdr:to>
      <xdr:col>6</xdr:col>
      <xdr:colOff>368967</xdr:colOff>
      <xdr:row>16</xdr:row>
      <xdr:rowOff>56147</xdr:rowOff>
    </xdr:to>
    <xdr:graphicFrame macro="">
      <xdr:nvGraphicFramePr>
        <xdr:cNvPr id="2" name="Chart 1">
          <a:extLst>
            <a:ext uri="{FF2B5EF4-FFF2-40B4-BE49-F238E27FC236}">
              <a16:creationId xmlns:a16="http://schemas.microsoft.com/office/drawing/2014/main" id="{82F08615-2F7C-4991-8248-B28FAC2E16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280737</xdr:colOff>
      <xdr:row>1</xdr:row>
      <xdr:rowOff>160421</xdr:rowOff>
    </xdr:from>
    <xdr:to>
      <xdr:col>15</xdr:col>
      <xdr:colOff>272716</xdr:colOff>
      <xdr:row>16</xdr:row>
      <xdr:rowOff>48126</xdr:rowOff>
    </xdr:to>
    <xdr:graphicFrame macro="">
      <xdr:nvGraphicFramePr>
        <xdr:cNvPr id="3" name="Chart 2">
          <a:extLst>
            <a:ext uri="{FF2B5EF4-FFF2-40B4-BE49-F238E27FC236}">
              <a16:creationId xmlns:a16="http://schemas.microsoft.com/office/drawing/2014/main" id="{DCC55DB2-9E0E-4875-94FF-8996E6DBED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xdr:colOff>
      <xdr:row>16</xdr:row>
      <xdr:rowOff>40106</xdr:rowOff>
    </xdr:from>
    <xdr:to>
      <xdr:col>10</xdr:col>
      <xdr:colOff>521369</xdr:colOff>
      <xdr:row>30</xdr:row>
      <xdr:rowOff>104274</xdr:rowOff>
    </xdr:to>
    <xdr:graphicFrame macro="">
      <xdr:nvGraphicFramePr>
        <xdr:cNvPr id="4" name="Chart 3">
          <a:extLst>
            <a:ext uri="{FF2B5EF4-FFF2-40B4-BE49-F238E27FC236}">
              <a16:creationId xmlns:a16="http://schemas.microsoft.com/office/drawing/2014/main" id="{4F0931FE-988F-4512-AA20-04B9F237F6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352927</xdr:colOff>
      <xdr:row>16</xdr:row>
      <xdr:rowOff>0</xdr:rowOff>
    </xdr:from>
    <xdr:to>
      <xdr:col>22</xdr:col>
      <xdr:colOff>216569</xdr:colOff>
      <xdr:row>30</xdr:row>
      <xdr:rowOff>72191</xdr:rowOff>
    </xdr:to>
    <xdr:graphicFrame macro="">
      <xdr:nvGraphicFramePr>
        <xdr:cNvPr id="5" name="Chart 4">
          <a:extLst>
            <a:ext uri="{FF2B5EF4-FFF2-40B4-BE49-F238E27FC236}">
              <a16:creationId xmlns:a16="http://schemas.microsoft.com/office/drawing/2014/main" id="{B466B02D-AC5D-40D8-9240-DF98F1256D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267502</xdr:colOff>
      <xdr:row>2</xdr:row>
      <xdr:rowOff>0</xdr:rowOff>
    </xdr:from>
    <xdr:to>
      <xdr:col>22</xdr:col>
      <xdr:colOff>208547</xdr:colOff>
      <xdr:row>16</xdr:row>
      <xdr:rowOff>32085</xdr:rowOff>
    </xdr:to>
    <xdr:graphicFrame macro="">
      <xdr:nvGraphicFramePr>
        <xdr:cNvPr id="6" name="Chart 5">
          <a:extLst>
            <a:ext uri="{FF2B5EF4-FFF2-40B4-BE49-F238E27FC236}">
              <a16:creationId xmlns:a16="http://schemas.microsoft.com/office/drawing/2014/main" id="{E28DD279-D568-4BCF-B999-F9AF2068EF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22</xdr:col>
      <xdr:colOff>192506</xdr:colOff>
      <xdr:row>0</xdr:row>
      <xdr:rowOff>0</xdr:rowOff>
    </xdr:from>
    <xdr:to>
      <xdr:col>24</xdr:col>
      <xdr:colOff>280738</xdr:colOff>
      <xdr:row>9</xdr:row>
      <xdr:rowOff>32086</xdr:rowOff>
    </xdr:to>
    <xdr:sp macro="" textlink="DA!F14">
      <xdr:nvSpPr>
        <xdr:cNvPr id="9" name="Rectangle 8" descr="Total Revenue&#10;">
          <a:extLst>
            <a:ext uri="{FF2B5EF4-FFF2-40B4-BE49-F238E27FC236}">
              <a16:creationId xmlns:a16="http://schemas.microsoft.com/office/drawing/2014/main" id="{559C2539-32E3-64E5-F8B3-91B6B41BEF19}"/>
            </a:ext>
          </a:extLst>
        </xdr:cNvPr>
        <xdr:cNvSpPr/>
      </xdr:nvSpPr>
      <xdr:spPr>
        <a:xfrm>
          <a:off x="13603706" y="0"/>
          <a:ext cx="1307432" cy="1692444"/>
        </a:xfrm>
        <a:prstGeom prst="rect">
          <a:avLst/>
        </a:prstGeom>
        <a:solidFill>
          <a:schemeClr val="accent4"/>
        </a:solidFill>
        <a:ln>
          <a:solidFill>
            <a:srgbClr val="00206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400" b="1" i="0" u="none" strike="noStrike">
              <a:solidFill>
                <a:srgbClr val="002060"/>
              </a:solidFill>
              <a:latin typeface="Calibri"/>
              <a:cs typeface="Calibri"/>
            </a:rPr>
            <a:t>Total Revenue</a:t>
          </a:r>
          <a:r>
            <a:rPr lang="en-US" sz="1400" b="1" i="0" u="none" strike="noStrike" baseline="0">
              <a:solidFill>
                <a:srgbClr val="002060"/>
              </a:solidFill>
              <a:latin typeface="Calibri"/>
              <a:cs typeface="Calibri"/>
            </a:rPr>
            <a:t> </a:t>
          </a:r>
        </a:p>
        <a:p>
          <a:pPr algn="ctr"/>
          <a:endParaRPr lang="en-US" sz="1400" b="1" i="0" u="none" strike="noStrike" baseline="0">
            <a:solidFill>
              <a:srgbClr val="002060"/>
            </a:solidFill>
            <a:latin typeface="Calibri"/>
            <a:cs typeface="Calibri"/>
          </a:endParaRPr>
        </a:p>
        <a:p>
          <a:pPr algn="ctr"/>
          <a:endParaRPr lang="en-US" sz="1400" b="1" i="0" u="none" strike="noStrike" baseline="0">
            <a:solidFill>
              <a:srgbClr val="002060"/>
            </a:solidFill>
            <a:latin typeface="Calibri"/>
            <a:cs typeface="Calibri"/>
          </a:endParaRPr>
        </a:p>
        <a:p>
          <a:pPr algn="ctr"/>
          <a:r>
            <a:rPr lang="en-US" sz="1400" b="1" i="0" u="none" strike="noStrike">
              <a:solidFill>
                <a:srgbClr val="002060"/>
              </a:solidFill>
              <a:latin typeface="Calibri"/>
              <a:cs typeface="Calibri"/>
            </a:rPr>
            <a:t>RM</a:t>
          </a:r>
          <a:fld id="{B6C36556-5DB1-45EE-856C-5468DA3CF412}" type="TxLink">
            <a:rPr lang="en-US" sz="1400" b="1" i="0" u="none" strike="noStrike">
              <a:solidFill>
                <a:srgbClr val="002060"/>
              </a:solidFill>
              <a:latin typeface="Calibri"/>
              <a:cs typeface="Calibri"/>
            </a:rPr>
            <a:pPr algn="ctr"/>
            <a:t>333766.75</a:t>
          </a:fld>
          <a:endParaRPr lang="en-US" sz="1400" b="1">
            <a:solidFill>
              <a:srgbClr val="002060"/>
            </a:solidFill>
          </a:endParaRPr>
        </a:p>
      </xdr:txBody>
    </xdr:sp>
    <xdr:clientData/>
  </xdr:twoCellAnchor>
  <xdr:twoCellAnchor>
    <xdr:from>
      <xdr:col>22</xdr:col>
      <xdr:colOff>192506</xdr:colOff>
      <xdr:row>9</xdr:row>
      <xdr:rowOff>32084</xdr:rowOff>
    </xdr:from>
    <xdr:to>
      <xdr:col>24</xdr:col>
      <xdr:colOff>280738</xdr:colOff>
      <xdr:row>16</xdr:row>
      <xdr:rowOff>64170</xdr:rowOff>
    </xdr:to>
    <xdr:sp macro="" textlink="DA!F15">
      <xdr:nvSpPr>
        <xdr:cNvPr id="10" name="Rectangle 9" descr="Total Revenue&#10;">
          <a:extLst>
            <a:ext uri="{FF2B5EF4-FFF2-40B4-BE49-F238E27FC236}">
              <a16:creationId xmlns:a16="http://schemas.microsoft.com/office/drawing/2014/main" id="{C0125CA0-D687-4CBF-9659-E2578D36E54E}"/>
            </a:ext>
          </a:extLst>
        </xdr:cNvPr>
        <xdr:cNvSpPr/>
      </xdr:nvSpPr>
      <xdr:spPr>
        <a:xfrm>
          <a:off x="13603706" y="1692442"/>
          <a:ext cx="1307432" cy="1323475"/>
        </a:xfrm>
        <a:prstGeom prst="rect">
          <a:avLst/>
        </a:prstGeom>
        <a:solidFill>
          <a:schemeClr val="accent4"/>
        </a:solidFill>
        <a:ln>
          <a:solidFill>
            <a:srgbClr val="00206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400" b="1" i="0" u="none" strike="noStrike">
              <a:solidFill>
                <a:srgbClr val="002060"/>
              </a:solidFill>
              <a:latin typeface="Calibri"/>
              <a:cs typeface="Calibri"/>
            </a:rPr>
            <a:t>Total Profit</a:t>
          </a:r>
        </a:p>
        <a:p>
          <a:pPr algn="ctr"/>
          <a:endParaRPr lang="en-US" sz="1400" b="1" i="0" u="none" strike="noStrike">
            <a:solidFill>
              <a:srgbClr val="002060"/>
            </a:solidFill>
            <a:latin typeface="Calibri"/>
            <a:cs typeface="Calibri"/>
          </a:endParaRPr>
        </a:p>
        <a:p>
          <a:pPr algn="ctr"/>
          <a:r>
            <a:rPr lang="en-US" sz="1400" b="1" i="0" u="none" strike="noStrike">
              <a:solidFill>
                <a:srgbClr val="002060"/>
              </a:solidFill>
              <a:latin typeface="Calibri"/>
              <a:cs typeface="Calibri"/>
            </a:rPr>
            <a:t>RM</a:t>
          </a:r>
          <a:fld id="{4D3AA5EE-D132-4EFD-9485-7EC771E520F0}" type="TxLink">
            <a:rPr lang="en-US" sz="1400" b="1" i="0" u="none" strike="noStrike">
              <a:solidFill>
                <a:srgbClr val="002060"/>
              </a:solidFill>
              <a:latin typeface="Calibri"/>
              <a:cs typeface="Calibri"/>
            </a:rPr>
            <a:t>83747.77</a:t>
          </a:fld>
          <a:endParaRPr lang="en-US" sz="1400" b="1">
            <a:solidFill>
              <a:srgbClr val="002060"/>
            </a:solidFill>
          </a:endParaRPr>
        </a:p>
      </xdr:txBody>
    </xdr:sp>
    <xdr:clientData/>
  </xdr:twoCellAnchor>
  <xdr:twoCellAnchor>
    <xdr:from>
      <xdr:col>22</xdr:col>
      <xdr:colOff>200527</xdr:colOff>
      <xdr:row>16</xdr:row>
      <xdr:rowOff>72190</xdr:rowOff>
    </xdr:from>
    <xdr:to>
      <xdr:col>24</xdr:col>
      <xdr:colOff>288759</xdr:colOff>
      <xdr:row>23</xdr:row>
      <xdr:rowOff>104275</xdr:rowOff>
    </xdr:to>
    <xdr:sp macro="" textlink="DA!F16">
      <xdr:nvSpPr>
        <xdr:cNvPr id="11" name="Rectangle 10" descr="Total Revenue&#10;">
          <a:extLst>
            <a:ext uri="{FF2B5EF4-FFF2-40B4-BE49-F238E27FC236}">
              <a16:creationId xmlns:a16="http://schemas.microsoft.com/office/drawing/2014/main" id="{D61A2364-686F-4F36-A902-3452D2E70E2B}"/>
            </a:ext>
          </a:extLst>
        </xdr:cNvPr>
        <xdr:cNvSpPr/>
      </xdr:nvSpPr>
      <xdr:spPr>
        <a:xfrm>
          <a:off x="13611727" y="3023937"/>
          <a:ext cx="1307432" cy="1323475"/>
        </a:xfrm>
        <a:prstGeom prst="rect">
          <a:avLst/>
        </a:prstGeom>
        <a:solidFill>
          <a:schemeClr val="accent4"/>
        </a:solidFill>
        <a:ln>
          <a:solidFill>
            <a:srgbClr val="00206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400" b="1" i="0" u="none" strike="noStrike">
              <a:solidFill>
                <a:srgbClr val="002060"/>
              </a:solidFill>
              <a:latin typeface="Calibri"/>
              <a:cs typeface="Calibri"/>
            </a:rPr>
            <a:t>Avg Profit Margin</a:t>
          </a:r>
        </a:p>
        <a:p>
          <a:pPr algn="ctr"/>
          <a:endParaRPr lang="en-US" sz="1400" b="1" i="0" u="none" strike="noStrike">
            <a:solidFill>
              <a:srgbClr val="002060"/>
            </a:solidFill>
            <a:latin typeface="Calibri"/>
            <a:cs typeface="Calibri"/>
          </a:endParaRPr>
        </a:p>
        <a:p>
          <a:pPr algn="ctr"/>
          <a:fld id="{08BC9C93-0961-4D94-8BBB-739F84AC9BD6}" type="TxLink">
            <a:rPr lang="en-US" sz="1400" b="1" i="0" u="none" strike="noStrike">
              <a:solidFill>
                <a:srgbClr val="002060"/>
              </a:solidFill>
              <a:latin typeface="Calibri"/>
              <a:cs typeface="Calibri"/>
            </a:rPr>
            <a:t>37.44</a:t>
          </a:fld>
          <a:r>
            <a:rPr lang="en-US" sz="1400" b="1" i="0" u="none" strike="noStrike">
              <a:solidFill>
                <a:srgbClr val="002060"/>
              </a:solidFill>
              <a:latin typeface="Calibri"/>
              <a:cs typeface="Calibri"/>
            </a:rPr>
            <a:t>%</a:t>
          </a:r>
          <a:endParaRPr lang="en-US" sz="1400" b="1">
            <a:solidFill>
              <a:srgbClr val="002060"/>
            </a:solidFill>
          </a:endParaRPr>
        </a:p>
      </xdr:txBody>
    </xdr:sp>
    <xdr:clientData/>
  </xdr:twoCellAnchor>
  <xdr:twoCellAnchor>
    <xdr:from>
      <xdr:col>22</xdr:col>
      <xdr:colOff>200527</xdr:colOff>
      <xdr:row>23</xdr:row>
      <xdr:rowOff>88232</xdr:rowOff>
    </xdr:from>
    <xdr:to>
      <xdr:col>24</xdr:col>
      <xdr:colOff>288759</xdr:colOff>
      <xdr:row>30</xdr:row>
      <xdr:rowOff>56149</xdr:rowOff>
    </xdr:to>
    <xdr:sp macro="" textlink="DA!F17">
      <xdr:nvSpPr>
        <xdr:cNvPr id="12" name="Rectangle 11" descr="Total Revenue&#10;">
          <a:extLst>
            <a:ext uri="{FF2B5EF4-FFF2-40B4-BE49-F238E27FC236}">
              <a16:creationId xmlns:a16="http://schemas.microsoft.com/office/drawing/2014/main" id="{102D0515-2223-4BBE-9ADB-CDC873B75844}"/>
            </a:ext>
          </a:extLst>
        </xdr:cNvPr>
        <xdr:cNvSpPr/>
      </xdr:nvSpPr>
      <xdr:spPr>
        <a:xfrm>
          <a:off x="13611727" y="4331369"/>
          <a:ext cx="1307432" cy="1259306"/>
        </a:xfrm>
        <a:prstGeom prst="rect">
          <a:avLst/>
        </a:prstGeom>
        <a:solidFill>
          <a:schemeClr val="accent4"/>
        </a:solidFill>
        <a:ln>
          <a:solidFill>
            <a:srgbClr val="00206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400" b="1" i="0" u="none" strike="noStrike">
              <a:solidFill>
                <a:srgbClr val="002060"/>
              </a:solidFill>
              <a:latin typeface="Calibri"/>
              <a:cs typeface="Calibri"/>
            </a:rPr>
            <a:t>Total Orders</a:t>
          </a:r>
        </a:p>
        <a:p>
          <a:pPr algn="ctr"/>
          <a:endParaRPr lang="en-US" sz="1400" b="1" i="0" u="none" strike="noStrike">
            <a:solidFill>
              <a:srgbClr val="002060"/>
            </a:solidFill>
            <a:latin typeface="Calibri"/>
            <a:cs typeface="Calibri"/>
          </a:endParaRPr>
        </a:p>
        <a:p>
          <a:pPr algn="ctr"/>
          <a:fld id="{A2A0DDE2-1015-4C80-A980-AC879B9D40D0}" type="TxLink">
            <a:rPr lang="en-US" sz="1400" b="1" i="0" u="none" strike="noStrike">
              <a:solidFill>
                <a:srgbClr val="002060"/>
              </a:solidFill>
              <a:latin typeface="Calibri"/>
              <a:cs typeface="Calibri"/>
            </a:rPr>
            <a:t>41</a:t>
          </a:fld>
          <a:endParaRPr lang="en-US" sz="1400" b="1">
            <a:solidFill>
              <a:srgbClr val="002060"/>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rian Fong" refreshedDate="46189.5577037037" createdVersion="8" refreshedVersion="8" minRefreshableVersion="3" recordCount="41" xr:uid="{50F6F3FA-6531-42FF-A7B2-B388CB6F0CCC}">
  <cacheSource type="worksheet">
    <worksheetSource ref="A1:AA42" sheet="Cleaned_Nike_Sales"/>
  </cacheSource>
  <cacheFields count="30">
    <cacheField name="Order_ID" numFmtId="0">
      <sharedItems containsSemiMixedTypes="0" containsString="0" containsNumber="1" containsInteger="1" minValue="2003" maxValue="4463"/>
    </cacheField>
    <cacheField name="Gender_Category" numFmtId="0">
      <sharedItems count="3">
        <s v="Women"/>
        <s v="Men"/>
        <s v="Kids"/>
      </sharedItems>
    </cacheField>
    <cacheField name="Product_Line" numFmtId="0">
      <sharedItems count="5">
        <s v="Basketball"/>
        <s v="Training"/>
        <s v="Lifestyle"/>
        <s v="Soccer"/>
        <s v="Running"/>
      </sharedItems>
    </cacheField>
    <cacheField name="Product_Name" numFmtId="0">
      <sharedItems/>
    </cacheField>
    <cacheField name="Size" numFmtId="0">
      <sharedItems containsMixedTypes="1" containsNumber="1" containsInteger="1" minValue="6" maxValue="12" count="10">
        <s v="M"/>
        <s v="L"/>
        <s v="XL"/>
        <n v="6"/>
        <n v="7"/>
        <n v="10"/>
        <n v="12"/>
        <n v="9"/>
        <n v="8"/>
        <n v="11"/>
      </sharedItems>
    </cacheField>
    <cacheField name="Size_Type" numFmtId="0">
      <sharedItems/>
    </cacheField>
    <cacheField name="Size_Verification" numFmtId="0">
      <sharedItems/>
    </cacheField>
    <cacheField name="Valid_Size_Analysis" numFmtId="0">
      <sharedItems/>
    </cacheField>
    <cacheField name="Units_Sold" numFmtId="0">
      <sharedItems containsSemiMixedTypes="0" containsString="0" containsNumber="1" containsInteger="1" minValue="1" maxValue="4"/>
    </cacheField>
    <cacheField name="Product_Status" numFmtId="0">
      <sharedItems count="1">
        <s v="Sold"/>
      </sharedItems>
    </cacheField>
    <cacheField name="MRP" numFmtId="0">
      <sharedItems containsSemiMixedTypes="0" containsString="0" containsNumber="1" minValue="2290.64" maxValue="9751"/>
    </cacheField>
    <cacheField name="Discount_Applied" numFmtId="0">
      <sharedItems containsSemiMixedTypes="0" containsString="0" containsNumber="1" minValue="0.05" maxValue="0.88"/>
    </cacheField>
    <cacheField name="Discount_Verification" numFmtId="0">
      <sharedItems/>
    </cacheField>
    <cacheField name="Discount_Analysis" numFmtId="0">
      <sharedItems/>
    </cacheField>
    <cacheField name="Revenue" numFmtId="0">
      <sharedItems containsSemiMixedTypes="0" containsString="0" containsNumber="1" minValue="733" maxValue="26105.37"/>
    </cacheField>
    <cacheField name="DiscountCategory" numFmtId="0">
      <sharedItems count="5">
        <s v="0-20%"/>
        <s v="60-80%"/>
        <s v="40-60%"/>
        <s v="20-40%"/>
        <s v="80-100%"/>
      </sharedItems>
    </cacheField>
    <cacheField name="Rev_Recalc" numFmtId="2">
      <sharedItems containsSemiMixedTypes="0" containsString="0" containsNumber="1" minValue="733.00480000000005" maxValue="26105.3688"/>
    </cacheField>
    <cacheField name="Rev_Verify" numFmtId="0">
      <sharedItems/>
    </cacheField>
    <cacheField name="Revenue_Analysis" numFmtId="0">
      <sharedItems/>
    </cacheField>
    <cacheField name="Order_Date" numFmtId="14">
      <sharedItems containsSemiMixedTypes="0" containsNonDate="0" containsDate="1" containsString="0" minDate="2023-09-03T00:00:00" maxDate="2025-07-07T00:00:00" count="40">
        <d v="2024-09-06T00:00:00"/>
        <d v="2024-11-03T00:00:00"/>
        <d v="2025-07-06T00:00:00"/>
        <d v="2024-12-21T00:00:00"/>
        <d v="2024-08-17T00:00:00"/>
        <d v="2024-11-09T00:00:00"/>
        <d v="2023-09-30T00:00:00"/>
        <d v="2025-04-17T00:00:00"/>
        <d v="2025-03-31T00:00:00"/>
        <d v="2024-12-24T00:00:00"/>
        <d v="2025-01-25T00:00:00"/>
        <d v="2023-09-08T00:00:00"/>
        <d v="2025-04-13T00:00:00"/>
        <d v="2024-08-24T00:00:00"/>
        <d v="2024-02-23T00:00:00"/>
        <d v="2025-03-24T00:00:00"/>
        <d v="2025-03-08T00:00:00"/>
        <d v="2023-09-03T00:00:00"/>
        <d v="2025-04-29T00:00:00"/>
        <d v="2025-02-17T00:00:00"/>
        <d v="2025-05-03T00:00:00"/>
        <d v="2025-04-05T00:00:00"/>
        <d v="2024-12-03T00:00:00"/>
        <d v="2024-08-16T00:00:00"/>
        <d v="2023-11-21T00:00:00"/>
        <d v="2025-04-20T00:00:00"/>
        <d v="2024-08-27T00:00:00"/>
        <d v="2024-09-04T00:00:00"/>
        <d v="2025-06-10T00:00:00"/>
        <d v="2024-10-10T00:00:00"/>
        <d v="2023-12-15T00:00:00"/>
        <d v="2025-06-29T00:00:00"/>
        <d v="2025-03-16T00:00:00"/>
        <d v="2023-11-25T00:00:00"/>
        <d v="2025-01-31T00:00:00"/>
        <d v="2024-10-13T00:00:00"/>
        <d v="2025-05-27T00:00:00"/>
        <d v="2024-12-15T00:00:00"/>
        <d v="2025-01-26T00:00:00"/>
        <d v="2025-06-07T00:00:00"/>
      </sharedItems>
      <fieldGroup par="29"/>
    </cacheField>
    <cacheField name="OD_Status" numFmtId="14">
      <sharedItems containsSemiMixedTypes="0" containsNonDate="0" containsDate="1" containsString="0" minDate="2023-09-03T00:00:00" maxDate="2025-07-07T00:00:00"/>
    </cacheField>
    <cacheField name="Valid_OD_Analysis" numFmtId="14">
      <sharedItems/>
    </cacheField>
    <cacheField name="Sales_Channel" numFmtId="0">
      <sharedItems count="2">
        <s v="Retail"/>
        <s v="Online"/>
      </sharedItems>
    </cacheField>
    <cacheField name="Region" numFmtId="0">
      <sharedItems/>
    </cacheField>
    <cacheField name="Region_Formatted" numFmtId="0">
      <sharedItems count="7">
        <s v="Pune"/>
        <s v="Hyderabad"/>
        <s v="Bengaluru"/>
        <s v="Mumbai"/>
        <s v="Delhi"/>
        <s v="Kolkata"/>
        <s v="Bangalore"/>
      </sharedItems>
    </cacheField>
    <cacheField name="Profit" numFmtId="2">
      <sharedItems containsSemiMixedTypes="0" containsString="0" containsNumber="1" minValue="39.69" maxValue="3894.95"/>
    </cacheField>
    <cacheField name="Profit Margin" numFmtId="2">
      <sharedItems containsSemiMixedTypes="0" containsString="0" containsNumber="1" minValue="0.43338053457734627" maxValue="93.495780178785466" count="41">
        <n v="13.799683548940035"/>
        <n v="51.154305245564238"/>
        <n v="93.495780178785466"/>
        <n v="17.817075965822866"/>
        <n v="80.889569900315948"/>
        <n v="0.43338053457734627"/>
        <n v="13.281385602012152"/>
        <n v="20.636683647231518"/>
        <n v="59.750422112757263"/>
        <n v="69.669883220686685"/>
        <n v="75.975529836524601"/>
        <n v="42.476637960898515"/>
        <n v="31.153853148557957"/>
        <n v="5.5912078744196219"/>
        <n v="19.515959052786531"/>
        <n v="26.214112781492815"/>
        <n v="86.525921682466674"/>
        <n v="71.807899226925784"/>
        <n v="34.096782732320463"/>
        <n v="90.843843039981124"/>
        <n v="1.0991971276915944"/>
        <n v="33.456304917697153"/>
        <n v="5.4654432082752624"/>
        <n v="28.737372767154845"/>
        <n v="18.237488423906516"/>
        <n v="24.548500954499882"/>
        <n v="14.33150026755929"/>
        <n v="40.464918118747981"/>
        <n v="13.161009240367443"/>
        <n v="15.499751832787709"/>
        <n v="35.265231320588725"/>
        <n v="0.83527187423172744"/>
        <n v="84.465783537346098"/>
        <n v="23.221448680598414"/>
        <n v="23.621864594325189"/>
        <n v="82.968078790207088"/>
        <n v="40.445720718633005"/>
        <n v="5.9412601712023285"/>
        <n v="66.41036288668603"/>
        <n v="53.476451769628227"/>
        <n v="18.251111407673509"/>
      </sharedItems>
    </cacheField>
    <cacheField name="Months (Order_Date)" numFmtId="0" databaseField="0">
      <fieldGroup base="19">
        <rangePr groupBy="months" startDate="2023-09-03T00:00:00" endDate="2025-07-07T00:00:00"/>
        <groupItems count="14">
          <s v="&lt;9/3/2023"/>
          <s v="Jan"/>
          <s v="Feb"/>
          <s v="Mar"/>
          <s v="Apr"/>
          <s v="May"/>
          <s v="Jun"/>
          <s v="Jul"/>
          <s v="Aug"/>
          <s v="Sep"/>
          <s v="Oct"/>
          <s v="Nov"/>
          <s v="Dec"/>
          <s v="&gt;7/7/2025"/>
        </groupItems>
      </fieldGroup>
    </cacheField>
    <cacheField name="Quarters (Order_Date)" numFmtId="0" databaseField="0">
      <fieldGroup base="19">
        <rangePr groupBy="quarters" startDate="2023-09-03T00:00:00" endDate="2025-07-07T00:00:00"/>
        <groupItems count="6">
          <s v="&lt;9/3/2023"/>
          <s v="Qtr1"/>
          <s v="Qtr2"/>
          <s v="Qtr3"/>
          <s v="Qtr4"/>
          <s v="&gt;7/7/2025"/>
        </groupItems>
      </fieldGroup>
    </cacheField>
    <cacheField name="Years (Order_Date)" numFmtId="0" databaseField="0">
      <fieldGroup base="19">
        <rangePr groupBy="years" startDate="2023-09-03T00:00:00" endDate="2025-07-07T00:00:00"/>
        <groupItems count="5">
          <s v="&lt;9/3/2023"/>
          <s v="2023"/>
          <s v="2024"/>
          <s v="2025"/>
          <s v="&gt;7/7/2025"/>
        </groupItems>
      </fieldGroup>
    </cacheField>
  </cacheFields>
  <extLst>
    <ext xmlns:x14="http://schemas.microsoft.com/office/spreadsheetml/2009/9/main" uri="{725AE2AE-9491-48be-B2B4-4EB974FC3084}">
      <x14:pivotCacheDefinition pivotCacheId="163421349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rian Fong" refreshedDate="46189.55770474537" createdVersion="8" refreshedVersion="8" minRefreshableVersion="3" recordCount="2500" xr:uid="{8B714CCE-AE68-45F2-8D49-06B1F9A839F8}">
  <cacheSource type="worksheet">
    <worksheetSource ref="A1:Y2501" sheet="Nike_Sales_PreCleaned"/>
  </cacheSource>
  <cacheFields count="25">
    <cacheField name="Order_ID" numFmtId="0">
      <sharedItems containsSemiMixedTypes="0" containsString="0" containsNumber="1" containsInteger="1" minValue="2000" maxValue="4499"/>
    </cacheField>
    <cacheField name="Gender_Category" numFmtId="0">
      <sharedItems count="3">
        <s v="Kids"/>
        <s v="Women"/>
        <s v="Men"/>
      </sharedItems>
    </cacheField>
    <cacheField name="Product_Line" numFmtId="0">
      <sharedItems count="5">
        <s v="Training"/>
        <s v="Soccer"/>
        <s v="Lifestyle"/>
        <s v="Running"/>
        <s v="Basketball"/>
      </sharedItems>
    </cacheField>
    <cacheField name="Product_Name" numFmtId="0">
      <sharedItems count="20">
        <s v="SuperRep Go"/>
        <s v="Tiempo Legend"/>
        <s v="Premier III"/>
        <s v="Blazer Mid"/>
        <s v="React Infinity"/>
        <s v="Flex Trainer"/>
        <s v="Mercurial Superfly"/>
        <s v="Waffle One"/>
        <s v="Air Jordan"/>
        <s v="Metcon 7"/>
        <s v="Air Zoom"/>
        <s v="Free RN"/>
        <s v="Kyrie Flytrap"/>
        <s v="Zoom Freak"/>
        <s v="ZoomX Invincible"/>
        <s v="Phantom GT"/>
        <s v="Pegasus Turbo"/>
        <s v="Dunk Low"/>
        <s v="Air Force 1"/>
        <s v="LeBron 20"/>
      </sharedItems>
    </cacheField>
    <cacheField name="Size" numFmtId="0">
      <sharedItems containsBlank="1" containsMixedTypes="1" containsNumber="1" containsInteger="1" minValue="6" maxValue="12"/>
    </cacheField>
    <cacheField name="Size_Type" numFmtId="0">
      <sharedItems/>
    </cacheField>
    <cacheField name="Size_Verification" numFmtId="0">
      <sharedItems/>
    </cacheField>
    <cacheField name="Valid_Size_Analysis" numFmtId="0">
      <sharedItems/>
    </cacheField>
    <cacheField name="Units_Sold" numFmtId="0">
      <sharedItems containsString="0" containsBlank="1" containsNumber="1" containsInteger="1" minValue="-1" maxValue="4" count="7">
        <m/>
        <n v="3"/>
        <n v="4"/>
        <n v="1"/>
        <n v="-1"/>
        <n v="0"/>
        <n v="2"/>
      </sharedItems>
    </cacheField>
    <cacheField name="Product_Status" numFmtId="0">
      <sharedItems/>
    </cacheField>
    <cacheField name="MRP" numFmtId="0">
      <sharedItems containsString="0" containsBlank="1" containsNumber="1" minValue="2006.63" maxValue="9996.2199999999993"/>
    </cacheField>
    <cacheField name="Discount_Applied" numFmtId="0">
      <sharedItems containsString="0" containsBlank="1" containsNumber="1" minValue="0" maxValue="1.25"/>
    </cacheField>
    <cacheField name="Discount_Verification" numFmtId="0">
      <sharedItems/>
    </cacheField>
    <cacheField name="Discount_Analysis" numFmtId="0">
      <sharedItems/>
    </cacheField>
    <cacheField name="Revenue" numFmtId="0">
      <sharedItems containsSemiMixedTypes="0" containsString="0" containsNumber="1" minValue="-7561.59" maxValue="37169.35"/>
    </cacheField>
    <cacheField name="Rev_Recalc" numFmtId="0">
      <sharedItems containsMixedTypes="1" containsNumber="1" minValue="-9861.7999999999993" maxValue="39984.879999999997"/>
    </cacheField>
    <cacheField name="Rev_Verify" numFmtId="0">
      <sharedItems/>
    </cacheField>
    <cacheField name="Revenue_Analysis" numFmtId="0">
      <sharedItems/>
    </cacheField>
    <cacheField name="Order_Date" numFmtId="14">
      <sharedItems containsNonDate="0" containsDate="1" containsString="0" containsBlank="1" minDate="2023-07-26T00:00:00" maxDate="2025-07-23T00:00:00"/>
    </cacheField>
    <cacheField name="OD_Status" numFmtId="14">
      <sharedItems containsDate="1" containsMixedTypes="1" minDate="2023-07-26T00:00:00" maxDate="2025-07-23T00:00:00"/>
    </cacheField>
    <cacheField name="Valid_OD_Analysis" numFmtId="14">
      <sharedItems/>
    </cacheField>
    <cacheField name="Sales_Channel" numFmtId="0">
      <sharedItems/>
    </cacheField>
    <cacheField name="Region" numFmtId="0">
      <sharedItems/>
    </cacheField>
    <cacheField name="Region_Formatted" numFmtId="0">
      <sharedItems/>
    </cacheField>
    <cacheField name="Profit" numFmtId="0">
      <sharedItems containsSemiMixedTypes="0" containsString="0" containsNumber="1" minValue="-1199.45" maxValue="3999.2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rian Fong" refreshedDate="46189.557705555555" createdVersion="8" refreshedVersion="8" minRefreshableVersion="3" recordCount="2500" xr:uid="{5D1CF81C-5EF9-4118-861D-0B62013A5FA6}">
  <cacheSource type="worksheet">
    <worksheetSource ref="C1:Y2501" sheet="Nike_Sales_PreCleaned"/>
  </cacheSource>
  <cacheFields count="26">
    <cacheField name="Product_Line" numFmtId="0">
      <sharedItems/>
    </cacheField>
    <cacheField name="Product_Name" numFmtId="0">
      <sharedItems/>
    </cacheField>
    <cacheField name="Size" numFmtId="0">
      <sharedItems containsBlank="1" containsMixedTypes="1" containsNumber="1" containsInteger="1" minValue="6" maxValue="12" count="11">
        <s v="M"/>
        <s v="L"/>
        <s v="XL"/>
        <n v="11"/>
        <m/>
        <n v="9"/>
        <n v="6"/>
        <n v="12"/>
        <n v="7"/>
        <n v="10"/>
        <n v="8"/>
      </sharedItems>
    </cacheField>
    <cacheField name="Size_Type" numFmtId="0">
      <sharedItems/>
    </cacheField>
    <cacheField name="Size_Verification" numFmtId="0">
      <sharedItems/>
    </cacheField>
    <cacheField name="Valid_Size_Analysis" numFmtId="0">
      <sharedItems/>
    </cacheField>
    <cacheField name="Units_Sold" numFmtId="0">
      <sharedItems containsString="0" containsBlank="1" containsNumber="1" containsInteger="1" minValue="-1" maxValue="4"/>
    </cacheField>
    <cacheField name="Product_Status" numFmtId="0">
      <sharedItems/>
    </cacheField>
    <cacheField name="MRP" numFmtId="0">
      <sharedItems containsString="0" containsBlank="1" containsNumber="1" minValue="2006.63" maxValue="9996.2199999999993"/>
    </cacheField>
    <cacheField name="Discount_Applied" numFmtId="0">
      <sharedItems containsString="0" containsBlank="1" containsNumber="1" minValue="0" maxValue="1.25"/>
    </cacheField>
    <cacheField name="Discount_Verification" numFmtId="0">
      <sharedItems/>
    </cacheField>
    <cacheField name="Discount_Analysis" numFmtId="0">
      <sharedItems/>
    </cacheField>
    <cacheField name="Revenue" numFmtId="0">
      <sharedItems containsSemiMixedTypes="0" containsString="0" containsNumber="1" minValue="-7561.59" maxValue="37169.35"/>
    </cacheField>
    <cacheField name="Rev_Recalc" numFmtId="0">
      <sharedItems containsMixedTypes="1" containsNumber="1" minValue="-9861.7999999999993" maxValue="39984.879999999997"/>
    </cacheField>
    <cacheField name="Rev_Verify" numFmtId="0">
      <sharedItems/>
    </cacheField>
    <cacheField name="Revenue_Analysis" numFmtId="0">
      <sharedItems/>
    </cacheField>
    <cacheField name="Order_Date" numFmtId="14">
      <sharedItems containsNonDate="0" containsDate="1" containsString="0" containsBlank="1" minDate="2023-07-26T00:00:00" maxDate="2025-07-23T00:00:00" count="563">
        <d v="2024-03-09T00:00:00"/>
        <d v="2024-07-09T00:00:00"/>
        <m/>
        <d v="2024-10-04T00:00:00"/>
        <d v="2024-09-12T00:00:00"/>
        <d v="2025-06-04T00:00:00"/>
        <d v="2024-10-11T00:00:00"/>
        <d v="2025-01-16T00:00:00"/>
        <d v="2024-11-13T00:00:00"/>
        <d v="2024-09-19T00:00:00"/>
        <d v="2025-04-12T00:00:00"/>
        <d v="2025-05-31T00:00:00"/>
        <d v="2025-03-17T00:00:00"/>
        <d v="2025-01-17T00:00:00"/>
        <d v="2025-03-28T00:00:00"/>
        <d v="2024-11-19T00:00:00"/>
        <d v="2024-09-24T00:00:00"/>
        <d v="2025-01-10T00:00:00"/>
        <d v="2024-12-28T00:00:00"/>
        <d v="2024-08-10T00:00:00"/>
        <d v="2023-10-28T00:00:00"/>
        <d v="2025-07-14T00:00:00"/>
        <d v="2024-05-09T00:00:00"/>
        <d v="2025-04-11T00:00:00"/>
        <d v="2025-04-30T00:00:00"/>
        <d v="2024-11-17T00:00:00"/>
        <d v="2025-02-15T00:00:00"/>
        <d v="2025-04-22T00:00:00"/>
        <d v="2025-03-07T00:00:00"/>
        <d v="2025-03-05T00:00:00"/>
        <d v="2025-04-19T00:00:00"/>
        <d v="2024-05-02T00:00:00"/>
        <d v="2023-09-06T00:00:00"/>
        <d v="2025-04-06T00:00:00"/>
        <d v="2024-06-13T00:00:00"/>
        <d v="2024-10-27T00:00:00"/>
        <d v="2024-01-05T00:00:00"/>
        <d v="2024-10-08T00:00:00"/>
        <d v="2024-10-02T00:00:00"/>
        <d v="2025-06-23T00:00:00"/>
        <d v="2024-10-26T00:00:00"/>
        <d v="2024-05-31T00:00:00"/>
        <d v="2024-09-14T00:00:00"/>
        <d v="2023-12-27T00:00:00"/>
        <d v="2024-07-11T00:00:00"/>
        <d v="2024-09-10T00:00:00"/>
        <d v="2025-06-06T00:00:00"/>
        <d v="2024-09-06T00:00:00"/>
        <d v="2025-03-02T00:00:00"/>
        <d v="2024-02-11T00:00:00"/>
        <d v="2024-12-10T00:00:00"/>
        <d v="2025-05-06T00:00:00"/>
        <d v="2024-12-05T00:00:00"/>
        <d v="2025-01-12T00:00:00"/>
        <d v="2024-11-03T00:00:00"/>
        <d v="2024-10-13T00:00:00"/>
        <d v="2023-11-21T00:00:00"/>
        <d v="2025-01-19T00:00:00"/>
        <d v="2025-03-31T00:00:00"/>
        <d v="2024-02-14T00:00:00"/>
        <d v="2024-10-14T00:00:00"/>
        <d v="2023-12-24T00:00:00"/>
        <d v="2024-12-17T00:00:00"/>
        <d v="2024-11-01T00:00:00"/>
        <d v="2025-04-26T00:00:00"/>
        <d v="2024-12-02T00:00:00"/>
        <d v="2024-11-10T00:00:00"/>
        <d v="2024-10-16T00:00:00"/>
        <d v="2024-12-24T00:00:00"/>
        <d v="2024-01-24T00:00:00"/>
        <d v="2025-02-01T00:00:00"/>
        <d v="2025-07-11T00:00:00"/>
        <d v="2025-07-03T00:00:00"/>
        <d v="2025-04-10T00:00:00"/>
        <d v="2025-01-08T00:00:00"/>
        <d v="2024-08-30T00:00:00"/>
        <d v="2024-11-15T00:00:00"/>
        <d v="2025-01-29T00:00:00"/>
        <d v="2024-12-25T00:00:00"/>
        <d v="2024-11-21T00:00:00"/>
        <d v="2023-12-19T00:00:00"/>
        <d v="2024-08-27T00:00:00"/>
        <d v="2024-10-30T00:00:00"/>
        <d v="2023-09-21T00:00:00"/>
        <d v="2025-04-05T00:00:00"/>
        <d v="2024-12-14T00:00:00"/>
        <d v="2023-11-20T00:00:00"/>
        <d v="2024-09-15T00:00:00"/>
        <d v="2025-07-04T00:00:00"/>
        <d v="2023-08-19T00:00:00"/>
        <d v="2024-10-10T00:00:00"/>
        <d v="2024-08-06T00:00:00"/>
        <d v="2025-06-14T00:00:00"/>
        <d v="2025-06-19T00:00:00"/>
        <d v="2025-04-28T00:00:00"/>
        <d v="2023-11-22T00:00:00"/>
        <d v="2024-10-03T00:00:00"/>
        <d v="2025-03-10T00:00:00"/>
        <d v="2025-03-30T00:00:00"/>
        <d v="2024-07-30T00:00:00"/>
        <d v="2025-05-20T00:00:00"/>
        <d v="2025-07-06T00:00:00"/>
        <d v="2025-05-27T00:00:00"/>
        <d v="2024-08-18T00:00:00"/>
        <d v="2025-04-01T00:00:00"/>
        <d v="2024-08-31T00:00:00"/>
        <d v="2025-04-29T00:00:00"/>
        <d v="2025-01-28T00:00:00"/>
        <d v="2025-03-01T00:00:00"/>
        <d v="2025-03-06T00:00:00"/>
        <d v="2024-10-23T00:00:00"/>
        <d v="2024-11-11T00:00:00"/>
        <d v="2024-08-01T00:00:00"/>
        <d v="2025-06-28T00:00:00"/>
        <d v="2023-10-29T00:00:00"/>
        <d v="2025-03-29T00:00:00"/>
        <d v="2025-01-04T00:00:00"/>
        <d v="2025-06-27T00:00:00"/>
        <d v="2024-10-28T00:00:00"/>
        <d v="2024-01-26T00:00:00"/>
        <d v="2024-05-15T00:00:00"/>
        <d v="2025-01-06T00:00:00"/>
        <d v="2025-06-08T00:00:00"/>
        <d v="2024-11-09T00:00:00"/>
        <d v="2024-09-28T00:00:00"/>
        <d v="2023-10-13T00:00:00"/>
        <d v="2025-06-30T00:00:00"/>
        <d v="2024-10-06T00:00:00"/>
        <d v="2025-01-05T00:00:00"/>
        <d v="2024-05-10T00:00:00"/>
        <d v="2025-05-17T00:00:00"/>
        <d v="2025-04-24T00:00:00"/>
        <d v="2024-09-01T00:00:00"/>
        <d v="2024-08-09T00:00:00"/>
        <d v="2024-02-27T00:00:00"/>
        <d v="2024-09-23T00:00:00"/>
        <d v="2024-12-16T00:00:00"/>
        <d v="2025-04-15T00:00:00"/>
        <d v="2024-09-09T00:00:00"/>
        <d v="2024-01-06T00:00:00"/>
        <d v="2024-12-21T00:00:00"/>
        <d v="2024-08-22T00:00:00"/>
        <d v="2025-03-26T00:00:00"/>
        <d v="2025-02-26T00:00:00"/>
        <d v="2025-06-26T00:00:00"/>
        <d v="2024-08-04T00:00:00"/>
        <d v="2025-01-22T00:00:00"/>
        <d v="2025-02-19T00:00:00"/>
        <d v="2024-11-07T00:00:00"/>
        <d v="2025-04-16T00:00:00"/>
        <d v="2024-08-16T00:00:00"/>
        <d v="2024-01-16T00:00:00"/>
        <d v="2024-05-28T00:00:00"/>
        <d v="2024-10-01T00:00:00"/>
        <d v="2025-01-11T00:00:00"/>
        <d v="2025-05-18T00:00:00"/>
        <d v="2025-02-09T00:00:00"/>
        <d v="2024-10-20T00:00:00"/>
        <d v="2024-12-12T00:00:00"/>
        <d v="2024-04-22T00:00:00"/>
        <d v="2024-11-23T00:00:00"/>
        <d v="2025-07-19T00:00:00"/>
        <d v="2024-12-20T00:00:00"/>
        <d v="2023-11-16T00:00:00"/>
        <d v="2024-07-14T00:00:00"/>
        <d v="2024-05-03T00:00:00"/>
        <d v="2024-10-21T00:00:00"/>
        <d v="2024-01-30T00:00:00"/>
        <d v="2025-06-13T00:00:00"/>
        <d v="2023-08-29T00:00:00"/>
        <d v="2024-08-03T00:00:00"/>
        <d v="2025-02-13T00:00:00"/>
        <d v="2025-07-13T00:00:00"/>
        <d v="2024-11-14T00:00:00"/>
        <d v="2024-08-21T00:00:00"/>
        <d v="2024-08-24T00:00:00"/>
        <d v="2024-11-05T00:00:00"/>
        <d v="2025-05-13T00:00:00"/>
        <d v="2025-06-17T00:00:00"/>
        <d v="2024-08-15T00:00:00"/>
        <d v="2024-12-31T00:00:00"/>
        <d v="2025-06-11T00:00:00"/>
        <d v="2025-05-09T00:00:00"/>
        <d v="2024-08-17T00:00:00"/>
        <d v="2024-12-29T00:00:00"/>
        <d v="2025-02-27T00:00:00"/>
        <d v="2024-11-28T00:00:00"/>
        <d v="2025-06-18T00:00:00"/>
        <d v="2025-05-01T00:00:00"/>
        <d v="2025-02-23T00:00:00"/>
        <d v="2025-02-04T00:00:00"/>
        <d v="2024-09-25T00:00:00"/>
        <d v="2024-09-30T00:00:00"/>
        <d v="2024-12-09T00:00:00"/>
        <d v="2024-11-12T00:00:00"/>
        <d v="2024-09-13T00:00:00"/>
        <d v="2025-04-04T00:00:00"/>
        <d v="2025-06-29T00:00:00"/>
        <d v="2025-01-23T00:00:00"/>
        <d v="2024-06-10T00:00:00"/>
        <d v="2025-04-07T00:00:00"/>
        <d v="2025-03-21T00:00:00"/>
        <d v="2025-06-05T00:00:00"/>
        <d v="2024-10-22T00:00:00"/>
        <d v="2024-07-15T00:00:00"/>
        <d v="2024-06-06T00:00:00"/>
        <d v="2023-10-22T00:00:00"/>
        <d v="2024-10-17T00:00:00"/>
        <d v="2024-08-07T00:00:00"/>
        <d v="2024-08-19T00:00:00"/>
        <d v="2024-11-22T00:00:00"/>
        <d v="2025-06-20T00:00:00"/>
        <d v="2025-06-21T00:00:00"/>
        <d v="2024-09-21T00:00:00"/>
        <d v="2023-10-25T00:00:00"/>
        <d v="2024-07-29T00:00:00"/>
        <d v="2025-03-24T00:00:00"/>
        <d v="2024-07-26T00:00:00"/>
        <d v="2025-02-17T00:00:00"/>
        <d v="2025-02-24T00:00:00"/>
        <d v="2024-12-07T00:00:00"/>
        <d v="2025-07-01T00:00:00"/>
        <d v="2025-05-08T00:00:00"/>
        <d v="2023-08-04T00:00:00"/>
        <d v="2025-05-23T00:00:00"/>
        <d v="2024-09-22T00:00:00"/>
        <d v="2023-08-13T00:00:00"/>
        <d v="2025-07-02T00:00:00"/>
        <d v="2024-11-04T00:00:00"/>
        <d v="2024-04-09T00:00:00"/>
        <d v="2024-10-12T00:00:00"/>
        <d v="2025-02-28T00:00:00"/>
        <d v="2024-09-05T00:00:00"/>
        <d v="2024-09-02T00:00:00"/>
        <d v="2025-05-24T00:00:00"/>
        <d v="2023-08-18T00:00:00"/>
        <d v="2025-07-08T00:00:00"/>
        <d v="2025-06-09T00:00:00"/>
        <d v="2024-10-09T00:00:00"/>
        <d v="2025-04-02T00:00:00"/>
        <d v="2025-03-09T00:00:00"/>
        <d v="2024-01-25T00:00:00"/>
        <d v="2023-09-17T00:00:00"/>
        <d v="2023-12-30T00:00:00"/>
        <d v="2025-03-27T00:00:00"/>
        <d v="2024-07-22T00:00:00"/>
        <d v="2024-04-11T00:00:00"/>
        <d v="2024-07-23T00:00:00"/>
        <d v="2024-12-30T00:00:00"/>
        <d v="2025-05-25T00:00:00"/>
        <d v="2025-07-09T00:00:00"/>
        <d v="2025-02-11T00:00:00"/>
        <d v="2024-04-01T00:00:00"/>
        <d v="2024-07-31T00:00:00"/>
        <d v="2024-11-24T00:00:00"/>
        <d v="2025-03-03T00:00:00"/>
        <d v="2025-01-26T00:00:00"/>
        <d v="2025-03-15T00:00:00"/>
        <d v="2024-05-04T00:00:00"/>
        <d v="2023-09-30T00:00:00"/>
        <d v="2023-11-04T00:00:00"/>
        <d v="2025-02-25T00:00:00"/>
        <d v="2025-03-22T00:00:00"/>
        <d v="2025-03-04T00:00:00"/>
        <d v="2023-12-20T00:00:00"/>
        <d v="2024-04-20T00:00:00"/>
        <d v="2024-06-30T00:00:00"/>
        <d v="2025-07-05T00:00:00"/>
        <d v="2023-11-05T00:00:00"/>
        <d v="2025-05-21T00:00:00"/>
        <d v="2025-01-07T00:00:00"/>
        <d v="2025-05-12T00:00:00"/>
        <d v="2024-08-20T00:00:00"/>
        <d v="2025-04-17T00:00:00"/>
        <d v="2025-05-10T00:00:00"/>
        <d v="2024-11-26T00:00:00"/>
        <d v="2025-05-28T00:00:00"/>
        <d v="2024-11-20T00:00:00"/>
        <d v="2025-01-20T00:00:00"/>
        <d v="2023-11-29T00:00:00"/>
        <d v="2025-06-01T00:00:00"/>
        <d v="2024-06-07T00:00:00"/>
        <d v="2023-09-10T00:00:00"/>
        <d v="2024-03-13T00:00:00"/>
        <d v="2025-05-26T00:00:00"/>
        <d v="2024-01-21T00:00:00"/>
        <d v="2024-07-03T00:00:00"/>
        <d v="2024-02-13T00:00:00"/>
        <d v="2025-02-18T00:00:00"/>
        <d v="2024-03-18T00:00:00"/>
        <d v="2025-06-10T00:00:00"/>
        <d v="2025-04-09T00:00:00"/>
        <d v="2024-01-31T00:00:00"/>
        <d v="2025-01-25T00:00:00"/>
        <d v="2025-05-30T00:00:00"/>
        <d v="2025-01-09T00:00:00"/>
        <d v="2025-05-19T00:00:00"/>
        <d v="2025-04-23T00:00:00"/>
        <d v="2023-09-08T00:00:00"/>
        <d v="2025-05-03T00:00:00"/>
        <d v="2025-01-13T00:00:00"/>
        <d v="2025-02-10T00:00:00"/>
        <d v="2024-03-25T00:00:00"/>
        <d v="2025-04-13T00:00:00"/>
        <d v="2023-08-07T00:00:00"/>
        <d v="2024-09-18T00:00:00"/>
        <d v="2023-11-28T00:00:00"/>
        <d v="2024-08-29T00:00:00"/>
        <d v="2024-12-06T00:00:00"/>
        <d v="2024-09-03T00:00:00"/>
        <d v="2024-09-17T00:00:00"/>
        <d v="2024-02-23T00:00:00"/>
        <d v="2024-09-27T00:00:00"/>
        <d v="2025-03-18T00:00:00"/>
        <d v="2023-08-31T00:00:00"/>
        <d v="2023-08-10T00:00:00"/>
        <d v="2024-08-05T00:00:00"/>
        <d v="2024-01-22T00:00:00"/>
        <d v="2024-05-19T00:00:00"/>
        <d v="2025-04-08T00:00:00"/>
        <d v="2025-02-05T00:00:00"/>
        <d v="2025-04-21T00:00:00"/>
        <d v="2023-12-31T00:00:00"/>
        <d v="2025-03-16T00:00:00"/>
        <d v="2024-03-10T00:00:00"/>
        <d v="2024-02-28T00:00:00"/>
        <d v="2025-04-20T00:00:00"/>
        <d v="2025-06-25T00:00:00"/>
        <d v="2024-08-02T00:00:00"/>
        <d v="2024-11-27T00:00:00"/>
        <d v="2023-08-14T00:00:00"/>
        <d v="2024-07-21T00:00:00"/>
        <d v="2024-12-11T00:00:00"/>
        <d v="2025-03-23T00:00:00"/>
        <d v="2025-06-15T00:00:00"/>
        <d v="2024-11-06T00:00:00"/>
        <d v="2024-07-05T00:00:00"/>
        <d v="2025-07-21T00:00:00"/>
        <d v="2024-08-28T00:00:00"/>
        <d v="2025-06-12T00:00:00"/>
        <d v="2025-05-22T00:00:00"/>
        <d v="2024-07-12T00:00:00"/>
        <d v="2024-06-02T00:00:00"/>
        <d v="2025-05-11T00:00:00"/>
        <d v="2024-07-25T00:00:00"/>
        <d v="2025-02-21T00:00:00"/>
        <d v="2024-11-29T00:00:00"/>
        <d v="2025-06-24T00:00:00"/>
        <d v="2024-01-07T00:00:00"/>
        <d v="2025-03-08T00:00:00"/>
        <d v="2024-09-04T00:00:00"/>
        <d v="2024-03-22T00:00:00"/>
        <d v="2023-11-11T00:00:00"/>
        <d v="2025-07-10T00:00:00"/>
        <d v="2025-02-22T00:00:00"/>
        <d v="2025-01-15T00:00:00"/>
        <d v="2024-08-14T00:00:00"/>
        <d v="2025-01-03T00:00:00"/>
        <d v="2024-12-23T00:00:00"/>
        <d v="2023-09-03T00:00:00"/>
        <d v="2024-09-08T00:00:00"/>
        <d v="2024-01-04T00:00:00"/>
        <d v="2024-01-15T00:00:00"/>
        <d v="2024-05-29T00:00:00"/>
        <d v="2023-11-08T00:00:00"/>
        <d v="2025-03-13T00:00:00"/>
        <d v="2024-01-19T00:00:00"/>
        <d v="2023-11-02T00:00:00"/>
        <d v="2023-08-28T00:00:00"/>
        <d v="2024-02-10T00:00:00"/>
        <d v="2025-01-24T00:00:00"/>
        <d v="2024-08-08T00:00:00"/>
        <d v="2024-10-07T00:00:00"/>
        <d v="2024-07-27T00:00:00"/>
        <d v="2024-11-02T00:00:00"/>
        <d v="2025-01-27T00:00:00"/>
        <d v="2024-07-17T00:00:00"/>
        <d v="2024-05-17T00:00:00"/>
        <d v="2025-07-22T00:00:00"/>
        <d v="2025-04-25T00:00:00"/>
        <d v="2023-10-31T00:00:00"/>
        <d v="2024-10-29T00:00:00"/>
        <d v="2024-11-16T00:00:00"/>
        <d v="2025-02-06T00:00:00"/>
        <d v="2023-11-07T00:00:00"/>
        <d v="2023-10-12T00:00:00"/>
        <d v="2024-08-25T00:00:00"/>
        <d v="2025-02-20T00:00:00"/>
        <d v="2024-10-05T00:00:00"/>
        <d v="2024-01-08T00:00:00"/>
        <d v="2024-03-04T00:00:00"/>
        <d v="2024-09-16T00:00:00"/>
        <d v="2024-12-08T00:00:00"/>
        <d v="2025-02-03T00:00:00"/>
        <d v="2024-02-25T00:00:00"/>
        <d v="2023-09-26T00:00:00"/>
        <d v="2025-07-15T00:00:00"/>
        <d v="2023-10-26T00:00:00"/>
        <d v="2024-03-07T00:00:00"/>
        <d v="2025-03-25T00:00:00"/>
        <d v="2024-09-07T00:00:00"/>
        <d v="2023-08-25T00:00:00"/>
        <d v="2024-04-13T00:00:00"/>
        <d v="2024-03-14T00:00:00"/>
        <d v="2024-05-13T00:00:00"/>
        <d v="2025-01-14T00:00:00"/>
        <d v="2025-05-02T00:00:00"/>
        <d v="2024-12-04T00:00:00"/>
        <d v="2024-05-16T00:00:00"/>
        <d v="2025-05-07T00:00:00"/>
        <d v="2024-06-17T00:00:00"/>
        <d v="2024-10-31T00:00:00"/>
        <d v="2025-04-14T00:00:00"/>
        <d v="2025-06-07T00:00:00"/>
        <d v="2024-10-24T00:00:00"/>
        <d v="2023-08-03T00:00:00"/>
        <d v="2025-05-05T00:00:00"/>
        <d v="2025-06-16T00:00:00"/>
        <d v="2025-01-30T00:00:00"/>
        <d v="2025-05-14T00:00:00"/>
        <d v="2025-03-12T00:00:00"/>
        <d v="2024-10-25T00:00:00"/>
        <d v="2023-08-08T00:00:00"/>
        <d v="2023-10-11T00:00:00"/>
        <d v="2024-10-15T00:00:00"/>
        <d v="2024-03-17T00:00:00"/>
        <d v="2024-08-12T00:00:00"/>
        <d v="2025-07-17T00:00:00"/>
        <d v="2025-06-22T00:00:00"/>
        <d v="2024-07-28T00:00:00"/>
        <d v="2025-01-21T00:00:00"/>
        <d v="2023-08-01T00:00:00"/>
        <d v="2025-03-19T00:00:00"/>
        <d v="2024-01-11T00:00:00"/>
        <d v="2024-03-01T00:00:00"/>
        <d v="2024-03-05T00:00:00"/>
        <d v="2023-10-21T00:00:00"/>
        <d v="2024-08-26T00:00:00"/>
        <d v="2024-01-10T00:00:00"/>
        <d v="2024-08-11T00:00:00"/>
        <d v="2023-12-11T00:00:00"/>
        <d v="2025-02-16T00:00:00"/>
        <d v="2024-11-30T00:00:00"/>
        <d v="2023-08-12T00:00:00"/>
        <d v="2025-05-16T00:00:00"/>
        <d v="2025-07-12T00:00:00"/>
        <d v="2024-04-15T00:00:00"/>
        <d v="2023-11-19T00:00:00"/>
        <d v="2024-08-23T00:00:00"/>
        <d v="2023-09-11T00:00:00"/>
        <d v="2025-02-02T00:00:00"/>
        <d v="2024-02-24T00:00:00"/>
        <d v="2025-05-15T00:00:00"/>
        <d v="2023-11-14T00:00:00"/>
        <d v="2025-02-08T00:00:00"/>
        <d v="2025-03-11T00:00:00"/>
        <d v="2024-09-11T00:00:00"/>
        <d v="2024-02-20T00:00:00"/>
        <d v="2024-09-29T00:00:00"/>
        <d v="2025-02-12T00:00:00"/>
        <d v="2024-05-27T00:00:00"/>
        <d v="2024-03-26T00:00:00"/>
        <d v="2024-12-26T00:00:00"/>
        <d v="2024-12-03T00:00:00"/>
        <d v="2025-06-03T00:00:00"/>
        <d v="2024-02-04T00:00:00"/>
        <d v="2024-10-18T00:00:00"/>
        <d v="2025-02-07T00:00:00"/>
        <d v="2024-12-18T00:00:00"/>
        <d v="2024-10-19T00:00:00"/>
        <d v="2023-09-12T00:00:00"/>
        <d v="2025-04-18T00:00:00"/>
        <d v="2024-04-25T00:00:00"/>
        <d v="2024-01-01T00:00:00"/>
        <d v="2024-09-20T00:00:00"/>
        <d v="2024-04-28T00:00:00"/>
        <d v="2024-03-23T00:00:00"/>
        <d v="2024-09-26T00:00:00"/>
        <d v="2024-12-15T00:00:00"/>
        <d v="2023-08-27T00:00:00"/>
        <d v="2025-01-18T00:00:00"/>
        <d v="2025-01-01T00:00:00"/>
        <d v="2023-07-31T00:00:00"/>
        <d v="2024-03-06T00:00:00"/>
        <d v="2024-01-18T00:00:00"/>
        <d v="2025-01-02T00:00:00"/>
        <d v="2023-10-15T00:00:00"/>
        <d v="2024-08-13T00:00:00"/>
        <d v="2023-11-09T00:00:00"/>
        <d v="2024-06-09T00:00:00"/>
        <d v="2023-09-25T00:00:00"/>
        <d v="2024-05-07T00:00:00"/>
        <d v="2024-12-01T00:00:00"/>
        <d v="2024-03-12T00:00:00"/>
        <d v="2023-08-02T00:00:00"/>
        <d v="2023-07-26T00:00:00"/>
        <d v="2024-07-24T00:00:00"/>
        <d v="2024-11-08T00:00:00"/>
        <d v="2023-09-05T00:00:00"/>
        <d v="2025-02-14T00:00:00"/>
        <d v="2025-03-14T00:00:00"/>
        <d v="2025-05-29T00:00:00"/>
        <d v="2024-07-06T00:00:00"/>
        <d v="2023-12-28T00:00:00"/>
        <d v="2023-08-23T00:00:00"/>
        <d v="2024-03-15T00:00:00"/>
        <d v="2024-06-20T00:00:00"/>
        <d v="2024-06-12T00:00:00"/>
        <d v="2024-11-18T00:00:00"/>
        <d v="2024-02-22T00:00:00"/>
        <d v="2024-02-03T00:00:00"/>
        <d v="2024-07-02T00:00:00"/>
        <d v="2024-02-21T00:00:00"/>
        <d v="2025-07-07T00:00:00"/>
        <d v="2024-12-22T00:00:00"/>
        <d v="2024-01-03T00:00:00"/>
        <d v="2025-03-20T00:00:00"/>
        <d v="2025-01-31T00:00:00"/>
        <d v="2023-11-17T00:00:00"/>
        <d v="2025-04-27T00:00:00"/>
        <d v="2024-06-08T00:00:00"/>
        <d v="2023-07-28T00:00:00"/>
        <d v="2024-04-27T00:00:00"/>
        <d v="2023-12-21T00:00:00"/>
        <d v="2023-12-15T00:00:00"/>
        <d v="2024-03-30T00:00:00"/>
        <d v="2024-06-25T00:00:00"/>
        <d v="2024-12-13T00:00:00"/>
        <d v="2023-09-22T00:00:00"/>
        <d v="2024-03-28T00:00:00"/>
        <d v="2025-04-03T00:00:00"/>
        <d v="2024-04-03T00:00:00"/>
        <d v="2024-03-19T00:00:00"/>
        <d v="2024-07-10T00:00:00"/>
        <d v="2025-07-16T00:00:00"/>
        <d v="2024-05-25T00:00:00"/>
        <d v="2023-11-25T00:00:00"/>
        <d v="2023-10-16T00:00:00"/>
        <d v="2025-07-20T00:00:00"/>
        <d v="2025-07-18T00:00:00"/>
        <d v="2024-05-20T00:00:00"/>
        <d v="2023-09-02T00:00:00"/>
        <d v="2023-09-23T00:00:00"/>
        <d v="2023-12-03T00:00:00"/>
        <d v="2023-07-29T00:00:00"/>
        <d v="2024-05-26T00:00:00"/>
        <d v="2024-02-08T00:00:00"/>
        <d v="2024-12-27T00:00:00"/>
        <d v="2024-07-07T00:00:00"/>
        <d v="2023-08-16T00:00:00"/>
        <d v="2025-05-04T00:00:00"/>
        <d v="2024-05-30T00:00:00"/>
        <d v="2024-06-15T00:00:00"/>
        <d v="2023-12-13T00:00:00"/>
        <d v="2024-06-29T00:00:00"/>
        <d v="2024-11-25T00:00:00"/>
        <d v="2023-09-29T00:00:00"/>
        <d v="2023-09-04T00:00:00"/>
        <d v="2024-05-05T00:00:00"/>
        <d v="2024-05-22T00:00:00"/>
        <d v="2023-12-16T00:00:00"/>
        <d v="2023-11-27T00:00:00"/>
        <d v="2024-07-16T00:00:00"/>
      </sharedItems>
      <fieldGroup par="25"/>
    </cacheField>
    <cacheField name="OD_Status" numFmtId="14">
      <sharedItems containsDate="1" containsMixedTypes="1" minDate="2023-07-26T00:00:00" maxDate="2025-07-23T00:00:00"/>
    </cacheField>
    <cacheField name="Valid_OD_Analysis" numFmtId="14">
      <sharedItems/>
    </cacheField>
    <cacheField name="Sales_Channel" numFmtId="0">
      <sharedItems/>
    </cacheField>
    <cacheField name="Region" numFmtId="0">
      <sharedItems/>
    </cacheField>
    <cacheField name="Region_Formatted" numFmtId="0">
      <sharedItems count="7">
        <s v="Bengaluru"/>
        <s v="Hyderabad"/>
        <s v="Mumbai"/>
        <s v="Pune"/>
        <s v="Delhi"/>
        <s v="Bangalore"/>
        <s v="Kolkata"/>
      </sharedItems>
    </cacheField>
    <cacheField name="Profit" numFmtId="0">
      <sharedItems containsSemiMixedTypes="0" containsString="0" containsNumber="1" minValue="-1199.45" maxValue="3999.21"/>
    </cacheField>
    <cacheField name="Months (Order_Date)" numFmtId="0" databaseField="0">
      <fieldGroup base="16">
        <rangePr groupBy="months" startDate="2023-07-26T00:00:00" endDate="2025-07-23T00:00:00"/>
        <groupItems count="14">
          <s v="&lt;7/26/2023"/>
          <s v="Jan"/>
          <s v="Feb"/>
          <s v="Mar"/>
          <s v="Apr"/>
          <s v="May"/>
          <s v="Jun"/>
          <s v="Jul"/>
          <s v="Aug"/>
          <s v="Sep"/>
          <s v="Oct"/>
          <s v="Nov"/>
          <s v="Dec"/>
          <s v="&gt;7/23/2025"/>
        </groupItems>
      </fieldGroup>
    </cacheField>
    <cacheField name="Quarters (Order_Date)" numFmtId="0" databaseField="0">
      <fieldGroup base="16">
        <rangePr groupBy="quarters" startDate="2023-07-26T00:00:00" endDate="2025-07-23T00:00:00"/>
        <groupItems count="6">
          <s v="&lt;7/26/2023"/>
          <s v="Qtr1"/>
          <s v="Qtr2"/>
          <s v="Qtr3"/>
          <s v="Qtr4"/>
          <s v="&gt;7/23/2025"/>
        </groupItems>
      </fieldGroup>
    </cacheField>
    <cacheField name="Years (Order_Date)" numFmtId="0" databaseField="0">
      <fieldGroup base="16">
        <rangePr groupBy="years" startDate="2023-07-26T00:00:00" endDate="2025-07-23T00:00:00"/>
        <groupItems count="5">
          <s v="&lt;7/26/2023"/>
          <s v="2023"/>
          <s v="2024"/>
          <s v="2025"/>
          <s v="&gt;7/23/2025"/>
        </groupItems>
      </fieldGroup>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rian Fong" refreshedDate="46189.55770636574" createdVersion="8" refreshedVersion="8" minRefreshableVersion="3" recordCount="2500" xr:uid="{DD60613C-32D2-480C-AAD5-E2A22D8E4C62}">
  <cacheSource type="worksheet">
    <worksheetSource name="PC_NikeSales"/>
  </cacheSource>
  <cacheFields count="27">
    <cacheField name="Order_ID" numFmtId="0">
      <sharedItems containsSemiMixedTypes="0" containsString="0" containsNumber="1" containsInteger="1" minValue="2000" maxValue="4499"/>
    </cacheField>
    <cacheField name="Gender_Category" numFmtId="0">
      <sharedItems/>
    </cacheField>
    <cacheField name="Product_Line" numFmtId="0">
      <sharedItems count="5">
        <s v="Training"/>
        <s v="Soccer"/>
        <s v="Lifestyle"/>
        <s v="Running"/>
        <s v="Basketball"/>
      </sharedItems>
    </cacheField>
    <cacheField name="Product_Name" numFmtId="0">
      <sharedItems count="20">
        <s v="SuperRep Go"/>
        <s v="Tiempo Legend"/>
        <s v="Premier III"/>
        <s v="Blazer Mid"/>
        <s v="React Infinity"/>
        <s v="Flex Trainer"/>
        <s v="Mercurial Superfly"/>
        <s v="Waffle One"/>
        <s v="Air Jordan"/>
        <s v="Metcon 7"/>
        <s v="Air Zoom"/>
        <s v="Free RN"/>
        <s v="Kyrie Flytrap"/>
        <s v="Zoom Freak"/>
        <s v="ZoomX Invincible"/>
        <s v="Phantom GT"/>
        <s v="Pegasus Turbo"/>
        <s v="Dunk Low"/>
        <s v="Air Force 1"/>
        <s v="LeBron 20"/>
      </sharedItems>
    </cacheField>
    <cacheField name="Size" numFmtId="0">
      <sharedItems containsBlank="1" containsMixedTypes="1" containsNumber="1" containsInteger="1" minValue="6" maxValue="12"/>
    </cacheField>
    <cacheField name="Size_Type" numFmtId="0">
      <sharedItems count="3">
        <s v="Alphabet"/>
        <s v="Number"/>
        <s v="Missing"/>
      </sharedItems>
    </cacheField>
    <cacheField name="Size_Verification" numFmtId="0">
      <sharedItems count="11">
        <s v="M"/>
        <s v="L"/>
        <s v="XL"/>
        <s v="11"/>
        <s v="Unknown"/>
        <s v="9"/>
        <s v="6"/>
        <s v="12"/>
        <s v="7"/>
        <s v="10"/>
        <s v="8"/>
      </sharedItems>
    </cacheField>
    <cacheField name="Valid_Size_Analysis" numFmtId="0">
      <sharedItems/>
    </cacheField>
    <cacheField name="Units_Sold" numFmtId="0">
      <sharedItems containsString="0" containsBlank="1" containsNumber="1" containsInteger="1" minValue="-1" maxValue="4"/>
    </cacheField>
    <cacheField name="Product_Status" numFmtId="0">
      <sharedItems/>
    </cacheField>
    <cacheField name="MRP" numFmtId="0">
      <sharedItems containsString="0" containsBlank="1" containsNumber="1" minValue="2006.63" maxValue="9996.2199999999993"/>
    </cacheField>
    <cacheField name="Discount_Applied" numFmtId="0">
      <sharedItems containsString="0" containsBlank="1" containsNumber="1" minValue="0" maxValue="1.25"/>
    </cacheField>
    <cacheField name="Discount_Verification" numFmtId="0">
      <sharedItems/>
    </cacheField>
    <cacheField name="Discount_Analysis" numFmtId="0">
      <sharedItems/>
    </cacheField>
    <cacheField name="Revenue" numFmtId="0">
      <sharedItems containsSemiMixedTypes="0" containsString="0" containsNumber="1" minValue="-7561.59" maxValue="37169.35"/>
    </cacheField>
    <cacheField name="Rev_Recalc" numFmtId="0">
      <sharedItems containsMixedTypes="1" containsNumber="1" minValue="-9861.7999999999993" maxValue="39984.879999999997"/>
    </cacheField>
    <cacheField name="Rev_Verify" numFmtId="0">
      <sharedItems/>
    </cacheField>
    <cacheField name="Revenue_Analysis" numFmtId="0">
      <sharedItems/>
    </cacheField>
    <cacheField name="Order_Date" numFmtId="14">
      <sharedItems containsNonDate="0" containsDate="1" containsString="0" containsBlank="1" minDate="2023-07-26T00:00:00" maxDate="2025-07-23T00:00:00"/>
    </cacheField>
    <cacheField name="OD_Status" numFmtId="14">
      <sharedItems containsDate="1" containsMixedTypes="1" minDate="2023-07-26T00:00:00" maxDate="2025-07-23T00:00:00"/>
    </cacheField>
    <cacheField name="Valid_OD_Analysis" numFmtId="14">
      <sharedItems/>
    </cacheField>
    <cacheField name="Sales_Channel" numFmtId="0">
      <sharedItems/>
    </cacheField>
    <cacheField name="Region" numFmtId="0">
      <sharedItems/>
    </cacheField>
    <cacheField name="Region_Formatted" numFmtId="0">
      <sharedItems/>
    </cacheField>
    <cacheField name="Profit" numFmtId="0">
      <sharedItems containsSemiMixedTypes="0" containsString="0" containsNumber="1" minValue="-1199.45" maxValue="3999.21"/>
    </cacheField>
    <cacheField name="Profit_Status" numFmtId="0">
      <sharedItems/>
    </cacheField>
    <cacheField name="Profit_Analysis" numFmtId="0">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rian Fong" refreshedDate="46189.580434374999" createdVersion="8" refreshedVersion="8" minRefreshableVersion="3" recordCount="41" xr:uid="{B27D9697-DB2C-4E87-A77D-BF6410E68C81}">
  <cacheSource type="worksheet">
    <worksheetSource name="CleanedSales"/>
  </cacheSource>
  <cacheFields count="29">
    <cacheField name="Gender_Category" numFmtId="0">
      <sharedItems count="3">
        <s v="Women"/>
        <s v="Men"/>
        <s v="Kids"/>
      </sharedItems>
    </cacheField>
    <cacheField name="Product_Line" numFmtId="0">
      <sharedItems count="5">
        <s v="Basketball"/>
        <s v="Training"/>
        <s v="Lifestyle"/>
        <s v="Soccer"/>
        <s v="Running"/>
      </sharedItems>
    </cacheField>
    <cacheField name="Product_Name" numFmtId="0">
      <sharedItems/>
    </cacheField>
    <cacheField name="Size" numFmtId="0">
      <sharedItems containsMixedTypes="1" containsNumber="1" containsInteger="1" minValue="6" maxValue="12"/>
    </cacheField>
    <cacheField name="Size_Type" numFmtId="0">
      <sharedItems/>
    </cacheField>
    <cacheField name="Size_Verification" numFmtId="0">
      <sharedItems/>
    </cacheField>
    <cacheField name="Valid_Size_Analysis" numFmtId="0">
      <sharedItems/>
    </cacheField>
    <cacheField name="Units_Sold" numFmtId="0">
      <sharedItems containsSemiMixedTypes="0" containsString="0" containsNumber="1" containsInteger="1" minValue="1" maxValue="4"/>
    </cacheField>
    <cacheField name="Product_Status" numFmtId="0">
      <sharedItems/>
    </cacheField>
    <cacheField name="MRP" numFmtId="0">
      <sharedItems containsSemiMixedTypes="0" containsString="0" containsNumber="1" minValue="2290.64" maxValue="9751"/>
    </cacheField>
    <cacheField name="Discount_Applied" numFmtId="0">
      <sharedItems containsSemiMixedTypes="0" containsString="0" containsNumber="1" minValue="0.05" maxValue="0.88"/>
    </cacheField>
    <cacheField name="Discount_Verification" numFmtId="0">
      <sharedItems/>
    </cacheField>
    <cacheField name="Discount_Analysis" numFmtId="0">
      <sharedItems/>
    </cacheField>
    <cacheField name="Revenue" numFmtId="0">
      <sharedItems containsSemiMixedTypes="0" containsString="0" containsNumber="1" minValue="733" maxValue="26105.37"/>
    </cacheField>
    <cacheField name="DiscountCategory" numFmtId="0">
      <sharedItems count="5">
        <s v="0-20%"/>
        <s v="60-80%"/>
        <s v="40-60%"/>
        <s v="20-40%"/>
        <s v="80-100%"/>
      </sharedItems>
    </cacheField>
    <cacheField name="Rev_Recalc" numFmtId="2">
      <sharedItems containsSemiMixedTypes="0" containsString="0" containsNumber="1" minValue="733.00480000000005" maxValue="26105.3688"/>
    </cacheField>
    <cacheField name="Rev_Verify" numFmtId="0">
      <sharedItems/>
    </cacheField>
    <cacheField name="Revenue_Analysis" numFmtId="0">
      <sharedItems/>
    </cacheField>
    <cacheField name="Order_Date" numFmtId="14">
      <sharedItems containsSemiMixedTypes="0" containsNonDate="0" containsDate="1" containsString="0" minDate="2023-09-03T00:00:00" maxDate="2025-07-07T00:00:00" count="40">
        <d v="2024-09-06T00:00:00"/>
        <d v="2024-11-03T00:00:00"/>
        <d v="2025-07-06T00:00:00"/>
        <d v="2024-12-21T00:00:00"/>
        <d v="2024-08-17T00:00:00"/>
        <d v="2024-11-09T00:00:00"/>
        <d v="2023-09-30T00:00:00"/>
        <d v="2025-04-17T00:00:00"/>
        <d v="2025-03-31T00:00:00"/>
        <d v="2024-12-24T00:00:00"/>
        <d v="2025-01-25T00:00:00"/>
        <d v="2023-09-08T00:00:00"/>
        <d v="2025-04-13T00:00:00"/>
        <d v="2024-08-24T00:00:00"/>
        <d v="2024-02-23T00:00:00"/>
        <d v="2025-03-24T00:00:00"/>
        <d v="2025-03-08T00:00:00"/>
        <d v="2023-09-03T00:00:00"/>
        <d v="2025-04-29T00:00:00"/>
        <d v="2025-02-17T00:00:00"/>
        <d v="2025-05-03T00:00:00"/>
        <d v="2025-04-05T00:00:00"/>
        <d v="2024-12-03T00:00:00"/>
        <d v="2024-08-16T00:00:00"/>
        <d v="2023-11-21T00:00:00"/>
        <d v="2025-04-20T00:00:00"/>
        <d v="2024-08-27T00:00:00"/>
        <d v="2024-09-04T00:00:00"/>
        <d v="2025-06-10T00:00:00"/>
        <d v="2024-10-10T00:00:00"/>
        <d v="2023-12-15T00:00:00"/>
        <d v="2025-06-29T00:00:00"/>
        <d v="2025-03-16T00:00:00"/>
        <d v="2023-11-25T00:00:00"/>
        <d v="2025-01-31T00:00:00"/>
        <d v="2024-10-13T00:00:00"/>
        <d v="2025-05-27T00:00:00"/>
        <d v="2024-12-15T00:00:00"/>
        <d v="2025-01-26T00:00:00"/>
        <d v="2025-06-07T00:00:00"/>
      </sharedItems>
      <fieldGroup par="28"/>
    </cacheField>
    <cacheField name="OD_Status" numFmtId="14">
      <sharedItems containsSemiMixedTypes="0" containsNonDate="0" containsDate="1" containsString="0" minDate="2023-09-03T00:00:00" maxDate="2025-07-07T00:00:00"/>
    </cacheField>
    <cacheField name="Valid_OD_Analysis" numFmtId="14">
      <sharedItems/>
    </cacheField>
    <cacheField name="Sales_Channel" numFmtId="0">
      <sharedItems count="2">
        <s v="Retail"/>
        <s v="Online"/>
      </sharedItems>
    </cacheField>
    <cacheField name="Region" numFmtId="0">
      <sharedItems/>
    </cacheField>
    <cacheField name="Region_Formatted" numFmtId="0">
      <sharedItems count="7">
        <s v="Pune"/>
        <s v="Hyderabad"/>
        <s v="Bengaluru"/>
        <s v="Mumbai"/>
        <s v="Delhi"/>
        <s v="Kolkata"/>
        <s v="Bangalore"/>
      </sharedItems>
    </cacheField>
    <cacheField name="Profit" numFmtId="2">
      <sharedItems containsSemiMixedTypes="0" containsString="0" containsNumber="1" minValue="39.69" maxValue="3894.95"/>
    </cacheField>
    <cacheField name="Profit Margin" numFmtId="2">
      <sharedItems containsSemiMixedTypes="0" containsString="0" containsNumber="1" minValue="0.43338053457734627" maxValue="93.495780178785466"/>
    </cacheField>
    <cacheField name="Months (Order_Date)" numFmtId="0" databaseField="0">
      <fieldGroup base="18">
        <rangePr groupBy="months" startDate="2023-09-03T00:00:00" endDate="2025-07-07T00:00:00"/>
        <groupItems count="14">
          <s v="&lt;9/3/2023"/>
          <s v="Jan"/>
          <s v="Feb"/>
          <s v="Mar"/>
          <s v="Apr"/>
          <s v="May"/>
          <s v="Jun"/>
          <s v="Jul"/>
          <s v="Aug"/>
          <s v="Sep"/>
          <s v="Oct"/>
          <s v="Nov"/>
          <s v="Dec"/>
          <s v="&gt;7/7/2025"/>
        </groupItems>
      </fieldGroup>
    </cacheField>
    <cacheField name="Quarters (Order_Date)" numFmtId="0" databaseField="0">
      <fieldGroup base="18">
        <rangePr groupBy="quarters" startDate="2023-09-03T00:00:00" endDate="2025-07-07T00:00:00"/>
        <groupItems count="6">
          <s v="&lt;9/3/2023"/>
          <s v="Qtr1"/>
          <s v="Qtr2"/>
          <s v="Qtr3"/>
          <s v="Qtr4"/>
          <s v="&gt;7/7/2025"/>
        </groupItems>
      </fieldGroup>
    </cacheField>
    <cacheField name="Years (Order_Date)" numFmtId="0" databaseField="0">
      <fieldGroup base="18">
        <rangePr groupBy="years" startDate="2023-09-03T00:00:00" endDate="2025-07-07T00:00:00"/>
        <groupItems count="5">
          <s v="&lt;9/3/2023"/>
          <s v="2023"/>
          <s v="2024"/>
          <s v="2025"/>
          <s v="&gt;7/7/2025"/>
        </groupItems>
      </fieldGroup>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rian Fong" refreshedDate="46191.539816550925" createdVersion="8" refreshedVersion="8" minRefreshableVersion="3" recordCount="41" xr:uid="{A1B05ECA-F539-4BE5-916E-726109391419}">
  <cacheSource type="worksheet">
    <worksheetSource ref="D1:AA42" sheet="Cleaned_Nike_Sales"/>
  </cacheSource>
  <cacheFields count="27">
    <cacheField name="Product_Name" numFmtId="0">
      <sharedItems/>
    </cacheField>
    <cacheField name="Size" numFmtId="0">
      <sharedItems containsMixedTypes="1" containsNumber="1" containsInteger="1" minValue="6" maxValue="12"/>
    </cacheField>
    <cacheField name="Size_Type" numFmtId="0">
      <sharedItems/>
    </cacheField>
    <cacheField name="Size_Verification" numFmtId="0">
      <sharedItems/>
    </cacheField>
    <cacheField name="Valid_Size_Analysis" numFmtId="0">
      <sharedItems/>
    </cacheField>
    <cacheField name="Units_Sold" numFmtId="0">
      <sharedItems containsSemiMixedTypes="0" containsString="0" containsNumber="1" containsInteger="1" minValue="1" maxValue="4"/>
    </cacheField>
    <cacheField name="Product_Status" numFmtId="0">
      <sharedItems/>
    </cacheField>
    <cacheField name="MRP" numFmtId="0">
      <sharedItems containsSemiMixedTypes="0" containsString="0" containsNumber="1" minValue="2290.64" maxValue="9751"/>
    </cacheField>
    <cacheField name="Discount_Applied" numFmtId="0">
      <sharedItems containsSemiMixedTypes="0" containsString="0" containsNumber="1" minValue="0.05" maxValue="0.88"/>
    </cacheField>
    <cacheField name="Discount_Verification" numFmtId="0">
      <sharedItems/>
    </cacheField>
    <cacheField name="Discount_Analysis" numFmtId="0">
      <sharedItems/>
    </cacheField>
    <cacheField name="Revenue" numFmtId="0">
      <sharedItems containsSemiMixedTypes="0" containsString="0" containsNumber="1" minValue="733" maxValue="26105.37"/>
    </cacheField>
    <cacheField name="DiscountCategory" numFmtId="0">
      <sharedItems count="5">
        <s v="0-20%"/>
        <s v="60-80%"/>
        <s v="40-60%"/>
        <s v="20-40%"/>
        <s v="80-100%"/>
      </sharedItems>
    </cacheField>
    <cacheField name="Rev_Recalc" numFmtId="2">
      <sharedItems containsSemiMixedTypes="0" containsString="0" containsNumber="1" minValue="733.00480000000005" maxValue="26105.3688"/>
    </cacheField>
    <cacheField name="Rev_Verify" numFmtId="0">
      <sharedItems/>
    </cacheField>
    <cacheField name="Revenue_Analysis" numFmtId="0">
      <sharedItems/>
    </cacheField>
    <cacheField name="Order_Date" numFmtId="14">
      <sharedItems containsSemiMixedTypes="0" containsNonDate="0" containsDate="1" containsString="0" minDate="2023-09-03T00:00:00" maxDate="2025-07-07T00:00:00" count="40">
        <d v="2024-09-06T00:00:00"/>
        <d v="2024-11-03T00:00:00"/>
        <d v="2025-07-06T00:00:00"/>
        <d v="2024-12-21T00:00:00"/>
        <d v="2024-08-17T00:00:00"/>
        <d v="2024-11-09T00:00:00"/>
        <d v="2023-09-30T00:00:00"/>
        <d v="2025-04-17T00:00:00"/>
        <d v="2025-03-31T00:00:00"/>
        <d v="2024-12-24T00:00:00"/>
        <d v="2025-01-25T00:00:00"/>
        <d v="2023-09-08T00:00:00"/>
        <d v="2025-04-13T00:00:00"/>
        <d v="2024-08-24T00:00:00"/>
        <d v="2024-02-23T00:00:00"/>
        <d v="2025-03-24T00:00:00"/>
        <d v="2025-03-08T00:00:00"/>
        <d v="2023-09-03T00:00:00"/>
        <d v="2025-04-29T00:00:00"/>
        <d v="2025-02-17T00:00:00"/>
        <d v="2025-05-03T00:00:00"/>
        <d v="2025-04-05T00:00:00"/>
        <d v="2024-12-03T00:00:00"/>
        <d v="2024-08-16T00:00:00"/>
        <d v="2023-11-21T00:00:00"/>
        <d v="2025-04-20T00:00:00"/>
        <d v="2024-08-27T00:00:00"/>
        <d v="2024-09-04T00:00:00"/>
        <d v="2025-06-10T00:00:00"/>
        <d v="2024-10-10T00:00:00"/>
        <d v="2023-12-15T00:00:00"/>
        <d v="2025-06-29T00:00:00"/>
        <d v="2025-03-16T00:00:00"/>
        <d v="2023-11-25T00:00:00"/>
        <d v="2025-01-31T00:00:00"/>
        <d v="2024-10-13T00:00:00"/>
        <d v="2025-05-27T00:00:00"/>
        <d v="2024-12-15T00:00:00"/>
        <d v="2025-01-26T00:00:00"/>
        <d v="2025-06-07T00:00:00"/>
      </sharedItems>
      <fieldGroup par="26"/>
    </cacheField>
    <cacheField name="OD_Status" numFmtId="14">
      <sharedItems containsSemiMixedTypes="0" containsNonDate="0" containsDate="1" containsString="0" minDate="2023-09-03T00:00:00" maxDate="2025-07-07T00:00:00"/>
    </cacheField>
    <cacheField name="Valid_OD_Analysis" numFmtId="14">
      <sharedItems/>
    </cacheField>
    <cacheField name="Sales_Channel" numFmtId="0">
      <sharedItems count="2">
        <s v="Retail"/>
        <s v="Online"/>
      </sharedItems>
    </cacheField>
    <cacheField name="Region" numFmtId="0">
      <sharedItems/>
    </cacheField>
    <cacheField name="Region_Formatted" numFmtId="0">
      <sharedItems count="7">
        <s v="Pune"/>
        <s v="Hyderabad"/>
        <s v="Bengaluru"/>
        <s v="Mumbai"/>
        <s v="Delhi"/>
        <s v="Kolkata"/>
        <s v="Bangalore"/>
      </sharedItems>
    </cacheField>
    <cacheField name="Profit" numFmtId="2">
      <sharedItems containsSemiMixedTypes="0" containsString="0" containsNumber="1" minValue="39.69" maxValue="3894.95"/>
    </cacheField>
    <cacheField name="Profit Margin" numFmtId="2">
      <sharedItems containsSemiMixedTypes="0" containsString="0" containsNumber="1" minValue="0.43338053457734627" maxValue="93.495780178785466"/>
    </cacheField>
    <cacheField name="Months (Order_Date)" numFmtId="0" databaseField="0">
      <fieldGroup base="16">
        <rangePr groupBy="months" startDate="2023-09-03T00:00:00" endDate="2025-07-07T00:00:00"/>
        <groupItems count="14">
          <s v="&lt;9/3/2023"/>
          <s v="Jan"/>
          <s v="Feb"/>
          <s v="Mar"/>
          <s v="Apr"/>
          <s v="May"/>
          <s v="Jun"/>
          <s v="Jul"/>
          <s v="Aug"/>
          <s v="Sep"/>
          <s v="Oct"/>
          <s v="Nov"/>
          <s v="Dec"/>
          <s v="&gt;7/7/2025"/>
        </groupItems>
      </fieldGroup>
    </cacheField>
    <cacheField name="Quarters (Order_Date)" numFmtId="0" databaseField="0">
      <fieldGroup base="16">
        <rangePr groupBy="quarters" startDate="2023-09-03T00:00:00" endDate="2025-07-07T00:00:00"/>
        <groupItems count="6">
          <s v="&lt;9/3/2023"/>
          <s v="Qtr1"/>
          <s v="Qtr2"/>
          <s v="Qtr3"/>
          <s v="Qtr4"/>
          <s v="&gt;7/7/2025"/>
        </groupItems>
      </fieldGroup>
    </cacheField>
    <cacheField name="Years (Order_Date)" numFmtId="0" databaseField="0">
      <fieldGroup base="16">
        <rangePr groupBy="years" startDate="2023-09-03T00:00:00" endDate="2025-07-07T00:00:00"/>
        <groupItems count="5">
          <s v="&lt;9/3/2023"/>
          <s v="2023"/>
          <s v="2024"/>
          <s v="2025"/>
          <s v="&gt;7/7/2025"/>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
  <r>
    <n v="2063"/>
    <x v="0"/>
    <x v="0"/>
    <s v="Air Jordan"/>
    <x v="0"/>
    <s v="Alphabet"/>
    <s v="M"/>
    <s v="Yes"/>
    <n v="1"/>
    <x v="0"/>
    <n v="9751"/>
    <n v="0.16"/>
    <s v="Valid"/>
    <s v="Include"/>
    <n v="8190.84"/>
    <x v="0"/>
    <n v="8190.84"/>
    <s v="Valid Revenue"/>
    <s v="Include"/>
    <x v="0"/>
    <d v="2024-09-06T00:00:00"/>
    <s v="Yes"/>
    <x v="0"/>
    <s v="Pune"/>
    <x v="0"/>
    <n v="1130.31"/>
    <x v="0"/>
  </r>
  <r>
    <n v="2135"/>
    <x v="1"/>
    <x v="0"/>
    <s v="Zoom Freak"/>
    <x v="1"/>
    <s v="Alphabet"/>
    <s v="L"/>
    <s v="Yes"/>
    <n v="2"/>
    <x v="0"/>
    <n v="9106.61"/>
    <n v="0.74"/>
    <s v="Valid"/>
    <s v="Include"/>
    <n v="4735.4399999999996"/>
    <x v="1"/>
    <n v="4735.4372000000003"/>
    <s v="Valid Revenue"/>
    <s v="Include"/>
    <x v="1"/>
    <d v="2024-11-03T00:00:00"/>
    <s v="Yes"/>
    <x v="0"/>
    <s v="Hyderabad"/>
    <x v="1"/>
    <n v="2422.38"/>
    <x v="1"/>
  </r>
  <r>
    <n v="2150"/>
    <x v="0"/>
    <x v="0"/>
    <s v="LeBron 20"/>
    <x v="0"/>
    <s v="Alphabet"/>
    <s v="M"/>
    <s v="Yes"/>
    <n v="2"/>
    <x v="0"/>
    <n v="3313.21"/>
    <n v="0.48"/>
    <s v="Valid"/>
    <s v="Include"/>
    <n v="3445.74"/>
    <x v="2"/>
    <n v="3445.7384000000002"/>
    <s v="Valid Revenue"/>
    <s v="Include"/>
    <x v="2"/>
    <d v="2025-07-06T00:00:00"/>
    <s v="Yes"/>
    <x v="1"/>
    <s v="bengaluru"/>
    <x v="2"/>
    <n v="3221.62"/>
    <x v="2"/>
  </r>
  <r>
    <n v="2222"/>
    <x v="1"/>
    <x v="1"/>
    <s v="ZoomX Invincible"/>
    <x v="2"/>
    <s v="Alphabet"/>
    <s v="XL"/>
    <s v="Yes"/>
    <n v="2"/>
    <x v="0"/>
    <n v="8897.19"/>
    <n v="0.11"/>
    <s v="Valid"/>
    <s v="Include"/>
    <n v="15837"/>
    <x v="0"/>
    <n v="15836.998200000002"/>
    <s v="Valid Revenue"/>
    <s v="Include"/>
    <x v="3"/>
    <d v="2024-12-21T00:00:00"/>
    <s v="Yes"/>
    <x v="0"/>
    <s v="Mumbai"/>
    <x v="3"/>
    <n v="2821.69"/>
    <x v="3"/>
  </r>
  <r>
    <n v="2300"/>
    <x v="1"/>
    <x v="0"/>
    <s v="Air Jordan"/>
    <x v="1"/>
    <s v="Alphabet"/>
    <s v="L"/>
    <s v="Yes"/>
    <n v="3"/>
    <x v="0"/>
    <n v="6331.64"/>
    <n v="0.78"/>
    <s v="Valid"/>
    <s v="Include"/>
    <n v="4178.88"/>
    <x v="1"/>
    <n v="4178.8823999999995"/>
    <s v="Valid Revenue"/>
    <s v="Include"/>
    <x v="4"/>
    <d v="2024-08-17T00:00:00"/>
    <s v="Yes"/>
    <x v="0"/>
    <s v="Delhi"/>
    <x v="4"/>
    <n v="3380.28"/>
    <x v="4"/>
  </r>
  <r>
    <n v="2328"/>
    <x v="1"/>
    <x v="2"/>
    <s v="Waffle One"/>
    <x v="3"/>
    <s v="Number"/>
    <s v="6"/>
    <s v="Yes"/>
    <n v="2"/>
    <x v="0"/>
    <n v="6449.46"/>
    <n v="0.28999999999999998"/>
    <s v="Valid"/>
    <s v="Include"/>
    <n v="9158.23"/>
    <x v="3"/>
    <n v="9158.2331999999988"/>
    <s v="Valid Revenue"/>
    <s v="Include"/>
    <x v="5"/>
    <d v="2024-11-09T00:00:00"/>
    <s v="Yes"/>
    <x v="1"/>
    <s v="Mumbai"/>
    <x v="3"/>
    <n v="39.69"/>
    <x v="5"/>
  </r>
  <r>
    <n v="2003"/>
    <x v="0"/>
    <x v="2"/>
    <s v="Waffle One"/>
    <x v="2"/>
    <s v="Alphabet"/>
    <s v="XL"/>
    <s v="Yes"/>
    <n v="2"/>
    <x v="0"/>
    <n v="8516.4500000000007"/>
    <n v="0.22"/>
    <s v="Valid"/>
    <s v="Include"/>
    <n v="13285.66"/>
    <x v="3"/>
    <n v="13285.662000000002"/>
    <s v="Valid Revenue"/>
    <s v="Include"/>
    <x v="6"/>
    <d v="2023-09-30T00:00:00"/>
    <s v="Yes"/>
    <x v="1"/>
    <s v="Kolkata"/>
    <x v="5"/>
    <n v="1764.52"/>
    <x v="6"/>
  </r>
  <r>
    <n v="2481"/>
    <x v="0"/>
    <x v="3"/>
    <s v="Premier III"/>
    <x v="4"/>
    <s v="Number"/>
    <s v="7"/>
    <s v="Yes"/>
    <n v="1"/>
    <x v="0"/>
    <n v="9145.3700000000008"/>
    <n v="7.0000000000000007E-2"/>
    <s v="Valid"/>
    <s v="Include"/>
    <n v="8505.19"/>
    <x v="0"/>
    <n v="8505.1941000000006"/>
    <s v="Valid Revenue"/>
    <s v="Include"/>
    <x v="7"/>
    <d v="2025-04-17T00:00:00"/>
    <s v="Yes"/>
    <x v="1"/>
    <s v="Pune"/>
    <x v="0"/>
    <n v="1755.19"/>
    <x v="7"/>
  </r>
  <r>
    <n v="2487"/>
    <x v="1"/>
    <x v="4"/>
    <s v="Air Zoom"/>
    <x v="1"/>
    <s v="Alphabet"/>
    <s v="L"/>
    <s v="Yes"/>
    <n v="3"/>
    <x v="0"/>
    <n v="5881.13"/>
    <n v="0.8"/>
    <s v="Valid"/>
    <s v="Include"/>
    <n v="3528.68"/>
    <x v="1"/>
    <n v="3528.677999999999"/>
    <s v="Valid Revenue"/>
    <s v="Include"/>
    <x v="8"/>
    <d v="2025-03-31T00:00:00"/>
    <s v="Yes"/>
    <x v="1"/>
    <s v="Hyderabad"/>
    <x v="1"/>
    <n v="2108.4"/>
    <x v="8"/>
  </r>
  <r>
    <n v="2496"/>
    <x v="2"/>
    <x v="4"/>
    <s v="React Infinity"/>
    <x v="0"/>
    <s v="Alphabet"/>
    <s v="M"/>
    <s v="Yes"/>
    <n v="2"/>
    <x v="0"/>
    <n v="4110.72"/>
    <n v="0.32"/>
    <s v="Valid"/>
    <s v="Include"/>
    <n v="5590.58"/>
    <x v="3"/>
    <n v="5590.5792000000001"/>
    <s v="Valid Revenue"/>
    <s v="Include"/>
    <x v="9"/>
    <d v="2024-12-24T00:00:00"/>
    <s v="Yes"/>
    <x v="0"/>
    <s v="bengaluru"/>
    <x v="2"/>
    <n v="3894.95"/>
    <x v="9"/>
  </r>
  <r>
    <n v="2535"/>
    <x v="1"/>
    <x v="3"/>
    <s v="Tiempo Legend"/>
    <x v="2"/>
    <s v="Alphabet"/>
    <s v="XL"/>
    <s v="Yes"/>
    <n v="2"/>
    <x v="0"/>
    <n v="2786.84"/>
    <n v="0.21"/>
    <s v="Valid"/>
    <s v="Include"/>
    <n v="4403.21"/>
    <x v="3"/>
    <n v="4403.2072000000007"/>
    <s v="Valid Revenue"/>
    <s v="Include"/>
    <x v="10"/>
    <d v="2025-01-25T00:00:00"/>
    <s v="Yes"/>
    <x v="1"/>
    <s v="Mumbai"/>
    <x v="3"/>
    <n v="3345.36"/>
    <x v="10"/>
  </r>
  <r>
    <n v="2550"/>
    <x v="1"/>
    <x v="3"/>
    <s v="Premier III"/>
    <x v="2"/>
    <s v="Alphabet"/>
    <s v="XL"/>
    <s v="Yes"/>
    <n v="1"/>
    <x v="0"/>
    <n v="6121.21"/>
    <n v="0.05"/>
    <s v="Valid"/>
    <s v="Include"/>
    <n v="5815.15"/>
    <x v="0"/>
    <n v="5815.1494999999995"/>
    <s v="Valid Revenue"/>
    <s v="Include"/>
    <x v="11"/>
    <d v="2023-09-08T00:00:00"/>
    <s v="Yes"/>
    <x v="1"/>
    <s v="Kolkata"/>
    <x v="5"/>
    <n v="2470.08"/>
    <x v="11"/>
  </r>
  <r>
    <n v="2563"/>
    <x v="1"/>
    <x v="3"/>
    <s v="Mercurial Superfly"/>
    <x v="0"/>
    <s v="Alphabet"/>
    <s v="M"/>
    <s v="Yes"/>
    <n v="2"/>
    <x v="0"/>
    <n v="9443.35"/>
    <n v="0.54"/>
    <s v="Valid"/>
    <s v="Include"/>
    <n v="8687.8799999999992"/>
    <x v="2"/>
    <n v="8687.8819999999996"/>
    <s v="Valid Revenue"/>
    <s v="Include"/>
    <x v="12"/>
    <d v="2025-04-13T00:00:00"/>
    <s v="Yes"/>
    <x v="0"/>
    <s v="Kolkata"/>
    <x v="5"/>
    <n v="2706.61"/>
    <x v="12"/>
  </r>
  <r>
    <n v="2569"/>
    <x v="0"/>
    <x v="0"/>
    <s v="Air Jordan"/>
    <x v="1"/>
    <s v="Alphabet"/>
    <s v="L"/>
    <s v="Yes"/>
    <n v="2"/>
    <x v="0"/>
    <n v="9605.11"/>
    <n v="0.88"/>
    <s v="Valid"/>
    <s v="Include"/>
    <n v="2305.23"/>
    <x v="4"/>
    <n v="2305.2264"/>
    <s v="Valid Revenue"/>
    <s v="Include"/>
    <x v="13"/>
    <d v="2024-08-24T00:00:00"/>
    <s v="Yes"/>
    <x v="1"/>
    <s v="Hyderabad"/>
    <x v="1"/>
    <n v="128.88999999999999"/>
    <x v="13"/>
  </r>
  <r>
    <n v="2594"/>
    <x v="0"/>
    <x v="1"/>
    <s v="ZoomX Invincible"/>
    <x v="2"/>
    <s v="Alphabet"/>
    <s v="XL"/>
    <s v="Yes"/>
    <n v="3"/>
    <x v="0"/>
    <n v="7944.34"/>
    <n v="0.67"/>
    <s v="Valid"/>
    <s v="Include"/>
    <n v="7864.9"/>
    <x v="1"/>
    <n v="7864.8965999999991"/>
    <s v="Valid Revenue"/>
    <s v="Include"/>
    <x v="14"/>
    <d v="2024-02-23T00:00:00"/>
    <s v="Yes"/>
    <x v="0"/>
    <s v="Hyderabad"/>
    <x v="1"/>
    <n v="1534.91"/>
    <x v="14"/>
  </r>
  <r>
    <n v="2615"/>
    <x v="0"/>
    <x v="3"/>
    <s v="Phantom GT"/>
    <x v="2"/>
    <s v="Alphabet"/>
    <s v="XL"/>
    <s v="Yes"/>
    <n v="3"/>
    <x v="0"/>
    <n v="3042.37"/>
    <n v="0.12"/>
    <s v="Valid"/>
    <s v="Include"/>
    <n v="8031.86"/>
    <x v="0"/>
    <n v="8031.8568000000005"/>
    <s v="Valid Revenue"/>
    <s v="Include"/>
    <x v="15"/>
    <d v="2025-03-24T00:00:00"/>
    <s v="Yes"/>
    <x v="1"/>
    <s v="Pune"/>
    <x v="0"/>
    <n v="2105.48"/>
    <x v="15"/>
  </r>
  <r>
    <n v="2709"/>
    <x v="2"/>
    <x v="4"/>
    <s v="Free RN"/>
    <x v="5"/>
    <s v="Number"/>
    <s v="10"/>
    <s v="Yes"/>
    <n v="1"/>
    <x v="0"/>
    <n v="6302.98"/>
    <n v="0.48"/>
    <s v="Valid"/>
    <s v="Include"/>
    <n v="3277.55"/>
    <x v="2"/>
    <n v="3277.5495999999998"/>
    <s v="Valid Revenue"/>
    <s v="Include"/>
    <x v="16"/>
    <d v="2025-03-08T00:00:00"/>
    <s v="Yes"/>
    <x v="0"/>
    <s v="Delhi"/>
    <x v="4"/>
    <n v="2835.93"/>
    <x v="16"/>
  </r>
  <r>
    <n v="2781"/>
    <x v="1"/>
    <x v="1"/>
    <s v="Metcon 7"/>
    <x v="6"/>
    <s v="Number"/>
    <s v="12"/>
    <s v="Yes"/>
    <n v="1"/>
    <x v="0"/>
    <n v="6546.59"/>
    <n v="0.68"/>
    <s v="Valid"/>
    <s v="Include"/>
    <n v="2094.91"/>
    <x v="1"/>
    <n v="2094.9087999999997"/>
    <s v="Valid Revenue"/>
    <s v="Include"/>
    <x v="17"/>
    <d v="2023-09-03T00:00:00"/>
    <s v="Yes"/>
    <x v="0"/>
    <s v="Bangalore"/>
    <x v="6"/>
    <n v="1504.31"/>
    <x v="17"/>
  </r>
  <r>
    <n v="2904"/>
    <x v="0"/>
    <x v="3"/>
    <s v="Tiempo Legend"/>
    <x v="7"/>
    <s v="Number"/>
    <s v="9"/>
    <s v="Yes"/>
    <n v="2"/>
    <x v="0"/>
    <n v="8644.67"/>
    <n v="0.54"/>
    <s v="Valid"/>
    <s v="Include"/>
    <n v="7953.1"/>
    <x v="2"/>
    <n v="7953.0963999999994"/>
    <s v="Valid Revenue"/>
    <s v="Include"/>
    <x v="18"/>
    <d v="2025-04-29T00:00:00"/>
    <s v="Yes"/>
    <x v="1"/>
    <s v="bengaluru"/>
    <x v="2"/>
    <n v="2711.75"/>
    <x v="18"/>
  </r>
  <r>
    <n v="3165"/>
    <x v="0"/>
    <x v="3"/>
    <s v="Phantom GT"/>
    <x v="2"/>
    <s v="Alphabet"/>
    <s v="XL"/>
    <s v="Yes"/>
    <n v="2"/>
    <x v="0"/>
    <n v="2530.29"/>
    <n v="0.28999999999999998"/>
    <s v="Valid"/>
    <s v="Include"/>
    <n v="3593.01"/>
    <x v="3"/>
    <n v="3593.0117999999998"/>
    <s v="Valid Revenue"/>
    <s v="Include"/>
    <x v="19"/>
    <d v="2025-02-17T00:00:00"/>
    <s v="Yes"/>
    <x v="1"/>
    <s v="Kolkata"/>
    <x v="5"/>
    <n v="3264.03"/>
    <x v="19"/>
  </r>
  <r>
    <n v="3274"/>
    <x v="1"/>
    <x v="1"/>
    <s v="SuperRep Go"/>
    <x v="1"/>
    <s v="Alphabet"/>
    <s v="L"/>
    <s v="Yes"/>
    <n v="3"/>
    <x v="0"/>
    <n v="6031.14"/>
    <n v="0.15"/>
    <s v="Valid"/>
    <s v="Include"/>
    <n v="15379.41"/>
    <x v="0"/>
    <n v="15379.407000000001"/>
    <s v="Valid Revenue"/>
    <s v="Include"/>
    <x v="20"/>
    <d v="2025-05-03T00:00:00"/>
    <s v="Yes"/>
    <x v="0"/>
    <s v="Hyderabad"/>
    <x v="1"/>
    <n v="169.05"/>
    <x v="20"/>
  </r>
  <r>
    <n v="3279"/>
    <x v="2"/>
    <x v="3"/>
    <s v="Mercurial Superfly"/>
    <x v="2"/>
    <s v="Alphabet"/>
    <s v="XL"/>
    <s v="Yes"/>
    <n v="4"/>
    <x v="0"/>
    <n v="2572.41"/>
    <n v="0.1"/>
    <s v="Valid"/>
    <s v="Include"/>
    <n v="9260.68"/>
    <x v="0"/>
    <n v="9260.6759999999995"/>
    <s v="Valid Revenue"/>
    <s v="Include"/>
    <x v="5"/>
    <d v="2024-11-09T00:00:00"/>
    <s v="Yes"/>
    <x v="0"/>
    <s v="Delhi"/>
    <x v="4"/>
    <n v="3098.28"/>
    <x v="21"/>
  </r>
  <r>
    <n v="3357"/>
    <x v="2"/>
    <x v="1"/>
    <s v="Flex Trainer"/>
    <x v="0"/>
    <s v="Alphabet"/>
    <s v="M"/>
    <s v="Yes"/>
    <n v="4"/>
    <x v="0"/>
    <n v="6206.45"/>
    <n v="0.5"/>
    <s v="Valid"/>
    <s v="Include"/>
    <n v="12412.9"/>
    <x v="2"/>
    <n v="12412.9"/>
    <s v="Valid Revenue"/>
    <s v="Include"/>
    <x v="21"/>
    <d v="2025-04-05T00:00:00"/>
    <s v="Yes"/>
    <x v="1"/>
    <s v="Delhi"/>
    <x v="4"/>
    <n v="678.42"/>
    <x v="22"/>
  </r>
  <r>
    <n v="3428"/>
    <x v="0"/>
    <x v="0"/>
    <s v="Air Jordan"/>
    <x v="3"/>
    <s v="Number"/>
    <s v="6"/>
    <s v="Yes"/>
    <n v="1"/>
    <x v="0"/>
    <n v="2825.86"/>
    <n v="0.23"/>
    <s v="Valid"/>
    <s v="Include"/>
    <n v="2175.91"/>
    <x v="3"/>
    <n v="2175.9122000000002"/>
    <s v="Valid Revenue"/>
    <s v="Include"/>
    <x v="22"/>
    <d v="2024-12-03T00:00:00"/>
    <s v="Yes"/>
    <x v="1"/>
    <s v="Bangalore"/>
    <x v="6"/>
    <n v="625.29999999999995"/>
    <x v="23"/>
  </r>
  <r>
    <n v="3672"/>
    <x v="0"/>
    <x v="3"/>
    <s v="Tiempo Legend"/>
    <x v="4"/>
    <s v="Number"/>
    <s v="7"/>
    <s v="Yes"/>
    <n v="3"/>
    <x v="0"/>
    <n v="7127.18"/>
    <n v="0.32"/>
    <s v="Valid"/>
    <s v="Include"/>
    <n v="14539.45"/>
    <x v="3"/>
    <n v="14539.447199999999"/>
    <s v="Valid Revenue"/>
    <s v="Include"/>
    <x v="23"/>
    <d v="2024-08-16T00:00:00"/>
    <s v="Yes"/>
    <x v="1"/>
    <s v="Delhi"/>
    <x v="4"/>
    <n v="2651.63"/>
    <x v="24"/>
  </r>
  <r>
    <n v="3722"/>
    <x v="2"/>
    <x v="1"/>
    <s v="ZoomX Invincible"/>
    <x v="4"/>
    <s v="Number"/>
    <s v="7"/>
    <s v="Yes"/>
    <n v="1"/>
    <x v="0"/>
    <n v="9335"/>
    <n v="0.22"/>
    <s v="Valid"/>
    <s v="Include"/>
    <n v="7281.3"/>
    <x v="3"/>
    <n v="7281.3"/>
    <s v="Valid Revenue"/>
    <s v="Include"/>
    <x v="24"/>
    <d v="2023-11-21T00:00:00"/>
    <s v="Yes"/>
    <x v="0"/>
    <s v="Mumbai"/>
    <x v="3"/>
    <n v="1787.45"/>
    <x v="25"/>
  </r>
  <r>
    <n v="3755"/>
    <x v="0"/>
    <x v="3"/>
    <s v="Phantom GT"/>
    <x v="8"/>
    <s v="Number"/>
    <s v="8"/>
    <s v="Yes"/>
    <n v="4"/>
    <x v="0"/>
    <n v="2342.16"/>
    <n v="0.25"/>
    <s v="Valid"/>
    <s v="Include"/>
    <n v="7026.48"/>
    <x v="3"/>
    <n v="7026.48"/>
    <s v="Valid Revenue"/>
    <s v="Include"/>
    <x v="25"/>
    <d v="2025-04-20T00:00:00"/>
    <s v="Yes"/>
    <x v="0"/>
    <s v="Mumbai"/>
    <x v="3"/>
    <n v="1007"/>
    <x v="26"/>
  </r>
  <r>
    <n v="3874"/>
    <x v="0"/>
    <x v="0"/>
    <s v="LeBron 20"/>
    <x v="2"/>
    <s v="Alphabet"/>
    <s v="XL"/>
    <s v="Yes"/>
    <n v="4"/>
    <x v="0"/>
    <n v="3305.6"/>
    <n v="0.7"/>
    <s v="Valid"/>
    <s v="Include"/>
    <n v="3966.72"/>
    <x v="1"/>
    <n v="3966.7200000000003"/>
    <s v="Valid Revenue"/>
    <s v="Include"/>
    <x v="26"/>
    <d v="2024-08-27T00:00:00"/>
    <s v="Yes"/>
    <x v="1"/>
    <s v="Kolkata"/>
    <x v="5"/>
    <n v="1605.13"/>
    <x v="27"/>
  </r>
  <r>
    <n v="3906"/>
    <x v="1"/>
    <x v="2"/>
    <s v="Dunk Low"/>
    <x v="2"/>
    <s v="Alphabet"/>
    <s v="XL"/>
    <s v="Yes"/>
    <n v="4"/>
    <x v="0"/>
    <n v="7588.77"/>
    <n v="0.14000000000000001"/>
    <s v="Valid"/>
    <s v="Include"/>
    <n v="26105.37"/>
    <x v="0"/>
    <n v="26105.3688"/>
    <s v="Valid Revenue"/>
    <s v="Include"/>
    <x v="27"/>
    <d v="2024-09-04T00:00:00"/>
    <s v="Yes"/>
    <x v="1"/>
    <s v="Hyderabad"/>
    <x v="1"/>
    <n v="3435.73"/>
    <x v="28"/>
  </r>
  <r>
    <n v="3932"/>
    <x v="2"/>
    <x v="1"/>
    <s v="SuperRep Go"/>
    <x v="1"/>
    <s v="Alphabet"/>
    <s v="L"/>
    <s v="Yes"/>
    <n v="4"/>
    <x v="0"/>
    <n v="4520.97"/>
    <n v="0.54"/>
    <s v="Valid"/>
    <s v="Include"/>
    <n v="8318.58"/>
    <x v="2"/>
    <n v="8318.5848000000005"/>
    <s v="Valid Revenue"/>
    <s v="Include"/>
    <x v="28"/>
    <d v="2025-06-10T00:00:00"/>
    <s v="Yes"/>
    <x v="0"/>
    <s v="Bangalore"/>
    <x v="6"/>
    <n v="1289.3599999999999"/>
    <x v="29"/>
  </r>
  <r>
    <n v="3988"/>
    <x v="2"/>
    <x v="2"/>
    <s v="Blazer Mid"/>
    <x v="0"/>
    <s v="Alphabet"/>
    <s v="M"/>
    <s v="Yes"/>
    <n v="4"/>
    <x v="0"/>
    <n v="7945.46"/>
    <n v="0.67"/>
    <s v="Valid"/>
    <s v="Include"/>
    <n v="10488.01"/>
    <x v="1"/>
    <n v="10488.007199999998"/>
    <s v="Valid Revenue"/>
    <s v="Include"/>
    <x v="29"/>
    <d v="2024-10-10T00:00:00"/>
    <s v="Yes"/>
    <x v="1"/>
    <s v="Pune"/>
    <x v="0"/>
    <n v="3698.62"/>
    <x v="30"/>
  </r>
  <r>
    <n v="4008"/>
    <x v="1"/>
    <x v="0"/>
    <s v="LeBron 20"/>
    <x v="7"/>
    <s v="Number"/>
    <s v="9"/>
    <s v="Yes"/>
    <n v="3"/>
    <x v="0"/>
    <n v="7737.27"/>
    <n v="7.0000000000000007E-2"/>
    <s v="Valid"/>
    <s v="Include"/>
    <n v="21586.98"/>
    <x v="0"/>
    <n v="21586.9833"/>
    <s v="Valid Revenue"/>
    <s v="Include"/>
    <x v="30"/>
    <d v="2023-12-15T00:00:00"/>
    <s v="Yes"/>
    <x v="0"/>
    <s v="Hyderabad"/>
    <x v="1"/>
    <n v="180.31"/>
    <x v="31"/>
  </r>
  <r>
    <n v="4066"/>
    <x v="2"/>
    <x v="4"/>
    <s v="React Infinity"/>
    <x v="1"/>
    <s v="Alphabet"/>
    <s v="L"/>
    <s v="Yes"/>
    <n v="4"/>
    <x v="0"/>
    <n v="6599.26"/>
    <n v="0.85"/>
    <s v="Valid"/>
    <s v="Include"/>
    <n v="3959.56"/>
    <x v="4"/>
    <n v="3959.5560000000005"/>
    <s v="Valid Revenue"/>
    <s v="Include"/>
    <x v="31"/>
    <d v="2025-06-29T00:00:00"/>
    <s v="Yes"/>
    <x v="0"/>
    <s v="Bangalore"/>
    <x v="6"/>
    <n v="3344.47"/>
    <x v="32"/>
  </r>
  <r>
    <n v="4088"/>
    <x v="1"/>
    <x v="1"/>
    <s v="Flex Trainer"/>
    <x v="0"/>
    <s v="Alphabet"/>
    <s v="M"/>
    <s v="Yes"/>
    <n v="2"/>
    <x v="0"/>
    <n v="5649.73"/>
    <n v="0.41"/>
    <s v="Valid"/>
    <s v="Include"/>
    <n v="6666.68"/>
    <x v="2"/>
    <n v="6666.6814000000004"/>
    <s v="Valid Revenue"/>
    <s v="Include"/>
    <x v="32"/>
    <d v="2025-03-16T00:00:00"/>
    <s v="Yes"/>
    <x v="0"/>
    <s v="Mumbai"/>
    <x v="3"/>
    <n v="1548.1"/>
    <x v="33"/>
  </r>
  <r>
    <n v="4108"/>
    <x v="2"/>
    <x v="4"/>
    <s v="Pegasus Turbo"/>
    <x v="1"/>
    <s v="Alphabet"/>
    <s v="L"/>
    <s v="Yes"/>
    <n v="2"/>
    <x v="0"/>
    <n v="2767.55"/>
    <n v="0.19"/>
    <s v="Valid"/>
    <s v="Include"/>
    <n v="4483.43"/>
    <x v="0"/>
    <n v="4483.4310000000005"/>
    <s v="Valid Revenue"/>
    <s v="Include"/>
    <x v="33"/>
    <d v="2023-11-25T00:00:00"/>
    <s v="Yes"/>
    <x v="1"/>
    <s v="Kolkata"/>
    <x v="5"/>
    <n v="1059.07"/>
    <x v="34"/>
  </r>
  <r>
    <n v="4220"/>
    <x v="2"/>
    <x v="2"/>
    <s v="Dunk Low"/>
    <x v="0"/>
    <s v="Alphabet"/>
    <s v="M"/>
    <s v="Yes"/>
    <n v="2"/>
    <x v="0"/>
    <n v="2290.64"/>
    <n v="0.84"/>
    <s v="Valid"/>
    <s v="Include"/>
    <n v="733"/>
    <x v="4"/>
    <n v="733.00480000000005"/>
    <s v="Valid Revenue"/>
    <s v="Include"/>
    <x v="34"/>
    <d v="2025-01-31T00:00:00"/>
    <s v="Yes"/>
    <x v="0"/>
    <s v="Delhi"/>
    <x v="4"/>
    <n v="608.16"/>
    <x v="35"/>
  </r>
  <r>
    <n v="4370"/>
    <x v="0"/>
    <x v="4"/>
    <s v="Pegasus Turbo"/>
    <x v="1"/>
    <s v="Alphabet"/>
    <s v="L"/>
    <s v="Yes"/>
    <n v="2"/>
    <x v="0"/>
    <n v="5046.05"/>
    <n v="0.38"/>
    <s v="Valid"/>
    <s v="Include"/>
    <n v="6257.1"/>
    <x v="3"/>
    <n v="6257.1019999999999"/>
    <s v="Valid Revenue"/>
    <s v="Include"/>
    <x v="35"/>
    <d v="2024-10-13T00:00:00"/>
    <s v="Yes"/>
    <x v="0"/>
    <s v="Mumbai"/>
    <x v="3"/>
    <n v="2530.73"/>
    <x v="36"/>
  </r>
  <r>
    <n v="4400"/>
    <x v="0"/>
    <x v="2"/>
    <s v="Air Force 1"/>
    <x v="0"/>
    <s v="Alphabet"/>
    <s v="M"/>
    <s v="Yes"/>
    <n v="4"/>
    <x v="0"/>
    <n v="7798.57"/>
    <n v="0.28000000000000003"/>
    <s v="Valid"/>
    <s v="Include"/>
    <n v="22459.88"/>
    <x v="3"/>
    <n v="22459.881599999997"/>
    <s v="Valid Revenue"/>
    <s v="Include"/>
    <x v="36"/>
    <d v="2025-05-27T00:00:00"/>
    <s v="Yes"/>
    <x v="0"/>
    <s v="Kolkata"/>
    <x v="5"/>
    <n v="1334.4"/>
    <x v="37"/>
  </r>
  <r>
    <n v="4445"/>
    <x v="0"/>
    <x v="1"/>
    <s v="Metcon 7"/>
    <x v="2"/>
    <s v="Alphabet"/>
    <s v="XL"/>
    <s v="Yes"/>
    <n v="1"/>
    <x v="0"/>
    <n v="5915.27"/>
    <n v="0.12"/>
    <s v="Valid"/>
    <s v="Include"/>
    <n v="5205.4399999999996"/>
    <x v="0"/>
    <n v="5205.4376000000002"/>
    <s v="Valid Revenue"/>
    <s v="Include"/>
    <x v="37"/>
    <d v="2024-12-15T00:00:00"/>
    <s v="Yes"/>
    <x v="0"/>
    <s v="Mumbai"/>
    <x v="3"/>
    <n v="3456.95"/>
    <x v="38"/>
  </r>
  <r>
    <n v="4446"/>
    <x v="1"/>
    <x v="3"/>
    <s v="Mercurial Superfly"/>
    <x v="0"/>
    <s v="Alphabet"/>
    <s v="M"/>
    <s v="Yes"/>
    <n v="2"/>
    <x v="0"/>
    <n v="3469.31"/>
    <n v="0.28000000000000003"/>
    <s v="Valid"/>
    <s v="Include"/>
    <n v="4995.8100000000004"/>
    <x v="3"/>
    <n v="4995.8063999999995"/>
    <s v="Valid Revenue"/>
    <s v="Include"/>
    <x v="38"/>
    <d v="2025-01-26T00:00:00"/>
    <s v="Yes"/>
    <x v="0"/>
    <s v="Pune"/>
    <x v="0"/>
    <n v="2671.58"/>
    <x v="39"/>
  </r>
  <r>
    <n v="4463"/>
    <x v="1"/>
    <x v="3"/>
    <s v="Premier III"/>
    <x v="9"/>
    <s v="Number"/>
    <s v="11"/>
    <s v="Yes"/>
    <n v="3"/>
    <x v="0"/>
    <n v="8317.5300000000007"/>
    <n v="0.6"/>
    <s v="Valid"/>
    <s v="Include"/>
    <n v="9981.0400000000009"/>
    <x v="2"/>
    <n v="9981.0360000000019"/>
    <s v="Valid Revenue"/>
    <s v="Include"/>
    <x v="39"/>
    <d v="2025-06-07T00:00:00"/>
    <s v="Yes"/>
    <x v="0"/>
    <s v="Pune"/>
    <x v="0"/>
    <n v="1821.65"/>
    <x v="4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0">
  <r>
    <n v="2000"/>
    <x v="0"/>
    <x v="0"/>
    <x v="0"/>
    <s v="M"/>
    <s v="Alphabet"/>
    <s v="M"/>
    <s v="Yes"/>
    <x v="0"/>
    <s v="Available"/>
    <m/>
    <n v="0.47"/>
    <s v="Valid"/>
    <s v="Include"/>
    <n v="0"/>
    <s v="Insufficient Data"/>
    <s v="Missing Information"/>
    <s v="Exclude"/>
    <d v="2024-03-09T00:00:00"/>
    <d v="2024-03-09T00:00:00"/>
    <s v="Yes"/>
    <s v="Online"/>
    <s v="bengaluru"/>
    <s v="Bengaluru"/>
    <n v="-770.45"/>
  </r>
  <r>
    <n v="2001"/>
    <x v="1"/>
    <x v="1"/>
    <x v="1"/>
    <s v="M"/>
    <s v="Alphabet"/>
    <s v="M"/>
    <s v="Yes"/>
    <x v="1"/>
    <s v="Sold"/>
    <n v="4957.93"/>
    <m/>
    <s v="Invalid"/>
    <s v="Exclude"/>
    <n v="0"/>
    <n v="14873.79"/>
    <s v="Valid Revenue"/>
    <s v="Include"/>
    <d v="2024-07-09T00:00:00"/>
    <d v="2024-07-09T00:00:00"/>
    <s v="Yes"/>
    <s v="Retail"/>
    <s v="Hyderabad"/>
    <s v="Hyderabad"/>
    <n v="-112.53"/>
  </r>
  <r>
    <n v="2002"/>
    <x v="1"/>
    <x v="1"/>
    <x v="2"/>
    <s v="M"/>
    <s v="Alphabet"/>
    <s v="M"/>
    <s v="Yes"/>
    <x v="2"/>
    <s v="Sold"/>
    <m/>
    <m/>
    <s v="Invalid"/>
    <s v="Exclude"/>
    <n v="0"/>
    <s v="Insufficient Data"/>
    <s v="Missing Information"/>
    <s v="Exclude"/>
    <m/>
    <s v="Missing Date"/>
    <s v="No"/>
    <s v="Retail"/>
    <s v="Mumbai"/>
    <s v="Mumbai"/>
    <n v="3337.34"/>
  </r>
  <r>
    <n v="2003"/>
    <x v="0"/>
    <x v="2"/>
    <x v="3"/>
    <s v="L"/>
    <s v="Alphabet"/>
    <s v="L"/>
    <s v="Yes"/>
    <x v="0"/>
    <s v="Available"/>
    <n v="9673.57"/>
    <m/>
    <s v="Invalid"/>
    <s v="Exclude"/>
    <n v="0"/>
    <s v="Insufficient Data"/>
    <s v="Missing Information"/>
    <s v="Exclude"/>
    <d v="2024-10-04T00:00:00"/>
    <d v="2024-10-04T00:00:00"/>
    <s v="Yes"/>
    <s v="Online"/>
    <s v="Pune"/>
    <s v="Pune"/>
    <n v="3376.85"/>
  </r>
  <r>
    <n v="2004"/>
    <x v="0"/>
    <x v="3"/>
    <x v="4"/>
    <s v="XL"/>
    <s v="Alphabet"/>
    <s v="XL"/>
    <s v="Yes"/>
    <x v="0"/>
    <s v="Available"/>
    <m/>
    <m/>
    <s v="Invalid"/>
    <s v="Exclude"/>
    <n v="0"/>
    <s v="Insufficient Data"/>
    <s v="Missing Information"/>
    <s v="Exclude"/>
    <d v="2024-09-12T00:00:00"/>
    <d v="2024-09-12T00:00:00"/>
    <s v="Yes"/>
    <s v="Retail"/>
    <s v="Delhi"/>
    <s v="Delhi"/>
    <n v="187.89"/>
  </r>
  <r>
    <n v="2005"/>
    <x v="1"/>
    <x v="0"/>
    <x v="5"/>
    <s v="M"/>
    <s v="Alphabet"/>
    <s v="M"/>
    <s v="Yes"/>
    <x v="3"/>
    <s v="Sold"/>
    <n v="7363.96"/>
    <m/>
    <s v="Invalid"/>
    <s v="Exclude"/>
    <n v="0"/>
    <n v="7363.96"/>
    <s v="Valid Revenue"/>
    <s v="Include"/>
    <m/>
    <s v="Missing Date"/>
    <s v="No"/>
    <s v="Retail"/>
    <s v="Delhi"/>
    <s v="Delhi"/>
    <n v="1415.98"/>
  </r>
  <r>
    <n v="2006"/>
    <x v="2"/>
    <x v="0"/>
    <x v="0"/>
    <s v="M"/>
    <s v="Alphabet"/>
    <s v="M"/>
    <s v="Yes"/>
    <x v="0"/>
    <s v="Available"/>
    <n v="6819.78"/>
    <m/>
    <s v="Invalid"/>
    <s v="Exclude"/>
    <n v="0"/>
    <s v="Insufficient Data"/>
    <s v="Missing Information"/>
    <s v="Exclude"/>
    <d v="2025-06-04T00:00:00"/>
    <d v="2025-06-04T00:00:00"/>
    <s v="Yes"/>
    <s v="Online"/>
    <s v="Bangalore"/>
    <s v="Bangalore"/>
    <n v="1802.09"/>
  </r>
  <r>
    <n v="2007"/>
    <x v="0"/>
    <x v="0"/>
    <x v="0"/>
    <s v="M"/>
    <s v="Alphabet"/>
    <s v="M"/>
    <s v="Yes"/>
    <x v="3"/>
    <s v="Sold"/>
    <m/>
    <n v="0.32"/>
    <s v="Valid"/>
    <s v="Include"/>
    <n v="0"/>
    <s v="Insufficient Data"/>
    <s v="Missing Information"/>
    <s v="Exclude"/>
    <m/>
    <s v="Missing Date"/>
    <s v="No"/>
    <s v="Retail"/>
    <s v="Bangalore"/>
    <s v="Bangalore"/>
    <n v="2928.36"/>
  </r>
  <r>
    <n v="2008"/>
    <x v="1"/>
    <x v="1"/>
    <x v="2"/>
    <n v="11"/>
    <s v="Number"/>
    <s v="11"/>
    <s v="Yes"/>
    <x v="4"/>
    <s v="Check Return/Refund"/>
    <m/>
    <m/>
    <s v="Invalid"/>
    <s v="Exclude"/>
    <n v="0"/>
    <s v="Insufficient Data"/>
    <s v="Missing Information"/>
    <s v="Exclude"/>
    <d v="2024-10-11T00:00:00"/>
    <d v="2024-10-11T00:00:00"/>
    <s v="Yes"/>
    <s v="Online"/>
    <s v="Hyderabad"/>
    <s v="Hyderabad"/>
    <n v="-731.18"/>
  </r>
  <r>
    <n v="2009"/>
    <x v="2"/>
    <x v="1"/>
    <x v="6"/>
    <s v="M"/>
    <s v="Alphabet"/>
    <s v="M"/>
    <s v="Yes"/>
    <x v="2"/>
    <s v="Sold"/>
    <m/>
    <m/>
    <s v="Invalid"/>
    <s v="Exclude"/>
    <n v="0"/>
    <s v="Insufficient Data"/>
    <s v="Missing Information"/>
    <s v="Exclude"/>
    <m/>
    <s v="Missing Date"/>
    <s v="No"/>
    <s v="Online"/>
    <s v="Pune"/>
    <s v="Pune"/>
    <n v="3929.61"/>
  </r>
  <r>
    <n v="2010"/>
    <x v="0"/>
    <x v="2"/>
    <x v="7"/>
    <s v="L"/>
    <s v="Alphabet"/>
    <s v="L"/>
    <s v="Yes"/>
    <x v="3"/>
    <s v="Sold"/>
    <n v="7949.83"/>
    <m/>
    <s v="Invalid"/>
    <s v="Exclude"/>
    <n v="0"/>
    <n v="7949.83"/>
    <s v="Valid Revenue"/>
    <s v="Include"/>
    <d v="2025-01-16T00:00:00"/>
    <d v="2025-01-16T00:00:00"/>
    <s v="Yes"/>
    <s v="Online"/>
    <s v="Pune"/>
    <s v="Pune"/>
    <n v="1965.56"/>
  </r>
  <r>
    <n v="2011"/>
    <x v="1"/>
    <x v="0"/>
    <x v="5"/>
    <s v="L"/>
    <s v="Alphabet"/>
    <s v="L"/>
    <s v="Yes"/>
    <x v="4"/>
    <s v="Check Return/Refund"/>
    <n v="9586.08"/>
    <m/>
    <s v="Invalid"/>
    <s v="Exclude"/>
    <n v="0"/>
    <n v="-9586.08"/>
    <s v="Negative Revenue"/>
    <s v="Exclude"/>
    <m/>
    <s v="Missing Date"/>
    <s v="No"/>
    <s v="Retail"/>
    <s v="Hyderabad"/>
    <s v="Hyderabad"/>
    <n v="1667.08"/>
  </r>
  <r>
    <n v="2018"/>
    <x v="0"/>
    <x v="2"/>
    <x v="3"/>
    <m/>
    <s v="Missing"/>
    <s v="Unknown"/>
    <s v="No"/>
    <x v="4"/>
    <s v="Check Return/Refund"/>
    <m/>
    <n v="0.86"/>
    <s v="Valid"/>
    <s v="Include"/>
    <n v="0"/>
    <s v="Insufficient Data"/>
    <s v="Missing Information"/>
    <s v="Exclude"/>
    <d v="2024-11-13T00:00:00"/>
    <d v="2024-11-13T00:00:00"/>
    <s v="Yes"/>
    <s v="Online"/>
    <s v="Delhi"/>
    <s v="Delhi"/>
    <n v="2109.48"/>
  </r>
  <r>
    <n v="2013"/>
    <x v="0"/>
    <x v="0"/>
    <x v="0"/>
    <m/>
    <s v="Missing"/>
    <s v="Unknown"/>
    <s v="No"/>
    <x v="0"/>
    <s v="Available"/>
    <n v="9671.0499999999993"/>
    <m/>
    <s v="Invalid"/>
    <s v="Exclude"/>
    <n v="0"/>
    <s v="Insufficient Data"/>
    <s v="Missing Information"/>
    <s v="Exclude"/>
    <d v="2024-09-19T00:00:00"/>
    <d v="2024-09-19T00:00:00"/>
    <s v="Yes"/>
    <s v="Online"/>
    <s v="Hyderabad"/>
    <s v="Hyderabad"/>
    <n v="299.33999999999997"/>
  </r>
  <r>
    <n v="2014"/>
    <x v="1"/>
    <x v="3"/>
    <x v="4"/>
    <n v="11"/>
    <s v="Number"/>
    <s v="11"/>
    <s v="Yes"/>
    <x v="0"/>
    <s v="Available"/>
    <m/>
    <m/>
    <s v="Invalid"/>
    <s v="Exclude"/>
    <n v="0"/>
    <s v="Insufficient Data"/>
    <s v="Missing Information"/>
    <s v="Exclude"/>
    <d v="2025-04-12T00:00:00"/>
    <d v="2025-04-12T00:00:00"/>
    <s v="Yes"/>
    <s v="Online"/>
    <s v="Bangalore"/>
    <s v="Bangalore"/>
    <n v="-1044.4000000000001"/>
  </r>
  <r>
    <n v="2015"/>
    <x v="0"/>
    <x v="4"/>
    <x v="8"/>
    <m/>
    <s v="Missing"/>
    <s v="Unknown"/>
    <s v="No"/>
    <x v="0"/>
    <s v="Available"/>
    <n v="3285.52"/>
    <m/>
    <s v="Invalid"/>
    <s v="Exclude"/>
    <n v="0"/>
    <s v="Insufficient Data"/>
    <s v="Missing Information"/>
    <s v="Exclude"/>
    <d v="2025-05-31T00:00:00"/>
    <d v="2025-05-31T00:00:00"/>
    <s v="Yes"/>
    <s v="Retail"/>
    <s v="Kolkata"/>
    <s v="Kolkata"/>
    <n v="1193.21"/>
  </r>
  <r>
    <n v="2016"/>
    <x v="1"/>
    <x v="4"/>
    <x v="8"/>
    <s v="M"/>
    <s v="Alphabet"/>
    <s v="M"/>
    <s v="Yes"/>
    <x v="3"/>
    <s v="Sold"/>
    <n v="9871.75"/>
    <n v="0.3"/>
    <s v="Valid"/>
    <s v="Include"/>
    <n v="6910.22"/>
    <n v="6910.2249999999995"/>
    <s v="Valid Revenue"/>
    <s v="Include"/>
    <m/>
    <s v="Missing Date"/>
    <s v="No"/>
    <s v="Retail"/>
    <s v="Hyderabad"/>
    <s v="Hyderabad"/>
    <n v="2452.69"/>
  </r>
  <r>
    <n v="2017"/>
    <x v="1"/>
    <x v="4"/>
    <x v="8"/>
    <n v="9"/>
    <s v="Number"/>
    <s v="9"/>
    <s v="Yes"/>
    <x v="2"/>
    <s v="Sold"/>
    <m/>
    <m/>
    <s v="Invalid"/>
    <s v="Exclude"/>
    <n v="0"/>
    <s v="Insufficient Data"/>
    <s v="Missing Information"/>
    <s v="Exclude"/>
    <d v="2025-03-17T00:00:00"/>
    <d v="2025-03-17T00:00:00"/>
    <s v="Yes"/>
    <s v="Retail"/>
    <s v="Delhi"/>
    <s v="Delhi"/>
    <n v="1946.24"/>
  </r>
  <r>
    <n v="2018"/>
    <x v="2"/>
    <x v="0"/>
    <x v="9"/>
    <s v="XL"/>
    <s v="Alphabet"/>
    <s v="XL"/>
    <s v="Yes"/>
    <x v="5"/>
    <s v="Available"/>
    <m/>
    <n v="1.17"/>
    <s v="Invalid"/>
    <s v="Exclude"/>
    <n v="0"/>
    <s v="Insufficient Data"/>
    <s v="Missing Information"/>
    <s v="Exclude"/>
    <m/>
    <s v="Missing Date"/>
    <s v="No"/>
    <s v="Online"/>
    <s v="bengaluru"/>
    <s v="Bengaluru"/>
    <n v="-966.89"/>
  </r>
  <r>
    <n v="2019"/>
    <x v="0"/>
    <x v="3"/>
    <x v="10"/>
    <n v="6"/>
    <s v="Number"/>
    <s v="6"/>
    <s v="Yes"/>
    <x v="5"/>
    <s v="Available"/>
    <n v="3424.06"/>
    <n v="0.32"/>
    <s v="Valid"/>
    <s v="Include"/>
    <n v="0"/>
    <n v="0"/>
    <s v="No Recorded Revenue"/>
    <s v="Exclude"/>
    <d v="2025-01-17T00:00:00"/>
    <d v="2025-01-17T00:00:00"/>
    <s v="Yes"/>
    <s v="Online"/>
    <s v="Hyderabad"/>
    <s v="Hyderabad"/>
    <n v="1915.24"/>
  </r>
  <r>
    <n v="2020"/>
    <x v="0"/>
    <x v="1"/>
    <x v="1"/>
    <s v="L"/>
    <s v="Alphabet"/>
    <s v="L"/>
    <s v="Yes"/>
    <x v="4"/>
    <s v="Check Return/Refund"/>
    <m/>
    <n v="0.67"/>
    <s v="Valid"/>
    <s v="Include"/>
    <n v="0"/>
    <s v="Insufficient Data"/>
    <s v="Missing Information"/>
    <s v="Exclude"/>
    <d v="2025-03-28T00:00:00"/>
    <d v="2025-03-28T00:00:00"/>
    <s v="Yes"/>
    <s v="Retail"/>
    <s v="Mumbai"/>
    <s v="Mumbai"/>
    <n v="439.96"/>
  </r>
  <r>
    <n v="2021"/>
    <x v="2"/>
    <x v="3"/>
    <x v="11"/>
    <s v="L"/>
    <s v="Alphabet"/>
    <s v="L"/>
    <s v="Yes"/>
    <x v="4"/>
    <s v="Check Return/Refund"/>
    <n v="7086.7"/>
    <n v="0.66"/>
    <s v="Valid"/>
    <s v="Include"/>
    <n v="-2409.48"/>
    <n v="-2409.4779999999996"/>
    <s v="Negative Revenue"/>
    <s v="Exclude"/>
    <d v="2024-11-19T00:00:00"/>
    <d v="2024-11-19T00:00:00"/>
    <s v="Yes"/>
    <s v="Retail"/>
    <s v="Hyderabad"/>
    <s v="Hyderabad"/>
    <n v="-1120.49"/>
  </r>
  <r>
    <n v="2022"/>
    <x v="1"/>
    <x v="1"/>
    <x v="2"/>
    <s v="M"/>
    <s v="Alphabet"/>
    <s v="M"/>
    <s v="Yes"/>
    <x v="0"/>
    <s v="Available"/>
    <m/>
    <m/>
    <s v="Invalid"/>
    <s v="Exclude"/>
    <n v="0"/>
    <s v="Insufficient Data"/>
    <s v="Missing Information"/>
    <s v="Exclude"/>
    <d v="2024-09-24T00:00:00"/>
    <d v="2024-09-24T00:00:00"/>
    <s v="Yes"/>
    <s v="Online"/>
    <s v="Pune"/>
    <s v="Pune"/>
    <n v="3427.16"/>
  </r>
  <r>
    <n v="2023"/>
    <x v="2"/>
    <x v="2"/>
    <x v="7"/>
    <s v="M"/>
    <s v="Alphabet"/>
    <s v="M"/>
    <s v="Yes"/>
    <x v="0"/>
    <s v="Available"/>
    <n v="5003.95"/>
    <m/>
    <s v="Invalid"/>
    <s v="Exclude"/>
    <n v="0"/>
    <s v="Insufficient Data"/>
    <s v="Missing Information"/>
    <s v="Exclude"/>
    <d v="2025-01-10T00:00:00"/>
    <d v="2025-01-10T00:00:00"/>
    <s v="Yes"/>
    <s v="Online"/>
    <s v="Mumbai"/>
    <s v="Mumbai"/>
    <n v="1498.37"/>
  </r>
  <r>
    <n v="2024"/>
    <x v="0"/>
    <x v="0"/>
    <x v="0"/>
    <s v="XL"/>
    <s v="Alphabet"/>
    <s v="XL"/>
    <s v="Yes"/>
    <x v="5"/>
    <s v="Available"/>
    <m/>
    <n v="0.5"/>
    <s v="Valid"/>
    <s v="Include"/>
    <n v="0"/>
    <s v="Insufficient Data"/>
    <s v="Missing Information"/>
    <s v="Exclude"/>
    <d v="2024-12-28T00:00:00"/>
    <d v="2024-12-28T00:00:00"/>
    <s v="Yes"/>
    <s v="Retail"/>
    <s v="Bangalore"/>
    <s v="Bangalore"/>
    <n v="1842.35"/>
  </r>
  <r>
    <n v="2025"/>
    <x v="1"/>
    <x v="4"/>
    <x v="12"/>
    <s v="M"/>
    <s v="Alphabet"/>
    <s v="M"/>
    <s v="Yes"/>
    <x v="1"/>
    <s v="Sold"/>
    <n v="9820.5"/>
    <m/>
    <s v="Invalid"/>
    <s v="Exclude"/>
    <n v="0"/>
    <n v="29461.5"/>
    <s v="Valid Revenue"/>
    <s v="Include"/>
    <m/>
    <s v="Missing Date"/>
    <s v="No"/>
    <s v="Retail"/>
    <s v="Mumbai"/>
    <s v="Mumbai"/>
    <n v="1900.15"/>
  </r>
  <r>
    <n v="2026"/>
    <x v="0"/>
    <x v="2"/>
    <x v="3"/>
    <s v="XL"/>
    <s v="Alphabet"/>
    <s v="XL"/>
    <s v="Yes"/>
    <x v="3"/>
    <s v="Sold"/>
    <m/>
    <n v="0.16"/>
    <s v="Valid"/>
    <s v="Include"/>
    <n v="0"/>
    <s v="Insufficient Data"/>
    <s v="Missing Information"/>
    <s v="Exclude"/>
    <d v="2024-08-10T00:00:00"/>
    <d v="2024-08-10T00:00:00"/>
    <s v="Yes"/>
    <s v="Retail"/>
    <s v="Kolkata"/>
    <s v="Kolkata"/>
    <n v="2301.64"/>
  </r>
  <r>
    <n v="2027"/>
    <x v="2"/>
    <x v="4"/>
    <x v="13"/>
    <s v="XL"/>
    <s v="Alphabet"/>
    <s v="XL"/>
    <s v="Yes"/>
    <x v="0"/>
    <s v="Available"/>
    <m/>
    <n v="0.22"/>
    <s v="Valid"/>
    <s v="Include"/>
    <n v="0"/>
    <s v="Insufficient Data"/>
    <s v="Missing Information"/>
    <s v="Exclude"/>
    <m/>
    <s v="Missing Date"/>
    <s v="No"/>
    <s v="Online"/>
    <s v="Pune"/>
    <s v="Pune"/>
    <n v="-138.74"/>
  </r>
  <r>
    <n v="2028"/>
    <x v="2"/>
    <x v="0"/>
    <x v="5"/>
    <n v="12"/>
    <s v="Number"/>
    <s v="12"/>
    <s v="Yes"/>
    <x v="0"/>
    <s v="Available"/>
    <n v="3270.23"/>
    <m/>
    <s v="Invalid"/>
    <s v="Exclude"/>
    <n v="0"/>
    <s v="Insufficient Data"/>
    <s v="Missing Information"/>
    <s v="Exclude"/>
    <m/>
    <s v="Missing Date"/>
    <s v="No"/>
    <s v="Retail"/>
    <s v="Delhi"/>
    <s v="Delhi"/>
    <n v="-946.86"/>
  </r>
  <r>
    <n v="2029"/>
    <x v="2"/>
    <x v="0"/>
    <x v="14"/>
    <n v="12"/>
    <s v="Number"/>
    <s v="12"/>
    <s v="Yes"/>
    <x v="5"/>
    <s v="Available"/>
    <m/>
    <m/>
    <s v="Invalid"/>
    <s v="Exclude"/>
    <n v="0"/>
    <s v="Insufficient Data"/>
    <s v="Missing Information"/>
    <s v="Exclude"/>
    <d v="2023-10-28T00:00:00"/>
    <d v="2023-10-28T00:00:00"/>
    <s v="Yes"/>
    <s v="Online"/>
    <s v="Bangalore"/>
    <s v="Bangalore"/>
    <n v="-185.67"/>
  </r>
  <r>
    <n v="2030"/>
    <x v="2"/>
    <x v="1"/>
    <x v="15"/>
    <s v="XL"/>
    <s v="Alphabet"/>
    <s v="XL"/>
    <s v="Yes"/>
    <x v="0"/>
    <s v="Available"/>
    <m/>
    <n v="1.05"/>
    <s v="Invalid"/>
    <s v="Exclude"/>
    <n v="0"/>
    <s v="Insufficient Data"/>
    <s v="Missing Information"/>
    <s v="Exclude"/>
    <d v="2025-07-14T00:00:00"/>
    <d v="2025-07-14T00:00:00"/>
    <s v="Yes"/>
    <s v="Retail"/>
    <s v="Hyderabad"/>
    <s v="Hyderabad"/>
    <n v="-122.93"/>
  </r>
  <r>
    <n v="2031"/>
    <x v="2"/>
    <x v="1"/>
    <x v="2"/>
    <m/>
    <s v="Missing"/>
    <s v="Unknown"/>
    <s v="No"/>
    <x v="2"/>
    <s v="Sold"/>
    <n v="3493.04"/>
    <n v="0.82"/>
    <s v="Valid"/>
    <s v="Include"/>
    <n v="2514.9899999999998"/>
    <n v="2514.9888000000005"/>
    <s v="Valid Revenue"/>
    <s v="Include"/>
    <d v="2024-05-09T00:00:00"/>
    <d v="2024-05-09T00:00:00"/>
    <s v="Yes"/>
    <s v="Online"/>
    <s v="Delhi"/>
    <s v="Delhi"/>
    <n v="350.7"/>
  </r>
  <r>
    <n v="2032"/>
    <x v="1"/>
    <x v="2"/>
    <x v="3"/>
    <s v="XL"/>
    <s v="Alphabet"/>
    <s v="XL"/>
    <s v="Yes"/>
    <x v="3"/>
    <s v="Sold"/>
    <m/>
    <n v="1.07"/>
    <s v="Invalid"/>
    <s v="Exclude"/>
    <n v="0"/>
    <s v="Insufficient Data"/>
    <s v="Missing Information"/>
    <s v="Exclude"/>
    <d v="2025-04-11T00:00:00"/>
    <d v="2025-04-11T00:00:00"/>
    <s v="Yes"/>
    <s v="Retail"/>
    <s v="Mumbai"/>
    <s v="Mumbai"/>
    <n v="-555.16"/>
  </r>
  <r>
    <n v="2033"/>
    <x v="2"/>
    <x v="1"/>
    <x v="6"/>
    <s v="XL"/>
    <s v="Alphabet"/>
    <s v="XL"/>
    <s v="Yes"/>
    <x v="4"/>
    <s v="Check Return/Refund"/>
    <m/>
    <m/>
    <s v="Invalid"/>
    <s v="Exclude"/>
    <n v="0"/>
    <s v="Insufficient Data"/>
    <s v="Missing Information"/>
    <s v="Exclude"/>
    <m/>
    <s v="Missing Date"/>
    <s v="No"/>
    <s v="Retail"/>
    <s v="Kolkata"/>
    <s v="Kolkata"/>
    <n v="-1005.71"/>
  </r>
  <r>
    <n v="2034"/>
    <x v="2"/>
    <x v="4"/>
    <x v="8"/>
    <n v="6"/>
    <s v="Number"/>
    <s v="6"/>
    <s v="Yes"/>
    <x v="0"/>
    <s v="Available"/>
    <n v="6235.71"/>
    <m/>
    <s v="Invalid"/>
    <s v="Exclude"/>
    <n v="0"/>
    <s v="Insufficient Data"/>
    <s v="Missing Information"/>
    <s v="Exclude"/>
    <d v="2025-04-30T00:00:00"/>
    <d v="2025-04-30T00:00:00"/>
    <s v="Yes"/>
    <s v="Retail"/>
    <s v="Delhi"/>
    <s v="Delhi"/>
    <n v="-267.37"/>
  </r>
  <r>
    <n v="2035"/>
    <x v="0"/>
    <x v="4"/>
    <x v="13"/>
    <m/>
    <s v="Missing"/>
    <s v="Unknown"/>
    <s v="No"/>
    <x v="2"/>
    <s v="Sold"/>
    <m/>
    <n v="0.38"/>
    <s v="Valid"/>
    <s v="Include"/>
    <n v="0"/>
    <s v="Insufficient Data"/>
    <s v="Missing Information"/>
    <s v="Exclude"/>
    <d v="2024-11-17T00:00:00"/>
    <d v="2024-11-17T00:00:00"/>
    <s v="Yes"/>
    <s v="Online"/>
    <s v="Bangalore"/>
    <s v="Bangalore"/>
    <n v="2914.83"/>
  </r>
  <r>
    <n v="2036"/>
    <x v="2"/>
    <x v="0"/>
    <x v="9"/>
    <m/>
    <s v="Missing"/>
    <s v="Unknown"/>
    <s v="No"/>
    <x v="1"/>
    <s v="Sold"/>
    <m/>
    <m/>
    <s v="Invalid"/>
    <s v="Exclude"/>
    <n v="0"/>
    <s v="Insufficient Data"/>
    <s v="Missing Information"/>
    <s v="Exclude"/>
    <d v="2025-02-15T00:00:00"/>
    <d v="2025-02-15T00:00:00"/>
    <s v="Yes"/>
    <s v="Retail"/>
    <s v="Bangalore"/>
    <s v="Bangalore"/>
    <n v="-143.80000000000001"/>
  </r>
  <r>
    <n v="2037"/>
    <x v="0"/>
    <x v="3"/>
    <x v="16"/>
    <n v="7"/>
    <s v="Number"/>
    <s v="7"/>
    <s v="Yes"/>
    <x v="1"/>
    <s v="Sold"/>
    <n v="5653.14"/>
    <n v="1.01"/>
    <s v="Invalid"/>
    <s v="Exclude"/>
    <n v="-169.59"/>
    <s v="Insufficient Data"/>
    <s v="Missing Information"/>
    <s v="Exclude"/>
    <m/>
    <s v="Missing Date"/>
    <s v="No"/>
    <s v="Retail"/>
    <s v="Pune"/>
    <s v="Pune"/>
    <n v="2776.96"/>
  </r>
  <r>
    <n v="2038"/>
    <x v="0"/>
    <x v="3"/>
    <x v="11"/>
    <m/>
    <s v="Missing"/>
    <s v="Unknown"/>
    <s v="No"/>
    <x v="5"/>
    <s v="Available"/>
    <m/>
    <n v="0.83"/>
    <s v="Valid"/>
    <s v="Include"/>
    <n v="0"/>
    <s v="Insufficient Data"/>
    <s v="Missing Information"/>
    <s v="Exclude"/>
    <m/>
    <s v="Missing Date"/>
    <s v="No"/>
    <s v="Online"/>
    <s v="Delhi"/>
    <s v="Delhi"/>
    <n v="1163.21"/>
  </r>
  <r>
    <n v="2039"/>
    <x v="1"/>
    <x v="0"/>
    <x v="5"/>
    <s v="M"/>
    <s v="Alphabet"/>
    <s v="M"/>
    <s v="Yes"/>
    <x v="0"/>
    <s v="Available"/>
    <n v="2767.7"/>
    <n v="0.63"/>
    <s v="Valid"/>
    <s v="Include"/>
    <n v="0"/>
    <s v="Insufficient Data"/>
    <s v="Missing Information"/>
    <s v="Exclude"/>
    <d v="2025-04-22T00:00:00"/>
    <d v="2025-04-22T00:00:00"/>
    <s v="Yes"/>
    <s v="Retail"/>
    <s v="Hyderabad"/>
    <s v="Hyderabad"/>
    <n v="-336.3"/>
  </r>
  <r>
    <n v="2002"/>
    <x v="1"/>
    <x v="4"/>
    <x v="13"/>
    <s v="XL"/>
    <s v="Alphabet"/>
    <s v="XL"/>
    <s v="Yes"/>
    <x v="1"/>
    <s v="Sold"/>
    <n v="5075.22"/>
    <m/>
    <s v="Invalid"/>
    <s v="Exclude"/>
    <n v="0"/>
    <n v="15225.66"/>
    <s v="Valid Revenue"/>
    <s v="Include"/>
    <d v="2025-03-07T00:00:00"/>
    <d v="2025-03-07T00:00:00"/>
    <s v="Yes"/>
    <s v="Retail"/>
    <s v="Delhi"/>
    <s v="Delhi"/>
    <n v="145.08000000000001"/>
  </r>
  <r>
    <n v="2041"/>
    <x v="0"/>
    <x v="1"/>
    <x v="1"/>
    <n v="12"/>
    <s v="Number"/>
    <s v="12"/>
    <s v="Yes"/>
    <x v="0"/>
    <s v="Available"/>
    <n v="5553.88"/>
    <m/>
    <s v="Invalid"/>
    <s v="Exclude"/>
    <n v="0"/>
    <s v="Insufficient Data"/>
    <s v="Missing Information"/>
    <s v="Exclude"/>
    <d v="2025-03-05T00:00:00"/>
    <d v="2025-03-05T00:00:00"/>
    <s v="Yes"/>
    <s v="Online"/>
    <s v="Hyderabad"/>
    <s v="Hyderabad"/>
    <n v="2371.66"/>
  </r>
  <r>
    <n v="2042"/>
    <x v="1"/>
    <x v="4"/>
    <x v="12"/>
    <s v="L"/>
    <s v="Alphabet"/>
    <s v="L"/>
    <s v="Yes"/>
    <x v="0"/>
    <s v="Available"/>
    <m/>
    <m/>
    <s v="Invalid"/>
    <s v="Exclude"/>
    <n v="0"/>
    <s v="Insufficient Data"/>
    <s v="Missing Information"/>
    <s v="Exclude"/>
    <d v="2025-04-19T00:00:00"/>
    <d v="2025-04-19T00:00:00"/>
    <s v="Yes"/>
    <s v="Online"/>
    <s v="Hyderabad"/>
    <s v="Hyderabad"/>
    <n v="-862.16"/>
  </r>
  <r>
    <n v="2043"/>
    <x v="2"/>
    <x v="1"/>
    <x v="2"/>
    <s v="XL"/>
    <s v="Alphabet"/>
    <s v="XL"/>
    <s v="Yes"/>
    <x v="0"/>
    <s v="Available"/>
    <n v="3492.89"/>
    <n v="0.77"/>
    <s v="Valid"/>
    <s v="Include"/>
    <n v="0"/>
    <s v="Insufficient Data"/>
    <s v="Missing Information"/>
    <s v="Exclude"/>
    <d v="2024-05-02T00:00:00"/>
    <d v="2024-05-02T00:00:00"/>
    <s v="Yes"/>
    <s v="Retail"/>
    <s v="Delhi"/>
    <s v="Delhi"/>
    <n v="3770.75"/>
  </r>
  <r>
    <n v="2044"/>
    <x v="0"/>
    <x v="0"/>
    <x v="0"/>
    <m/>
    <s v="Missing"/>
    <s v="Unknown"/>
    <s v="No"/>
    <x v="0"/>
    <s v="Available"/>
    <m/>
    <m/>
    <s v="Invalid"/>
    <s v="Exclude"/>
    <n v="0"/>
    <s v="Insufficient Data"/>
    <s v="Missing Information"/>
    <s v="Exclude"/>
    <d v="2023-09-06T00:00:00"/>
    <d v="2023-09-06T00:00:00"/>
    <s v="Yes"/>
    <s v="Online"/>
    <s v="Delhi"/>
    <s v="Delhi"/>
    <n v="2174.71"/>
  </r>
  <r>
    <n v="2045"/>
    <x v="0"/>
    <x v="2"/>
    <x v="17"/>
    <s v="XL"/>
    <s v="Alphabet"/>
    <s v="XL"/>
    <s v="Yes"/>
    <x v="2"/>
    <s v="Sold"/>
    <m/>
    <m/>
    <s v="Invalid"/>
    <s v="Exclude"/>
    <n v="0"/>
    <s v="Insufficient Data"/>
    <s v="Missing Information"/>
    <s v="Exclude"/>
    <d v="2025-04-06T00:00:00"/>
    <d v="2025-04-06T00:00:00"/>
    <s v="Yes"/>
    <s v="Retail"/>
    <s v="Delhi"/>
    <s v="Delhi"/>
    <n v="1833.94"/>
  </r>
  <r>
    <n v="2046"/>
    <x v="0"/>
    <x v="3"/>
    <x v="10"/>
    <n v="12"/>
    <s v="Number"/>
    <s v="12"/>
    <s v="Yes"/>
    <x v="0"/>
    <s v="Available"/>
    <m/>
    <n v="1.04"/>
    <s v="Invalid"/>
    <s v="Exclude"/>
    <n v="0"/>
    <s v="Insufficient Data"/>
    <s v="Missing Information"/>
    <s v="Exclude"/>
    <m/>
    <s v="Missing Date"/>
    <s v="No"/>
    <s v="Online"/>
    <s v="Kolkata"/>
    <s v="Kolkata"/>
    <n v="1284.33"/>
  </r>
  <r>
    <n v="2047"/>
    <x v="1"/>
    <x v="0"/>
    <x v="0"/>
    <n v="10"/>
    <s v="Number"/>
    <s v="10"/>
    <s v="Yes"/>
    <x v="3"/>
    <s v="Sold"/>
    <n v="8577.75"/>
    <m/>
    <s v="Invalid"/>
    <s v="Exclude"/>
    <n v="0"/>
    <n v="8577.75"/>
    <s v="Valid Revenue"/>
    <s v="Include"/>
    <d v="2024-06-13T00:00:00"/>
    <d v="2024-06-13T00:00:00"/>
    <s v="Yes"/>
    <s v="Retail"/>
    <s v="Bangalore"/>
    <s v="Bangalore"/>
    <n v="2888.68"/>
  </r>
  <r>
    <n v="2048"/>
    <x v="1"/>
    <x v="4"/>
    <x v="8"/>
    <s v="XL"/>
    <s v="Alphabet"/>
    <s v="XL"/>
    <s v="Yes"/>
    <x v="0"/>
    <s v="Available"/>
    <m/>
    <m/>
    <s v="Invalid"/>
    <s v="Exclude"/>
    <n v="0"/>
    <s v="Insufficient Data"/>
    <s v="Missing Information"/>
    <s v="Exclude"/>
    <d v="2024-10-27T00:00:00"/>
    <d v="2024-10-27T00:00:00"/>
    <s v="Yes"/>
    <s v="Online"/>
    <s v="Bangalore"/>
    <s v="Bangalore"/>
    <n v="2875.86"/>
  </r>
  <r>
    <n v="2049"/>
    <x v="0"/>
    <x v="1"/>
    <x v="1"/>
    <s v="L"/>
    <s v="Alphabet"/>
    <s v="L"/>
    <s v="Yes"/>
    <x v="3"/>
    <s v="Sold"/>
    <n v="7767.2"/>
    <m/>
    <s v="Invalid"/>
    <s v="Exclude"/>
    <n v="0"/>
    <n v="7767.2"/>
    <s v="Valid Revenue"/>
    <s v="Include"/>
    <m/>
    <s v="Missing Date"/>
    <s v="No"/>
    <s v="Retail"/>
    <s v="Pune"/>
    <s v="Pune"/>
    <n v="311.48"/>
  </r>
  <r>
    <n v="2050"/>
    <x v="2"/>
    <x v="3"/>
    <x v="10"/>
    <s v="L"/>
    <s v="Alphabet"/>
    <s v="L"/>
    <s v="Yes"/>
    <x v="3"/>
    <s v="Sold"/>
    <m/>
    <n v="0.56999999999999995"/>
    <s v="Valid"/>
    <s v="Include"/>
    <n v="0"/>
    <s v="Insufficient Data"/>
    <s v="Missing Information"/>
    <s v="Exclude"/>
    <m/>
    <s v="Missing Date"/>
    <s v="No"/>
    <s v="Retail"/>
    <s v="Kolkata"/>
    <s v="Kolkata"/>
    <n v="682.12"/>
  </r>
  <r>
    <n v="2051"/>
    <x v="1"/>
    <x v="4"/>
    <x v="8"/>
    <s v="XL"/>
    <s v="Alphabet"/>
    <s v="XL"/>
    <s v="Yes"/>
    <x v="0"/>
    <s v="Available"/>
    <m/>
    <n v="0.37"/>
    <s v="Valid"/>
    <s v="Include"/>
    <n v="0"/>
    <s v="Insufficient Data"/>
    <s v="Missing Information"/>
    <s v="Exclude"/>
    <d v="2024-01-05T00:00:00"/>
    <d v="2024-01-05T00:00:00"/>
    <s v="Yes"/>
    <s v="Retail"/>
    <s v="Delhi"/>
    <s v="Delhi"/>
    <n v="3135.98"/>
  </r>
  <r>
    <n v="2052"/>
    <x v="2"/>
    <x v="0"/>
    <x v="5"/>
    <n v="10"/>
    <s v="Number"/>
    <s v="10"/>
    <s v="Yes"/>
    <x v="1"/>
    <s v="Sold"/>
    <n v="9155.9599999999991"/>
    <m/>
    <s v="Invalid"/>
    <s v="Exclude"/>
    <n v="0"/>
    <n v="27467.879999999997"/>
    <s v="Valid Revenue"/>
    <s v="Include"/>
    <d v="2024-10-08T00:00:00"/>
    <d v="2024-10-08T00:00:00"/>
    <s v="Yes"/>
    <s v="Retail"/>
    <s v="Pune"/>
    <s v="Pune"/>
    <n v="2184.8000000000002"/>
  </r>
  <r>
    <n v="2053"/>
    <x v="2"/>
    <x v="2"/>
    <x v="18"/>
    <s v="XL"/>
    <s v="Alphabet"/>
    <s v="XL"/>
    <s v="Yes"/>
    <x v="1"/>
    <s v="Sold"/>
    <n v="6009.58"/>
    <m/>
    <s v="Invalid"/>
    <s v="Exclude"/>
    <n v="0"/>
    <n v="18028.739999999998"/>
    <s v="Valid Revenue"/>
    <s v="Include"/>
    <d v="2024-10-02T00:00:00"/>
    <d v="2024-10-02T00:00:00"/>
    <s v="Yes"/>
    <s v="Online"/>
    <s v="Delhi"/>
    <s v="Delhi"/>
    <n v="3384.92"/>
  </r>
  <r>
    <n v="2054"/>
    <x v="1"/>
    <x v="0"/>
    <x v="5"/>
    <n v="11"/>
    <s v="Number"/>
    <s v="11"/>
    <s v="Yes"/>
    <x v="4"/>
    <s v="Check Return/Refund"/>
    <m/>
    <m/>
    <s v="Invalid"/>
    <s v="Exclude"/>
    <n v="0"/>
    <s v="Insufficient Data"/>
    <s v="Missing Information"/>
    <s v="Exclude"/>
    <d v="2025-06-23T00:00:00"/>
    <d v="2025-06-23T00:00:00"/>
    <s v="Yes"/>
    <s v="Online"/>
    <s v="Mumbai"/>
    <s v="Mumbai"/>
    <n v="-549.76"/>
  </r>
  <r>
    <n v="2055"/>
    <x v="2"/>
    <x v="4"/>
    <x v="12"/>
    <s v="L"/>
    <s v="Alphabet"/>
    <s v="L"/>
    <s v="Yes"/>
    <x v="0"/>
    <s v="Available"/>
    <m/>
    <m/>
    <s v="Invalid"/>
    <s v="Exclude"/>
    <n v="0"/>
    <s v="Insufficient Data"/>
    <s v="Missing Information"/>
    <s v="Exclude"/>
    <d v="2024-10-26T00:00:00"/>
    <d v="2024-10-26T00:00:00"/>
    <s v="Yes"/>
    <s v="Online"/>
    <s v="Hyderabad"/>
    <s v="Hyderabad"/>
    <n v="-1078.76"/>
  </r>
  <r>
    <n v="2056"/>
    <x v="2"/>
    <x v="3"/>
    <x v="4"/>
    <s v="L"/>
    <s v="Alphabet"/>
    <s v="L"/>
    <s v="Yes"/>
    <x v="1"/>
    <s v="Sold"/>
    <m/>
    <m/>
    <s v="Invalid"/>
    <s v="Exclude"/>
    <n v="0"/>
    <s v="Insufficient Data"/>
    <s v="Missing Information"/>
    <s v="Exclude"/>
    <d v="2024-05-31T00:00:00"/>
    <d v="2024-05-31T00:00:00"/>
    <s v="Yes"/>
    <s v="Retail"/>
    <s v="Bangalore"/>
    <s v="Bangalore"/>
    <n v="-244.44"/>
  </r>
  <r>
    <n v="2048"/>
    <x v="2"/>
    <x v="2"/>
    <x v="7"/>
    <s v="M"/>
    <s v="Alphabet"/>
    <s v="M"/>
    <s v="Yes"/>
    <x v="1"/>
    <s v="Sold"/>
    <n v="6216.29"/>
    <n v="0.94"/>
    <s v="Valid"/>
    <s v="Include"/>
    <n v="1118.93"/>
    <n v="1118.9322000000009"/>
    <s v="Valid Revenue"/>
    <s v="Include"/>
    <d v="2024-09-14T00:00:00"/>
    <d v="2024-09-14T00:00:00"/>
    <s v="Yes"/>
    <s v="Online"/>
    <s v="Mumbai"/>
    <s v="Mumbai"/>
    <n v="-642.02"/>
  </r>
  <r>
    <n v="2058"/>
    <x v="1"/>
    <x v="0"/>
    <x v="5"/>
    <n v="11"/>
    <s v="Number"/>
    <s v="11"/>
    <s v="Yes"/>
    <x v="0"/>
    <s v="Available"/>
    <n v="4985.92"/>
    <m/>
    <s v="Invalid"/>
    <s v="Exclude"/>
    <n v="0"/>
    <s v="Insufficient Data"/>
    <s v="Missing Information"/>
    <s v="Exclude"/>
    <m/>
    <s v="Missing Date"/>
    <s v="No"/>
    <s v="Online"/>
    <s v="Kolkata"/>
    <s v="Kolkata"/>
    <n v="361.54"/>
  </r>
  <r>
    <n v="2059"/>
    <x v="0"/>
    <x v="1"/>
    <x v="15"/>
    <m/>
    <s v="Missing"/>
    <s v="Unknown"/>
    <s v="No"/>
    <x v="4"/>
    <s v="Check Return/Refund"/>
    <n v="9507.5400000000009"/>
    <m/>
    <s v="Invalid"/>
    <s v="Exclude"/>
    <n v="0"/>
    <n v="-9507.5400000000009"/>
    <s v="Negative Revenue"/>
    <s v="Exclude"/>
    <d v="2023-12-27T00:00:00"/>
    <d v="2023-12-27T00:00:00"/>
    <s v="Yes"/>
    <s v="Retail"/>
    <s v="Delhi"/>
    <s v="Delhi"/>
    <n v="291.27999999999997"/>
  </r>
  <r>
    <n v="2060"/>
    <x v="2"/>
    <x v="2"/>
    <x v="7"/>
    <s v="L"/>
    <s v="Alphabet"/>
    <s v="L"/>
    <s v="Yes"/>
    <x v="6"/>
    <s v="Sold"/>
    <n v="7979.26"/>
    <m/>
    <s v="Invalid"/>
    <s v="Exclude"/>
    <n v="0"/>
    <n v="15958.52"/>
    <s v="Valid Revenue"/>
    <s v="Include"/>
    <d v="2024-07-11T00:00:00"/>
    <d v="2024-07-11T00:00:00"/>
    <s v="Yes"/>
    <s v="Online"/>
    <s v="bengaluru"/>
    <s v="Bengaluru"/>
    <n v="2821.59"/>
  </r>
  <r>
    <n v="2061"/>
    <x v="1"/>
    <x v="4"/>
    <x v="19"/>
    <s v="L"/>
    <s v="Alphabet"/>
    <s v="L"/>
    <s v="Yes"/>
    <x v="0"/>
    <s v="Available"/>
    <m/>
    <m/>
    <s v="Invalid"/>
    <s v="Exclude"/>
    <n v="0"/>
    <s v="Insufficient Data"/>
    <s v="Missing Information"/>
    <s v="Exclude"/>
    <d v="2024-09-10T00:00:00"/>
    <d v="2024-09-10T00:00:00"/>
    <s v="Yes"/>
    <s v="Online"/>
    <s v="Mumbai"/>
    <s v="Mumbai"/>
    <n v="-501.68"/>
  </r>
  <r>
    <n v="2062"/>
    <x v="2"/>
    <x v="4"/>
    <x v="8"/>
    <m/>
    <s v="Missing"/>
    <s v="Unknown"/>
    <s v="No"/>
    <x v="6"/>
    <s v="Sold"/>
    <m/>
    <m/>
    <s v="Invalid"/>
    <s v="Exclude"/>
    <n v="0"/>
    <s v="Insufficient Data"/>
    <s v="Missing Information"/>
    <s v="Exclude"/>
    <d v="2025-06-06T00:00:00"/>
    <d v="2025-06-06T00:00:00"/>
    <s v="Yes"/>
    <s v="Online"/>
    <s v="Bangalore"/>
    <s v="Bangalore"/>
    <n v="1823.91"/>
  </r>
  <r>
    <n v="2063"/>
    <x v="1"/>
    <x v="4"/>
    <x v="8"/>
    <s v="M"/>
    <s v="Alphabet"/>
    <s v="M"/>
    <s v="Yes"/>
    <x v="3"/>
    <s v="Sold"/>
    <n v="9751"/>
    <n v="0.16"/>
    <s v="Valid"/>
    <s v="Include"/>
    <n v="8190.84"/>
    <n v="8190.84"/>
    <s v="Valid Revenue"/>
    <s v="Include"/>
    <d v="2024-09-06T00:00:00"/>
    <d v="2024-09-06T00:00:00"/>
    <s v="Yes"/>
    <s v="Retail"/>
    <s v="Pune"/>
    <s v="Pune"/>
    <n v="1130.31"/>
  </r>
  <r>
    <n v="2064"/>
    <x v="0"/>
    <x v="3"/>
    <x v="4"/>
    <s v="L"/>
    <s v="Alphabet"/>
    <s v="L"/>
    <s v="Yes"/>
    <x v="6"/>
    <s v="Sold"/>
    <n v="7557.71"/>
    <m/>
    <s v="Invalid"/>
    <s v="Exclude"/>
    <n v="0"/>
    <n v="15115.42"/>
    <s v="Valid Revenue"/>
    <s v="Include"/>
    <d v="2025-03-02T00:00:00"/>
    <d v="2025-03-02T00:00:00"/>
    <s v="Yes"/>
    <s v="Online"/>
    <s v="Bangalore"/>
    <s v="Bangalore"/>
    <n v="3277.44"/>
  </r>
  <r>
    <n v="2065"/>
    <x v="1"/>
    <x v="2"/>
    <x v="7"/>
    <n v="10"/>
    <s v="Number"/>
    <s v="10"/>
    <s v="Yes"/>
    <x v="0"/>
    <s v="Available"/>
    <m/>
    <n v="0.78"/>
    <s v="Valid"/>
    <s v="Include"/>
    <n v="0"/>
    <s v="Insufficient Data"/>
    <s v="Missing Information"/>
    <s v="Exclude"/>
    <d v="2024-02-11T00:00:00"/>
    <d v="2024-02-11T00:00:00"/>
    <s v="Yes"/>
    <s v="Retail"/>
    <s v="Hyderabad"/>
    <s v="Hyderabad"/>
    <n v="21.58"/>
  </r>
  <r>
    <n v="2066"/>
    <x v="2"/>
    <x v="1"/>
    <x v="15"/>
    <s v="XL"/>
    <s v="Alphabet"/>
    <s v="XL"/>
    <s v="Yes"/>
    <x v="4"/>
    <s v="Check Return/Refund"/>
    <n v="5259.05"/>
    <m/>
    <s v="Invalid"/>
    <s v="Exclude"/>
    <n v="0"/>
    <n v="-5259.05"/>
    <s v="Negative Revenue"/>
    <s v="Exclude"/>
    <d v="2024-12-10T00:00:00"/>
    <d v="2024-12-10T00:00:00"/>
    <s v="Yes"/>
    <s v="Online"/>
    <s v="Mumbai"/>
    <s v="Mumbai"/>
    <n v="1022.82"/>
  </r>
  <r>
    <n v="2067"/>
    <x v="0"/>
    <x v="4"/>
    <x v="19"/>
    <s v="L"/>
    <s v="Alphabet"/>
    <s v="L"/>
    <s v="Yes"/>
    <x v="2"/>
    <s v="Sold"/>
    <n v="3588.38"/>
    <m/>
    <s v="Invalid"/>
    <s v="Exclude"/>
    <n v="0"/>
    <n v="14353.52"/>
    <s v="Valid Revenue"/>
    <s v="Include"/>
    <d v="2025-05-06T00:00:00"/>
    <d v="2025-05-06T00:00:00"/>
    <s v="Yes"/>
    <s v="Online"/>
    <s v="Kolkata"/>
    <s v="Kolkata"/>
    <n v="161.5"/>
  </r>
  <r>
    <n v="2068"/>
    <x v="2"/>
    <x v="3"/>
    <x v="11"/>
    <m/>
    <s v="Missing"/>
    <s v="Unknown"/>
    <s v="No"/>
    <x v="2"/>
    <s v="Sold"/>
    <n v="2553.29"/>
    <m/>
    <s v="Invalid"/>
    <s v="Exclude"/>
    <n v="0"/>
    <n v="10213.16"/>
    <s v="Valid Revenue"/>
    <s v="Include"/>
    <d v="2024-12-05T00:00:00"/>
    <d v="2024-12-05T00:00:00"/>
    <s v="Yes"/>
    <s v="Retail"/>
    <s v="Mumbai"/>
    <s v="Mumbai"/>
    <n v="984.9"/>
  </r>
  <r>
    <n v="2069"/>
    <x v="1"/>
    <x v="0"/>
    <x v="0"/>
    <m/>
    <s v="Missing"/>
    <s v="Unknown"/>
    <s v="No"/>
    <x v="0"/>
    <s v="Available"/>
    <n v="7502.24"/>
    <m/>
    <s v="Invalid"/>
    <s v="Exclude"/>
    <n v="0"/>
    <s v="Insufficient Data"/>
    <s v="Missing Information"/>
    <s v="Exclude"/>
    <d v="2025-07-14T00:00:00"/>
    <d v="2025-07-14T00:00:00"/>
    <s v="Yes"/>
    <s v="Online"/>
    <s v="Pune"/>
    <s v="Pune"/>
    <n v="3554.58"/>
  </r>
  <r>
    <n v="2070"/>
    <x v="0"/>
    <x v="3"/>
    <x v="4"/>
    <s v="L"/>
    <s v="Alphabet"/>
    <s v="L"/>
    <s v="Yes"/>
    <x v="0"/>
    <s v="Available"/>
    <m/>
    <m/>
    <s v="Invalid"/>
    <s v="Exclude"/>
    <n v="0"/>
    <s v="Insufficient Data"/>
    <s v="Missing Information"/>
    <s v="Exclude"/>
    <m/>
    <s v="Missing Date"/>
    <s v="No"/>
    <s v="Retail"/>
    <s v="Mumbai"/>
    <s v="Mumbai"/>
    <n v="1112.43"/>
  </r>
  <r>
    <n v="2071"/>
    <x v="0"/>
    <x v="2"/>
    <x v="3"/>
    <s v="M"/>
    <s v="Alphabet"/>
    <s v="M"/>
    <s v="Yes"/>
    <x v="1"/>
    <s v="Sold"/>
    <n v="7849.81"/>
    <n v="0.49"/>
    <s v="Valid"/>
    <s v="Include"/>
    <n v="12010.21"/>
    <n v="12010.2093"/>
    <s v="Valid Revenue"/>
    <s v="Include"/>
    <d v="2025-01-12T00:00:00"/>
    <d v="2025-01-12T00:00:00"/>
    <s v="Yes"/>
    <s v="Retail"/>
    <s v="Pune"/>
    <s v="Pune"/>
    <n v="-882.96"/>
  </r>
  <r>
    <n v="2072"/>
    <x v="2"/>
    <x v="0"/>
    <x v="5"/>
    <m/>
    <s v="Missing"/>
    <s v="Unknown"/>
    <s v="No"/>
    <x v="1"/>
    <s v="Sold"/>
    <m/>
    <m/>
    <s v="Invalid"/>
    <s v="Exclude"/>
    <n v="0"/>
    <s v="Insufficient Data"/>
    <s v="Missing Information"/>
    <s v="Exclude"/>
    <m/>
    <s v="Missing Date"/>
    <s v="No"/>
    <s v="Retail"/>
    <s v="Pune"/>
    <s v="Pune"/>
    <n v="3639.2"/>
  </r>
  <r>
    <n v="2073"/>
    <x v="1"/>
    <x v="2"/>
    <x v="3"/>
    <n v="12"/>
    <s v="Number"/>
    <s v="12"/>
    <s v="Yes"/>
    <x v="2"/>
    <s v="Sold"/>
    <m/>
    <n v="0.85"/>
    <s v="Valid"/>
    <s v="Include"/>
    <n v="0"/>
    <s v="Insufficient Data"/>
    <s v="Missing Information"/>
    <s v="Exclude"/>
    <d v="2024-11-03T00:00:00"/>
    <d v="2024-11-03T00:00:00"/>
    <s v="Yes"/>
    <s v="Online"/>
    <s v="Hyderabad"/>
    <s v="Hyderabad"/>
    <n v="443.86"/>
  </r>
  <r>
    <n v="2074"/>
    <x v="2"/>
    <x v="0"/>
    <x v="5"/>
    <s v="L"/>
    <s v="Alphabet"/>
    <s v="L"/>
    <s v="Yes"/>
    <x v="4"/>
    <s v="Check Return/Refund"/>
    <m/>
    <n v="0.56999999999999995"/>
    <s v="Valid"/>
    <s v="Include"/>
    <n v="0"/>
    <s v="Insufficient Data"/>
    <s v="Missing Information"/>
    <s v="Exclude"/>
    <m/>
    <s v="Missing Date"/>
    <s v="No"/>
    <s v="Online"/>
    <s v="Kolkata"/>
    <s v="Kolkata"/>
    <n v="1958.47"/>
  </r>
  <r>
    <n v="2075"/>
    <x v="0"/>
    <x v="4"/>
    <x v="8"/>
    <s v="L"/>
    <s v="Alphabet"/>
    <s v="L"/>
    <s v="Yes"/>
    <x v="2"/>
    <s v="Sold"/>
    <n v="4251.74"/>
    <m/>
    <s v="Invalid"/>
    <s v="Exclude"/>
    <n v="0"/>
    <n v="17006.96"/>
    <s v="Valid Revenue"/>
    <s v="Include"/>
    <d v="2025-07-14T00:00:00"/>
    <d v="2025-07-14T00:00:00"/>
    <s v="Yes"/>
    <s v="Online"/>
    <s v="Pune"/>
    <s v="Pune"/>
    <n v="2345.35"/>
  </r>
  <r>
    <n v="2076"/>
    <x v="1"/>
    <x v="0"/>
    <x v="14"/>
    <n v="11"/>
    <s v="Number"/>
    <s v="11"/>
    <s v="Yes"/>
    <x v="0"/>
    <s v="Available"/>
    <m/>
    <m/>
    <s v="Invalid"/>
    <s v="Exclude"/>
    <n v="0"/>
    <s v="Insufficient Data"/>
    <s v="Missing Information"/>
    <s v="Exclude"/>
    <d v="2024-10-13T00:00:00"/>
    <d v="2024-10-13T00:00:00"/>
    <s v="Yes"/>
    <s v="Retail"/>
    <s v="bengaluru"/>
    <s v="Bengaluru"/>
    <n v="2011.25"/>
  </r>
  <r>
    <n v="2077"/>
    <x v="2"/>
    <x v="0"/>
    <x v="14"/>
    <s v="L"/>
    <s v="Alphabet"/>
    <s v="L"/>
    <s v="Yes"/>
    <x v="0"/>
    <s v="Available"/>
    <m/>
    <m/>
    <s v="Invalid"/>
    <s v="Exclude"/>
    <n v="0"/>
    <s v="Insufficient Data"/>
    <s v="Missing Information"/>
    <s v="Exclude"/>
    <d v="2023-11-21T00:00:00"/>
    <d v="2023-11-21T00:00:00"/>
    <s v="Yes"/>
    <s v="Online"/>
    <s v="Pune"/>
    <s v="Pune"/>
    <n v="3332.66"/>
  </r>
  <r>
    <n v="2078"/>
    <x v="1"/>
    <x v="4"/>
    <x v="19"/>
    <m/>
    <s v="Missing"/>
    <s v="Unknown"/>
    <s v="No"/>
    <x v="5"/>
    <s v="Available"/>
    <n v="6970.47"/>
    <m/>
    <s v="Invalid"/>
    <s v="Exclude"/>
    <n v="0"/>
    <n v="0"/>
    <s v="No Recorded Revenue"/>
    <s v="Exclude"/>
    <m/>
    <s v="Missing Date"/>
    <s v="No"/>
    <s v="Online"/>
    <s v="Mumbai"/>
    <s v="Mumbai"/>
    <n v="262.79000000000002"/>
  </r>
  <r>
    <n v="2079"/>
    <x v="2"/>
    <x v="3"/>
    <x v="16"/>
    <s v="XL"/>
    <s v="Alphabet"/>
    <s v="XL"/>
    <s v="Yes"/>
    <x v="4"/>
    <s v="Check Return/Refund"/>
    <n v="4322.0600000000004"/>
    <m/>
    <s v="Invalid"/>
    <s v="Exclude"/>
    <n v="0"/>
    <n v="-4322.0600000000004"/>
    <s v="Negative Revenue"/>
    <s v="Exclude"/>
    <d v="2025-01-19T00:00:00"/>
    <d v="2025-01-19T00:00:00"/>
    <s v="Yes"/>
    <s v="Online"/>
    <s v="bengaluru"/>
    <s v="Bengaluru"/>
    <n v="279.77999999999997"/>
  </r>
  <r>
    <n v="2080"/>
    <x v="2"/>
    <x v="2"/>
    <x v="3"/>
    <s v="L"/>
    <s v="Alphabet"/>
    <s v="L"/>
    <s v="Yes"/>
    <x v="0"/>
    <s v="Available"/>
    <m/>
    <m/>
    <s v="Invalid"/>
    <s v="Exclude"/>
    <n v="0"/>
    <s v="Insufficient Data"/>
    <s v="Missing Information"/>
    <s v="Exclude"/>
    <d v="2025-03-31T00:00:00"/>
    <d v="2025-03-31T00:00:00"/>
    <s v="Yes"/>
    <s v="Online"/>
    <s v="Bangalore"/>
    <s v="Bangalore"/>
    <n v="-1005.89"/>
  </r>
  <r>
    <n v="2081"/>
    <x v="2"/>
    <x v="0"/>
    <x v="14"/>
    <s v="L"/>
    <s v="Alphabet"/>
    <s v="L"/>
    <s v="Yes"/>
    <x v="0"/>
    <s v="Available"/>
    <m/>
    <m/>
    <s v="Invalid"/>
    <s v="Exclude"/>
    <n v="0"/>
    <s v="Insufficient Data"/>
    <s v="Missing Information"/>
    <s v="Exclude"/>
    <m/>
    <s v="Missing Date"/>
    <s v="No"/>
    <s v="Online"/>
    <s v="Mumbai"/>
    <s v="Mumbai"/>
    <n v="2810.49"/>
  </r>
  <r>
    <n v="2028"/>
    <x v="2"/>
    <x v="3"/>
    <x v="11"/>
    <m/>
    <s v="Missing"/>
    <s v="Unknown"/>
    <s v="No"/>
    <x v="4"/>
    <s v="Check Return/Refund"/>
    <m/>
    <n v="0.21"/>
    <s v="Valid"/>
    <s v="Include"/>
    <n v="0"/>
    <s v="Insufficient Data"/>
    <s v="Missing Information"/>
    <s v="Exclude"/>
    <d v="2024-02-14T00:00:00"/>
    <d v="2024-02-14T00:00:00"/>
    <s v="Yes"/>
    <s v="Online"/>
    <s v="Hyderabad"/>
    <s v="Hyderabad"/>
    <n v="3303.01"/>
  </r>
  <r>
    <n v="2083"/>
    <x v="2"/>
    <x v="3"/>
    <x v="11"/>
    <m/>
    <s v="Missing"/>
    <s v="Unknown"/>
    <s v="No"/>
    <x v="0"/>
    <s v="Available"/>
    <n v="9291.74"/>
    <m/>
    <s v="Invalid"/>
    <s v="Exclude"/>
    <n v="0"/>
    <s v="Insufficient Data"/>
    <s v="Missing Information"/>
    <s v="Exclude"/>
    <d v="2024-10-14T00:00:00"/>
    <d v="2024-10-14T00:00:00"/>
    <s v="Yes"/>
    <s v="Retail"/>
    <s v="Delhi"/>
    <s v="Delhi"/>
    <n v="-981.21"/>
  </r>
  <r>
    <n v="2084"/>
    <x v="2"/>
    <x v="0"/>
    <x v="9"/>
    <s v="M"/>
    <s v="Alphabet"/>
    <s v="M"/>
    <s v="Yes"/>
    <x v="6"/>
    <s v="Sold"/>
    <m/>
    <m/>
    <s v="Invalid"/>
    <s v="Exclude"/>
    <n v="0"/>
    <s v="Insufficient Data"/>
    <s v="Missing Information"/>
    <s v="Exclude"/>
    <d v="2023-12-24T00:00:00"/>
    <d v="2023-12-24T00:00:00"/>
    <s v="Yes"/>
    <s v="Online"/>
    <s v="Mumbai"/>
    <s v="Mumbai"/>
    <n v="408.39"/>
  </r>
  <r>
    <n v="2085"/>
    <x v="2"/>
    <x v="4"/>
    <x v="12"/>
    <m/>
    <s v="Missing"/>
    <s v="Unknown"/>
    <s v="No"/>
    <x v="0"/>
    <s v="Available"/>
    <n v="7561.85"/>
    <m/>
    <s v="Invalid"/>
    <s v="Exclude"/>
    <n v="0"/>
    <s v="Insufficient Data"/>
    <s v="Missing Information"/>
    <s v="Exclude"/>
    <d v="2024-12-17T00:00:00"/>
    <d v="2024-12-17T00:00:00"/>
    <s v="Yes"/>
    <s v="Retail"/>
    <s v="Kolkata"/>
    <s v="Kolkata"/>
    <n v="98.72"/>
  </r>
  <r>
    <n v="2086"/>
    <x v="2"/>
    <x v="1"/>
    <x v="6"/>
    <s v="L"/>
    <s v="Alphabet"/>
    <s v="L"/>
    <s v="Yes"/>
    <x v="5"/>
    <s v="Available"/>
    <m/>
    <n v="0.45"/>
    <s v="Valid"/>
    <s v="Include"/>
    <n v="0"/>
    <s v="Insufficient Data"/>
    <s v="Missing Information"/>
    <s v="Exclude"/>
    <d v="2024-10-11T00:00:00"/>
    <d v="2024-10-11T00:00:00"/>
    <s v="Yes"/>
    <s v="Online"/>
    <s v="Kolkata"/>
    <s v="Kolkata"/>
    <n v="1742.66"/>
  </r>
  <r>
    <n v="2087"/>
    <x v="0"/>
    <x v="4"/>
    <x v="13"/>
    <m/>
    <s v="Missing"/>
    <s v="Unknown"/>
    <s v="No"/>
    <x v="0"/>
    <s v="Available"/>
    <n v="4656.28"/>
    <m/>
    <s v="Invalid"/>
    <s v="Exclude"/>
    <n v="0"/>
    <s v="Insufficient Data"/>
    <s v="Missing Information"/>
    <s v="Exclude"/>
    <d v="2024-11-01T00:00:00"/>
    <d v="2024-11-01T00:00:00"/>
    <s v="Yes"/>
    <s v="Online"/>
    <s v="Kolkata"/>
    <s v="Kolkata"/>
    <n v="3777.5"/>
  </r>
  <r>
    <n v="2088"/>
    <x v="1"/>
    <x v="3"/>
    <x v="11"/>
    <s v="XL"/>
    <s v="Alphabet"/>
    <s v="XL"/>
    <s v="Yes"/>
    <x v="2"/>
    <s v="Sold"/>
    <m/>
    <m/>
    <s v="Invalid"/>
    <s v="Exclude"/>
    <n v="0"/>
    <s v="Insufficient Data"/>
    <s v="Missing Information"/>
    <s v="Exclude"/>
    <d v="2025-04-26T00:00:00"/>
    <d v="2025-04-26T00:00:00"/>
    <s v="Yes"/>
    <s v="Online"/>
    <s v="Bangalore"/>
    <s v="Bangalore"/>
    <n v="2702.93"/>
  </r>
  <r>
    <n v="2089"/>
    <x v="1"/>
    <x v="0"/>
    <x v="5"/>
    <s v="L"/>
    <s v="Alphabet"/>
    <s v="L"/>
    <s v="Yes"/>
    <x v="6"/>
    <s v="Sold"/>
    <n v="6874.77"/>
    <n v="0.6"/>
    <s v="Valid"/>
    <s v="Include"/>
    <n v="5499.82"/>
    <n v="5499.8160000000007"/>
    <s v="Valid Revenue"/>
    <s v="Include"/>
    <d v="2024-12-02T00:00:00"/>
    <d v="2024-12-02T00:00:00"/>
    <s v="Yes"/>
    <s v="Online"/>
    <s v="Mumbai"/>
    <s v="Mumbai"/>
    <n v="-1076.6600000000001"/>
  </r>
  <r>
    <n v="2090"/>
    <x v="0"/>
    <x v="2"/>
    <x v="17"/>
    <n v="8"/>
    <s v="Number"/>
    <s v="8"/>
    <s v="Yes"/>
    <x v="0"/>
    <s v="Available"/>
    <m/>
    <m/>
    <s v="Invalid"/>
    <s v="Exclude"/>
    <n v="0"/>
    <s v="Insufficient Data"/>
    <s v="Missing Information"/>
    <s v="Exclude"/>
    <m/>
    <s v="Missing Date"/>
    <s v="No"/>
    <s v="Retail"/>
    <s v="Bangalore"/>
    <s v="Bangalore"/>
    <n v="163.15"/>
  </r>
  <r>
    <n v="2091"/>
    <x v="0"/>
    <x v="3"/>
    <x v="10"/>
    <n v="11"/>
    <s v="Number"/>
    <s v="11"/>
    <s v="Yes"/>
    <x v="0"/>
    <s v="Available"/>
    <n v="9246.8799999999992"/>
    <m/>
    <s v="Invalid"/>
    <s v="Exclude"/>
    <n v="0"/>
    <s v="Insufficient Data"/>
    <s v="Missing Information"/>
    <s v="Exclude"/>
    <m/>
    <s v="Missing Date"/>
    <s v="No"/>
    <s v="Retail"/>
    <s v="Mumbai"/>
    <s v="Mumbai"/>
    <n v="1917.55"/>
  </r>
  <r>
    <n v="2092"/>
    <x v="0"/>
    <x v="4"/>
    <x v="13"/>
    <s v="XL"/>
    <s v="Alphabet"/>
    <s v="XL"/>
    <s v="Yes"/>
    <x v="6"/>
    <s v="Sold"/>
    <m/>
    <n v="1.1299999999999999"/>
    <s v="Invalid"/>
    <s v="Exclude"/>
    <n v="0"/>
    <s v="Insufficient Data"/>
    <s v="Missing Information"/>
    <s v="Exclude"/>
    <m/>
    <s v="Missing Date"/>
    <s v="No"/>
    <s v="Online"/>
    <s v="Delhi"/>
    <s v="Delhi"/>
    <n v="207.2"/>
  </r>
  <r>
    <n v="2093"/>
    <x v="2"/>
    <x v="3"/>
    <x v="11"/>
    <s v="XL"/>
    <s v="Alphabet"/>
    <s v="XL"/>
    <s v="Yes"/>
    <x v="5"/>
    <s v="Available"/>
    <m/>
    <n v="0.28999999999999998"/>
    <s v="Valid"/>
    <s v="Include"/>
    <n v="0"/>
    <s v="Insufficient Data"/>
    <s v="Missing Information"/>
    <s v="Exclude"/>
    <m/>
    <s v="Missing Date"/>
    <s v="No"/>
    <s v="Online"/>
    <s v="Kolkata"/>
    <s v="Kolkata"/>
    <n v="-146.72999999999999"/>
  </r>
  <r>
    <n v="2094"/>
    <x v="0"/>
    <x v="0"/>
    <x v="5"/>
    <n v="10"/>
    <s v="Number"/>
    <s v="10"/>
    <s v="Yes"/>
    <x v="3"/>
    <s v="Sold"/>
    <n v="4276.3599999999997"/>
    <m/>
    <s v="Invalid"/>
    <s v="Exclude"/>
    <n v="0"/>
    <n v="4276.3599999999997"/>
    <s v="Valid Revenue"/>
    <s v="Include"/>
    <d v="2024-11-10T00:00:00"/>
    <d v="2024-11-10T00:00:00"/>
    <s v="Yes"/>
    <s v="Retail"/>
    <s v="Delhi"/>
    <s v="Delhi"/>
    <n v="2974.58"/>
  </r>
  <r>
    <n v="2095"/>
    <x v="2"/>
    <x v="2"/>
    <x v="7"/>
    <s v="M"/>
    <s v="Alphabet"/>
    <s v="M"/>
    <s v="Yes"/>
    <x v="0"/>
    <s v="Available"/>
    <m/>
    <m/>
    <s v="Invalid"/>
    <s v="Exclude"/>
    <n v="0"/>
    <s v="Insufficient Data"/>
    <s v="Missing Information"/>
    <s v="Exclude"/>
    <d v="2024-10-16T00:00:00"/>
    <d v="2024-10-16T00:00:00"/>
    <s v="Yes"/>
    <s v="Online"/>
    <s v="Delhi"/>
    <s v="Delhi"/>
    <n v="880.57"/>
  </r>
  <r>
    <n v="2096"/>
    <x v="2"/>
    <x v="3"/>
    <x v="16"/>
    <s v="XL"/>
    <s v="Alphabet"/>
    <s v="XL"/>
    <s v="Yes"/>
    <x v="6"/>
    <s v="Sold"/>
    <m/>
    <m/>
    <s v="Invalid"/>
    <s v="Exclude"/>
    <n v="0"/>
    <s v="Insufficient Data"/>
    <s v="Missing Information"/>
    <s v="Exclude"/>
    <d v="2024-12-24T00:00:00"/>
    <d v="2024-12-24T00:00:00"/>
    <s v="Yes"/>
    <s v="Online"/>
    <s v="Kolkata"/>
    <s v="Kolkata"/>
    <n v="288.66000000000003"/>
  </r>
  <r>
    <n v="2097"/>
    <x v="1"/>
    <x v="0"/>
    <x v="14"/>
    <s v="XL"/>
    <s v="Alphabet"/>
    <s v="XL"/>
    <s v="Yes"/>
    <x v="0"/>
    <s v="Available"/>
    <n v="7978.89"/>
    <m/>
    <s v="Invalid"/>
    <s v="Exclude"/>
    <n v="0"/>
    <s v="Insufficient Data"/>
    <s v="Missing Information"/>
    <s v="Exclude"/>
    <m/>
    <s v="Missing Date"/>
    <s v="No"/>
    <s v="Online"/>
    <s v="Bangalore"/>
    <s v="Bangalore"/>
    <n v="769.05"/>
  </r>
  <r>
    <n v="2098"/>
    <x v="2"/>
    <x v="0"/>
    <x v="14"/>
    <s v="L"/>
    <s v="Alphabet"/>
    <s v="L"/>
    <s v="Yes"/>
    <x v="0"/>
    <s v="Available"/>
    <n v="5690.69"/>
    <n v="0.69"/>
    <s v="Valid"/>
    <s v="Include"/>
    <n v="0"/>
    <s v="Insufficient Data"/>
    <s v="Missing Information"/>
    <s v="Exclude"/>
    <d v="2024-01-24T00:00:00"/>
    <d v="2024-01-24T00:00:00"/>
    <s v="Yes"/>
    <s v="Online"/>
    <s v="Hyderabad"/>
    <s v="Hyderabad"/>
    <n v="98.3"/>
  </r>
  <r>
    <n v="2099"/>
    <x v="0"/>
    <x v="1"/>
    <x v="6"/>
    <s v="M"/>
    <s v="Alphabet"/>
    <s v="M"/>
    <s v="Yes"/>
    <x v="6"/>
    <s v="Sold"/>
    <m/>
    <n v="0.32"/>
    <s v="Valid"/>
    <s v="Include"/>
    <n v="0"/>
    <s v="Insufficient Data"/>
    <s v="Missing Information"/>
    <s v="Exclude"/>
    <d v="2025-02-01T00:00:00"/>
    <d v="2025-02-01T00:00:00"/>
    <s v="Yes"/>
    <s v="Retail"/>
    <s v="Mumbai"/>
    <s v="Mumbai"/>
    <n v="360.97"/>
  </r>
  <r>
    <n v="2100"/>
    <x v="0"/>
    <x v="1"/>
    <x v="15"/>
    <n v="8"/>
    <s v="Number"/>
    <s v="8"/>
    <s v="Yes"/>
    <x v="3"/>
    <s v="Sold"/>
    <n v="5937.52"/>
    <m/>
    <s v="Invalid"/>
    <s v="Exclude"/>
    <n v="0"/>
    <n v="5937.52"/>
    <s v="Valid Revenue"/>
    <s v="Include"/>
    <d v="2025-07-11T00:00:00"/>
    <d v="2025-07-11T00:00:00"/>
    <s v="Yes"/>
    <s v="Retail"/>
    <s v="Mumbai"/>
    <s v="Mumbai"/>
    <n v="2287.5700000000002"/>
  </r>
  <r>
    <n v="2101"/>
    <x v="0"/>
    <x v="3"/>
    <x v="11"/>
    <s v="XL"/>
    <s v="Alphabet"/>
    <s v="XL"/>
    <s v="Yes"/>
    <x v="0"/>
    <s v="Available"/>
    <n v="2010.07"/>
    <m/>
    <s v="Invalid"/>
    <s v="Exclude"/>
    <n v="0"/>
    <s v="Insufficient Data"/>
    <s v="Missing Information"/>
    <s v="Exclude"/>
    <d v="2025-07-03T00:00:00"/>
    <d v="2025-07-03T00:00:00"/>
    <s v="Yes"/>
    <s v="Online"/>
    <s v="Hyderabad"/>
    <s v="Hyderabad"/>
    <n v="3398.01"/>
  </r>
  <r>
    <n v="2102"/>
    <x v="1"/>
    <x v="1"/>
    <x v="6"/>
    <s v="XL"/>
    <s v="Alphabet"/>
    <s v="XL"/>
    <s v="Yes"/>
    <x v="4"/>
    <s v="Check Return/Refund"/>
    <m/>
    <n v="0.77"/>
    <s v="Valid"/>
    <s v="Include"/>
    <n v="0"/>
    <s v="Insufficient Data"/>
    <s v="Missing Information"/>
    <s v="Exclude"/>
    <d v="2025-04-10T00:00:00"/>
    <d v="2025-04-10T00:00:00"/>
    <s v="Yes"/>
    <s v="Online"/>
    <s v="Pune"/>
    <s v="Pune"/>
    <n v="284.17"/>
  </r>
  <r>
    <n v="2103"/>
    <x v="1"/>
    <x v="4"/>
    <x v="19"/>
    <s v="XL"/>
    <s v="Alphabet"/>
    <s v="XL"/>
    <s v="Yes"/>
    <x v="4"/>
    <s v="Check Return/Refund"/>
    <n v="6777.88"/>
    <m/>
    <s v="Invalid"/>
    <s v="Exclude"/>
    <n v="0"/>
    <n v="-6777.88"/>
    <s v="Negative Revenue"/>
    <s v="Exclude"/>
    <d v="2025-01-08T00:00:00"/>
    <d v="2025-01-08T00:00:00"/>
    <s v="Yes"/>
    <s v="Online"/>
    <s v="Kolkata"/>
    <s v="Kolkata"/>
    <n v="469.61"/>
  </r>
  <r>
    <n v="2104"/>
    <x v="2"/>
    <x v="4"/>
    <x v="12"/>
    <m/>
    <s v="Missing"/>
    <s v="Unknown"/>
    <s v="No"/>
    <x v="0"/>
    <s v="Available"/>
    <m/>
    <m/>
    <s v="Invalid"/>
    <s v="Exclude"/>
    <n v="0"/>
    <s v="Insufficient Data"/>
    <s v="Missing Information"/>
    <s v="Exclude"/>
    <m/>
    <s v="Missing Date"/>
    <s v="No"/>
    <s v="Retail"/>
    <s v="Delhi"/>
    <s v="Delhi"/>
    <n v="2905.91"/>
  </r>
  <r>
    <n v="2105"/>
    <x v="0"/>
    <x v="0"/>
    <x v="9"/>
    <m/>
    <s v="Missing"/>
    <s v="Unknown"/>
    <s v="No"/>
    <x v="6"/>
    <s v="Sold"/>
    <n v="5744.7"/>
    <m/>
    <s v="Invalid"/>
    <s v="Exclude"/>
    <n v="0"/>
    <n v="11489.4"/>
    <s v="Valid Revenue"/>
    <s v="Include"/>
    <d v="2024-11-17T00:00:00"/>
    <d v="2024-11-17T00:00:00"/>
    <s v="Yes"/>
    <s v="Retail"/>
    <s v="Mumbai"/>
    <s v="Mumbai"/>
    <n v="1716.04"/>
  </r>
  <r>
    <n v="2106"/>
    <x v="1"/>
    <x v="3"/>
    <x v="11"/>
    <m/>
    <s v="Missing"/>
    <s v="Unknown"/>
    <s v="No"/>
    <x v="0"/>
    <s v="Available"/>
    <m/>
    <m/>
    <s v="Invalid"/>
    <s v="Exclude"/>
    <n v="0"/>
    <s v="Insufficient Data"/>
    <s v="Missing Information"/>
    <s v="Exclude"/>
    <m/>
    <s v="Missing Date"/>
    <s v="No"/>
    <s v="Retail"/>
    <s v="bengaluru"/>
    <s v="Bengaluru"/>
    <n v="76.95"/>
  </r>
  <r>
    <n v="2107"/>
    <x v="1"/>
    <x v="3"/>
    <x v="4"/>
    <s v="M"/>
    <s v="Alphabet"/>
    <s v="M"/>
    <s v="Yes"/>
    <x v="2"/>
    <s v="Sold"/>
    <m/>
    <m/>
    <s v="Invalid"/>
    <s v="Exclude"/>
    <n v="0"/>
    <s v="Insufficient Data"/>
    <s v="Missing Information"/>
    <s v="Exclude"/>
    <d v="2024-08-30T00:00:00"/>
    <d v="2024-08-30T00:00:00"/>
    <s v="Yes"/>
    <s v="Online"/>
    <s v="Hyderabad"/>
    <s v="Hyderabad"/>
    <n v="-184.69"/>
  </r>
  <r>
    <n v="2108"/>
    <x v="0"/>
    <x v="2"/>
    <x v="18"/>
    <s v="XL"/>
    <s v="Alphabet"/>
    <s v="XL"/>
    <s v="Yes"/>
    <x v="0"/>
    <s v="Available"/>
    <m/>
    <n v="0.27"/>
    <s v="Valid"/>
    <s v="Include"/>
    <n v="0"/>
    <s v="Insufficient Data"/>
    <s v="Missing Information"/>
    <s v="Exclude"/>
    <d v="2024-11-15T00:00:00"/>
    <d v="2024-11-15T00:00:00"/>
    <s v="Yes"/>
    <s v="Retail"/>
    <s v="Mumbai"/>
    <s v="Mumbai"/>
    <n v="-338.77"/>
  </r>
  <r>
    <n v="2109"/>
    <x v="0"/>
    <x v="4"/>
    <x v="13"/>
    <s v="M"/>
    <s v="Alphabet"/>
    <s v="M"/>
    <s v="Yes"/>
    <x v="5"/>
    <s v="Available"/>
    <m/>
    <m/>
    <s v="Invalid"/>
    <s v="Exclude"/>
    <n v="0"/>
    <s v="Insufficient Data"/>
    <s v="Missing Information"/>
    <s v="Exclude"/>
    <d v="2025-01-29T00:00:00"/>
    <d v="2025-01-29T00:00:00"/>
    <s v="Yes"/>
    <s v="Retail"/>
    <s v="Kolkata"/>
    <s v="Kolkata"/>
    <n v="3791.88"/>
  </r>
  <r>
    <n v="2110"/>
    <x v="0"/>
    <x v="3"/>
    <x v="10"/>
    <n v="12"/>
    <s v="Number"/>
    <s v="12"/>
    <s v="Yes"/>
    <x v="3"/>
    <s v="Sold"/>
    <m/>
    <n v="0.42"/>
    <s v="Valid"/>
    <s v="Include"/>
    <n v="0"/>
    <s v="Insufficient Data"/>
    <s v="Missing Information"/>
    <s v="Exclude"/>
    <d v="2024-12-25T00:00:00"/>
    <d v="2024-12-25T00:00:00"/>
    <s v="Yes"/>
    <s v="Retail"/>
    <s v="Pune"/>
    <s v="Pune"/>
    <n v="-259.29000000000002"/>
  </r>
  <r>
    <n v="2111"/>
    <x v="2"/>
    <x v="2"/>
    <x v="7"/>
    <m/>
    <s v="Missing"/>
    <s v="Unknown"/>
    <s v="No"/>
    <x v="0"/>
    <s v="Available"/>
    <m/>
    <n v="1.1399999999999999"/>
    <s v="Invalid"/>
    <s v="Exclude"/>
    <n v="0"/>
    <s v="Insufficient Data"/>
    <s v="Missing Information"/>
    <s v="Exclude"/>
    <d v="2024-11-21T00:00:00"/>
    <d v="2024-11-21T00:00:00"/>
    <s v="Yes"/>
    <s v="Retail"/>
    <s v="bengaluru"/>
    <s v="Bengaluru"/>
    <n v="1326.67"/>
  </r>
  <r>
    <n v="2112"/>
    <x v="1"/>
    <x v="0"/>
    <x v="9"/>
    <m/>
    <s v="Missing"/>
    <s v="Unknown"/>
    <s v="No"/>
    <x v="0"/>
    <s v="Available"/>
    <n v="2201.54"/>
    <m/>
    <s v="Invalid"/>
    <s v="Exclude"/>
    <n v="0"/>
    <s v="Insufficient Data"/>
    <s v="Missing Information"/>
    <s v="Exclude"/>
    <m/>
    <s v="Missing Date"/>
    <s v="No"/>
    <s v="Retail"/>
    <s v="bengaluru"/>
    <s v="Bengaluru"/>
    <n v="697.42"/>
  </r>
  <r>
    <n v="2113"/>
    <x v="1"/>
    <x v="4"/>
    <x v="8"/>
    <s v="XL"/>
    <s v="Alphabet"/>
    <s v="XL"/>
    <s v="Yes"/>
    <x v="0"/>
    <s v="Available"/>
    <n v="3939.34"/>
    <m/>
    <s v="Invalid"/>
    <s v="Exclude"/>
    <n v="0"/>
    <s v="Insufficient Data"/>
    <s v="Missing Information"/>
    <s v="Exclude"/>
    <d v="2023-12-19T00:00:00"/>
    <d v="2023-12-19T00:00:00"/>
    <s v="Yes"/>
    <s v="Retail"/>
    <s v="Pune"/>
    <s v="Pune"/>
    <n v="2918.93"/>
  </r>
  <r>
    <n v="2114"/>
    <x v="1"/>
    <x v="0"/>
    <x v="5"/>
    <s v="XL"/>
    <s v="Alphabet"/>
    <s v="XL"/>
    <s v="Yes"/>
    <x v="3"/>
    <s v="Sold"/>
    <n v="3167.33"/>
    <n v="0.53"/>
    <s v="Valid"/>
    <s v="Include"/>
    <n v="1488.65"/>
    <n v="1488.6451"/>
    <s v="Valid Revenue"/>
    <s v="Include"/>
    <m/>
    <s v="Missing Date"/>
    <s v="No"/>
    <s v="Retail"/>
    <s v="Pune"/>
    <s v="Pune"/>
    <n v="1567.37"/>
  </r>
  <r>
    <n v="2115"/>
    <x v="0"/>
    <x v="1"/>
    <x v="15"/>
    <n v="6"/>
    <s v="Number"/>
    <s v="6"/>
    <s v="Yes"/>
    <x v="6"/>
    <s v="Sold"/>
    <n v="7607.45"/>
    <m/>
    <s v="Invalid"/>
    <s v="Exclude"/>
    <n v="0"/>
    <n v="15214.9"/>
    <s v="Valid Revenue"/>
    <s v="Include"/>
    <m/>
    <s v="Missing Date"/>
    <s v="No"/>
    <s v="Online"/>
    <s v="Kolkata"/>
    <s v="Kolkata"/>
    <n v="1969.03"/>
  </r>
  <r>
    <n v="2116"/>
    <x v="1"/>
    <x v="4"/>
    <x v="19"/>
    <m/>
    <s v="Missing"/>
    <s v="Unknown"/>
    <s v="No"/>
    <x v="0"/>
    <s v="Available"/>
    <n v="4038.32"/>
    <n v="1.1299999999999999"/>
    <s v="Invalid"/>
    <s v="Exclude"/>
    <n v="0"/>
    <s v="Insufficient Data"/>
    <s v="Missing Information"/>
    <s v="Exclude"/>
    <d v="2024-08-27T00:00:00"/>
    <d v="2024-08-27T00:00:00"/>
    <s v="Yes"/>
    <s v="Online"/>
    <s v="Hyderabad"/>
    <s v="Hyderabad"/>
    <n v="2088.5500000000002"/>
  </r>
  <r>
    <n v="2117"/>
    <x v="1"/>
    <x v="0"/>
    <x v="0"/>
    <s v="L"/>
    <s v="Alphabet"/>
    <s v="L"/>
    <s v="Yes"/>
    <x v="5"/>
    <s v="Available"/>
    <n v="7645.96"/>
    <m/>
    <s v="Invalid"/>
    <s v="Exclude"/>
    <n v="0"/>
    <n v="0"/>
    <s v="No Recorded Revenue"/>
    <s v="Exclude"/>
    <d v="2024-10-30T00:00:00"/>
    <d v="2024-10-30T00:00:00"/>
    <s v="Yes"/>
    <s v="Online"/>
    <s v="Pune"/>
    <s v="Pune"/>
    <n v="2037.43"/>
  </r>
  <r>
    <n v="2118"/>
    <x v="0"/>
    <x v="4"/>
    <x v="13"/>
    <s v="XL"/>
    <s v="Alphabet"/>
    <s v="XL"/>
    <s v="Yes"/>
    <x v="6"/>
    <s v="Sold"/>
    <n v="8426.5400000000009"/>
    <m/>
    <s v="Invalid"/>
    <s v="Exclude"/>
    <n v="0"/>
    <n v="16853.080000000002"/>
    <s v="Valid Revenue"/>
    <s v="Include"/>
    <d v="2023-09-21T00:00:00"/>
    <d v="2023-09-21T00:00:00"/>
    <s v="Yes"/>
    <s v="Online"/>
    <s v="Hyderabad"/>
    <s v="Hyderabad"/>
    <n v="2696.85"/>
  </r>
  <r>
    <n v="2119"/>
    <x v="1"/>
    <x v="0"/>
    <x v="9"/>
    <n v="11"/>
    <s v="Number"/>
    <s v="11"/>
    <s v="Yes"/>
    <x v="4"/>
    <s v="Check Return/Refund"/>
    <m/>
    <n v="0.41"/>
    <s v="Valid"/>
    <s v="Include"/>
    <n v="0"/>
    <s v="Insufficient Data"/>
    <s v="Missing Information"/>
    <s v="Exclude"/>
    <d v="2025-04-05T00:00:00"/>
    <d v="2025-04-05T00:00:00"/>
    <s v="Yes"/>
    <s v="Retail"/>
    <s v="Kolkata"/>
    <s v="Kolkata"/>
    <n v="2887.81"/>
  </r>
  <r>
    <n v="2120"/>
    <x v="2"/>
    <x v="1"/>
    <x v="15"/>
    <n v="12"/>
    <s v="Number"/>
    <s v="12"/>
    <s v="Yes"/>
    <x v="0"/>
    <s v="Available"/>
    <m/>
    <m/>
    <s v="Invalid"/>
    <s v="Exclude"/>
    <n v="0"/>
    <s v="Insufficient Data"/>
    <s v="Missing Information"/>
    <s v="Exclude"/>
    <d v="2024-12-14T00:00:00"/>
    <d v="2024-12-14T00:00:00"/>
    <s v="Yes"/>
    <s v="Retail"/>
    <s v="Pune"/>
    <s v="Pune"/>
    <n v="-328"/>
  </r>
  <r>
    <n v="2000"/>
    <x v="0"/>
    <x v="3"/>
    <x v="4"/>
    <s v="M"/>
    <s v="Alphabet"/>
    <s v="M"/>
    <s v="Yes"/>
    <x v="4"/>
    <s v="Check Return/Refund"/>
    <m/>
    <m/>
    <s v="Invalid"/>
    <s v="Exclude"/>
    <n v="0"/>
    <s v="Insufficient Data"/>
    <s v="Missing Information"/>
    <s v="Exclude"/>
    <d v="2023-11-20T00:00:00"/>
    <d v="2023-11-20T00:00:00"/>
    <s v="Yes"/>
    <s v="Retail"/>
    <s v="Kolkata"/>
    <s v="Kolkata"/>
    <n v="929.75"/>
  </r>
  <r>
    <n v="2122"/>
    <x v="0"/>
    <x v="1"/>
    <x v="6"/>
    <m/>
    <s v="Missing"/>
    <s v="Unknown"/>
    <s v="No"/>
    <x v="5"/>
    <s v="Available"/>
    <m/>
    <m/>
    <s v="Invalid"/>
    <s v="Exclude"/>
    <n v="0"/>
    <s v="Insufficient Data"/>
    <s v="Missing Information"/>
    <s v="Exclude"/>
    <m/>
    <s v="Missing Date"/>
    <s v="No"/>
    <s v="Retail"/>
    <s v="bengaluru"/>
    <s v="Bengaluru"/>
    <n v="1078.48"/>
  </r>
  <r>
    <n v="2123"/>
    <x v="2"/>
    <x v="3"/>
    <x v="10"/>
    <s v="L"/>
    <s v="Alphabet"/>
    <s v="L"/>
    <s v="Yes"/>
    <x v="0"/>
    <s v="Available"/>
    <m/>
    <m/>
    <s v="Invalid"/>
    <s v="Exclude"/>
    <n v="0"/>
    <s v="Insufficient Data"/>
    <s v="Missing Information"/>
    <s v="Exclude"/>
    <d v="2024-09-15T00:00:00"/>
    <d v="2024-09-15T00:00:00"/>
    <s v="Yes"/>
    <s v="Retail"/>
    <s v="Hyderabad"/>
    <s v="Hyderabad"/>
    <n v="2195.52"/>
  </r>
  <r>
    <n v="2124"/>
    <x v="0"/>
    <x v="4"/>
    <x v="12"/>
    <s v="L"/>
    <s v="Alphabet"/>
    <s v="L"/>
    <s v="Yes"/>
    <x v="0"/>
    <s v="Available"/>
    <n v="6436.11"/>
    <n v="1.24"/>
    <s v="Invalid"/>
    <s v="Exclude"/>
    <n v="0"/>
    <s v="Insufficient Data"/>
    <s v="Missing Information"/>
    <s v="Exclude"/>
    <d v="2025-07-04T00:00:00"/>
    <d v="2025-07-04T00:00:00"/>
    <s v="Yes"/>
    <s v="Online"/>
    <s v="Kolkata"/>
    <s v="Kolkata"/>
    <n v="432.04"/>
  </r>
  <r>
    <n v="2125"/>
    <x v="1"/>
    <x v="1"/>
    <x v="1"/>
    <s v="M"/>
    <s v="Alphabet"/>
    <s v="M"/>
    <s v="Yes"/>
    <x v="0"/>
    <s v="Available"/>
    <m/>
    <m/>
    <s v="Invalid"/>
    <s v="Exclude"/>
    <n v="0"/>
    <s v="Insufficient Data"/>
    <s v="Missing Information"/>
    <s v="Exclude"/>
    <d v="2024-12-10T00:00:00"/>
    <d v="2024-12-10T00:00:00"/>
    <s v="Yes"/>
    <s v="Retail"/>
    <s v="Hyderabad"/>
    <s v="Hyderabad"/>
    <n v="1051.22"/>
  </r>
  <r>
    <n v="2126"/>
    <x v="0"/>
    <x v="3"/>
    <x v="16"/>
    <s v="L"/>
    <s v="Alphabet"/>
    <s v="L"/>
    <s v="Yes"/>
    <x v="4"/>
    <s v="Check Return/Refund"/>
    <n v="5399.58"/>
    <m/>
    <s v="Invalid"/>
    <s v="Exclude"/>
    <n v="0"/>
    <n v="-5399.58"/>
    <s v="Negative Revenue"/>
    <s v="Exclude"/>
    <d v="2024-12-14T00:00:00"/>
    <d v="2024-12-14T00:00:00"/>
    <s v="Yes"/>
    <s v="Retail"/>
    <s v="Pune"/>
    <s v="Pune"/>
    <n v="2508.34"/>
  </r>
  <r>
    <n v="2127"/>
    <x v="2"/>
    <x v="0"/>
    <x v="9"/>
    <s v="L"/>
    <s v="Alphabet"/>
    <s v="L"/>
    <s v="Yes"/>
    <x v="4"/>
    <s v="Check Return/Refund"/>
    <n v="4020.5"/>
    <m/>
    <s v="Invalid"/>
    <s v="Exclude"/>
    <n v="0"/>
    <n v="-4020.5"/>
    <s v="Negative Revenue"/>
    <s v="Exclude"/>
    <d v="2023-08-19T00:00:00"/>
    <d v="2023-08-19T00:00:00"/>
    <s v="Yes"/>
    <s v="Online"/>
    <s v="Mumbai"/>
    <s v="Mumbai"/>
    <n v="3718.37"/>
  </r>
  <r>
    <n v="2128"/>
    <x v="1"/>
    <x v="4"/>
    <x v="19"/>
    <s v="L"/>
    <s v="Alphabet"/>
    <s v="L"/>
    <s v="Yes"/>
    <x v="0"/>
    <s v="Available"/>
    <n v="8750.7099999999991"/>
    <m/>
    <s v="Invalid"/>
    <s v="Exclude"/>
    <n v="0"/>
    <s v="Insufficient Data"/>
    <s v="Missing Information"/>
    <s v="Exclude"/>
    <m/>
    <s v="Missing Date"/>
    <s v="No"/>
    <s v="Retail"/>
    <s v="Bangalore"/>
    <s v="Bangalore"/>
    <n v="1411.29"/>
  </r>
  <r>
    <n v="2129"/>
    <x v="2"/>
    <x v="4"/>
    <x v="13"/>
    <n v="9"/>
    <s v="Number"/>
    <s v="9"/>
    <s v="Yes"/>
    <x v="0"/>
    <s v="Available"/>
    <m/>
    <m/>
    <s v="Invalid"/>
    <s v="Exclude"/>
    <n v="0"/>
    <s v="Insufficient Data"/>
    <s v="Missing Information"/>
    <s v="Exclude"/>
    <m/>
    <s v="Missing Date"/>
    <s v="No"/>
    <s v="Retail"/>
    <s v="Delhi"/>
    <s v="Delhi"/>
    <n v="841.4"/>
  </r>
  <r>
    <n v="2130"/>
    <x v="2"/>
    <x v="1"/>
    <x v="2"/>
    <n v="10"/>
    <s v="Number"/>
    <s v="10"/>
    <s v="Yes"/>
    <x v="1"/>
    <s v="Sold"/>
    <m/>
    <n v="0.24"/>
    <s v="Valid"/>
    <s v="Include"/>
    <n v="0"/>
    <s v="Insufficient Data"/>
    <s v="Missing Information"/>
    <s v="Exclude"/>
    <d v="2024-09-14T00:00:00"/>
    <d v="2024-09-14T00:00:00"/>
    <s v="Yes"/>
    <s v="Online"/>
    <s v="bengaluru"/>
    <s v="Bengaluru"/>
    <n v="2962.75"/>
  </r>
  <r>
    <n v="2131"/>
    <x v="0"/>
    <x v="3"/>
    <x v="11"/>
    <s v="XL"/>
    <s v="Alphabet"/>
    <s v="XL"/>
    <s v="Yes"/>
    <x v="0"/>
    <s v="Available"/>
    <n v="5561.82"/>
    <m/>
    <s v="Invalid"/>
    <s v="Exclude"/>
    <n v="0"/>
    <s v="Insufficient Data"/>
    <s v="Missing Information"/>
    <s v="Exclude"/>
    <m/>
    <s v="Missing Date"/>
    <s v="No"/>
    <s v="Retail"/>
    <s v="Mumbai"/>
    <s v="Mumbai"/>
    <n v="2227.48"/>
  </r>
  <r>
    <n v="2132"/>
    <x v="2"/>
    <x v="3"/>
    <x v="11"/>
    <s v="L"/>
    <s v="Alphabet"/>
    <s v="L"/>
    <s v="Yes"/>
    <x v="6"/>
    <s v="Sold"/>
    <m/>
    <m/>
    <s v="Invalid"/>
    <s v="Exclude"/>
    <n v="0"/>
    <s v="Insufficient Data"/>
    <s v="Missing Information"/>
    <s v="Exclude"/>
    <m/>
    <s v="Missing Date"/>
    <s v="No"/>
    <s v="Online"/>
    <s v="Delhi"/>
    <s v="Delhi"/>
    <n v="3882.22"/>
  </r>
  <r>
    <n v="2133"/>
    <x v="2"/>
    <x v="0"/>
    <x v="9"/>
    <s v="XL"/>
    <s v="Alphabet"/>
    <s v="XL"/>
    <s v="Yes"/>
    <x v="0"/>
    <s v="Available"/>
    <n v="6789.53"/>
    <m/>
    <s v="Invalid"/>
    <s v="Exclude"/>
    <n v="0"/>
    <s v="Insufficient Data"/>
    <s v="Missing Information"/>
    <s v="Exclude"/>
    <d v="2024-10-10T00:00:00"/>
    <d v="2024-10-10T00:00:00"/>
    <s v="Yes"/>
    <s v="Retail"/>
    <s v="Pune"/>
    <s v="Pune"/>
    <n v="-166.81"/>
  </r>
  <r>
    <n v="2134"/>
    <x v="2"/>
    <x v="0"/>
    <x v="14"/>
    <s v="M"/>
    <s v="Alphabet"/>
    <s v="M"/>
    <s v="Yes"/>
    <x v="0"/>
    <s v="Available"/>
    <n v="4738.62"/>
    <m/>
    <s v="Invalid"/>
    <s v="Exclude"/>
    <n v="0"/>
    <s v="Insufficient Data"/>
    <s v="Missing Information"/>
    <s v="Exclude"/>
    <d v="2024-08-06T00:00:00"/>
    <d v="2024-08-06T00:00:00"/>
    <s v="Yes"/>
    <s v="Online"/>
    <s v="Hyderabad"/>
    <s v="Hyderabad"/>
    <n v="1009.28"/>
  </r>
  <r>
    <n v="2135"/>
    <x v="2"/>
    <x v="4"/>
    <x v="13"/>
    <s v="L"/>
    <s v="Alphabet"/>
    <s v="L"/>
    <s v="Yes"/>
    <x v="6"/>
    <s v="Sold"/>
    <n v="9106.61"/>
    <n v="0.74"/>
    <s v="Valid"/>
    <s v="Include"/>
    <n v="4735.4399999999996"/>
    <n v="4735.4372000000003"/>
    <s v="Valid Revenue"/>
    <s v="Include"/>
    <d v="2024-11-03T00:00:00"/>
    <d v="2024-11-03T00:00:00"/>
    <s v="Yes"/>
    <s v="Retail"/>
    <s v="Hyderabad"/>
    <s v="Hyderabad"/>
    <n v="2422.38"/>
  </r>
  <r>
    <n v="2136"/>
    <x v="0"/>
    <x v="0"/>
    <x v="14"/>
    <s v="L"/>
    <s v="Alphabet"/>
    <s v="L"/>
    <s v="Yes"/>
    <x v="3"/>
    <s v="Sold"/>
    <m/>
    <m/>
    <s v="Invalid"/>
    <s v="Exclude"/>
    <n v="0"/>
    <s v="Insufficient Data"/>
    <s v="Missing Information"/>
    <s v="Exclude"/>
    <d v="2024-09-15T00:00:00"/>
    <d v="2024-09-15T00:00:00"/>
    <s v="Yes"/>
    <s v="Online"/>
    <s v="Pune"/>
    <s v="Pune"/>
    <n v="3672.24"/>
  </r>
  <r>
    <n v="2137"/>
    <x v="2"/>
    <x v="1"/>
    <x v="15"/>
    <m/>
    <s v="Missing"/>
    <s v="Unknown"/>
    <s v="No"/>
    <x v="5"/>
    <s v="Available"/>
    <n v="5222.0200000000004"/>
    <n v="0.95"/>
    <s v="Valid"/>
    <s v="Include"/>
    <n v="0"/>
    <n v="0"/>
    <s v="No Recorded Revenue"/>
    <s v="Exclude"/>
    <d v="2025-01-12T00:00:00"/>
    <d v="2025-01-12T00:00:00"/>
    <s v="Yes"/>
    <s v="Online"/>
    <s v="Delhi"/>
    <s v="Delhi"/>
    <n v="1796.76"/>
  </r>
  <r>
    <n v="2138"/>
    <x v="2"/>
    <x v="3"/>
    <x v="16"/>
    <n v="11"/>
    <s v="Number"/>
    <s v="11"/>
    <s v="Yes"/>
    <x v="6"/>
    <s v="Sold"/>
    <n v="8055.2"/>
    <m/>
    <s v="Invalid"/>
    <s v="Exclude"/>
    <n v="0"/>
    <n v="16110.4"/>
    <s v="Valid Revenue"/>
    <s v="Include"/>
    <d v="2025-06-14T00:00:00"/>
    <d v="2025-06-14T00:00:00"/>
    <s v="Yes"/>
    <s v="Online"/>
    <s v="Mumbai"/>
    <s v="Mumbai"/>
    <n v="1840.09"/>
  </r>
  <r>
    <n v="2139"/>
    <x v="1"/>
    <x v="4"/>
    <x v="8"/>
    <s v="M"/>
    <s v="Alphabet"/>
    <s v="M"/>
    <s v="Yes"/>
    <x v="0"/>
    <s v="Available"/>
    <m/>
    <m/>
    <s v="Invalid"/>
    <s v="Exclude"/>
    <n v="0"/>
    <s v="Insufficient Data"/>
    <s v="Missing Information"/>
    <s v="Exclude"/>
    <d v="2025-06-19T00:00:00"/>
    <d v="2025-06-19T00:00:00"/>
    <s v="Yes"/>
    <s v="Retail"/>
    <s v="Mumbai"/>
    <s v="Mumbai"/>
    <n v="-334.52"/>
  </r>
  <r>
    <n v="2140"/>
    <x v="2"/>
    <x v="4"/>
    <x v="13"/>
    <s v="M"/>
    <s v="Alphabet"/>
    <s v="M"/>
    <s v="Yes"/>
    <x v="0"/>
    <s v="Available"/>
    <n v="6765.74"/>
    <m/>
    <s v="Invalid"/>
    <s v="Exclude"/>
    <n v="0"/>
    <s v="Insufficient Data"/>
    <s v="Missing Information"/>
    <s v="Exclude"/>
    <d v="2025-04-28T00:00:00"/>
    <d v="2025-04-28T00:00:00"/>
    <s v="Yes"/>
    <s v="Online"/>
    <s v="Bangalore"/>
    <s v="Bangalore"/>
    <n v="-875.45"/>
  </r>
  <r>
    <n v="2141"/>
    <x v="0"/>
    <x v="1"/>
    <x v="1"/>
    <m/>
    <s v="Missing"/>
    <s v="Unknown"/>
    <s v="No"/>
    <x v="0"/>
    <s v="Available"/>
    <m/>
    <n v="1.1000000000000001"/>
    <s v="Invalid"/>
    <s v="Exclude"/>
    <n v="0"/>
    <s v="Insufficient Data"/>
    <s v="Missing Information"/>
    <s v="Exclude"/>
    <d v="2023-11-22T00:00:00"/>
    <d v="2023-11-22T00:00:00"/>
    <s v="Yes"/>
    <s v="Retail"/>
    <s v="Kolkata"/>
    <s v="Kolkata"/>
    <n v="-1032.47"/>
  </r>
  <r>
    <n v="2142"/>
    <x v="0"/>
    <x v="1"/>
    <x v="6"/>
    <m/>
    <s v="Missing"/>
    <s v="Unknown"/>
    <s v="No"/>
    <x v="0"/>
    <s v="Available"/>
    <m/>
    <m/>
    <s v="Invalid"/>
    <s v="Exclude"/>
    <n v="0"/>
    <s v="Insufficient Data"/>
    <s v="Missing Information"/>
    <s v="Exclude"/>
    <d v="2024-10-03T00:00:00"/>
    <d v="2024-10-03T00:00:00"/>
    <s v="Yes"/>
    <s v="Retail"/>
    <s v="Kolkata"/>
    <s v="Kolkata"/>
    <n v="-995.59"/>
  </r>
  <r>
    <n v="2143"/>
    <x v="0"/>
    <x v="0"/>
    <x v="14"/>
    <s v="L"/>
    <s v="Alphabet"/>
    <s v="L"/>
    <s v="Yes"/>
    <x v="4"/>
    <s v="Check Return/Refund"/>
    <m/>
    <m/>
    <s v="Invalid"/>
    <s v="Exclude"/>
    <n v="0"/>
    <s v="Insufficient Data"/>
    <s v="Missing Information"/>
    <s v="Exclude"/>
    <d v="2025-03-10T00:00:00"/>
    <d v="2025-03-10T00:00:00"/>
    <s v="Yes"/>
    <s v="Online"/>
    <s v="Delhi"/>
    <s v="Delhi"/>
    <n v="1006.66"/>
  </r>
  <r>
    <n v="2144"/>
    <x v="1"/>
    <x v="2"/>
    <x v="7"/>
    <m/>
    <s v="Missing"/>
    <s v="Unknown"/>
    <s v="No"/>
    <x v="2"/>
    <s v="Sold"/>
    <m/>
    <m/>
    <s v="Invalid"/>
    <s v="Exclude"/>
    <n v="0"/>
    <s v="Insufficient Data"/>
    <s v="Missing Information"/>
    <s v="Exclude"/>
    <d v="2025-03-30T00:00:00"/>
    <d v="2025-03-30T00:00:00"/>
    <s v="Yes"/>
    <s v="Online"/>
    <s v="Kolkata"/>
    <s v="Kolkata"/>
    <n v="2385.1"/>
  </r>
  <r>
    <n v="2145"/>
    <x v="2"/>
    <x v="2"/>
    <x v="3"/>
    <n v="6"/>
    <s v="Number"/>
    <s v="6"/>
    <s v="Yes"/>
    <x v="5"/>
    <s v="Available"/>
    <m/>
    <n v="0.67"/>
    <s v="Valid"/>
    <s v="Include"/>
    <n v="0"/>
    <s v="Insufficient Data"/>
    <s v="Missing Information"/>
    <s v="Exclude"/>
    <d v="2024-07-30T00:00:00"/>
    <d v="2024-07-30T00:00:00"/>
    <s v="Yes"/>
    <s v="Online"/>
    <s v="Bangalore"/>
    <s v="Bangalore"/>
    <n v="1335.45"/>
  </r>
  <r>
    <n v="2146"/>
    <x v="0"/>
    <x v="4"/>
    <x v="8"/>
    <s v="XL"/>
    <s v="Alphabet"/>
    <s v="XL"/>
    <s v="Yes"/>
    <x v="0"/>
    <s v="Available"/>
    <m/>
    <n v="1.1200000000000001"/>
    <s v="Invalid"/>
    <s v="Exclude"/>
    <n v="0"/>
    <s v="Insufficient Data"/>
    <s v="Missing Information"/>
    <s v="Exclude"/>
    <d v="2025-02-15T00:00:00"/>
    <d v="2025-02-15T00:00:00"/>
    <s v="Yes"/>
    <s v="Retail"/>
    <s v="Mumbai"/>
    <s v="Mumbai"/>
    <n v="-908.85"/>
  </r>
  <r>
    <n v="2147"/>
    <x v="1"/>
    <x v="1"/>
    <x v="15"/>
    <s v="XL"/>
    <s v="Alphabet"/>
    <s v="XL"/>
    <s v="Yes"/>
    <x v="4"/>
    <s v="Check Return/Refund"/>
    <m/>
    <m/>
    <s v="Invalid"/>
    <s v="Exclude"/>
    <n v="0"/>
    <s v="Insufficient Data"/>
    <s v="Missing Information"/>
    <s v="Exclude"/>
    <d v="2024-09-14T00:00:00"/>
    <d v="2024-09-14T00:00:00"/>
    <s v="Yes"/>
    <s v="Online"/>
    <s v="Hyderabad"/>
    <s v="Hyderabad"/>
    <n v="-426.53"/>
  </r>
  <r>
    <n v="2148"/>
    <x v="2"/>
    <x v="4"/>
    <x v="12"/>
    <m/>
    <s v="Missing"/>
    <s v="Unknown"/>
    <s v="No"/>
    <x v="0"/>
    <s v="Available"/>
    <m/>
    <m/>
    <s v="Invalid"/>
    <s v="Exclude"/>
    <n v="0"/>
    <s v="Insufficient Data"/>
    <s v="Missing Information"/>
    <s v="Exclude"/>
    <d v="2025-06-19T00:00:00"/>
    <d v="2025-06-19T00:00:00"/>
    <s v="Yes"/>
    <s v="Online"/>
    <s v="Hyderabad"/>
    <s v="Hyderabad"/>
    <n v="520.54999999999995"/>
  </r>
  <r>
    <n v="2149"/>
    <x v="1"/>
    <x v="3"/>
    <x v="16"/>
    <m/>
    <s v="Missing"/>
    <s v="Unknown"/>
    <s v="No"/>
    <x v="0"/>
    <s v="Available"/>
    <m/>
    <m/>
    <s v="Invalid"/>
    <s v="Exclude"/>
    <n v="0"/>
    <s v="Insufficient Data"/>
    <s v="Missing Information"/>
    <s v="Exclude"/>
    <d v="2025-05-20T00:00:00"/>
    <d v="2025-05-20T00:00:00"/>
    <s v="Yes"/>
    <s v="Online"/>
    <s v="Kolkata"/>
    <s v="Kolkata"/>
    <n v="-595.69000000000005"/>
  </r>
  <r>
    <n v="2150"/>
    <x v="1"/>
    <x v="4"/>
    <x v="19"/>
    <s v="M"/>
    <s v="Alphabet"/>
    <s v="M"/>
    <s v="Yes"/>
    <x v="6"/>
    <s v="Sold"/>
    <n v="3313.21"/>
    <n v="0.48"/>
    <s v="Valid"/>
    <s v="Include"/>
    <n v="3445.74"/>
    <n v="3445.7384000000002"/>
    <s v="Valid Revenue"/>
    <s v="Include"/>
    <d v="2025-07-06T00:00:00"/>
    <d v="2025-07-06T00:00:00"/>
    <s v="Yes"/>
    <s v="Online"/>
    <s v="bengaluru"/>
    <s v="Bengaluru"/>
    <n v="3221.62"/>
  </r>
  <r>
    <n v="2151"/>
    <x v="0"/>
    <x v="1"/>
    <x v="1"/>
    <s v="L"/>
    <s v="Alphabet"/>
    <s v="L"/>
    <s v="Yes"/>
    <x v="2"/>
    <s v="Sold"/>
    <n v="5619.75"/>
    <m/>
    <s v="Invalid"/>
    <s v="Exclude"/>
    <n v="0"/>
    <n v="22479"/>
    <s v="Valid Revenue"/>
    <s v="Include"/>
    <d v="2025-05-27T00:00:00"/>
    <d v="2025-05-27T00:00:00"/>
    <s v="Yes"/>
    <s v="Online"/>
    <s v="bengaluru"/>
    <s v="Bengaluru"/>
    <n v="2000.85"/>
  </r>
  <r>
    <n v="2152"/>
    <x v="1"/>
    <x v="3"/>
    <x v="11"/>
    <n v="8"/>
    <s v="Number"/>
    <s v="8"/>
    <s v="Yes"/>
    <x v="0"/>
    <s v="Available"/>
    <m/>
    <m/>
    <s v="Invalid"/>
    <s v="Exclude"/>
    <n v="0"/>
    <s v="Insufficient Data"/>
    <s v="Missing Information"/>
    <s v="Exclude"/>
    <m/>
    <s v="Missing Date"/>
    <s v="No"/>
    <s v="Online"/>
    <s v="bengaluru"/>
    <s v="Bengaluru"/>
    <n v="3819.41"/>
  </r>
  <r>
    <n v="2153"/>
    <x v="2"/>
    <x v="3"/>
    <x v="4"/>
    <m/>
    <s v="Missing"/>
    <s v="Unknown"/>
    <s v="No"/>
    <x v="5"/>
    <s v="Available"/>
    <m/>
    <n v="0.09"/>
    <s v="Valid"/>
    <s v="Include"/>
    <n v="0"/>
    <s v="Insufficient Data"/>
    <s v="Missing Information"/>
    <s v="Exclude"/>
    <d v="2024-08-18T00:00:00"/>
    <d v="2024-08-18T00:00:00"/>
    <s v="Yes"/>
    <s v="Retail"/>
    <s v="Pune"/>
    <s v="Pune"/>
    <n v="1246.58"/>
  </r>
  <r>
    <n v="2154"/>
    <x v="0"/>
    <x v="2"/>
    <x v="3"/>
    <s v="XL"/>
    <s v="Alphabet"/>
    <s v="XL"/>
    <s v="Yes"/>
    <x v="0"/>
    <s v="Available"/>
    <n v="2963.16"/>
    <m/>
    <s v="Invalid"/>
    <s v="Exclude"/>
    <n v="0"/>
    <s v="Insufficient Data"/>
    <s v="Missing Information"/>
    <s v="Exclude"/>
    <d v="2025-04-01T00:00:00"/>
    <d v="2025-04-01T00:00:00"/>
    <s v="Yes"/>
    <s v="Online"/>
    <s v="Bangalore"/>
    <s v="Bangalore"/>
    <n v="2381.85"/>
  </r>
  <r>
    <n v="2155"/>
    <x v="2"/>
    <x v="1"/>
    <x v="15"/>
    <m/>
    <s v="Missing"/>
    <s v="Unknown"/>
    <s v="No"/>
    <x v="1"/>
    <s v="Sold"/>
    <m/>
    <m/>
    <s v="Invalid"/>
    <s v="Exclude"/>
    <n v="0"/>
    <s v="Insufficient Data"/>
    <s v="Missing Information"/>
    <s v="Exclude"/>
    <m/>
    <s v="Missing Date"/>
    <s v="No"/>
    <s v="Online"/>
    <s v="Hyderabad"/>
    <s v="Hyderabad"/>
    <n v="1475.15"/>
  </r>
  <r>
    <n v="2156"/>
    <x v="2"/>
    <x v="1"/>
    <x v="1"/>
    <s v="M"/>
    <s v="Alphabet"/>
    <s v="M"/>
    <s v="Yes"/>
    <x v="5"/>
    <s v="Available"/>
    <m/>
    <m/>
    <s v="Invalid"/>
    <s v="Exclude"/>
    <n v="0"/>
    <s v="Insufficient Data"/>
    <s v="Missing Information"/>
    <s v="Exclude"/>
    <d v="2024-08-31T00:00:00"/>
    <d v="2024-08-31T00:00:00"/>
    <s v="Yes"/>
    <s v="Online"/>
    <s v="Pune"/>
    <s v="Pune"/>
    <n v="-286.07"/>
  </r>
  <r>
    <n v="2157"/>
    <x v="0"/>
    <x v="1"/>
    <x v="2"/>
    <m/>
    <s v="Missing"/>
    <s v="Unknown"/>
    <s v="No"/>
    <x v="3"/>
    <s v="Sold"/>
    <m/>
    <m/>
    <s v="Invalid"/>
    <s v="Exclude"/>
    <n v="0"/>
    <s v="Insufficient Data"/>
    <s v="Missing Information"/>
    <s v="Exclude"/>
    <d v="2025-04-29T00:00:00"/>
    <d v="2025-04-29T00:00:00"/>
    <s v="Yes"/>
    <s v="Online"/>
    <s v="Delhi"/>
    <s v="Delhi"/>
    <n v="-701.01"/>
  </r>
  <r>
    <n v="2158"/>
    <x v="1"/>
    <x v="3"/>
    <x v="4"/>
    <s v="M"/>
    <s v="Alphabet"/>
    <s v="M"/>
    <s v="Yes"/>
    <x v="4"/>
    <s v="Check Return/Refund"/>
    <m/>
    <n v="0.5"/>
    <s v="Valid"/>
    <s v="Include"/>
    <n v="0"/>
    <s v="Insufficient Data"/>
    <s v="Missing Information"/>
    <s v="Exclude"/>
    <d v="2025-01-28T00:00:00"/>
    <d v="2025-01-28T00:00:00"/>
    <s v="Yes"/>
    <s v="Online"/>
    <s v="Mumbai"/>
    <s v="Mumbai"/>
    <n v="514.79"/>
  </r>
  <r>
    <n v="2159"/>
    <x v="1"/>
    <x v="0"/>
    <x v="14"/>
    <s v="XL"/>
    <s v="Alphabet"/>
    <s v="XL"/>
    <s v="Yes"/>
    <x v="6"/>
    <s v="Sold"/>
    <n v="3987.65"/>
    <m/>
    <s v="Invalid"/>
    <s v="Exclude"/>
    <n v="0"/>
    <n v="7975.3"/>
    <s v="Valid Revenue"/>
    <s v="Include"/>
    <m/>
    <s v="Missing Date"/>
    <s v="No"/>
    <s v="Retail"/>
    <s v="Delhi"/>
    <s v="Delhi"/>
    <n v="2781.72"/>
  </r>
  <r>
    <n v="2160"/>
    <x v="0"/>
    <x v="3"/>
    <x v="10"/>
    <s v="XL"/>
    <s v="Alphabet"/>
    <s v="XL"/>
    <s v="Yes"/>
    <x v="0"/>
    <s v="Available"/>
    <m/>
    <m/>
    <s v="Invalid"/>
    <s v="Exclude"/>
    <n v="0"/>
    <s v="Insufficient Data"/>
    <s v="Missing Information"/>
    <s v="Exclude"/>
    <d v="2025-03-01T00:00:00"/>
    <d v="2025-03-01T00:00:00"/>
    <s v="Yes"/>
    <s v="Retail"/>
    <s v="Mumbai"/>
    <s v="Mumbai"/>
    <n v="3744.91"/>
  </r>
  <r>
    <n v="2161"/>
    <x v="0"/>
    <x v="2"/>
    <x v="7"/>
    <s v="M"/>
    <s v="Alphabet"/>
    <s v="M"/>
    <s v="Yes"/>
    <x v="5"/>
    <s v="Available"/>
    <n v="5119.41"/>
    <n v="0.8"/>
    <s v="Valid"/>
    <s v="Include"/>
    <n v="0"/>
    <n v="0"/>
    <s v="No Recorded Revenue"/>
    <s v="Exclude"/>
    <m/>
    <s v="Missing Date"/>
    <s v="No"/>
    <s v="Online"/>
    <s v="Pune"/>
    <s v="Pune"/>
    <n v="1956.8"/>
  </r>
  <r>
    <n v="2162"/>
    <x v="2"/>
    <x v="2"/>
    <x v="3"/>
    <n v="8"/>
    <s v="Number"/>
    <s v="8"/>
    <s v="Yes"/>
    <x v="0"/>
    <s v="Available"/>
    <n v="7662.11"/>
    <m/>
    <s v="Invalid"/>
    <s v="Exclude"/>
    <n v="0"/>
    <s v="Insufficient Data"/>
    <s v="Missing Information"/>
    <s v="Exclude"/>
    <m/>
    <s v="Missing Date"/>
    <s v="No"/>
    <s v="Online"/>
    <s v="Mumbai"/>
    <s v="Mumbai"/>
    <n v="2398.5500000000002"/>
  </r>
  <r>
    <n v="2163"/>
    <x v="2"/>
    <x v="2"/>
    <x v="17"/>
    <n v="7"/>
    <s v="Number"/>
    <s v="7"/>
    <s v="Yes"/>
    <x v="0"/>
    <s v="Available"/>
    <m/>
    <n v="1.24"/>
    <s v="Invalid"/>
    <s v="Exclude"/>
    <n v="0"/>
    <s v="Insufficient Data"/>
    <s v="Missing Information"/>
    <s v="Exclude"/>
    <d v="2025-03-06T00:00:00"/>
    <d v="2025-03-06T00:00:00"/>
    <s v="Yes"/>
    <s v="Retail"/>
    <s v="Hyderabad"/>
    <s v="Hyderabad"/>
    <n v="3344.98"/>
  </r>
  <r>
    <n v="2164"/>
    <x v="1"/>
    <x v="1"/>
    <x v="6"/>
    <n v="8"/>
    <s v="Number"/>
    <s v="8"/>
    <s v="Yes"/>
    <x v="5"/>
    <s v="Available"/>
    <m/>
    <n v="0.95"/>
    <s v="Valid"/>
    <s v="Include"/>
    <n v="0"/>
    <s v="Insufficient Data"/>
    <s v="Missing Information"/>
    <s v="Exclude"/>
    <d v="2024-10-23T00:00:00"/>
    <d v="2024-10-23T00:00:00"/>
    <s v="Yes"/>
    <s v="Online"/>
    <s v="Pune"/>
    <s v="Pune"/>
    <n v="-872.9"/>
  </r>
  <r>
    <n v="2165"/>
    <x v="0"/>
    <x v="0"/>
    <x v="0"/>
    <s v="L"/>
    <s v="Alphabet"/>
    <s v="L"/>
    <s v="Yes"/>
    <x v="2"/>
    <s v="Sold"/>
    <n v="4577.6499999999996"/>
    <m/>
    <s v="Invalid"/>
    <s v="Exclude"/>
    <n v="0"/>
    <n v="18310.599999999999"/>
    <s v="Valid Revenue"/>
    <s v="Include"/>
    <d v="2024-11-11T00:00:00"/>
    <d v="2024-11-11T00:00:00"/>
    <s v="Yes"/>
    <s v="Retail"/>
    <s v="Kolkata"/>
    <s v="Kolkata"/>
    <n v="2460.19"/>
  </r>
  <r>
    <n v="2166"/>
    <x v="1"/>
    <x v="2"/>
    <x v="18"/>
    <s v="M"/>
    <s v="Alphabet"/>
    <s v="M"/>
    <s v="Yes"/>
    <x v="0"/>
    <s v="Available"/>
    <n v="7312.38"/>
    <m/>
    <s v="Invalid"/>
    <s v="Exclude"/>
    <n v="0"/>
    <s v="Insufficient Data"/>
    <s v="Missing Information"/>
    <s v="Exclude"/>
    <d v="2025-02-01T00:00:00"/>
    <d v="2025-02-01T00:00:00"/>
    <s v="Yes"/>
    <s v="Online"/>
    <s v="Mumbai"/>
    <s v="Mumbai"/>
    <n v="3364.05"/>
  </r>
  <r>
    <n v="2167"/>
    <x v="2"/>
    <x v="3"/>
    <x v="4"/>
    <s v="XL"/>
    <s v="Alphabet"/>
    <s v="XL"/>
    <s v="Yes"/>
    <x v="1"/>
    <s v="Sold"/>
    <n v="3055.79"/>
    <m/>
    <s v="Invalid"/>
    <s v="Exclude"/>
    <n v="0"/>
    <n v="9167.369999999999"/>
    <s v="Valid Revenue"/>
    <s v="Include"/>
    <m/>
    <s v="Missing Date"/>
    <s v="No"/>
    <s v="Retail"/>
    <s v="Mumbai"/>
    <s v="Mumbai"/>
    <n v="1259.58"/>
  </r>
  <r>
    <n v="2168"/>
    <x v="1"/>
    <x v="3"/>
    <x v="16"/>
    <m/>
    <s v="Missing"/>
    <s v="Unknown"/>
    <s v="No"/>
    <x v="0"/>
    <s v="Available"/>
    <m/>
    <n v="0.85"/>
    <s v="Valid"/>
    <s v="Include"/>
    <n v="0"/>
    <s v="Insufficient Data"/>
    <s v="Missing Information"/>
    <s v="Exclude"/>
    <d v="2024-08-01T00:00:00"/>
    <d v="2024-08-01T00:00:00"/>
    <s v="Yes"/>
    <s v="Retail"/>
    <s v="Kolkata"/>
    <s v="Kolkata"/>
    <n v="3011.49"/>
  </r>
  <r>
    <n v="2169"/>
    <x v="0"/>
    <x v="0"/>
    <x v="5"/>
    <m/>
    <s v="Missing"/>
    <s v="Unknown"/>
    <s v="No"/>
    <x v="2"/>
    <s v="Sold"/>
    <n v="4046.05"/>
    <n v="0.01"/>
    <s v="Valid"/>
    <s v="Include"/>
    <n v="16022.36"/>
    <n v="16022.358"/>
    <s v="Valid Revenue"/>
    <s v="Include"/>
    <d v="2024-12-14T00:00:00"/>
    <d v="2024-12-14T00:00:00"/>
    <s v="Yes"/>
    <s v="Retail"/>
    <s v="Delhi"/>
    <s v="Delhi"/>
    <n v="1057.58"/>
  </r>
  <r>
    <n v="2170"/>
    <x v="0"/>
    <x v="2"/>
    <x v="18"/>
    <s v="M"/>
    <s v="Alphabet"/>
    <s v="M"/>
    <s v="Yes"/>
    <x v="5"/>
    <s v="Available"/>
    <m/>
    <m/>
    <s v="Invalid"/>
    <s v="Exclude"/>
    <n v="0"/>
    <s v="Insufficient Data"/>
    <s v="Missing Information"/>
    <s v="Exclude"/>
    <d v="2025-06-28T00:00:00"/>
    <d v="2025-06-28T00:00:00"/>
    <s v="Yes"/>
    <s v="Online"/>
    <s v="Kolkata"/>
    <s v="Kolkata"/>
    <n v="3218.82"/>
  </r>
  <r>
    <n v="2022"/>
    <x v="1"/>
    <x v="2"/>
    <x v="18"/>
    <s v="L"/>
    <s v="Alphabet"/>
    <s v="L"/>
    <s v="Yes"/>
    <x v="0"/>
    <s v="Available"/>
    <n v="9378.52"/>
    <n v="1.06"/>
    <s v="Invalid"/>
    <s v="Exclude"/>
    <n v="0"/>
    <s v="Insufficient Data"/>
    <s v="Missing Information"/>
    <s v="Exclude"/>
    <d v="2023-10-29T00:00:00"/>
    <d v="2023-10-29T00:00:00"/>
    <s v="Yes"/>
    <s v="Retail"/>
    <s v="Mumbai"/>
    <s v="Mumbai"/>
    <n v="128.91999999999999"/>
  </r>
  <r>
    <n v="2172"/>
    <x v="1"/>
    <x v="0"/>
    <x v="14"/>
    <s v="M"/>
    <s v="Alphabet"/>
    <s v="M"/>
    <s v="Yes"/>
    <x v="0"/>
    <s v="Available"/>
    <n v="7988.99"/>
    <n v="1.2"/>
    <s v="Invalid"/>
    <s v="Exclude"/>
    <n v="0"/>
    <s v="Insufficient Data"/>
    <s v="Missing Information"/>
    <s v="Exclude"/>
    <d v="2024-12-17T00:00:00"/>
    <d v="2024-12-17T00:00:00"/>
    <s v="Yes"/>
    <s v="Online"/>
    <s v="bengaluru"/>
    <s v="Bengaluru"/>
    <n v="-909.86"/>
  </r>
  <r>
    <n v="2173"/>
    <x v="2"/>
    <x v="3"/>
    <x v="11"/>
    <s v="L"/>
    <s v="Alphabet"/>
    <s v="L"/>
    <s v="Yes"/>
    <x v="4"/>
    <s v="Check Return/Refund"/>
    <n v="6620.78"/>
    <m/>
    <s v="Invalid"/>
    <s v="Exclude"/>
    <n v="0"/>
    <n v="-6620.78"/>
    <s v="Negative Revenue"/>
    <s v="Exclude"/>
    <d v="2025-03-29T00:00:00"/>
    <d v="2025-03-29T00:00:00"/>
    <s v="Yes"/>
    <s v="Online"/>
    <s v="Bangalore"/>
    <s v="Bangalore"/>
    <n v="3770.03"/>
  </r>
  <r>
    <n v="2174"/>
    <x v="1"/>
    <x v="1"/>
    <x v="15"/>
    <s v="L"/>
    <s v="Alphabet"/>
    <s v="L"/>
    <s v="Yes"/>
    <x v="0"/>
    <s v="Available"/>
    <n v="3883.92"/>
    <m/>
    <s v="Invalid"/>
    <s v="Exclude"/>
    <n v="0"/>
    <s v="Insufficient Data"/>
    <s v="Missing Information"/>
    <s v="Exclude"/>
    <m/>
    <s v="Missing Date"/>
    <s v="No"/>
    <s v="Retail"/>
    <s v="Pune"/>
    <s v="Pune"/>
    <n v="428.5"/>
  </r>
  <r>
    <n v="2175"/>
    <x v="1"/>
    <x v="2"/>
    <x v="3"/>
    <m/>
    <s v="Missing"/>
    <s v="Unknown"/>
    <s v="No"/>
    <x v="0"/>
    <s v="Available"/>
    <m/>
    <n v="1.1599999999999999"/>
    <s v="Invalid"/>
    <s v="Exclude"/>
    <n v="0"/>
    <s v="Insufficient Data"/>
    <s v="Missing Information"/>
    <s v="Exclude"/>
    <m/>
    <s v="Missing Date"/>
    <s v="No"/>
    <s v="Online"/>
    <s v="Pune"/>
    <s v="Pune"/>
    <n v="2457.7800000000002"/>
  </r>
  <r>
    <n v="2176"/>
    <x v="2"/>
    <x v="1"/>
    <x v="6"/>
    <m/>
    <s v="Missing"/>
    <s v="Unknown"/>
    <s v="No"/>
    <x v="2"/>
    <s v="Sold"/>
    <m/>
    <m/>
    <s v="Invalid"/>
    <s v="Exclude"/>
    <n v="0"/>
    <s v="Insufficient Data"/>
    <s v="Missing Information"/>
    <s v="Exclude"/>
    <d v="2025-01-04T00:00:00"/>
    <d v="2025-01-04T00:00:00"/>
    <s v="Yes"/>
    <s v="Online"/>
    <s v="bengaluru"/>
    <s v="Bengaluru"/>
    <n v="3908.28"/>
  </r>
  <r>
    <n v="2177"/>
    <x v="1"/>
    <x v="2"/>
    <x v="7"/>
    <s v="XL"/>
    <s v="Alphabet"/>
    <s v="XL"/>
    <s v="Yes"/>
    <x v="0"/>
    <s v="Available"/>
    <m/>
    <m/>
    <s v="Invalid"/>
    <s v="Exclude"/>
    <n v="0"/>
    <s v="Insufficient Data"/>
    <s v="Missing Information"/>
    <s v="Exclude"/>
    <d v="2025-06-27T00:00:00"/>
    <d v="2025-06-27T00:00:00"/>
    <s v="Yes"/>
    <s v="Retail"/>
    <s v="Mumbai"/>
    <s v="Mumbai"/>
    <n v="885.37"/>
  </r>
  <r>
    <n v="2178"/>
    <x v="2"/>
    <x v="3"/>
    <x v="11"/>
    <m/>
    <s v="Missing"/>
    <s v="Unknown"/>
    <s v="No"/>
    <x v="3"/>
    <s v="Sold"/>
    <m/>
    <m/>
    <s v="Invalid"/>
    <s v="Exclude"/>
    <n v="0"/>
    <s v="Insufficient Data"/>
    <s v="Missing Information"/>
    <s v="Exclude"/>
    <d v="2024-10-28T00:00:00"/>
    <d v="2024-10-28T00:00:00"/>
    <s v="Yes"/>
    <s v="Retail"/>
    <s v="Bangalore"/>
    <s v="Bangalore"/>
    <n v="-983.37"/>
  </r>
  <r>
    <n v="2179"/>
    <x v="1"/>
    <x v="0"/>
    <x v="14"/>
    <s v="M"/>
    <s v="Alphabet"/>
    <s v="M"/>
    <s v="Yes"/>
    <x v="1"/>
    <s v="Sold"/>
    <m/>
    <m/>
    <s v="Invalid"/>
    <s v="Exclude"/>
    <n v="0"/>
    <s v="Insufficient Data"/>
    <s v="Missing Information"/>
    <s v="Exclude"/>
    <d v="2024-01-26T00:00:00"/>
    <d v="2024-01-26T00:00:00"/>
    <s v="Yes"/>
    <s v="Retail"/>
    <s v="Pune"/>
    <s v="Pune"/>
    <n v="3135.92"/>
  </r>
  <r>
    <n v="2180"/>
    <x v="1"/>
    <x v="4"/>
    <x v="19"/>
    <s v="XL"/>
    <s v="Alphabet"/>
    <s v="XL"/>
    <s v="Yes"/>
    <x v="0"/>
    <s v="Available"/>
    <m/>
    <m/>
    <s v="Invalid"/>
    <s v="Exclude"/>
    <n v="0"/>
    <s v="Insufficient Data"/>
    <s v="Missing Information"/>
    <s v="Exclude"/>
    <d v="2024-05-15T00:00:00"/>
    <d v="2024-05-15T00:00:00"/>
    <s v="Yes"/>
    <s v="Online"/>
    <s v="Pune"/>
    <s v="Pune"/>
    <n v="2189.84"/>
  </r>
  <r>
    <n v="2181"/>
    <x v="1"/>
    <x v="2"/>
    <x v="18"/>
    <s v="XL"/>
    <s v="Alphabet"/>
    <s v="XL"/>
    <s v="Yes"/>
    <x v="6"/>
    <s v="Sold"/>
    <m/>
    <m/>
    <s v="Invalid"/>
    <s v="Exclude"/>
    <n v="0"/>
    <s v="Insufficient Data"/>
    <s v="Missing Information"/>
    <s v="Exclude"/>
    <d v="2025-01-06T00:00:00"/>
    <d v="2025-01-06T00:00:00"/>
    <s v="Yes"/>
    <s v="Retail"/>
    <s v="Delhi"/>
    <s v="Delhi"/>
    <n v="419.58"/>
  </r>
  <r>
    <n v="2182"/>
    <x v="0"/>
    <x v="4"/>
    <x v="13"/>
    <n v="11"/>
    <s v="Number"/>
    <s v="11"/>
    <s v="Yes"/>
    <x v="0"/>
    <s v="Available"/>
    <n v="7214.55"/>
    <m/>
    <s v="Invalid"/>
    <s v="Exclude"/>
    <n v="0"/>
    <s v="Insufficient Data"/>
    <s v="Missing Information"/>
    <s v="Exclude"/>
    <m/>
    <s v="Missing Date"/>
    <s v="No"/>
    <s v="Online"/>
    <s v="Mumbai"/>
    <s v="Mumbai"/>
    <n v="-662.77"/>
  </r>
  <r>
    <n v="2183"/>
    <x v="0"/>
    <x v="2"/>
    <x v="7"/>
    <s v="M"/>
    <s v="Alphabet"/>
    <s v="M"/>
    <s v="Yes"/>
    <x v="0"/>
    <s v="Available"/>
    <n v="5389.56"/>
    <m/>
    <s v="Invalid"/>
    <s v="Exclude"/>
    <n v="0"/>
    <s v="Insufficient Data"/>
    <s v="Missing Information"/>
    <s v="Exclude"/>
    <m/>
    <s v="Missing Date"/>
    <s v="No"/>
    <s v="Online"/>
    <s v="Pune"/>
    <s v="Pune"/>
    <n v="2927.93"/>
  </r>
  <r>
    <n v="2184"/>
    <x v="2"/>
    <x v="1"/>
    <x v="6"/>
    <s v="XL"/>
    <s v="Alphabet"/>
    <s v="XL"/>
    <s v="Yes"/>
    <x v="2"/>
    <s v="Sold"/>
    <m/>
    <m/>
    <s v="Invalid"/>
    <s v="Exclude"/>
    <n v="0"/>
    <s v="Insufficient Data"/>
    <s v="Missing Information"/>
    <s v="Exclude"/>
    <m/>
    <s v="Missing Date"/>
    <s v="No"/>
    <s v="Retail"/>
    <s v="Hyderabad"/>
    <s v="Hyderabad"/>
    <n v="1980.73"/>
  </r>
  <r>
    <n v="2185"/>
    <x v="1"/>
    <x v="0"/>
    <x v="14"/>
    <s v="XL"/>
    <s v="Alphabet"/>
    <s v="XL"/>
    <s v="Yes"/>
    <x v="2"/>
    <s v="Sold"/>
    <n v="4207.4399999999996"/>
    <n v="0.59"/>
    <s v="Valid"/>
    <s v="Include"/>
    <n v="6900.2"/>
    <n v="6900.2015999999994"/>
    <s v="Valid Revenue"/>
    <s v="Include"/>
    <d v="2025-06-08T00:00:00"/>
    <d v="2025-06-08T00:00:00"/>
    <s v="Yes"/>
    <s v="Online"/>
    <s v="Kolkata"/>
    <s v="Kolkata"/>
    <n v="-615.48"/>
  </r>
  <r>
    <n v="2186"/>
    <x v="2"/>
    <x v="3"/>
    <x v="4"/>
    <m/>
    <s v="Missing"/>
    <s v="Unknown"/>
    <s v="No"/>
    <x v="5"/>
    <s v="Available"/>
    <m/>
    <m/>
    <s v="Invalid"/>
    <s v="Exclude"/>
    <n v="0"/>
    <s v="Insufficient Data"/>
    <s v="Missing Information"/>
    <s v="Exclude"/>
    <m/>
    <s v="Missing Date"/>
    <s v="No"/>
    <s v="Retail"/>
    <s v="Bangalore"/>
    <s v="Bangalore"/>
    <n v="540.83000000000004"/>
  </r>
  <r>
    <n v="2187"/>
    <x v="2"/>
    <x v="3"/>
    <x v="4"/>
    <s v="L"/>
    <s v="Alphabet"/>
    <s v="L"/>
    <s v="Yes"/>
    <x v="0"/>
    <s v="Available"/>
    <n v="7795.32"/>
    <m/>
    <s v="Invalid"/>
    <s v="Exclude"/>
    <n v="0"/>
    <s v="Insufficient Data"/>
    <s v="Missing Information"/>
    <s v="Exclude"/>
    <d v="2024-11-09T00:00:00"/>
    <d v="2024-11-09T00:00:00"/>
    <s v="Yes"/>
    <s v="Online"/>
    <s v="Mumbai"/>
    <s v="Mumbai"/>
    <n v="2402.9899999999998"/>
  </r>
  <r>
    <n v="2188"/>
    <x v="2"/>
    <x v="3"/>
    <x v="4"/>
    <s v="L"/>
    <s v="Alphabet"/>
    <s v="L"/>
    <s v="Yes"/>
    <x v="4"/>
    <s v="Check Return/Refund"/>
    <m/>
    <m/>
    <s v="Invalid"/>
    <s v="Exclude"/>
    <n v="0"/>
    <s v="Insufficient Data"/>
    <s v="Missing Information"/>
    <s v="Exclude"/>
    <m/>
    <s v="Missing Date"/>
    <s v="No"/>
    <s v="Online"/>
    <s v="Pune"/>
    <s v="Pune"/>
    <n v="1278.03"/>
  </r>
  <r>
    <n v="2189"/>
    <x v="2"/>
    <x v="0"/>
    <x v="0"/>
    <s v="L"/>
    <s v="Alphabet"/>
    <s v="L"/>
    <s v="Yes"/>
    <x v="1"/>
    <s v="Sold"/>
    <m/>
    <n v="0.9"/>
    <s v="Valid"/>
    <s v="Include"/>
    <n v="0"/>
    <s v="Insufficient Data"/>
    <s v="Missing Information"/>
    <s v="Exclude"/>
    <d v="2024-10-02T00:00:00"/>
    <d v="2024-10-02T00:00:00"/>
    <s v="Yes"/>
    <s v="Online"/>
    <s v="Hyderabad"/>
    <s v="Hyderabad"/>
    <n v="3628.46"/>
  </r>
  <r>
    <n v="2190"/>
    <x v="0"/>
    <x v="4"/>
    <x v="12"/>
    <s v="L"/>
    <s v="Alphabet"/>
    <s v="L"/>
    <s v="Yes"/>
    <x v="0"/>
    <s v="Available"/>
    <n v="4280.01"/>
    <n v="0.66"/>
    <s v="Valid"/>
    <s v="Include"/>
    <n v="0"/>
    <s v="Insufficient Data"/>
    <s v="Missing Information"/>
    <s v="Exclude"/>
    <m/>
    <s v="Missing Date"/>
    <s v="No"/>
    <s v="Online"/>
    <s v="Delhi"/>
    <s v="Delhi"/>
    <n v="1949.77"/>
  </r>
  <r>
    <n v="2191"/>
    <x v="2"/>
    <x v="2"/>
    <x v="18"/>
    <n v="8"/>
    <s v="Number"/>
    <s v="8"/>
    <s v="Yes"/>
    <x v="1"/>
    <s v="Sold"/>
    <m/>
    <m/>
    <s v="Invalid"/>
    <s v="Exclude"/>
    <n v="0"/>
    <s v="Insufficient Data"/>
    <s v="Missing Information"/>
    <s v="Exclude"/>
    <d v="2024-09-28T00:00:00"/>
    <d v="2024-09-28T00:00:00"/>
    <s v="Yes"/>
    <s v="Retail"/>
    <s v="Pune"/>
    <s v="Pune"/>
    <n v="-1032.8800000000001"/>
  </r>
  <r>
    <n v="2192"/>
    <x v="2"/>
    <x v="4"/>
    <x v="12"/>
    <s v="XL"/>
    <s v="Alphabet"/>
    <s v="XL"/>
    <s v="Yes"/>
    <x v="4"/>
    <s v="Check Return/Refund"/>
    <m/>
    <m/>
    <s v="Invalid"/>
    <s v="Exclude"/>
    <n v="0"/>
    <s v="Insufficient Data"/>
    <s v="Missing Information"/>
    <s v="Exclude"/>
    <d v="2023-10-13T00:00:00"/>
    <d v="2023-10-13T00:00:00"/>
    <s v="Yes"/>
    <s v="Retail"/>
    <s v="Delhi"/>
    <s v="Delhi"/>
    <n v="554.91"/>
  </r>
  <r>
    <n v="2193"/>
    <x v="1"/>
    <x v="2"/>
    <x v="7"/>
    <s v="XL"/>
    <s v="Alphabet"/>
    <s v="XL"/>
    <s v="Yes"/>
    <x v="4"/>
    <s v="Check Return/Refund"/>
    <m/>
    <n v="1.24"/>
    <s v="Invalid"/>
    <s v="Exclude"/>
    <n v="0"/>
    <s v="Insufficient Data"/>
    <s v="Missing Information"/>
    <s v="Exclude"/>
    <d v="2025-01-17T00:00:00"/>
    <d v="2025-01-17T00:00:00"/>
    <s v="Yes"/>
    <s v="Retail"/>
    <s v="Delhi"/>
    <s v="Delhi"/>
    <n v="1803.66"/>
  </r>
  <r>
    <n v="2194"/>
    <x v="2"/>
    <x v="1"/>
    <x v="6"/>
    <s v="M"/>
    <s v="Alphabet"/>
    <s v="M"/>
    <s v="Yes"/>
    <x v="0"/>
    <s v="Available"/>
    <n v="6196.01"/>
    <m/>
    <s v="Invalid"/>
    <s v="Exclude"/>
    <n v="0"/>
    <s v="Insufficient Data"/>
    <s v="Missing Information"/>
    <s v="Exclude"/>
    <d v="2024-10-27T00:00:00"/>
    <d v="2024-10-27T00:00:00"/>
    <s v="Yes"/>
    <s v="Online"/>
    <s v="Hyderabad"/>
    <s v="Hyderabad"/>
    <n v="926.03"/>
  </r>
  <r>
    <n v="2195"/>
    <x v="1"/>
    <x v="0"/>
    <x v="0"/>
    <m/>
    <s v="Missing"/>
    <s v="Unknown"/>
    <s v="No"/>
    <x v="0"/>
    <s v="Available"/>
    <m/>
    <n v="0.51"/>
    <s v="Valid"/>
    <s v="Include"/>
    <n v="0"/>
    <s v="Insufficient Data"/>
    <s v="Missing Information"/>
    <s v="Exclude"/>
    <m/>
    <s v="Missing Date"/>
    <s v="No"/>
    <s v="Online"/>
    <s v="Delhi"/>
    <s v="Delhi"/>
    <n v="1041.81"/>
  </r>
  <r>
    <n v="2196"/>
    <x v="0"/>
    <x v="1"/>
    <x v="2"/>
    <s v="L"/>
    <s v="Alphabet"/>
    <s v="L"/>
    <s v="Yes"/>
    <x v="6"/>
    <s v="Sold"/>
    <n v="2708.73"/>
    <m/>
    <s v="Invalid"/>
    <s v="Exclude"/>
    <n v="0"/>
    <n v="5417.46"/>
    <s v="Valid Revenue"/>
    <s v="Include"/>
    <d v="2025-06-30T00:00:00"/>
    <d v="2025-06-30T00:00:00"/>
    <s v="Yes"/>
    <s v="Online"/>
    <s v="Delhi"/>
    <s v="Delhi"/>
    <n v="925.63"/>
  </r>
  <r>
    <n v="2197"/>
    <x v="0"/>
    <x v="0"/>
    <x v="14"/>
    <s v="L"/>
    <s v="Alphabet"/>
    <s v="L"/>
    <s v="Yes"/>
    <x v="1"/>
    <s v="Sold"/>
    <m/>
    <m/>
    <s v="Invalid"/>
    <s v="Exclude"/>
    <n v="0"/>
    <s v="Insufficient Data"/>
    <s v="Missing Information"/>
    <s v="Exclude"/>
    <d v="2024-10-06T00:00:00"/>
    <d v="2024-10-06T00:00:00"/>
    <s v="Yes"/>
    <s v="Online"/>
    <s v="bengaluru"/>
    <s v="Bengaluru"/>
    <n v="-418.5"/>
  </r>
  <r>
    <n v="2198"/>
    <x v="2"/>
    <x v="0"/>
    <x v="0"/>
    <n v="7"/>
    <s v="Number"/>
    <s v="7"/>
    <s v="Yes"/>
    <x v="2"/>
    <s v="Sold"/>
    <m/>
    <n v="0.65"/>
    <s v="Valid"/>
    <s v="Include"/>
    <n v="0"/>
    <s v="Insufficient Data"/>
    <s v="Missing Information"/>
    <s v="Exclude"/>
    <d v="2025-01-05T00:00:00"/>
    <d v="2025-01-05T00:00:00"/>
    <s v="Yes"/>
    <s v="Online"/>
    <s v="Pune"/>
    <s v="Pune"/>
    <n v="-169.33"/>
  </r>
  <r>
    <n v="2199"/>
    <x v="2"/>
    <x v="1"/>
    <x v="2"/>
    <s v="M"/>
    <s v="Alphabet"/>
    <s v="M"/>
    <s v="Yes"/>
    <x v="3"/>
    <s v="Sold"/>
    <m/>
    <m/>
    <s v="Invalid"/>
    <s v="Exclude"/>
    <n v="0"/>
    <s v="Insufficient Data"/>
    <s v="Missing Information"/>
    <s v="Exclude"/>
    <m/>
    <s v="Missing Date"/>
    <s v="No"/>
    <s v="Retail"/>
    <s v="Kolkata"/>
    <s v="Kolkata"/>
    <n v="389.94"/>
  </r>
  <r>
    <n v="2200"/>
    <x v="2"/>
    <x v="4"/>
    <x v="8"/>
    <n v="9"/>
    <s v="Number"/>
    <s v="9"/>
    <s v="Yes"/>
    <x v="1"/>
    <s v="Sold"/>
    <n v="5570.72"/>
    <m/>
    <s v="Invalid"/>
    <s v="Exclude"/>
    <n v="0"/>
    <n v="16712.16"/>
    <s v="Valid Revenue"/>
    <s v="Include"/>
    <m/>
    <s v="Missing Date"/>
    <s v="No"/>
    <s v="Online"/>
    <s v="Delhi"/>
    <s v="Delhi"/>
    <n v="1513.76"/>
  </r>
  <r>
    <n v="2201"/>
    <x v="1"/>
    <x v="0"/>
    <x v="0"/>
    <n v="11"/>
    <s v="Number"/>
    <s v="11"/>
    <s v="Yes"/>
    <x v="0"/>
    <s v="Available"/>
    <m/>
    <m/>
    <s v="Invalid"/>
    <s v="Exclude"/>
    <n v="0"/>
    <s v="Insufficient Data"/>
    <s v="Missing Information"/>
    <s v="Exclude"/>
    <d v="2024-05-10T00:00:00"/>
    <d v="2024-05-10T00:00:00"/>
    <s v="Yes"/>
    <s v="Online"/>
    <s v="Mumbai"/>
    <s v="Mumbai"/>
    <n v="1403.56"/>
  </r>
  <r>
    <n v="2202"/>
    <x v="2"/>
    <x v="4"/>
    <x v="12"/>
    <s v="M"/>
    <s v="Alphabet"/>
    <s v="M"/>
    <s v="Yes"/>
    <x v="4"/>
    <s v="Check Return/Refund"/>
    <n v="7918.93"/>
    <n v="1.06"/>
    <s v="Invalid"/>
    <s v="Exclude"/>
    <n v="475.14"/>
    <s v="Insufficient Data"/>
    <s v="Missing Information"/>
    <s v="Exclude"/>
    <d v="2025-07-04T00:00:00"/>
    <d v="2025-07-04T00:00:00"/>
    <s v="Yes"/>
    <s v="Retail"/>
    <s v="Bangalore"/>
    <s v="Bangalore"/>
    <n v="1994.42"/>
  </r>
  <r>
    <n v="2203"/>
    <x v="2"/>
    <x v="2"/>
    <x v="18"/>
    <s v="M"/>
    <s v="Alphabet"/>
    <s v="M"/>
    <s v="Yes"/>
    <x v="5"/>
    <s v="Available"/>
    <n v="6903.22"/>
    <m/>
    <s v="Invalid"/>
    <s v="Exclude"/>
    <n v="0"/>
    <n v="0"/>
    <s v="No Recorded Revenue"/>
    <s v="Exclude"/>
    <m/>
    <s v="Missing Date"/>
    <s v="No"/>
    <s v="Online"/>
    <s v="Pune"/>
    <s v="Pune"/>
    <n v="1556.95"/>
  </r>
  <r>
    <n v="2204"/>
    <x v="2"/>
    <x v="4"/>
    <x v="19"/>
    <n v="7"/>
    <s v="Number"/>
    <s v="7"/>
    <s v="Yes"/>
    <x v="0"/>
    <s v="Available"/>
    <n v="7660.41"/>
    <m/>
    <s v="Invalid"/>
    <s v="Exclude"/>
    <n v="0"/>
    <s v="Insufficient Data"/>
    <s v="Missing Information"/>
    <s v="Exclude"/>
    <d v="2025-05-17T00:00:00"/>
    <d v="2025-05-17T00:00:00"/>
    <s v="Yes"/>
    <s v="Online"/>
    <s v="Delhi"/>
    <s v="Delhi"/>
    <n v="2076.75"/>
  </r>
  <r>
    <n v="2205"/>
    <x v="1"/>
    <x v="3"/>
    <x v="4"/>
    <s v="XL"/>
    <s v="Alphabet"/>
    <s v="XL"/>
    <s v="Yes"/>
    <x v="5"/>
    <s v="Available"/>
    <m/>
    <m/>
    <s v="Invalid"/>
    <s v="Exclude"/>
    <n v="0"/>
    <s v="Insufficient Data"/>
    <s v="Missing Information"/>
    <s v="Exclude"/>
    <d v="2025-04-24T00:00:00"/>
    <d v="2025-04-24T00:00:00"/>
    <s v="Yes"/>
    <s v="Retail"/>
    <s v="Pune"/>
    <s v="Pune"/>
    <n v="-467.52"/>
  </r>
  <r>
    <n v="2206"/>
    <x v="2"/>
    <x v="0"/>
    <x v="5"/>
    <s v="M"/>
    <s v="Alphabet"/>
    <s v="M"/>
    <s v="Yes"/>
    <x v="6"/>
    <s v="Sold"/>
    <m/>
    <m/>
    <s v="Invalid"/>
    <s v="Exclude"/>
    <n v="0"/>
    <s v="Insufficient Data"/>
    <s v="Missing Information"/>
    <s v="Exclude"/>
    <m/>
    <s v="Missing Date"/>
    <s v="No"/>
    <s v="Online"/>
    <s v="Delhi"/>
    <s v="Delhi"/>
    <n v="-524.85"/>
  </r>
  <r>
    <n v="2207"/>
    <x v="1"/>
    <x v="3"/>
    <x v="16"/>
    <s v="XL"/>
    <s v="Alphabet"/>
    <s v="XL"/>
    <s v="Yes"/>
    <x v="0"/>
    <s v="Available"/>
    <m/>
    <m/>
    <s v="Invalid"/>
    <s v="Exclude"/>
    <n v="0"/>
    <s v="Insufficient Data"/>
    <s v="Missing Information"/>
    <s v="Exclude"/>
    <m/>
    <s v="Missing Date"/>
    <s v="No"/>
    <s v="Online"/>
    <s v="Hyderabad"/>
    <s v="Hyderabad"/>
    <n v="2101.41"/>
  </r>
  <r>
    <n v="2208"/>
    <x v="1"/>
    <x v="4"/>
    <x v="19"/>
    <s v="M"/>
    <s v="Alphabet"/>
    <s v="M"/>
    <s v="Yes"/>
    <x v="0"/>
    <s v="Available"/>
    <n v="5172.62"/>
    <n v="0.97"/>
    <s v="Valid"/>
    <s v="Include"/>
    <n v="0"/>
    <s v="Insufficient Data"/>
    <s v="Missing Information"/>
    <s v="Exclude"/>
    <m/>
    <s v="Missing Date"/>
    <s v="No"/>
    <s v="Retail"/>
    <s v="Hyderabad"/>
    <s v="Hyderabad"/>
    <n v="-1074.04"/>
  </r>
  <r>
    <n v="2209"/>
    <x v="0"/>
    <x v="0"/>
    <x v="0"/>
    <m/>
    <s v="Missing"/>
    <s v="Unknown"/>
    <s v="No"/>
    <x v="0"/>
    <s v="Available"/>
    <m/>
    <m/>
    <s v="Invalid"/>
    <s v="Exclude"/>
    <n v="0"/>
    <s v="Insufficient Data"/>
    <s v="Missing Information"/>
    <s v="Exclude"/>
    <d v="2024-09-01T00:00:00"/>
    <d v="2024-09-01T00:00:00"/>
    <s v="Yes"/>
    <s v="Retail"/>
    <s v="Hyderabad"/>
    <s v="Hyderabad"/>
    <n v="1956.7"/>
  </r>
  <r>
    <n v="2210"/>
    <x v="2"/>
    <x v="2"/>
    <x v="3"/>
    <s v="XL"/>
    <s v="Alphabet"/>
    <s v="XL"/>
    <s v="Yes"/>
    <x v="0"/>
    <s v="Available"/>
    <m/>
    <m/>
    <s v="Invalid"/>
    <s v="Exclude"/>
    <n v="0"/>
    <s v="Insufficient Data"/>
    <s v="Missing Information"/>
    <s v="Exclude"/>
    <d v="2024-08-09T00:00:00"/>
    <d v="2024-08-09T00:00:00"/>
    <s v="Yes"/>
    <s v="Retail"/>
    <s v="Kolkata"/>
    <s v="Kolkata"/>
    <n v="701.02"/>
  </r>
  <r>
    <n v="2000"/>
    <x v="0"/>
    <x v="0"/>
    <x v="9"/>
    <m/>
    <s v="Missing"/>
    <s v="Unknown"/>
    <s v="No"/>
    <x v="2"/>
    <s v="Sold"/>
    <m/>
    <n v="0.94"/>
    <s v="Valid"/>
    <s v="Include"/>
    <n v="0"/>
    <s v="Insufficient Data"/>
    <s v="Missing Information"/>
    <s v="Exclude"/>
    <d v="2024-02-27T00:00:00"/>
    <d v="2024-02-27T00:00:00"/>
    <s v="Yes"/>
    <s v="Retail"/>
    <s v="bengaluru"/>
    <s v="Bengaluru"/>
    <n v="2372.8200000000002"/>
  </r>
  <r>
    <n v="2212"/>
    <x v="1"/>
    <x v="2"/>
    <x v="3"/>
    <s v="L"/>
    <s v="Alphabet"/>
    <s v="L"/>
    <s v="Yes"/>
    <x v="0"/>
    <s v="Available"/>
    <n v="7670.82"/>
    <m/>
    <s v="Invalid"/>
    <s v="Exclude"/>
    <n v="0"/>
    <s v="Insufficient Data"/>
    <s v="Missing Information"/>
    <s v="Exclude"/>
    <d v="2024-09-23T00:00:00"/>
    <d v="2024-09-23T00:00:00"/>
    <s v="Yes"/>
    <s v="Online"/>
    <s v="Kolkata"/>
    <s v="Kolkata"/>
    <n v="-87.95"/>
  </r>
  <r>
    <n v="2213"/>
    <x v="1"/>
    <x v="3"/>
    <x v="10"/>
    <n v="9"/>
    <s v="Number"/>
    <s v="9"/>
    <s v="Yes"/>
    <x v="0"/>
    <s v="Available"/>
    <n v="5714.92"/>
    <m/>
    <s v="Invalid"/>
    <s v="Exclude"/>
    <n v="0"/>
    <s v="Insufficient Data"/>
    <s v="Missing Information"/>
    <s v="Exclude"/>
    <m/>
    <s v="Missing Date"/>
    <s v="No"/>
    <s v="Online"/>
    <s v="Delhi"/>
    <s v="Delhi"/>
    <n v="3741.14"/>
  </r>
  <r>
    <n v="2214"/>
    <x v="2"/>
    <x v="4"/>
    <x v="19"/>
    <s v="XL"/>
    <s v="Alphabet"/>
    <s v="XL"/>
    <s v="Yes"/>
    <x v="6"/>
    <s v="Sold"/>
    <n v="5016.03"/>
    <m/>
    <s v="Invalid"/>
    <s v="Exclude"/>
    <n v="0"/>
    <n v="10032.06"/>
    <s v="Valid Revenue"/>
    <s v="Include"/>
    <m/>
    <s v="Missing Date"/>
    <s v="No"/>
    <s v="Retail"/>
    <s v="Mumbai"/>
    <s v="Mumbai"/>
    <n v="1446"/>
  </r>
  <r>
    <n v="2215"/>
    <x v="2"/>
    <x v="4"/>
    <x v="13"/>
    <s v="XL"/>
    <s v="Alphabet"/>
    <s v="XL"/>
    <s v="Yes"/>
    <x v="1"/>
    <s v="Sold"/>
    <m/>
    <n v="0.36"/>
    <s v="Valid"/>
    <s v="Include"/>
    <n v="0"/>
    <s v="Insufficient Data"/>
    <s v="Missing Information"/>
    <s v="Exclude"/>
    <d v="2024-12-16T00:00:00"/>
    <d v="2024-12-16T00:00:00"/>
    <s v="Yes"/>
    <s v="Online"/>
    <s v="Kolkata"/>
    <s v="Kolkata"/>
    <n v="3254.06"/>
  </r>
  <r>
    <n v="2216"/>
    <x v="1"/>
    <x v="2"/>
    <x v="18"/>
    <s v="M"/>
    <s v="Alphabet"/>
    <s v="M"/>
    <s v="Yes"/>
    <x v="3"/>
    <s v="Sold"/>
    <n v="3111.62"/>
    <m/>
    <s v="Invalid"/>
    <s v="Exclude"/>
    <n v="0"/>
    <n v="3111.62"/>
    <s v="Valid Revenue"/>
    <s v="Include"/>
    <m/>
    <s v="Missing Date"/>
    <s v="No"/>
    <s v="Online"/>
    <s v="Hyderabad"/>
    <s v="Hyderabad"/>
    <n v="2617.56"/>
  </r>
  <r>
    <n v="2217"/>
    <x v="1"/>
    <x v="2"/>
    <x v="7"/>
    <s v="L"/>
    <s v="Alphabet"/>
    <s v="L"/>
    <s v="Yes"/>
    <x v="0"/>
    <s v="Available"/>
    <m/>
    <m/>
    <s v="Invalid"/>
    <s v="Exclude"/>
    <n v="0"/>
    <s v="Insufficient Data"/>
    <s v="Missing Information"/>
    <s v="Exclude"/>
    <d v="2025-04-15T00:00:00"/>
    <d v="2025-04-15T00:00:00"/>
    <s v="Yes"/>
    <s v="Retail"/>
    <s v="Delhi"/>
    <s v="Delhi"/>
    <n v="2190.84"/>
  </r>
  <r>
    <n v="2218"/>
    <x v="0"/>
    <x v="1"/>
    <x v="2"/>
    <n v="6"/>
    <s v="Number"/>
    <s v="6"/>
    <s v="Yes"/>
    <x v="6"/>
    <s v="Sold"/>
    <m/>
    <m/>
    <s v="Invalid"/>
    <s v="Exclude"/>
    <n v="0"/>
    <s v="Insufficient Data"/>
    <s v="Missing Information"/>
    <s v="Exclude"/>
    <m/>
    <s v="Missing Date"/>
    <s v="No"/>
    <s v="Online"/>
    <s v="Bangalore"/>
    <s v="Bangalore"/>
    <n v="1440.02"/>
  </r>
  <r>
    <n v="2219"/>
    <x v="1"/>
    <x v="4"/>
    <x v="8"/>
    <s v="M"/>
    <s v="Alphabet"/>
    <s v="M"/>
    <s v="Yes"/>
    <x v="4"/>
    <s v="Check Return/Refund"/>
    <m/>
    <n v="1.06"/>
    <s v="Invalid"/>
    <s v="Exclude"/>
    <n v="0"/>
    <s v="Insufficient Data"/>
    <s v="Missing Information"/>
    <s v="Exclude"/>
    <m/>
    <s v="Missing Date"/>
    <s v="No"/>
    <s v="Online"/>
    <s v="bengaluru"/>
    <s v="Bengaluru"/>
    <n v="3305.72"/>
  </r>
  <r>
    <n v="2220"/>
    <x v="0"/>
    <x v="0"/>
    <x v="0"/>
    <s v="M"/>
    <s v="Alphabet"/>
    <s v="M"/>
    <s v="Yes"/>
    <x v="0"/>
    <s v="Available"/>
    <m/>
    <m/>
    <s v="Invalid"/>
    <s v="Exclude"/>
    <n v="0"/>
    <s v="Insufficient Data"/>
    <s v="Missing Information"/>
    <s v="Exclude"/>
    <d v="2024-09-09T00:00:00"/>
    <d v="2024-09-09T00:00:00"/>
    <s v="Yes"/>
    <s v="Online"/>
    <s v="Kolkata"/>
    <s v="Kolkata"/>
    <n v="890.14"/>
  </r>
  <r>
    <n v="2221"/>
    <x v="0"/>
    <x v="2"/>
    <x v="7"/>
    <s v="L"/>
    <s v="Alphabet"/>
    <s v="L"/>
    <s v="Yes"/>
    <x v="6"/>
    <s v="Sold"/>
    <n v="3375.97"/>
    <m/>
    <s v="Invalid"/>
    <s v="Exclude"/>
    <n v="0"/>
    <n v="6751.94"/>
    <s v="Valid Revenue"/>
    <s v="Include"/>
    <d v="2024-01-06T00:00:00"/>
    <d v="2024-01-06T00:00:00"/>
    <s v="Yes"/>
    <s v="Retail"/>
    <s v="Mumbai"/>
    <s v="Mumbai"/>
    <n v="-297.05"/>
  </r>
  <r>
    <n v="2222"/>
    <x v="2"/>
    <x v="0"/>
    <x v="14"/>
    <s v="XL"/>
    <s v="Alphabet"/>
    <s v="XL"/>
    <s v="Yes"/>
    <x v="6"/>
    <s v="Sold"/>
    <n v="8897.19"/>
    <n v="0.11"/>
    <s v="Valid"/>
    <s v="Include"/>
    <n v="15837"/>
    <n v="15836.998200000002"/>
    <s v="Valid Revenue"/>
    <s v="Include"/>
    <d v="2024-12-21T00:00:00"/>
    <d v="2024-12-21T00:00:00"/>
    <s v="Yes"/>
    <s v="Retail"/>
    <s v="Mumbai"/>
    <s v="Mumbai"/>
    <n v="2821.69"/>
  </r>
  <r>
    <n v="2223"/>
    <x v="0"/>
    <x v="0"/>
    <x v="5"/>
    <s v="M"/>
    <s v="Alphabet"/>
    <s v="M"/>
    <s v="Yes"/>
    <x v="4"/>
    <s v="Check Return/Refund"/>
    <n v="9180.15"/>
    <m/>
    <s v="Invalid"/>
    <s v="Exclude"/>
    <n v="0"/>
    <n v="-9180.15"/>
    <s v="Negative Revenue"/>
    <s v="Exclude"/>
    <d v="2025-02-15T00:00:00"/>
    <d v="2025-02-15T00:00:00"/>
    <s v="Yes"/>
    <s v="Online"/>
    <s v="Kolkata"/>
    <s v="Kolkata"/>
    <n v="799.28"/>
  </r>
  <r>
    <n v="2224"/>
    <x v="0"/>
    <x v="2"/>
    <x v="17"/>
    <m/>
    <s v="Missing"/>
    <s v="Unknown"/>
    <s v="No"/>
    <x v="4"/>
    <s v="Check Return/Refund"/>
    <m/>
    <n v="0.12"/>
    <s v="Valid"/>
    <s v="Include"/>
    <n v="0"/>
    <s v="Insufficient Data"/>
    <s v="Missing Information"/>
    <s v="Exclude"/>
    <d v="2024-09-24T00:00:00"/>
    <d v="2024-09-24T00:00:00"/>
    <s v="Yes"/>
    <s v="Online"/>
    <s v="Pune"/>
    <s v="Pune"/>
    <n v="3278.7"/>
  </r>
  <r>
    <n v="2225"/>
    <x v="0"/>
    <x v="4"/>
    <x v="12"/>
    <n v="11"/>
    <s v="Number"/>
    <s v="11"/>
    <s v="Yes"/>
    <x v="0"/>
    <s v="Available"/>
    <m/>
    <m/>
    <s v="Invalid"/>
    <s v="Exclude"/>
    <n v="0"/>
    <s v="Insufficient Data"/>
    <s v="Missing Information"/>
    <s v="Exclude"/>
    <m/>
    <s v="Missing Date"/>
    <s v="No"/>
    <s v="Retail"/>
    <s v="Hyderabad"/>
    <s v="Hyderabad"/>
    <n v="1136.6300000000001"/>
  </r>
  <r>
    <n v="2226"/>
    <x v="1"/>
    <x v="4"/>
    <x v="13"/>
    <m/>
    <s v="Missing"/>
    <s v="Unknown"/>
    <s v="No"/>
    <x v="0"/>
    <s v="Available"/>
    <m/>
    <n v="0.31"/>
    <s v="Valid"/>
    <s v="Include"/>
    <n v="0"/>
    <s v="Insufficient Data"/>
    <s v="Missing Information"/>
    <s v="Exclude"/>
    <d v="2025-06-28T00:00:00"/>
    <d v="2025-06-28T00:00:00"/>
    <s v="Yes"/>
    <s v="Online"/>
    <s v="Delhi"/>
    <s v="Delhi"/>
    <n v="-131.04"/>
  </r>
  <r>
    <n v="2021"/>
    <x v="2"/>
    <x v="3"/>
    <x v="4"/>
    <s v="XL"/>
    <s v="Alphabet"/>
    <s v="XL"/>
    <s v="Yes"/>
    <x v="0"/>
    <s v="Available"/>
    <n v="2180.71"/>
    <n v="0.82"/>
    <s v="Valid"/>
    <s v="Include"/>
    <n v="0"/>
    <s v="Insufficient Data"/>
    <s v="Missing Information"/>
    <s v="Exclude"/>
    <m/>
    <s v="Missing Date"/>
    <s v="No"/>
    <s v="Retail"/>
    <s v="Hyderabad"/>
    <s v="Hyderabad"/>
    <n v="2277.63"/>
  </r>
  <r>
    <n v="2228"/>
    <x v="0"/>
    <x v="4"/>
    <x v="13"/>
    <m/>
    <s v="Missing"/>
    <s v="Unknown"/>
    <s v="No"/>
    <x v="0"/>
    <s v="Available"/>
    <n v="9382.15"/>
    <m/>
    <s v="Invalid"/>
    <s v="Exclude"/>
    <n v="0"/>
    <s v="Insufficient Data"/>
    <s v="Missing Information"/>
    <s v="Exclude"/>
    <d v="2024-08-22T00:00:00"/>
    <d v="2024-08-22T00:00:00"/>
    <s v="Yes"/>
    <s v="Online"/>
    <s v="Kolkata"/>
    <s v="Kolkata"/>
    <n v="-127.34"/>
  </r>
  <r>
    <n v="2229"/>
    <x v="2"/>
    <x v="3"/>
    <x v="10"/>
    <s v="XL"/>
    <s v="Alphabet"/>
    <s v="XL"/>
    <s v="Yes"/>
    <x v="0"/>
    <s v="Available"/>
    <n v="7143.23"/>
    <m/>
    <s v="Invalid"/>
    <s v="Exclude"/>
    <n v="0"/>
    <s v="Insufficient Data"/>
    <s v="Missing Information"/>
    <s v="Exclude"/>
    <d v="2025-03-26T00:00:00"/>
    <d v="2025-03-26T00:00:00"/>
    <s v="Yes"/>
    <s v="Retail"/>
    <s v="Mumbai"/>
    <s v="Mumbai"/>
    <n v="3284.36"/>
  </r>
  <r>
    <n v="2230"/>
    <x v="0"/>
    <x v="2"/>
    <x v="17"/>
    <n v="10"/>
    <s v="Number"/>
    <s v="10"/>
    <s v="Yes"/>
    <x v="0"/>
    <s v="Available"/>
    <m/>
    <m/>
    <s v="Invalid"/>
    <s v="Exclude"/>
    <n v="0"/>
    <s v="Insufficient Data"/>
    <s v="Missing Information"/>
    <s v="Exclude"/>
    <m/>
    <s v="Missing Date"/>
    <s v="No"/>
    <s v="Online"/>
    <s v="bengaluru"/>
    <s v="Bengaluru"/>
    <n v="781.56"/>
  </r>
  <r>
    <n v="2231"/>
    <x v="0"/>
    <x v="0"/>
    <x v="5"/>
    <n v="9"/>
    <s v="Number"/>
    <s v="9"/>
    <s v="Yes"/>
    <x v="5"/>
    <s v="Available"/>
    <m/>
    <n v="1.05"/>
    <s v="Invalid"/>
    <s v="Exclude"/>
    <n v="0"/>
    <s v="Insufficient Data"/>
    <s v="Missing Information"/>
    <s v="Exclude"/>
    <d v="2025-01-04T00:00:00"/>
    <d v="2025-01-04T00:00:00"/>
    <s v="Yes"/>
    <s v="Online"/>
    <s v="bengaluru"/>
    <s v="Bengaluru"/>
    <n v="-39.479999999999997"/>
  </r>
  <r>
    <n v="2232"/>
    <x v="1"/>
    <x v="3"/>
    <x v="11"/>
    <s v="XL"/>
    <s v="Alphabet"/>
    <s v="XL"/>
    <s v="Yes"/>
    <x v="0"/>
    <s v="Available"/>
    <n v="2149.2800000000002"/>
    <n v="0.32"/>
    <s v="Valid"/>
    <s v="Include"/>
    <n v="0"/>
    <s v="Insufficient Data"/>
    <s v="Missing Information"/>
    <s v="Exclude"/>
    <d v="2024-11-17T00:00:00"/>
    <d v="2024-11-17T00:00:00"/>
    <s v="Yes"/>
    <s v="Online"/>
    <s v="Kolkata"/>
    <s v="Kolkata"/>
    <n v="2409.87"/>
  </r>
  <r>
    <n v="2233"/>
    <x v="2"/>
    <x v="2"/>
    <x v="18"/>
    <s v="XL"/>
    <s v="Alphabet"/>
    <s v="XL"/>
    <s v="Yes"/>
    <x v="5"/>
    <s v="Available"/>
    <m/>
    <m/>
    <s v="Invalid"/>
    <s v="Exclude"/>
    <n v="0"/>
    <s v="Insufficient Data"/>
    <s v="Missing Information"/>
    <s v="Exclude"/>
    <m/>
    <s v="Missing Date"/>
    <s v="No"/>
    <s v="Online"/>
    <s v="Kolkata"/>
    <s v="Kolkata"/>
    <n v="2398.0700000000002"/>
  </r>
  <r>
    <n v="2234"/>
    <x v="2"/>
    <x v="0"/>
    <x v="5"/>
    <m/>
    <s v="Missing"/>
    <s v="Unknown"/>
    <s v="No"/>
    <x v="2"/>
    <s v="Sold"/>
    <n v="6189.1"/>
    <n v="1.1200000000000001"/>
    <s v="Invalid"/>
    <s v="Exclude"/>
    <n v="-2970.77"/>
    <s v="Insufficient Data"/>
    <s v="Missing Information"/>
    <s v="Exclude"/>
    <d v="2024-12-21T00:00:00"/>
    <d v="2024-12-21T00:00:00"/>
    <s v="Yes"/>
    <s v="Retail"/>
    <s v="bengaluru"/>
    <s v="Bengaluru"/>
    <n v="2085.62"/>
  </r>
  <r>
    <n v="2042"/>
    <x v="2"/>
    <x v="4"/>
    <x v="12"/>
    <n v="10"/>
    <s v="Number"/>
    <s v="10"/>
    <s v="Yes"/>
    <x v="3"/>
    <s v="Sold"/>
    <n v="5254.47"/>
    <m/>
    <s v="Invalid"/>
    <s v="Exclude"/>
    <n v="0"/>
    <n v="5254.47"/>
    <s v="Valid Revenue"/>
    <s v="Include"/>
    <d v="2025-02-26T00:00:00"/>
    <d v="2025-02-26T00:00:00"/>
    <s v="Yes"/>
    <s v="Retail"/>
    <s v="bengaluru"/>
    <s v="Bengaluru"/>
    <n v="2459.63"/>
  </r>
  <r>
    <n v="2236"/>
    <x v="2"/>
    <x v="1"/>
    <x v="6"/>
    <s v="M"/>
    <s v="Alphabet"/>
    <s v="M"/>
    <s v="Yes"/>
    <x v="0"/>
    <s v="Available"/>
    <m/>
    <m/>
    <s v="Invalid"/>
    <s v="Exclude"/>
    <n v="0"/>
    <s v="Insufficient Data"/>
    <s v="Missing Information"/>
    <s v="Exclude"/>
    <m/>
    <s v="Missing Date"/>
    <s v="No"/>
    <s v="Online"/>
    <s v="Delhi"/>
    <s v="Delhi"/>
    <n v="880.62"/>
  </r>
  <r>
    <n v="2237"/>
    <x v="0"/>
    <x v="0"/>
    <x v="9"/>
    <s v="M"/>
    <s v="Alphabet"/>
    <s v="M"/>
    <s v="Yes"/>
    <x v="0"/>
    <s v="Available"/>
    <n v="5089.88"/>
    <m/>
    <s v="Invalid"/>
    <s v="Exclude"/>
    <n v="0"/>
    <s v="Insufficient Data"/>
    <s v="Missing Information"/>
    <s v="Exclude"/>
    <d v="2025-06-26T00:00:00"/>
    <d v="2025-06-26T00:00:00"/>
    <s v="Yes"/>
    <s v="Online"/>
    <s v="Mumbai"/>
    <s v="Mumbai"/>
    <n v="-238.18"/>
  </r>
  <r>
    <n v="2238"/>
    <x v="0"/>
    <x v="0"/>
    <x v="0"/>
    <m/>
    <s v="Missing"/>
    <s v="Unknown"/>
    <s v="No"/>
    <x v="1"/>
    <s v="Sold"/>
    <n v="4348.8599999999997"/>
    <m/>
    <s v="Invalid"/>
    <s v="Exclude"/>
    <n v="0"/>
    <n v="13046.579999999998"/>
    <s v="Valid Revenue"/>
    <s v="Include"/>
    <m/>
    <s v="Missing Date"/>
    <s v="No"/>
    <s v="Online"/>
    <s v="Delhi"/>
    <s v="Delhi"/>
    <n v="662.02"/>
  </r>
  <r>
    <n v="2239"/>
    <x v="2"/>
    <x v="0"/>
    <x v="0"/>
    <s v="XL"/>
    <s v="Alphabet"/>
    <s v="XL"/>
    <s v="Yes"/>
    <x v="0"/>
    <s v="Available"/>
    <m/>
    <m/>
    <s v="Invalid"/>
    <s v="Exclude"/>
    <n v="0"/>
    <s v="Insufficient Data"/>
    <s v="Missing Information"/>
    <s v="Exclude"/>
    <d v="2024-08-04T00:00:00"/>
    <d v="2024-08-04T00:00:00"/>
    <s v="Yes"/>
    <s v="Online"/>
    <s v="Kolkata"/>
    <s v="Kolkata"/>
    <n v="1750.71"/>
  </r>
  <r>
    <n v="2240"/>
    <x v="0"/>
    <x v="4"/>
    <x v="8"/>
    <s v="M"/>
    <s v="Alphabet"/>
    <s v="M"/>
    <s v="Yes"/>
    <x v="0"/>
    <s v="Available"/>
    <n v="9520.5"/>
    <n v="0.48"/>
    <s v="Valid"/>
    <s v="Include"/>
    <n v="0"/>
    <s v="Insufficient Data"/>
    <s v="Missing Information"/>
    <s v="Exclude"/>
    <d v="2025-01-22T00:00:00"/>
    <d v="2025-01-22T00:00:00"/>
    <s v="Yes"/>
    <s v="Retail"/>
    <s v="Kolkata"/>
    <s v="Kolkata"/>
    <n v="-928.85"/>
  </r>
  <r>
    <n v="2241"/>
    <x v="1"/>
    <x v="1"/>
    <x v="1"/>
    <n v="12"/>
    <s v="Number"/>
    <s v="12"/>
    <s v="Yes"/>
    <x v="0"/>
    <s v="Available"/>
    <n v="9662.0400000000009"/>
    <m/>
    <s v="Invalid"/>
    <s v="Exclude"/>
    <n v="0"/>
    <s v="Insufficient Data"/>
    <s v="Missing Information"/>
    <s v="Exclude"/>
    <d v="2025-02-19T00:00:00"/>
    <d v="2025-02-19T00:00:00"/>
    <s v="Yes"/>
    <s v="Online"/>
    <s v="Hyderabad"/>
    <s v="Hyderabad"/>
    <n v="-233.74"/>
  </r>
  <r>
    <n v="2046"/>
    <x v="0"/>
    <x v="4"/>
    <x v="19"/>
    <m/>
    <s v="Missing"/>
    <s v="Unknown"/>
    <s v="No"/>
    <x v="4"/>
    <s v="Check Return/Refund"/>
    <n v="4934.46"/>
    <n v="0.86"/>
    <s v="Valid"/>
    <s v="Include"/>
    <n v="-690.82"/>
    <n v="-690.82440000000008"/>
    <s v="Negative Revenue"/>
    <s v="Exclude"/>
    <m/>
    <s v="Missing Date"/>
    <s v="No"/>
    <s v="Retail"/>
    <s v="Kolkata"/>
    <s v="Kolkata"/>
    <n v="2237.9499999999998"/>
  </r>
  <r>
    <n v="2243"/>
    <x v="2"/>
    <x v="2"/>
    <x v="3"/>
    <s v="L"/>
    <s v="Alphabet"/>
    <s v="L"/>
    <s v="Yes"/>
    <x v="0"/>
    <s v="Available"/>
    <n v="9747.58"/>
    <m/>
    <s v="Invalid"/>
    <s v="Exclude"/>
    <n v="0"/>
    <s v="Insufficient Data"/>
    <s v="Missing Information"/>
    <s v="Exclude"/>
    <d v="2024-11-07T00:00:00"/>
    <d v="2024-11-07T00:00:00"/>
    <s v="Yes"/>
    <s v="Retail"/>
    <s v="Delhi"/>
    <s v="Delhi"/>
    <n v="266.31"/>
  </r>
  <r>
    <n v="2244"/>
    <x v="0"/>
    <x v="0"/>
    <x v="9"/>
    <s v="L"/>
    <s v="Alphabet"/>
    <s v="L"/>
    <s v="Yes"/>
    <x v="6"/>
    <s v="Sold"/>
    <m/>
    <m/>
    <s v="Invalid"/>
    <s v="Exclude"/>
    <n v="0"/>
    <s v="Insufficient Data"/>
    <s v="Missing Information"/>
    <s v="Exclude"/>
    <m/>
    <s v="Missing Date"/>
    <s v="No"/>
    <s v="Online"/>
    <s v="Delhi"/>
    <s v="Delhi"/>
    <n v="1904.11"/>
  </r>
  <r>
    <n v="2245"/>
    <x v="0"/>
    <x v="3"/>
    <x v="4"/>
    <m/>
    <s v="Missing"/>
    <s v="Unknown"/>
    <s v="No"/>
    <x v="0"/>
    <s v="Available"/>
    <n v="4128.3500000000004"/>
    <m/>
    <s v="Invalid"/>
    <s v="Exclude"/>
    <n v="0"/>
    <s v="Insufficient Data"/>
    <s v="Missing Information"/>
    <s v="Exclude"/>
    <d v="2025-04-16T00:00:00"/>
    <d v="2025-04-16T00:00:00"/>
    <s v="Yes"/>
    <s v="Online"/>
    <s v="Pune"/>
    <s v="Pune"/>
    <n v="-290.33"/>
  </r>
  <r>
    <n v="2246"/>
    <x v="0"/>
    <x v="4"/>
    <x v="19"/>
    <s v="L"/>
    <s v="Alphabet"/>
    <s v="L"/>
    <s v="Yes"/>
    <x v="4"/>
    <s v="Check Return/Refund"/>
    <n v="7806.98"/>
    <m/>
    <s v="Invalid"/>
    <s v="Exclude"/>
    <n v="0"/>
    <n v="-7806.98"/>
    <s v="Negative Revenue"/>
    <s v="Exclude"/>
    <d v="2024-10-02T00:00:00"/>
    <d v="2024-10-02T00:00:00"/>
    <s v="Yes"/>
    <s v="Online"/>
    <s v="Hyderabad"/>
    <s v="Hyderabad"/>
    <n v="-943.35"/>
  </r>
  <r>
    <n v="2247"/>
    <x v="1"/>
    <x v="0"/>
    <x v="9"/>
    <m/>
    <s v="Missing"/>
    <s v="Unknown"/>
    <s v="No"/>
    <x v="0"/>
    <s v="Available"/>
    <m/>
    <m/>
    <s v="Invalid"/>
    <s v="Exclude"/>
    <n v="0"/>
    <s v="Insufficient Data"/>
    <s v="Missing Information"/>
    <s v="Exclude"/>
    <d v="2024-08-16T00:00:00"/>
    <d v="2024-08-16T00:00:00"/>
    <s v="Yes"/>
    <s v="Online"/>
    <s v="Mumbai"/>
    <s v="Mumbai"/>
    <n v="-1158.1500000000001"/>
  </r>
  <r>
    <n v="2248"/>
    <x v="2"/>
    <x v="0"/>
    <x v="9"/>
    <s v="M"/>
    <s v="Alphabet"/>
    <s v="M"/>
    <s v="Yes"/>
    <x v="2"/>
    <s v="Sold"/>
    <n v="8249.9599999999991"/>
    <n v="0.24"/>
    <s v="Valid"/>
    <s v="Include"/>
    <n v="25079.88"/>
    <n v="25079.878399999998"/>
    <s v="Valid Revenue"/>
    <s v="Include"/>
    <d v="2024-01-16T00:00:00"/>
    <d v="2024-01-16T00:00:00"/>
    <s v="Yes"/>
    <s v="Online"/>
    <s v="bengaluru"/>
    <s v="Bengaluru"/>
    <n v="1625.14"/>
  </r>
  <r>
    <n v="2249"/>
    <x v="2"/>
    <x v="0"/>
    <x v="5"/>
    <s v="M"/>
    <s v="Alphabet"/>
    <s v="M"/>
    <s v="Yes"/>
    <x v="0"/>
    <s v="Available"/>
    <n v="7730.77"/>
    <m/>
    <s v="Invalid"/>
    <s v="Exclude"/>
    <n v="0"/>
    <s v="Insufficient Data"/>
    <s v="Missing Information"/>
    <s v="Exclude"/>
    <d v="2024-05-28T00:00:00"/>
    <d v="2024-05-28T00:00:00"/>
    <s v="Yes"/>
    <s v="Online"/>
    <s v="Delhi"/>
    <s v="Delhi"/>
    <n v="-692.94"/>
  </r>
  <r>
    <n v="2250"/>
    <x v="2"/>
    <x v="4"/>
    <x v="12"/>
    <s v="XL"/>
    <s v="Alphabet"/>
    <s v="XL"/>
    <s v="Yes"/>
    <x v="0"/>
    <s v="Available"/>
    <m/>
    <m/>
    <s v="Invalid"/>
    <s v="Exclude"/>
    <n v="0"/>
    <s v="Insufficient Data"/>
    <s v="Missing Information"/>
    <s v="Exclude"/>
    <d v="2024-10-01T00:00:00"/>
    <d v="2024-10-01T00:00:00"/>
    <s v="Yes"/>
    <s v="Retail"/>
    <s v="Pune"/>
    <s v="Pune"/>
    <n v="821.13"/>
  </r>
  <r>
    <n v="2046"/>
    <x v="2"/>
    <x v="4"/>
    <x v="8"/>
    <m/>
    <s v="Missing"/>
    <s v="Unknown"/>
    <s v="No"/>
    <x v="6"/>
    <s v="Sold"/>
    <n v="9593.65"/>
    <m/>
    <s v="Invalid"/>
    <s v="Exclude"/>
    <n v="0"/>
    <n v="19187.3"/>
    <s v="Valid Revenue"/>
    <s v="Include"/>
    <d v="2025-01-11T00:00:00"/>
    <d v="2025-01-11T00:00:00"/>
    <s v="Yes"/>
    <s v="Online"/>
    <s v="Hyderabad"/>
    <s v="Hyderabad"/>
    <n v="1592.5"/>
  </r>
  <r>
    <n v="2252"/>
    <x v="1"/>
    <x v="3"/>
    <x v="11"/>
    <s v="L"/>
    <s v="Alphabet"/>
    <s v="L"/>
    <s v="Yes"/>
    <x v="0"/>
    <s v="Available"/>
    <m/>
    <m/>
    <s v="Invalid"/>
    <s v="Exclude"/>
    <n v="0"/>
    <s v="Insufficient Data"/>
    <s v="Missing Information"/>
    <s v="Exclude"/>
    <m/>
    <s v="Missing Date"/>
    <s v="No"/>
    <s v="Retail"/>
    <s v="Delhi"/>
    <s v="Delhi"/>
    <n v="934.87"/>
  </r>
  <r>
    <n v="2253"/>
    <x v="2"/>
    <x v="0"/>
    <x v="5"/>
    <s v="M"/>
    <s v="Alphabet"/>
    <s v="M"/>
    <s v="Yes"/>
    <x v="5"/>
    <s v="Available"/>
    <m/>
    <m/>
    <s v="Invalid"/>
    <s v="Exclude"/>
    <n v="0"/>
    <s v="Insufficient Data"/>
    <s v="Missing Information"/>
    <s v="Exclude"/>
    <d v="2025-05-18T00:00:00"/>
    <d v="2025-05-18T00:00:00"/>
    <s v="Yes"/>
    <s v="Online"/>
    <s v="bengaluru"/>
    <s v="Bengaluru"/>
    <n v="1516.72"/>
  </r>
  <r>
    <n v="2254"/>
    <x v="1"/>
    <x v="4"/>
    <x v="19"/>
    <s v="M"/>
    <s v="Alphabet"/>
    <s v="M"/>
    <s v="Yes"/>
    <x v="0"/>
    <s v="Available"/>
    <m/>
    <n v="0.89"/>
    <s v="Valid"/>
    <s v="Include"/>
    <n v="0"/>
    <s v="Insufficient Data"/>
    <s v="Missing Information"/>
    <s v="Exclude"/>
    <d v="2025-04-24T00:00:00"/>
    <d v="2025-04-24T00:00:00"/>
    <s v="Yes"/>
    <s v="Online"/>
    <s v="Hyderabad"/>
    <s v="Hyderabad"/>
    <n v="1642"/>
  </r>
  <r>
    <n v="2255"/>
    <x v="0"/>
    <x v="4"/>
    <x v="19"/>
    <s v="XL"/>
    <s v="Alphabet"/>
    <s v="XL"/>
    <s v="Yes"/>
    <x v="0"/>
    <s v="Available"/>
    <n v="2222.5500000000002"/>
    <n v="0.84"/>
    <s v="Valid"/>
    <s v="Include"/>
    <n v="0"/>
    <s v="Insufficient Data"/>
    <s v="Missing Information"/>
    <s v="Exclude"/>
    <d v="2025-04-06T00:00:00"/>
    <d v="2025-04-06T00:00:00"/>
    <s v="Yes"/>
    <s v="Retail"/>
    <s v="Mumbai"/>
    <s v="Mumbai"/>
    <n v="586.55999999999995"/>
  </r>
  <r>
    <n v="2256"/>
    <x v="2"/>
    <x v="1"/>
    <x v="15"/>
    <m/>
    <s v="Missing"/>
    <s v="Unknown"/>
    <s v="No"/>
    <x v="0"/>
    <s v="Available"/>
    <m/>
    <m/>
    <s v="Invalid"/>
    <s v="Exclude"/>
    <n v="0"/>
    <s v="Insufficient Data"/>
    <s v="Missing Information"/>
    <s v="Exclude"/>
    <d v="2025-03-30T00:00:00"/>
    <d v="2025-03-30T00:00:00"/>
    <s v="Yes"/>
    <s v="Online"/>
    <s v="Hyderabad"/>
    <s v="Hyderabad"/>
    <n v="3175.83"/>
  </r>
  <r>
    <n v="2257"/>
    <x v="2"/>
    <x v="4"/>
    <x v="12"/>
    <s v="XL"/>
    <s v="Alphabet"/>
    <s v="XL"/>
    <s v="Yes"/>
    <x v="3"/>
    <s v="Sold"/>
    <m/>
    <m/>
    <s v="Invalid"/>
    <s v="Exclude"/>
    <n v="0"/>
    <s v="Insufficient Data"/>
    <s v="Missing Information"/>
    <s v="Exclude"/>
    <d v="2025-02-09T00:00:00"/>
    <d v="2025-02-09T00:00:00"/>
    <s v="Yes"/>
    <s v="Online"/>
    <s v="Mumbai"/>
    <s v="Mumbai"/>
    <n v="-365.42"/>
  </r>
  <r>
    <n v="2258"/>
    <x v="1"/>
    <x v="2"/>
    <x v="17"/>
    <s v="L"/>
    <s v="Alphabet"/>
    <s v="L"/>
    <s v="Yes"/>
    <x v="0"/>
    <s v="Available"/>
    <m/>
    <n v="0.39"/>
    <s v="Valid"/>
    <s v="Include"/>
    <n v="0"/>
    <s v="Insufficient Data"/>
    <s v="Missing Information"/>
    <s v="Exclude"/>
    <d v="2023-11-21T00:00:00"/>
    <d v="2023-11-21T00:00:00"/>
    <s v="Yes"/>
    <s v="Online"/>
    <s v="Mumbai"/>
    <s v="Mumbai"/>
    <n v="2824.7"/>
  </r>
  <r>
    <n v="2259"/>
    <x v="1"/>
    <x v="1"/>
    <x v="6"/>
    <s v="M"/>
    <s v="Alphabet"/>
    <s v="M"/>
    <s v="Yes"/>
    <x v="0"/>
    <s v="Available"/>
    <m/>
    <m/>
    <s v="Invalid"/>
    <s v="Exclude"/>
    <n v="0"/>
    <s v="Insufficient Data"/>
    <s v="Missing Information"/>
    <s v="Exclude"/>
    <d v="2024-10-20T00:00:00"/>
    <d v="2024-10-20T00:00:00"/>
    <s v="Yes"/>
    <s v="Retail"/>
    <s v="Delhi"/>
    <s v="Delhi"/>
    <n v="2323.89"/>
  </r>
  <r>
    <n v="2260"/>
    <x v="1"/>
    <x v="2"/>
    <x v="17"/>
    <s v="M"/>
    <s v="Alphabet"/>
    <s v="M"/>
    <s v="Yes"/>
    <x v="6"/>
    <s v="Sold"/>
    <m/>
    <m/>
    <s v="Invalid"/>
    <s v="Exclude"/>
    <n v="0"/>
    <s v="Insufficient Data"/>
    <s v="Missing Information"/>
    <s v="Exclude"/>
    <d v="2024-12-12T00:00:00"/>
    <d v="2024-12-12T00:00:00"/>
    <s v="Yes"/>
    <s v="Retail"/>
    <s v="Pune"/>
    <s v="Pune"/>
    <n v="-352.18"/>
  </r>
  <r>
    <n v="2261"/>
    <x v="1"/>
    <x v="0"/>
    <x v="14"/>
    <m/>
    <s v="Missing"/>
    <s v="Unknown"/>
    <s v="No"/>
    <x v="0"/>
    <s v="Available"/>
    <n v="2503.6"/>
    <n v="0.54"/>
    <s v="Valid"/>
    <s v="Include"/>
    <n v="0"/>
    <s v="Insufficient Data"/>
    <s v="Missing Information"/>
    <s v="Exclude"/>
    <d v="2024-10-04T00:00:00"/>
    <d v="2024-10-04T00:00:00"/>
    <s v="Yes"/>
    <s v="Retail"/>
    <s v="Pune"/>
    <s v="Pune"/>
    <n v="1574.74"/>
  </r>
  <r>
    <n v="2262"/>
    <x v="1"/>
    <x v="3"/>
    <x v="16"/>
    <s v="L"/>
    <s v="Alphabet"/>
    <s v="L"/>
    <s v="Yes"/>
    <x v="5"/>
    <s v="Available"/>
    <m/>
    <m/>
    <s v="Invalid"/>
    <s v="Exclude"/>
    <n v="0"/>
    <s v="Insufficient Data"/>
    <s v="Missing Information"/>
    <s v="Exclude"/>
    <d v="2024-09-15T00:00:00"/>
    <d v="2024-09-15T00:00:00"/>
    <s v="Yes"/>
    <s v="Retail"/>
    <s v="Pune"/>
    <s v="Pune"/>
    <n v="3146.93"/>
  </r>
  <r>
    <n v="2263"/>
    <x v="1"/>
    <x v="1"/>
    <x v="2"/>
    <s v="M"/>
    <s v="Alphabet"/>
    <s v="M"/>
    <s v="Yes"/>
    <x v="5"/>
    <s v="Available"/>
    <n v="5172.1400000000003"/>
    <m/>
    <s v="Invalid"/>
    <s v="Exclude"/>
    <n v="0"/>
    <n v="0"/>
    <s v="No Recorded Revenue"/>
    <s v="Exclude"/>
    <d v="2024-10-08T00:00:00"/>
    <d v="2024-10-08T00:00:00"/>
    <s v="Yes"/>
    <s v="Online"/>
    <s v="Kolkata"/>
    <s v="Kolkata"/>
    <n v="2510.5500000000002"/>
  </r>
  <r>
    <n v="2264"/>
    <x v="2"/>
    <x v="0"/>
    <x v="14"/>
    <m/>
    <s v="Missing"/>
    <s v="Unknown"/>
    <s v="No"/>
    <x v="2"/>
    <s v="Sold"/>
    <n v="5622.32"/>
    <n v="1.08"/>
    <s v="Invalid"/>
    <s v="Exclude"/>
    <n v="-1799.14"/>
    <s v="Insufficient Data"/>
    <s v="Missing Information"/>
    <s v="Exclude"/>
    <d v="2024-04-22T00:00:00"/>
    <d v="2024-04-22T00:00:00"/>
    <s v="Yes"/>
    <s v="Retail"/>
    <s v="bengaluru"/>
    <s v="Bengaluru"/>
    <n v="1248.25"/>
  </r>
  <r>
    <n v="2265"/>
    <x v="1"/>
    <x v="1"/>
    <x v="2"/>
    <n v="7"/>
    <s v="Number"/>
    <s v="7"/>
    <s v="Yes"/>
    <x v="0"/>
    <s v="Available"/>
    <n v="2422.9699999999998"/>
    <m/>
    <s v="Invalid"/>
    <s v="Exclude"/>
    <n v="0"/>
    <s v="Insufficient Data"/>
    <s v="Missing Information"/>
    <s v="Exclude"/>
    <d v="2024-11-23T00:00:00"/>
    <d v="2024-11-23T00:00:00"/>
    <s v="Yes"/>
    <s v="Retail"/>
    <s v="Delhi"/>
    <s v="Delhi"/>
    <n v="-67.739999999999995"/>
  </r>
  <r>
    <n v="2266"/>
    <x v="1"/>
    <x v="4"/>
    <x v="19"/>
    <s v="L"/>
    <s v="Alphabet"/>
    <s v="L"/>
    <s v="Yes"/>
    <x v="0"/>
    <s v="Available"/>
    <m/>
    <m/>
    <s v="Invalid"/>
    <s v="Exclude"/>
    <n v="0"/>
    <s v="Insufficient Data"/>
    <s v="Missing Information"/>
    <s v="Exclude"/>
    <d v="2025-07-19T00:00:00"/>
    <d v="2025-07-19T00:00:00"/>
    <s v="Yes"/>
    <s v="Retail"/>
    <s v="Kolkata"/>
    <s v="Kolkata"/>
    <n v="3475.59"/>
  </r>
  <r>
    <n v="2267"/>
    <x v="1"/>
    <x v="3"/>
    <x v="10"/>
    <s v="M"/>
    <s v="Alphabet"/>
    <s v="M"/>
    <s v="Yes"/>
    <x v="4"/>
    <s v="Check Return/Refund"/>
    <n v="3075.72"/>
    <m/>
    <s v="Invalid"/>
    <s v="Exclude"/>
    <n v="0"/>
    <n v="-3075.72"/>
    <s v="Negative Revenue"/>
    <s v="Exclude"/>
    <d v="2024-12-20T00:00:00"/>
    <d v="2024-12-20T00:00:00"/>
    <s v="Yes"/>
    <s v="Retail"/>
    <s v="Kolkata"/>
    <s v="Kolkata"/>
    <n v="238.78"/>
  </r>
  <r>
    <n v="2268"/>
    <x v="2"/>
    <x v="1"/>
    <x v="6"/>
    <s v="M"/>
    <s v="Alphabet"/>
    <s v="M"/>
    <s v="Yes"/>
    <x v="1"/>
    <s v="Sold"/>
    <n v="7330.81"/>
    <m/>
    <s v="Invalid"/>
    <s v="Exclude"/>
    <n v="0"/>
    <n v="21992.43"/>
    <s v="Valid Revenue"/>
    <s v="Include"/>
    <d v="2023-11-16T00:00:00"/>
    <d v="2023-11-16T00:00:00"/>
    <s v="Yes"/>
    <s v="Online"/>
    <s v="Kolkata"/>
    <s v="Kolkata"/>
    <n v="518.71"/>
  </r>
  <r>
    <n v="2269"/>
    <x v="1"/>
    <x v="0"/>
    <x v="14"/>
    <n v="11"/>
    <s v="Number"/>
    <s v="11"/>
    <s v="Yes"/>
    <x v="2"/>
    <s v="Sold"/>
    <n v="6424.32"/>
    <m/>
    <s v="Invalid"/>
    <s v="Exclude"/>
    <n v="0"/>
    <n v="25697.279999999999"/>
    <s v="Valid Revenue"/>
    <s v="Include"/>
    <d v="2024-07-14T00:00:00"/>
    <d v="2024-07-14T00:00:00"/>
    <s v="Yes"/>
    <s v="Retail"/>
    <s v="Mumbai"/>
    <s v="Mumbai"/>
    <n v="-405.26"/>
  </r>
  <r>
    <n v="2270"/>
    <x v="2"/>
    <x v="3"/>
    <x v="4"/>
    <s v="XL"/>
    <s v="Alphabet"/>
    <s v="XL"/>
    <s v="Yes"/>
    <x v="3"/>
    <s v="Sold"/>
    <m/>
    <n v="1.03"/>
    <s v="Invalid"/>
    <s v="Exclude"/>
    <n v="0"/>
    <s v="Insufficient Data"/>
    <s v="Missing Information"/>
    <s v="Exclude"/>
    <d v="2025-06-06T00:00:00"/>
    <d v="2025-06-06T00:00:00"/>
    <s v="Yes"/>
    <s v="Retail"/>
    <s v="Pune"/>
    <s v="Pune"/>
    <n v="3088.25"/>
  </r>
  <r>
    <n v="2271"/>
    <x v="0"/>
    <x v="2"/>
    <x v="7"/>
    <n v="9"/>
    <s v="Number"/>
    <s v="9"/>
    <s v="Yes"/>
    <x v="0"/>
    <s v="Available"/>
    <n v="5116.58"/>
    <n v="7.0000000000000007E-2"/>
    <s v="Valid"/>
    <s v="Include"/>
    <n v="0"/>
    <s v="Insufficient Data"/>
    <s v="Missing Information"/>
    <s v="Exclude"/>
    <d v="2024-05-03T00:00:00"/>
    <d v="2024-05-03T00:00:00"/>
    <s v="Yes"/>
    <s v="Retail"/>
    <s v="Delhi"/>
    <s v="Delhi"/>
    <n v="1293.94"/>
  </r>
  <r>
    <n v="2038"/>
    <x v="1"/>
    <x v="0"/>
    <x v="14"/>
    <s v="XL"/>
    <s v="Alphabet"/>
    <s v="XL"/>
    <s v="Yes"/>
    <x v="3"/>
    <s v="Sold"/>
    <n v="7338.57"/>
    <m/>
    <s v="Invalid"/>
    <s v="Exclude"/>
    <n v="0"/>
    <n v="7338.57"/>
    <s v="Valid Revenue"/>
    <s v="Include"/>
    <d v="2024-10-21T00:00:00"/>
    <d v="2024-10-21T00:00:00"/>
    <s v="Yes"/>
    <s v="Retail"/>
    <s v="Delhi"/>
    <s v="Delhi"/>
    <n v="3680.24"/>
  </r>
  <r>
    <n v="2273"/>
    <x v="0"/>
    <x v="3"/>
    <x v="11"/>
    <s v="M"/>
    <s v="Alphabet"/>
    <s v="M"/>
    <s v="Yes"/>
    <x v="4"/>
    <s v="Check Return/Refund"/>
    <n v="4004.36"/>
    <m/>
    <s v="Invalid"/>
    <s v="Exclude"/>
    <n v="0"/>
    <n v="-4004.36"/>
    <s v="Negative Revenue"/>
    <s v="Exclude"/>
    <d v="2024-01-30T00:00:00"/>
    <d v="2024-01-30T00:00:00"/>
    <s v="Yes"/>
    <s v="Online"/>
    <s v="Kolkata"/>
    <s v="Kolkata"/>
    <n v="-614.66"/>
  </r>
  <r>
    <n v="2274"/>
    <x v="1"/>
    <x v="0"/>
    <x v="9"/>
    <n v="6"/>
    <s v="Number"/>
    <s v="6"/>
    <s v="Yes"/>
    <x v="2"/>
    <s v="Sold"/>
    <m/>
    <n v="0.45"/>
    <s v="Valid"/>
    <s v="Include"/>
    <n v="0"/>
    <s v="Insufficient Data"/>
    <s v="Missing Information"/>
    <s v="Exclude"/>
    <d v="2025-06-13T00:00:00"/>
    <d v="2025-06-13T00:00:00"/>
    <s v="Yes"/>
    <s v="Online"/>
    <s v="bengaluru"/>
    <s v="Bengaluru"/>
    <n v="2561.89"/>
  </r>
  <r>
    <n v="2275"/>
    <x v="0"/>
    <x v="3"/>
    <x v="16"/>
    <s v="M"/>
    <s v="Alphabet"/>
    <s v="M"/>
    <s v="Yes"/>
    <x v="4"/>
    <s v="Check Return/Refund"/>
    <m/>
    <m/>
    <s v="Invalid"/>
    <s v="Exclude"/>
    <n v="0"/>
    <s v="Insufficient Data"/>
    <s v="Missing Information"/>
    <s v="Exclude"/>
    <d v="2025-07-03T00:00:00"/>
    <d v="2025-07-03T00:00:00"/>
    <s v="Yes"/>
    <s v="Online"/>
    <s v="Pune"/>
    <s v="Pune"/>
    <n v="-783.71"/>
  </r>
  <r>
    <n v="2276"/>
    <x v="0"/>
    <x v="2"/>
    <x v="18"/>
    <s v="L"/>
    <s v="Alphabet"/>
    <s v="L"/>
    <s v="Yes"/>
    <x v="4"/>
    <s v="Check Return/Refund"/>
    <n v="6066.5"/>
    <m/>
    <s v="Invalid"/>
    <s v="Exclude"/>
    <n v="0"/>
    <n v="-6066.5"/>
    <s v="Negative Revenue"/>
    <s v="Exclude"/>
    <d v="2023-08-29T00:00:00"/>
    <d v="2023-08-29T00:00:00"/>
    <s v="Yes"/>
    <s v="Retail"/>
    <s v="Kolkata"/>
    <s v="Kolkata"/>
    <n v="1181.8699999999999"/>
  </r>
  <r>
    <n v="2277"/>
    <x v="0"/>
    <x v="4"/>
    <x v="19"/>
    <s v="M"/>
    <s v="Alphabet"/>
    <s v="M"/>
    <s v="Yes"/>
    <x v="0"/>
    <s v="Available"/>
    <n v="3682.84"/>
    <m/>
    <s v="Invalid"/>
    <s v="Exclude"/>
    <n v="0"/>
    <s v="Insufficient Data"/>
    <s v="Missing Information"/>
    <s v="Exclude"/>
    <d v="2024-12-28T00:00:00"/>
    <d v="2024-12-28T00:00:00"/>
    <s v="Yes"/>
    <s v="Online"/>
    <s v="Hyderabad"/>
    <s v="Hyderabad"/>
    <n v="3967.77"/>
  </r>
  <r>
    <n v="2278"/>
    <x v="2"/>
    <x v="0"/>
    <x v="0"/>
    <n v="11"/>
    <s v="Number"/>
    <s v="11"/>
    <s v="Yes"/>
    <x v="0"/>
    <s v="Available"/>
    <m/>
    <n v="1.22"/>
    <s v="Invalid"/>
    <s v="Exclude"/>
    <n v="0"/>
    <s v="Insufficient Data"/>
    <s v="Missing Information"/>
    <s v="Exclude"/>
    <d v="2025-03-07T00:00:00"/>
    <d v="2025-03-07T00:00:00"/>
    <s v="Yes"/>
    <s v="Retail"/>
    <s v="Pune"/>
    <s v="Pune"/>
    <n v="3638.15"/>
  </r>
  <r>
    <n v="2279"/>
    <x v="1"/>
    <x v="2"/>
    <x v="3"/>
    <n v="6"/>
    <s v="Number"/>
    <s v="6"/>
    <s v="Yes"/>
    <x v="0"/>
    <s v="Available"/>
    <m/>
    <m/>
    <s v="Invalid"/>
    <s v="Exclude"/>
    <n v="0"/>
    <s v="Insufficient Data"/>
    <s v="Missing Information"/>
    <s v="Exclude"/>
    <d v="2024-08-03T00:00:00"/>
    <d v="2024-08-03T00:00:00"/>
    <s v="Yes"/>
    <s v="Retail"/>
    <s v="Mumbai"/>
    <s v="Mumbai"/>
    <n v="766.72"/>
  </r>
  <r>
    <n v="2280"/>
    <x v="1"/>
    <x v="1"/>
    <x v="6"/>
    <s v="M"/>
    <s v="Alphabet"/>
    <s v="M"/>
    <s v="Yes"/>
    <x v="4"/>
    <s v="Check Return/Refund"/>
    <m/>
    <m/>
    <s v="Invalid"/>
    <s v="Exclude"/>
    <n v="0"/>
    <s v="Insufficient Data"/>
    <s v="Missing Information"/>
    <s v="Exclude"/>
    <d v="2025-02-13T00:00:00"/>
    <d v="2025-02-13T00:00:00"/>
    <s v="Yes"/>
    <s v="Online"/>
    <s v="Delhi"/>
    <s v="Delhi"/>
    <n v="3069.57"/>
  </r>
  <r>
    <n v="2281"/>
    <x v="0"/>
    <x v="2"/>
    <x v="7"/>
    <s v="M"/>
    <s v="Alphabet"/>
    <s v="M"/>
    <s v="Yes"/>
    <x v="6"/>
    <s v="Sold"/>
    <m/>
    <m/>
    <s v="Invalid"/>
    <s v="Exclude"/>
    <n v="0"/>
    <s v="Insufficient Data"/>
    <s v="Missing Information"/>
    <s v="Exclude"/>
    <d v="2025-07-13T00:00:00"/>
    <d v="2025-07-13T00:00:00"/>
    <s v="Yes"/>
    <s v="Retail"/>
    <s v="Kolkata"/>
    <s v="Kolkata"/>
    <n v="1753.48"/>
  </r>
  <r>
    <n v="2282"/>
    <x v="2"/>
    <x v="3"/>
    <x v="11"/>
    <m/>
    <s v="Missing"/>
    <s v="Unknown"/>
    <s v="No"/>
    <x v="0"/>
    <s v="Available"/>
    <m/>
    <n v="0.26"/>
    <s v="Valid"/>
    <s v="Include"/>
    <n v="0"/>
    <s v="Insufficient Data"/>
    <s v="Missing Information"/>
    <s v="Exclude"/>
    <d v="2024-11-14T00:00:00"/>
    <d v="2024-11-14T00:00:00"/>
    <s v="Yes"/>
    <s v="Retail"/>
    <s v="Mumbai"/>
    <s v="Mumbai"/>
    <n v="-1002.46"/>
  </r>
  <r>
    <n v="2283"/>
    <x v="2"/>
    <x v="1"/>
    <x v="6"/>
    <n v="10"/>
    <s v="Number"/>
    <s v="10"/>
    <s v="Yes"/>
    <x v="3"/>
    <s v="Sold"/>
    <m/>
    <m/>
    <s v="Invalid"/>
    <s v="Exclude"/>
    <n v="0"/>
    <s v="Insufficient Data"/>
    <s v="Missing Information"/>
    <s v="Exclude"/>
    <d v="2024-08-21T00:00:00"/>
    <d v="2024-08-21T00:00:00"/>
    <s v="Yes"/>
    <s v="Retail"/>
    <s v="Delhi"/>
    <s v="Delhi"/>
    <n v="468.59"/>
  </r>
  <r>
    <n v="2284"/>
    <x v="0"/>
    <x v="1"/>
    <x v="6"/>
    <s v="M"/>
    <s v="Alphabet"/>
    <s v="M"/>
    <s v="Yes"/>
    <x v="0"/>
    <s v="Available"/>
    <m/>
    <n v="0.53"/>
    <s v="Valid"/>
    <s v="Include"/>
    <n v="0"/>
    <s v="Insufficient Data"/>
    <s v="Missing Information"/>
    <s v="Exclude"/>
    <d v="2024-10-08T00:00:00"/>
    <d v="2024-10-08T00:00:00"/>
    <s v="Yes"/>
    <s v="Online"/>
    <s v="Kolkata"/>
    <s v="Kolkata"/>
    <n v="1370.01"/>
  </r>
  <r>
    <n v="2285"/>
    <x v="1"/>
    <x v="4"/>
    <x v="19"/>
    <s v="L"/>
    <s v="Alphabet"/>
    <s v="L"/>
    <s v="Yes"/>
    <x v="4"/>
    <s v="Check Return/Refund"/>
    <m/>
    <m/>
    <s v="Invalid"/>
    <s v="Exclude"/>
    <n v="0"/>
    <s v="Insufficient Data"/>
    <s v="Missing Information"/>
    <s v="Exclude"/>
    <m/>
    <s v="Missing Date"/>
    <s v="No"/>
    <s v="Retail"/>
    <s v="Delhi"/>
    <s v="Delhi"/>
    <n v="2211.71"/>
  </r>
  <r>
    <n v="2286"/>
    <x v="1"/>
    <x v="2"/>
    <x v="7"/>
    <m/>
    <s v="Missing"/>
    <s v="Unknown"/>
    <s v="No"/>
    <x v="0"/>
    <s v="Available"/>
    <m/>
    <m/>
    <s v="Invalid"/>
    <s v="Exclude"/>
    <n v="0"/>
    <s v="Insufficient Data"/>
    <s v="Missing Information"/>
    <s v="Exclude"/>
    <d v="2024-10-16T00:00:00"/>
    <d v="2024-10-16T00:00:00"/>
    <s v="Yes"/>
    <s v="Online"/>
    <s v="Bangalore"/>
    <s v="Bangalore"/>
    <n v="2419.09"/>
  </r>
  <r>
    <n v="2287"/>
    <x v="1"/>
    <x v="3"/>
    <x v="4"/>
    <n v="9"/>
    <s v="Number"/>
    <s v="9"/>
    <s v="Yes"/>
    <x v="1"/>
    <s v="Sold"/>
    <m/>
    <m/>
    <s v="Invalid"/>
    <s v="Exclude"/>
    <n v="0"/>
    <s v="Insufficient Data"/>
    <s v="Missing Information"/>
    <s v="Exclude"/>
    <m/>
    <s v="Missing Date"/>
    <s v="No"/>
    <s v="Online"/>
    <s v="Mumbai"/>
    <s v="Mumbai"/>
    <n v="-650.67999999999995"/>
  </r>
  <r>
    <n v="2288"/>
    <x v="1"/>
    <x v="0"/>
    <x v="14"/>
    <m/>
    <s v="Missing"/>
    <s v="Unknown"/>
    <s v="No"/>
    <x v="0"/>
    <s v="Available"/>
    <m/>
    <n v="0.25"/>
    <s v="Valid"/>
    <s v="Include"/>
    <n v="0"/>
    <s v="Insufficient Data"/>
    <s v="Missing Information"/>
    <s v="Exclude"/>
    <d v="2024-08-24T00:00:00"/>
    <d v="2024-08-24T00:00:00"/>
    <s v="Yes"/>
    <s v="Retail"/>
    <s v="Hyderabad"/>
    <s v="Hyderabad"/>
    <n v="1570.91"/>
  </r>
  <r>
    <n v="2289"/>
    <x v="1"/>
    <x v="3"/>
    <x v="10"/>
    <s v="L"/>
    <s v="Alphabet"/>
    <s v="L"/>
    <s v="Yes"/>
    <x v="0"/>
    <s v="Available"/>
    <m/>
    <n v="0.51"/>
    <s v="Valid"/>
    <s v="Include"/>
    <n v="0"/>
    <s v="Insufficient Data"/>
    <s v="Missing Information"/>
    <s v="Exclude"/>
    <m/>
    <s v="Missing Date"/>
    <s v="No"/>
    <s v="Retail"/>
    <s v="Mumbai"/>
    <s v="Mumbai"/>
    <n v="3161.45"/>
  </r>
  <r>
    <n v="2290"/>
    <x v="1"/>
    <x v="0"/>
    <x v="5"/>
    <s v="L"/>
    <s v="Alphabet"/>
    <s v="L"/>
    <s v="Yes"/>
    <x v="0"/>
    <s v="Available"/>
    <m/>
    <m/>
    <s v="Invalid"/>
    <s v="Exclude"/>
    <n v="0"/>
    <s v="Insufficient Data"/>
    <s v="Missing Information"/>
    <s v="Exclude"/>
    <d v="2024-10-20T00:00:00"/>
    <d v="2024-10-20T00:00:00"/>
    <s v="Yes"/>
    <s v="Online"/>
    <s v="Kolkata"/>
    <s v="Kolkata"/>
    <n v="546.66"/>
  </r>
  <r>
    <n v="2291"/>
    <x v="1"/>
    <x v="4"/>
    <x v="19"/>
    <s v="L"/>
    <s v="Alphabet"/>
    <s v="L"/>
    <s v="Yes"/>
    <x v="4"/>
    <s v="Check Return/Refund"/>
    <m/>
    <m/>
    <s v="Invalid"/>
    <s v="Exclude"/>
    <n v="0"/>
    <s v="Insufficient Data"/>
    <s v="Missing Information"/>
    <s v="Exclude"/>
    <m/>
    <s v="Missing Date"/>
    <s v="No"/>
    <s v="Retail"/>
    <s v="Pune"/>
    <s v="Pune"/>
    <n v="2729.23"/>
  </r>
  <r>
    <n v="2292"/>
    <x v="1"/>
    <x v="3"/>
    <x v="11"/>
    <s v="M"/>
    <s v="Alphabet"/>
    <s v="M"/>
    <s v="Yes"/>
    <x v="6"/>
    <s v="Sold"/>
    <m/>
    <n v="1.1000000000000001"/>
    <s v="Invalid"/>
    <s v="Exclude"/>
    <n v="0"/>
    <s v="Insufficient Data"/>
    <s v="Missing Information"/>
    <s v="Exclude"/>
    <d v="2024-11-05T00:00:00"/>
    <d v="2024-11-05T00:00:00"/>
    <s v="Yes"/>
    <s v="Online"/>
    <s v="Kolkata"/>
    <s v="Kolkata"/>
    <n v="1192.5"/>
  </r>
  <r>
    <n v="2293"/>
    <x v="1"/>
    <x v="4"/>
    <x v="8"/>
    <s v="XL"/>
    <s v="Alphabet"/>
    <s v="XL"/>
    <s v="Yes"/>
    <x v="1"/>
    <s v="Sold"/>
    <m/>
    <m/>
    <s v="Invalid"/>
    <s v="Exclude"/>
    <n v="0"/>
    <s v="Insufficient Data"/>
    <s v="Missing Information"/>
    <s v="Exclude"/>
    <d v="2025-05-13T00:00:00"/>
    <d v="2025-05-13T00:00:00"/>
    <s v="Yes"/>
    <s v="Retail"/>
    <s v="Mumbai"/>
    <s v="Mumbai"/>
    <n v="2525.87"/>
  </r>
  <r>
    <n v="2012"/>
    <x v="1"/>
    <x v="1"/>
    <x v="15"/>
    <m/>
    <s v="Missing"/>
    <s v="Unknown"/>
    <s v="No"/>
    <x v="0"/>
    <s v="Available"/>
    <m/>
    <m/>
    <s v="Invalid"/>
    <s v="Exclude"/>
    <n v="0"/>
    <s v="Insufficient Data"/>
    <s v="Missing Information"/>
    <s v="Exclude"/>
    <d v="2024-09-01T00:00:00"/>
    <d v="2024-09-01T00:00:00"/>
    <s v="Yes"/>
    <s v="Retail"/>
    <s v="Hyderabad"/>
    <s v="Hyderabad"/>
    <n v="-914.59"/>
  </r>
  <r>
    <n v="2295"/>
    <x v="0"/>
    <x v="2"/>
    <x v="17"/>
    <m/>
    <s v="Missing"/>
    <s v="Unknown"/>
    <s v="No"/>
    <x v="0"/>
    <s v="Available"/>
    <m/>
    <n v="0.81"/>
    <s v="Valid"/>
    <s v="Include"/>
    <n v="0"/>
    <s v="Insufficient Data"/>
    <s v="Missing Information"/>
    <s v="Exclude"/>
    <d v="2025-06-17T00:00:00"/>
    <d v="2025-06-17T00:00:00"/>
    <s v="Yes"/>
    <s v="Retail"/>
    <s v="Hyderabad"/>
    <s v="Hyderabad"/>
    <n v="3901.16"/>
  </r>
  <r>
    <n v="2296"/>
    <x v="1"/>
    <x v="1"/>
    <x v="15"/>
    <m/>
    <s v="Missing"/>
    <s v="Unknown"/>
    <s v="No"/>
    <x v="0"/>
    <s v="Available"/>
    <m/>
    <m/>
    <s v="Invalid"/>
    <s v="Exclude"/>
    <n v="0"/>
    <s v="Insufficient Data"/>
    <s v="Missing Information"/>
    <s v="Exclude"/>
    <d v="2024-08-15T00:00:00"/>
    <d v="2024-08-15T00:00:00"/>
    <s v="Yes"/>
    <s v="Online"/>
    <s v="Delhi"/>
    <s v="Delhi"/>
    <n v="-1188.8599999999999"/>
  </r>
  <r>
    <n v="2297"/>
    <x v="0"/>
    <x v="4"/>
    <x v="19"/>
    <s v="M"/>
    <s v="Alphabet"/>
    <s v="M"/>
    <s v="Yes"/>
    <x v="0"/>
    <s v="Available"/>
    <n v="6356.31"/>
    <n v="0.74"/>
    <s v="Valid"/>
    <s v="Include"/>
    <n v="0"/>
    <s v="Insufficient Data"/>
    <s v="Missing Information"/>
    <s v="Exclude"/>
    <d v="2024-12-31T00:00:00"/>
    <d v="2024-12-31T00:00:00"/>
    <s v="Yes"/>
    <s v="Online"/>
    <s v="Pune"/>
    <s v="Pune"/>
    <n v="454.97"/>
  </r>
  <r>
    <n v="2298"/>
    <x v="2"/>
    <x v="0"/>
    <x v="0"/>
    <m/>
    <s v="Missing"/>
    <s v="Unknown"/>
    <s v="No"/>
    <x v="0"/>
    <s v="Available"/>
    <n v="5571.14"/>
    <n v="0.49"/>
    <s v="Valid"/>
    <s v="Include"/>
    <n v="0"/>
    <s v="Insufficient Data"/>
    <s v="Missing Information"/>
    <s v="Exclude"/>
    <d v="2025-06-11T00:00:00"/>
    <d v="2025-06-11T00:00:00"/>
    <s v="Yes"/>
    <s v="Retail"/>
    <s v="Kolkata"/>
    <s v="Kolkata"/>
    <n v="3445.5"/>
  </r>
  <r>
    <n v="2299"/>
    <x v="0"/>
    <x v="1"/>
    <x v="15"/>
    <m/>
    <s v="Missing"/>
    <s v="Unknown"/>
    <s v="No"/>
    <x v="6"/>
    <s v="Sold"/>
    <m/>
    <n v="0.77"/>
    <s v="Valid"/>
    <s v="Include"/>
    <n v="0"/>
    <s v="Insufficient Data"/>
    <s v="Missing Information"/>
    <s v="Exclude"/>
    <d v="2025-05-09T00:00:00"/>
    <d v="2025-05-09T00:00:00"/>
    <s v="Yes"/>
    <s v="Online"/>
    <s v="Hyderabad"/>
    <s v="Hyderabad"/>
    <n v="2596.8000000000002"/>
  </r>
  <r>
    <n v="2300"/>
    <x v="2"/>
    <x v="4"/>
    <x v="8"/>
    <s v="L"/>
    <s v="Alphabet"/>
    <s v="L"/>
    <s v="Yes"/>
    <x v="1"/>
    <s v="Sold"/>
    <n v="6331.64"/>
    <n v="0.78"/>
    <s v="Valid"/>
    <s v="Include"/>
    <n v="4178.88"/>
    <n v="4178.8823999999995"/>
    <s v="Valid Revenue"/>
    <s v="Include"/>
    <d v="2024-08-17T00:00:00"/>
    <d v="2024-08-17T00:00:00"/>
    <s v="Yes"/>
    <s v="Retail"/>
    <s v="Delhi"/>
    <s v="Delhi"/>
    <n v="3380.28"/>
  </r>
  <r>
    <n v="2301"/>
    <x v="2"/>
    <x v="1"/>
    <x v="6"/>
    <s v="XL"/>
    <s v="Alphabet"/>
    <s v="XL"/>
    <s v="Yes"/>
    <x v="0"/>
    <s v="Available"/>
    <n v="7982.2"/>
    <m/>
    <s v="Invalid"/>
    <s v="Exclude"/>
    <n v="0"/>
    <s v="Insufficient Data"/>
    <s v="Missing Information"/>
    <s v="Exclude"/>
    <d v="2024-12-29T00:00:00"/>
    <d v="2024-12-29T00:00:00"/>
    <s v="Yes"/>
    <s v="Online"/>
    <s v="Pune"/>
    <s v="Pune"/>
    <n v="-505.58"/>
  </r>
  <r>
    <n v="2302"/>
    <x v="1"/>
    <x v="3"/>
    <x v="10"/>
    <s v="XL"/>
    <s v="Alphabet"/>
    <s v="XL"/>
    <s v="Yes"/>
    <x v="5"/>
    <s v="Available"/>
    <m/>
    <m/>
    <s v="Invalid"/>
    <s v="Exclude"/>
    <n v="0"/>
    <s v="Insufficient Data"/>
    <s v="Missing Information"/>
    <s v="Exclude"/>
    <d v="2025-02-27T00:00:00"/>
    <d v="2025-02-27T00:00:00"/>
    <s v="Yes"/>
    <s v="Retail"/>
    <s v="Hyderabad"/>
    <s v="Hyderabad"/>
    <n v="1489.99"/>
  </r>
  <r>
    <n v="2303"/>
    <x v="0"/>
    <x v="3"/>
    <x v="11"/>
    <s v="L"/>
    <s v="Alphabet"/>
    <s v="L"/>
    <s v="Yes"/>
    <x v="6"/>
    <s v="Sold"/>
    <n v="2504.09"/>
    <m/>
    <s v="Invalid"/>
    <s v="Exclude"/>
    <n v="0"/>
    <n v="5008.18"/>
    <s v="Valid Revenue"/>
    <s v="Include"/>
    <d v="2024-12-24T00:00:00"/>
    <d v="2024-12-24T00:00:00"/>
    <s v="Yes"/>
    <s v="Retail"/>
    <s v="Hyderabad"/>
    <s v="Hyderabad"/>
    <n v="2971.55"/>
  </r>
  <r>
    <n v="2304"/>
    <x v="2"/>
    <x v="0"/>
    <x v="5"/>
    <n v="11"/>
    <s v="Number"/>
    <s v="11"/>
    <s v="Yes"/>
    <x v="0"/>
    <s v="Available"/>
    <m/>
    <m/>
    <s v="Invalid"/>
    <s v="Exclude"/>
    <n v="0"/>
    <s v="Insufficient Data"/>
    <s v="Missing Information"/>
    <s v="Exclude"/>
    <d v="2024-11-28T00:00:00"/>
    <d v="2024-11-28T00:00:00"/>
    <s v="Yes"/>
    <s v="Online"/>
    <s v="Hyderabad"/>
    <s v="Hyderabad"/>
    <n v="2055.87"/>
  </r>
  <r>
    <n v="2305"/>
    <x v="0"/>
    <x v="3"/>
    <x v="16"/>
    <s v="L"/>
    <s v="Alphabet"/>
    <s v="L"/>
    <s v="Yes"/>
    <x v="0"/>
    <s v="Available"/>
    <n v="4803.7"/>
    <n v="0.08"/>
    <s v="Valid"/>
    <s v="Include"/>
    <n v="0"/>
    <s v="Insufficient Data"/>
    <s v="Missing Information"/>
    <s v="Exclude"/>
    <m/>
    <s v="Missing Date"/>
    <s v="No"/>
    <s v="Retail"/>
    <s v="Mumbai"/>
    <s v="Mumbai"/>
    <n v="2794.61"/>
  </r>
  <r>
    <n v="2306"/>
    <x v="0"/>
    <x v="4"/>
    <x v="8"/>
    <m/>
    <s v="Missing"/>
    <s v="Unknown"/>
    <s v="No"/>
    <x v="3"/>
    <s v="Sold"/>
    <n v="8267.56"/>
    <n v="0.28999999999999998"/>
    <s v="Valid"/>
    <s v="Include"/>
    <n v="5869.97"/>
    <n v="5869.967599999999"/>
    <s v="Valid Revenue"/>
    <s v="Include"/>
    <d v="2024-11-10T00:00:00"/>
    <d v="2024-11-10T00:00:00"/>
    <s v="Yes"/>
    <s v="Retail"/>
    <s v="Bangalore"/>
    <s v="Bangalore"/>
    <n v="476.25"/>
  </r>
  <r>
    <n v="2307"/>
    <x v="1"/>
    <x v="3"/>
    <x v="11"/>
    <s v="XL"/>
    <s v="Alphabet"/>
    <s v="XL"/>
    <s v="Yes"/>
    <x v="6"/>
    <s v="Sold"/>
    <n v="9369.1"/>
    <m/>
    <s v="Invalid"/>
    <s v="Exclude"/>
    <n v="0"/>
    <n v="18738.2"/>
    <s v="Valid Revenue"/>
    <s v="Include"/>
    <d v="2025-06-18T00:00:00"/>
    <d v="2025-06-18T00:00:00"/>
    <s v="Yes"/>
    <s v="Retail"/>
    <s v="Kolkata"/>
    <s v="Kolkata"/>
    <n v="2390.6999999999998"/>
  </r>
  <r>
    <n v="2308"/>
    <x v="2"/>
    <x v="3"/>
    <x v="16"/>
    <m/>
    <s v="Missing"/>
    <s v="Unknown"/>
    <s v="No"/>
    <x v="5"/>
    <s v="Available"/>
    <m/>
    <n v="0.65"/>
    <s v="Valid"/>
    <s v="Include"/>
    <n v="0"/>
    <s v="Insufficient Data"/>
    <s v="Missing Information"/>
    <s v="Exclude"/>
    <d v="2025-05-01T00:00:00"/>
    <d v="2025-05-01T00:00:00"/>
    <s v="Yes"/>
    <s v="Online"/>
    <s v="bengaluru"/>
    <s v="Bengaluru"/>
    <n v="2282.0100000000002"/>
  </r>
  <r>
    <n v="2004"/>
    <x v="0"/>
    <x v="2"/>
    <x v="17"/>
    <s v="M"/>
    <s v="Alphabet"/>
    <s v="M"/>
    <s v="Yes"/>
    <x v="0"/>
    <s v="Available"/>
    <m/>
    <n v="0.6"/>
    <s v="Valid"/>
    <s v="Include"/>
    <n v="0"/>
    <s v="Insufficient Data"/>
    <s v="Missing Information"/>
    <s v="Exclude"/>
    <d v="2025-02-23T00:00:00"/>
    <d v="2025-02-23T00:00:00"/>
    <s v="Yes"/>
    <s v="Retail"/>
    <s v="bengaluru"/>
    <s v="Bengaluru"/>
    <n v="-276.83"/>
  </r>
  <r>
    <n v="2310"/>
    <x v="2"/>
    <x v="3"/>
    <x v="10"/>
    <s v="XL"/>
    <s v="Alphabet"/>
    <s v="XL"/>
    <s v="Yes"/>
    <x v="0"/>
    <s v="Available"/>
    <m/>
    <m/>
    <s v="Invalid"/>
    <s v="Exclude"/>
    <n v="0"/>
    <s v="Insufficient Data"/>
    <s v="Missing Information"/>
    <s v="Exclude"/>
    <d v="2025-02-04T00:00:00"/>
    <d v="2025-02-04T00:00:00"/>
    <s v="Yes"/>
    <s v="Online"/>
    <s v="Kolkata"/>
    <s v="Kolkata"/>
    <n v="-1061.45"/>
  </r>
  <r>
    <n v="2026"/>
    <x v="1"/>
    <x v="0"/>
    <x v="5"/>
    <s v="M"/>
    <s v="Alphabet"/>
    <s v="M"/>
    <s v="Yes"/>
    <x v="2"/>
    <s v="Sold"/>
    <m/>
    <n v="0.26"/>
    <s v="Valid"/>
    <s v="Include"/>
    <n v="0"/>
    <s v="Insufficient Data"/>
    <s v="Missing Information"/>
    <s v="Exclude"/>
    <d v="2024-09-25T00:00:00"/>
    <d v="2024-09-25T00:00:00"/>
    <s v="Yes"/>
    <s v="Online"/>
    <s v="Delhi"/>
    <s v="Delhi"/>
    <n v="495.62"/>
  </r>
  <r>
    <n v="2312"/>
    <x v="0"/>
    <x v="1"/>
    <x v="2"/>
    <m/>
    <s v="Missing"/>
    <s v="Unknown"/>
    <s v="No"/>
    <x v="0"/>
    <s v="Available"/>
    <m/>
    <m/>
    <s v="Invalid"/>
    <s v="Exclude"/>
    <n v="0"/>
    <s v="Insufficient Data"/>
    <s v="Missing Information"/>
    <s v="Exclude"/>
    <d v="2024-09-30T00:00:00"/>
    <d v="2024-09-30T00:00:00"/>
    <s v="Yes"/>
    <s v="Online"/>
    <s v="bengaluru"/>
    <s v="Bengaluru"/>
    <n v="249.56"/>
  </r>
  <r>
    <n v="2313"/>
    <x v="1"/>
    <x v="0"/>
    <x v="0"/>
    <s v="M"/>
    <s v="Alphabet"/>
    <s v="M"/>
    <s v="Yes"/>
    <x v="5"/>
    <s v="Available"/>
    <m/>
    <m/>
    <s v="Invalid"/>
    <s v="Exclude"/>
    <n v="0"/>
    <s v="Insufficient Data"/>
    <s v="Missing Information"/>
    <s v="Exclude"/>
    <m/>
    <s v="Missing Date"/>
    <s v="No"/>
    <s v="Online"/>
    <s v="Delhi"/>
    <s v="Delhi"/>
    <n v="480.74"/>
  </r>
  <r>
    <n v="2314"/>
    <x v="1"/>
    <x v="1"/>
    <x v="6"/>
    <s v="M"/>
    <s v="Alphabet"/>
    <s v="M"/>
    <s v="Yes"/>
    <x v="6"/>
    <s v="Sold"/>
    <m/>
    <n v="0.86"/>
    <s v="Valid"/>
    <s v="Include"/>
    <n v="0"/>
    <s v="Insufficient Data"/>
    <s v="Missing Information"/>
    <s v="Exclude"/>
    <d v="2024-12-09T00:00:00"/>
    <d v="2024-12-09T00:00:00"/>
    <s v="Yes"/>
    <s v="Retail"/>
    <s v="Mumbai"/>
    <s v="Mumbai"/>
    <n v="1505.11"/>
  </r>
  <r>
    <n v="2315"/>
    <x v="2"/>
    <x v="4"/>
    <x v="12"/>
    <s v="M"/>
    <s v="Alphabet"/>
    <s v="M"/>
    <s v="Yes"/>
    <x v="0"/>
    <s v="Available"/>
    <n v="9149.8799999999992"/>
    <n v="0.71"/>
    <s v="Valid"/>
    <s v="Include"/>
    <n v="0"/>
    <s v="Insufficient Data"/>
    <s v="Missing Information"/>
    <s v="Exclude"/>
    <d v="2024-11-12T00:00:00"/>
    <d v="2024-11-12T00:00:00"/>
    <s v="Yes"/>
    <s v="Retail"/>
    <s v="Hyderabad"/>
    <s v="Hyderabad"/>
    <n v="143.06"/>
  </r>
  <r>
    <n v="2316"/>
    <x v="2"/>
    <x v="1"/>
    <x v="15"/>
    <s v="M"/>
    <s v="Alphabet"/>
    <s v="M"/>
    <s v="Yes"/>
    <x v="3"/>
    <s v="Sold"/>
    <m/>
    <n v="0.39"/>
    <s v="Valid"/>
    <s v="Include"/>
    <n v="0"/>
    <s v="Insufficient Data"/>
    <s v="Missing Information"/>
    <s v="Exclude"/>
    <m/>
    <s v="Missing Date"/>
    <s v="No"/>
    <s v="Retail"/>
    <s v="Delhi"/>
    <s v="Delhi"/>
    <n v="3862.6"/>
  </r>
  <r>
    <n v="2317"/>
    <x v="2"/>
    <x v="0"/>
    <x v="5"/>
    <s v="M"/>
    <s v="Alphabet"/>
    <s v="M"/>
    <s v="Yes"/>
    <x v="0"/>
    <s v="Available"/>
    <n v="9695.44"/>
    <n v="1.06"/>
    <s v="Invalid"/>
    <s v="Exclude"/>
    <n v="0"/>
    <s v="Insufficient Data"/>
    <s v="Missing Information"/>
    <s v="Exclude"/>
    <d v="2024-09-13T00:00:00"/>
    <d v="2024-09-13T00:00:00"/>
    <s v="Yes"/>
    <s v="Online"/>
    <s v="Kolkata"/>
    <s v="Kolkata"/>
    <n v="32.450000000000003"/>
  </r>
  <r>
    <n v="2318"/>
    <x v="2"/>
    <x v="1"/>
    <x v="15"/>
    <n v="11"/>
    <s v="Number"/>
    <s v="11"/>
    <s v="Yes"/>
    <x v="6"/>
    <s v="Sold"/>
    <m/>
    <n v="0.25"/>
    <s v="Valid"/>
    <s v="Include"/>
    <n v="0"/>
    <s v="Insufficient Data"/>
    <s v="Missing Information"/>
    <s v="Exclude"/>
    <d v="2025-04-04T00:00:00"/>
    <d v="2025-04-04T00:00:00"/>
    <s v="Yes"/>
    <s v="Retail"/>
    <s v="Delhi"/>
    <s v="Delhi"/>
    <n v="1894.17"/>
  </r>
  <r>
    <n v="2319"/>
    <x v="1"/>
    <x v="4"/>
    <x v="12"/>
    <s v="L"/>
    <s v="Alphabet"/>
    <s v="L"/>
    <s v="Yes"/>
    <x v="4"/>
    <s v="Check Return/Refund"/>
    <n v="5649.99"/>
    <m/>
    <s v="Invalid"/>
    <s v="Exclude"/>
    <n v="0"/>
    <n v="-5649.99"/>
    <s v="Negative Revenue"/>
    <s v="Exclude"/>
    <d v="2025-06-29T00:00:00"/>
    <d v="2025-06-29T00:00:00"/>
    <s v="Yes"/>
    <s v="Online"/>
    <s v="Delhi"/>
    <s v="Delhi"/>
    <n v="2141.6799999999998"/>
  </r>
  <r>
    <n v="2320"/>
    <x v="0"/>
    <x v="3"/>
    <x v="16"/>
    <s v="XL"/>
    <s v="Alphabet"/>
    <s v="XL"/>
    <s v="Yes"/>
    <x v="0"/>
    <s v="Available"/>
    <n v="4033.28"/>
    <m/>
    <s v="Invalid"/>
    <s v="Exclude"/>
    <n v="0"/>
    <s v="Insufficient Data"/>
    <s v="Missing Information"/>
    <s v="Exclude"/>
    <d v="2025-01-23T00:00:00"/>
    <d v="2025-01-23T00:00:00"/>
    <s v="Yes"/>
    <s v="Retail"/>
    <s v="Hyderabad"/>
    <s v="Hyderabad"/>
    <n v="1265.74"/>
  </r>
  <r>
    <n v="2321"/>
    <x v="2"/>
    <x v="2"/>
    <x v="17"/>
    <n v="8"/>
    <s v="Number"/>
    <s v="8"/>
    <s v="Yes"/>
    <x v="0"/>
    <s v="Available"/>
    <m/>
    <m/>
    <s v="Invalid"/>
    <s v="Exclude"/>
    <n v="0"/>
    <s v="Insufficient Data"/>
    <s v="Missing Information"/>
    <s v="Exclude"/>
    <d v="2024-06-10T00:00:00"/>
    <d v="2024-06-10T00:00:00"/>
    <s v="Yes"/>
    <s v="Online"/>
    <s v="Mumbai"/>
    <s v="Mumbai"/>
    <n v="-362.47"/>
  </r>
  <r>
    <n v="2322"/>
    <x v="1"/>
    <x v="3"/>
    <x v="16"/>
    <s v="L"/>
    <s v="Alphabet"/>
    <s v="L"/>
    <s v="Yes"/>
    <x v="5"/>
    <s v="Available"/>
    <n v="8016.24"/>
    <m/>
    <s v="Invalid"/>
    <s v="Exclude"/>
    <n v="0"/>
    <n v="0"/>
    <s v="No Recorded Revenue"/>
    <s v="Exclude"/>
    <d v="2025-04-07T00:00:00"/>
    <d v="2025-04-07T00:00:00"/>
    <s v="Yes"/>
    <s v="Retail"/>
    <s v="Delhi"/>
    <s v="Delhi"/>
    <n v="1333.86"/>
  </r>
  <r>
    <n v="2323"/>
    <x v="2"/>
    <x v="2"/>
    <x v="17"/>
    <m/>
    <s v="Missing"/>
    <s v="Unknown"/>
    <s v="No"/>
    <x v="0"/>
    <s v="Available"/>
    <n v="6537.29"/>
    <m/>
    <s v="Invalid"/>
    <s v="Exclude"/>
    <n v="0"/>
    <s v="Insufficient Data"/>
    <s v="Missing Information"/>
    <s v="Exclude"/>
    <d v="2025-01-05T00:00:00"/>
    <d v="2025-01-05T00:00:00"/>
    <s v="Yes"/>
    <s v="Online"/>
    <s v="bengaluru"/>
    <s v="Bengaluru"/>
    <n v="-453.11"/>
  </r>
  <r>
    <n v="2324"/>
    <x v="1"/>
    <x v="1"/>
    <x v="6"/>
    <s v="M"/>
    <s v="Alphabet"/>
    <s v="M"/>
    <s v="Yes"/>
    <x v="5"/>
    <s v="Available"/>
    <m/>
    <n v="0.21"/>
    <s v="Valid"/>
    <s v="Include"/>
    <n v="0"/>
    <s v="Insufficient Data"/>
    <s v="Missing Information"/>
    <s v="Exclude"/>
    <d v="2025-02-27T00:00:00"/>
    <d v="2025-02-27T00:00:00"/>
    <s v="Yes"/>
    <s v="Online"/>
    <s v="Kolkata"/>
    <s v="Kolkata"/>
    <n v="2640.1"/>
  </r>
  <r>
    <n v="2325"/>
    <x v="2"/>
    <x v="4"/>
    <x v="13"/>
    <s v="M"/>
    <s v="Alphabet"/>
    <s v="M"/>
    <s v="Yes"/>
    <x v="5"/>
    <s v="Available"/>
    <n v="8031.83"/>
    <n v="0.56000000000000005"/>
    <s v="Valid"/>
    <s v="Include"/>
    <n v="0"/>
    <n v="0"/>
    <s v="No Recorded Revenue"/>
    <s v="Exclude"/>
    <d v="2025-05-18T00:00:00"/>
    <d v="2025-05-18T00:00:00"/>
    <s v="Yes"/>
    <s v="Online"/>
    <s v="Kolkata"/>
    <s v="Kolkata"/>
    <n v="3954.38"/>
  </r>
  <r>
    <n v="2326"/>
    <x v="1"/>
    <x v="2"/>
    <x v="17"/>
    <s v="XL"/>
    <s v="Alphabet"/>
    <s v="XL"/>
    <s v="Yes"/>
    <x v="2"/>
    <s v="Sold"/>
    <n v="9936.94"/>
    <m/>
    <s v="Invalid"/>
    <s v="Exclude"/>
    <n v="0"/>
    <n v="39747.760000000002"/>
    <s v="Valid Revenue"/>
    <s v="Include"/>
    <d v="2024-12-10T00:00:00"/>
    <d v="2024-12-10T00:00:00"/>
    <s v="Yes"/>
    <s v="Retail"/>
    <s v="Kolkata"/>
    <s v="Kolkata"/>
    <n v="2047.65"/>
  </r>
  <r>
    <n v="2327"/>
    <x v="2"/>
    <x v="0"/>
    <x v="5"/>
    <s v="XL"/>
    <s v="Alphabet"/>
    <s v="XL"/>
    <s v="Yes"/>
    <x v="2"/>
    <s v="Sold"/>
    <n v="6640.67"/>
    <m/>
    <s v="Invalid"/>
    <s v="Exclude"/>
    <n v="0"/>
    <n v="26562.68"/>
    <s v="Valid Revenue"/>
    <s v="Include"/>
    <d v="2025-03-21T00:00:00"/>
    <d v="2025-03-21T00:00:00"/>
    <s v="Yes"/>
    <s v="Retail"/>
    <s v="Delhi"/>
    <s v="Delhi"/>
    <n v="3402.41"/>
  </r>
  <r>
    <n v="2328"/>
    <x v="2"/>
    <x v="2"/>
    <x v="7"/>
    <n v="6"/>
    <s v="Number"/>
    <s v="6"/>
    <s v="Yes"/>
    <x v="6"/>
    <s v="Sold"/>
    <n v="6449.46"/>
    <n v="0.28999999999999998"/>
    <s v="Valid"/>
    <s v="Include"/>
    <n v="9158.23"/>
    <n v="9158.2331999999988"/>
    <s v="Valid Revenue"/>
    <s v="Include"/>
    <d v="2024-11-09T00:00:00"/>
    <d v="2024-11-09T00:00:00"/>
    <s v="Yes"/>
    <s v="Online"/>
    <s v="Mumbai"/>
    <s v="Mumbai"/>
    <n v="39.69"/>
  </r>
  <r>
    <n v="2329"/>
    <x v="2"/>
    <x v="4"/>
    <x v="12"/>
    <s v="L"/>
    <s v="Alphabet"/>
    <s v="L"/>
    <s v="Yes"/>
    <x v="2"/>
    <s v="Sold"/>
    <n v="4981.26"/>
    <m/>
    <s v="Invalid"/>
    <s v="Exclude"/>
    <n v="0"/>
    <n v="19925.04"/>
    <s v="Valid Revenue"/>
    <s v="Include"/>
    <d v="2025-06-05T00:00:00"/>
    <d v="2025-06-05T00:00:00"/>
    <s v="Yes"/>
    <s v="Online"/>
    <s v="Mumbai"/>
    <s v="Mumbai"/>
    <n v="1833.07"/>
  </r>
  <r>
    <n v="2330"/>
    <x v="1"/>
    <x v="0"/>
    <x v="5"/>
    <s v="XL"/>
    <s v="Alphabet"/>
    <s v="XL"/>
    <s v="Yes"/>
    <x v="0"/>
    <s v="Available"/>
    <m/>
    <n v="0.06"/>
    <s v="Valid"/>
    <s v="Include"/>
    <n v="0"/>
    <s v="Insufficient Data"/>
    <s v="Missing Information"/>
    <s v="Exclude"/>
    <d v="2024-10-22T00:00:00"/>
    <d v="2024-10-22T00:00:00"/>
    <s v="Yes"/>
    <s v="Online"/>
    <s v="Mumbai"/>
    <s v="Mumbai"/>
    <n v="-648.08000000000004"/>
  </r>
  <r>
    <n v="2331"/>
    <x v="0"/>
    <x v="4"/>
    <x v="12"/>
    <s v="L"/>
    <s v="Alphabet"/>
    <s v="L"/>
    <s v="Yes"/>
    <x v="0"/>
    <s v="Available"/>
    <n v="9023.07"/>
    <m/>
    <s v="Invalid"/>
    <s v="Exclude"/>
    <n v="0"/>
    <s v="Insufficient Data"/>
    <s v="Missing Information"/>
    <s v="Exclude"/>
    <d v="2024-11-23T00:00:00"/>
    <d v="2024-11-23T00:00:00"/>
    <s v="Yes"/>
    <s v="Retail"/>
    <s v="Mumbai"/>
    <s v="Mumbai"/>
    <n v="-304.92"/>
  </r>
  <r>
    <n v="2332"/>
    <x v="0"/>
    <x v="0"/>
    <x v="5"/>
    <m/>
    <s v="Missing"/>
    <s v="Unknown"/>
    <s v="No"/>
    <x v="4"/>
    <s v="Check Return/Refund"/>
    <m/>
    <n v="0.22"/>
    <s v="Valid"/>
    <s v="Include"/>
    <n v="0"/>
    <s v="Insufficient Data"/>
    <s v="Missing Information"/>
    <s v="Exclude"/>
    <d v="2024-07-15T00:00:00"/>
    <d v="2024-07-15T00:00:00"/>
    <s v="Yes"/>
    <s v="Retail"/>
    <s v="Pune"/>
    <s v="Pune"/>
    <n v="2914.06"/>
  </r>
  <r>
    <n v="2333"/>
    <x v="0"/>
    <x v="3"/>
    <x v="11"/>
    <m/>
    <s v="Missing"/>
    <s v="Unknown"/>
    <s v="No"/>
    <x v="0"/>
    <s v="Available"/>
    <n v="4638.25"/>
    <m/>
    <s v="Invalid"/>
    <s v="Exclude"/>
    <n v="0"/>
    <s v="Insufficient Data"/>
    <s v="Missing Information"/>
    <s v="Exclude"/>
    <m/>
    <s v="Missing Date"/>
    <s v="No"/>
    <s v="Online"/>
    <s v="Hyderabad"/>
    <s v="Hyderabad"/>
    <n v="-614.05999999999995"/>
  </r>
  <r>
    <n v="2334"/>
    <x v="1"/>
    <x v="0"/>
    <x v="0"/>
    <s v="L"/>
    <s v="Alphabet"/>
    <s v="L"/>
    <s v="Yes"/>
    <x v="2"/>
    <s v="Sold"/>
    <m/>
    <n v="0.82"/>
    <s v="Valid"/>
    <s v="Include"/>
    <n v="0"/>
    <s v="Insufficient Data"/>
    <s v="Missing Information"/>
    <s v="Exclude"/>
    <d v="2024-06-06T00:00:00"/>
    <d v="2024-06-06T00:00:00"/>
    <s v="Yes"/>
    <s v="Retail"/>
    <s v="Mumbai"/>
    <s v="Mumbai"/>
    <n v="-80.25"/>
  </r>
  <r>
    <n v="2335"/>
    <x v="1"/>
    <x v="3"/>
    <x v="11"/>
    <s v="XL"/>
    <s v="Alphabet"/>
    <s v="XL"/>
    <s v="Yes"/>
    <x v="5"/>
    <s v="Available"/>
    <n v="5620.64"/>
    <m/>
    <s v="Invalid"/>
    <s v="Exclude"/>
    <n v="0"/>
    <n v="0"/>
    <s v="No Recorded Revenue"/>
    <s v="Exclude"/>
    <d v="2024-01-05T00:00:00"/>
    <d v="2024-01-05T00:00:00"/>
    <s v="Yes"/>
    <s v="Online"/>
    <s v="Mumbai"/>
    <s v="Mumbai"/>
    <n v="217.22"/>
  </r>
  <r>
    <n v="2336"/>
    <x v="0"/>
    <x v="1"/>
    <x v="6"/>
    <n v="8"/>
    <s v="Number"/>
    <s v="8"/>
    <s v="Yes"/>
    <x v="2"/>
    <s v="Sold"/>
    <n v="8482.43"/>
    <m/>
    <s v="Invalid"/>
    <s v="Exclude"/>
    <n v="0"/>
    <n v="33929.72"/>
    <s v="Valid Revenue"/>
    <s v="Include"/>
    <d v="2023-10-22T00:00:00"/>
    <d v="2023-10-22T00:00:00"/>
    <s v="Yes"/>
    <s v="Online"/>
    <s v="Pune"/>
    <s v="Pune"/>
    <n v="3854.71"/>
  </r>
  <r>
    <n v="2337"/>
    <x v="1"/>
    <x v="0"/>
    <x v="0"/>
    <m/>
    <s v="Missing"/>
    <s v="Unknown"/>
    <s v="No"/>
    <x v="0"/>
    <s v="Available"/>
    <m/>
    <m/>
    <s v="Invalid"/>
    <s v="Exclude"/>
    <n v="0"/>
    <s v="Insufficient Data"/>
    <s v="Missing Information"/>
    <s v="Exclude"/>
    <d v="2024-10-17T00:00:00"/>
    <d v="2024-10-17T00:00:00"/>
    <s v="Yes"/>
    <s v="Online"/>
    <s v="Pune"/>
    <s v="Pune"/>
    <n v="3186.84"/>
  </r>
  <r>
    <n v="2338"/>
    <x v="1"/>
    <x v="1"/>
    <x v="2"/>
    <s v="XL"/>
    <s v="Alphabet"/>
    <s v="XL"/>
    <s v="Yes"/>
    <x v="0"/>
    <s v="Available"/>
    <m/>
    <m/>
    <s v="Invalid"/>
    <s v="Exclude"/>
    <n v="0"/>
    <s v="Insufficient Data"/>
    <s v="Missing Information"/>
    <s v="Exclude"/>
    <m/>
    <s v="Missing Date"/>
    <s v="No"/>
    <s v="Retail"/>
    <s v="Delhi"/>
    <s v="Delhi"/>
    <n v="3529.93"/>
  </r>
  <r>
    <n v="2339"/>
    <x v="1"/>
    <x v="4"/>
    <x v="19"/>
    <s v="L"/>
    <s v="Alphabet"/>
    <s v="L"/>
    <s v="Yes"/>
    <x v="2"/>
    <s v="Sold"/>
    <m/>
    <m/>
    <s v="Invalid"/>
    <s v="Exclude"/>
    <n v="0"/>
    <s v="Insufficient Data"/>
    <s v="Missing Information"/>
    <s v="Exclude"/>
    <m/>
    <s v="Missing Date"/>
    <s v="No"/>
    <s v="Retail"/>
    <s v="Kolkata"/>
    <s v="Kolkata"/>
    <n v="3196.02"/>
  </r>
  <r>
    <n v="2340"/>
    <x v="1"/>
    <x v="3"/>
    <x v="11"/>
    <n v="7"/>
    <s v="Number"/>
    <s v="7"/>
    <s v="Yes"/>
    <x v="1"/>
    <s v="Sold"/>
    <m/>
    <n v="0.91"/>
    <s v="Valid"/>
    <s v="Include"/>
    <n v="0"/>
    <s v="Insufficient Data"/>
    <s v="Missing Information"/>
    <s v="Exclude"/>
    <d v="2024-08-07T00:00:00"/>
    <d v="2024-08-07T00:00:00"/>
    <s v="Yes"/>
    <s v="Online"/>
    <s v="Mumbai"/>
    <s v="Mumbai"/>
    <n v="-425.99"/>
  </r>
  <r>
    <n v="2341"/>
    <x v="1"/>
    <x v="2"/>
    <x v="7"/>
    <n v="11"/>
    <s v="Number"/>
    <s v="11"/>
    <s v="Yes"/>
    <x v="0"/>
    <s v="Available"/>
    <m/>
    <m/>
    <s v="Invalid"/>
    <s v="Exclude"/>
    <n v="0"/>
    <s v="Insufficient Data"/>
    <s v="Missing Information"/>
    <s v="Exclude"/>
    <d v="2025-04-22T00:00:00"/>
    <d v="2025-04-22T00:00:00"/>
    <s v="Yes"/>
    <s v="Online"/>
    <s v="Hyderabad"/>
    <s v="Hyderabad"/>
    <n v="-280.18"/>
  </r>
  <r>
    <n v="2342"/>
    <x v="1"/>
    <x v="0"/>
    <x v="9"/>
    <s v="XL"/>
    <s v="Alphabet"/>
    <s v="XL"/>
    <s v="Yes"/>
    <x v="0"/>
    <s v="Available"/>
    <m/>
    <m/>
    <s v="Invalid"/>
    <s v="Exclude"/>
    <n v="0"/>
    <s v="Insufficient Data"/>
    <s v="Missing Information"/>
    <s v="Exclude"/>
    <d v="2024-08-19T00:00:00"/>
    <d v="2024-08-19T00:00:00"/>
    <s v="Yes"/>
    <s v="Retail"/>
    <s v="Kolkata"/>
    <s v="Kolkata"/>
    <n v="3463.09"/>
  </r>
  <r>
    <n v="2343"/>
    <x v="1"/>
    <x v="4"/>
    <x v="13"/>
    <m/>
    <s v="Missing"/>
    <s v="Unknown"/>
    <s v="No"/>
    <x v="5"/>
    <s v="Available"/>
    <n v="7507.91"/>
    <m/>
    <s v="Invalid"/>
    <s v="Exclude"/>
    <n v="0"/>
    <n v="0"/>
    <s v="No Recorded Revenue"/>
    <s v="Exclude"/>
    <d v="2024-11-22T00:00:00"/>
    <d v="2024-11-22T00:00:00"/>
    <s v="Yes"/>
    <s v="Retail"/>
    <s v="Kolkata"/>
    <s v="Kolkata"/>
    <n v="1900.24"/>
  </r>
  <r>
    <n v="2344"/>
    <x v="0"/>
    <x v="0"/>
    <x v="14"/>
    <n v="10"/>
    <s v="Number"/>
    <s v="10"/>
    <s v="Yes"/>
    <x v="4"/>
    <s v="Check Return/Refund"/>
    <m/>
    <n v="0.65"/>
    <s v="Valid"/>
    <s v="Include"/>
    <n v="0"/>
    <s v="Insufficient Data"/>
    <s v="Missing Information"/>
    <s v="Exclude"/>
    <d v="2025-06-20T00:00:00"/>
    <d v="2025-06-20T00:00:00"/>
    <s v="Yes"/>
    <s v="Online"/>
    <s v="Kolkata"/>
    <s v="Kolkata"/>
    <n v="938.88"/>
  </r>
  <r>
    <n v="2345"/>
    <x v="2"/>
    <x v="3"/>
    <x v="4"/>
    <m/>
    <s v="Missing"/>
    <s v="Unknown"/>
    <s v="No"/>
    <x v="5"/>
    <s v="Available"/>
    <m/>
    <m/>
    <s v="Invalid"/>
    <s v="Exclude"/>
    <n v="0"/>
    <s v="Insufficient Data"/>
    <s v="Missing Information"/>
    <s v="Exclude"/>
    <d v="2025-06-21T00:00:00"/>
    <d v="2025-06-21T00:00:00"/>
    <s v="Yes"/>
    <s v="Retail"/>
    <s v="Hyderabad"/>
    <s v="Hyderabad"/>
    <n v="3039.05"/>
  </r>
  <r>
    <n v="2346"/>
    <x v="2"/>
    <x v="1"/>
    <x v="15"/>
    <n v="7"/>
    <s v="Number"/>
    <s v="7"/>
    <s v="Yes"/>
    <x v="0"/>
    <s v="Available"/>
    <n v="6320.59"/>
    <n v="0.93"/>
    <s v="Valid"/>
    <s v="Include"/>
    <n v="0"/>
    <s v="Insufficient Data"/>
    <s v="Missing Information"/>
    <s v="Exclude"/>
    <m/>
    <s v="Missing Date"/>
    <s v="No"/>
    <s v="Retail"/>
    <s v="Mumbai"/>
    <s v="Mumbai"/>
    <n v="324.45"/>
  </r>
  <r>
    <n v="2347"/>
    <x v="2"/>
    <x v="0"/>
    <x v="5"/>
    <s v="L"/>
    <s v="Alphabet"/>
    <s v="L"/>
    <s v="Yes"/>
    <x v="0"/>
    <s v="Available"/>
    <n v="9653.35"/>
    <m/>
    <s v="Invalid"/>
    <s v="Exclude"/>
    <n v="0"/>
    <s v="Insufficient Data"/>
    <s v="Missing Information"/>
    <s v="Exclude"/>
    <d v="2024-09-21T00:00:00"/>
    <d v="2024-09-21T00:00:00"/>
    <s v="Yes"/>
    <s v="Retail"/>
    <s v="Bangalore"/>
    <s v="Bangalore"/>
    <n v="3511.89"/>
  </r>
  <r>
    <n v="2348"/>
    <x v="0"/>
    <x v="0"/>
    <x v="9"/>
    <s v="XL"/>
    <s v="Alphabet"/>
    <s v="XL"/>
    <s v="Yes"/>
    <x v="0"/>
    <s v="Available"/>
    <n v="6591.41"/>
    <m/>
    <s v="Invalid"/>
    <s v="Exclude"/>
    <n v="0"/>
    <s v="Insufficient Data"/>
    <s v="Missing Information"/>
    <s v="Exclude"/>
    <d v="2025-04-29T00:00:00"/>
    <d v="2025-04-29T00:00:00"/>
    <s v="Yes"/>
    <s v="Retail"/>
    <s v="Delhi"/>
    <s v="Delhi"/>
    <n v="2604.6799999999998"/>
  </r>
  <r>
    <n v="2349"/>
    <x v="0"/>
    <x v="1"/>
    <x v="1"/>
    <n v="10"/>
    <s v="Number"/>
    <s v="10"/>
    <s v="Yes"/>
    <x v="1"/>
    <s v="Sold"/>
    <m/>
    <m/>
    <s v="Invalid"/>
    <s v="Exclude"/>
    <n v="0"/>
    <s v="Insufficient Data"/>
    <s v="Missing Information"/>
    <s v="Exclude"/>
    <d v="2023-10-25T00:00:00"/>
    <d v="2023-10-25T00:00:00"/>
    <s v="Yes"/>
    <s v="Online"/>
    <s v="Delhi"/>
    <s v="Delhi"/>
    <n v="-902.62"/>
  </r>
  <r>
    <n v="2350"/>
    <x v="2"/>
    <x v="3"/>
    <x v="10"/>
    <m/>
    <s v="Missing"/>
    <s v="Unknown"/>
    <s v="No"/>
    <x v="2"/>
    <s v="Sold"/>
    <n v="8228.8799999999992"/>
    <m/>
    <s v="Invalid"/>
    <s v="Exclude"/>
    <n v="0"/>
    <n v="32915.519999999997"/>
    <s v="Valid Revenue"/>
    <s v="Include"/>
    <d v="2025-03-21T00:00:00"/>
    <d v="2025-03-21T00:00:00"/>
    <s v="Yes"/>
    <s v="Retail"/>
    <s v="Delhi"/>
    <s v="Delhi"/>
    <n v="2494.5"/>
  </r>
  <r>
    <n v="2351"/>
    <x v="2"/>
    <x v="4"/>
    <x v="19"/>
    <n v="11"/>
    <s v="Number"/>
    <s v="11"/>
    <s v="Yes"/>
    <x v="1"/>
    <s v="Sold"/>
    <n v="4179.34"/>
    <m/>
    <s v="Invalid"/>
    <s v="Exclude"/>
    <n v="0"/>
    <n v="12538.02"/>
    <s v="Valid Revenue"/>
    <s v="Include"/>
    <d v="2024-07-29T00:00:00"/>
    <d v="2024-07-29T00:00:00"/>
    <s v="Yes"/>
    <s v="Retail"/>
    <s v="Pune"/>
    <s v="Pune"/>
    <n v="2363.69"/>
  </r>
  <r>
    <n v="2352"/>
    <x v="2"/>
    <x v="4"/>
    <x v="19"/>
    <s v="M"/>
    <s v="Alphabet"/>
    <s v="M"/>
    <s v="Yes"/>
    <x v="0"/>
    <s v="Available"/>
    <m/>
    <m/>
    <s v="Invalid"/>
    <s v="Exclude"/>
    <n v="0"/>
    <s v="Insufficient Data"/>
    <s v="Missing Information"/>
    <s v="Exclude"/>
    <d v="2025-03-24T00:00:00"/>
    <d v="2025-03-24T00:00:00"/>
    <s v="Yes"/>
    <s v="Online"/>
    <s v="Bangalore"/>
    <s v="Bangalore"/>
    <n v="599.21"/>
  </r>
  <r>
    <n v="2353"/>
    <x v="0"/>
    <x v="0"/>
    <x v="14"/>
    <n v="9"/>
    <s v="Number"/>
    <s v="9"/>
    <s v="Yes"/>
    <x v="5"/>
    <s v="Available"/>
    <m/>
    <n v="0.22"/>
    <s v="Valid"/>
    <s v="Include"/>
    <n v="0"/>
    <s v="Insufficient Data"/>
    <s v="Missing Information"/>
    <s v="Exclude"/>
    <d v="2024-10-03T00:00:00"/>
    <d v="2024-10-03T00:00:00"/>
    <s v="Yes"/>
    <s v="Retail"/>
    <s v="Bangalore"/>
    <s v="Bangalore"/>
    <n v="818.35"/>
  </r>
  <r>
    <n v="2354"/>
    <x v="2"/>
    <x v="4"/>
    <x v="12"/>
    <s v="L"/>
    <s v="Alphabet"/>
    <s v="L"/>
    <s v="Yes"/>
    <x v="5"/>
    <s v="Available"/>
    <m/>
    <m/>
    <s v="Invalid"/>
    <s v="Exclude"/>
    <n v="0"/>
    <s v="Insufficient Data"/>
    <s v="Missing Information"/>
    <s v="Exclude"/>
    <d v="2024-09-06T00:00:00"/>
    <d v="2024-09-06T00:00:00"/>
    <s v="Yes"/>
    <s v="Online"/>
    <s v="Hyderabad"/>
    <s v="Hyderabad"/>
    <n v="1445.09"/>
  </r>
  <r>
    <n v="2355"/>
    <x v="1"/>
    <x v="2"/>
    <x v="7"/>
    <s v="L"/>
    <s v="Alphabet"/>
    <s v="L"/>
    <s v="Yes"/>
    <x v="3"/>
    <s v="Sold"/>
    <m/>
    <m/>
    <s v="Invalid"/>
    <s v="Exclude"/>
    <n v="0"/>
    <s v="Insufficient Data"/>
    <s v="Missing Information"/>
    <s v="Exclude"/>
    <d v="2024-07-26T00:00:00"/>
    <d v="2024-07-26T00:00:00"/>
    <s v="Yes"/>
    <s v="Retail"/>
    <s v="bengaluru"/>
    <s v="Bengaluru"/>
    <n v="-887.83"/>
  </r>
  <r>
    <n v="2356"/>
    <x v="2"/>
    <x v="4"/>
    <x v="8"/>
    <s v="L"/>
    <s v="Alphabet"/>
    <s v="L"/>
    <s v="Yes"/>
    <x v="0"/>
    <s v="Available"/>
    <m/>
    <m/>
    <s v="Invalid"/>
    <s v="Exclude"/>
    <n v="0"/>
    <s v="Insufficient Data"/>
    <s v="Missing Information"/>
    <s v="Exclude"/>
    <d v="2025-02-17T00:00:00"/>
    <d v="2025-02-17T00:00:00"/>
    <s v="Yes"/>
    <s v="Retail"/>
    <s v="Pune"/>
    <s v="Pune"/>
    <n v="543.26"/>
  </r>
  <r>
    <n v="2357"/>
    <x v="1"/>
    <x v="2"/>
    <x v="18"/>
    <s v="M"/>
    <s v="Alphabet"/>
    <s v="M"/>
    <s v="Yes"/>
    <x v="0"/>
    <s v="Available"/>
    <m/>
    <n v="1.23"/>
    <s v="Invalid"/>
    <s v="Exclude"/>
    <n v="0"/>
    <s v="Insufficient Data"/>
    <s v="Missing Information"/>
    <s v="Exclude"/>
    <d v="2025-04-28T00:00:00"/>
    <d v="2025-04-28T00:00:00"/>
    <s v="Yes"/>
    <s v="Retail"/>
    <s v="Bangalore"/>
    <s v="Bangalore"/>
    <n v="-1199.32"/>
  </r>
  <r>
    <n v="2358"/>
    <x v="2"/>
    <x v="4"/>
    <x v="19"/>
    <s v="M"/>
    <s v="Alphabet"/>
    <s v="M"/>
    <s v="Yes"/>
    <x v="2"/>
    <s v="Sold"/>
    <m/>
    <m/>
    <s v="Invalid"/>
    <s v="Exclude"/>
    <n v="0"/>
    <s v="Insufficient Data"/>
    <s v="Missing Information"/>
    <s v="Exclude"/>
    <d v="2025-02-24T00:00:00"/>
    <d v="2025-02-24T00:00:00"/>
    <s v="Yes"/>
    <s v="Online"/>
    <s v="Pune"/>
    <s v="Pune"/>
    <n v="1819.6"/>
  </r>
  <r>
    <n v="2359"/>
    <x v="2"/>
    <x v="2"/>
    <x v="7"/>
    <s v="L"/>
    <s v="Alphabet"/>
    <s v="L"/>
    <s v="Yes"/>
    <x v="4"/>
    <s v="Check Return/Refund"/>
    <n v="9836.48"/>
    <n v="0.34"/>
    <s v="Valid"/>
    <s v="Include"/>
    <n v="-6492.08"/>
    <n v="-6492.0767999999989"/>
    <s v="Negative Revenue"/>
    <s v="Exclude"/>
    <m/>
    <s v="Missing Date"/>
    <s v="No"/>
    <s v="Retail"/>
    <s v="Pune"/>
    <s v="Pune"/>
    <n v="-874.96"/>
  </r>
  <r>
    <n v="2360"/>
    <x v="1"/>
    <x v="0"/>
    <x v="9"/>
    <s v="XL"/>
    <s v="Alphabet"/>
    <s v="XL"/>
    <s v="Yes"/>
    <x v="0"/>
    <s v="Available"/>
    <m/>
    <n v="0.85"/>
    <s v="Valid"/>
    <s v="Include"/>
    <n v="0"/>
    <s v="Insufficient Data"/>
    <s v="Missing Information"/>
    <s v="Exclude"/>
    <d v="2024-12-07T00:00:00"/>
    <d v="2024-12-07T00:00:00"/>
    <s v="Yes"/>
    <s v="Online"/>
    <s v="Hyderabad"/>
    <s v="Hyderabad"/>
    <n v="1947.5"/>
  </r>
  <r>
    <n v="2361"/>
    <x v="0"/>
    <x v="0"/>
    <x v="5"/>
    <s v="L"/>
    <s v="Alphabet"/>
    <s v="L"/>
    <s v="Yes"/>
    <x v="5"/>
    <s v="Available"/>
    <m/>
    <n v="1.06"/>
    <s v="Invalid"/>
    <s v="Exclude"/>
    <n v="0"/>
    <s v="Insufficient Data"/>
    <s v="Missing Information"/>
    <s v="Exclude"/>
    <d v="2024-07-30T00:00:00"/>
    <d v="2024-07-30T00:00:00"/>
    <s v="Yes"/>
    <s v="Retail"/>
    <s v="Mumbai"/>
    <s v="Mumbai"/>
    <n v="1302.98"/>
  </r>
  <r>
    <n v="2362"/>
    <x v="1"/>
    <x v="2"/>
    <x v="3"/>
    <s v="XL"/>
    <s v="Alphabet"/>
    <s v="XL"/>
    <s v="Yes"/>
    <x v="6"/>
    <s v="Sold"/>
    <m/>
    <n v="1.04"/>
    <s v="Invalid"/>
    <s v="Exclude"/>
    <n v="0"/>
    <s v="Insufficient Data"/>
    <s v="Missing Information"/>
    <s v="Exclude"/>
    <d v="2024-12-09T00:00:00"/>
    <d v="2024-12-09T00:00:00"/>
    <s v="Yes"/>
    <s v="Online"/>
    <s v="bengaluru"/>
    <s v="Bengaluru"/>
    <n v="3817.26"/>
  </r>
  <r>
    <n v="2363"/>
    <x v="0"/>
    <x v="3"/>
    <x v="16"/>
    <s v="XL"/>
    <s v="Alphabet"/>
    <s v="XL"/>
    <s v="Yes"/>
    <x v="0"/>
    <s v="Available"/>
    <n v="5419.15"/>
    <n v="1.08"/>
    <s v="Invalid"/>
    <s v="Exclude"/>
    <n v="0"/>
    <s v="Insufficient Data"/>
    <s v="Missing Information"/>
    <s v="Exclude"/>
    <d v="2025-07-01T00:00:00"/>
    <d v="2025-07-01T00:00:00"/>
    <s v="Yes"/>
    <s v="Retail"/>
    <s v="Hyderabad"/>
    <s v="Hyderabad"/>
    <n v="-597.61"/>
  </r>
  <r>
    <n v="2364"/>
    <x v="1"/>
    <x v="2"/>
    <x v="17"/>
    <s v="M"/>
    <s v="Alphabet"/>
    <s v="M"/>
    <s v="Yes"/>
    <x v="0"/>
    <s v="Available"/>
    <m/>
    <n v="0.27"/>
    <s v="Valid"/>
    <s v="Include"/>
    <n v="0"/>
    <s v="Insufficient Data"/>
    <s v="Missing Information"/>
    <s v="Exclude"/>
    <m/>
    <s v="Missing Date"/>
    <s v="No"/>
    <s v="Online"/>
    <s v="Delhi"/>
    <s v="Delhi"/>
    <n v="1414.23"/>
  </r>
  <r>
    <n v="2365"/>
    <x v="1"/>
    <x v="3"/>
    <x v="4"/>
    <n v="10"/>
    <s v="Number"/>
    <s v="10"/>
    <s v="Yes"/>
    <x v="0"/>
    <s v="Available"/>
    <m/>
    <m/>
    <s v="Invalid"/>
    <s v="Exclude"/>
    <n v="0"/>
    <s v="Insufficient Data"/>
    <s v="Missing Information"/>
    <s v="Exclude"/>
    <d v="2024-08-17T00:00:00"/>
    <d v="2024-08-17T00:00:00"/>
    <s v="Yes"/>
    <s v="Online"/>
    <s v="Hyderabad"/>
    <s v="Hyderabad"/>
    <n v="3555.61"/>
  </r>
  <r>
    <n v="2366"/>
    <x v="0"/>
    <x v="2"/>
    <x v="7"/>
    <s v="M"/>
    <s v="Alphabet"/>
    <s v="M"/>
    <s v="Yes"/>
    <x v="0"/>
    <s v="Available"/>
    <m/>
    <n v="0.63"/>
    <s v="Valid"/>
    <s v="Include"/>
    <n v="0"/>
    <s v="Insufficient Data"/>
    <s v="Missing Information"/>
    <s v="Exclude"/>
    <d v="2025-05-08T00:00:00"/>
    <d v="2025-05-08T00:00:00"/>
    <s v="Yes"/>
    <s v="Retail"/>
    <s v="Bangalore"/>
    <s v="Bangalore"/>
    <n v="3737.47"/>
  </r>
  <r>
    <n v="2367"/>
    <x v="0"/>
    <x v="2"/>
    <x v="17"/>
    <s v="XL"/>
    <s v="Alphabet"/>
    <s v="XL"/>
    <s v="Yes"/>
    <x v="2"/>
    <s v="Sold"/>
    <n v="6202.99"/>
    <n v="0.84"/>
    <s v="Valid"/>
    <s v="Include"/>
    <n v="3969.91"/>
    <n v="3969.9136000000008"/>
    <s v="Valid Revenue"/>
    <s v="Include"/>
    <d v="2024-11-12T00:00:00"/>
    <d v="2024-11-12T00:00:00"/>
    <s v="Yes"/>
    <s v="Online"/>
    <s v="Bangalore"/>
    <s v="Bangalore"/>
    <n v="-202.12"/>
  </r>
  <r>
    <n v="2368"/>
    <x v="1"/>
    <x v="2"/>
    <x v="7"/>
    <s v="L"/>
    <s v="Alphabet"/>
    <s v="L"/>
    <s v="Yes"/>
    <x v="0"/>
    <s v="Available"/>
    <n v="5582.98"/>
    <m/>
    <s v="Invalid"/>
    <s v="Exclude"/>
    <n v="0"/>
    <s v="Insufficient Data"/>
    <s v="Missing Information"/>
    <s v="Exclude"/>
    <d v="2023-08-04T00:00:00"/>
    <d v="2023-08-04T00:00:00"/>
    <s v="Yes"/>
    <s v="Retail"/>
    <s v="Delhi"/>
    <s v="Delhi"/>
    <n v="2369.2800000000002"/>
  </r>
  <r>
    <n v="2369"/>
    <x v="2"/>
    <x v="4"/>
    <x v="19"/>
    <s v="XL"/>
    <s v="Alphabet"/>
    <s v="XL"/>
    <s v="Yes"/>
    <x v="5"/>
    <s v="Available"/>
    <n v="4248.21"/>
    <n v="0.5"/>
    <s v="Valid"/>
    <s v="Include"/>
    <n v="0"/>
    <n v="0"/>
    <s v="No Recorded Revenue"/>
    <s v="Exclude"/>
    <d v="2025-07-11T00:00:00"/>
    <d v="2025-07-11T00:00:00"/>
    <s v="Yes"/>
    <s v="Online"/>
    <s v="Hyderabad"/>
    <s v="Hyderabad"/>
    <n v="2427.86"/>
  </r>
  <r>
    <n v="2370"/>
    <x v="2"/>
    <x v="3"/>
    <x v="16"/>
    <s v="L"/>
    <s v="Alphabet"/>
    <s v="L"/>
    <s v="Yes"/>
    <x v="6"/>
    <s v="Sold"/>
    <m/>
    <m/>
    <s v="Invalid"/>
    <s v="Exclude"/>
    <n v="0"/>
    <s v="Insufficient Data"/>
    <s v="Missing Information"/>
    <s v="Exclude"/>
    <d v="2025-02-04T00:00:00"/>
    <d v="2025-02-04T00:00:00"/>
    <s v="Yes"/>
    <s v="Online"/>
    <s v="Delhi"/>
    <s v="Delhi"/>
    <n v="867.37"/>
  </r>
  <r>
    <n v="2371"/>
    <x v="0"/>
    <x v="0"/>
    <x v="5"/>
    <m/>
    <s v="Missing"/>
    <s v="Unknown"/>
    <s v="No"/>
    <x v="3"/>
    <s v="Sold"/>
    <m/>
    <n v="0.05"/>
    <s v="Valid"/>
    <s v="Include"/>
    <n v="0"/>
    <s v="Insufficient Data"/>
    <s v="Missing Information"/>
    <s v="Exclude"/>
    <d v="2025-04-15T00:00:00"/>
    <d v="2025-04-15T00:00:00"/>
    <s v="Yes"/>
    <s v="Online"/>
    <s v="Kolkata"/>
    <s v="Kolkata"/>
    <n v="3424.65"/>
  </r>
  <r>
    <n v="2372"/>
    <x v="2"/>
    <x v="3"/>
    <x v="11"/>
    <m/>
    <s v="Missing"/>
    <s v="Unknown"/>
    <s v="No"/>
    <x v="0"/>
    <s v="Available"/>
    <n v="7624.86"/>
    <m/>
    <s v="Invalid"/>
    <s v="Exclude"/>
    <n v="0"/>
    <s v="Insufficient Data"/>
    <s v="Missing Information"/>
    <s v="Exclude"/>
    <d v="2025-05-23T00:00:00"/>
    <d v="2025-05-23T00:00:00"/>
    <s v="Yes"/>
    <s v="Online"/>
    <s v="Kolkata"/>
    <s v="Kolkata"/>
    <n v="3365.96"/>
  </r>
  <r>
    <n v="2373"/>
    <x v="1"/>
    <x v="2"/>
    <x v="18"/>
    <s v="XL"/>
    <s v="Alphabet"/>
    <s v="XL"/>
    <s v="Yes"/>
    <x v="0"/>
    <s v="Available"/>
    <n v="8637.25"/>
    <n v="0.35"/>
    <s v="Valid"/>
    <s v="Include"/>
    <n v="0"/>
    <s v="Insufficient Data"/>
    <s v="Missing Information"/>
    <s v="Exclude"/>
    <d v="2024-09-22T00:00:00"/>
    <d v="2024-09-22T00:00:00"/>
    <s v="Yes"/>
    <s v="Retail"/>
    <s v="Kolkata"/>
    <s v="Kolkata"/>
    <n v="2738.82"/>
  </r>
  <r>
    <n v="2006"/>
    <x v="1"/>
    <x v="4"/>
    <x v="13"/>
    <s v="L"/>
    <s v="Alphabet"/>
    <s v="L"/>
    <s v="Yes"/>
    <x v="4"/>
    <s v="Check Return/Refund"/>
    <n v="8799.2199999999993"/>
    <m/>
    <s v="Invalid"/>
    <s v="Exclude"/>
    <n v="0"/>
    <n v="-8799.2199999999993"/>
    <s v="Negative Revenue"/>
    <s v="Exclude"/>
    <d v="2023-08-13T00:00:00"/>
    <d v="2023-08-13T00:00:00"/>
    <s v="Yes"/>
    <s v="Retail"/>
    <s v="Bangalore"/>
    <s v="Bangalore"/>
    <n v="-1109.57"/>
  </r>
  <r>
    <n v="2375"/>
    <x v="2"/>
    <x v="0"/>
    <x v="9"/>
    <m/>
    <s v="Missing"/>
    <s v="Unknown"/>
    <s v="No"/>
    <x v="4"/>
    <s v="Check Return/Refund"/>
    <n v="9061.25"/>
    <m/>
    <s v="Invalid"/>
    <s v="Exclude"/>
    <n v="0"/>
    <n v="-9061.25"/>
    <s v="Negative Revenue"/>
    <s v="Exclude"/>
    <d v="2025-04-05T00:00:00"/>
    <d v="2025-04-05T00:00:00"/>
    <s v="Yes"/>
    <s v="Retail"/>
    <s v="Mumbai"/>
    <s v="Mumbai"/>
    <n v="990.59"/>
  </r>
  <r>
    <n v="2376"/>
    <x v="2"/>
    <x v="2"/>
    <x v="17"/>
    <s v="XL"/>
    <s v="Alphabet"/>
    <s v="XL"/>
    <s v="Yes"/>
    <x v="0"/>
    <s v="Available"/>
    <n v="3718.82"/>
    <n v="0.88"/>
    <s v="Valid"/>
    <s v="Include"/>
    <n v="0"/>
    <s v="Insufficient Data"/>
    <s v="Missing Information"/>
    <s v="Exclude"/>
    <d v="2024-10-03T00:00:00"/>
    <d v="2024-10-03T00:00:00"/>
    <s v="Yes"/>
    <s v="Online"/>
    <s v="Delhi"/>
    <s v="Delhi"/>
    <n v="-234.66"/>
  </r>
  <r>
    <n v="2377"/>
    <x v="2"/>
    <x v="4"/>
    <x v="19"/>
    <m/>
    <s v="Missing"/>
    <s v="Unknown"/>
    <s v="No"/>
    <x v="2"/>
    <s v="Sold"/>
    <m/>
    <m/>
    <s v="Invalid"/>
    <s v="Exclude"/>
    <n v="0"/>
    <s v="Insufficient Data"/>
    <s v="Missing Information"/>
    <s v="Exclude"/>
    <d v="2025-07-02T00:00:00"/>
    <d v="2025-07-02T00:00:00"/>
    <s v="Yes"/>
    <s v="Online"/>
    <s v="Mumbai"/>
    <s v="Mumbai"/>
    <n v="2438.2399999999998"/>
  </r>
  <r>
    <n v="2378"/>
    <x v="1"/>
    <x v="4"/>
    <x v="19"/>
    <s v="XL"/>
    <s v="Alphabet"/>
    <s v="XL"/>
    <s v="Yes"/>
    <x v="4"/>
    <s v="Check Return/Refund"/>
    <m/>
    <m/>
    <s v="Invalid"/>
    <s v="Exclude"/>
    <n v="0"/>
    <s v="Insufficient Data"/>
    <s v="Missing Information"/>
    <s v="Exclude"/>
    <d v="2024-11-04T00:00:00"/>
    <d v="2024-11-04T00:00:00"/>
    <s v="Yes"/>
    <s v="Retail"/>
    <s v="Mumbai"/>
    <s v="Mumbai"/>
    <n v="2107.42"/>
  </r>
  <r>
    <n v="2379"/>
    <x v="2"/>
    <x v="2"/>
    <x v="18"/>
    <s v="L"/>
    <s v="Alphabet"/>
    <s v="L"/>
    <s v="Yes"/>
    <x v="2"/>
    <s v="Sold"/>
    <m/>
    <m/>
    <s v="Invalid"/>
    <s v="Exclude"/>
    <n v="0"/>
    <s v="Insufficient Data"/>
    <s v="Missing Information"/>
    <s v="Exclude"/>
    <d v="2024-04-09T00:00:00"/>
    <d v="2024-04-09T00:00:00"/>
    <s v="Yes"/>
    <s v="Online"/>
    <s v="Mumbai"/>
    <s v="Mumbai"/>
    <n v="3289.77"/>
  </r>
  <r>
    <n v="2380"/>
    <x v="2"/>
    <x v="1"/>
    <x v="15"/>
    <s v="M"/>
    <s v="Alphabet"/>
    <s v="M"/>
    <s v="Yes"/>
    <x v="3"/>
    <s v="Sold"/>
    <n v="7932.85"/>
    <m/>
    <s v="Invalid"/>
    <s v="Exclude"/>
    <n v="0"/>
    <n v="7932.85"/>
    <s v="Valid Revenue"/>
    <s v="Include"/>
    <d v="2024-12-09T00:00:00"/>
    <d v="2024-12-09T00:00:00"/>
    <s v="Yes"/>
    <s v="Retail"/>
    <s v="Delhi"/>
    <s v="Delhi"/>
    <n v="2707.27"/>
  </r>
  <r>
    <n v="2381"/>
    <x v="0"/>
    <x v="2"/>
    <x v="17"/>
    <s v="M"/>
    <s v="Alphabet"/>
    <s v="M"/>
    <s v="Yes"/>
    <x v="1"/>
    <s v="Sold"/>
    <n v="4834.6499999999996"/>
    <n v="1.02"/>
    <s v="Invalid"/>
    <s v="Exclude"/>
    <n v="-290.08"/>
    <s v="Insufficient Data"/>
    <s v="Missing Information"/>
    <s v="Exclude"/>
    <d v="2024-10-12T00:00:00"/>
    <d v="2024-10-12T00:00:00"/>
    <s v="Yes"/>
    <s v="Retail"/>
    <s v="Pune"/>
    <s v="Pune"/>
    <n v="213.96"/>
  </r>
  <r>
    <n v="2382"/>
    <x v="2"/>
    <x v="2"/>
    <x v="7"/>
    <s v="L"/>
    <s v="Alphabet"/>
    <s v="L"/>
    <s v="Yes"/>
    <x v="2"/>
    <s v="Sold"/>
    <m/>
    <m/>
    <s v="Invalid"/>
    <s v="Exclude"/>
    <n v="0"/>
    <s v="Insufficient Data"/>
    <s v="Missing Information"/>
    <s v="Exclude"/>
    <d v="2024-03-09T00:00:00"/>
    <d v="2024-03-09T00:00:00"/>
    <s v="Yes"/>
    <s v="Retail"/>
    <s v="Mumbai"/>
    <s v="Mumbai"/>
    <n v="787.42"/>
  </r>
  <r>
    <n v="2004"/>
    <x v="1"/>
    <x v="4"/>
    <x v="19"/>
    <m/>
    <s v="Missing"/>
    <s v="Unknown"/>
    <s v="No"/>
    <x v="4"/>
    <s v="Check Return/Refund"/>
    <n v="3272.45"/>
    <m/>
    <s v="Invalid"/>
    <s v="Exclude"/>
    <n v="0"/>
    <n v="-3272.45"/>
    <s v="Negative Revenue"/>
    <s v="Exclude"/>
    <d v="2025-02-28T00:00:00"/>
    <d v="2025-02-28T00:00:00"/>
    <s v="Yes"/>
    <s v="Online"/>
    <s v="Kolkata"/>
    <s v="Kolkata"/>
    <n v="69.680000000000007"/>
  </r>
  <r>
    <n v="2384"/>
    <x v="1"/>
    <x v="0"/>
    <x v="0"/>
    <m/>
    <s v="Missing"/>
    <s v="Unknown"/>
    <s v="No"/>
    <x v="1"/>
    <s v="Sold"/>
    <n v="2070.9699999999998"/>
    <n v="1.25"/>
    <s v="Invalid"/>
    <s v="Exclude"/>
    <n v="-1553.23"/>
    <s v="Insufficient Data"/>
    <s v="Missing Information"/>
    <s v="Exclude"/>
    <d v="2024-09-05T00:00:00"/>
    <d v="2024-09-05T00:00:00"/>
    <s v="Yes"/>
    <s v="Online"/>
    <s v="Delhi"/>
    <s v="Delhi"/>
    <n v="42.89"/>
  </r>
  <r>
    <n v="2385"/>
    <x v="2"/>
    <x v="0"/>
    <x v="9"/>
    <m/>
    <s v="Missing"/>
    <s v="Unknown"/>
    <s v="No"/>
    <x v="0"/>
    <s v="Available"/>
    <m/>
    <m/>
    <s v="Invalid"/>
    <s v="Exclude"/>
    <n v="0"/>
    <s v="Insufficient Data"/>
    <s v="Missing Information"/>
    <s v="Exclude"/>
    <d v="2024-10-03T00:00:00"/>
    <d v="2024-10-03T00:00:00"/>
    <s v="Yes"/>
    <s v="Retail"/>
    <s v="Delhi"/>
    <s v="Delhi"/>
    <n v="1443.09"/>
  </r>
  <r>
    <n v="2386"/>
    <x v="2"/>
    <x v="4"/>
    <x v="12"/>
    <s v="M"/>
    <s v="Alphabet"/>
    <s v="M"/>
    <s v="Yes"/>
    <x v="0"/>
    <s v="Available"/>
    <n v="2271.77"/>
    <m/>
    <s v="Invalid"/>
    <s v="Exclude"/>
    <n v="0"/>
    <s v="Insufficient Data"/>
    <s v="Missing Information"/>
    <s v="Exclude"/>
    <d v="2025-07-13T00:00:00"/>
    <d v="2025-07-13T00:00:00"/>
    <s v="Yes"/>
    <s v="Online"/>
    <s v="Pune"/>
    <s v="Pune"/>
    <n v="2029.55"/>
  </r>
  <r>
    <n v="2387"/>
    <x v="1"/>
    <x v="4"/>
    <x v="12"/>
    <m/>
    <s v="Missing"/>
    <s v="Unknown"/>
    <s v="No"/>
    <x v="1"/>
    <s v="Sold"/>
    <m/>
    <m/>
    <s v="Invalid"/>
    <s v="Exclude"/>
    <n v="0"/>
    <s v="Insufficient Data"/>
    <s v="Missing Information"/>
    <s v="Exclude"/>
    <d v="2024-09-21T00:00:00"/>
    <d v="2024-09-21T00:00:00"/>
    <s v="Yes"/>
    <s v="Online"/>
    <s v="Pune"/>
    <s v="Pune"/>
    <n v="1042.0899999999999"/>
  </r>
  <r>
    <n v="2388"/>
    <x v="0"/>
    <x v="3"/>
    <x v="10"/>
    <s v="L"/>
    <s v="Alphabet"/>
    <s v="L"/>
    <s v="Yes"/>
    <x v="3"/>
    <s v="Sold"/>
    <n v="5321.46"/>
    <m/>
    <s v="Invalid"/>
    <s v="Exclude"/>
    <n v="0"/>
    <n v="5321.46"/>
    <s v="Valid Revenue"/>
    <s v="Include"/>
    <d v="2024-09-02T00:00:00"/>
    <d v="2024-09-02T00:00:00"/>
    <s v="Yes"/>
    <s v="Retail"/>
    <s v="Bangalore"/>
    <s v="Bangalore"/>
    <n v="2587.2600000000002"/>
  </r>
  <r>
    <n v="2389"/>
    <x v="1"/>
    <x v="4"/>
    <x v="12"/>
    <s v="XL"/>
    <s v="Alphabet"/>
    <s v="XL"/>
    <s v="Yes"/>
    <x v="5"/>
    <s v="Available"/>
    <n v="7901.16"/>
    <n v="0.77"/>
    <s v="Valid"/>
    <s v="Include"/>
    <n v="0"/>
    <n v="0"/>
    <s v="No Recorded Revenue"/>
    <s v="Exclude"/>
    <d v="2024-10-08T00:00:00"/>
    <d v="2024-10-08T00:00:00"/>
    <s v="Yes"/>
    <s v="Online"/>
    <s v="Delhi"/>
    <s v="Delhi"/>
    <n v="-406.39"/>
  </r>
  <r>
    <n v="2390"/>
    <x v="0"/>
    <x v="2"/>
    <x v="7"/>
    <s v="XL"/>
    <s v="Alphabet"/>
    <s v="XL"/>
    <s v="Yes"/>
    <x v="4"/>
    <s v="Check Return/Refund"/>
    <m/>
    <m/>
    <s v="Invalid"/>
    <s v="Exclude"/>
    <n v="0"/>
    <s v="Insufficient Data"/>
    <s v="Missing Information"/>
    <s v="Exclude"/>
    <d v="2025-05-24T00:00:00"/>
    <d v="2025-05-24T00:00:00"/>
    <s v="Yes"/>
    <s v="Online"/>
    <s v="Delhi"/>
    <s v="Delhi"/>
    <n v="496.54"/>
  </r>
  <r>
    <n v="2002"/>
    <x v="1"/>
    <x v="0"/>
    <x v="14"/>
    <s v="XL"/>
    <s v="Alphabet"/>
    <s v="XL"/>
    <s v="Yes"/>
    <x v="2"/>
    <s v="Sold"/>
    <n v="6820.42"/>
    <m/>
    <s v="Invalid"/>
    <s v="Exclude"/>
    <n v="0"/>
    <n v="27281.68"/>
    <s v="Valid Revenue"/>
    <s v="Include"/>
    <d v="2024-10-03T00:00:00"/>
    <d v="2024-10-03T00:00:00"/>
    <s v="Yes"/>
    <s v="Retail"/>
    <s v="Kolkata"/>
    <s v="Kolkata"/>
    <n v="3842.85"/>
  </r>
  <r>
    <n v="2392"/>
    <x v="0"/>
    <x v="4"/>
    <x v="13"/>
    <s v="XL"/>
    <s v="Alphabet"/>
    <s v="XL"/>
    <s v="Yes"/>
    <x v="0"/>
    <s v="Available"/>
    <n v="8631.0300000000007"/>
    <m/>
    <s v="Invalid"/>
    <s v="Exclude"/>
    <n v="0"/>
    <s v="Insufficient Data"/>
    <s v="Missing Information"/>
    <s v="Exclude"/>
    <m/>
    <s v="Missing Date"/>
    <s v="No"/>
    <s v="Retail"/>
    <s v="bengaluru"/>
    <s v="Bengaluru"/>
    <n v="1356.18"/>
  </r>
  <r>
    <n v="2050"/>
    <x v="0"/>
    <x v="0"/>
    <x v="14"/>
    <s v="L"/>
    <s v="Alphabet"/>
    <s v="L"/>
    <s v="Yes"/>
    <x v="0"/>
    <s v="Available"/>
    <m/>
    <n v="1.19"/>
    <s v="Invalid"/>
    <s v="Exclude"/>
    <n v="0"/>
    <s v="Insufficient Data"/>
    <s v="Missing Information"/>
    <s v="Exclude"/>
    <m/>
    <s v="Missing Date"/>
    <s v="No"/>
    <s v="Retail"/>
    <s v="Hyderabad"/>
    <s v="Hyderabad"/>
    <n v="4.76"/>
  </r>
  <r>
    <n v="2394"/>
    <x v="0"/>
    <x v="2"/>
    <x v="18"/>
    <s v="XL"/>
    <s v="Alphabet"/>
    <s v="XL"/>
    <s v="Yes"/>
    <x v="0"/>
    <s v="Available"/>
    <m/>
    <n v="0.2"/>
    <s v="Valid"/>
    <s v="Include"/>
    <n v="0"/>
    <s v="Insufficient Data"/>
    <s v="Missing Information"/>
    <s v="Exclude"/>
    <d v="2023-08-18T00:00:00"/>
    <d v="2023-08-18T00:00:00"/>
    <s v="Yes"/>
    <s v="Online"/>
    <s v="Delhi"/>
    <s v="Delhi"/>
    <n v="-133.03"/>
  </r>
  <r>
    <n v="2395"/>
    <x v="0"/>
    <x v="1"/>
    <x v="2"/>
    <s v="XL"/>
    <s v="Alphabet"/>
    <s v="XL"/>
    <s v="Yes"/>
    <x v="3"/>
    <s v="Sold"/>
    <m/>
    <m/>
    <s v="Invalid"/>
    <s v="Exclude"/>
    <n v="0"/>
    <s v="Insufficient Data"/>
    <s v="Missing Information"/>
    <s v="Exclude"/>
    <d v="2025-07-08T00:00:00"/>
    <d v="2025-07-08T00:00:00"/>
    <s v="Yes"/>
    <s v="Online"/>
    <s v="Pune"/>
    <s v="Pune"/>
    <n v="85"/>
  </r>
  <r>
    <n v="2396"/>
    <x v="2"/>
    <x v="4"/>
    <x v="8"/>
    <s v="L"/>
    <s v="Alphabet"/>
    <s v="L"/>
    <s v="Yes"/>
    <x v="0"/>
    <s v="Available"/>
    <n v="5967.92"/>
    <n v="0.03"/>
    <s v="Valid"/>
    <s v="Include"/>
    <n v="0"/>
    <s v="Insufficient Data"/>
    <s v="Missing Information"/>
    <s v="Exclude"/>
    <d v="2025-06-09T00:00:00"/>
    <d v="2025-06-09T00:00:00"/>
    <s v="Yes"/>
    <s v="Retail"/>
    <s v="Pune"/>
    <s v="Pune"/>
    <n v="859.93"/>
  </r>
  <r>
    <n v="2397"/>
    <x v="2"/>
    <x v="1"/>
    <x v="15"/>
    <s v="XL"/>
    <s v="Alphabet"/>
    <s v="XL"/>
    <s v="Yes"/>
    <x v="0"/>
    <s v="Available"/>
    <m/>
    <m/>
    <s v="Invalid"/>
    <s v="Exclude"/>
    <n v="0"/>
    <s v="Insufficient Data"/>
    <s v="Missing Information"/>
    <s v="Exclude"/>
    <d v="2023-12-27T00:00:00"/>
    <d v="2023-12-27T00:00:00"/>
    <s v="Yes"/>
    <s v="Retail"/>
    <s v="Mumbai"/>
    <s v="Mumbai"/>
    <n v="3996.96"/>
  </r>
  <r>
    <n v="2398"/>
    <x v="1"/>
    <x v="1"/>
    <x v="6"/>
    <s v="L"/>
    <s v="Alphabet"/>
    <s v="L"/>
    <s v="Yes"/>
    <x v="0"/>
    <s v="Available"/>
    <n v="4301.8500000000004"/>
    <n v="0.74"/>
    <s v="Valid"/>
    <s v="Include"/>
    <n v="0"/>
    <s v="Insufficient Data"/>
    <s v="Missing Information"/>
    <s v="Exclude"/>
    <m/>
    <s v="Missing Date"/>
    <s v="No"/>
    <s v="Retail"/>
    <s v="Bangalore"/>
    <s v="Bangalore"/>
    <n v="3888.42"/>
  </r>
  <r>
    <n v="2399"/>
    <x v="1"/>
    <x v="3"/>
    <x v="10"/>
    <s v="L"/>
    <s v="Alphabet"/>
    <s v="L"/>
    <s v="Yes"/>
    <x v="4"/>
    <s v="Check Return/Refund"/>
    <n v="6188.29"/>
    <m/>
    <s v="Invalid"/>
    <s v="Exclude"/>
    <n v="0"/>
    <n v="-6188.29"/>
    <s v="Negative Revenue"/>
    <s v="Exclude"/>
    <d v="2024-08-07T00:00:00"/>
    <d v="2024-08-07T00:00:00"/>
    <s v="Yes"/>
    <s v="Retail"/>
    <s v="Pune"/>
    <s v="Pune"/>
    <n v="515.6"/>
  </r>
  <r>
    <n v="2025"/>
    <x v="0"/>
    <x v="0"/>
    <x v="14"/>
    <s v="XL"/>
    <s v="Alphabet"/>
    <s v="XL"/>
    <s v="Yes"/>
    <x v="2"/>
    <s v="Sold"/>
    <n v="6743.07"/>
    <m/>
    <s v="Invalid"/>
    <s v="Exclude"/>
    <n v="0"/>
    <n v="26972.28"/>
    <s v="Valid Revenue"/>
    <s v="Include"/>
    <d v="2024-10-09T00:00:00"/>
    <d v="2024-10-09T00:00:00"/>
    <s v="Yes"/>
    <s v="Online"/>
    <s v="Pune"/>
    <s v="Pune"/>
    <n v="-277.41000000000003"/>
  </r>
  <r>
    <n v="2012"/>
    <x v="0"/>
    <x v="3"/>
    <x v="16"/>
    <m/>
    <s v="Missing"/>
    <s v="Unknown"/>
    <s v="No"/>
    <x v="5"/>
    <s v="Available"/>
    <n v="9220.15"/>
    <m/>
    <s v="Invalid"/>
    <s v="Exclude"/>
    <n v="0"/>
    <n v="0"/>
    <s v="No Recorded Revenue"/>
    <s v="Exclude"/>
    <d v="2025-04-02T00:00:00"/>
    <d v="2025-04-02T00:00:00"/>
    <s v="Yes"/>
    <s v="Retail"/>
    <s v="Pune"/>
    <s v="Pune"/>
    <n v="2688.05"/>
  </r>
  <r>
    <n v="2402"/>
    <x v="0"/>
    <x v="3"/>
    <x v="4"/>
    <m/>
    <s v="Missing"/>
    <s v="Unknown"/>
    <s v="No"/>
    <x v="0"/>
    <s v="Available"/>
    <n v="6437.85"/>
    <m/>
    <s v="Invalid"/>
    <s v="Exclude"/>
    <n v="0"/>
    <s v="Insufficient Data"/>
    <s v="Missing Information"/>
    <s v="Exclude"/>
    <d v="2025-03-09T00:00:00"/>
    <d v="2025-03-09T00:00:00"/>
    <s v="Yes"/>
    <s v="Online"/>
    <s v="Mumbai"/>
    <s v="Mumbai"/>
    <n v="1231.3"/>
  </r>
  <r>
    <n v="2403"/>
    <x v="1"/>
    <x v="3"/>
    <x v="4"/>
    <s v="XL"/>
    <s v="Alphabet"/>
    <s v="XL"/>
    <s v="Yes"/>
    <x v="0"/>
    <s v="Available"/>
    <m/>
    <n v="1.1299999999999999"/>
    <s v="Invalid"/>
    <s v="Exclude"/>
    <n v="0"/>
    <s v="Insufficient Data"/>
    <s v="Missing Information"/>
    <s v="Exclude"/>
    <d v="2024-08-24T00:00:00"/>
    <d v="2024-08-24T00:00:00"/>
    <s v="Yes"/>
    <s v="Retail"/>
    <s v="Delhi"/>
    <s v="Delhi"/>
    <n v="1309.54"/>
  </r>
  <r>
    <n v="2404"/>
    <x v="2"/>
    <x v="2"/>
    <x v="3"/>
    <s v="XL"/>
    <s v="Alphabet"/>
    <s v="XL"/>
    <s v="Yes"/>
    <x v="0"/>
    <s v="Available"/>
    <m/>
    <n v="0.09"/>
    <s v="Valid"/>
    <s v="Include"/>
    <n v="0"/>
    <s v="Insufficient Data"/>
    <s v="Missing Information"/>
    <s v="Exclude"/>
    <d v="2024-01-25T00:00:00"/>
    <d v="2024-01-25T00:00:00"/>
    <s v="Yes"/>
    <s v="Online"/>
    <s v="Pune"/>
    <s v="Pune"/>
    <n v="-501.36"/>
  </r>
  <r>
    <n v="2405"/>
    <x v="2"/>
    <x v="4"/>
    <x v="12"/>
    <n v="6"/>
    <s v="Number"/>
    <s v="6"/>
    <s v="Yes"/>
    <x v="3"/>
    <s v="Sold"/>
    <m/>
    <m/>
    <s v="Invalid"/>
    <s v="Exclude"/>
    <n v="0"/>
    <s v="Insufficient Data"/>
    <s v="Missing Information"/>
    <s v="Exclude"/>
    <d v="2024-11-17T00:00:00"/>
    <d v="2024-11-17T00:00:00"/>
    <s v="Yes"/>
    <s v="Online"/>
    <s v="Kolkata"/>
    <s v="Kolkata"/>
    <n v="69.95"/>
  </r>
  <r>
    <n v="2406"/>
    <x v="2"/>
    <x v="0"/>
    <x v="9"/>
    <s v="L"/>
    <s v="Alphabet"/>
    <s v="L"/>
    <s v="Yes"/>
    <x v="2"/>
    <s v="Sold"/>
    <n v="6458.72"/>
    <m/>
    <s v="Invalid"/>
    <s v="Exclude"/>
    <n v="0"/>
    <n v="25834.880000000001"/>
    <s v="Valid Revenue"/>
    <s v="Include"/>
    <d v="2023-09-17T00:00:00"/>
    <d v="2023-09-17T00:00:00"/>
    <s v="Yes"/>
    <s v="Online"/>
    <s v="Mumbai"/>
    <s v="Mumbai"/>
    <n v="402"/>
  </r>
  <r>
    <n v="2407"/>
    <x v="0"/>
    <x v="3"/>
    <x v="11"/>
    <n v="6"/>
    <s v="Number"/>
    <s v="6"/>
    <s v="Yes"/>
    <x v="0"/>
    <s v="Available"/>
    <n v="9193.15"/>
    <m/>
    <s v="Invalid"/>
    <s v="Exclude"/>
    <n v="0"/>
    <s v="Insufficient Data"/>
    <s v="Missing Information"/>
    <s v="Exclude"/>
    <d v="2023-12-30T00:00:00"/>
    <d v="2023-12-30T00:00:00"/>
    <s v="Yes"/>
    <s v="Online"/>
    <s v="Kolkata"/>
    <s v="Kolkata"/>
    <n v="521.77"/>
  </r>
  <r>
    <n v="2408"/>
    <x v="2"/>
    <x v="1"/>
    <x v="2"/>
    <s v="XL"/>
    <s v="Alphabet"/>
    <s v="XL"/>
    <s v="Yes"/>
    <x v="3"/>
    <s v="Sold"/>
    <m/>
    <m/>
    <s v="Invalid"/>
    <s v="Exclude"/>
    <n v="0"/>
    <s v="Insufficient Data"/>
    <s v="Missing Information"/>
    <s v="Exclude"/>
    <d v="2024-10-09T00:00:00"/>
    <d v="2024-10-09T00:00:00"/>
    <s v="Yes"/>
    <s v="Retail"/>
    <s v="bengaluru"/>
    <s v="Bengaluru"/>
    <n v="1731.86"/>
  </r>
  <r>
    <n v="2409"/>
    <x v="2"/>
    <x v="4"/>
    <x v="13"/>
    <s v="M"/>
    <s v="Alphabet"/>
    <s v="M"/>
    <s v="Yes"/>
    <x v="0"/>
    <s v="Available"/>
    <m/>
    <m/>
    <s v="Invalid"/>
    <s v="Exclude"/>
    <n v="0"/>
    <s v="Insufficient Data"/>
    <s v="Missing Information"/>
    <s v="Exclude"/>
    <d v="2025-01-19T00:00:00"/>
    <d v="2025-01-19T00:00:00"/>
    <s v="Yes"/>
    <s v="Retail"/>
    <s v="bengaluru"/>
    <s v="Bengaluru"/>
    <n v="2993.72"/>
  </r>
  <r>
    <n v="2410"/>
    <x v="0"/>
    <x v="4"/>
    <x v="8"/>
    <m/>
    <s v="Missing"/>
    <s v="Unknown"/>
    <s v="No"/>
    <x v="0"/>
    <s v="Available"/>
    <m/>
    <n v="1.1100000000000001"/>
    <s v="Invalid"/>
    <s v="Exclude"/>
    <n v="0"/>
    <s v="Insufficient Data"/>
    <s v="Missing Information"/>
    <s v="Exclude"/>
    <d v="2025-03-27T00:00:00"/>
    <d v="2025-03-27T00:00:00"/>
    <s v="Yes"/>
    <s v="Retail"/>
    <s v="Hyderabad"/>
    <s v="Hyderabad"/>
    <n v="1344.49"/>
  </r>
  <r>
    <n v="2025"/>
    <x v="2"/>
    <x v="2"/>
    <x v="3"/>
    <s v="L"/>
    <s v="Alphabet"/>
    <s v="L"/>
    <s v="Yes"/>
    <x v="3"/>
    <s v="Sold"/>
    <n v="8903.17"/>
    <m/>
    <s v="Invalid"/>
    <s v="Exclude"/>
    <n v="0"/>
    <n v="8903.17"/>
    <s v="Valid Revenue"/>
    <s v="Include"/>
    <m/>
    <s v="Missing Date"/>
    <s v="No"/>
    <s v="Retail"/>
    <s v="Kolkata"/>
    <s v="Kolkata"/>
    <n v="3808.81"/>
  </r>
  <r>
    <n v="2412"/>
    <x v="0"/>
    <x v="2"/>
    <x v="3"/>
    <s v="XL"/>
    <s v="Alphabet"/>
    <s v="XL"/>
    <s v="Yes"/>
    <x v="3"/>
    <s v="Sold"/>
    <n v="4920.3"/>
    <n v="0.14000000000000001"/>
    <s v="Valid"/>
    <s v="Include"/>
    <n v="4231.46"/>
    <n v="4231.4580000000005"/>
    <s v="Valid Revenue"/>
    <s v="Include"/>
    <m/>
    <s v="Missing Date"/>
    <s v="No"/>
    <s v="Retail"/>
    <s v="Mumbai"/>
    <s v="Mumbai"/>
    <n v="1135.72"/>
  </r>
  <r>
    <n v="2413"/>
    <x v="2"/>
    <x v="0"/>
    <x v="5"/>
    <s v="XL"/>
    <s v="Alphabet"/>
    <s v="XL"/>
    <s v="Yes"/>
    <x v="1"/>
    <s v="Sold"/>
    <n v="7005.67"/>
    <n v="0.15"/>
    <s v="Valid"/>
    <s v="Include"/>
    <n v="17864.46"/>
    <n v="17864.458500000001"/>
    <s v="Valid Revenue"/>
    <s v="Include"/>
    <m/>
    <s v="Missing Date"/>
    <s v="No"/>
    <s v="Retail"/>
    <s v="Kolkata"/>
    <s v="Kolkata"/>
    <n v="2329.98"/>
  </r>
  <r>
    <n v="2414"/>
    <x v="1"/>
    <x v="4"/>
    <x v="8"/>
    <s v="XL"/>
    <s v="Alphabet"/>
    <s v="XL"/>
    <s v="Yes"/>
    <x v="0"/>
    <s v="Available"/>
    <n v="8141.8"/>
    <m/>
    <s v="Invalid"/>
    <s v="Exclude"/>
    <n v="0"/>
    <s v="Insufficient Data"/>
    <s v="Missing Information"/>
    <s v="Exclude"/>
    <d v="2024-01-25T00:00:00"/>
    <d v="2024-01-25T00:00:00"/>
    <s v="Yes"/>
    <s v="Online"/>
    <s v="Hyderabad"/>
    <s v="Hyderabad"/>
    <n v="-829.35"/>
  </r>
  <r>
    <n v="2415"/>
    <x v="1"/>
    <x v="3"/>
    <x v="11"/>
    <n v="8"/>
    <s v="Number"/>
    <s v="8"/>
    <s v="Yes"/>
    <x v="1"/>
    <s v="Sold"/>
    <n v="6178.39"/>
    <m/>
    <s v="Invalid"/>
    <s v="Exclude"/>
    <n v="0"/>
    <n v="18535.170000000002"/>
    <s v="Valid Revenue"/>
    <s v="Include"/>
    <d v="2024-07-22T00:00:00"/>
    <d v="2024-07-22T00:00:00"/>
    <s v="Yes"/>
    <s v="Retail"/>
    <s v="Bangalore"/>
    <s v="Bangalore"/>
    <n v="73.75"/>
  </r>
  <r>
    <n v="2416"/>
    <x v="0"/>
    <x v="1"/>
    <x v="6"/>
    <n v="9"/>
    <s v="Number"/>
    <s v="9"/>
    <s v="Yes"/>
    <x v="1"/>
    <s v="Sold"/>
    <n v="6245.23"/>
    <n v="1.1499999999999999"/>
    <s v="Invalid"/>
    <s v="Exclude"/>
    <n v="-2810.35"/>
    <s v="Insufficient Data"/>
    <s v="Missing Information"/>
    <s v="Exclude"/>
    <d v="2024-12-14T00:00:00"/>
    <d v="2024-12-14T00:00:00"/>
    <s v="Yes"/>
    <s v="Retail"/>
    <s v="Mumbai"/>
    <s v="Mumbai"/>
    <n v="3485.64"/>
  </r>
  <r>
    <n v="2417"/>
    <x v="2"/>
    <x v="2"/>
    <x v="17"/>
    <m/>
    <s v="Missing"/>
    <s v="Unknown"/>
    <s v="No"/>
    <x v="0"/>
    <s v="Available"/>
    <n v="8293.3799999999992"/>
    <n v="1.1200000000000001"/>
    <s v="Invalid"/>
    <s v="Exclude"/>
    <n v="0"/>
    <s v="Insufficient Data"/>
    <s v="Missing Information"/>
    <s v="Exclude"/>
    <d v="2024-12-29T00:00:00"/>
    <d v="2024-12-29T00:00:00"/>
    <s v="Yes"/>
    <s v="Retail"/>
    <s v="bengaluru"/>
    <s v="Bengaluru"/>
    <n v="1727.06"/>
  </r>
  <r>
    <n v="2418"/>
    <x v="2"/>
    <x v="1"/>
    <x v="15"/>
    <s v="XL"/>
    <s v="Alphabet"/>
    <s v="XL"/>
    <s v="Yes"/>
    <x v="0"/>
    <s v="Available"/>
    <n v="9288.75"/>
    <n v="0.54"/>
    <s v="Valid"/>
    <s v="Include"/>
    <n v="0"/>
    <s v="Insufficient Data"/>
    <s v="Missing Information"/>
    <s v="Exclude"/>
    <d v="2025-04-29T00:00:00"/>
    <d v="2025-04-29T00:00:00"/>
    <s v="Yes"/>
    <s v="Retail"/>
    <s v="Mumbai"/>
    <s v="Mumbai"/>
    <n v="3110.43"/>
  </r>
  <r>
    <n v="2419"/>
    <x v="2"/>
    <x v="2"/>
    <x v="17"/>
    <s v="L"/>
    <s v="Alphabet"/>
    <s v="L"/>
    <s v="Yes"/>
    <x v="0"/>
    <s v="Available"/>
    <n v="8738.99"/>
    <n v="0.47"/>
    <s v="Valid"/>
    <s v="Include"/>
    <n v="0"/>
    <s v="Insufficient Data"/>
    <s v="Missing Information"/>
    <s v="Exclude"/>
    <d v="2024-07-14T00:00:00"/>
    <d v="2024-07-14T00:00:00"/>
    <s v="Yes"/>
    <s v="Online"/>
    <s v="Hyderabad"/>
    <s v="Hyderabad"/>
    <n v="2868.49"/>
  </r>
  <r>
    <n v="2420"/>
    <x v="0"/>
    <x v="4"/>
    <x v="13"/>
    <n v="9"/>
    <s v="Number"/>
    <s v="9"/>
    <s v="Yes"/>
    <x v="0"/>
    <s v="Available"/>
    <m/>
    <n v="1.02"/>
    <s v="Invalid"/>
    <s v="Exclude"/>
    <n v="0"/>
    <s v="Insufficient Data"/>
    <s v="Missing Information"/>
    <s v="Exclude"/>
    <d v="2024-04-11T00:00:00"/>
    <d v="2024-04-11T00:00:00"/>
    <s v="Yes"/>
    <s v="Online"/>
    <s v="Hyderabad"/>
    <s v="Hyderabad"/>
    <n v="1664.6"/>
  </r>
  <r>
    <n v="2421"/>
    <x v="1"/>
    <x v="3"/>
    <x v="4"/>
    <s v="M"/>
    <s v="Alphabet"/>
    <s v="M"/>
    <s v="Yes"/>
    <x v="6"/>
    <s v="Sold"/>
    <n v="8136.39"/>
    <m/>
    <s v="Invalid"/>
    <s v="Exclude"/>
    <n v="0"/>
    <n v="16272.78"/>
    <s v="Valid Revenue"/>
    <s v="Include"/>
    <d v="2025-03-10T00:00:00"/>
    <d v="2025-03-10T00:00:00"/>
    <s v="Yes"/>
    <s v="Retail"/>
    <s v="Pune"/>
    <s v="Pune"/>
    <n v="3398.15"/>
  </r>
  <r>
    <n v="2422"/>
    <x v="0"/>
    <x v="1"/>
    <x v="1"/>
    <m/>
    <s v="Missing"/>
    <s v="Unknown"/>
    <s v="No"/>
    <x v="2"/>
    <s v="Sold"/>
    <m/>
    <m/>
    <s v="Invalid"/>
    <s v="Exclude"/>
    <n v="0"/>
    <s v="Insufficient Data"/>
    <s v="Missing Information"/>
    <s v="Exclude"/>
    <d v="2024-07-23T00:00:00"/>
    <d v="2024-07-23T00:00:00"/>
    <s v="Yes"/>
    <s v="Retail"/>
    <s v="Mumbai"/>
    <s v="Mumbai"/>
    <n v="3044.66"/>
  </r>
  <r>
    <n v="2025"/>
    <x v="0"/>
    <x v="0"/>
    <x v="5"/>
    <n v="11"/>
    <s v="Number"/>
    <s v="11"/>
    <s v="Yes"/>
    <x v="0"/>
    <s v="Available"/>
    <n v="4554.97"/>
    <m/>
    <s v="Invalid"/>
    <s v="Exclude"/>
    <n v="0"/>
    <s v="Insufficient Data"/>
    <s v="Missing Information"/>
    <s v="Exclude"/>
    <d v="2025-03-05T00:00:00"/>
    <d v="2025-03-05T00:00:00"/>
    <s v="Yes"/>
    <s v="Retail"/>
    <s v="Hyderabad"/>
    <s v="Hyderabad"/>
    <n v="2802.1"/>
  </r>
  <r>
    <n v="2424"/>
    <x v="1"/>
    <x v="4"/>
    <x v="8"/>
    <n v="10"/>
    <s v="Number"/>
    <s v="10"/>
    <s v="Yes"/>
    <x v="0"/>
    <s v="Available"/>
    <n v="7634.65"/>
    <m/>
    <s v="Invalid"/>
    <s v="Exclude"/>
    <n v="0"/>
    <s v="Insufficient Data"/>
    <s v="Missing Information"/>
    <s v="Exclude"/>
    <m/>
    <s v="Missing Date"/>
    <s v="No"/>
    <s v="Online"/>
    <s v="Kolkata"/>
    <s v="Kolkata"/>
    <n v="1749.8"/>
  </r>
  <r>
    <n v="2425"/>
    <x v="0"/>
    <x v="0"/>
    <x v="14"/>
    <s v="XL"/>
    <s v="Alphabet"/>
    <s v="XL"/>
    <s v="Yes"/>
    <x v="0"/>
    <s v="Available"/>
    <m/>
    <n v="0.38"/>
    <s v="Valid"/>
    <s v="Include"/>
    <n v="0"/>
    <s v="Insufficient Data"/>
    <s v="Missing Information"/>
    <s v="Exclude"/>
    <d v="2024-12-30T00:00:00"/>
    <d v="2024-12-30T00:00:00"/>
    <s v="Yes"/>
    <s v="Online"/>
    <s v="bengaluru"/>
    <s v="Bengaluru"/>
    <n v="3058.78"/>
  </r>
  <r>
    <n v="2426"/>
    <x v="0"/>
    <x v="2"/>
    <x v="17"/>
    <s v="M"/>
    <s v="Alphabet"/>
    <s v="M"/>
    <s v="Yes"/>
    <x v="0"/>
    <s v="Available"/>
    <n v="2278.67"/>
    <n v="0.56000000000000005"/>
    <s v="Valid"/>
    <s v="Include"/>
    <n v="0"/>
    <s v="Insufficient Data"/>
    <s v="Missing Information"/>
    <s v="Exclude"/>
    <d v="2025-03-05T00:00:00"/>
    <d v="2025-03-05T00:00:00"/>
    <s v="Yes"/>
    <s v="Retail"/>
    <s v="Pune"/>
    <s v="Pune"/>
    <n v="-72.52"/>
  </r>
  <r>
    <n v="2427"/>
    <x v="2"/>
    <x v="3"/>
    <x v="16"/>
    <n v="7"/>
    <s v="Number"/>
    <s v="7"/>
    <s v="Yes"/>
    <x v="0"/>
    <s v="Available"/>
    <n v="2904.11"/>
    <m/>
    <s v="Invalid"/>
    <s v="Exclude"/>
    <n v="0"/>
    <s v="Insufficient Data"/>
    <s v="Missing Information"/>
    <s v="Exclude"/>
    <d v="2025-06-13T00:00:00"/>
    <d v="2025-06-13T00:00:00"/>
    <s v="Yes"/>
    <s v="Online"/>
    <s v="Delhi"/>
    <s v="Delhi"/>
    <n v="1683.98"/>
  </r>
  <r>
    <n v="2428"/>
    <x v="0"/>
    <x v="4"/>
    <x v="12"/>
    <n v="12"/>
    <s v="Number"/>
    <s v="12"/>
    <s v="Yes"/>
    <x v="6"/>
    <s v="Sold"/>
    <m/>
    <m/>
    <s v="Invalid"/>
    <s v="Exclude"/>
    <n v="0"/>
    <s v="Insufficient Data"/>
    <s v="Missing Information"/>
    <s v="Exclude"/>
    <d v="2024-12-07T00:00:00"/>
    <d v="2024-12-07T00:00:00"/>
    <s v="Yes"/>
    <s v="Retail"/>
    <s v="Mumbai"/>
    <s v="Mumbai"/>
    <n v="427.51"/>
  </r>
  <r>
    <n v="2429"/>
    <x v="0"/>
    <x v="2"/>
    <x v="17"/>
    <s v="L"/>
    <s v="Alphabet"/>
    <s v="L"/>
    <s v="Yes"/>
    <x v="0"/>
    <s v="Available"/>
    <m/>
    <m/>
    <s v="Invalid"/>
    <s v="Exclude"/>
    <n v="0"/>
    <s v="Insufficient Data"/>
    <s v="Missing Information"/>
    <s v="Exclude"/>
    <d v="2025-05-25T00:00:00"/>
    <d v="2025-05-25T00:00:00"/>
    <s v="Yes"/>
    <s v="Online"/>
    <s v="Mumbai"/>
    <s v="Mumbai"/>
    <n v="550.48"/>
  </r>
  <r>
    <n v="2430"/>
    <x v="1"/>
    <x v="1"/>
    <x v="1"/>
    <n v="12"/>
    <s v="Number"/>
    <s v="12"/>
    <s v="Yes"/>
    <x v="1"/>
    <s v="Sold"/>
    <m/>
    <n v="0.1"/>
    <s v="Valid"/>
    <s v="Include"/>
    <n v="0"/>
    <s v="Insufficient Data"/>
    <s v="Missing Information"/>
    <s v="Exclude"/>
    <d v="2025-07-09T00:00:00"/>
    <d v="2025-07-09T00:00:00"/>
    <s v="Yes"/>
    <s v="Online"/>
    <s v="Pune"/>
    <s v="Pune"/>
    <n v="215.3"/>
  </r>
  <r>
    <n v="2431"/>
    <x v="1"/>
    <x v="2"/>
    <x v="3"/>
    <s v="L"/>
    <s v="Alphabet"/>
    <s v="L"/>
    <s v="Yes"/>
    <x v="3"/>
    <s v="Sold"/>
    <m/>
    <m/>
    <s v="Invalid"/>
    <s v="Exclude"/>
    <n v="0"/>
    <s v="Insufficient Data"/>
    <s v="Missing Information"/>
    <s v="Exclude"/>
    <d v="2024-11-15T00:00:00"/>
    <d v="2024-11-15T00:00:00"/>
    <s v="Yes"/>
    <s v="Online"/>
    <s v="Hyderabad"/>
    <s v="Hyderabad"/>
    <n v="1627.78"/>
  </r>
  <r>
    <n v="2432"/>
    <x v="1"/>
    <x v="4"/>
    <x v="13"/>
    <s v="L"/>
    <s v="Alphabet"/>
    <s v="L"/>
    <s v="Yes"/>
    <x v="3"/>
    <s v="Sold"/>
    <n v="3036.61"/>
    <n v="0.86"/>
    <s v="Valid"/>
    <s v="Include"/>
    <n v="425.13"/>
    <n v="425.12540000000007"/>
    <s v="Valid Revenue"/>
    <s v="Include"/>
    <d v="2024-10-26T00:00:00"/>
    <d v="2024-10-26T00:00:00"/>
    <s v="Yes"/>
    <s v="Online"/>
    <s v="Mumbai"/>
    <s v="Mumbai"/>
    <n v="3754.3"/>
  </r>
  <r>
    <n v="2433"/>
    <x v="2"/>
    <x v="4"/>
    <x v="13"/>
    <m/>
    <s v="Missing"/>
    <s v="Unknown"/>
    <s v="No"/>
    <x v="2"/>
    <s v="Sold"/>
    <n v="7154.83"/>
    <m/>
    <s v="Invalid"/>
    <s v="Exclude"/>
    <n v="0"/>
    <n v="28619.32"/>
    <s v="Valid Revenue"/>
    <s v="Include"/>
    <m/>
    <s v="Missing Date"/>
    <s v="No"/>
    <s v="Retail"/>
    <s v="Pune"/>
    <s v="Pune"/>
    <n v="-620.53"/>
  </r>
  <r>
    <n v="2434"/>
    <x v="0"/>
    <x v="0"/>
    <x v="9"/>
    <s v="M"/>
    <s v="Alphabet"/>
    <s v="M"/>
    <s v="Yes"/>
    <x v="4"/>
    <s v="Check Return/Refund"/>
    <n v="3019.25"/>
    <n v="0.79"/>
    <s v="Valid"/>
    <s v="Include"/>
    <n v="-634.04"/>
    <n v="-634.0424999999999"/>
    <s v="Negative Revenue"/>
    <s v="Exclude"/>
    <d v="2025-02-11T00:00:00"/>
    <d v="2025-02-11T00:00:00"/>
    <s v="Yes"/>
    <s v="Online"/>
    <s v="Hyderabad"/>
    <s v="Hyderabad"/>
    <n v="387.15"/>
  </r>
  <r>
    <n v="2435"/>
    <x v="0"/>
    <x v="2"/>
    <x v="7"/>
    <s v="XL"/>
    <s v="Alphabet"/>
    <s v="XL"/>
    <s v="Yes"/>
    <x v="0"/>
    <s v="Available"/>
    <n v="5853.58"/>
    <m/>
    <s v="Invalid"/>
    <s v="Exclude"/>
    <n v="0"/>
    <s v="Insufficient Data"/>
    <s v="Missing Information"/>
    <s v="Exclude"/>
    <d v="2024-04-01T00:00:00"/>
    <d v="2024-04-01T00:00:00"/>
    <s v="Yes"/>
    <s v="Retail"/>
    <s v="Kolkata"/>
    <s v="Kolkata"/>
    <n v="2378.8200000000002"/>
  </r>
  <r>
    <n v="2436"/>
    <x v="0"/>
    <x v="4"/>
    <x v="19"/>
    <n v="8"/>
    <s v="Number"/>
    <s v="8"/>
    <s v="Yes"/>
    <x v="5"/>
    <s v="Available"/>
    <m/>
    <n v="0.81"/>
    <s v="Valid"/>
    <s v="Include"/>
    <n v="0"/>
    <s v="Insufficient Data"/>
    <s v="Missing Information"/>
    <s v="Exclude"/>
    <m/>
    <s v="Missing Date"/>
    <s v="No"/>
    <s v="Online"/>
    <s v="bengaluru"/>
    <s v="Bengaluru"/>
    <n v="2213.84"/>
  </r>
  <r>
    <n v="2437"/>
    <x v="1"/>
    <x v="3"/>
    <x v="16"/>
    <s v="XL"/>
    <s v="Alphabet"/>
    <s v="XL"/>
    <s v="Yes"/>
    <x v="1"/>
    <s v="Sold"/>
    <m/>
    <n v="0.53"/>
    <s v="Valid"/>
    <s v="Include"/>
    <n v="0"/>
    <s v="Insufficient Data"/>
    <s v="Missing Information"/>
    <s v="Exclude"/>
    <d v="2024-07-31T00:00:00"/>
    <d v="2024-07-31T00:00:00"/>
    <s v="Yes"/>
    <s v="Retail"/>
    <s v="Hyderabad"/>
    <s v="Hyderabad"/>
    <n v="-281.42"/>
  </r>
  <r>
    <n v="2438"/>
    <x v="2"/>
    <x v="0"/>
    <x v="9"/>
    <n v="8"/>
    <s v="Number"/>
    <s v="8"/>
    <s v="Yes"/>
    <x v="0"/>
    <s v="Available"/>
    <m/>
    <m/>
    <s v="Invalid"/>
    <s v="Exclude"/>
    <n v="0"/>
    <s v="Insufficient Data"/>
    <s v="Missing Information"/>
    <s v="Exclude"/>
    <d v="2024-11-24T00:00:00"/>
    <d v="2024-11-24T00:00:00"/>
    <s v="Yes"/>
    <s v="Retail"/>
    <s v="Mumbai"/>
    <s v="Mumbai"/>
    <n v="2965.39"/>
  </r>
  <r>
    <n v="2439"/>
    <x v="2"/>
    <x v="2"/>
    <x v="3"/>
    <s v="L"/>
    <s v="Alphabet"/>
    <s v="L"/>
    <s v="Yes"/>
    <x v="4"/>
    <s v="Check Return/Refund"/>
    <n v="3239.59"/>
    <m/>
    <s v="Invalid"/>
    <s v="Exclude"/>
    <n v="0"/>
    <n v="-3239.59"/>
    <s v="Negative Revenue"/>
    <s v="Exclude"/>
    <d v="2025-03-03T00:00:00"/>
    <d v="2025-03-03T00:00:00"/>
    <s v="Yes"/>
    <s v="Retail"/>
    <s v="Bangalore"/>
    <s v="Bangalore"/>
    <n v="3467.1"/>
  </r>
  <r>
    <n v="2440"/>
    <x v="1"/>
    <x v="4"/>
    <x v="12"/>
    <s v="XL"/>
    <s v="Alphabet"/>
    <s v="XL"/>
    <s v="Yes"/>
    <x v="4"/>
    <s v="Check Return/Refund"/>
    <n v="7510.8"/>
    <m/>
    <s v="Invalid"/>
    <s v="Exclude"/>
    <n v="0"/>
    <n v="-7510.8"/>
    <s v="Negative Revenue"/>
    <s v="Exclude"/>
    <d v="2024-11-12T00:00:00"/>
    <d v="2024-11-12T00:00:00"/>
    <s v="Yes"/>
    <s v="Retail"/>
    <s v="Kolkata"/>
    <s v="Kolkata"/>
    <n v="2989.6"/>
  </r>
  <r>
    <n v="2441"/>
    <x v="1"/>
    <x v="0"/>
    <x v="9"/>
    <s v="XL"/>
    <s v="Alphabet"/>
    <s v="XL"/>
    <s v="Yes"/>
    <x v="0"/>
    <s v="Available"/>
    <m/>
    <n v="1.1100000000000001"/>
    <s v="Invalid"/>
    <s v="Exclude"/>
    <n v="0"/>
    <s v="Insufficient Data"/>
    <s v="Missing Information"/>
    <s v="Exclude"/>
    <m/>
    <s v="Missing Date"/>
    <s v="No"/>
    <s v="Retail"/>
    <s v="Pune"/>
    <s v="Pune"/>
    <n v="-219.02"/>
  </r>
  <r>
    <n v="2442"/>
    <x v="2"/>
    <x v="1"/>
    <x v="1"/>
    <s v="L"/>
    <s v="Alphabet"/>
    <s v="L"/>
    <s v="Yes"/>
    <x v="0"/>
    <s v="Available"/>
    <m/>
    <n v="0.04"/>
    <s v="Valid"/>
    <s v="Include"/>
    <n v="0"/>
    <s v="Insufficient Data"/>
    <s v="Missing Information"/>
    <s v="Exclude"/>
    <d v="2025-01-26T00:00:00"/>
    <d v="2025-01-26T00:00:00"/>
    <s v="Yes"/>
    <s v="Online"/>
    <s v="Mumbai"/>
    <s v="Mumbai"/>
    <n v="3083.26"/>
  </r>
  <r>
    <n v="2443"/>
    <x v="1"/>
    <x v="4"/>
    <x v="19"/>
    <s v="M"/>
    <s v="Alphabet"/>
    <s v="M"/>
    <s v="Yes"/>
    <x v="3"/>
    <s v="Sold"/>
    <n v="6271.66"/>
    <m/>
    <s v="Invalid"/>
    <s v="Exclude"/>
    <n v="0"/>
    <n v="6271.66"/>
    <s v="Valid Revenue"/>
    <s v="Include"/>
    <d v="2025-03-15T00:00:00"/>
    <d v="2025-03-15T00:00:00"/>
    <s v="Yes"/>
    <s v="Retail"/>
    <s v="Mumbai"/>
    <s v="Mumbai"/>
    <n v="2449.4299999999998"/>
  </r>
  <r>
    <n v="2444"/>
    <x v="1"/>
    <x v="2"/>
    <x v="3"/>
    <s v="XL"/>
    <s v="Alphabet"/>
    <s v="XL"/>
    <s v="Yes"/>
    <x v="1"/>
    <s v="Sold"/>
    <n v="3676.04"/>
    <m/>
    <s v="Invalid"/>
    <s v="Exclude"/>
    <n v="0"/>
    <n v="11028.119999999999"/>
    <s v="Valid Revenue"/>
    <s v="Include"/>
    <d v="2025-05-25T00:00:00"/>
    <d v="2025-05-25T00:00:00"/>
    <s v="Yes"/>
    <s v="Retail"/>
    <s v="Pune"/>
    <s v="Pune"/>
    <n v="1621.74"/>
  </r>
  <r>
    <n v="2445"/>
    <x v="1"/>
    <x v="4"/>
    <x v="8"/>
    <s v="XL"/>
    <s v="Alphabet"/>
    <s v="XL"/>
    <s v="Yes"/>
    <x v="0"/>
    <s v="Available"/>
    <m/>
    <m/>
    <s v="Invalid"/>
    <s v="Exclude"/>
    <n v="0"/>
    <s v="Insufficient Data"/>
    <s v="Missing Information"/>
    <s v="Exclude"/>
    <d v="2024-12-02T00:00:00"/>
    <d v="2024-12-02T00:00:00"/>
    <s v="Yes"/>
    <s v="Online"/>
    <s v="Kolkata"/>
    <s v="Kolkata"/>
    <n v="141.93"/>
  </r>
  <r>
    <n v="2446"/>
    <x v="2"/>
    <x v="1"/>
    <x v="6"/>
    <m/>
    <s v="Missing"/>
    <s v="Unknown"/>
    <s v="No"/>
    <x v="0"/>
    <s v="Available"/>
    <n v="8062.11"/>
    <m/>
    <s v="Invalid"/>
    <s v="Exclude"/>
    <n v="0"/>
    <s v="Insufficient Data"/>
    <s v="Missing Information"/>
    <s v="Exclude"/>
    <m/>
    <s v="Missing Date"/>
    <s v="No"/>
    <s v="Online"/>
    <s v="Kolkata"/>
    <s v="Kolkata"/>
    <n v="3198.97"/>
  </r>
  <r>
    <n v="2447"/>
    <x v="0"/>
    <x v="2"/>
    <x v="7"/>
    <s v="XL"/>
    <s v="Alphabet"/>
    <s v="XL"/>
    <s v="Yes"/>
    <x v="0"/>
    <s v="Available"/>
    <m/>
    <m/>
    <s v="Invalid"/>
    <s v="Exclude"/>
    <n v="0"/>
    <s v="Insufficient Data"/>
    <s v="Missing Information"/>
    <s v="Exclude"/>
    <d v="2024-05-04T00:00:00"/>
    <d v="2024-05-04T00:00:00"/>
    <s v="Yes"/>
    <s v="Online"/>
    <s v="Kolkata"/>
    <s v="Kolkata"/>
    <n v="1291.8"/>
  </r>
  <r>
    <n v="2003"/>
    <x v="1"/>
    <x v="2"/>
    <x v="7"/>
    <s v="XL"/>
    <s v="Alphabet"/>
    <s v="XL"/>
    <s v="Yes"/>
    <x v="6"/>
    <s v="Sold"/>
    <n v="8516.4500000000007"/>
    <n v="0.22"/>
    <s v="Valid"/>
    <s v="Include"/>
    <n v="13285.66"/>
    <n v="13285.662000000002"/>
    <s v="Valid Revenue"/>
    <s v="Include"/>
    <d v="2023-09-30T00:00:00"/>
    <d v="2023-09-30T00:00:00"/>
    <s v="Yes"/>
    <s v="Online"/>
    <s v="Kolkata"/>
    <s v="Kolkata"/>
    <n v="1764.52"/>
  </r>
  <r>
    <n v="2449"/>
    <x v="1"/>
    <x v="0"/>
    <x v="0"/>
    <m/>
    <s v="Missing"/>
    <s v="Unknown"/>
    <s v="No"/>
    <x v="4"/>
    <s v="Check Return/Refund"/>
    <n v="3664.69"/>
    <m/>
    <s v="Invalid"/>
    <s v="Exclude"/>
    <n v="0"/>
    <n v="-3664.69"/>
    <s v="Negative Revenue"/>
    <s v="Exclude"/>
    <d v="2025-03-02T00:00:00"/>
    <d v="2025-03-02T00:00:00"/>
    <s v="Yes"/>
    <s v="Retail"/>
    <s v="Hyderabad"/>
    <s v="Hyderabad"/>
    <n v="-173.68"/>
  </r>
  <r>
    <n v="2450"/>
    <x v="2"/>
    <x v="4"/>
    <x v="8"/>
    <n v="12"/>
    <s v="Number"/>
    <s v="12"/>
    <s v="Yes"/>
    <x v="0"/>
    <s v="Available"/>
    <n v="7520.63"/>
    <m/>
    <s v="Invalid"/>
    <s v="Exclude"/>
    <n v="0"/>
    <s v="Insufficient Data"/>
    <s v="Missing Information"/>
    <s v="Exclude"/>
    <d v="2025-07-19T00:00:00"/>
    <d v="2025-07-19T00:00:00"/>
    <s v="Yes"/>
    <s v="Online"/>
    <s v="Kolkata"/>
    <s v="Kolkata"/>
    <n v="1786.43"/>
  </r>
  <r>
    <n v="2451"/>
    <x v="0"/>
    <x v="1"/>
    <x v="2"/>
    <m/>
    <s v="Missing"/>
    <s v="Unknown"/>
    <s v="No"/>
    <x v="6"/>
    <s v="Sold"/>
    <m/>
    <n v="0.54"/>
    <s v="Valid"/>
    <s v="Include"/>
    <n v="0"/>
    <s v="Insufficient Data"/>
    <s v="Missing Information"/>
    <s v="Exclude"/>
    <d v="2023-11-04T00:00:00"/>
    <d v="2023-11-04T00:00:00"/>
    <s v="Yes"/>
    <s v="Online"/>
    <s v="Mumbai"/>
    <s v="Mumbai"/>
    <n v="2233.5700000000002"/>
  </r>
  <r>
    <n v="2452"/>
    <x v="2"/>
    <x v="2"/>
    <x v="17"/>
    <s v="XL"/>
    <s v="Alphabet"/>
    <s v="XL"/>
    <s v="Yes"/>
    <x v="0"/>
    <s v="Available"/>
    <n v="8780.66"/>
    <m/>
    <s v="Invalid"/>
    <s v="Exclude"/>
    <n v="0"/>
    <s v="Insufficient Data"/>
    <s v="Missing Information"/>
    <s v="Exclude"/>
    <m/>
    <s v="Missing Date"/>
    <s v="No"/>
    <s v="Online"/>
    <s v="Bangalore"/>
    <s v="Bangalore"/>
    <n v="176.96"/>
  </r>
  <r>
    <n v="2453"/>
    <x v="1"/>
    <x v="3"/>
    <x v="4"/>
    <s v="M"/>
    <s v="Alphabet"/>
    <s v="M"/>
    <s v="Yes"/>
    <x v="0"/>
    <s v="Available"/>
    <n v="9344.52"/>
    <m/>
    <s v="Invalid"/>
    <s v="Exclude"/>
    <n v="0"/>
    <s v="Insufficient Data"/>
    <s v="Missing Information"/>
    <s v="Exclude"/>
    <m/>
    <s v="Missing Date"/>
    <s v="No"/>
    <s v="Online"/>
    <s v="Pune"/>
    <s v="Pune"/>
    <n v="387.79"/>
  </r>
  <r>
    <n v="2454"/>
    <x v="1"/>
    <x v="1"/>
    <x v="1"/>
    <s v="XL"/>
    <s v="Alphabet"/>
    <s v="XL"/>
    <s v="Yes"/>
    <x v="0"/>
    <s v="Available"/>
    <m/>
    <n v="0.19"/>
    <s v="Valid"/>
    <s v="Include"/>
    <n v="0"/>
    <s v="Insufficient Data"/>
    <s v="Missing Information"/>
    <s v="Exclude"/>
    <d v="2025-02-25T00:00:00"/>
    <d v="2025-02-25T00:00:00"/>
    <s v="Yes"/>
    <s v="Online"/>
    <s v="Bangalore"/>
    <s v="Bangalore"/>
    <n v="3100.44"/>
  </r>
  <r>
    <n v="2455"/>
    <x v="1"/>
    <x v="0"/>
    <x v="9"/>
    <m/>
    <s v="Missing"/>
    <s v="Unknown"/>
    <s v="No"/>
    <x v="0"/>
    <s v="Available"/>
    <n v="4071.46"/>
    <m/>
    <s v="Invalid"/>
    <s v="Exclude"/>
    <n v="0"/>
    <s v="Insufficient Data"/>
    <s v="Missing Information"/>
    <s v="Exclude"/>
    <d v="2025-03-22T00:00:00"/>
    <d v="2025-03-22T00:00:00"/>
    <s v="Yes"/>
    <s v="Retail"/>
    <s v="Delhi"/>
    <s v="Delhi"/>
    <n v="2003.31"/>
  </r>
  <r>
    <n v="2456"/>
    <x v="1"/>
    <x v="1"/>
    <x v="2"/>
    <s v="M"/>
    <s v="Alphabet"/>
    <s v="M"/>
    <s v="Yes"/>
    <x v="5"/>
    <s v="Available"/>
    <n v="4254.68"/>
    <m/>
    <s v="Invalid"/>
    <s v="Exclude"/>
    <n v="0"/>
    <n v="0"/>
    <s v="No Recorded Revenue"/>
    <s v="Exclude"/>
    <d v="2025-03-15T00:00:00"/>
    <d v="2025-03-15T00:00:00"/>
    <s v="Yes"/>
    <s v="Retail"/>
    <s v="Kolkata"/>
    <s v="Kolkata"/>
    <n v="3498.64"/>
  </r>
  <r>
    <n v="2457"/>
    <x v="1"/>
    <x v="1"/>
    <x v="6"/>
    <m/>
    <s v="Missing"/>
    <s v="Unknown"/>
    <s v="No"/>
    <x v="5"/>
    <s v="Available"/>
    <n v="8206.2199999999993"/>
    <m/>
    <s v="Invalid"/>
    <s v="Exclude"/>
    <n v="0"/>
    <n v="0"/>
    <s v="No Recorded Revenue"/>
    <s v="Exclude"/>
    <d v="2025-03-04T00:00:00"/>
    <d v="2025-03-04T00:00:00"/>
    <s v="Yes"/>
    <s v="Retail"/>
    <s v="Bangalore"/>
    <s v="Bangalore"/>
    <n v="2443.4"/>
  </r>
  <r>
    <n v="2458"/>
    <x v="0"/>
    <x v="1"/>
    <x v="15"/>
    <m/>
    <s v="Missing"/>
    <s v="Unknown"/>
    <s v="No"/>
    <x v="0"/>
    <s v="Available"/>
    <m/>
    <m/>
    <s v="Invalid"/>
    <s v="Exclude"/>
    <n v="0"/>
    <s v="Insufficient Data"/>
    <s v="Missing Information"/>
    <s v="Exclude"/>
    <d v="2023-12-20T00:00:00"/>
    <d v="2023-12-20T00:00:00"/>
    <s v="Yes"/>
    <s v="Retail"/>
    <s v="Pune"/>
    <s v="Pune"/>
    <n v="573.21"/>
  </r>
  <r>
    <n v="2459"/>
    <x v="0"/>
    <x v="4"/>
    <x v="8"/>
    <s v="M"/>
    <s v="Alphabet"/>
    <s v="M"/>
    <s v="Yes"/>
    <x v="0"/>
    <s v="Available"/>
    <n v="3572.52"/>
    <m/>
    <s v="Invalid"/>
    <s v="Exclude"/>
    <n v="0"/>
    <s v="Insufficient Data"/>
    <s v="Missing Information"/>
    <s v="Exclude"/>
    <d v="2024-04-20T00:00:00"/>
    <d v="2024-04-20T00:00:00"/>
    <s v="Yes"/>
    <s v="Retail"/>
    <s v="Kolkata"/>
    <s v="Kolkata"/>
    <n v="-404.04"/>
  </r>
  <r>
    <n v="2460"/>
    <x v="1"/>
    <x v="4"/>
    <x v="13"/>
    <s v="XL"/>
    <s v="Alphabet"/>
    <s v="XL"/>
    <s v="Yes"/>
    <x v="6"/>
    <s v="Sold"/>
    <n v="5482.96"/>
    <n v="0.35"/>
    <s v="Valid"/>
    <s v="Include"/>
    <n v="7127.85"/>
    <n v="7127.848"/>
    <s v="Valid Revenue"/>
    <s v="Include"/>
    <d v="2024-11-04T00:00:00"/>
    <d v="2024-11-04T00:00:00"/>
    <s v="Yes"/>
    <s v="Online"/>
    <s v="Kolkata"/>
    <s v="Kolkata"/>
    <n v="-823.8"/>
  </r>
  <r>
    <n v="2461"/>
    <x v="1"/>
    <x v="4"/>
    <x v="19"/>
    <s v="L"/>
    <s v="Alphabet"/>
    <s v="L"/>
    <s v="Yes"/>
    <x v="0"/>
    <s v="Available"/>
    <n v="3939.92"/>
    <n v="0.63"/>
    <s v="Valid"/>
    <s v="Include"/>
    <n v="0"/>
    <s v="Insufficient Data"/>
    <s v="Missing Information"/>
    <s v="Exclude"/>
    <m/>
    <s v="Missing Date"/>
    <s v="No"/>
    <s v="Online"/>
    <s v="Pune"/>
    <s v="Pune"/>
    <n v="3146.03"/>
  </r>
  <r>
    <n v="2462"/>
    <x v="2"/>
    <x v="4"/>
    <x v="13"/>
    <n v="8"/>
    <s v="Number"/>
    <s v="8"/>
    <s v="Yes"/>
    <x v="0"/>
    <s v="Available"/>
    <n v="4468.7"/>
    <n v="0.49"/>
    <s v="Valid"/>
    <s v="Include"/>
    <n v="0"/>
    <s v="Insufficient Data"/>
    <s v="Missing Information"/>
    <s v="Exclude"/>
    <d v="2025-01-23T00:00:00"/>
    <d v="2025-01-23T00:00:00"/>
    <s v="Yes"/>
    <s v="Retail"/>
    <s v="Pune"/>
    <s v="Pune"/>
    <n v="2143.6"/>
  </r>
  <r>
    <n v="2037"/>
    <x v="1"/>
    <x v="3"/>
    <x v="4"/>
    <s v="XL"/>
    <s v="Alphabet"/>
    <s v="XL"/>
    <s v="Yes"/>
    <x v="0"/>
    <s v="Available"/>
    <m/>
    <m/>
    <s v="Invalid"/>
    <s v="Exclude"/>
    <n v="0"/>
    <s v="Insufficient Data"/>
    <s v="Missing Information"/>
    <s v="Exclude"/>
    <d v="2024-10-04T00:00:00"/>
    <d v="2024-10-04T00:00:00"/>
    <s v="Yes"/>
    <s v="Online"/>
    <s v="Delhi"/>
    <s v="Delhi"/>
    <n v="438.39"/>
  </r>
  <r>
    <n v="2464"/>
    <x v="1"/>
    <x v="2"/>
    <x v="3"/>
    <s v="XL"/>
    <s v="Alphabet"/>
    <s v="XL"/>
    <s v="Yes"/>
    <x v="1"/>
    <s v="Sold"/>
    <n v="2699.59"/>
    <m/>
    <s v="Invalid"/>
    <s v="Exclude"/>
    <n v="0"/>
    <n v="8098.77"/>
    <s v="Valid Revenue"/>
    <s v="Include"/>
    <d v="2024-06-30T00:00:00"/>
    <d v="2024-06-30T00:00:00"/>
    <s v="Yes"/>
    <s v="Retail"/>
    <s v="Hyderabad"/>
    <s v="Hyderabad"/>
    <n v="3507.56"/>
  </r>
  <r>
    <n v="2465"/>
    <x v="0"/>
    <x v="2"/>
    <x v="3"/>
    <n v="7"/>
    <s v="Number"/>
    <s v="7"/>
    <s v="Yes"/>
    <x v="3"/>
    <s v="Sold"/>
    <n v="7814.02"/>
    <m/>
    <s v="Invalid"/>
    <s v="Exclude"/>
    <n v="0"/>
    <n v="7814.02"/>
    <s v="Valid Revenue"/>
    <s v="Include"/>
    <d v="2025-03-22T00:00:00"/>
    <d v="2025-03-22T00:00:00"/>
    <s v="Yes"/>
    <s v="Retail"/>
    <s v="Pune"/>
    <s v="Pune"/>
    <n v="684.07"/>
  </r>
  <r>
    <n v="2466"/>
    <x v="1"/>
    <x v="1"/>
    <x v="6"/>
    <m/>
    <s v="Missing"/>
    <s v="Unknown"/>
    <s v="No"/>
    <x v="4"/>
    <s v="Check Return/Refund"/>
    <n v="6569.65"/>
    <m/>
    <s v="Invalid"/>
    <s v="Exclude"/>
    <n v="0"/>
    <n v="-6569.65"/>
    <s v="Negative Revenue"/>
    <s v="Exclude"/>
    <d v="2025-07-05T00:00:00"/>
    <d v="2025-07-05T00:00:00"/>
    <s v="Yes"/>
    <s v="Retail"/>
    <s v="Pune"/>
    <s v="Pune"/>
    <n v="3056.38"/>
  </r>
  <r>
    <n v="2467"/>
    <x v="0"/>
    <x v="0"/>
    <x v="0"/>
    <s v="M"/>
    <s v="Alphabet"/>
    <s v="M"/>
    <s v="Yes"/>
    <x v="3"/>
    <s v="Sold"/>
    <n v="8484.82"/>
    <m/>
    <s v="Invalid"/>
    <s v="Exclude"/>
    <n v="0"/>
    <n v="8484.82"/>
    <s v="Valid Revenue"/>
    <s v="Include"/>
    <d v="2023-11-05T00:00:00"/>
    <d v="2023-11-05T00:00:00"/>
    <s v="Yes"/>
    <s v="Online"/>
    <s v="Mumbai"/>
    <s v="Mumbai"/>
    <n v="1899.54"/>
  </r>
  <r>
    <n v="2468"/>
    <x v="1"/>
    <x v="1"/>
    <x v="15"/>
    <n v="7"/>
    <s v="Number"/>
    <s v="7"/>
    <s v="Yes"/>
    <x v="5"/>
    <s v="Available"/>
    <n v="6012.23"/>
    <n v="0.62"/>
    <s v="Valid"/>
    <s v="Include"/>
    <n v="0"/>
    <n v="0"/>
    <s v="No Recorded Revenue"/>
    <s v="Exclude"/>
    <d v="2024-10-26T00:00:00"/>
    <d v="2024-10-26T00:00:00"/>
    <s v="Yes"/>
    <s v="Retail"/>
    <s v="bengaluru"/>
    <s v="Bengaluru"/>
    <n v="-1113.25"/>
  </r>
  <r>
    <n v="2469"/>
    <x v="2"/>
    <x v="0"/>
    <x v="9"/>
    <s v="XL"/>
    <s v="Alphabet"/>
    <s v="XL"/>
    <s v="Yes"/>
    <x v="2"/>
    <s v="Sold"/>
    <m/>
    <n v="1.08"/>
    <s v="Invalid"/>
    <s v="Exclude"/>
    <n v="0"/>
    <s v="Insufficient Data"/>
    <s v="Missing Information"/>
    <s v="Exclude"/>
    <d v="2025-05-21T00:00:00"/>
    <d v="2025-05-21T00:00:00"/>
    <s v="Yes"/>
    <s v="Retail"/>
    <s v="Mumbai"/>
    <s v="Mumbai"/>
    <n v="-279.26"/>
  </r>
  <r>
    <n v="2470"/>
    <x v="2"/>
    <x v="1"/>
    <x v="6"/>
    <s v="L"/>
    <s v="Alphabet"/>
    <s v="L"/>
    <s v="Yes"/>
    <x v="0"/>
    <s v="Available"/>
    <m/>
    <m/>
    <s v="Invalid"/>
    <s v="Exclude"/>
    <n v="0"/>
    <s v="Insufficient Data"/>
    <s v="Missing Information"/>
    <s v="Exclude"/>
    <d v="2024-11-07T00:00:00"/>
    <d v="2024-11-07T00:00:00"/>
    <s v="Yes"/>
    <s v="Online"/>
    <s v="Delhi"/>
    <s v="Delhi"/>
    <n v="1099.17"/>
  </r>
  <r>
    <n v="2471"/>
    <x v="2"/>
    <x v="4"/>
    <x v="12"/>
    <s v="L"/>
    <s v="Alphabet"/>
    <s v="L"/>
    <s v="Yes"/>
    <x v="0"/>
    <s v="Available"/>
    <n v="4527.6400000000003"/>
    <m/>
    <s v="Invalid"/>
    <s v="Exclude"/>
    <n v="0"/>
    <s v="Insufficient Data"/>
    <s v="Missing Information"/>
    <s v="Exclude"/>
    <m/>
    <s v="Missing Date"/>
    <s v="No"/>
    <s v="Retail"/>
    <s v="Pune"/>
    <s v="Pune"/>
    <n v="464.96"/>
  </r>
  <r>
    <n v="2472"/>
    <x v="2"/>
    <x v="4"/>
    <x v="19"/>
    <s v="L"/>
    <s v="Alphabet"/>
    <s v="L"/>
    <s v="Yes"/>
    <x v="0"/>
    <s v="Available"/>
    <n v="2255.65"/>
    <m/>
    <s v="Invalid"/>
    <s v="Exclude"/>
    <n v="0"/>
    <s v="Insufficient Data"/>
    <s v="Missing Information"/>
    <s v="Exclude"/>
    <d v="2025-04-05T00:00:00"/>
    <d v="2025-04-05T00:00:00"/>
    <s v="Yes"/>
    <s v="Online"/>
    <s v="Mumbai"/>
    <s v="Mumbai"/>
    <n v="560.70000000000005"/>
  </r>
  <r>
    <n v="2473"/>
    <x v="2"/>
    <x v="0"/>
    <x v="14"/>
    <m/>
    <s v="Missing"/>
    <s v="Unknown"/>
    <s v="No"/>
    <x v="0"/>
    <s v="Available"/>
    <n v="8752.02"/>
    <m/>
    <s v="Invalid"/>
    <s v="Exclude"/>
    <n v="0"/>
    <s v="Insufficient Data"/>
    <s v="Missing Information"/>
    <s v="Exclude"/>
    <m/>
    <s v="Missing Date"/>
    <s v="No"/>
    <s v="Retail"/>
    <s v="Pune"/>
    <s v="Pune"/>
    <n v="283.56"/>
  </r>
  <r>
    <n v="2474"/>
    <x v="0"/>
    <x v="0"/>
    <x v="9"/>
    <s v="M"/>
    <s v="Alphabet"/>
    <s v="M"/>
    <s v="Yes"/>
    <x v="0"/>
    <s v="Available"/>
    <m/>
    <m/>
    <s v="Invalid"/>
    <s v="Exclude"/>
    <n v="0"/>
    <s v="Insufficient Data"/>
    <s v="Missing Information"/>
    <s v="Exclude"/>
    <d v="2024-12-21T00:00:00"/>
    <d v="2024-12-21T00:00:00"/>
    <s v="Yes"/>
    <s v="Retail"/>
    <s v="Delhi"/>
    <s v="Delhi"/>
    <n v="115.11"/>
  </r>
  <r>
    <n v="2475"/>
    <x v="2"/>
    <x v="3"/>
    <x v="11"/>
    <s v="L"/>
    <s v="Alphabet"/>
    <s v="L"/>
    <s v="Yes"/>
    <x v="6"/>
    <s v="Sold"/>
    <m/>
    <n v="1.06"/>
    <s v="Invalid"/>
    <s v="Exclude"/>
    <n v="0"/>
    <s v="Insufficient Data"/>
    <s v="Missing Information"/>
    <s v="Exclude"/>
    <d v="2025-01-07T00:00:00"/>
    <d v="2025-01-07T00:00:00"/>
    <s v="Yes"/>
    <s v="Online"/>
    <s v="bengaluru"/>
    <s v="Bengaluru"/>
    <n v="3885.97"/>
  </r>
  <r>
    <n v="2476"/>
    <x v="2"/>
    <x v="1"/>
    <x v="2"/>
    <s v="M"/>
    <s v="Alphabet"/>
    <s v="M"/>
    <s v="Yes"/>
    <x v="0"/>
    <s v="Available"/>
    <m/>
    <n v="1.0900000000000001"/>
    <s v="Invalid"/>
    <s v="Exclude"/>
    <n v="0"/>
    <s v="Insufficient Data"/>
    <s v="Missing Information"/>
    <s v="Exclude"/>
    <m/>
    <s v="Missing Date"/>
    <s v="No"/>
    <s v="Retail"/>
    <s v="Pune"/>
    <s v="Pune"/>
    <n v="-627.07000000000005"/>
  </r>
  <r>
    <n v="2477"/>
    <x v="1"/>
    <x v="0"/>
    <x v="14"/>
    <s v="M"/>
    <s v="Alphabet"/>
    <s v="M"/>
    <s v="Yes"/>
    <x v="0"/>
    <s v="Available"/>
    <n v="5923.67"/>
    <m/>
    <s v="Invalid"/>
    <s v="Exclude"/>
    <n v="0"/>
    <s v="Insufficient Data"/>
    <s v="Missing Information"/>
    <s v="Exclude"/>
    <d v="2024-09-30T00:00:00"/>
    <d v="2024-09-30T00:00:00"/>
    <s v="Yes"/>
    <s v="Online"/>
    <s v="Hyderabad"/>
    <s v="Hyderabad"/>
    <n v="-177.68"/>
  </r>
  <r>
    <n v="2478"/>
    <x v="1"/>
    <x v="1"/>
    <x v="6"/>
    <m/>
    <s v="Missing"/>
    <s v="Unknown"/>
    <s v="No"/>
    <x v="6"/>
    <s v="Sold"/>
    <m/>
    <n v="0.62"/>
    <s v="Valid"/>
    <s v="Include"/>
    <n v="0"/>
    <s v="Insufficient Data"/>
    <s v="Missing Information"/>
    <s v="Exclude"/>
    <d v="2025-05-12T00:00:00"/>
    <d v="2025-05-12T00:00:00"/>
    <s v="Yes"/>
    <s v="Online"/>
    <s v="Pune"/>
    <s v="Pune"/>
    <n v="-223.4"/>
  </r>
  <r>
    <n v="2479"/>
    <x v="1"/>
    <x v="3"/>
    <x v="10"/>
    <m/>
    <s v="Missing"/>
    <s v="Unknown"/>
    <s v="No"/>
    <x v="0"/>
    <s v="Available"/>
    <n v="2708.99"/>
    <m/>
    <s v="Invalid"/>
    <s v="Exclude"/>
    <n v="0"/>
    <s v="Insufficient Data"/>
    <s v="Missing Information"/>
    <s v="Exclude"/>
    <m/>
    <s v="Missing Date"/>
    <s v="No"/>
    <s v="Online"/>
    <s v="Delhi"/>
    <s v="Delhi"/>
    <n v="952.78"/>
  </r>
  <r>
    <n v="2480"/>
    <x v="2"/>
    <x v="4"/>
    <x v="12"/>
    <s v="M"/>
    <s v="Alphabet"/>
    <s v="M"/>
    <s v="Yes"/>
    <x v="0"/>
    <s v="Available"/>
    <m/>
    <m/>
    <s v="Invalid"/>
    <s v="Exclude"/>
    <n v="0"/>
    <s v="Insufficient Data"/>
    <s v="Missing Information"/>
    <s v="Exclude"/>
    <d v="2024-08-20T00:00:00"/>
    <d v="2024-08-20T00:00:00"/>
    <s v="Yes"/>
    <s v="Retail"/>
    <s v="Pune"/>
    <s v="Pune"/>
    <n v="25.18"/>
  </r>
  <r>
    <n v="2481"/>
    <x v="1"/>
    <x v="1"/>
    <x v="2"/>
    <n v="7"/>
    <s v="Number"/>
    <s v="7"/>
    <s v="Yes"/>
    <x v="3"/>
    <s v="Sold"/>
    <n v="9145.3700000000008"/>
    <n v="7.0000000000000007E-2"/>
    <s v="Valid"/>
    <s v="Include"/>
    <n v="8505.19"/>
    <n v="8505.1941000000006"/>
    <s v="Valid Revenue"/>
    <s v="Include"/>
    <d v="2025-04-17T00:00:00"/>
    <d v="2025-04-17T00:00:00"/>
    <s v="Yes"/>
    <s v="Online"/>
    <s v="Pune"/>
    <s v="Pune"/>
    <n v="1755.19"/>
  </r>
  <r>
    <n v="2482"/>
    <x v="2"/>
    <x v="2"/>
    <x v="18"/>
    <s v="XL"/>
    <s v="Alphabet"/>
    <s v="XL"/>
    <s v="Yes"/>
    <x v="0"/>
    <s v="Available"/>
    <m/>
    <m/>
    <s v="Invalid"/>
    <s v="Exclude"/>
    <n v="0"/>
    <s v="Insufficient Data"/>
    <s v="Missing Information"/>
    <s v="Exclude"/>
    <d v="2024-09-14T00:00:00"/>
    <d v="2024-09-14T00:00:00"/>
    <s v="Yes"/>
    <s v="Online"/>
    <s v="Mumbai"/>
    <s v="Mumbai"/>
    <n v="2642.8"/>
  </r>
  <r>
    <n v="2483"/>
    <x v="0"/>
    <x v="3"/>
    <x v="11"/>
    <m/>
    <s v="Missing"/>
    <s v="Unknown"/>
    <s v="No"/>
    <x v="4"/>
    <s v="Check Return/Refund"/>
    <m/>
    <m/>
    <s v="Invalid"/>
    <s v="Exclude"/>
    <n v="0"/>
    <s v="Insufficient Data"/>
    <s v="Missing Information"/>
    <s v="Exclude"/>
    <d v="2025-05-17T00:00:00"/>
    <d v="2025-05-17T00:00:00"/>
    <s v="Yes"/>
    <s v="Retail"/>
    <s v="Delhi"/>
    <s v="Delhi"/>
    <n v="856.75"/>
  </r>
  <r>
    <n v="2484"/>
    <x v="2"/>
    <x v="1"/>
    <x v="6"/>
    <n v="10"/>
    <s v="Number"/>
    <s v="10"/>
    <s v="Yes"/>
    <x v="0"/>
    <s v="Available"/>
    <n v="5308.26"/>
    <n v="1.03"/>
    <s v="Invalid"/>
    <s v="Exclude"/>
    <n v="0"/>
    <s v="Insufficient Data"/>
    <s v="Missing Information"/>
    <s v="Exclude"/>
    <d v="2025-05-10T00:00:00"/>
    <d v="2025-05-10T00:00:00"/>
    <s v="Yes"/>
    <s v="Retail"/>
    <s v="Bangalore"/>
    <s v="Bangalore"/>
    <n v="1189.82"/>
  </r>
  <r>
    <n v="2485"/>
    <x v="0"/>
    <x v="3"/>
    <x v="10"/>
    <s v="M"/>
    <s v="Alphabet"/>
    <s v="M"/>
    <s v="Yes"/>
    <x v="0"/>
    <s v="Available"/>
    <n v="9307.2000000000007"/>
    <m/>
    <s v="Invalid"/>
    <s v="Exclude"/>
    <n v="0"/>
    <s v="Insufficient Data"/>
    <s v="Missing Information"/>
    <s v="Exclude"/>
    <d v="2024-12-17T00:00:00"/>
    <d v="2024-12-17T00:00:00"/>
    <s v="Yes"/>
    <s v="Online"/>
    <s v="Hyderabad"/>
    <s v="Hyderabad"/>
    <n v="16.059999999999999"/>
  </r>
  <r>
    <n v="2486"/>
    <x v="0"/>
    <x v="1"/>
    <x v="6"/>
    <s v="M"/>
    <s v="Alphabet"/>
    <s v="M"/>
    <s v="Yes"/>
    <x v="0"/>
    <s v="Available"/>
    <m/>
    <n v="0.33"/>
    <s v="Valid"/>
    <s v="Include"/>
    <n v="0"/>
    <s v="Insufficient Data"/>
    <s v="Missing Information"/>
    <s v="Exclude"/>
    <m/>
    <s v="Missing Date"/>
    <s v="No"/>
    <s v="Retail"/>
    <s v="Hyderabad"/>
    <s v="Hyderabad"/>
    <n v="1332.57"/>
  </r>
  <r>
    <n v="2487"/>
    <x v="2"/>
    <x v="3"/>
    <x v="10"/>
    <s v="L"/>
    <s v="Alphabet"/>
    <s v="L"/>
    <s v="Yes"/>
    <x v="1"/>
    <s v="Sold"/>
    <n v="5881.13"/>
    <n v="0.8"/>
    <s v="Valid"/>
    <s v="Include"/>
    <n v="3528.68"/>
    <n v="3528.677999999999"/>
    <s v="Valid Revenue"/>
    <s v="Include"/>
    <d v="2025-03-31T00:00:00"/>
    <d v="2025-03-31T00:00:00"/>
    <s v="Yes"/>
    <s v="Online"/>
    <s v="Hyderabad"/>
    <s v="Hyderabad"/>
    <n v="2108.4"/>
  </r>
  <r>
    <n v="2488"/>
    <x v="0"/>
    <x v="3"/>
    <x v="11"/>
    <n v="6"/>
    <s v="Number"/>
    <s v="6"/>
    <s v="Yes"/>
    <x v="2"/>
    <s v="Sold"/>
    <n v="6387.51"/>
    <m/>
    <s v="Invalid"/>
    <s v="Exclude"/>
    <n v="0"/>
    <n v="25550.04"/>
    <s v="Valid Revenue"/>
    <s v="Include"/>
    <m/>
    <s v="Missing Date"/>
    <s v="No"/>
    <s v="Retail"/>
    <s v="Kolkata"/>
    <s v="Kolkata"/>
    <n v="300.76"/>
  </r>
  <r>
    <n v="2489"/>
    <x v="2"/>
    <x v="2"/>
    <x v="18"/>
    <m/>
    <s v="Missing"/>
    <s v="Unknown"/>
    <s v="No"/>
    <x v="2"/>
    <s v="Sold"/>
    <m/>
    <n v="0.18"/>
    <s v="Valid"/>
    <s v="Include"/>
    <n v="0"/>
    <s v="Insufficient Data"/>
    <s v="Missing Information"/>
    <s v="Exclude"/>
    <d v="2024-10-02T00:00:00"/>
    <d v="2024-10-02T00:00:00"/>
    <s v="Yes"/>
    <s v="Retail"/>
    <s v="Hyderabad"/>
    <s v="Hyderabad"/>
    <n v="1415.34"/>
  </r>
  <r>
    <n v="2490"/>
    <x v="1"/>
    <x v="1"/>
    <x v="2"/>
    <s v="L"/>
    <s v="Alphabet"/>
    <s v="L"/>
    <s v="Yes"/>
    <x v="1"/>
    <s v="Sold"/>
    <n v="5015.1899999999996"/>
    <n v="0.75"/>
    <s v="Valid"/>
    <s v="Include"/>
    <n v="3761.39"/>
    <n v="3761.3924999999999"/>
    <s v="Valid Revenue"/>
    <s v="Include"/>
    <d v="2024-11-26T00:00:00"/>
    <d v="2024-11-26T00:00:00"/>
    <s v="Yes"/>
    <s v="Online"/>
    <s v="Hyderabad"/>
    <s v="Hyderabad"/>
    <n v="-494.53"/>
  </r>
  <r>
    <n v="2491"/>
    <x v="0"/>
    <x v="1"/>
    <x v="15"/>
    <s v="M"/>
    <s v="Alphabet"/>
    <s v="M"/>
    <s v="Yes"/>
    <x v="0"/>
    <s v="Available"/>
    <n v="8998.44"/>
    <m/>
    <s v="Invalid"/>
    <s v="Exclude"/>
    <n v="0"/>
    <s v="Insufficient Data"/>
    <s v="Missing Information"/>
    <s v="Exclude"/>
    <d v="2025-05-28T00:00:00"/>
    <d v="2025-05-28T00:00:00"/>
    <s v="Yes"/>
    <s v="Online"/>
    <s v="bengaluru"/>
    <s v="Bengaluru"/>
    <n v="-432.44"/>
  </r>
  <r>
    <n v="2492"/>
    <x v="0"/>
    <x v="4"/>
    <x v="19"/>
    <s v="L"/>
    <s v="Alphabet"/>
    <s v="L"/>
    <s v="Yes"/>
    <x v="0"/>
    <s v="Available"/>
    <m/>
    <m/>
    <s v="Invalid"/>
    <s v="Exclude"/>
    <n v="0"/>
    <s v="Insufficient Data"/>
    <s v="Missing Information"/>
    <s v="Exclude"/>
    <m/>
    <s v="Missing Date"/>
    <s v="No"/>
    <s v="Online"/>
    <s v="Kolkata"/>
    <s v="Kolkata"/>
    <n v="473.22"/>
  </r>
  <r>
    <n v="2493"/>
    <x v="1"/>
    <x v="1"/>
    <x v="2"/>
    <m/>
    <s v="Missing"/>
    <s v="Unknown"/>
    <s v="No"/>
    <x v="1"/>
    <s v="Sold"/>
    <n v="6042.94"/>
    <m/>
    <s v="Invalid"/>
    <s v="Exclude"/>
    <n v="0"/>
    <n v="18128.82"/>
    <s v="Valid Revenue"/>
    <s v="Include"/>
    <d v="2024-11-26T00:00:00"/>
    <d v="2024-11-26T00:00:00"/>
    <s v="Yes"/>
    <s v="Retail"/>
    <s v="Kolkata"/>
    <s v="Kolkata"/>
    <n v="1659.75"/>
  </r>
  <r>
    <n v="2494"/>
    <x v="0"/>
    <x v="2"/>
    <x v="17"/>
    <m/>
    <s v="Missing"/>
    <s v="Unknown"/>
    <s v="No"/>
    <x v="6"/>
    <s v="Sold"/>
    <m/>
    <m/>
    <s v="Invalid"/>
    <s v="Exclude"/>
    <n v="0"/>
    <s v="Insufficient Data"/>
    <s v="Missing Information"/>
    <s v="Exclude"/>
    <d v="2024-11-20T00:00:00"/>
    <d v="2024-11-20T00:00:00"/>
    <s v="Yes"/>
    <s v="Retail"/>
    <s v="Mumbai"/>
    <s v="Mumbai"/>
    <n v="1007.7"/>
  </r>
  <r>
    <n v="2495"/>
    <x v="0"/>
    <x v="4"/>
    <x v="19"/>
    <m/>
    <s v="Missing"/>
    <s v="Unknown"/>
    <s v="No"/>
    <x v="1"/>
    <s v="Sold"/>
    <m/>
    <n v="1.1100000000000001"/>
    <s v="Invalid"/>
    <s v="Exclude"/>
    <n v="0"/>
    <s v="Insufficient Data"/>
    <s v="Missing Information"/>
    <s v="Exclude"/>
    <d v="2025-01-20T00:00:00"/>
    <d v="2025-01-20T00:00:00"/>
    <s v="Yes"/>
    <s v="Retail"/>
    <s v="Bangalore"/>
    <s v="Bangalore"/>
    <n v="36.159999999999997"/>
  </r>
  <r>
    <n v="2496"/>
    <x v="0"/>
    <x v="3"/>
    <x v="4"/>
    <s v="M"/>
    <s v="Alphabet"/>
    <s v="M"/>
    <s v="Yes"/>
    <x v="6"/>
    <s v="Sold"/>
    <n v="4110.72"/>
    <n v="0.32"/>
    <s v="Valid"/>
    <s v="Include"/>
    <n v="5590.58"/>
    <n v="5590.5792000000001"/>
    <s v="Valid Revenue"/>
    <s v="Include"/>
    <d v="2024-12-24T00:00:00"/>
    <d v="2024-12-24T00:00:00"/>
    <s v="Yes"/>
    <s v="Retail"/>
    <s v="bengaluru"/>
    <s v="Bengaluru"/>
    <n v="3894.95"/>
  </r>
  <r>
    <n v="2497"/>
    <x v="0"/>
    <x v="4"/>
    <x v="8"/>
    <s v="XL"/>
    <s v="Alphabet"/>
    <s v="XL"/>
    <s v="Yes"/>
    <x v="3"/>
    <s v="Sold"/>
    <m/>
    <m/>
    <s v="Invalid"/>
    <s v="Exclude"/>
    <n v="0"/>
    <s v="Insufficient Data"/>
    <s v="Missing Information"/>
    <s v="Exclude"/>
    <d v="2023-11-29T00:00:00"/>
    <d v="2023-11-29T00:00:00"/>
    <s v="Yes"/>
    <s v="Online"/>
    <s v="Mumbai"/>
    <s v="Mumbai"/>
    <n v="2592.98"/>
  </r>
  <r>
    <n v="2498"/>
    <x v="0"/>
    <x v="0"/>
    <x v="14"/>
    <m/>
    <s v="Missing"/>
    <s v="Unknown"/>
    <s v="No"/>
    <x v="0"/>
    <s v="Available"/>
    <m/>
    <m/>
    <s v="Invalid"/>
    <s v="Exclude"/>
    <n v="0"/>
    <s v="Insufficient Data"/>
    <s v="Missing Information"/>
    <s v="Exclude"/>
    <d v="2025-06-01T00:00:00"/>
    <d v="2025-06-01T00:00:00"/>
    <s v="Yes"/>
    <s v="Retail"/>
    <s v="Pune"/>
    <s v="Pune"/>
    <n v="1574.98"/>
  </r>
  <r>
    <n v="2499"/>
    <x v="1"/>
    <x v="1"/>
    <x v="2"/>
    <s v="L"/>
    <s v="Alphabet"/>
    <s v="L"/>
    <s v="Yes"/>
    <x v="0"/>
    <s v="Available"/>
    <n v="8347.8700000000008"/>
    <m/>
    <s v="Invalid"/>
    <s v="Exclude"/>
    <n v="0"/>
    <s v="Insufficient Data"/>
    <s v="Missing Information"/>
    <s v="Exclude"/>
    <d v="2024-06-07T00:00:00"/>
    <d v="2024-06-07T00:00:00"/>
    <s v="Yes"/>
    <s v="Retail"/>
    <s v="Hyderabad"/>
    <s v="Hyderabad"/>
    <n v="1488.3"/>
  </r>
  <r>
    <n v="2500"/>
    <x v="0"/>
    <x v="3"/>
    <x v="16"/>
    <m/>
    <s v="Missing"/>
    <s v="Unknown"/>
    <s v="No"/>
    <x v="0"/>
    <s v="Available"/>
    <m/>
    <n v="0.99"/>
    <s v="Valid"/>
    <s v="Include"/>
    <n v="0"/>
    <s v="Insufficient Data"/>
    <s v="Missing Information"/>
    <s v="Exclude"/>
    <d v="2025-07-06T00:00:00"/>
    <d v="2025-07-06T00:00:00"/>
    <s v="Yes"/>
    <s v="Online"/>
    <s v="bengaluru"/>
    <s v="Bengaluru"/>
    <n v="3100.16"/>
  </r>
  <r>
    <n v="2501"/>
    <x v="1"/>
    <x v="2"/>
    <x v="18"/>
    <s v="L"/>
    <s v="Alphabet"/>
    <s v="L"/>
    <s v="Yes"/>
    <x v="0"/>
    <s v="Available"/>
    <n v="6453.36"/>
    <m/>
    <s v="Invalid"/>
    <s v="Exclude"/>
    <n v="0"/>
    <s v="Insufficient Data"/>
    <s v="Missing Information"/>
    <s v="Exclude"/>
    <d v="2025-06-04T00:00:00"/>
    <d v="2025-06-04T00:00:00"/>
    <s v="Yes"/>
    <s v="Retail"/>
    <s v="Kolkata"/>
    <s v="Kolkata"/>
    <n v="2321.06"/>
  </r>
  <r>
    <n v="2502"/>
    <x v="1"/>
    <x v="4"/>
    <x v="12"/>
    <s v="M"/>
    <s v="Alphabet"/>
    <s v="M"/>
    <s v="Yes"/>
    <x v="5"/>
    <s v="Available"/>
    <m/>
    <m/>
    <s v="Invalid"/>
    <s v="Exclude"/>
    <n v="0"/>
    <s v="Insufficient Data"/>
    <s v="Missing Information"/>
    <s v="Exclude"/>
    <d v="2023-09-10T00:00:00"/>
    <d v="2023-09-10T00:00:00"/>
    <s v="Yes"/>
    <s v="Retail"/>
    <s v="Mumbai"/>
    <s v="Mumbai"/>
    <n v="2412.8200000000002"/>
  </r>
  <r>
    <n v="2503"/>
    <x v="1"/>
    <x v="0"/>
    <x v="14"/>
    <s v="XL"/>
    <s v="Alphabet"/>
    <s v="XL"/>
    <s v="Yes"/>
    <x v="4"/>
    <s v="Check Return/Refund"/>
    <m/>
    <m/>
    <s v="Invalid"/>
    <s v="Exclude"/>
    <n v="0"/>
    <s v="Insufficient Data"/>
    <s v="Missing Information"/>
    <s v="Exclude"/>
    <d v="2025-01-20T00:00:00"/>
    <d v="2025-01-20T00:00:00"/>
    <s v="Yes"/>
    <s v="Online"/>
    <s v="Bangalore"/>
    <s v="Bangalore"/>
    <n v="-173.16"/>
  </r>
  <r>
    <n v="2504"/>
    <x v="2"/>
    <x v="4"/>
    <x v="13"/>
    <m/>
    <s v="Missing"/>
    <s v="Unknown"/>
    <s v="No"/>
    <x v="1"/>
    <s v="Sold"/>
    <m/>
    <m/>
    <s v="Invalid"/>
    <s v="Exclude"/>
    <n v="0"/>
    <s v="Insufficient Data"/>
    <s v="Missing Information"/>
    <s v="Exclude"/>
    <m/>
    <s v="Missing Date"/>
    <s v="No"/>
    <s v="Online"/>
    <s v="Hyderabad"/>
    <s v="Hyderabad"/>
    <n v="-278.07"/>
  </r>
  <r>
    <n v="2505"/>
    <x v="1"/>
    <x v="3"/>
    <x v="11"/>
    <n v="9"/>
    <s v="Number"/>
    <s v="9"/>
    <s v="Yes"/>
    <x v="0"/>
    <s v="Available"/>
    <m/>
    <n v="1.1100000000000001"/>
    <s v="Invalid"/>
    <s v="Exclude"/>
    <n v="0"/>
    <s v="Insufficient Data"/>
    <s v="Missing Information"/>
    <s v="Exclude"/>
    <d v="2025-07-03T00:00:00"/>
    <d v="2025-07-03T00:00:00"/>
    <s v="Yes"/>
    <s v="Online"/>
    <s v="bengaluru"/>
    <s v="Bengaluru"/>
    <n v="3748.24"/>
  </r>
  <r>
    <n v="2506"/>
    <x v="2"/>
    <x v="0"/>
    <x v="0"/>
    <m/>
    <s v="Missing"/>
    <s v="Unknown"/>
    <s v="No"/>
    <x v="0"/>
    <s v="Available"/>
    <n v="2225.73"/>
    <m/>
    <s v="Invalid"/>
    <s v="Exclude"/>
    <n v="0"/>
    <s v="Insufficient Data"/>
    <s v="Missing Information"/>
    <s v="Exclude"/>
    <d v="2025-05-27T00:00:00"/>
    <d v="2025-05-27T00:00:00"/>
    <s v="Yes"/>
    <s v="Online"/>
    <s v="Delhi"/>
    <s v="Delhi"/>
    <n v="276.63"/>
  </r>
  <r>
    <n v="2507"/>
    <x v="2"/>
    <x v="1"/>
    <x v="15"/>
    <s v="L"/>
    <s v="Alphabet"/>
    <s v="L"/>
    <s v="Yes"/>
    <x v="6"/>
    <s v="Sold"/>
    <m/>
    <m/>
    <s v="Invalid"/>
    <s v="Exclude"/>
    <n v="0"/>
    <s v="Insufficient Data"/>
    <s v="Missing Information"/>
    <s v="Exclude"/>
    <d v="2024-03-13T00:00:00"/>
    <d v="2024-03-13T00:00:00"/>
    <s v="Yes"/>
    <s v="Retail"/>
    <s v="Hyderabad"/>
    <s v="Hyderabad"/>
    <n v="2116.5300000000002"/>
  </r>
  <r>
    <n v="2508"/>
    <x v="0"/>
    <x v="1"/>
    <x v="2"/>
    <s v="XL"/>
    <s v="Alphabet"/>
    <s v="XL"/>
    <s v="Yes"/>
    <x v="3"/>
    <s v="Sold"/>
    <m/>
    <n v="1.1599999999999999"/>
    <s v="Invalid"/>
    <s v="Exclude"/>
    <n v="0"/>
    <s v="Insufficient Data"/>
    <s v="Missing Information"/>
    <s v="Exclude"/>
    <m/>
    <s v="Missing Date"/>
    <s v="No"/>
    <s v="Retail"/>
    <s v="Kolkata"/>
    <s v="Kolkata"/>
    <n v="1811.51"/>
  </r>
  <r>
    <n v="2509"/>
    <x v="2"/>
    <x v="3"/>
    <x v="4"/>
    <s v="L"/>
    <s v="Alphabet"/>
    <s v="L"/>
    <s v="Yes"/>
    <x v="0"/>
    <s v="Available"/>
    <m/>
    <m/>
    <s v="Invalid"/>
    <s v="Exclude"/>
    <n v="0"/>
    <s v="Insufficient Data"/>
    <s v="Missing Information"/>
    <s v="Exclude"/>
    <d v="2024-11-23T00:00:00"/>
    <d v="2024-11-23T00:00:00"/>
    <s v="Yes"/>
    <s v="Online"/>
    <s v="bengaluru"/>
    <s v="Bengaluru"/>
    <n v="1086.0899999999999"/>
  </r>
  <r>
    <n v="2510"/>
    <x v="0"/>
    <x v="3"/>
    <x v="4"/>
    <m/>
    <s v="Missing"/>
    <s v="Unknown"/>
    <s v="No"/>
    <x v="5"/>
    <s v="Available"/>
    <n v="2165.14"/>
    <n v="0.36"/>
    <s v="Valid"/>
    <s v="Include"/>
    <n v="0"/>
    <n v="0"/>
    <s v="No Recorded Revenue"/>
    <s v="Exclude"/>
    <m/>
    <s v="Missing Date"/>
    <s v="No"/>
    <s v="Online"/>
    <s v="Mumbai"/>
    <s v="Mumbai"/>
    <n v="3012.1"/>
  </r>
  <r>
    <n v="2511"/>
    <x v="2"/>
    <x v="3"/>
    <x v="16"/>
    <m/>
    <s v="Missing"/>
    <s v="Unknown"/>
    <s v="No"/>
    <x v="4"/>
    <s v="Check Return/Refund"/>
    <n v="6310.25"/>
    <n v="0.1"/>
    <s v="Valid"/>
    <s v="Include"/>
    <n v="-5679.23"/>
    <n v="-5679.2250000000004"/>
    <s v="Negative Revenue"/>
    <s v="Exclude"/>
    <d v="2025-02-13T00:00:00"/>
    <d v="2025-02-13T00:00:00"/>
    <s v="Yes"/>
    <s v="Online"/>
    <s v="Bangalore"/>
    <s v="Bangalore"/>
    <n v="2399.42"/>
  </r>
  <r>
    <n v="2512"/>
    <x v="2"/>
    <x v="0"/>
    <x v="9"/>
    <s v="M"/>
    <s v="Alphabet"/>
    <s v="M"/>
    <s v="Yes"/>
    <x v="0"/>
    <s v="Available"/>
    <n v="6110.96"/>
    <m/>
    <s v="Invalid"/>
    <s v="Exclude"/>
    <n v="0"/>
    <s v="Insufficient Data"/>
    <s v="Missing Information"/>
    <s v="Exclude"/>
    <m/>
    <s v="Missing Date"/>
    <s v="No"/>
    <s v="Online"/>
    <s v="Kolkata"/>
    <s v="Kolkata"/>
    <n v="3074.69"/>
  </r>
  <r>
    <n v="2513"/>
    <x v="1"/>
    <x v="4"/>
    <x v="13"/>
    <s v="XL"/>
    <s v="Alphabet"/>
    <s v="XL"/>
    <s v="Yes"/>
    <x v="2"/>
    <s v="Sold"/>
    <n v="9848.7999999999993"/>
    <m/>
    <s v="Invalid"/>
    <s v="Exclude"/>
    <n v="0"/>
    <n v="39395.199999999997"/>
    <s v="Valid Revenue"/>
    <s v="Include"/>
    <d v="2024-10-11T00:00:00"/>
    <d v="2024-10-11T00:00:00"/>
    <s v="Yes"/>
    <s v="Online"/>
    <s v="Pune"/>
    <s v="Pune"/>
    <n v="2764.66"/>
  </r>
  <r>
    <n v="2514"/>
    <x v="0"/>
    <x v="4"/>
    <x v="8"/>
    <s v="M"/>
    <s v="Alphabet"/>
    <s v="M"/>
    <s v="Yes"/>
    <x v="3"/>
    <s v="Sold"/>
    <m/>
    <m/>
    <s v="Invalid"/>
    <s v="Exclude"/>
    <n v="0"/>
    <s v="Insufficient Data"/>
    <s v="Missing Information"/>
    <s v="Exclude"/>
    <d v="2025-05-26T00:00:00"/>
    <d v="2025-05-26T00:00:00"/>
    <s v="Yes"/>
    <s v="Online"/>
    <s v="bengaluru"/>
    <s v="Bengaluru"/>
    <n v="1790.41"/>
  </r>
  <r>
    <n v="2515"/>
    <x v="1"/>
    <x v="0"/>
    <x v="0"/>
    <m/>
    <s v="Missing"/>
    <s v="Unknown"/>
    <s v="No"/>
    <x v="3"/>
    <s v="Sold"/>
    <n v="7532.24"/>
    <m/>
    <s v="Invalid"/>
    <s v="Exclude"/>
    <n v="0"/>
    <n v="7532.24"/>
    <s v="Valid Revenue"/>
    <s v="Include"/>
    <m/>
    <s v="Missing Date"/>
    <s v="No"/>
    <s v="Retail"/>
    <s v="Pune"/>
    <s v="Pune"/>
    <n v="1060.53"/>
  </r>
  <r>
    <n v="2516"/>
    <x v="0"/>
    <x v="3"/>
    <x v="4"/>
    <m/>
    <s v="Missing"/>
    <s v="Unknown"/>
    <s v="No"/>
    <x v="0"/>
    <s v="Available"/>
    <m/>
    <m/>
    <s v="Invalid"/>
    <s v="Exclude"/>
    <n v="0"/>
    <s v="Insufficient Data"/>
    <s v="Missing Information"/>
    <s v="Exclude"/>
    <d v="2024-01-21T00:00:00"/>
    <d v="2024-01-21T00:00:00"/>
    <s v="Yes"/>
    <s v="Online"/>
    <s v="Pune"/>
    <s v="Pune"/>
    <n v="157.65"/>
  </r>
  <r>
    <n v="2517"/>
    <x v="2"/>
    <x v="2"/>
    <x v="18"/>
    <n v="7"/>
    <s v="Number"/>
    <s v="7"/>
    <s v="Yes"/>
    <x v="3"/>
    <s v="Sold"/>
    <n v="3059.89"/>
    <m/>
    <s v="Invalid"/>
    <s v="Exclude"/>
    <n v="0"/>
    <n v="3059.89"/>
    <s v="Valid Revenue"/>
    <s v="Include"/>
    <m/>
    <s v="Missing Date"/>
    <s v="No"/>
    <s v="Online"/>
    <s v="Hyderabad"/>
    <s v="Hyderabad"/>
    <n v="1968.82"/>
  </r>
  <r>
    <n v="2518"/>
    <x v="1"/>
    <x v="4"/>
    <x v="8"/>
    <s v="L"/>
    <s v="Alphabet"/>
    <s v="L"/>
    <s v="Yes"/>
    <x v="0"/>
    <s v="Available"/>
    <m/>
    <n v="1.03"/>
    <s v="Invalid"/>
    <s v="Exclude"/>
    <n v="0"/>
    <s v="Insufficient Data"/>
    <s v="Missing Information"/>
    <s v="Exclude"/>
    <d v="2024-07-03T00:00:00"/>
    <d v="2024-07-03T00:00:00"/>
    <s v="Yes"/>
    <s v="Retail"/>
    <s v="Delhi"/>
    <s v="Delhi"/>
    <n v="-703.61"/>
  </r>
  <r>
    <n v="2519"/>
    <x v="1"/>
    <x v="3"/>
    <x v="4"/>
    <s v="L"/>
    <s v="Alphabet"/>
    <s v="L"/>
    <s v="Yes"/>
    <x v="0"/>
    <s v="Available"/>
    <n v="9701.7199999999993"/>
    <m/>
    <s v="Invalid"/>
    <s v="Exclude"/>
    <n v="0"/>
    <s v="Insufficient Data"/>
    <s v="Missing Information"/>
    <s v="Exclude"/>
    <d v="2024-11-10T00:00:00"/>
    <d v="2024-11-10T00:00:00"/>
    <s v="Yes"/>
    <s v="Online"/>
    <s v="Hyderabad"/>
    <s v="Hyderabad"/>
    <n v="-835.82"/>
  </r>
  <r>
    <n v="2520"/>
    <x v="0"/>
    <x v="1"/>
    <x v="6"/>
    <m/>
    <s v="Missing"/>
    <s v="Unknown"/>
    <s v="No"/>
    <x v="0"/>
    <s v="Available"/>
    <m/>
    <n v="0.14000000000000001"/>
    <s v="Valid"/>
    <s v="Include"/>
    <n v="0"/>
    <s v="Insufficient Data"/>
    <s v="Missing Information"/>
    <s v="Exclude"/>
    <d v="2025-05-09T00:00:00"/>
    <d v="2025-05-09T00:00:00"/>
    <s v="Yes"/>
    <s v="Online"/>
    <s v="bengaluru"/>
    <s v="Bengaluru"/>
    <n v="-945.88"/>
  </r>
  <r>
    <n v="2521"/>
    <x v="0"/>
    <x v="2"/>
    <x v="3"/>
    <s v="M"/>
    <s v="Alphabet"/>
    <s v="M"/>
    <s v="Yes"/>
    <x v="2"/>
    <s v="Sold"/>
    <n v="3645.35"/>
    <m/>
    <s v="Invalid"/>
    <s v="Exclude"/>
    <n v="0"/>
    <n v="14581.4"/>
    <s v="Valid Revenue"/>
    <s v="Include"/>
    <d v="2024-09-25T00:00:00"/>
    <d v="2024-09-25T00:00:00"/>
    <s v="Yes"/>
    <s v="Online"/>
    <s v="Kolkata"/>
    <s v="Kolkata"/>
    <n v="3265.83"/>
  </r>
  <r>
    <n v="2522"/>
    <x v="2"/>
    <x v="3"/>
    <x v="16"/>
    <s v="XL"/>
    <s v="Alphabet"/>
    <s v="XL"/>
    <s v="Yes"/>
    <x v="2"/>
    <s v="Sold"/>
    <n v="6243.91"/>
    <m/>
    <s v="Invalid"/>
    <s v="Exclude"/>
    <n v="0"/>
    <n v="24975.64"/>
    <s v="Valid Revenue"/>
    <s v="Include"/>
    <d v="2024-02-13T00:00:00"/>
    <d v="2024-02-13T00:00:00"/>
    <s v="Yes"/>
    <s v="Retail"/>
    <s v="Kolkata"/>
    <s v="Kolkata"/>
    <n v="-199.13"/>
  </r>
  <r>
    <n v="2523"/>
    <x v="2"/>
    <x v="4"/>
    <x v="19"/>
    <s v="M"/>
    <s v="Alphabet"/>
    <s v="M"/>
    <s v="Yes"/>
    <x v="0"/>
    <s v="Available"/>
    <n v="7007.6"/>
    <m/>
    <s v="Invalid"/>
    <s v="Exclude"/>
    <n v="0"/>
    <s v="Insufficient Data"/>
    <s v="Missing Information"/>
    <s v="Exclude"/>
    <d v="2024-08-07T00:00:00"/>
    <d v="2024-08-07T00:00:00"/>
    <s v="Yes"/>
    <s v="Retail"/>
    <s v="Kolkata"/>
    <s v="Kolkata"/>
    <n v="2068.4899999999998"/>
  </r>
  <r>
    <n v="2524"/>
    <x v="1"/>
    <x v="2"/>
    <x v="18"/>
    <s v="XL"/>
    <s v="Alphabet"/>
    <s v="XL"/>
    <s v="Yes"/>
    <x v="0"/>
    <s v="Available"/>
    <m/>
    <m/>
    <s v="Invalid"/>
    <s v="Exclude"/>
    <n v="0"/>
    <s v="Insufficient Data"/>
    <s v="Missing Information"/>
    <s v="Exclude"/>
    <d v="2024-11-21T00:00:00"/>
    <d v="2024-11-21T00:00:00"/>
    <s v="Yes"/>
    <s v="Online"/>
    <s v="Kolkata"/>
    <s v="Kolkata"/>
    <n v="997.53"/>
  </r>
  <r>
    <n v="2525"/>
    <x v="1"/>
    <x v="0"/>
    <x v="9"/>
    <s v="XL"/>
    <s v="Alphabet"/>
    <s v="XL"/>
    <s v="Yes"/>
    <x v="6"/>
    <s v="Sold"/>
    <m/>
    <m/>
    <s v="Invalid"/>
    <s v="Exclude"/>
    <n v="0"/>
    <s v="Insufficient Data"/>
    <s v="Missing Information"/>
    <s v="Exclude"/>
    <d v="2025-02-18T00:00:00"/>
    <d v="2025-02-18T00:00:00"/>
    <s v="Yes"/>
    <s v="Retail"/>
    <s v="Kolkata"/>
    <s v="Kolkata"/>
    <n v="3453.18"/>
  </r>
  <r>
    <n v="2526"/>
    <x v="0"/>
    <x v="2"/>
    <x v="7"/>
    <n v="10"/>
    <s v="Number"/>
    <s v="10"/>
    <s v="Yes"/>
    <x v="3"/>
    <s v="Sold"/>
    <m/>
    <m/>
    <s v="Invalid"/>
    <s v="Exclude"/>
    <n v="0"/>
    <s v="Insufficient Data"/>
    <s v="Missing Information"/>
    <s v="Exclude"/>
    <d v="2024-08-01T00:00:00"/>
    <d v="2024-08-01T00:00:00"/>
    <s v="Yes"/>
    <s v="Retail"/>
    <s v="Hyderabad"/>
    <s v="Hyderabad"/>
    <n v="3188.07"/>
  </r>
  <r>
    <n v="2527"/>
    <x v="2"/>
    <x v="2"/>
    <x v="18"/>
    <s v="XL"/>
    <s v="Alphabet"/>
    <s v="XL"/>
    <s v="Yes"/>
    <x v="0"/>
    <s v="Available"/>
    <n v="7408.91"/>
    <m/>
    <s v="Invalid"/>
    <s v="Exclude"/>
    <n v="0"/>
    <s v="Insufficient Data"/>
    <s v="Missing Information"/>
    <s v="Exclude"/>
    <d v="2024-03-18T00:00:00"/>
    <d v="2024-03-18T00:00:00"/>
    <s v="Yes"/>
    <s v="Online"/>
    <s v="Delhi"/>
    <s v="Delhi"/>
    <n v="-138.78"/>
  </r>
  <r>
    <n v="2528"/>
    <x v="1"/>
    <x v="0"/>
    <x v="14"/>
    <n v="11"/>
    <s v="Number"/>
    <s v="11"/>
    <s v="Yes"/>
    <x v="6"/>
    <s v="Sold"/>
    <m/>
    <m/>
    <s v="Invalid"/>
    <s v="Exclude"/>
    <n v="0"/>
    <s v="Insufficient Data"/>
    <s v="Missing Information"/>
    <s v="Exclude"/>
    <d v="2025-06-10T00:00:00"/>
    <d v="2025-06-10T00:00:00"/>
    <s v="Yes"/>
    <s v="Online"/>
    <s v="Delhi"/>
    <s v="Delhi"/>
    <n v="134.1"/>
  </r>
  <r>
    <n v="2529"/>
    <x v="2"/>
    <x v="3"/>
    <x v="4"/>
    <s v="XL"/>
    <s v="Alphabet"/>
    <s v="XL"/>
    <s v="Yes"/>
    <x v="0"/>
    <s v="Available"/>
    <m/>
    <m/>
    <s v="Invalid"/>
    <s v="Exclude"/>
    <n v="0"/>
    <s v="Insufficient Data"/>
    <s v="Missing Information"/>
    <s v="Exclude"/>
    <m/>
    <s v="Missing Date"/>
    <s v="No"/>
    <s v="Online"/>
    <s v="Kolkata"/>
    <s v="Kolkata"/>
    <n v="3008.62"/>
  </r>
  <r>
    <n v="2530"/>
    <x v="1"/>
    <x v="2"/>
    <x v="17"/>
    <s v="M"/>
    <s v="Alphabet"/>
    <s v="M"/>
    <s v="Yes"/>
    <x v="6"/>
    <s v="Sold"/>
    <n v="4357.79"/>
    <m/>
    <s v="Invalid"/>
    <s v="Exclude"/>
    <n v="0"/>
    <n v="8715.58"/>
    <s v="Valid Revenue"/>
    <s v="Include"/>
    <d v="2025-02-27T00:00:00"/>
    <d v="2025-02-27T00:00:00"/>
    <s v="Yes"/>
    <s v="Retail"/>
    <s v="Mumbai"/>
    <s v="Mumbai"/>
    <n v="3936.13"/>
  </r>
  <r>
    <n v="2531"/>
    <x v="2"/>
    <x v="1"/>
    <x v="2"/>
    <s v="XL"/>
    <s v="Alphabet"/>
    <s v="XL"/>
    <s v="Yes"/>
    <x v="0"/>
    <s v="Available"/>
    <m/>
    <m/>
    <s v="Invalid"/>
    <s v="Exclude"/>
    <n v="0"/>
    <s v="Insufficient Data"/>
    <s v="Missing Information"/>
    <s v="Exclude"/>
    <d v="2025-04-09T00:00:00"/>
    <d v="2025-04-09T00:00:00"/>
    <s v="Yes"/>
    <s v="Online"/>
    <s v="Hyderabad"/>
    <s v="Hyderabad"/>
    <n v="2875.41"/>
  </r>
  <r>
    <n v="2532"/>
    <x v="2"/>
    <x v="1"/>
    <x v="1"/>
    <s v="L"/>
    <s v="Alphabet"/>
    <s v="L"/>
    <s v="Yes"/>
    <x v="0"/>
    <s v="Available"/>
    <m/>
    <m/>
    <s v="Invalid"/>
    <s v="Exclude"/>
    <n v="0"/>
    <s v="Insufficient Data"/>
    <s v="Missing Information"/>
    <s v="Exclude"/>
    <d v="2025-04-17T00:00:00"/>
    <d v="2025-04-17T00:00:00"/>
    <s v="Yes"/>
    <s v="Retail"/>
    <s v="Bangalore"/>
    <s v="Bangalore"/>
    <n v="72.78"/>
  </r>
  <r>
    <n v="2533"/>
    <x v="1"/>
    <x v="0"/>
    <x v="5"/>
    <s v="L"/>
    <s v="Alphabet"/>
    <s v="L"/>
    <s v="Yes"/>
    <x v="0"/>
    <s v="Available"/>
    <m/>
    <n v="1.02"/>
    <s v="Invalid"/>
    <s v="Exclude"/>
    <n v="0"/>
    <s v="Insufficient Data"/>
    <s v="Missing Information"/>
    <s v="Exclude"/>
    <d v="2024-01-31T00:00:00"/>
    <d v="2024-01-31T00:00:00"/>
    <s v="Yes"/>
    <s v="Online"/>
    <s v="Mumbai"/>
    <s v="Mumbai"/>
    <n v="2155.46"/>
  </r>
  <r>
    <n v="2534"/>
    <x v="1"/>
    <x v="0"/>
    <x v="0"/>
    <s v="M"/>
    <s v="Alphabet"/>
    <s v="M"/>
    <s v="Yes"/>
    <x v="0"/>
    <s v="Available"/>
    <m/>
    <m/>
    <s v="Invalid"/>
    <s v="Exclude"/>
    <n v="0"/>
    <s v="Insufficient Data"/>
    <s v="Missing Information"/>
    <s v="Exclude"/>
    <m/>
    <s v="Missing Date"/>
    <s v="No"/>
    <s v="Online"/>
    <s v="Pune"/>
    <s v="Pune"/>
    <n v="506.26"/>
  </r>
  <r>
    <n v="2535"/>
    <x v="2"/>
    <x v="1"/>
    <x v="1"/>
    <s v="XL"/>
    <s v="Alphabet"/>
    <s v="XL"/>
    <s v="Yes"/>
    <x v="6"/>
    <s v="Sold"/>
    <n v="2786.84"/>
    <n v="0.21"/>
    <s v="Valid"/>
    <s v="Include"/>
    <n v="4403.21"/>
    <n v="4403.2072000000007"/>
    <s v="Valid Revenue"/>
    <s v="Include"/>
    <d v="2025-01-25T00:00:00"/>
    <d v="2025-01-25T00:00:00"/>
    <s v="Yes"/>
    <s v="Online"/>
    <s v="Mumbai"/>
    <s v="Mumbai"/>
    <n v="3345.36"/>
  </r>
  <r>
    <n v="2536"/>
    <x v="0"/>
    <x v="3"/>
    <x v="10"/>
    <s v="M"/>
    <s v="Alphabet"/>
    <s v="M"/>
    <s v="Yes"/>
    <x v="0"/>
    <s v="Available"/>
    <n v="2221.7800000000002"/>
    <n v="0.55000000000000004"/>
    <s v="Valid"/>
    <s v="Include"/>
    <n v="0"/>
    <s v="Insufficient Data"/>
    <s v="Missing Information"/>
    <s v="Exclude"/>
    <d v="2024-10-02T00:00:00"/>
    <d v="2024-10-02T00:00:00"/>
    <s v="Yes"/>
    <s v="Retail"/>
    <s v="Delhi"/>
    <s v="Delhi"/>
    <n v="-1091.6600000000001"/>
  </r>
  <r>
    <n v="2537"/>
    <x v="1"/>
    <x v="2"/>
    <x v="7"/>
    <s v="M"/>
    <s v="Alphabet"/>
    <s v="M"/>
    <s v="Yes"/>
    <x v="0"/>
    <s v="Available"/>
    <m/>
    <m/>
    <s v="Invalid"/>
    <s v="Exclude"/>
    <n v="0"/>
    <s v="Insufficient Data"/>
    <s v="Missing Information"/>
    <s v="Exclude"/>
    <d v="2025-05-30T00:00:00"/>
    <d v="2025-05-30T00:00:00"/>
    <s v="Yes"/>
    <s v="Retail"/>
    <s v="Bangalore"/>
    <s v="Bangalore"/>
    <n v="2596.8000000000002"/>
  </r>
  <r>
    <n v="2538"/>
    <x v="2"/>
    <x v="2"/>
    <x v="7"/>
    <m/>
    <s v="Missing"/>
    <s v="Unknown"/>
    <s v="No"/>
    <x v="6"/>
    <s v="Sold"/>
    <n v="9701.24"/>
    <m/>
    <s v="Invalid"/>
    <s v="Exclude"/>
    <n v="0"/>
    <n v="19402.48"/>
    <s v="Valid Revenue"/>
    <s v="Include"/>
    <d v="2024-10-06T00:00:00"/>
    <d v="2024-10-06T00:00:00"/>
    <s v="Yes"/>
    <s v="Retail"/>
    <s v="Kolkata"/>
    <s v="Kolkata"/>
    <n v="223.82"/>
  </r>
  <r>
    <n v="2539"/>
    <x v="1"/>
    <x v="3"/>
    <x v="11"/>
    <s v="L"/>
    <s v="Alphabet"/>
    <s v="L"/>
    <s v="Yes"/>
    <x v="0"/>
    <s v="Available"/>
    <m/>
    <m/>
    <s v="Invalid"/>
    <s v="Exclude"/>
    <n v="0"/>
    <s v="Insufficient Data"/>
    <s v="Missing Information"/>
    <s v="Exclude"/>
    <d v="2025-02-26T00:00:00"/>
    <d v="2025-02-26T00:00:00"/>
    <s v="Yes"/>
    <s v="Online"/>
    <s v="bengaluru"/>
    <s v="Bengaluru"/>
    <n v="3748.73"/>
  </r>
  <r>
    <n v="2540"/>
    <x v="1"/>
    <x v="2"/>
    <x v="18"/>
    <s v="L"/>
    <s v="Alphabet"/>
    <s v="L"/>
    <s v="Yes"/>
    <x v="0"/>
    <s v="Available"/>
    <n v="8794.64"/>
    <m/>
    <s v="Invalid"/>
    <s v="Exclude"/>
    <n v="0"/>
    <s v="Insufficient Data"/>
    <s v="Missing Information"/>
    <s v="Exclude"/>
    <d v="2025-01-09T00:00:00"/>
    <d v="2025-01-09T00:00:00"/>
    <s v="Yes"/>
    <s v="Online"/>
    <s v="Mumbai"/>
    <s v="Mumbai"/>
    <n v="-938.07"/>
  </r>
  <r>
    <n v="2541"/>
    <x v="0"/>
    <x v="3"/>
    <x v="4"/>
    <s v="M"/>
    <s v="Alphabet"/>
    <s v="M"/>
    <s v="Yes"/>
    <x v="0"/>
    <s v="Available"/>
    <m/>
    <m/>
    <s v="Invalid"/>
    <s v="Exclude"/>
    <n v="0"/>
    <s v="Insufficient Data"/>
    <s v="Missing Information"/>
    <s v="Exclude"/>
    <d v="2025-05-19T00:00:00"/>
    <d v="2025-05-19T00:00:00"/>
    <s v="Yes"/>
    <s v="Retail"/>
    <s v="Mumbai"/>
    <s v="Mumbai"/>
    <n v="-1180.1099999999999"/>
  </r>
  <r>
    <n v="2542"/>
    <x v="0"/>
    <x v="3"/>
    <x v="4"/>
    <s v="XL"/>
    <s v="Alphabet"/>
    <s v="XL"/>
    <s v="Yes"/>
    <x v="0"/>
    <s v="Available"/>
    <m/>
    <n v="0.18"/>
    <s v="Valid"/>
    <s v="Include"/>
    <n v="0"/>
    <s v="Insufficient Data"/>
    <s v="Missing Information"/>
    <s v="Exclude"/>
    <m/>
    <s v="Missing Date"/>
    <s v="No"/>
    <s v="Retail"/>
    <s v="Hyderabad"/>
    <s v="Hyderabad"/>
    <n v="-1115.8900000000001"/>
  </r>
  <r>
    <n v="2543"/>
    <x v="1"/>
    <x v="2"/>
    <x v="7"/>
    <m/>
    <s v="Missing"/>
    <s v="Unknown"/>
    <s v="No"/>
    <x v="0"/>
    <s v="Available"/>
    <m/>
    <m/>
    <s v="Invalid"/>
    <s v="Exclude"/>
    <n v="0"/>
    <s v="Insufficient Data"/>
    <s v="Missing Information"/>
    <s v="Exclude"/>
    <m/>
    <s v="Missing Date"/>
    <s v="No"/>
    <s v="Retail"/>
    <s v="Hyderabad"/>
    <s v="Hyderabad"/>
    <n v="-244.09"/>
  </r>
  <r>
    <n v="2544"/>
    <x v="2"/>
    <x v="0"/>
    <x v="14"/>
    <s v="L"/>
    <s v="Alphabet"/>
    <s v="L"/>
    <s v="Yes"/>
    <x v="0"/>
    <s v="Available"/>
    <n v="8856.07"/>
    <m/>
    <s v="Invalid"/>
    <s v="Exclude"/>
    <n v="0"/>
    <s v="Insufficient Data"/>
    <s v="Missing Information"/>
    <s v="Exclude"/>
    <m/>
    <s v="Missing Date"/>
    <s v="No"/>
    <s v="Online"/>
    <s v="Bangalore"/>
    <s v="Bangalore"/>
    <n v="2069.9299999999998"/>
  </r>
  <r>
    <n v="2545"/>
    <x v="2"/>
    <x v="0"/>
    <x v="9"/>
    <s v="L"/>
    <s v="Alphabet"/>
    <s v="L"/>
    <s v="Yes"/>
    <x v="0"/>
    <s v="Available"/>
    <m/>
    <m/>
    <s v="Invalid"/>
    <s v="Exclude"/>
    <n v="0"/>
    <s v="Insufficient Data"/>
    <s v="Missing Information"/>
    <s v="Exclude"/>
    <d v="2025-04-26T00:00:00"/>
    <d v="2025-04-26T00:00:00"/>
    <s v="Yes"/>
    <s v="Retail"/>
    <s v="Bangalore"/>
    <s v="Bangalore"/>
    <n v="924.07"/>
  </r>
  <r>
    <n v="2546"/>
    <x v="0"/>
    <x v="0"/>
    <x v="14"/>
    <s v="XL"/>
    <s v="Alphabet"/>
    <s v="XL"/>
    <s v="Yes"/>
    <x v="0"/>
    <s v="Available"/>
    <n v="5179.57"/>
    <m/>
    <s v="Invalid"/>
    <s v="Exclude"/>
    <n v="0"/>
    <s v="Insufficient Data"/>
    <s v="Missing Information"/>
    <s v="Exclude"/>
    <d v="2024-10-03T00:00:00"/>
    <d v="2024-10-03T00:00:00"/>
    <s v="Yes"/>
    <s v="Retail"/>
    <s v="Bangalore"/>
    <s v="Bangalore"/>
    <n v="2084.9899999999998"/>
  </r>
  <r>
    <n v="2547"/>
    <x v="1"/>
    <x v="1"/>
    <x v="6"/>
    <s v="M"/>
    <s v="Alphabet"/>
    <s v="M"/>
    <s v="Yes"/>
    <x v="3"/>
    <s v="Sold"/>
    <n v="3068.13"/>
    <m/>
    <s v="Invalid"/>
    <s v="Exclude"/>
    <n v="0"/>
    <n v="3068.13"/>
    <s v="Valid Revenue"/>
    <s v="Include"/>
    <d v="2025-07-08T00:00:00"/>
    <d v="2025-07-08T00:00:00"/>
    <s v="Yes"/>
    <s v="Retail"/>
    <s v="Kolkata"/>
    <s v="Kolkata"/>
    <n v="-586.29"/>
  </r>
  <r>
    <n v="2548"/>
    <x v="0"/>
    <x v="3"/>
    <x v="16"/>
    <s v="L"/>
    <s v="Alphabet"/>
    <s v="L"/>
    <s v="Yes"/>
    <x v="0"/>
    <s v="Available"/>
    <n v="9557"/>
    <m/>
    <s v="Invalid"/>
    <s v="Exclude"/>
    <n v="0"/>
    <s v="Insufficient Data"/>
    <s v="Missing Information"/>
    <s v="Exclude"/>
    <d v="2025-04-23T00:00:00"/>
    <d v="2025-04-23T00:00:00"/>
    <s v="Yes"/>
    <s v="Online"/>
    <s v="Delhi"/>
    <s v="Delhi"/>
    <n v="3847.47"/>
  </r>
  <r>
    <n v="2549"/>
    <x v="2"/>
    <x v="0"/>
    <x v="5"/>
    <s v="XL"/>
    <s v="Alphabet"/>
    <s v="XL"/>
    <s v="Yes"/>
    <x v="0"/>
    <s v="Available"/>
    <n v="4366.09"/>
    <m/>
    <s v="Invalid"/>
    <s v="Exclude"/>
    <n v="0"/>
    <s v="Insufficient Data"/>
    <s v="Missing Information"/>
    <s v="Exclude"/>
    <m/>
    <s v="Missing Date"/>
    <s v="No"/>
    <s v="Retail"/>
    <s v="Delhi"/>
    <s v="Delhi"/>
    <n v="1696.1"/>
  </r>
  <r>
    <n v="2550"/>
    <x v="2"/>
    <x v="1"/>
    <x v="2"/>
    <s v="XL"/>
    <s v="Alphabet"/>
    <s v="XL"/>
    <s v="Yes"/>
    <x v="3"/>
    <s v="Sold"/>
    <n v="6121.21"/>
    <n v="0.05"/>
    <s v="Valid"/>
    <s v="Include"/>
    <n v="5815.15"/>
    <n v="5815.1494999999995"/>
    <s v="Valid Revenue"/>
    <s v="Include"/>
    <d v="2023-09-08T00:00:00"/>
    <d v="2023-09-08T00:00:00"/>
    <s v="Yes"/>
    <s v="Online"/>
    <s v="Kolkata"/>
    <s v="Kolkata"/>
    <n v="2470.08"/>
  </r>
  <r>
    <n v="2551"/>
    <x v="2"/>
    <x v="0"/>
    <x v="14"/>
    <s v="XL"/>
    <s v="Alphabet"/>
    <s v="XL"/>
    <s v="Yes"/>
    <x v="0"/>
    <s v="Available"/>
    <m/>
    <m/>
    <s v="Invalid"/>
    <s v="Exclude"/>
    <n v="0"/>
    <s v="Insufficient Data"/>
    <s v="Missing Information"/>
    <s v="Exclude"/>
    <m/>
    <s v="Missing Date"/>
    <s v="No"/>
    <s v="Retail"/>
    <s v="Mumbai"/>
    <s v="Mumbai"/>
    <n v="853.25"/>
  </r>
  <r>
    <n v="2552"/>
    <x v="1"/>
    <x v="1"/>
    <x v="2"/>
    <n v="10"/>
    <s v="Number"/>
    <s v="10"/>
    <s v="Yes"/>
    <x v="3"/>
    <s v="Sold"/>
    <m/>
    <n v="0.41"/>
    <s v="Valid"/>
    <s v="Include"/>
    <n v="0"/>
    <s v="Insufficient Data"/>
    <s v="Missing Information"/>
    <s v="Exclude"/>
    <d v="2025-05-03T00:00:00"/>
    <d v="2025-05-03T00:00:00"/>
    <s v="Yes"/>
    <s v="Retail"/>
    <s v="Hyderabad"/>
    <s v="Hyderabad"/>
    <n v="3389.34"/>
  </r>
  <r>
    <n v="2553"/>
    <x v="0"/>
    <x v="4"/>
    <x v="12"/>
    <m/>
    <s v="Missing"/>
    <s v="Unknown"/>
    <s v="No"/>
    <x v="0"/>
    <s v="Available"/>
    <n v="6708.16"/>
    <m/>
    <s v="Invalid"/>
    <s v="Exclude"/>
    <n v="0"/>
    <s v="Insufficient Data"/>
    <s v="Missing Information"/>
    <s v="Exclude"/>
    <d v="2025-02-24T00:00:00"/>
    <d v="2025-02-24T00:00:00"/>
    <s v="Yes"/>
    <s v="Online"/>
    <s v="Delhi"/>
    <s v="Delhi"/>
    <n v="-739.72"/>
  </r>
  <r>
    <n v="2554"/>
    <x v="1"/>
    <x v="0"/>
    <x v="5"/>
    <s v="M"/>
    <s v="Alphabet"/>
    <s v="M"/>
    <s v="Yes"/>
    <x v="3"/>
    <s v="Sold"/>
    <n v="6755.56"/>
    <m/>
    <s v="Invalid"/>
    <s v="Exclude"/>
    <n v="0"/>
    <n v="6755.56"/>
    <s v="Valid Revenue"/>
    <s v="Include"/>
    <d v="2025-01-13T00:00:00"/>
    <d v="2025-01-13T00:00:00"/>
    <s v="Yes"/>
    <s v="Retail"/>
    <s v="bengaluru"/>
    <s v="Bengaluru"/>
    <n v="1002.19"/>
  </r>
  <r>
    <n v="2555"/>
    <x v="1"/>
    <x v="4"/>
    <x v="12"/>
    <n v="7"/>
    <s v="Number"/>
    <s v="7"/>
    <s v="Yes"/>
    <x v="0"/>
    <s v="Available"/>
    <n v="2685.95"/>
    <m/>
    <s v="Invalid"/>
    <s v="Exclude"/>
    <n v="0"/>
    <s v="Insufficient Data"/>
    <s v="Missing Information"/>
    <s v="Exclude"/>
    <m/>
    <s v="Missing Date"/>
    <s v="No"/>
    <s v="Retail"/>
    <s v="Hyderabad"/>
    <s v="Hyderabad"/>
    <n v="3675.97"/>
  </r>
  <r>
    <n v="2556"/>
    <x v="0"/>
    <x v="2"/>
    <x v="18"/>
    <n v="10"/>
    <s v="Number"/>
    <s v="10"/>
    <s v="Yes"/>
    <x v="3"/>
    <s v="Sold"/>
    <m/>
    <m/>
    <s v="Invalid"/>
    <s v="Exclude"/>
    <n v="0"/>
    <s v="Insufficient Data"/>
    <s v="Missing Information"/>
    <s v="Exclude"/>
    <m/>
    <s v="Missing Date"/>
    <s v="No"/>
    <s v="Retail"/>
    <s v="Kolkata"/>
    <s v="Kolkata"/>
    <n v="1327.26"/>
  </r>
  <r>
    <n v="2557"/>
    <x v="2"/>
    <x v="4"/>
    <x v="19"/>
    <s v="M"/>
    <s v="Alphabet"/>
    <s v="M"/>
    <s v="Yes"/>
    <x v="1"/>
    <s v="Sold"/>
    <m/>
    <m/>
    <s v="Invalid"/>
    <s v="Exclude"/>
    <n v="0"/>
    <s v="Insufficient Data"/>
    <s v="Missing Information"/>
    <s v="Exclude"/>
    <d v="2024-11-09T00:00:00"/>
    <d v="2024-11-09T00:00:00"/>
    <s v="Yes"/>
    <s v="Retail"/>
    <s v="Kolkata"/>
    <s v="Kolkata"/>
    <n v="1115.74"/>
  </r>
  <r>
    <n v="2558"/>
    <x v="0"/>
    <x v="4"/>
    <x v="12"/>
    <s v="L"/>
    <s v="Alphabet"/>
    <s v="L"/>
    <s v="Yes"/>
    <x v="4"/>
    <s v="Check Return/Refund"/>
    <n v="3134.87"/>
    <m/>
    <s v="Invalid"/>
    <s v="Exclude"/>
    <n v="0"/>
    <n v="-3134.87"/>
    <s v="Negative Revenue"/>
    <s v="Exclude"/>
    <m/>
    <s v="Missing Date"/>
    <s v="No"/>
    <s v="Online"/>
    <s v="Mumbai"/>
    <s v="Mumbai"/>
    <n v="-1077.81"/>
  </r>
  <r>
    <n v="2559"/>
    <x v="2"/>
    <x v="2"/>
    <x v="18"/>
    <n v="7"/>
    <s v="Number"/>
    <s v="7"/>
    <s v="Yes"/>
    <x v="1"/>
    <s v="Sold"/>
    <n v="6011.84"/>
    <m/>
    <s v="Invalid"/>
    <s v="Exclude"/>
    <n v="0"/>
    <n v="18035.52"/>
    <s v="Valid Revenue"/>
    <s v="Include"/>
    <d v="2025-02-10T00:00:00"/>
    <d v="2025-02-10T00:00:00"/>
    <s v="Yes"/>
    <s v="Online"/>
    <s v="Kolkata"/>
    <s v="Kolkata"/>
    <n v="-99.73"/>
  </r>
  <r>
    <n v="2560"/>
    <x v="0"/>
    <x v="4"/>
    <x v="13"/>
    <s v="M"/>
    <s v="Alphabet"/>
    <s v="M"/>
    <s v="Yes"/>
    <x v="6"/>
    <s v="Sold"/>
    <m/>
    <m/>
    <s v="Invalid"/>
    <s v="Exclude"/>
    <n v="0"/>
    <s v="Insufficient Data"/>
    <s v="Missing Information"/>
    <s v="Exclude"/>
    <d v="2025-01-16T00:00:00"/>
    <d v="2025-01-16T00:00:00"/>
    <s v="Yes"/>
    <s v="Retail"/>
    <s v="Delhi"/>
    <s v="Delhi"/>
    <n v="3493.16"/>
  </r>
  <r>
    <n v="2561"/>
    <x v="1"/>
    <x v="1"/>
    <x v="1"/>
    <s v="XL"/>
    <s v="Alphabet"/>
    <s v="XL"/>
    <s v="Yes"/>
    <x v="0"/>
    <s v="Available"/>
    <n v="3642.21"/>
    <m/>
    <s v="Invalid"/>
    <s v="Exclude"/>
    <n v="0"/>
    <s v="Insufficient Data"/>
    <s v="Missing Information"/>
    <s v="Exclude"/>
    <d v="2024-03-25T00:00:00"/>
    <d v="2024-03-25T00:00:00"/>
    <s v="Yes"/>
    <s v="Online"/>
    <s v="bengaluru"/>
    <s v="Bengaluru"/>
    <n v="3900.7"/>
  </r>
  <r>
    <n v="2562"/>
    <x v="0"/>
    <x v="0"/>
    <x v="14"/>
    <s v="L"/>
    <s v="Alphabet"/>
    <s v="L"/>
    <s v="Yes"/>
    <x v="3"/>
    <s v="Sold"/>
    <m/>
    <m/>
    <s v="Invalid"/>
    <s v="Exclude"/>
    <n v="0"/>
    <s v="Insufficient Data"/>
    <s v="Missing Information"/>
    <s v="Exclude"/>
    <d v="2024-12-21T00:00:00"/>
    <d v="2024-12-21T00:00:00"/>
    <s v="Yes"/>
    <s v="Retail"/>
    <s v="Mumbai"/>
    <s v="Mumbai"/>
    <n v="-79.099999999999994"/>
  </r>
  <r>
    <n v="2563"/>
    <x v="2"/>
    <x v="1"/>
    <x v="6"/>
    <s v="M"/>
    <s v="Alphabet"/>
    <s v="M"/>
    <s v="Yes"/>
    <x v="6"/>
    <s v="Sold"/>
    <n v="9443.35"/>
    <n v="0.54"/>
    <s v="Valid"/>
    <s v="Include"/>
    <n v="8687.8799999999992"/>
    <n v="8687.8819999999996"/>
    <s v="Valid Revenue"/>
    <s v="Include"/>
    <d v="2025-04-13T00:00:00"/>
    <d v="2025-04-13T00:00:00"/>
    <s v="Yes"/>
    <s v="Retail"/>
    <s v="Kolkata"/>
    <s v="Kolkata"/>
    <n v="2706.61"/>
  </r>
  <r>
    <n v="2564"/>
    <x v="1"/>
    <x v="4"/>
    <x v="19"/>
    <s v="M"/>
    <s v="Alphabet"/>
    <s v="M"/>
    <s v="Yes"/>
    <x v="0"/>
    <s v="Available"/>
    <m/>
    <n v="0.72"/>
    <s v="Valid"/>
    <s v="Include"/>
    <n v="0"/>
    <s v="Insufficient Data"/>
    <s v="Missing Information"/>
    <s v="Exclude"/>
    <d v="2023-08-07T00:00:00"/>
    <d v="2023-08-07T00:00:00"/>
    <s v="Yes"/>
    <s v="Online"/>
    <s v="Delhi"/>
    <s v="Delhi"/>
    <n v="1279.03"/>
  </r>
  <r>
    <n v="2565"/>
    <x v="1"/>
    <x v="2"/>
    <x v="17"/>
    <s v="XL"/>
    <s v="Alphabet"/>
    <s v="XL"/>
    <s v="Yes"/>
    <x v="2"/>
    <s v="Sold"/>
    <n v="3028.41"/>
    <m/>
    <s v="Invalid"/>
    <s v="Exclude"/>
    <n v="0"/>
    <n v="12113.64"/>
    <s v="Valid Revenue"/>
    <s v="Include"/>
    <d v="2024-09-18T00:00:00"/>
    <d v="2024-09-18T00:00:00"/>
    <s v="Yes"/>
    <s v="Online"/>
    <s v="Mumbai"/>
    <s v="Mumbai"/>
    <n v="1754.48"/>
  </r>
  <r>
    <n v="2029"/>
    <x v="1"/>
    <x v="3"/>
    <x v="4"/>
    <m/>
    <s v="Missing"/>
    <s v="Unknown"/>
    <s v="No"/>
    <x v="0"/>
    <s v="Available"/>
    <n v="7518.66"/>
    <m/>
    <s v="Invalid"/>
    <s v="Exclude"/>
    <n v="0"/>
    <s v="Insufficient Data"/>
    <s v="Missing Information"/>
    <s v="Exclude"/>
    <d v="2024-12-16T00:00:00"/>
    <d v="2024-12-16T00:00:00"/>
    <s v="Yes"/>
    <s v="Retail"/>
    <s v="Kolkata"/>
    <s v="Kolkata"/>
    <n v="2543.37"/>
  </r>
  <r>
    <n v="2567"/>
    <x v="1"/>
    <x v="3"/>
    <x v="10"/>
    <s v="M"/>
    <s v="Alphabet"/>
    <s v="M"/>
    <s v="Yes"/>
    <x v="1"/>
    <s v="Sold"/>
    <m/>
    <m/>
    <s v="Invalid"/>
    <s v="Exclude"/>
    <n v="0"/>
    <s v="Insufficient Data"/>
    <s v="Missing Information"/>
    <s v="Exclude"/>
    <d v="2024-09-15T00:00:00"/>
    <d v="2024-09-15T00:00:00"/>
    <s v="Yes"/>
    <s v="Online"/>
    <s v="Pune"/>
    <s v="Pune"/>
    <n v="1162.3"/>
  </r>
  <r>
    <n v="2030"/>
    <x v="1"/>
    <x v="1"/>
    <x v="6"/>
    <m/>
    <s v="Missing"/>
    <s v="Unknown"/>
    <s v="No"/>
    <x v="0"/>
    <s v="Available"/>
    <n v="2298.4499999999998"/>
    <m/>
    <s v="Invalid"/>
    <s v="Exclude"/>
    <n v="0"/>
    <s v="Insufficient Data"/>
    <s v="Missing Information"/>
    <s v="Exclude"/>
    <d v="2024-09-12T00:00:00"/>
    <d v="2024-09-12T00:00:00"/>
    <s v="Yes"/>
    <s v="Retail"/>
    <s v="Kolkata"/>
    <s v="Kolkata"/>
    <n v="-240.32"/>
  </r>
  <r>
    <n v="2569"/>
    <x v="1"/>
    <x v="4"/>
    <x v="8"/>
    <s v="L"/>
    <s v="Alphabet"/>
    <s v="L"/>
    <s v="Yes"/>
    <x v="6"/>
    <s v="Sold"/>
    <n v="9605.11"/>
    <n v="0.88"/>
    <s v="Valid"/>
    <s v="Include"/>
    <n v="2305.23"/>
    <n v="2305.2264"/>
    <s v="Valid Revenue"/>
    <s v="Include"/>
    <d v="2024-08-24T00:00:00"/>
    <d v="2024-08-24T00:00:00"/>
    <s v="Yes"/>
    <s v="Online"/>
    <s v="Hyderabad"/>
    <s v="Hyderabad"/>
    <n v="128.88999999999999"/>
  </r>
  <r>
    <n v="2570"/>
    <x v="2"/>
    <x v="4"/>
    <x v="8"/>
    <s v="L"/>
    <s v="Alphabet"/>
    <s v="L"/>
    <s v="Yes"/>
    <x v="0"/>
    <s v="Available"/>
    <m/>
    <m/>
    <s v="Invalid"/>
    <s v="Exclude"/>
    <n v="0"/>
    <s v="Insufficient Data"/>
    <s v="Missing Information"/>
    <s v="Exclude"/>
    <d v="2025-03-22T00:00:00"/>
    <d v="2025-03-22T00:00:00"/>
    <s v="Yes"/>
    <s v="Online"/>
    <s v="bengaluru"/>
    <s v="Bengaluru"/>
    <n v="2986.69"/>
  </r>
  <r>
    <n v="2571"/>
    <x v="0"/>
    <x v="1"/>
    <x v="15"/>
    <n v="6"/>
    <s v="Number"/>
    <s v="6"/>
    <s v="Yes"/>
    <x v="0"/>
    <s v="Available"/>
    <n v="4728.95"/>
    <m/>
    <s v="Invalid"/>
    <s v="Exclude"/>
    <n v="0"/>
    <s v="Insufficient Data"/>
    <s v="Missing Information"/>
    <s v="Exclude"/>
    <d v="2023-11-28T00:00:00"/>
    <d v="2023-11-28T00:00:00"/>
    <s v="Yes"/>
    <s v="Retail"/>
    <s v="Mumbai"/>
    <s v="Mumbai"/>
    <n v="276.98"/>
  </r>
  <r>
    <n v="2572"/>
    <x v="2"/>
    <x v="2"/>
    <x v="7"/>
    <s v="XL"/>
    <s v="Alphabet"/>
    <s v="XL"/>
    <s v="Yes"/>
    <x v="4"/>
    <s v="Check Return/Refund"/>
    <n v="2729.99"/>
    <n v="0.76"/>
    <s v="Valid"/>
    <s v="Include"/>
    <n v="-655.20000000000005"/>
    <n v="-655.19759999999997"/>
    <s v="Negative Revenue"/>
    <s v="Exclude"/>
    <d v="2024-01-31T00:00:00"/>
    <d v="2024-01-31T00:00:00"/>
    <s v="Yes"/>
    <s v="Retail"/>
    <s v="Pune"/>
    <s v="Pune"/>
    <n v="1204.81"/>
  </r>
  <r>
    <n v="2573"/>
    <x v="2"/>
    <x v="1"/>
    <x v="2"/>
    <m/>
    <s v="Missing"/>
    <s v="Unknown"/>
    <s v="No"/>
    <x v="0"/>
    <s v="Available"/>
    <m/>
    <n v="0.75"/>
    <s v="Valid"/>
    <s v="Include"/>
    <n v="0"/>
    <s v="Insufficient Data"/>
    <s v="Missing Information"/>
    <s v="Exclude"/>
    <d v="2024-08-29T00:00:00"/>
    <d v="2024-08-29T00:00:00"/>
    <s v="Yes"/>
    <s v="Online"/>
    <s v="Delhi"/>
    <s v="Delhi"/>
    <n v="301.42"/>
  </r>
  <r>
    <n v="2574"/>
    <x v="1"/>
    <x v="1"/>
    <x v="1"/>
    <m/>
    <s v="Missing"/>
    <s v="Unknown"/>
    <s v="No"/>
    <x v="0"/>
    <s v="Available"/>
    <n v="3502.97"/>
    <m/>
    <s v="Invalid"/>
    <s v="Exclude"/>
    <n v="0"/>
    <s v="Insufficient Data"/>
    <s v="Missing Information"/>
    <s v="Exclude"/>
    <d v="2024-09-19T00:00:00"/>
    <d v="2024-09-19T00:00:00"/>
    <s v="Yes"/>
    <s v="Retail"/>
    <s v="Delhi"/>
    <s v="Delhi"/>
    <n v="-542.87"/>
  </r>
  <r>
    <n v="2575"/>
    <x v="2"/>
    <x v="0"/>
    <x v="9"/>
    <s v="XL"/>
    <s v="Alphabet"/>
    <s v="XL"/>
    <s v="Yes"/>
    <x v="6"/>
    <s v="Sold"/>
    <n v="3582.67"/>
    <m/>
    <s v="Invalid"/>
    <s v="Exclude"/>
    <n v="0"/>
    <n v="7165.34"/>
    <s v="Valid Revenue"/>
    <s v="Include"/>
    <d v="2025-07-03T00:00:00"/>
    <d v="2025-07-03T00:00:00"/>
    <s v="Yes"/>
    <s v="Online"/>
    <s v="Hyderabad"/>
    <s v="Hyderabad"/>
    <n v="1982.16"/>
  </r>
  <r>
    <n v="2576"/>
    <x v="0"/>
    <x v="3"/>
    <x v="16"/>
    <n v="10"/>
    <s v="Number"/>
    <s v="10"/>
    <s v="Yes"/>
    <x v="0"/>
    <s v="Available"/>
    <n v="9134.77"/>
    <m/>
    <s v="Invalid"/>
    <s v="Exclude"/>
    <n v="0"/>
    <s v="Insufficient Data"/>
    <s v="Missing Information"/>
    <s v="Exclude"/>
    <d v="2025-01-04T00:00:00"/>
    <d v="2025-01-04T00:00:00"/>
    <s v="Yes"/>
    <s v="Online"/>
    <s v="Pune"/>
    <s v="Pune"/>
    <n v="-427.11"/>
  </r>
  <r>
    <n v="2577"/>
    <x v="1"/>
    <x v="3"/>
    <x v="10"/>
    <s v="L"/>
    <s v="Alphabet"/>
    <s v="L"/>
    <s v="Yes"/>
    <x v="4"/>
    <s v="Check Return/Refund"/>
    <n v="5545.52"/>
    <m/>
    <s v="Invalid"/>
    <s v="Exclude"/>
    <n v="0"/>
    <n v="-5545.52"/>
    <s v="Negative Revenue"/>
    <s v="Exclude"/>
    <d v="2023-11-16T00:00:00"/>
    <d v="2023-11-16T00:00:00"/>
    <s v="Yes"/>
    <s v="Retail"/>
    <s v="Mumbai"/>
    <s v="Mumbai"/>
    <n v="1185.56"/>
  </r>
  <r>
    <n v="2578"/>
    <x v="2"/>
    <x v="2"/>
    <x v="3"/>
    <n v="9"/>
    <s v="Number"/>
    <s v="9"/>
    <s v="Yes"/>
    <x v="6"/>
    <s v="Sold"/>
    <m/>
    <m/>
    <s v="Invalid"/>
    <s v="Exclude"/>
    <n v="0"/>
    <s v="Insufficient Data"/>
    <s v="Missing Information"/>
    <s v="Exclude"/>
    <d v="2025-05-10T00:00:00"/>
    <d v="2025-05-10T00:00:00"/>
    <s v="Yes"/>
    <s v="Retail"/>
    <s v="bengaluru"/>
    <s v="Bengaluru"/>
    <n v="3550"/>
  </r>
  <r>
    <n v="2579"/>
    <x v="0"/>
    <x v="2"/>
    <x v="17"/>
    <n v="7"/>
    <s v="Number"/>
    <s v="7"/>
    <s v="Yes"/>
    <x v="1"/>
    <s v="Sold"/>
    <n v="9541.83"/>
    <m/>
    <s v="Invalid"/>
    <s v="Exclude"/>
    <n v="0"/>
    <n v="28625.489999999998"/>
    <s v="Valid Revenue"/>
    <s v="Include"/>
    <d v="2024-07-26T00:00:00"/>
    <d v="2024-07-26T00:00:00"/>
    <s v="Yes"/>
    <s v="Online"/>
    <s v="Delhi"/>
    <s v="Delhi"/>
    <n v="589.29999999999995"/>
  </r>
  <r>
    <n v="2580"/>
    <x v="0"/>
    <x v="0"/>
    <x v="5"/>
    <s v="M"/>
    <s v="Alphabet"/>
    <s v="M"/>
    <s v="Yes"/>
    <x v="3"/>
    <s v="Sold"/>
    <n v="2749.79"/>
    <m/>
    <s v="Invalid"/>
    <s v="Exclude"/>
    <n v="0"/>
    <n v="2749.79"/>
    <s v="Valid Revenue"/>
    <s v="Include"/>
    <d v="2024-12-06T00:00:00"/>
    <d v="2024-12-06T00:00:00"/>
    <s v="Yes"/>
    <s v="Retail"/>
    <s v="Kolkata"/>
    <s v="Kolkata"/>
    <n v="2978.85"/>
  </r>
  <r>
    <n v="2581"/>
    <x v="0"/>
    <x v="3"/>
    <x v="11"/>
    <n v="10"/>
    <s v="Number"/>
    <s v="10"/>
    <s v="Yes"/>
    <x v="5"/>
    <s v="Available"/>
    <m/>
    <n v="0.53"/>
    <s v="Valid"/>
    <s v="Include"/>
    <n v="0"/>
    <s v="Insufficient Data"/>
    <s v="Missing Information"/>
    <s v="Exclude"/>
    <d v="2024-10-30T00:00:00"/>
    <d v="2024-10-30T00:00:00"/>
    <s v="Yes"/>
    <s v="Online"/>
    <s v="Mumbai"/>
    <s v="Mumbai"/>
    <n v="800.45"/>
  </r>
  <r>
    <n v="2582"/>
    <x v="2"/>
    <x v="0"/>
    <x v="9"/>
    <s v="M"/>
    <s v="Alphabet"/>
    <s v="M"/>
    <s v="Yes"/>
    <x v="0"/>
    <s v="Available"/>
    <m/>
    <m/>
    <s v="Invalid"/>
    <s v="Exclude"/>
    <n v="0"/>
    <s v="Insufficient Data"/>
    <s v="Missing Information"/>
    <s v="Exclude"/>
    <m/>
    <s v="Missing Date"/>
    <s v="No"/>
    <s v="Online"/>
    <s v="Kolkata"/>
    <s v="Kolkata"/>
    <n v="909.76"/>
  </r>
  <r>
    <n v="2583"/>
    <x v="2"/>
    <x v="1"/>
    <x v="1"/>
    <s v="M"/>
    <s v="Alphabet"/>
    <s v="M"/>
    <s v="Yes"/>
    <x v="0"/>
    <s v="Available"/>
    <m/>
    <m/>
    <s v="Invalid"/>
    <s v="Exclude"/>
    <n v="0"/>
    <s v="Insufficient Data"/>
    <s v="Missing Information"/>
    <s v="Exclude"/>
    <d v="2024-09-03T00:00:00"/>
    <d v="2024-09-03T00:00:00"/>
    <s v="Yes"/>
    <s v="Retail"/>
    <s v="Mumbai"/>
    <s v="Mumbai"/>
    <n v="3051.16"/>
  </r>
  <r>
    <n v="2584"/>
    <x v="0"/>
    <x v="3"/>
    <x v="4"/>
    <s v="M"/>
    <s v="Alphabet"/>
    <s v="M"/>
    <s v="Yes"/>
    <x v="5"/>
    <s v="Available"/>
    <m/>
    <m/>
    <s v="Invalid"/>
    <s v="Exclude"/>
    <n v="0"/>
    <s v="Insufficient Data"/>
    <s v="Missing Information"/>
    <s v="Exclude"/>
    <m/>
    <s v="Missing Date"/>
    <s v="No"/>
    <s v="Retail"/>
    <s v="Hyderabad"/>
    <s v="Hyderabad"/>
    <n v="-123.93"/>
  </r>
  <r>
    <n v="2585"/>
    <x v="0"/>
    <x v="4"/>
    <x v="12"/>
    <m/>
    <s v="Missing"/>
    <s v="Unknown"/>
    <s v="No"/>
    <x v="0"/>
    <s v="Available"/>
    <n v="5066.1400000000003"/>
    <n v="1.1200000000000001"/>
    <s v="Invalid"/>
    <s v="Exclude"/>
    <n v="0"/>
    <s v="Insufficient Data"/>
    <s v="Missing Information"/>
    <s v="Exclude"/>
    <d v="2025-01-17T00:00:00"/>
    <d v="2025-01-17T00:00:00"/>
    <s v="Yes"/>
    <s v="Retail"/>
    <s v="Kolkata"/>
    <s v="Kolkata"/>
    <n v="-148.71"/>
  </r>
  <r>
    <n v="2586"/>
    <x v="2"/>
    <x v="3"/>
    <x v="10"/>
    <s v="L"/>
    <s v="Alphabet"/>
    <s v="L"/>
    <s v="Yes"/>
    <x v="0"/>
    <s v="Available"/>
    <m/>
    <n v="0.99"/>
    <s v="Valid"/>
    <s v="Include"/>
    <n v="0"/>
    <s v="Insufficient Data"/>
    <s v="Missing Information"/>
    <s v="Exclude"/>
    <d v="2024-11-24T00:00:00"/>
    <d v="2024-11-24T00:00:00"/>
    <s v="Yes"/>
    <s v="Online"/>
    <s v="Mumbai"/>
    <s v="Mumbai"/>
    <n v="1146.73"/>
  </r>
  <r>
    <n v="2587"/>
    <x v="1"/>
    <x v="3"/>
    <x v="4"/>
    <n v="6"/>
    <s v="Number"/>
    <s v="6"/>
    <s v="Yes"/>
    <x v="2"/>
    <s v="Sold"/>
    <m/>
    <n v="0.37"/>
    <s v="Valid"/>
    <s v="Include"/>
    <n v="0"/>
    <s v="Insufficient Data"/>
    <s v="Missing Information"/>
    <s v="Exclude"/>
    <m/>
    <s v="Missing Date"/>
    <s v="No"/>
    <s v="Online"/>
    <s v="bengaluru"/>
    <s v="Bengaluru"/>
    <n v="-480.01"/>
  </r>
  <r>
    <n v="2588"/>
    <x v="0"/>
    <x v="4"/>
    <x v="19"/>
    <s v="M"/>
    <s v="Alphabet"/>
    <s v="M"/>
    <s v="Yes"/>
    <x v="0"/>
    <s v="Available"/>
    <m/>
    <m/>
    <s v="Invalid"/>
    <s v="Exclude"/>
    <n v="0"/>
    <s v="Insufficient Data"/>
    <s v="Missing Information"/>
    <s v="Exclude"/>
    <d v="2025-07-19T00:00:00"/>
    <d v="2025-07-19T00:00:00"/>
    <s v="Yes"/>
    <s v="Online"/>
    <s v="Pune"/>
    <s v="Pune"/>
    <n v="2861.32"/>
  </r>
  <r>
    <n v="2589"/>
    <x v="2"/>
    <x v="0"/>
    <x v="9"/>
    <s v="M"/>
    <s v="Alphabet"/>
    <s v="M"/>
    <s v="Yes"/>
    <x v="1"/>
    <s v="Sold"/>
    <m/>
    <m/>
    <s v="Invalid"/>
    <s v="Exclude"/>
    <n v="0"/>
    <s v="Insufficient Data"/>
    <s v="Missing Information"/>
    <s v="Exclude"/>
    <d v="2024-09-17T00:00:00"/>
    <d v="2024-09-17T00:00:00"/>
    <s v="Yes"/>
    <s v="Online"/>
    <s v="Kolkata"/>
    <s v="Kolkata"/>
    <n v="1429.18"/>
  </r>
  <r>
    <n v="2590"/>
    <x v="2"/>
    <x v="1"/>
    <x v="2"/>
    <s v="XL"/>
    <s v="Alphabet"/>
    <s v="XL"/>
    <s v="Yes"/>
    <x v="0"/>
    <s v="Available"/>
    <m/>
    <m/>
    <s v="Invalid"/>
    <s v="Exclude"/>
    <n v="0"/>
    <s v="Insufficient Data"/>
    <s v="Missing Information"/>
    <s v="Exclude"/>
    <m/>
    <s v="Missing Date"/>
    <s v="No"/>
    <s v="Retail"/>
    <s v="bengaluru"/>
    <s v="Bengaluru"/>
    <n v="1766.46"/>
  </r>
  <r>
    <n v="2591"/>
    <x v="1"/>
    <x v="0"/>
    <x v="0"/>
    <m/>
    <s v="Missing"/>
    <s v="Unknown"/>
    <s v="No"/>
    <x v="0"/>
    <s v="Available"/>
    <m/>
    <m/>
    <s v="Invalid"/>
    <s v="Exclude"/>
    <n v="0"/>
    <s v="Insufficient Data"/>
    <s v="Missing Information"/>
    <s v="Exclude"/>
    <d v="2025-06-21T00:00:00"/>
    <d v="2025-06-21T00:00:00"/>
    <s v="Yes"/>
    <s v="Retail"/>
    <s v="Kolkata"/>
    <s v="Kolkata"/>
    <n v="1261.67"/>
  </r>
  <r>
    <n v="2592"/>
    <x v="1"/>
    <x v="2"/>
    <x v="3"/>
    <s v="M"/>
    <s v="Alphabet"/>
    <s v="M"/>
    <s v="Yes"/>
    <x v="0"/>
    <s v="Available"/>
    <m/>
    <m/>
    <s v="Invalid"/>
    <s v="Exclude"/>
    <n v="0"/>
    <s v="Insufficient Data"/>
    <s v="Missing Information"/>
    <s v="Exclude"/>
    <d v="2024-10-13T00:00:00"/>
    <d v="2024-10-13T00:00:00"/>
    <s v="Yes"/>
    <s v="Retail"/>
    <s v="Mumbai"/>
    <s v="Mumbai"/>
    <n v="-907.48"/>
  </r>
  <r>
    <n v="2593"/>
    <x v="2"/>
    <x v="2"/>
    <x v="17"/>
    <s v="L"/>
    <s v="Alphabet"/>
    <s v="L"/>
    <s v="Yes"/>
    <x v="0"/>
    <s v="Available"/>
    <n v="8747.18"/>
    <m/>
    <s v="Invalid"/>
    <s v="Exclude"/>
    <n v="0"/>
    <s v="Insufficient Data"/>
    <s v="Missing Information"/>
    <s v="Exclude"/>
    <d v="2025-01-04T00:00:00"/>
    <d v="2025-01-04T00:00:00"/>
    <s v="Yes"/>
    <s v="Retail"/>
    <s v="Mumbai"/>
    <s v="Mumbai"/>
    <n v="2505.6"/>
  </r>
  <r>
    <n v="2594"/>
    <x v="1"/>
    <x v="0"/>
    <x v="14"/>
    <s v="XL"/>
    <s v="Alphabet"/>
    <s v="XL"/>
    <s v="Yes"/>
    <x v="1"/>
    <s v="Sold"/>
    <n v="7944.34"/>
    <n v="0.67"/>
    <s v="Valid"/>
    <s v="Include"/>
    <n v="7864.9"/>
    <n v="7864.8965999999991"/>
    <s v="Valid Revenue"/>
    <s v="Include"/>
    <d v="2024-02-23T00:00:00"/>
    <d v="2024-02-23T00:00:00"/>
    <s v="Yes"/>
    <s v="Retail"/>
    <s v="Hyderabad"/>
    <s v="Hyderabad"/>
    <n v="1534.91"/>
  </r>
  <r>
    <n v="2595"/>
    <x v="2"/>
    <x v="4"/>
    <x v="19"/>
    <s v="XL"/>
    <s v="Alphabet"/>
    <s v="XL"/>
    <s v="Yes"/>
    <x v="5"/>
    <s v="Available"/>
    <m/>
    <m/>
    <s v="Invalid"/>
    <s v="Exclude"/>
    <n v="0"/>
    <s v="Insufficient Data"/>
    <s v="Missing Information"/>
    <s v="Exclude"/>
    <d v="2024-02-23T00:00:00"/>
    <d v="2024-02-23T00:00:00"/>
    <s v="Yes"/>
    <s v="Retail"/>
    <s v="Delhi"/>
    <s v="Delhi"/>
    <n v="420.27"/>
  </r>
  <r>
    <n v="2030"/>
    <x v="2"/>
    <x v="1"/>
    <x v="6"/>
    <s v="M"/>
    <s v="Alphabet"/>
    <s v="M"/>
    <s v="Yes"/>
    <x v="4"/>
    <s v="Check Return/Refund"/>
    <m/>
    <n v="0.7"/>
    <s v="Valid"/>
    <s v="Include"/>
    <n v="0"/>
    <s v="Insufficient Data"/>
    <s v="Missing Information"/>
    <s v="Exclude"/>
    <d v="2025-03-15T00:00:00"/>
    <d v="2025-03-15T00:00:00"/>
    <s v="Yes"/>
    <s v="Online"/>
    <s v="Pune"/>
    <s v="Pune"/>
    <n v="-1193.55"/>
  </r>
  <r>
    <n v="2597"/>
    <x v="0"/>
    <x v="3"/>
    <x v="10"/>
    <m/>
    <s v="Missing"/>
    <s v="Unknown"/>
    <s v="No"/>
    <x v="1"/>
    <s v="Sold"/>
    <n v="3348.83"/>
    <m/>
    <s v="Invalid"/>
    <s v="Exclude"/>
    <n v="0"/>
    <n v="10046.49"/>
    <s v="Valid Revenue"/>
    <s v="Include"/>
    <d v="2024-12-05T00:00:00"/>
    <d v="2024-12-05T00:00:00"/>
    <s v="Yes"/>
    <s v="Online"/>
    <s v="Bangalore"/>
    <s v="Bangalore"/>
    <n v="-540.08000000000004"/>
  </r>
  <r>
    <n v="2598"/>
    <x v="1"/>
    <x v="0"/>
    <x v="9"/>
    <n v="8"/>
    <s v="Number"/>
    <s v="8"/>
    <s v="Yes"/>
    <x v="0"/>
    <s v="Available"/>
    <n v="9488.84"/>
    <m/>
    <s v="Invalid"/>
    <s v="Exclude"/>
    <n v="0"/>
    <s v="Insufficient Data"/>
    <s v="Missing Information"/>
    <s v="Exclude"/>
    <d v="2024-12-06T00:00:00"/>
    <d v="2024-12-06T00:00:00"/>
    <s v="Yes"/>
    <s v="Retail"/>
    <s v="Bangalore"/>
    <s v="Bangalore"/>
    <n v="3505.24"/>
  </r>
  <r>
    <n v="2599"/>
    <x v="0"/>
    <x v="0"/>
    <x v="5"/>
    <n v="12"/>
    <s v="Number"/>
    <s v="12"/>
    <s v="Yes"/>
    <x v="2"/>
    <s v="Sold"/>
    <m/>
    <m/>
    <s v="Invalid"/>
    <s v="Exclude"/>
    <n v="0"/>
    <s v="Insufficient Data"/>
    <s v="Missing Information"/>
    <s v="Exclude"/>
    <m/>
    <s v="Missing Date"/>
    <s v="No"/>
    <s v="Retail"/>
    <s v="Hyderabad"/>
    <s v="Hyderabad"/>
    <n v="-562.30999999999995"/>
  </r>
  <r>
    <n v="2600"/>
    <x v="0"/>
    <x v="2"/>
    <x v="18"/>
    <s v="M"/>
    <s v="Alphabet"/>
    <s v="M"/>
    <s v="Yes"/>
    <x v="1"/>
    <s v="Sold"/>
    <m/>
    <m/>
    <s v="Invalid"/>
    <s v="Exclude"/>
    <n v="0"/>
    <s v="Insufficient Data"/>
    <s v="Missing Information"/>
    <s v="Exclude"/>
    <d v="2024-11-04T00:00:00"/>
    <d v="2024-11-04T00:00:00"/>
    <s v="Yes"/>
    <s v="Online"/>
    <s v="Pune"/>
    <s v="Pune"/>
    <n v="803.62"/>
  </r>
  <r>
    <n v="2601"/>
    <x v="1"/>
    <x v="1"/>
    <x v="1"/>
    <s v="XL"/>
    <s v="Alphabet"/>
    <s v="XL"/>
    <s v="Yes"/>
    <x v="3"/>
    <s v="Sold"/>
    <m/>
    <m/>
    <s v="Invalid"/>
    <s v="Exclude"/>
    <n v="0"/>
    <s v="Insufficient Data"/>
    <s v="Missing Information"/>
    <s v="Exclude"/>
    <d v="2024-09-27T00:00:00"/>
    <d v="2024-09-27T00:00:00"/>
    <s v="Yes"/>
    <s v="Retail"/>
    <s v="Delhi"/>
    <s v="Delhi"/>
    <n v="3739.4"/>
  </r>
  <r>
    <n v="2602"/>
    <x v="0"/>
    <x v="3"/>
    <x v="11"/>
    <s v="XL"/>
    <s v="Alphabet"/>
    <s v="XL"/>
    <s v="Yes"/>
    <x v="6"/>
    <s v="Sold"/>
    <n v="3518.53"/>
    <m/>
    <s v="Invalid"/>
    <s v="Exclude"/>
    <n v="0"/>
    <n v="7037.06"/>
    <s v="Valid Revenue"/>
    <s v="Include"/>
    <d v="2024-11-17T00:00:00"/>
    <d v="2024-11-17T00:00:00"/>
    <s v="Yes"/>
    <s v="Online"/>
    <s v="Pune"/>
    <s v="Pune"/>
    <n v="3494.88"/>
  </r>
  <r>
    <n v="2603"/>
    <x v="1"/>
    <x v="3"/>
    <x v="10"/>
    <s v="L"/>
    <s v="Alphabet"/>
    <s v="L"/>
    <s v="Yes"/>
    <x v="5"/>
    <s v="Available"/>
    <m/>
    <m/>
    <s v="Invalid"/>
    <s v="Exclude"/>
    <n v="0"/>
    <s v="Insufficient Data"/>
    <s v="Missing Information"/>
    <s v="Exclude"/>
    <d v="2025-03-18T00:00:00"/>
    <d v="2025-03-18T00:00:00"/>
    <s v="Yes"/>
    <s v="Online"/>
    <s v="Hyderabad"/>
    <s v="Hyderabad"/>
    <n v="-144.08000000000001"/>
  </r>
  <r>
    <n v="2047"/>
    <x v="2"/>
    <x v="1"/>
    <x v="15"/>
    <m/>
    <s v="Missing"/>
    <s v="Unknown"/>
    <s v="No"/>
    <x v="2"/>
    <s v="Sold"/>
    <n v="6136.45"/>
    <m/>
    <s v="Invalid"/>
    <s v="Exclude"/>
    <n v="0"/>
    <n v="24545.8"/>
    <s v="Valid Revenue"/>
    <s v="Include"/>
    <d v="2024-12-17T00:00:00"/>
    <d v="2024-12-17T00:00:00"/>
    <s v="Yes"/>
    <s v="Online"/>
    <s v="Kolkata"/>
    <s v="Kolkata"/>
    <n v="2790.51"/>
  </r>
  <r>
    <n v="2605"/>
    <x v="0"/>
    <x v="2"/>
    <x v="17"/>
    <m/>
    <s v="Missing"/>
    <s v="Unknown"/>
    <s v="No"/>
    <x v="4"/>
    <s v="Check Return/Refund"/>
    <n v="7206.45"/>
    <m/>
    <s v="Invalid"/>
    <s v="Exclude"/>
    <n v="0"/>
    <n v="-7206.45"/>
    <s v="Negative Revenue"/>
    <s v="Exclude"/>
    <d v="2025-02-01T00:00:00"/>
    <d v="2025-02-01T00:00:00"/>
    <s v="Yes"/>
    <s v="Online"/>
    <s v="bengaluru"/>
    <s v="Bengaluru"/>
    <n v="-228.84"/>
  </r>
  <r>
    <n v="2606"/>
    <x v="1"/>
    <x v="2"/>
    <x v="18"/>
    <s v="L"/>
    <s v="Alphabet"/>
    <s v="L"/>
    <s v="Yes"/>
    <x v="0"/>
    <s v="Available"/>
    <n v="4040.65"/>
    <m/>
    <s v="Invalid"/>
    <s v="Exclude"/>
    <n v="0"/>
    <s v="Insufficient Data"/>
    <s v="Missing Information"/>
    <s v="Exclude"/>
    <d v="2025-06-04T00:00:00"/>
    <d v="2025-06-04T00:00:00"/>
    <s v="Yes"/>
    <s v="Retail"/>
    <s v="Mumbai"/>
    <s v="Mumbai"/>
    <n v="805.92"/>
  </r>
  <r>
    <n v="2607"/>
    <x v="1"/>
    <x v="4"/>
    <x v="19"/>
    <m/>
    <s v="Missing"/>
    <s v="Unknown"/>
    <s v="No"/>
    <x v="0"/>
    <s v="Available"/>
    <m/>
    <m/>
    <s v="Invalid"/>
    <s v="Exclude"/>
    <n v="0"/>
    <s v="Insufficient Data"/>
    <s v="Missing Information"/>
    <s v="Exclude"/>
    <d v="2023-08-31T00:00:00"/>
    <d v="2023-08-31T00:00:00"/>
    <s v="Yes"/>
    <s v="Online"/>
    <s v="Kolkata"/>
    <s v="Kolkata"/>
    <n v="3522.02"/>
  </r>
  <r>
    <n v="2608"/>
    <x v="1"/>
    <x v="2"/>
    <x v="7"/>
    <s v="L"/>
    <s v="Alphabet"/>
    <s v="L"/>
    <s v="Yes"/>
    <x v="6"/>
    <s v="Sold"/>
    <m/>
    <m/>
    <s v="Invalid"/>
    <s v="Exclude"/>
    <n v="0"/>
    <s v="Insufficient Data"/>
    <s v="Missing Information"/>
    <s v="Exclude"/>
    <m/>
    <s v="Missing Date"/>
    <s v="No"/>
    <s v="Online"/>
    <s v="Kolkata"/>
    <s v="Kolkata"/>
    <n v="354.67"/>
  </r>
  <r>
    <n v="2609"/>
    <x v="0"/>
    <x v="1"/>
    <x v="2"/>
    <s v="M"/>
    <s v="Alphabet"/>
    <s v="M"/>
    <s v="Yes"/>
    <x v="0"/>
    <s v="Available"/>
    <n v="9649.2800000000007"/>
    <m/>
    <s v="Invalid"/>
    <s v="Exclude"/>
    <n v="0"/>
    <s v="Insufficient Data"/>
    <s v="Missing Information"/>
    <s v="Exclude"/>
    <d v="2025-04-26T00:00:00"/>
    <d v="2025-04-26T00:00:00"/>
    <s v="Yes"/>
    <s v="Online"/>
    <s v="bengaluru"/>
    <s v="Bengaluru"/>
    <n v="2712.88"/>
  </r>
  <r>
    <n v="2610"/>
    <x v="1"/>
    <x v="2"/>
    <x v="3"/>
    <s v="M"/>
    <s v="Alphabet"/>
    <s v="M"/>
    <s v="Yes"/>
    <x v="0"/>
    <s v="Available"/>
    <n v="8359.07"/>
    <m/>
    <s v="Invalid"/>
    <s v="Exclude"/>
    <n v="0"/>
    <s v="Insufficient Data"/>
    <s v="Missing Information"/>
    <s v="Exclude"/>
    <d v="2025-05-06T00:00:00"/>
    <d v="2025-05-06T00:00:00"/>
    <s v="Yes"/>
    <s v="Online"/>
    <s v="Bangalore"/>
    <s v="Bangalore"/>
    <n v="167.72"/>
  </r>
  <r>
    <n v="2033"/>
    <x v="0"/>
    <x v="1"/>
    <x v="6"/>
    <s v="M"/>
    <s v="Alphabet"/>
    <s v="M"/>
    <s v="Yes"/>
    <x v="2"/>
    <s v="Sold"/>
    <m/>
    <m/>
    <s v="Invalid"/>
    <s v="Exclude"/>
    <n v="0"/>
    <s v="Insufficient Data"/>
    <s v="Missing Information"/>
    <s v="Exclude"/>
    <m/>
    <s v="Missing Date"/>
    <s v="No"/>
    <s v="Retail"/>
    <s v="Pune"/>
    <s v="Pune"/>
    <n v="2310.9"/>
  </r>
  <r>
    <n v="2612"/>
    <x v="1"/>
    <x v="0"/>
    <x v="5"/>
    <s v="M"/>
    <s v="Alphabet"/>
    <s v="M"/>
    <s v="Yes"/>
    <x v="5"/>
    <s v="Available"/>
    <m/>
    <m/>
    <s v="Invalid"/>
    <s v="Exclude"/>
    <n v="0"/>
    <s v="Insufficient Data"/>
    <s v="Missing Information"/>
    <s v="Exclude"/>
    <d v="2023-08-10T00:00:00"/>
    <d v="2023-08-10T00:00:00"/>
    <s v="Yes"/>
    <s v="Retail"/>
    <s v="Mumbai"/>
    <s v="Mumbai"/>
    <n v="507.1"/>
  </r>
  <r>
    <n v="2613"/>
    <x v="1"/>
    <x v="2"/>
    <x v="7"/>
    <n v="7"/>
    <s v="Number"/>
    <s v="7"/>
    <s v="Yes"/>
    <x v="1"/>
    <s v="Sold"/>
    <n v="4374.83"/>
    <n v="0.27"/>
    <s v="Valid"/>
    <s v="Include"/>
    <n v="9580.8799999999992"/>
    <n v="9580.8776999999991"/>
    <s v="Valid Revenue"/>
    <s v="Include"/>
    <m/>
    <s v="Missing Date"/>
    <s v="No"/>
    <s v="Retail"/>
    <s v="Delhi"/>
    <s v="Delhi"/>
    <n v="1473.37"/>
  </r>
  <r>
    <n v="2614"/>
    <x v="1"/>
    <x v="3"/>
    <x v="4"/>
    <s v="XL"/>
    <s v="Alphabet"/>
    <s v="XL"/>
    <s v="Yes"/>
    <x v="0"/>
    <s v="Available"/>
    <n v="2265"/>
    <m/>
    <s v="Invalid"/>
    <s v="Exclude"/>
    <n v="0"/>
    <s v="Insufficient Data"/>
    <s v="Missing Information"/>
    <s v="Exclude"/>
    <d v="2024-08-05T00:00:00"/>
    <d v="2024-08-05T00:00:00"/>
    <s v="Yes"/>
    <s v="Retail"/>
    <s v="Bangalore"/>
    <s v="Bangalore"/>
    <n v="2095.44"/>
  </r>
  <r>
    <n v="2615"/>
    <x v="1"/>
    <x v="1"/>
    <x v="15"/>
    <s v="XL"/>
    <s v="Alphabet"/>
    <s v="XL"/>
    <s v="Yes"/>
    <x v="1"/>
    <s v="Sold"/>
    <n v="3042.37"/>
    <n v="0.12"/>
    <s v="Valid"/>
    <s v="Include"/>
    <n v="8031.86"/>
    <n v="8031.8568000000005"/>
    <s v="Valid Revenue"/>
    <s v="Include"/>
    <d v="2025-03-24T00:00:00"/>
    <d v="2025-03-24T00:00:00"/>
    <s v="Yes"/>
    <s v="Online"/>
    <s v="Pune"/>
    <s v="Pune"/>
    <n v="2105.48"/>
  </r>
  <r>
    <n v="2616"/>
    <x v="2"/>
    <x v="2"/>
    <x v="7"/>
    <s v="XL"/>
    <s v="Alphabet"/>
    <s v="XL"/>
    <s v="Yes"/>
    <x v="0"/>
    <s v="Available"/>
    <m/>
    <n v="0.2"/>
    <s v="Valid"/>
    <s v="Include"/>
    <n v="0"/>
    <s v="Insufficient Data"/>
    <s v="Missing Information"/>
    <s v="Exclude"/>
    <d v="2024-06-07T00:00:00"/>
    <d v="2024-06-07T00:00:00"/>
    <s v="Yes"/>
    <s v="Online"/>
    <s v="Kolkata"/>
    <s v="Kolkata"/>
    <n v="2788.41"/>
  </r>
  <r>
    <n v="2617"/>
    <x v="0"/>
    <x v="1"/>
    <x v="2"/>
    <s v="XL"/>
    <s v="Alphabet"/>
    <s v="XL"/>
    <s v="Yes"/>
    <x v="5"/>
    <s v="Available"/>
    <m/>
    <m/>
    <s v="Invalid"/>
    <s v="Exclude"/>
    <n v="0"/>
    <s v="Insufficient Data"/>
    <s v="Missing Information"/>
    <s v="Exclude"/>
    <m/>
    <s v="Missing Date"/>
    <s v="No"/>
    <s v="Online"/>
    <s v="Delhi"/>
    <s v="Delhi"/>
    <n v="2772.05"/>
  </r>
  <r>
    <n v="2618"/>
    <x v="0"/>
    <x v="2"/>
    <x v="17"/>
    <s v="XL"/>
    <s v="Alphabet"/>
    <s v="XL"/>
    <s v="Yes"/>
    <x v="0"/>
    <s v="Available"/>
    <m/>
    <m/>
    <s v="Invalid"/>
    <s v="Exclude"/>
    <n v="0"/>
    <s v="Insufficient Data"/>
    <s v="Missing Information"/>
    <s v="Exclude"/>
    <d v="2025-06-23T00:00:00"/>
    <d v="2025-06-23T00:00:00"/>
    <s v="Yes"/>
    <s v="Retail"/>
    <s v="Pune"/>
    <s v="Pune"/>
    <n v="3718.11"/>
  </r>
  <r>
    <n v="2619"/>
    <x v="0"/>
    <x v="2"/>
    <x v="7"/>
    <s v="L"/>
    <s v="Alphabet"/>
    <s v="L"/>
    <s v="Yes"/>
    <x v="2"/>
    <s v="Sold"/>
    <m/>
    <n v="0.65"/>
    <s v="Valid"/>
    <s v="Include"/>
    <n v="0"/>
    <s v="Insufficient Data"/>
    <s v="Missing Information"/>
    <s v="Exclude"/>
    <d v="2024-01-22T00:00:00"/>
    <d v="2024-01-22T00:00:00"/>
    <s v="Yes"/>
    <s v="Online"/>
    <s v="Hyderabad"/>
    <s v="Hyderabad"/>
    <n v="-300.27999999999997"/>
  </r>
  <r>
    <n v="2620"/>
    <x v="0"/>
    <x v="0"/>
    <x v="5"/>
    <s v="XL"/>
    <s v="Alphabet"/>
    <s v="XL"/>
    <s v="Yes"/>
    <x v="5"/>
    <s v="Available"/>
    <m/>
    <m/>
    <s v="Invalid"/>
    <s v="Exclude"/>
    <n v="0"/>
    <s v="Insufficient Data"/>
    <s v="Missing Information"/>
    <s v="Exclude"/>
    <m/>
    <s v="Missing Date"/>
    <s v="No"/>
    <s v="Online"/>
    <s v="Hyderabad"/>
    <s v="Hyderabad"/>
    <n v="3874.67"/>
  </r>
  <r>
    <n v="2621"/>
    <x v="0"/>
    <x v="1"/>
    <x v="15"/>
    <s v="L"/>
    <s v="Alphabet"/>
    <s v="L"/>
    <s v="Yes"/>
    <x v="1"/>
    <s v="Sold"/>
    <n v="6466.57"/>
    <n v="0.59"/>
    <s v="Valid"/>
    <s v="Include"/>
    <n v="7953.88"/>
    <n v="7953.8811000000005"/>
    <s v="Valid Revenue"/>
    <s v="Include"/>
    <d v="2024-05-19T00:00:00"/>
    <d v="2024-05-19T00:00:00"/>
    <s v="Yes"/>
    <s v="Online"/>
    <s v="Bangalore"/>
    <s v="Bangalore"/>
    <n v="-1152.8599999999999"/>
  </r>
  <r>
    <n v="2622"/>
    <x v="0"/>
    <x v="2"/>
    <x v="3"/>
    <s v="M"/>
    <s v="Alphabet"/>
    <s v="M"/>
    <s v="Yes"/>
    <x v="0"/>
    <s v="Available"/>
    <n v="8073.58"/>
    <m/>
    <s v="Invalid"/>
    <s v="Exclude"/>
    <n v="0"/>
    <s v="Insufficient Data"/>
    <s v="Missing Information"/>
    <s v="Exclude"/>
    <d v="2025-04-07T00:00:00"/>
    <d v="2025-04-07T00:00:00"/>
    <s v="Yes"/>
    <s v="Online"/>
    <s v="Pune"/>
    <s v="Pune"/>
    <n v="-82.31"/>
  </r>
  <r>
    <n v="2623"/>
    <x v="2"/>
    <x v="3"/>
    <x v="16"/>
    <s v="L"/>
    <s v="Alphabet"/>
    <s v="L"/>
    <s v="Yes"/>
    <x v="0"/>
    <s v="Available"/>
    <n v="4658.42"/>
    <m/>
    <s v="Invalid"/>
    <s v="Exclude"/>
    <n v="0"/>
    <s v="Insufficient Data"/>
    <s v="Missing Information"/>
    <s v="Exclude"/>
    <d v="2025-04-08T00:00:00"/>
    <d v="2025-04-08T00:00:00"/>
    <s v="Yes"/>
    <s v="Retail"/>
    <s v="Mumbai"/>
    <s v="Mumbai"/>
    <n v="1622.42"/>
  </r>
  <r>
    <n v="2624"/>
    <x v="2"/>
    <x v="2"/>
    <x v="3"/>
    <s v="XL"/>
    <s v="Alphabet"/>
    <s v="XL"/>
    <s v="Yes"/>
    <x v="5"/>
    <s v="Available"/>
    <m/>
    <m/>
    <s v="Invalid"/>
    <s v="Exclude"/>
    <n v="0"/>
    <s v="Insufficient Data"/>
    <s v="Missing Information"/>
    <s v="Exclude"/>
    <m/>
    <s v="Missing Date"/>
    <s v="No"/>
    <s v="Retail"/>
    <s v="bengaluru"/>
    <s v="Bengaluru"/>
    <n v="2085.94"/>
  </r>
  <r>
    <n v="2625"/>
    <x v="0"/>
    <x v="0"/>
    <x v="5"/>
    <s v="M"/>
    <s v="Alphabet"/>
    <s v="M"/>
    <s v="Yes"/>
    <x v="4"/>
    <s v="Check Return/Refund"/>
    <n v="6815.44"/>
    <m/>
    <s v="Invalid"/>
    <s v="Exclude"/>
    <n v="0"/>
    <n v="-6815.44"/>
    <s v="Negative Revenue"/>
    <s v="Exclude"/>
    <d v="2025-02-05T00:00:00"/>
    <d v="2025-02-05T00:00:00"/>
    <s v="Yes"/>
    <s v="Online"/>
    <s v="Pune"/>
    <s v="Pune"/>
    <n v="3874.57"/>
  </r>
  <r>
    <n v="2626"/>
    <x v="2"/>
    <x v="3"/>
    <x v="10"/>
    <n v="7"/>
    <s v="Number"/>
    <s v="7"/>
    <s v="Yes"/>
    <x v="0"/>
    <s v="Available"/>
    <n v="5550.99"/>
    <m/>
    <s v="Invalid"/>
    <s v="Exclude"/>
    <n v="0"/>
    <s v="Insufficient Data"/>
    <s v="Missing Information"/>
    <s v="Exclude"/>
    <d v="2025-04-21T00:00:00"/>
    <d v="2025-04-21T00:00:00"/>
    <s v="Yes"/>
    <s v="Retail"/>
    <s v="bengaluru"/>
    <s v="Bengaluru"/>
    <n v="-757.9"/>
  </r>
  <r>
    <n v="2627"/>
    <x v="1"/>
    <x v="4"/>
    <x v="19"/>
    <n v="7"/>
    <s v="Number"/>
    <s v="7"/>
    <s v="Yes"/>
    <x v="0"/>
    <s v="Available"/>
    <m/>
    <m/>
    <s v="Invalid"/>
    <s v="Exclude"/>
    <n v="0"/>
    <s v="Insufficient Data"/>
    <s v="Missing Information"/>
    <s v="Exclude"/>
    <d v="2023-12-31T00:00:00"/>
    <d v="2023-12-31T00:00:00"/>
    <s v="Yes"/>
    <s v="Online"/>
    <s v="Delhi"/>
    <s v="Delhi"/>
    <n v="282.13"/>
  </r>
  <r>
    <n v="2628"/>
    <x v="0"/>
    <x v="4"/>
    <x v="12"/>
    <s v="L"/>
    <s v="Alphabet"/>
    <s v="L"/>
    <s v="Yes"/>
    <x v="2"/>
    <s v="Sold"/>
    <m/>
    <n v="0.44"/>
    <s v="Valid"/>
    <s v="Include"/>
    <n v="0"/>
    <s v="Insufficient Data"/>
    <s v="Missing Information"/>
    <s v="Exclude"/>
    <d v="2025-06-29T00:00:00"/>
    <d v="2025-06-29T00:00:00"/>
    <s v="Yes"/>
    <s v="Retail"/>
    <s v="Pune"/>
    <s v="Pune"/>
    <n v="-348.88"/>
  </r>
  <r>
    <n v="2629"/>
    <x v="0"/>
    <x v="2"/>
    <x v="7"/>
    <s v="XL"/>
    <s v="Alphabet"/>
    <s v="XL"/>
    <s v="Yes"/>
    <x v="0"/>
    <s v="Available"/>
    <m/>
    <m/>
    <s v="Invalid"/>
    <s v="Exclude"/>
    <n v="0"/>
    <s v="Insufficient Data"/>
    <s v="Missing Information"/>
    <s v="Exclude"/>
    <d v="2024-10-23T00:00:00"/>
    <d v="2024-10-23T00:00:00"/>
    <s v="Yes"/>
    <s v="Retail"/>
    <s v="Bangalore"/>
    <s v="Bangalore"/>
    <n v="1198.75"/>
  </r>
  <r>
    <n v="2630"/>
    <x v="0"/>
    <x v="3"/>
    <x v="16"/>
    <m/>
    <s v="Missing"/>
    <s v="Unknown"/>
    <s v="No"/>
    <x v="6"/>
    <s v="Sold"/>
    <n v="5846.21"/>
    <n v="1.02"/>
    <s v="Invalid"/>
    <s v="Exclude"/>
    <n v="-233.85"/>
    <s v="Insufficient Data"/>
    <s v="Missing Information"/>
    <s v="Exclude"/>
    <m/>
    <s v="Missing Date"/>
    <s v="No"/>
    <s v="Online"/>
    <s v="Delhi"/>
    <s v="Delhi"/>
    <n v="3880.6"/>
  </r>
  <r>
    <n v="2631"/>
    <x v="1"/>
    <x v="4"/>
    <x v="13"/>
    <m/>
    <s v="Missing"/>
    <s v="Unknown"/>
    <s v="No"/>
    <x v="0"/>
    <s v="Available"/>
    <m/>
    <m/>
    <s v="Invalid"/>
    <s v="Exclude"/>
    <n v="0"/>
    <s v="Insufficient Data"/>
    <s v="Missing Information"/>
    <s v="Exclude"/>
    <d v="2025-03-16T00:00:00"/>
    <d v="2025-03-16T00:00:00"/>
    <s v="Yes"/>
    <s v="Online"/>
    <s v="Kolkata"/>
    <s v="Kolkata"/>
    <n v="2848.46"/>
  </r>
  <r>
    <n v="2632"/>
    <x v="2"/>
    <x v="3"/>
    <x v="16"/>
    <s v="L"/>
    <s v="Alphabet"/>
    <s v="L"/>
    <s v="Yes"/>
    <x v="4"/>
    <s v="Check Return/Refund"/>
    <n v="7504.2"/>
    <n v="0.99"/>
    <s v="Valid"/>
    <s v="Include"/>
    <n v="-75.040000000000006"/>
    <n v="-75.042000000000058"/>
    <s v="Negative Revenue"/>
    <s v="Exclude"/>
    <d v="2024-03-10T00:00:00"/>
    <d v="2024-03-10T00:00:00"/>
    <s v="Yes"/>
    <s v="Online"/>
    <s v="Pune"/>
    <s v="Pune"/>
    <n v="2413.42"/>
  </r>
  <r>
    <n v="2633"/>
    <x v="0"/>
    <x v="4"/>
    <x v="8"/>
    <n v="10"/>
    <s v="Number"/>
    <s v="10"/>
    <s v="Yes"/>
    <x v="5"/>
    <s v="Available"/>
    <m/>
    <n v="0.71"/>
    <s v="Valid"/>
    <s v="Include"/>
    <n v="0"/>
    <s v="Insufficient Data"/>
    <s v="Missing Information"/>
    <s v="Exclude"/>
    <d v="2025-06-13T00:00:00"/>
    <d v="2025-06-13T00:00:00"/>
    <s v="Yes"/>
    <s v="Online"/>
    <s v="bengaluru"/>
    <s v="Bengaluru"/>
    <n v="3634.35"/>
  </r>
  <r>
    <n v="2634"/>
    <x v="2"/>
    <x v="2"/>
    <x v="7"/>
    <m/>
    <s v="Missing"/>
    <s v="Unknown"/>
    <s v="No"/>
    <x v="0"/>
    <s v="Available"/>
    <n v="5815.75"/>
    <m/>
    <s v="Invalid"/>
    <s v="Exclude"/>
    <n v="0"/>
    <s v="Insufficient Data"/>
    <s v="Missing Information"/>
    <s v="Exclude"/>
    <d v="2024-08-22T00:00:00"/>
    <d v="2024-08-22T00:00:00"/>
    <s v="Yes"/>
    <s v="Retail"/>
    <s v="bengaluru"/>
    <s v="Bengaluru"/>
    <n v="3190.46"/>
  </r>
  <r>
    <n v="2635"/>
    <x v="1"/>
    <x v="3"/>
    <x v="4"/>
    <s v="M"/>
    <s v="Alphabet"/>
    <s v="M"/>
    <s v="Yes"/>
    <x v="0"/>
    <s v="Available"/>
    <n v="3934.22"/>
    <m/>
    <s v="Invalid"/>
    <s v="Exclude"/>
    <n v="0"/>
    <s v="Insufficient Data"/>
    <s v="Missing Information"/>
    <s v="Exclude"/>
    <d v="2024-02-28T00:00:00"/>
    <d v="2024-02-28T00:00:00"/>
    <s v="Yes"/>
    <s v="Online"/>
    <s v="Kolkata"/>
    <s v="Kolkata"/>
    <n v="430.63"/>
  </r>
  <r>
    <n v="2636"/>
    <x v="2"/>
    <x v="4"/>
    <x v="19"/>
    <n v="11"/>
    <s v="Number"/>
    <s v="11"/>
    <s v="Yes"/>
    <x v="0"/>
    <s v="Available"/>
    <m/>
    <m/>
    <s v="Invalid"/>
    <s v="Exclude"/>
    <n v="0"/>
    <s v="Insufficient Data"/>
    <s v="Missing Information"/>
    <s v="Exclude"/>
    <m/>
    <s v="Missing Date"/>
    <s v="No"/>
    <s v="Online"/>
    <s v="bengaluru"/>
    <s v="Bengaluru"/>
    <n v="3269.14"/>
  </r>
  <r>
    <n v="2637"/>
    <x v="0"/>
    <x v="0"/>
    <x v="0"/>
    <s v="L"/>
    <s v="Alphabet"/>
    <s v="L"/>
    <s v="Yes"/>
    <x v="0"/>
    <s v="Available"/>
    <m/>
    <m/>
    <s v="Invalid"/>
    <s v="Exclude"/>
    <n v="0"/>
    <s v="Insufficient Data"/>
    <s v="Missing Information"/>
    <s v="Exclude"/>
    <d v="2025-04-20T00:00:00"/>
    <d v="2025-04-20T00:00:00"/>
    <s v="Yes"/>
    <s v="Retail"/>
    <s v="Hyderabad"/>
    <s v="Hyderabad"/>
    <n v="3847.48"/>
  </r>
  <r>
    <n v="2638"/>
    <x v="2"/>
    <x v="1"/>
    <x v="2"/>
    <n v="8"/>
    <s v="Number"/>
    <s v="8"/>
    <s v="Yes"/>
    <x v="3"/>
    <s v="Sold"/>
    <n v="5028.99"/>
    <m/>
    <s v="Invalid"/>
    <s v="Exclude"/>
    <n v="0"/>
    <n v="5028.99"/>
    <s v="Valid Revenue"/>
    <s v="Include"/>
    <d v="2024-01-22T00:00:00"/>
    <d v="2024-01-22T00:00:00"/>
    <s v="Yes"/>
    <s v="Online"/>
    <s v="Pune"/>
    <s v="Pune"/>
    <n v="654.11"/>
  </r>
  <r>
    <n v="2639"/>
    <x v="2"/>
    <x v="2"/>
    <x v="3"/>
    <s v="XL"/>
    <s v="Alphabet"/>
    <s v="XL"/>
    <s v="Yes"/>
    <x v="0"/>
    <s v="Available"/>
    <n v="2597.9299999999998"/>
    <m/>
    <s v="Invalid"/>
    <s v="Exclude"/>
    <n v="0"/>
    <s v="Insufficient Data"/>
    <s v="Missing Information"/>
    <s v="Exclude"/>
    <d v="2025-06-25T00:00:00"/>
    <d v="2025-06-25T00:00:00"/>
    <s v="Yes"/>
    <s v="Retail"/>
    <s v="Pune"/>
    <s v="Pune"/>
    <n v="374.95"/>
  </r>
  <r>
    <n v="2640"/>
    <x v="0"/>
    <x v="0"/>
    <x v="14"/>
    <n v="9"/>
    <s v="Number"/>
    <s v="9"/>
    <s v="Yes"/>
    <x v="6"/>
    <s v="Sold"/>
    <n v="7900.02"/>
    <m/>
    <s v="Invalid"/>
    <s v="Exclude"/>
    <n v="0"/>
    <n v="15800.04"/>
    <s v="Valid Revenue"/>
    <s v="Include"/>
    <d v="2024-08-02T00:00:00"/>
    <d v="2024-08-02T00:00:00"/>
    <s v="Yes"/>
    <s v="Online"/>
    <s v="Bangalore"/>
    <s v="Bangalore"/>
    <n v="861.92"/>
  </r>
  <r>
    <n v="2641"/>
    <x v="2"/>
    <x v="3"/>
    <x v="4"/>
    <m/>
    <s v="Missing"/>
    <s v="Unknown"/>
    <s v="No"/>
    <x v="0"/>
    <s v="Available"/>
    <n v="2890.77"/>
    <m/>
    <s v="Invalid"/>
    <s v="Exclude"/>
    <n v="0"/>
    <s v="Insufficient Data"/>
    <s v="Missing Information"/>
    <s v="Exclude"/>
    <d v="2024-11-27T00:00:00"/>
    <d v="2024-11-27T00:00:00"/>
    <s v="Yes"/>
    <s v="Online"/>
    <s v="bengaluru"/>
    <s v="Bengaluru"/>
    <n v="1709.06"/>
  </r>
  <r>
    <n v="2642"/>
    <x v="1"/>
    <x v="2"/>
    <x v="18"/>
    <s v="XL"/>
    <s v="Alphabet"/>
    <s v="XL"/>
    <s v="Yes"/>
    <x v="0"/>
    <s v="Available"/>
    <m/>
    <m/>
    <s v="Invalid"/>
    <s v="Exclude"/>
    <n v="0"/>
    <s v="Insufficient Data"/>
    <s v="Missing Information"/>
    <s v="Exclude"/>
    <d v="2025-05-17T00:00:00"/>
    <d v="2025-05-17T00:00:00"/>
    <s v="Yes"/>
    <s v="Retail"/>
    <s v="Pune"/>
    <s v="Pune"/>
    <n v="-785.16"/>
  </r>
  <r>
    <n v="2643"/>
    <x v="2"/>
    <x v="1"/>
    <x v="6"/>
    <m/>
    <s v="Missing"/>
    <s v="Unknown"/>
    <s v="No"/>
    <x v="0"/>
    <s v="Available"/>
    <m/>
    <m/>
    <s v="Invalid"/>
    <s v="Exclude"/>
    <n v="0"/>
    <s v="Insufficient Data"/>
    <s v="Missing Information"/>
    <s v="Exclude"/>
    <d v="2025-04-17T00:00:00"/>
    <d v="2025-04-17T00:00:00"/>
    <s v="Yes"/>
    <s v="Retail"/>
    <s v="Mumbai"/>
    <s v="Mumbai"/>
    <n v="2715.31"/>
  </r>
  <r>
    <n v="2644"/>
    <x v="2"/>
    <x v="0"/>
    <x v="0"/>
    <s v="M"/>
    <s v="Alphabet"/>
    <s v="M"/>
    <s v="Yes"/>
    <x v="3"/>
    <s v="Sold"/>
    <n v="2640.04"/>
    <m/>
    <s v="Invalid"/>
    <s v="Exclude"/>
    <n v="0"/>
    <n v="2640.04"/>
    <s v="Valid Revenue"/>
    <s v="Include"/>
    <m/>
    <s v="Missing Date"/>
    <s v="No"/>
    <s v="Retail"/>
    <s v="bengaluru"/>
    <s v="Bengaluru"/>
    <n v="1466.96"/>
  </r>
  <r>
    <n v="2022"/>
    <x v="0"/>
    <x v="0"/>
    <x v="14"/>
    <s v="L"/>
    <s v="Alphabet"/>
    <s v="L"/>
    <s v="Yes"/>
    <x v="1"/>
    <s v="Sold"/>
    <m/>
    <m/>
    <s v="Invalid"/>
    <s v="Exclude"/>
    <n v="0"/>
    <s v="Insufficient Data"/>
    <s v="Missing Information"/>
    <s v="Exclude"/>
    <d v="2024-11-27T00:00:00"/>
    <d v="2024-11-27T00:00:00"/>
    <s v="Yes"/>
    <s v="Retail"/>
    <s v="Mumbai"/>
    <s v="Mumbai"/>
    <n v="689.62"/>
  </r>
  <r>
    <n v="2646"/>
    <x v="2"/>
    <x v="1"/>
    <x v="2"/>
    <s v="XL"/>
    <s v="Alphabet"/>
    <s v="XL"/>
    <s v="Yes"/>
    <x v="3"/>
    <s v="Sold"/>
    <m/>
    <n v="0.89"/>
    <s v="Valid"/>
    <s v="Include"/>
    <n v="0"/>
    <s v="Insufficient Data"/>
    <s v="Missing Information"/>
    <s v="Exclude"/>
    <d v="2024-10-20T00:00:00"/>
    <d v="2024-10-20T00:00:00"/>
    <s v="Yes"/>
    <s v="Retail"/>
    <s v="Kolkata"/>
    <s v="Kolkata"/>
    <n v="2676.52"/>
  </r>
  <r>
    <n v="2647"/>
    <x v="1"/>
    <x v="4"/>
    <x v="13"/>
    <m/>
    <s v="Missing"/>
    <s v="Unknown"/>
    <s v="No"/>
    <x v="2"/>
    <s v="Sold"/>
    <m/>
    <m/>
    <s v="Invalid"/>
    <s v="Exclude"/>
    <n v="0"/>
    <s v="Insufficient Data"/>
    <s v="Missing Information"/>
    <s v="Exclude"/>
    <m/>
    <s v="Missing Date"/>
    <s v="No"/>
    <s v="Online"/>
    <s v="Mumbai"/>
    <s v="Mumbai"/>
    <n v="747.29"/>
  </r>
  <r>
    <n v="2648"/>
    <x v="2"/>
    <x v="3"/>
    <x v="4"/>
    <s v="L"/>
    <s v="Alphabet"/>
    <s v="L"/>
    <s v="Yes"/>
    <x v="0"/>
    <s v="Available"/>
    <n v="3477.49"/>
    <n v="0.54"/>
    <s v="Valid"/>
    <s v="Include"/>
    <n v="0"/>
    <s v="Insufficient Data"/>
    <s v="Missing Information"/>
    <s v="Exclude"/>
    <d v="2025-03-06T00:00:00"/>
    <d v="2025-03-06T00:00:00"/>
    <s v="Yes"/>
    <s v="Retail"/>
    <s v="Delhi"/>
    <s v="Delhi"/>
    <n v="3487.39"/>
  </r>
  <r>
    <n v="2649"/>
    <x v="1"/>
    <x v="4"/>
    <x v="12"/>
    <s v="L"/>
    <s v="Alphabet"/>
    <s v="L"/>
    <s v="Yes"/>
    <x v="0"/>
    <s v="Available"/>
    <n v="6798.48"/>
    <n v="1.18"/>
    <s v="Invalid"/>
    <s v="Exclude"/>
    <n v="0"/>
    <s v="Insufficient Data"/>
    <s v="Missing Information"/>
    <s v="Exclude"/>
    <d v="2025-02-01T00:00:00"/>
    <d v="2025-02-01T00:00:00"/>
    <s v="Yes"/>
    <s v="Retail"/>
    <s v="Mumbai"/>
    <s v="Mumbai"/>
    <n v="2297.4"/>
  </r>
  <r>
    <n v="2650"/>
    <x v="2"/>
    <x v="2"/>
    <x v="3"/>
    <m/>
    <s v="Missing"/>
    <s v="Unknown"/>
    <s v="No"/>
    <x v="0"/>
    <s v="Available"/>
    <m/>
    <m/>
    <s v="Invalid"/>
    <s v="Exclude"/>
    <n v="0"/>
    <s v="Insufficient Data"/>
    <s v="Missing Information"/>
    <s v="Exclude"/>
    <d v="2023-08-14T00:00:00"/>
    <d v="2023-08-14T00:00:00"/>
    <s v="Yes"/>
    <s v="Retail"/>
    <s v="Bangalore"/>
    <s v="Bangalore"/>
    <n v="3703.68"/>
  </r>
  <r>
    <n v="2651"/>
    <x v="0"/>
    <x v="4"/>
    <x v="8"/>
    <s v="L"/>
    <s v="Alphabet"/>
    <s v="L"/>
    <s v="Yes"/>
    <x v="3"/>
    <s v="Sold"/>
    <m/>
    <m/>
    <s v="Invalid"/>
    <s v="Exclude"/>
    <n v="0"/>
    <s v="Insufficient Data"/>
    <s v="Missing Information"/>
    <s v="Exclude"/>
    <d v="2024-10-27T00:00:00"/>
    <d v="2024-10-27T00:00:00"/>
    <s v="Yes"/>
    <s v="Online"/>
    <s v="Kolkata"/>
    <s v="Kolkata"/>
    <n v="-819.33"/>
  </r>
  <r>
    <n v="2652"/>
    <x v="1"/>
    <x v="4"/>
    <x v="8"/>
    <m/>
    <s v="Missing"/>
    <s v="Unknown"/>
    <s v="No"/>
    <x v="6"/>
    <s v="Sold"/>
    <m/>
    <n v="1.08"/>
    <s v="Invalid"/>
    <s v="Exclude"/>
    <n v="0"/>
    <s v="Insufficient Data"/>
    <s v="Missing Information"/>
    <s v="Exclude"/>
    <d v="2025-04-10T00:00:00"/>
    <d v="2025-04-10T00:00:00"/>
    <s v="Yes"/>
    <s v="Online"/>
    <s v="Delhi"/>
    <s v="Delhi"/>
    <n v="-240.8"/>
  </r>
  <r>
    <n v="2653"/>
    <x v="2"/>
    <x v="3"/>
    <x v="16"/>
    <s v="M"/>
    <s v="Alphabet"/>
    <s v="M"/>
    <s v="Yes"/>
    <x v="0"/>
    <s v="Available"/>
    <n v="6178.85"/>
    <n v="1.04"/>
    <s v="Invalid"/>
    <s v="Exclude"/>
    <n v="0"/>
    <s v="Insufficient Data"/>
    <s v="Missing Information"/>
    <s v="Exclude"/>
    <d v="2024-12-10T00:00:00"/>
    <d v="2024-12-10T00:00:00"/>
    <s v="Yes"/>
    <s v="Online"/>
    <s v="Hyderabad"/>
    <s v="Hyderabad"/>
    <n v="2550.88"/>
  </r>
  <r>
    <n v="2654"/>
    <x v="0"/>
    <x v="1"/>
    <x v="1"/>
    <s v="M"/>
    <s v="Alphabet"/>
    <s v="M"/>
    <s v="Yes"/>
    <x v="0"/>
    <s v="Available"/>
    <m/>
    <m/>
    <s v="Invalid"/>
    <s v="Exclude"/>
    <n v="0"/>
    <s v="Insufficient Data"/>
    <s v="Missing Information"/>
    <s v="Exclude"/>
    <d v="2024-07-21T00:00:00"/>
    <d v="2024-07-21T00:00:00"/>
    <s v="Yes"/>
    <s v="Online"/>
    <s v="Bangalore"/>
    <s v="Bangalore"/>
    <n v="2933.02"/>
  </r>
  <r>
    <n v="2655"/>
    <x v="0"/>
    <x v="0"/>
    <x v="0"/>
    <n v="10"/>
    <s v="Number"/>
    <s v="10"/>
    <s v="Yes"/>
    <x v="0"/>
    <s v="Available"/>
    <n v="4993.9399999999996"/>
    <m/>
    <s v="Invalid"/>
    <s v="Exclude"/>
    <n v="0"/>
    <s v="Insufficient Data"/>
    <s v="Missing Information"/>
    <s v="Exclude"/>
    <m/>
    <s v="Missing Date"/>
    <s v="No"/>
    <s v="Retail"/>
    <s v="Mumbai"/>
    <s v="Mumbai"/>
    <n v="2420.85"/>
  </r>
  <r>
    <n v="2656"/>
    <x v="1"/>
    <x v="1"/>
    <x v="2"/>
    <s v="M"/>
    <s v="Alphabet"/>
    <s v="M"/>
    <s v="Yes"/>
    <x v="3"/>
    <s v="Sold"/>
    <n v="5246.43"/>
    <m/>
    <s v="Invalid"/>
    <s v="Exclude"/>
    <n v="0"/>
    <n v="5246.43"/>
    <s v="Valid Revenue"/>
    <s v="Include"/>
    <m/>
    <s v="Missing Date"/>
    <s v="No"/>
    <s v="Retail"/>
    <s v="Bangalore"/>
    <s v="Bangalore"/>
    <n v="1891.48"/>
  </r>
  <r>
    <n v="2657"/>
    <x v="0"/>
    <x v="3"/>
    <x v="10"/>
    <s v="M"/>
    <s v="Alphabet"/>
    <s v="M"/>
    <s v="Yes"/>
    <x v="2"/>
    <s v="Sold"/>
    <m/>
    <m/>
    <s v="Invalid"/>
    <s v="Exclude"/>
    <n v="0"/>
    <s v="Insufficient Data"/>
    <s v="Missing Information"/>
    <s v="Exclude"/>
    <d v="2025-04-07T00:00:00"/>
    <d v="2025-04-07T00:00:00"/>
    <s v="Yes"/>
    <s v="Online"/>
    <s v="Delhi"/>
    <s v="Delhi"/>
    <n v="494.45"/>
  </r>
  <r>
    <n v="2658"/>
    <x v="1"/>
    <x v="2"/>
    <x v="17"/>
    <s v="L"/>
    <s v="Alphabet"/>
    <s v="L"/>
    <s v="Yes"/>
    <x v="3"/>
    <s v="Sold"/>
    <m/>
    <m/>
    <s v="Invalid"/>
    <s v="Exclude"/>
    <n v="0"/>
    <s v="Insufficient Data"/>
    <s v="Missing Information"/>
    <s v="Exclude"/>
    <d v="2025-04-26T00:00:00"/>
    <d v="2025-04-26T00:00:00"/>
    <s v="Yes"/>
    <s v="Online"/>
    <s v="Delhi"/>
    <s v="Delhi"/>
    <n v="155.53"/>
  </r>
  <r>
    <n v="2659"/>
    <x v="0"/>
    <x v="4"/>
    <x v="19"/>
    <s v="M"/>
    <s v="Alphabet"/>
    <s v="M"/>
    <s v="Yes"/>
    <x v="0"/>
    <s v="Available"/>
    <n v="9945.56"/>
    <n v="1.01"/>
    <s v="Invalid"/>
    <s v="Exclude"/>
    <n v="0"/>
    <s v="Insufficient Data"/>
    <s v="Missing Information"/>
    <s v="Exclude"/>
    <d v="2025-05-12T00:00:00"/>
    <d v="2025-05-12T00:00:00"/>
    <s v="Yes"/>
    <s v="Online"/>
    <s v="Hyderabad"/>
    <s v="Hyderabad"/>
    <n v="-1116.54"/>
  </r>
  <r>
    <n v="2660"/>
    <x v="2"/>
    <x v="0"/>
    <x v="5"/>
    <m/>
    <s v="Missing"/>
    <s v="Unknown"/>
    <s v="No"/>
    <x v="0"/>
    <s v="Available"/>
    <m/>
    <m/>
    <s v="Invalid"/>
    <s v="Exclude"/>
    <n v="0"/>
    <s v="Insufficient Data"/>
    <s v="Missing Information"/>
    <s v="Exclude"/>
    <d v="2024-11-01T00:00:00"/>
    <d v="2024-11-01T00:00:00"/>
    <s v="Yes"/>
    <s v="Retail"/>
    <s v="Pune"/>
    <s v="Pune"/>
    <n v="2519.25"/>
  </r>
  <r>
    <n v="2661"/>
    <x v="0"/>
    <x v="1"/>
    <x v="1"/>
    <s v="XL"/>
    <s v="Alphabet"/>
    <s v="XL"/>
    <s v="Yes"/>
    <x v="0"/>
    <s v="Available"/>
    <n v="2006.63"/>
    <m/>
    <s v="Invalid"/>
    <s v="Exclude"/>
    <n v="0"/>
    <s v="Insufficient Data"/>
    <s v="Missing Information"/>
    <s v="Exclude"/>
    <m/>
    <s v="Missing Date"/>
    <s v="No"/>
    <s v="Online"/>
    <s v="Delhi"/>
    <s v="Delhi"/>
    <n v="3171.69"/>
  </r>
  <r>
    <n v="2662"/>
    <x v="0"/>
    <x v="0"/>
    <x v="0"/>
    <s v="M"/>
    <s v="Alphabet"/>
    <s v="M"/>
    <s v="Yes"/>
    <x v="5"/>
    <s v="Available"/>
    <m/>
    <m/>
    <s v="Invalid"/>
    <s v="Exclude"/>
    <n v="0"/>
    <s v="Insufficient Data"/>
    <s v="Missing Information"/>
    <s v="Exclude"/>
    <m/>
    <s v="Missing Date"/>
    <s v="No"/>
    <s v="Online"/>
    <s v="Delhi"/>
    <s v="Delhi"/>
    <n v="2104.46"/>
  </r>
  <r>
    <n v="2663"/>
    <x v="0"/>
    <x v="0"/>
    <x v="9"/>
    <s v="L"/>
    <s v="Alphabet"/>
    <s v="L"/>
    <s v="Yes"/>
    <x v="6"/>
    <s v="Sold"/>
    <m/>
    <n v="0.43"/>
    <s v="Valid"/>
    <s v="Include"/>
    <n v="0"/>
    <s v="Insufficient Data"/>
    <s v="Missing Information"/>
    <s v="Exclude"/>
    <d v="2025-06-17T00:00:00"/>
    <d v="2025-06-17T00:00:00"/>
    <s v="Yes"/>
    <s v="Retail"/>
    <s v="Delhi"/>
    <s v="Delhi"/>
    <n v="3174.81"/>
  </r>
  <r>
    <n v="2664"/>
    <x v="0"/>
    <x v="3"/>
    <x v="16"/>
    <s v="L"/>
    <s v="Alphabet"/>
    <s v="L"/>
    <s v="Yes"/>
    <x v="6"/>
    <s v="Sold"/>
    <n v="9103.08"/>
    <m/>
    <s v="Invalid"/>
    <s v="Exclude"/>
    <n v="0"/>
    <n v="18206.16"/>
    <s v="Valid Revenue"/>
    <s v="Include"/>
    <d v="2024-12-11T00:00:00"/>
    <d v="2024-12-11T00:00:00"/>
    <s v="Yes"/>
    <s v="Online"/>
    <s v="Mumbai"/>
    <s v="Mumbai"/>
    <n v="1726.8"/>
  </r>
  <r>
    <n v="2665"/>
    <x v="2"/>
    <x v="2"/>
    <x v="7"/>
    <s v="L"/>
    <s v="Alphabet"/>
    <s v="L"/>
    <s v="Yes"/>
    <x v="0"/>
    <s v="Available"/>
    <n v="6140.7"/>
    <m/>
    <s v="Invalid"/>
    <s v="Exclude"/>
    <n v="0"/>
    <s v="Insufficient Data"/>
    <s v="Missing Information"/>
    <s v="Exclude"/>
    <m/>
    <s v="Missing Date"/>
    <s v="No"/>
    <s v="Online"/>
    <s v="Delhi"/>
    <s v="Delhi"/>
    <n v="506.87"/>
  </r>
  <r>
    <n v="2666"/>
    <x v="1"/>
    <x v="1"/>
    <x v="15"/>
    <s v="M"/>
    <s v="Alphabet"/>
    <s v="M"/>
    <s v="Yes"/>
    <x v="0"/>
    <s v="Available"/>
    <n v="3700.75"/>
    <m/>
    <s v="Invalid"/>
    <s v="Exclude"/>
    <n v="0"/>
    <s v="Insufficient Data"/>
    <s v="Missing Information"/>
    <s v="Exclude"/>
    <m/>
    <s v="Missing Date"/>
    <s v="No"/>
    <s v="Online"/>
    <s v="Kolkata"/>
    <s v="Kolkata"/>
    <n v="-963.73"/>
  </r>
  <r>
    <n v="2667"/>
    <x v="1"/>
    <x v="2"/>
    <x v="18"/>
    <s v="XL"/>
    <s v="Alphabet"/>
    <s v="XL"/>
    <s v="Yes"/>
    <x v="1"/>
    <s v="Sold"/>
    <n v="9367.66"/>
    <m/>
    <s v="Invalid"/>
    <s v="Exclude"/>
    <n v="0"/>
    <n v="28102.98"/>
    <s v="Valid Revenue"/>
    <s v="Include"/>
    <d v="2025-03-23T00:00:00"/>
    <d v="2025-03-23T00:00:00"/>
    <s v="Yes"/>
    <s v="Online"/>
    <s v="Delhi"/>
    <s v="Delhi"/>
    <n v="-623.95000000000005"/>
  </r>
  <r>
    <n v="2668"/>
    <x v="1"/>
    <x v="0"/>
    <x v="14"/>
    <s v="M"/>
    <s v="Alphabet"/>
    <s v="M"/>
    <s v="Yes"/>
    <x v="0"/>
    <s v="Available"/>
    <m/>
    <n v="0.45"/>
    <s v="Valid"/>
    <s v="Include"/>
    <n v="0"/>
    <s v="Insufficient Data"/>
    <s v="Missing Information"/>
    <s v="Exclude"/>
    <d v="2024-12-20T00:00:00"/>
    <d v="2024-12-20T00:00:00"/>
    <s v="Yes"/>
    <s v="Retail"/>
    <s v="Bangalore"/>
    <s v="Bangalore"/>
    <n v="3138.32"/>
  </r>
  <r>
    <n v="2669"/>
    <x v="1"/>
    <x v="0"/>
    <x v="5"/>
    <s v="XL"/>
    <s v="Alphabet"/>
    <s v="XL"/>
    <s v="Yes"/>
    <x v="0"/>
    <s v="Available"/>
    <m/>
    <n v="0.51"/>
    <s v="Valid"/>
    <s v="Include"/>
    <n v="0"/>
    <s v="Insufficient Data"/>
    <s v="Missing Information"/>
    <s v="Exclude"/>
    <m/>
    <s v="Missing Date"/>
    <s v="No"/>
    <s v="Retail"/>
    <s v="Pune"/>
    <s v="Pune"/>
    <n v="1737.23"/>
  </r>
  <r>
    <n v="2027"/>
    <x v="2"/>
    <x v="1"/>
    <x v="2"/>
    <n v="12"/>
    <s v="Number"/>
    <s v="12"/>
    <s v="Yes"/>
    <x v="2"/>
    <s v="Sold"/>
    <n v="7204.01"/>
    <m/>
    <s v="Invalid"/>
    <s v="Exclude"/>
    <n v="0"/>
    <n v="28816.04"/>
    <s v="Valid Revenue"/>
    <s v="Include"/>
    <d v="2025-06-15T00:00:00"/>
    <d v="2025-06-15T00:00:00"/>
    <s v="Yes"/>
    <s v="Retail"/>
    <s v="Delhi"/>
    <s v="Delhi"/>
    <n v="3951.42"/>
  </r>
  <r>
    <n v="2671"/>
    <x v="0"/>
    <x v="3"/>
    <x v="10"/>
    <s v="XL"/>
    <s v="Alphabet"/>
    <s v="XL"/>
    <s v="Yes"/>
    <x v="0"/>
    <s v="Available"/>
    <n v="9264.49"/>
    <m/>
    <s v="Invalid"/>
    <s v="Exclude"/>
    <n v="0"/>
    <s v="Insufficient Data"/>
    <s v="Missing Information"/>
    <s v="Exclude"/>
    <d v="2025-06-26T00:00:00"/>
    <d v="2025-06-26T00:00:00"/>
    <s v="Yes"/>
    <s v="Retail"/>
    <s v="Pune"/>
    <s v="Pune"/>
    <n v="491.18"/>
  </r>
  <r>
    <n v="2672"/>
    <x v="1"/>
    <x v="2"/>
    <x v="18"/>
    <s v="XL"/>
    <s v="Alphabet"/>
    <s v="XL"/>
    <s v="Yes"/>
    <x v="6"/>
    <s v="Sold"/>
    <m/>
    <m/>
    <s v="Invalid"/>
    <s v="Exclude"/>
    <n v="0"/>
    <s v="Insufficient Data"/>
    <s v="Missing Information"/>
    <s v="Exclude"/>
    <d v="2024-08-04T00:00:00"/>
    <d v="2024-08-04T00:00:00"/>
    <s v="Yes"/>
    <s v="Online"/>
    <s v="Mumbai"/>
    <s v="Mumbai"/>
    <n v="67.58"/>
  </r>
  <r>
    <n v="2673"/>
    <x v="0"/>
    <x v="3"/>
    <x v="16"/>
    <n v="11"/>
    <s v="Number"/>
    <s v="11"/>
    <s v="Yes"/>
    <x v="0"/>
    <s v="Available"/>
    <n v="6891.25"/>
    <n v="0.63"/>
    <s v="Valid"/>
    <s v="Include"/>
    <n v="0"/>
    <s v="Insufficient Data"/>
    <s v="Missing Information"/>
    <s v="Exclude"/>
    <m/>
    <s v="Missing Date"/>
    <s v="No"/>
    <s v="Retail"/>
    <s v="Pune"/>
    <s v="Pune"/>
    <n v="-742.85"/>
  </r>
  <r>
    <n v="2674"/>
    <x v="1"/>
    <x v="2"/>
    <x v="7"/>
    <n v="7"/>
    <s v="Number"/>
    <s v="7"/>
    <s v="Yes"/>
    <x v="4"/>
    <s v="Check Return/Refund"/>
    <n v="4784.45"/>
    <m/>
    <s v="Invalid"/>
    <s v="Exclude"/>
    <n v="0"/>
    <n v="-4784.45"/>
    <s v="Negative Revenue"/>
    <s v="Exclude"/>
    <d v="2025-01-25T00:00:00"/>
    <d v="2025-01-25T00:00:00"/>
    <s v="Yes"/>
    <s v="Online"/>
    <s v="Pune"/>
    <s v="Pune"/>
    <n v="3357.12"/>
  </r>
  <r>
    <n v="2675"/>
    <x v="1"/>
    <x v="1"/>
    <x v="2"/>
    <n v="12"/>
    <s v="Number"/>
    <s v="12"/>
    <s v="Yes"/>
    <x v="1"/>
    <s v="Sold"/>
    <m/>
    <m/>
    <s v="Invalid"/>
    <s v="Exclude"/>
    <n v="0"/>
    <s v="Insufficient Data"/>
    <s v="Missing Information"/>
    <s v="Exclude"/>
    <d v="2025-04-04T00:00:00"/>
    <d v="2025-04-04T00:00:00"/>
    <s v="Yes"/>
    <s v="Online"/>
    <s v="Hyderabad"/>
    <s v="Hyderabad"/>
    <n v="2731.71"/>
  </r>
  <r>
    <n v="2676"/>
    <x v="2"/>
    <x v="3"/>
    <x v="10"/>
    <n v="10"/>
    <s v="Number"/>
    <s v="10"/>
    <s v="Yes"/>
    <x v="0"/>
    <s v="Available"/>
    <m/>
    <m/>
    <s v="Invalid"/>
    <s v="Exclude"/>
    <n v="0"/>
    <s v="Insufficient Data"/>
    <s v="Missing Information"/>
    <s v="Exclude"/>
    <d v="2025-05-13T00:00:00"/>
    <d v="2025-05-13T00:00:00"/>
    <s v="Yes"/>
    <s v="Online"/>
    <s v="Delhi"/>
    <s v="Delhi"/>
    <n v="3932.36"/>
  </r>
  <r>
    <n v="2677"/>
    <x v="2"/>
    <x v="2"/>
    <x v="18"/>
    <s v="M"/>
    <s v="Alphabet"/>
    <s v="M"/>
    <s v="Yes"/>
    <x v="6"/>
    <s v="Sold"/>
    <n v="5618.62"/>
    <m/>
    <s v="Invalid"/>
    <s v="Exclude"/>
    <n v="0"/>
    <n v="11237.24"/>
    <s v="Valid Revenue"/>
    <s v="Include"/>
    <m/>
    <s v="Missing Date"/>
    <s v="No"/>
    <s v="Retail"/>
    <s v="bengaluru"/>
    <s v="Bengaluru"/>
    <n v="1745.96"/>
  </r>
  <r>
    <n v="2678"/>
    <x v="0"/>
    <x v="3"/>
    <x v="16"/>
    <m/>
    <s v="Missing"/>
    <s v="Unknown"/>
    <s v="No"/>
    <x v="5"/>
    <s v="Available"/>
    <n v="4240.24"/>
    <n v="1.21"/>
    <s v="Invalid"/>
    <s v="Exclude"/>
    <n v="0"/>
    <s v="Insufficient Data"/>
    <s v="Missing Information"/>
    <s v="Exclude"/>
    <d v="2024-11-06T00:00:00"/>
    <d v="2024-11-06T00:00:00"/>
    <s v="Yes"/>
    <s v="Retail"/>
    <s v="Pune"/>
    <s v="Pune"/>
    <n v="3483.11"/>
  </r>
  <r>
    <n v="2679"/>
    <x v="2"/>
    <x v="0"/>
    <x v="5"/>
    <s v="M"/>
    <s v="Alphabet"/>
    <s v="M"/>
    <s v="Yes"/>
    <x v="0"/>
    <s v="Available"/>
    <n v="2758.08"/>
    <n v="0.04"/>
    <s v="Valid"/>
    <s v="Include"/>
    <n v="0"/>
    <s v="Insufficient Data"/>
    <s v="Missing Information"/>
    <s v="Exclude"/>
    <d v="2024-07-05T00:00:00"/>
    <d v="2024-07-05T00:00:00"/>
    <s v="Yes"/>
    <s v="Online"/>
    <s v="Bangalore"/>
    <s v="Bangalore"/>
    <n v="2447.58"/>
  </r>
  <r>
    <n v="2680"/>
    <x v="0"/>
    <x v="0"/>
    <x v="9"/>
    <m/>
    <s v="Missing"/>
    <s v="Unknown"/>
    <s v="No"/>
    <x v="0"/>
    <s v="Available"/>
    <m/>
    <m/>
    <s v="Invalid"/>
    <s v="Exclude"/>
    <n v="0"/>
    <s v="Insufficient Data"/>
    <s v="Missing Information"/>
    <s v="Exclude"/>
    <d v="2025-07-21T00:00:00"/>
    <d v="2025-07-21T00:00:00"/>
    <s v="Yes"/>
    <s v="Retail"/>
    <s v="Pune"/>
    <s v="Pune"/>
    <n v="1044.98"/>
  </r>
  <r>
    <n v="2681"/>
    <x v="1"/>
    <x v="3"/>
    <x v="16"/>
    <n v="8"/>
    <s v="Number"/>
    <s v="8"/>
    <s v="Yes"/>
    <x v="0"/>
    <s v="Available"/>
    <n v="5996.09"/>
    <m/>
    <s v="Invalid"/>
    <s v="Exclude"/>
    <n v="0"/>
    <s v="Insufficient Data"/>
    <s v="Missing Information"/>
    <s v="Exclude"/>
    <m/>
    <s v="Missing Date"/>
    <s v="No"/>
    <s v="Online"/>
    <s v="Delhi"/>
    <s v="Delhi"/>
    <n v="3597.08"/>
  </r>
  <r>
    <n v="2682"/>
    <x v="2"/>
    <x v="4"/>
    <x v="19"/>
    <s v="XL"/>
    <s v="Alphabet"/>
    <s v="XL"/>
    <s v="Yes"/>
    <x v="2"/>
    <s v="Sold"/>
    <m/>
    <n v="0.41"/>
    <s v="Valid"/>
    <s v="Include"/>
    <n v="0"/>
    <s v="Insufficient Data"/>
    <s v="Missing Information"/>
    <s v="Exclude"/>
    <d v="2024-08-28T00:00:00"/>
    <d v="2024-08-28T00:00:00"/>
    <s v="Yes"/>
    <s v="Retail"/>
    <s v="Pune"/>
    <s v="Pune"/>
    <n v="3614.76"/>
  </r>
  <r>
    <n v="2683"/>
    <x v="0"/>
    <x v="2"/>
    <x v="17"/>
    <s v="XL"/>
    <s v="Alphabet"/>
    <s v="XL"/>
    <s v="Yes"/>
    <x v="3"/>
    <s v="Sold"/>
    <m/>
    <m/>
    <s v="Invalid"/>
    <s v="Exclude"/>
    <n v="0"/>
    <s v="Insufficient Data"/>
    <s v="Missing Information"/>
    <s v="Exclude"/>
    <d v="2025-06-12T00:00:00"/>
    <d v="2025-06-12T00:00:00"/>
    <s v="Yes"/>
    <s v="Online"/>
    <s v="Mumbai"/>
    <s v="Mumbai"/>
    <n v="1119.71"/>
  </r>
  <r>
    <n v="2684"/>
    <x v="2"/>
    <x v="2"/>
    <x v="3"/>
    <s v="L"/>
    <s v="Alphabet"/>
    <s v="L"/>
    <s v="Yes"/>
    <x v="5"/>
    <s v="Available"/>
    <m/>
    <n v="0.73"/>
    <s v="Valid"/>
    <s v="Include"/>
    <n v="0"/>
    <s v="Insufficient Data"/>
    <s v="Missing Information"/>
    <s v="Exclude"/>
    <d v="2025-04-11T00:00:00"/>
    <d v="2025-04-11T00:00:00"/>
    <s v="Yes"/>
    <s v="Retail"/>
    <s v="Mumbai"/>
    <s v="Mumbai"/>
    <n v="1556.61"/>
  </r>
  <r>
    <n v="2685"/>
    <x v="0"/>
    <x v="2"/>
    <x v="17"/>
    <s v="M"/>
    <s v="Alphabet"/>
    <s v="M"/>
    <s v="Yes"/>
    <x v="2"/>
    <s v="Sold"/>
    <m/>
    <m/>
    <s v="Invalid"/>
    <s v="Exclude"/>
    <n v="0"/>
    <s v="Insufficient Data"/>
    <s v="Missing Information"/>
    <s v="Exclude"/>
    <d v="2025-05-22T00:00:00"/>
    <d v="2025-05-22T00:00:00"/>
    <s v="Yes"/>
    <s v="Retail"/>
    <s v="Hyderabad"/>
    <s v="Hyderabad"/>
    <n v="1377.72"/>
  </r>
  <r>
    <n v="2686"/>
    <x v="1"/>
    <x v="2"/>
    <x v="3"/>
    <s v="L"/>
    <s v="Alphabet"/>
    <s v="L"/>
    <s v="Yes"/>
    <x v="0"/>
    <s v="Available"/>
    <n v="9585.39"/>
    <n v="1.03"/>
    <s v="Invalid"/>
    <s v="Exclude"/>
    <n v="0"/>
    <s v="Insufficient Data"/>
    <s v="Missing Information"/>
    <s v="Exclude"/>
    <d v="2025-07-03T00:00:00"/>
    <d v="2025-07-03T00:00:00"/>
    <s v="Yes"/>
    <s v="Retail"/>
    <s v="Hyderabad"/>
    <s v="Hyderabad"/>
    <n v="761.26"/>
  </r>
  <r>
    <n v="2687"/>
    <x v="1"/>
    <x v="2"/>
    <x v="7"/>
    <n v="8"/>
    <s v="Number"/>
    <s v="8"/>
    <s v="Yes"/>
    <x v="4"/>
    <s v="Check Return/Refund"/>
    <n v="2381.94"/>
    <m/>
    <s v="Invalid"/>
    <s v="Exclude"/>
    <n v="0"/>
    <n v="-2381.94"/>
    <s v="Negative Revenue"/>
    <s v="Exclude"/>
    <d v="2024-09-30T00:00:00"/>
    <d v="2024-09-30T00:00:00"/>
    <s v="Yes"/>
    <s v="Retail"/>
    <s v="Delhi"/>
    <s v="Delhi"/>
    <n v="1457.93"/>
  </r>
  <r>
    <n v="2031"/>
    <x v="1"/>
    <x v="1"/>
    <x v="15"/>
    <s v="L"/>
    <s v="Alphabet"/>
    <s v="L"/>
    <s v="Yes"/>
    <x v="0"/>
    <s v="Available"/>
    <m/>
    <m/>
    <s v="Invalid"/>
    <s v="Exclude"/>
    <n v="0"/>
    <s v="Insufficient Data"/>
    <s v="Missing Information"/>
    <s v="Exclude"/>
    <d v="2024-07-12T00:00:00"/>
    <d v="2024-07-12T00:00:00"/>
    <s v="Yes"/>
    <s v="Online"/>
    <s v="Mumbai"/>
    <s v="Mumbai"/>
    <n v="3119.37"/>
  </r>
  <r>
    <n v="2689"/>
    <x v="1"/>
    <x v="4"/>
    <x v="19"/>
    <m/>
    <s v="Missing"/>
    <s v="Unknown"/>
    <s v="No"/>
    <x v="0"/>
    <s v="Available"/>
    <n v="5260.17"/>
    <m/>
    <s v="Invalid"/>
    <s v="Exclude"/>
    <n v="0"/>
    <s v="Insufficient Data"/>
    <s v="Missing Information"/>
    <s v="Exclude"/>
    <d v="2025-01-28T00:00:00"/>
    <d v="2025-01-28T00:00:00"/>
    <s v="Yes"/>
    <s v="Retail"/>
    <s v="Mumbai"/>
    <s v="Mumbai"/>
    <n v="1402.81"/>
  </r>
  <r>
    <n v="2690"/>
    <x v="0"/>
    <x v="0"/>
    <x v="9"/>
    <n v="6"/>
    <s v="Number"/>
    <s v="6"/>
    <s v="Yes"/>
    <x v="0"/>
    <s v="Available"/>
    <m/>
    <m/>
    <s v="Invalid"/>
    <s v="Exclude"/>
    <n v="0"/>
    <s v="Insufficient Data"/>
    <s v="Missing Information"/>
    <s v="Exclude"/>
    <d v="2024-11-21T00:00:00"/>
    <d v="2024-11-21T00:00:00"/>
    <s v="Yes"/>
    <s v="Online"/>
    <s v="Mumbai"/>
    <s v="Mumbai"/>
    <n v="1125.71"/>
  </r>
  <r>
    <n v="2042"/>
    <x v="2"/>
    <x v="3"/>
    <x v="10"/>
    <m/>
    <s v="Missing"/>
    <s v="Unknown"/>
    <s v="No"/>
    <x v="0"/>
    <s v="Available"/>
    <m/>
    <n v="0.8"/>
    <s v="Valid"/>
    <s v="Include"/>
    <n v="0"/>
    <s v="Insufficient Data"/>
    <s v="Missing Information"/>
    <s v="Exclude"/>
    <m/>
    <s v="Missing Date"/>
    <s v="No"/>
    <s v="Online"/>
    <s v="Delhi"/>
    <s v="Delhi"/>
    <n v="-151.26"/>
  </r>
  <r>
    <n v="2692"/>
    <x v="1"/>
    <x v="0"/>
    <x v="9"/>
    <s v="XL"/>
    <s v="Alphabet"/>
    <s v="XL"/>
    <s v="Yes"/>
    <x v="0"/>
    <s v="Available"/>
    <m/>
    <n v="0.47"/>
    <s v="Valid"/>
    <s v="Include"/>
    <n v="0"/>
    <s v="Insufficient Data"/>
    <s v="Missing Information"/>
    <s v="Exclude"/>
    <d v="2024-06-02T00:00:00"/>
    <d v="2024-06-02T00:00:00"/>
    <s v="Yes"/>
    <s v="Online"/>
    <s v="Bangalore"/>
    <s v="Bangalore"/>
    <n v="2528.27"/>
  </r>
  <r>
    <n v="2693"/>
    <x v="0"/>
    <x v="0"/>
    <x v="14"/>
    <n v="10"/>
    <s v="Number"/>
    <s v="10"/>
    <s v="Yes"/>
    <x v="0"/>
    <s v="Available"/>
    <m/>
    <m/>
    <s v="Invalid"/>
    <s v="Exclude"/>
    <n v="0"/>
    <s v="Insufficient Data"/>
    <s v="Missing Information"/>
    <s v="Exclude"/>
    <d v="2025-05-11T00:00:00"/>
    <d v="2025-05-11T00:00:00"/>
    <s v="Yes"/>
    <s v="Online"/>
    <s v="Bangalore"/>
    <s v="Bangalore"/>
    <n v="262.12"/>
  </r>
  <r>
    <n v="2694"/>
    <x v="1"/>
    <x v="0"/>
    <x v="9"/>
    <s v="M"/>
    <s v="Alphabet"/>
    <s v="M"/>
    <s v="Yes"/>
    <x v="0"/>
    <s v="Available"/>
    <m/>
    <m/>
    <s v="Invalid"/>
    <s v="Exclude"/>
    <n v="0"/>
    <s v="Insufficient Data"/>
    <s v="Missing Information"/>
    <s v="Exclude"/>
    <d v="2024-07-25T00:00:00"/>
    <d v="2024-07-25T00:00:00"/>
    <s v="Yes"/>
    <s v="Online"/>
    <s v="Hyderabad"/>
    <s v="Hyderabad"/>
    <n v="-249.45"/>
  </r>
  <r>
    <n v="2695"/>
    <x v="2"/>
    <x v="4"/>
    <x v="8"/>
    <s v="L"/>
    <s v="Alphabet"/>
    <s v="L"/>
    <s v="Yes"/>
    <x v="4"/>
    <s v="Check Return/Refund"/>
    <m/>
    <m/>
    <s v="Invalid"/>
    <s v="Exclude"/>
    <n v="0"/>
    <s v="Insufficient Data"/>
    <s v="Missing Information"/>
    <s v="Exclude"/>
    <d v="2024-10-12T00:00:00"/>
    <d v="2024-10-12T00:00:00"/>
    <s v="Yes"/>
    <s v="Online"/>
    <s v="Hyderabad"/>
    <s v="Hyderabad"/>
    <n v="3234.28"/>
  </r>
  <r>
    <n v="2696"/>
    <x v="1"/>
    <x v="2"/>
    <x v="3"/>
    <s v="L"/>
    <s v="Alphabet"/>
    <s v="L"/>
    <s v="Yes"/>
    <x v="0"/>
    <s v="Available"/>
    <m/>
    <n v="1"/>
    <s v="Valid"/>
    <s v="Include"/>
    <n v="0"/>
    <s v="Insufficient Data"/>
    <s v="Missing Information"/>
    <s v="Exclude"/>
    <d v="2024-11-22T00:00:00"/>
    <d v="2024-11-22T00:00:00"/>
    <s v="Yes"/>
    <s v="Online"/>
    <s v="Mumbai"/>
    <s v="Mumbai"/>
    <n v="66.430000000000007"/>
  </r>
  <r>
    <n v="2697"/>
    <x v="2"/>
    <x v="4"/>
    <x v="8"/>
    <s v="M"/>
    <s v="Alphabet"/>
    <s v="M"/>
    <s v="Yes"/>
    <x v="4"/>
    <s v="Check Return/Refund"/>
    <m/>
    <n v="0.09"/>
    <s v="Valid"/>
    <s v="Include"/>
    <n v="0"/>
    <s v="Insufficient Data"/>
    <s v="Missing Information"/>
    <s v="Exclude"/>
    <d v="2025-06-25T00:00:00"/>
    <d v="2025-06-25T00:00:00"/>
    <s v="Yes"/>
    <s v="Online"/>
    <s v="Delhi"/>
    <s v="Delhi"/>
    <n v="681.86"/>
  </r>
  <r>
    <n v="2698"/>
    <x v="2"/>
    <x v="4"/>
    <x v="19"/>
    <s v="XL"/>
    <s v="Alphabet"/>
    <s v="XL"/>
    <s v="Yes"/>
    <x v="0"/>
    <s v="Available"/>
    <m/>
    <n v="0.02"/>
    <s v="Valid"/>
    <s v="Include"/>
    <n v="0"/>
    <s v="Insufficient Data"/>
    <s v="Missing Information"/>
    <s v="Exclude"/>
    <m/>
    <s v="Missing Date"/>
    <s v="No"/>
    <s v="Retail"/>
    <s v="Mumbai"/>
    <s v="Mumbai"/>
    <n v="1680.5"/>
  </r>
  <r>
    <n v="2699"/>
    <x v="2"/>
    <x v="2"/>
    <x v="17"/>
    <s v="XL"/>
    <s v="Alphabet"/>
    <s v="XL"/>
    <s v="Yes"/>
    <x v="5"/>
    <s v="Available"/>
    <m/>
    <m/>
    <s v="Invalid"/>
    <s v="Exclude"/>
    <n v="0"/>
    <s v="Insufficient Data"/>
    <s v="Missing Information"/>
    <s v="Exclude"/>
    <d v="2025-02-21T00:00:00"/>
    <d v="2025-02-21T00:00:00"/>
    <s v="Yes"/>
    <s v="Online"/>
    <s v="Mumbai"/>
    <s v="Mumbai"/>
    <n v="1052.6500000000001"/>
  </r>
  <r>
    <n v="2700"/>
    <x v="0"/>
    <x v="0"/>
    <x v="9"/>
    <s v="XL"/>
    <s v="Alphabet"/>
    <s v="XL"/>
    <s v="Yes"/>
    <x v="5"/>
    <s v="Available"/>
    <m/>
    <n v="0.48"/>
    <s v="Valid"/>
    <s v="Include"/>
    <n v="0"/>
    <s v="Insufficient Data"/>
    <s v="Missing Information"/>
    <s v="Exclude"/>
    <d v="2025-07-11T00:00:00"/>
    <d v="2025-07-11T00:00:00"/>
    <s v="Yes"/>
    <s v="Retail"/>
    <s v="bengaluru"/>
    <s v="Bengaluru"/>
    <n v="1423.83"/>
  </r>
  <r>
    <n v="2701"/>
    <x v="2"/>
    <x v="0"/>
    <x v="0"/>
    <s v="XL"/>
    <s v="Alphabet"/>
    <s v="XL"/>
    <s v="Yes"/>
    <x v="0"/>
    <s v="Available"/>
    <m/>
    <m/>
    <s v="Invalid"/>
    <s v="Exclude"/>
    <n v="0"/>
    <s v="Insufficient Data"/>
    <s v="Missing Information"/>
    <s v="Exclude"/>
    <d v="2024-11-29T00:00:00"/>
    <d v="2024-11-29T00:00:00"/>
    <s v="Yes"/>
    <s v="Online"/>
    <s v="Delhi"/>
    <s v="Delhi"/>
    <n v="2007.01"/>
  </r>
  <r>
    <n v="2702"/>
    <x v="2"/>
    <x v="4"/>
    <x v="12"/>
    <s v="XL"/>
    <s v="Alphabet"/>
    <s v="XL"/>
    <s v="Yes"/>
    <x v="5"/>
    <s v="Available"/>
    <m/>
    <m/>
    <s v="Invalid"/>
    <s v="Exclude"/>
    <n v="0"/>
    <s v="Insufficient Data"/>
    <s v="Missing Information"/>
    <s v="Exclude"/>
    <d v="2024-12-16T00:00:00"/>
    <d v="2024-12-16T00:00:00"/>
    <s v="Yes"/>
    <s v="Online"/>
    <s v="Pune"/>
    <s v="Pune"/>
    <n v="687.32"/>
  </r>
  <r>
    <n v="2703"/>
    <x v="0"/>
    <x v="3"/>
    <x v="16"/>
    <s v="L"/>
    <s v="Alphabet"/>
    <s v="L"/>
    <s v="Yes"/>
    <x v="0"/>
    <s v="Available"/>
    <n v="5214.32"/>
    <m/>
    <s v="Invalid"/>
    <s v="Exclude"/>
    <n v="0"/>
    <s v="Insufficient Data"/>
    <s v="Missing Information"/>
    <s v="Exclude"/>
    <d v="2025-06-24T00:00:00"/>
    <d v="2025-06-24T00:00:00"/>
    <s v="Yes"/>
    <s v="Online"/>
    <s v="Kolkata"/>
    <s v="Kolkata"/>
    <n v="-637.13"/>
  </r>
  <r>
    <n v="2704"/>
    <x v="1"/>
    <x v="4"/>
    <x v="19"/>
    <s v="L"/>
    <s v="Alphabet"/>
    <s v="L"/>
    <s v="Yes"/>
    <x v="0"/>
    <s v="Available"/>
    <n v="5094.43"/>
    <m/>
    <s v="Invalid"/>
    <s v="Exclude"/>
    <n v="0"/>
    <s v="Insufficient Data"/>
    <s v="Missing Information"/>
    <s v="Exclude"/>
    <m/>
    <s v="Missing Date"/>
    <s v="No"/>
    <s v="Online"/>
    <s v="Hyderabad"/>
    <s v="Hyderabad"/>
    <n v="1765.36"/>
  </r>
  <r>
    <n v="2705"/>
    <x v="2"/>
    <x v="3"/>
    <x v="16"/>
    <m/>
    <s v="Missing"/>
    <s v="Unknown"/>
    <s v="No"/>
    <x v="0"/>
    <s v="Available"/>
    <m/>
    <m/>
    <s v="Invalid"/>
    <s v="Exclude"/>
    <n v="0"/>
    <s v="Insufficient Data"/>
    <s v="Missing Information"/>
    <s v="Exclude"/>
    <d v="2024-01-07T00:00:00"/>
    <d v="2024-01-07T00:00:00"/>
    <s v="Yes"/>
    <s v="Retail"/>
    <s v="Pune"/>
    <s v="Pune"/>
    <n v="-37.880000000000003"/>
  </r>
  <r>
    <n v="2706"/>
    <x v="1"/>
    <x v="0"/>
    <x v="14"/>
    <s v="XL"/>
    <s v="Alphabet"/>
    <s v="XL"/>
    <s v="Yes"/>
    <x v="5"/>
    <s v="Available"/>
    <m/>
    <m/>
    <s v="Invalid"/>
    <s v="Exclude"/>
    <n v="0"/>
    <s v="Insufficient Data"/>
    <s v="Missing Information"/>
    <s v="Exclude"/>
    <d v="2025-05-08T00:00:00"/>
    <d v="2025-05-08T00:00:00"/>
    <s v="Yes"/>
    <s v="Retail"/>
    <s v="Kolkata"/>
    <s v="Kolkata"/>
    <n v="3153.1"/>
  </r>
  <r>
    <n v="2707"/>
    <x v="2"/>
    <x v="3"/>
    <x v="11"/>
    <s v="XL"/>
    <s v="Alphabet"/>
    <s v="XL"/>
    <s v="Yes"/>
    <x v="0"/>
    <s v="Available"/>
    <n v="2996.2"/>
    <n v="0.49"/>
    <s v="Valid"/>
    <s v="Include"/>
    <n v="0"/>
    <s v="Insufficient Data"/>
    <s v="Missing Information"/>
    <s v="Exclude"/>
    <m/>
    <s v="Missing Date"/>
    <s v="No"/>
    <s v="Online"/>
    <s v="Hyderabad"/>
    <s v="Hyderabad"/>
    <n v="2913.41"/>
  </r>
  <r>
    <n v="2708"/>
    <x v="0"/>
    <x v="4"/>
    <x v="12"/>
    <s v="L"/>
    <s v="Alphabet"/>
    <s v="L"/>
    <s v="Yes"/>
    <x v="0"/>
    <s v="Available"/>
    <n v="4523.72"/>
    <m/>
    <s v="Invalid"/>
    <s v="Exclude"/>
    <n v="0"/>
    <s v="Insufficient Data"/>
    <s v="Missing Information"/>
    <s v="Exclude"/>
    <d v="2024-10-14T00:00:00"/>
    <d v="2024-10-14T00:00:00"/>
    <s v="Yes"/>
    <s v="Online"/>
    <s v="Hyderabad"/>
    <s v="Hyderabad"/>
    <n v="-237.9"/>
  </r>
  <r>
    <n v="2709"/>
    <x v="0"/>
    <x v="3"/>
    <x v="11"/>
    <n v="10"/>
    <s v="Number"/>
    <s v="10"/>
    <s v="Yes"/>
    <x v="3"/>
    <s v="Sold"/>
    <n v="6302.98"/>
    <n v="0.48"/>
    <s v="Valid"/>
    <s v="Include"/>
    <n v="3277.55"/>
    <n v="3277.5495999999998"/>
    <s v="Valid Revenue"/>
    <s v="Include"/>
    <d v="2025-03-08T00:00:00"/>
    <d v="2025-03-08T00:00:00"/>
    <s v="Yes"/>
    <s v="Retail"/>
    <s v="Delhi"/>
    <s v="Delhi"/>
    <n v="2835.93"/>
  </r>
  <r>
    <n v="2710"/>
    <x v="1"/>
    <x v="2"/>
    <x v="3"/>
    <s v="M"/>
    <s v="Alphabet"/>
    <s v="M"/>
    <s v="Yes"/>
    <x v="6"/>
    <s v="Sold"/>
    <n v="4669.75"/>
    <m/>
    <s v="Invalid"/>
    <s v="Exclude"/>
    <n v="0"/>
    <n v="9339.5"/>
    <s v="Valid Revenue"/>
    <s v="Include"/>
    <m/>
    <s v="Missing Date"/>
    <s v="No"/>
    <s v="Retail"/>
    <s v="Bangalore"/>
    <s v="Bangalore"/>
    <n v="-987.12"/>
  </r>
  <r>
    <n v="2711"/>
    <x v="2"/>
    <x v="1"/>
    <x v="6"/>
    <n v="7"/>
    <s v="Number"/>
    <s v="7"/>
    <s v="Yes"/>
    <x v="6"/>
    <s v="Sold"/>
    <m/>
    <m/>
    <s v="Invalid"/>
    <s v="Exclude"/>
    <n v="0"/>
    <s v="Insufficient Data"/>
    <s v="Missing Information"/>
    <s v="Exclude"/>
    <m/>
    <s v="Missing Date"/>
    <s v="No"/>
    <s v="Online"/>
    <s v="Delhi"/>
    <s v="Delhi"/>
    <n v="756.18"/>
  </r>
  <r>
    <n v="2712"/>
    <x v="1"/>
    <x v="3"/>
    <x v="16"/>
    <s v="XL"/>
    <s v="Alphabet"/>
    <s v="XL"/>
    <s v="Yes"/>
    <x v="0"/>
    <s v="Available"/>
    <m/>
    <m/>
    <s v="Invalid"/>
    <s v="Exclude"/>
    <n v="0"/>
    <s v="Insufficient Data"/>
    <s v="Missing Information"/>
    <s v="Exclude"/>
    <d v="2024-07-22T00:00:00"/>
    <d v="2024-07-22T00:00:00"/>
    <s v="Yes"/>
    <s v="Retail"/>
    <s v="Delhi"/>
    <s v="Delhi"/>
    <n v="3024.11"/>
  </r>
  <r>
    <n v="2713"/>
    <x v="2"/>
    <x v="2"/>
    <x v="18"/>
    <s v="L"/>
    <s v="Alphabet"/>
    <s v="L"/>
    <s v="Yes"/>
    <x v="3"/>
    <s v="Sold"/>
    <n v="7877.36"/>
    <n v="0.55000000000000004"/>
    <s v="Valid"/>
    <s v="Include"/>
    <n v="3544.81"/>
    <n v="3544.8119999999994"/>
    <s v="Valid Revenue"/>
    <s v="Include"/>
    <d v="2025-05-10T00:00:00"/>
    <d v="2025-05-10T00:00:00"/>
    <s v="Yes"/>
    <s v="Retail"/>
    <s v="Kolkata"/>
    <s v="Kolkata"/>
    <n v="3663.49"/>
  </r>
  <r>
    <n v="2026"/>
    <x v="1"/>
    <x v="3"/>
    <x v="10"/>
    <m/>
    <s v="Missing"/>
    <s v="Unknown"/>
    <s v="No"/>
    <x v="0"/>
    <s v="Available"/>
    <n v="2491.06"/>
    <m/>
    <s v="Invalid"/>
    <s v="Exclude"/>
    <n v="0"/>
    <s v="Insufficient Data"/>
    <s v="Missing Information"/>
    <s v="Exclude"/>
    <d v="2024-09-04T00:00:00"/>
    <d v="2024-09-04T00:00:00"/>
    <s v="Yes"/>
    <s v="Retail"/>
    <s v="Bangalore"/>
    <s v="Bangalore"/>
    <n v="1660.44"/>
  </r>
  <r>
    <n v="2715"/>
    <x v="0"/>
    <x v="4"/>
    <x v="19"/>
    <s v="L"/>
    <s v="Alphabet"/>
    <s v="L"/>
    <s v="Yes"/>
    <x v="5"/>
    <s v="Available"/>
    <m/>
    <n v="1.07"/>
    <s v="Invalid"/>
    <s v="Exclude"/>
    <n v="0"/>
    <s v="Insufficient Data"/>
    <s v="Missing Information"/>
    <s v="Exclude"/>
    <d v="2025-06-13T00:00:00"/>
    <d v="2025-06-13T00:00:00"/>
    <s v="Yes"/>
    <s v="Online"/>
    <s v="Kolkata"/>
    <s v="Kolkata"/>
    <n v="-1164.3699999999999"/>
  </r>
  <r>
    <n v="2716"/>
    <x v="0"/>
    <x v="0"/>
    <x v="0"/>
    <s v="M"/>
    <s v="Alphabet"/>
    <s v="M"/>
    <s v="Yes"/>
    <x v="5"/>
    <s v="Available"/>
    <n v="4830.96"/>
    <m/>
    <s v="Invalid"/>
    <s v="Exclude"/>
    <n v="0"/>
    <n v="0"/>
    <s v="No Recorded Revenue"/>
    <s v="Exclude"/>
    <d v="2024-11-17T00:00:00"/>
    <d v="2024-11-17T00:00:00"/>
    <s v="Yes"/>
    <s v="Online"/>
    <s v="Pune"/>
    <s v="Pune"/>
    <n v="1344.73"/>
  </r>
  <r>
    <n v="2717"/>
    <x v="2"/>
    <x v="3"/>
    <x v="11"/>
    <s v="M"/>
    <s v="Alphabet"/>
    <s v="M"/>
    <s v="Yes"/>
    <x v="5"/>
    <s v="Available"/>
    <n v="9473.09"/>
    <m/>
    <s v="Invalid"/>
    <s v="Exclude"/>
    <n v="0"/>
    <n v="0"/>
    <s v="No Recorded Revenue"/>
    <s v="Exclude"/>
    <d v="2024-11-17T00:00:00"/>
    <d v="2024-11-17T00:00:00"/>
    <s v="Yes"/>
    <s v="Online"/>
    <s v="Delhi"/>
    <s v="Delhi"/>
    <n v="3055.36"/>
  </r>
  <r>
    <n v="2718"/>
    <x v="2"/>
    <x v="4"/>
    <x v="19"/>
    <n v="7"/>
    <s v="Number"/>
    <s v="7"/>
    <s v="Yes"/>
    <x v="0"/>
    <s v="Available"/>
    <n v="8485.23"/>
    <m/>
    <s v="Invalid"/>
    <s v="Exclude"/>
    <n v="0"/>
    <s v="Insufficient Data"/>
    <s v="Missing Information"/>
    <s v="Exclude"/>
    <m/>
    <s v="Missing Date"/>
    <s v="No"/>
    <s v="Retail"/>
    <s v="bengaluru"/>
    <s v="Bengaluru"/>
    <n v="637.62"/>
  </r>
  <r>
    <n v="2719"/>
    <x v="1"/>
    <x v="0"/>
    <x v="9"/>
    <m/>
    <s v="Missing"/>
    <s v="Unknown"/>
    <s v="No"/>
    <x v="0"/>
    <s v="Available"/>
    <n v="4819.76"/>
    <m/>
    <s v="Invalid"/>
    <s v="Exclude"/>
    <n v="0"/>
    <s v="Insufficient Data"/>
    <s v="Missing Information"/>
    <s v="Exclude"/>
    <d v="2024-03-22T00:00:00"/>
    <d v="2024-03-22T00:00:00"/>
    <s v="Yes"/>
    <s v="Retail"/>
    <s v="Kolkata"/>
    <s v="Kolkata"/>
    <n v="2066.12"/>
  </r>
  <r>
    <n v="2720"/>
    <x v="0"/>
    <x v="0"/>
    <x v="14"/>
    <s v="M"/>
    <s v="Alphabet"/>
    <s v="M"/>
    <s v="Yes"/>
    <x v="0"/>
    <s v="Available"/>
    <m/>
    <m/>
    <s v="Invalid"/>
    <s v="Exclude"/>
    <n v="0"/>
    <s v="Insufficient Data"/>
    <s v="Missing Information"/>
    <s v="Exclude"/>
    <m/>
    <s v="Missing Date"/>
    <s v="No"/>
    <s v="Retail"/>
    <s v="Delhi"/>
    <s v="Delhi"/>
    <n v="2548.7800000000002"/>
  </r>
  <r>
    <n v="2721"/>
    <x v="0"/>
    <x v="0"/>
    <x v="5"/>
    <s v="L"/>
    <s v="Alphabet"/>
    <s v="L"/>
    <s v="Yes"/>
    <x v="5"/>
    <s v="Available"/>
    <m/>
    <m/>
    <s v="Invalid"/>
    <s v="Exclude"/>
    <n v="0"/>
    <s v="Insufficient Data"/>
    <s v="Missing Information"/>
    <s v="Exclude"/>
    <d v="2023-11-11T00:00:00"/>
    <d v="2023-11-11T00:00:00"/>
    <s v="Yes"/>
    <s v="Online"/>
    <s v="Bangalore"/>
    <s v="Bangalore"/>
    <n v="1275.23"/>
  </r>
  <r>
    <n v="2722"/>
    <x v="1"/>
    <x v="2"/>
    <x v="17"/>
    <s v="L"/>
    <s v="Alphabet"/>
    <s v="L"/>
    <s v="Yes"/>
    <x v="5"/>
    <s v="Available"/>
    <m/>
    <n v="0.09"/>
    <s v="Valid"/>
    <s v="Include"/>
    <n v="0"/>
    <s v="Insufficient Data"/>
    <s v="Missing Information"/>
    <s v="Exclude"/>
    <d v="2024-09-30T00:00:00"/>
    <d v="2024-09-30T00:00:00"/>
    <s v="Yes"/>
    <s v="Online"/>
    <s v="Kolkata"/>
    <s v="Kolkata"/>
    <n v="818.65"/>
  </r>
  <r>
    <n v="2723"/>
    <x v="1"/>
    <x v="2"/>
    <x v="17"/>
    <s v="XL"/>
    <s v="Alphabet"/>
    <s v="XL"/>
    <s v="Yes"/>
    <x v="0"/>
    <s v="Available"/>
    <n v="3403.54"/>
    <m/>
    <s v="Invalid"/>
    <s v="Exclude"/>
    <n v="0"/>
    <s v="Insufficient Data"/>
    <s v="Missing Information"/>
    <s v="Exclude"/>
    <d v="2025-03-10T00:00:00"/>
    <d v="2025-03-10T00:00:00"/>
    <s v="Yes"/>
    <s v="Online"/>
    <s v="Kolkata"/>
    <s v="Kolkata"/>
    <n v="221.41"/>
  </r>
  <r>
    <n v="2724"/>
    <x v="1"/>
    <x v="0"/>
    <x v="5"/>
    <s v="L"/>
    <s v="Alphabet"/>
    <s v="L"/>
    <s v="Yes"/>
    <x v="0"/>
    <s v="Available"/>
    <n v="8007.22"/>
    <m/>
    <s v="Invalid"/>
    <s v="Exclude"/>
    <n v="0"/>
    <s v="Insufficient Data"/>
    <s v="Missing Information"/>
    <s v="Exclude"/>
    <d v="2025-01-16T00:00:00"/>
    <d v="2025-01-16T00:00:00"/>
    <s v="Yes"/>
    <s v="Online"/>
    <s v="Delhi"/>
    <s v="Delhi"/>
    <n v="1190.2"/>
  </r>
  <r>
    <n v="2012"/>
    <x v="2"/>
    <x v="2"/>
    <x v="17"/>
    <s v="XL"/>
    <s v="Alphabet"/>
    <s v="XL"/>
    <s v="Yes"/>
    <x v="0"/>
    <s v="Available"/>
    <n v="2174.89"/>
    <m/>
    <s v="Invalid"/>
    <s v="Exclude"/>
    <n v="0"/>
    <s v="Insufficient Data"/>
    <s v="Missing Information"/>
    <s v="Exclude"/>
    <m/>
    <s v="Missing Date"/>
    <s v="No"/>
    <s v="Retail"/>
    <s v="Kolkata"/>
    <s v="Kolkata"/>
    <n v="-406.38"/>
  </r>
  <r>
    <n v="2726"/>
    <x v="1"/>
    <x v="0"/>
    <x v="5"/>
    <m/>
    <s v="Missing"/>
    <s v="Unknown"/>
    <s v="No"/>
    <x v="0"/>
    <s v="Available"/>
    <m/>
    <n v="0.48"/>
    <s v="Valid"/>
    <s v="Include"/>
    <n v="0"/>
    <s v="Insufficient Data"/>
    <s v="Missing Information"/>
    <s v="Exclude"/>
    <d v="2024-08-19T00:00:00"/>
    <d v="2024-08-19T00:00:00"/>
    <s v="Yes"/>
    <s v="Retail"/>
    <s v="Pune"/>
    <s v="Pune"/>
    <n v="1392.27"/>
  </r>
  <r>
    <n v="2727"/>
    <x v="2"/>
    <x v="2"/>
    <x v="7"/>
    <s v="M"/>
    <s v="Alphabet"/>
    <s v="M"/>
    <s v="Yes"/>
    <x v="0"/>
    <s v="Available"/>
    <n v="6154.32"/>
    <n v="0.94"/>
    <s v="Valid"/>
    <s v="Include"/>
    <n v="0"/>
    <s v="Insufficient Data"/>
    <s v="Missing Information"/>
    <s v="Exclude"/>
    <m/>
    <s v="Missing Date"/>
    <s v="No"/>
    <s v="Online"/>
    <s v="Kolkata"/>
    <s v="Kolkata"/>
    <n v="2004.4"/>
  </r>
  <r>
    <n v="2018"/>
    <x v="0"/>
    <x v="1"/>
    <x v="1"/>
    <s v="L"/>
    <s v="Alphabet"/>
    <s v="L"/>
    <s v="Yes"/>
    <x v="0"/>
    <s v="Available"/>
    <m/>
    <m/>
    <s v="Invalid"/>
    <s v="Exclude"/>
    <n v="0"/>
    <s v="Insufficient Data"/>
    <s v="Missing Information"/>
    <s v="Exclude"/>
    <d v="2025-02-15T00:00:00"/>
    <d v="2025-02-15T00:00:00"/>
    <s v="Yes"/>
    <s v="Retail"/>
    <s v="bengaluru"/>
    <s v="Bengaluru"/>
    <n v="-701.28"/>
  </r>
  <r>
    <n v="2729"/>
    <x v="0"/>
    <x v="0"/>
    <x v="5"/>
    <m/>
    <s v="Missing"/>
    <s v="Unknown"/>
    <s v="No"/>
    <x v="0"/>
    <s v="Available"/>
    <n v="6383.55"/>
    <m/>
    <s v="Invalid"/>
    <s v="Exclude"/>
    <n v="0"/>
    <s v="Insufficient Data"/>
    <s v="Missing Information"/>
    <s v="Exclude"/>
    <d v="2025-04-29T00:00:00"/>
    <d v="2025-04-29T00:00:00"/>
    <s v="Yes"/>
    <s v="Retail"/>
    <s v="Delhi"/>
    <s v="Delhi"/>
    <n v="2079.06"/>
  </r>
  <r>
    <n v="2730"/>
    <x v="1"/>
    <x v="2"/>
    <x v="17"/>
    <m/>
    <s v="Missing"/>
    <s v="Unknown"/>
    <s v="No"/>
    <x v="3"/>
    <s v="Sold"/>
    <m/>
    <m/>
    <s v="Invalid"/>
    <s v="Exclude"/>
    <n v="0"/>
    <s v="Insufficient Data"/>
    <s v="Missing Information"/>
    <s v="Exclude"/>
    <m/>
    <s v="Missing Date"/>
    <s v="No"/>
    <s v="Online"/>
    <s v="Hyderabad"/>
    <s v="Hyderabad"/>
    <n v="2140.9299999999998"/>
  </r>
  <r>
    <n v="2731"/>
    <x v="0"/>
    <x v="2"/>
    <x v="17"/>
    <s v="M"/>
    <s v="Alphabet"/>
    <s v="M"/>
    <s v="Yes"/>
    <x v="1"/>
    <s v="Sold"/>
    <m/>
    <m/>
    <s v="Invalid"/>
    <s v="Exclude"/>
    <n v="0"/>
    <s v="Insufficient Data"/>
    <s v="Missing Information"/>
    <s v="Exclude"/>
    <d v="2025-03-28T00:00:00"/>
    <d v="2025-03-28T00:00:00"/>
    <s v="Yes"/>
    <s v="Online"/>
    <s v="Kolkata"/>
    <s v="Kolkata"/>
    <n v="3961.27"/>
  </r>
  <r>
    <n v="2732"/>
    <x v="1"/>
    <x v="0"/>
    <x v="0"/>
    <s v="M"/>
    <s v="Alphabet"/>
    <s v="M"/>
    <s v="Yes"/>
    <x v="5"/>
    <s v="Available"/>
    <n v="3402.8"/>
    <m/>
    <s v="Invalid"/>
    <s v="Exclude"/>
    <n v="0"/>
    <n v="0"/>
    <s v="No Recorded Revenue"/>
    <s v="Exclude"/>
    <d v="2025-03-01T00:00:00"/>
    <d v="2025-03-01T00:00:00"/>
    <s v="Yes"/>
    <s v="Online"/>
    <s v="Hyderabad"/>
    <s v="Hyderabad"/>
    <n v="1045.5"/>
  </r>
  <r>
    <n v="2733"/>
    <x v="1"/>
    <x v="3"/>
    <x v="11"/>
    <s v="L"/>
    <s v="Alphabet"/>
    <s v="L"/>
    <s v="Yes"/>
    <x v="0"/>
    <s v="Available"/>
    <n v="6743.38"/>
    <m/>
    <s v="Invalid"/>
    <s v="Exclude"/>
    <n v="0"/>
    <s v="Insufficient Data"/>
    <s v="Missing Information"/>
    <s v="Exclude"/>
    <d v="2024-11-22T00:00:00"/>
    <d v="2024-11-22T00:00:00"/>
    <s v="Yes"/>
    <s v="Online"/>
    <s v="Pune"/>
    <s v="Pune"/>
    <n v="1908.63"/>
  </r>
  <r>
    <n v="2734"/>
    <x v="1"/>
    <x v="1"/>
    <x v="1"/>
    <m/>
    <s v="Missing"/>
    <s v="Unknown"/>
    <s v="No"/>
    <x v="4"/>
    <s v="Check Return/Refund"/>
    <m/>
    <m/>
    <s v="Invalid"/>
    <s v="Exclude"/>
    <n v="0"/>
    <s v="Insufficient Data"/>
    <s v="Missing Information"/>
    <s v="Exclude"/>
    <d v="2025-07-10T00:00:00"/>
    <d v="2025-07-10T00:00:00"/>
    <s v="Yes"/>
    <s v="Online"/>
    <s v="Bangalore"/>
    <s v="Bangalore"/>
    <n v="1229.08"/>
  </r>
  <r>
    <n v="2735"/>
    <x v="0"/>
    <x v="3"/>
    <x v="11"/>
    <s v="XL"/>
    <s v="Alphabet"/>
    <s v="XL"/>
    <s v="Yes"/>
    <x v="0"/>
    <s v="Available"/>
    <m/>
    <m/>
    <s v="Invalid"/>
    <s v="Exclude"/>
    <n v="0"/>
    <s v="Insufficient Data"/>
    <s v="Missing Information"/>
    <s v="Exclude"/>
    <d v="2024-08-05T00:00:00"/>
    <d v="2024-08-05T00:00:00"/>
    <s v="Yes"/>
    <s v="Online"/>
    <s v="Kolkata"/>
    <s v="Kolkata"/>
    <n v="928.63"/>
  </r>
  <r>
    <n v="2736"/>
    <x v="2"/>
    <x v="1"/>
    <x v="1"/>
    <m/>
    <s v="Missing"/>
    <s v="Unknown"/>
    <s v="No"/>
    <x v="0"/>
    <s v="Available"/>
    <m/>
    <n v="0.49"/>
    <s v="Valid"/>
    <s v="Include"/>
    <n v="0"/>
    <s v="Insufficient Data"/>
    <s v="Missing Information"/>
    <s v="Exclude"/>
    <d v="2025-02-22T00:00:00"/>
    <d v="2025-02-22T00:00:00"/>
    <s v="Yes"/>
    <s v="Retail"/>
    <s v="Delhi"/>
    <s v="Delhi"/>
    <n v="3042.49"/>
  </r>
  <r>
    <n v="2737"/>
    <x v="0"/>
    <x v="4"/>
    <x v="12"/>
    <s v="XL"/>
    <s v="Alphabet"/>
    <s v="XL"/>
    <s v="Yes"/>
    <x v="0"/>
    <s v="Available"/>
    <m/>
    <m/>
    <s v="Invalid"/>
    <s v="Exclude"/>
    <n v="0"/>
    <s v="Insufficient Data"/>
    <s v="Missing Information"/>
    <s v="Exclude"/>
    <d v="2024-09-10T00:00:00"/>
    <d v="2024-09-10T00:00:00"/>
    <s v="Yes"/>
    <s v="Retail"/>
    <s v="Mumbai"/>
    <s v="Mumbai"/>
    <n v="144.37"/>
  </r>
  <r>
    <n v="2738"/>
    <x v="1"/>
    <x v="0"/>
    <x v="14"/>
    <s v="M"/>
    <s v="Alphabet"/>
    <s v="M"/>
    <s v="Yes"/>
    <x v="1"/>
    <s v="Sold"/>
    <m/>
    <n v="0.39"/>
    <s v="Valid"/>
    <s v="Include"/>
    <n v="0"/>
    <s v="Insufficient Data"/>
    <s v="Missing Information"/>
    <s v="Exclude"/>
    <d v="2025-05-11T00:00:00"/>
    <d v="2025-05-11T00:00:00"/>
    <s v="Yes"/>
    <s v="Retail"/>
    <s v="Pune"/>
    <s v="Pune"/>
    <n v="-712.53"/>
  </r>
  <r>
    <n v="2739"/>
    <x v="0"/>
    <x v="3"/>
    <x v="11"/>
    <s v="L"/>
    <s v="Alphabet"/>
    <s v="L"/>
    <s v="Yes"/>
    <x v="6"/>
    <s v="Sold"/>
    <m/>
    <n v="0.26"/>
    <s v="Valid"/>
    <s v="Include"/>
    <n v="0"/>
    <s v="Insufficient Data"/>
    <s v="Missing Information"/>
    <s v="Exclude"/>
    <d v="2025-02-04T00:00:00"/>
    <d v="2025-02-04T00:00:00"/>
    <s v="Yes"/>
    <s v="Online"/>
    <s v="Kolkata"/>
    <s v="Kolkata"/>
    <n v="2350.69"/>
  </r>
  <r>
    <n v="2740"/>
    <x v="1"/>
    <x v="2"/>
    <x v="18"/>
    <s v="XL"/>
    <s v="Alphabet"/>
    <s v="XL"/>
    <s v="Yes"/>
    <x v="3"/>
    <s v="Sold"/>
    <n v="4922.1899999999996"/>
    <m/>
    <s v="Invalid"/>
    <s v="Exclude"/>
    <n v="0"/>
    <n v="4922.1899999999996"/>
    <s v="Valid Revenue"/>
    <s v="Include"/>
    <m/>
    <s v="Missing Date"/>
    <s v="No"/>
    <s v="Retail"/>
    <s v="bengaluru"/>
    <s v="Bengaluru"/>
    <n v="3820.48"/>
  </r>
  <r>
    <n v="2741"/>
    <x v="1"/>
    <x v="0"/>
    <x v="0"/>
    <s v="L"/>
    <s v="Alphabet"/>
    <s v="L"/>
    <s v="Yes"/>
    <x v="0"/>
    <s v="Available"/>
    <n v="5241.8999999999996"/>
    <m/>
    <s v="Invalid"/>
    <s v="Exclude"/>
    <n v="0"/>
    <s v="Insufficient Data"/>
    <s v="Missing Information"/>
    <s v="Exclude"/>
    <d v="2025-01-15T00:00:00"/>
    <d v="2025-01-15T00:00:00"/>
    <s v="Yes"/>
    <s v="Online"/>
    <s v="Hyderabad"/>
    <s v="Hyderabad"/>
    <n v="-295.49"/>
  </r>
  <r>
    <n v="2742"/>
    <x v="0"/>
    <x v="2"/>
    <x v="3"/>
    <s v="XL"/>
    <s v="Alphabet"/>
    <s v="XL"/>
    <s v="Yes"/>
    <x v="0"/>
    <s v="Available"/>
    <n v="7063.25"/>
    <m/>
    <s v="Invalid"/>
    <s v="Exclude"/>
    <n v="0"/>
    <s v="Insufficient Data"/>
    <s v="Missing Information"/>
    <s v="Exclude"/>
    <d v="2024-11-14T00:00:00"/>
    <d v="2024-11-14T00:00:00"/>
    <s v="Yes"/>
    <s v="Online"/>
    <s v="Mumbai"/>
    <s v="Mumbai"/>
    <n v="3746.48"/>
  </r>
  <r>
    <n v="2003"/>
    <x v="1"/>
    <x v="0"/>
    <x v="14"/>
    <s v="XL"/>
    <s v="Alphabet"/>
    <s v="XL"/>
    <s v="Yes"/>
    <x v="2"/>
    <s v="Sold"/>
    <n v="7850.87"/>
    <n v="1.02"/>
    <s v="Invalid"/>
    <s v="Exclude"/>
    <n v="-628.07000000000005"/>
    <s v="Insufficient Data"/>
    <s v="Missing Information"/>
    <s v="Exclude"/>
    <d v="2025-04-01T00:00:00"/>
    <d v="2025-04-01T00:00:00"/>
    <s v="Yes"/>
    <s v="Online"/>
    <s v="Kolkata"/>
    <s v="Kolkata"/>
    <n v="992.14"/>
  </r>
  <r>
    <n v="2744"/>
    <x v="2"/>
    <x v="3"/>
    <x v="16"/>
    <m/>
    <s v="Missing"/>
    <s v="Unknown"/>
    <s v="No"/>
    <x v="3"/>
    <s v="Sold"/>
    <n v="7951.27"/>
    <m/>
    <s v="Invalid"/>
    <s v="Exclude"/>
    <n v="0"/>
    <n v="7951.27"/>
    <s v="Valid Revenue"/>
    <s v="Include"/>
    <m/>
    <s v="Missing Date"/>
    <s v="No"/>
    <s v="Retail"/>
    <s v="Delhi"/>
    <s v="Delhi"/>
    <n v="-154.16999999999999"/>
  </r>
  <r>
    <n v="2745"/>
    <x v="2"/>
    <x v="1"/>
    <x v="15"/>
    <s v="XL"/>
    <s v="Alphabet"/>
    <s v="XL"/>
    <s v="Yes"/>
    <x v="4"/>
    <s v="Check Return/Refund"/>
    <m/>
    <n v="0.94"/>
    <s v="Valid"/>
    <s v="Include"/>
    <n v="0"/>
    <s v="Insufficient Data"/>
    <s v="Missing Information"/>
    <s v="Exclude"/>
    <d v="2024-12-31T00:00:00"/>
    <d v="2024-12-31T00:00:00"/>
    <s v="Yes"/>
    <s v="Retail"/>
    <s v="Hyderabad"/>
    <s v="Hyderabad"/>
    <n v="501.65"/>
  </r>
  <r>
    <n v="2746"/>
    <x v="1"/>
    <x v="4"/>
    <x v="8"/>
    <s v="L"/>
    <s v="Alphabet"/>
    <s v="L"/>
    <s v="Yes"/>
    <x v="4"/>
    <s v="Check Return/Refund"/>
    <n v="9795.69"/>
    <m/>
    <s v="Invalid"/>
    <s v="Exclude"/>
    <n v="0"/>
    <n v="-9795.69"/>
    <s v="Negative Revenue"/>
    <s v="Exclude"/>
    <d v="2024-09-21T00:00:00"/>
    <d v="2024-09-21T00:00:00"/>
    <s v="Yes"/>
    <s v="Online"/>
    <s v="Mumbai"/>
    <s v="Mumbai"/>
    <n v="1044.46"/>
  </r>
  <r>
    <n v="2747"/>
    <x v="2"/>
    <x v="1"/>
    <x v="1"/>
    <s v="XL"/>
    <s v="Alphabet"/>
    <s v="XL"/>
    <s v="Yes"/>
    <x v="2"/>
    <s v="Sold"/>
    <n v="2483.9699999999998"/>
    <m/>
    <s v="Invalid"/>
    <s v="Exclude"/>
    <n v="0"/>
    <n v="9935.8799999999992"/>
    <s v="Valid Revenue"/>
    <s v="Include"/>
    <m/>
    <s v="Missing Date"/>
    <s v="No"/>
    <s v="Online"/>
    <s v="Delhi"/>
    <s v="Delhi"/>
    <n v="-609.36"/>
  </r>
  <r>
    <n v="2748"/>
    <x v="2"/>
    <x v="4"/>
    <x v="12"/>
    <s v="XL"/>
    <s v="Alphabet"/>
    <s v="XL"/>
    <s v="Yes"/>
    <x v="0"/>
    <s v="Available"/>
    <m/>
    <n v="0.05"/>
    <s v="Valid"/>
    <s v="Include"/>
    <n v="0"/>
    <s v="Insufficient Data"/>
    <s v="Missing Information"/>
    <s v="Exclude"/>
    <d v="2024-08-14T00:00:00"/>
    <d v="2024-08-14T00:00:00"/>
    <s v="Yes"/>
    <s v="Retail"/>
    <s v="Pune"/>
    <s v="Pune"/>
    <n v="1010.96"/>
  </r>
  <r>
    <n v="2028"/>
    <x v="0"/>
    <x v="0"/>
    <x v="14"/>
    <m/>
    <s v="Missing"/>
    <s v="Unknown"/>
    <s v="No"/>
    <x v="0"/>
    <s v="Available"/>
    <n v="5474.79"/>
    <m/>
    <s v="Invalid"/>
    <s v="Exclude"/>
    <n v="0"/>
    <s v="Insufficient Data"/>
    <s v="Missing Information"/>
    <s v="Exclude"/>
    <d v="2025-03-01T00:00:00"/>
    <d v="2025-03-01T00:00:00"/>
    <s v="Yes"/>
    <s v="Online"/>
    <s v="Pune"/>
    <s v="Pune"/>
    <n v="-682.62"/>
  </r>
  <r>
    <n v="2750"/>
    <x v="1"/>
    <x v="2"/>
    <x v="17"/>
    <s v="L"/>
    <s v="Alphabet"/>
    <s v="L"/>
    <s v="Yes"/>
    <x v="0"/>
    <s v="Available"/>
    <m/>
    <m/>
    <s v="Invalid"/>
    <s v="Exclude"/>
    <n v="0"/>
    <s v="Insufficient Data"/>
    <s v="Missing Information"/>
    <s v="Exclude"/>
    <m/>
    <s v="Missing Date"/>
    <s v="No"/>
    <s v="Online"/>
    <s v="Hyderabad"/>
    <s v="Hyderabad"/>
    <n v="2924.09"/>
  </r>
  <r>
    <n v="2751"/>
    <x v="2"/>
    <x v="4"/>
    <x v="8"/>
    <s v="XL"/>
    <s v="Alphabet"/>
    <s v="XL"/>
    <s v="Yes"/>
    <x v="0"/>
    <s v="Available"/>
    <n v="4776.83"/>
    <m/>
    <s v="Invalid"/>
    <s v="Exclude"/>
    <n v="0"/>
    <s v="Insufficient Data"/>
    <s v="Missing Information"/>
    <s v="Exclude"/>
    <d v="2025-03-09T00:00:00"/>
    <d v="2025-03-09T00:00:00"/>
    <s v="Yes"/>
    <s v="Retail"/>
    <s v="Delhi"/>
    <s v="Delhi"/>
    <n v="2857.99"/>
  </r>
  <r>
    <n v="2752"/>
    <x v="0"/>
    <x v="2"/>
    <x v="7"/>
    <m/>
    <s v="Missing"/>
    <s v="Unknown"/>
    <s v="No"/>
    <x v="5"/>
    <s v="Available"/>
    <m/>
    <m/>
    <s v="Invalid"/>
    <s v="Exclude"/>
    <n v="0"/>
    <s v="Insufficient Data"/>
    <s v="Missing Information"/>
    <s v="Exclude"/>
    <d v="2025-02-23T00:00:00"/>
    <d v="2025-02-23T00:00:00"/>
    <s v="Yes"/>
    <s v="Retail"/>
    <s v="Pune"/>
    <s v="Pune"/>
    <n v="341.26"/>
  </r>
  <r>
    <n v="2753"/>
    <x v="2"/>
    <x v="3"/>
    <x v="16"/>
    <s v="L"/>
    <s v="Alphabet"/>
    <s v="L"/>
    <s v="Yes"/>
    <x v="0"/>
    <s v="Available"/>
    <m/>
    <m/>
    <s v="Invalid"/>
    <s v="Exclude"/>
    <n v="0"/>
    <s v="Insufficient Data"/>
    <s v="Missing Information"/>
    <s v="Exclude"/>
    <d v="2024-12-02T00:00:00"/>
    <d v="2024-12-02T00:00:00"/>
    <s v="Yes"/>
    <s v="Retail"/>
    <s v="Kolkata"/>
    <s v="Kolkata"/>
    <n v="-364.23"/>
  </r>
  <r>
    <n v="2754"/>
    <x v="0"/>
    <x v="0"/>
    <x v="14"/>
    <s v="XL"/>
    <s v="Alphabet"/>
    <s v="XL"/>
    <s v="Yes"/>
    <x v="3"/>
    <s v="Sold"/>
    <m/>
    <m/>
    <s v="Invalid"/>
    <s v="Exclude"/>
    <n v="0"/>
    <s v="Insufficient Data"/>
    <s v="Missing Information"/>
    <s v="Exclude"/>
    <d v="2025-01-03T00:00:00"/>
    <d v="2025-01-03T00:00:00"/>
    <s v="Yes"/>
    <s v="Online"/>
    <s v="Kolkata"/>
    <s v="Kolkata"/>
    <n v="3565.12"/>
  </r>
  <r>
    <n v="2755"/>
    <x v="2"/>
    <x v="3"/>
    <x v="4"/>
    <s v="M"/>
    <s v="Alphabet"/>
    <s v="M"/>
    <s v="Yes"/>
    <x v="1"/>
    <s v="Sold"/>
    <n v="8574"/>
    <m/>
    <s v="Invalid"/>
    <s v="Exclude"/>
    <n v="0"/>
    <n v="25722"/>
    <s v="Valid Revenue"/>
    <s v="Include"/>
    <d v="2024-12-24T00:00:00"/>
    <d v="2024-12-24T00:00:00"/>
    <s v="Yes"/>
    <s v="Online"/>
    <s v="bengaluru"/>
    <s v="Bengaluru"/>
    <n v="161.94999999999999"/>
  </r>
  <r>
    <n v="2756"/>
    <x v="1"/>
    <x v="2"/>
    <x v="7"/>
    <m/>
    <s v="Missing"/>
    <s v="Unknown"/>
    <s v="No"/>
    <x v="0"/>
    <s v="Available"/>
    <n v="8510.85"/>
    <n v="1.1100000000000001"/>
    <s v="Invalid"/>
    <s v="Exclude"/>
    <n v="0"/>
    <s v="Insufficient Data"/>
    <s v="Missing Information"/>
    <s v="Exclude"/>
    <d v="2023-09-21T00:00:00"/>
    <d v="2023-09-21T00:00:00"/>
    <s v="Yes"/>
    <s v="Retail"/>
    <s v="bengaluru"/>
    <s v="Bengaluru"/>
    <n v="1491.91"/>
  </r>
  <r>
    <n v="2757"/>
    <x v="2"/>
    <x v="1"/>
    <x v="15"/>
    <m/>
    <s v="Missing"/>
    <s v="Unknown"/>
    <s v="No"/>
    <x v="5"/>
    <s v="Available"/>
    <n v="3101.14"/>
    <m/>
    <s v="Invalid"/>
    <s v="Exclude"/>
    <n v="0"/>
    <n v="0"/>
    <s v="No Recorded Revenue"/>
    <s v="Exclude"/>
    <d v="2025-05-21T00:00:00"/>
    <d v="2025-05-21T00:00:00"/>
    <s v="Yes"/>
    <s v="Online"/>
    <s v="Hyderabad"/>
    <s v="Hyderabad"/>
    <n v="-271.85000000000002"/>
  </r>
  <r>
    <n v="2758"/>
    <x v="1"/>
    <x v="2"/>
    <x v="7"/>
    <s v="M"/>
    <s v="Alphabet"/>
    <s v="M"/>
    <s v="Yes"/>
    <x v="0"/>
    <s v="Available"/>
    <m/>
    <m/>
    <s v="Invalid"/>
    <s v="Exclude"/>
    <n v="0"/>
    <s v="Insufficient Data"/>
    <s v="Missing Information"/>
    <s v="Exclude"/>
    <m/>
    <s v="Missing Date"/>
    <s v="No"/>
    <s v="Online"/>
    <s v="Pune"/>
    <s v="Pune"/>
    <n v="3986.03"/>
  </r>
  <r>
    <n v="2759"/>
    <x v="0"/>
    <x v="1"/>
    <x v="2"/>
    <m/>
    <s v="Missing"/>
    <s v="Unknown"/>
    <s v="No"/>
    <x v="0"/>
    <s v="Available"/>
    <m/>
    <m/>
    <s v="Invalid"/>
    <s v="Exclude"/>
    <n v="0"/>
    <s v="Insufficient Data"/>
    <s v="Missing Information"/>
    <s v="Exclude"/>
    <d v="2024-01-26T00:00:00"/>
    <d v="2024-01-26T00:00:00"/>
    <s v="Yes"/>
    <s v="Retail"/>
    <s v="Delhi"/>
    <s v="Delhi"/>
    <n v="1822.72"/>
  </r>
  <r>
    <n v="2760"/>
    <x v="2"/>
    <x v="0"/>
    <x v="0"/>
    <n v="7"/>
    <s v="Number"/>
    <s v="7"/>
    <s v="Yes"/>
    <x v="0"/>
    <s v="Available"/>
    <m/>
    <m/>
    <s v="Invalid"/>
    <s v="Exclude"/>
    <n v="0"/>
    <s v="Insufficient Data"/>
    <s v="Missing Information"/>
    <s v="Exclude"/>
    <d v="2025-05-28T00:00:00"/>
    <d v="2025-05-28T00:00:00"/>
    <s v="Yes"/>
    <s v="Online"/>
    <s v="Mumbai"/>
    <s v="Mumbai"/>
    <n v="1496.19"/>
  </r>
  <r>
    <n v="2761"/>
    <x v="0"/>
    <x v="1"/>
    <x v="2"/>
    <s v="M"/>
    <s v="Alphabet"/>
    <s v="M"/>
    <s v="Yes"/>
    <x v="2"/>
    <s v="Sold"/>
    <m/>
    <m/>
    <s v="Invalid"/>
    <s v="Exclude"/>
    <n v="0"/>
    <s v="Insufficient Data"/>
    <s v="Missing Information"/>
    <s v="Exclude"/>
    <m/>
    <s v="Missing Date"/>
    <s v="No"/>
    <s v="Retail"/>
    <s v="Delhi"/>
    <s v="Delhi"/>
    <n v="2588.0300000000002"/>
  </r>
  <r>
    <n v="2762"/>
    <x v="1"/>
    <x v="3"/>
    <x v="16"/>
    <s v="L"/>
    <s v="Alphabet"/>
    <s v="L"/>
    <s v="Yes"/>
    <x v="6"/>
    <s v="Sold"/>
    <m/>
    <m/>
    <s v="Invalid"/>
    <s v="Exclude"/>
    <n v="0"/>
    <s v="Insufficient Data"/>
    <s v="Missing Information"/>
    <s v="Exclude"/>
    <m/>
    <s v="Missing Date"/>
    <s v="No"/>
    <s v="Retail"/>
    <s v="Mumbai"/>
    <s v="Mumbai"/>
    <n v="-355.55"/>
  </r>
  <r>
    <n v="2763"/>
    <x v="1"/>
    <x v="1"/>
    <x v="15"/>
    <n v="10"/>
    <s v="Number"/>
    <s v="10"/>
    <s v="Yes"/>
    <x v="2"/>
    <s v="Sold"/>
    <n v="3328.58"/>
    <m/>
    <s v="Invalid"/>
    <s v="Exclude"/>
    <n v="0"/>
    <n v="13314.32"/>
    <s v="Valid Revenue"/>
    <s v="Include"/>
    <d v="2024-07-31T00:00:00"/>
    <d v="2024-07-31T00:00:00"/>
    <s v="Yes"/>
    <s v="Online"/>
    <s v="Pune"/>
    <s v="Pune"/>
    <n v="-763.34"/>
  </r>
  <r>
    <n v="2764"/>
    <x v="0"/>
    <x v="2"/>
    <x v="3"/>
    <m/>
    <s v="Missing"/>
    <s v="Unknown"/>
    <s v="No"/>
    <x v="0"/>
    <s v="Available"/>
    <n v="7776.94"/>
    <m/>
    <s v="Invalid"/>
    <s v="Exclude"/>
    <n v="0"/>
    <s v="Insufficient Data"/>
    <s v="Missing Information"/>
    <s v="Exclude"/>
    <d v="2025-03-17T00:00:00"/>
    <d v="2025-03-17T00:00:00"/>
    <s v="Yes"/>
    <s v="Retail"/>
    <s v="Kolkata"/>
    <s v="Kolkata"/>
    <n v="-532.24"/>
  </r>
  <r>
    <n v="2765"/>
    <x v="1"/>
    <x v="1"/>
    <x v="2"/>
    <s v="M"/>
    <s v="Alphabet"/>
    <s v="M"/>
    <s v="Yes"/>
    <x v="0"/>
    <s v="Available"/>
    <n v="6370.84"/>
    <m/>
    <s v="Invalid"/>
    <s v="Exclude"/>
    <n v="0"/>
    <s v="Insufficient Data"/>
    <s v="Missing Information"/>
    <s v="Exclude"/>
    <d v="2025-06-24T00:00:00"/>
    <d v="2025-06-24T00:00:00"/>
    <s v="Yes"/>
    <s v="Online"/>
    <s v="Mumbai"/>
    <s v="Mumbai"/>
    <n v="1609.7"/>
  </r>
  <r>
    <n v="2766"/>
    <x v="1"/>
    <x v="2"/>
    <x v="17"/>
    <m/>
    <s v="Missing"/>
    <s v="Unknown"/>
    <s v="No"/>
    <x v="4"/>
    <s v="Check Return/Refund"/>
    <n v="2609.0700000000002"/>
    <m/>
    <s v="Invalid"/>
    <s v="Exclude"/>
    <n v="0"/>
    <n v="-2609.0700000000002"/>
    <s v="Negative Revenue"/>
    <s v="Exclude"/>
    <d v="2024-12-23T00:00:00"/>
    <d v="2024-12-23T00:00:00"/>
    <s v="Yes"/>
    <s v="Retail"/>
    <s v="Mumbai"/>
    <s v="Mumbai"/>
    <n v="-265.27"/>
  </r>
  <r>
    <n v="2767"/>
    <x v="0"/>
    <x v="4"/>
    <x v="13"/>
    <s v="L"/>
    <s v="Alphabet"/>
    <s v="L"/>
    <s v="Yes"/>
    <x v="0"/>
    <s v="Available"/>
    <n v="6887.39"/>
    <m/>
    <s v="Invalid"/>
    <s v="Exclude"/>
    <n v="0"/>
    <s v="Insufficient Data"/>
    <s v="Missing Information"/>
    <s v="Exclude"/>
    <d v="2025-07-21T00:00:00"/>
    <d v="2025-07-21T00:00:00"/>
    <s v="Yes"/>
    <s v="Online"/>
    <s v="Delhi"/>
    <s v="Delhi"/>
    <n v="1562.76"/>
  </r>
  <r>
    <n v="2768"/>
    <x v="2"/>
    <x v="4"/>
    <x v="19"/>
    <m/>
    <s v="Missing"/>
    <s v="Unknown"/>
    <s v="No"/>
    <x v="0"/>
    <s v="Available"/>
    <m/>
    <m/>
    <s v="Invalid"/>
    <s v="Exclude"/>
    <n v="0"/>
    <s v="Insufficient Data"/>
    <s v="Missing Information"/>
    <s v="Exclude"/>
    <d v="2025-01-03T00:00:00"/>
    <d v="2025-01-03T00:00:00"/>
    <s v="Yes"/>
    <s v="Online"/>
    <s v="Pune"/>
    <s v="Pune"/>
    <n v="3525.96"/>
  </r>
  <r>
    <n v="2050"/>
    <x v="2"/>
    <x v="4"/>
    <x v="19"/>
    <m/>
    <s v="Missing"/>
    <s v="Unknown"/>
    <s v="No"/>
    <x v="0"/>
    <s v="Available"/>
    <n v="8335.48"/>
    <n v="0.56999999999999995"/>
    <s v="Valid"/>
    <s v="Include"/>
    <n v="0"/>
    <s v="Insufficient Data"/>
    <s v="Missing Information"/>
    <s v="Exclude"/>
    <d v="2025-06-30T00:00:00"/>
    <d v="2025-06-30T00:00:00"/>
    <s v="Yes"/>
    <s v="Retail"/>
    <s v="Mumbai"/>
    <s v="Mumbai"/>
    <n v="832.37"/>
  </r>
  <r>
    <n v="2770"/>
    <x v="2"/>
    <x v="1"/>
    <x v="1"/>
    <n v="9"/>
    <s v="Number"/>
    <s v="9"/>
    <s v="Yes"/>
    <x v="0"/>
    <s v="Available"/>
    <m/>
    <n v="0.7"/>
    <s v="Valid"/>
    <s v="Include"/>
    <n v="0"/>
    <s v="Insufficient Data"/>
    <s v="Missing Information"/>
    <s v="Exclude"/>
    <d v="2024-08-22T00:00:00"/>
    <d v="2024-08-22T00:00:00"/>
    <s v="Yes"/>
    <s v="Online"/>
    <s v="Kolkata"/>
    <s v="Kolkata"/>
    <n v="-1095.1199999999999"/>
  </r>
  <r>
    <n v="2771"/>
    <x v="2"/>
    <x v="3"/>
    <x v="16"/>
    <s v="M"/>
    <s v="Alphabet"/>
    <s v="M"/>
    <s v="Yes"/>
    <x v="0"/>
    <s v="Available"/>
    <n v="5222.92"/>
    <m/>
    <s v="Invalid"/>
    <s v="Exclude"/>
    <n v="0"/>
    <s v="Insufficient Data"/>
    <s v="Missing Information"/>
    <s v="Exclude"/>
    <d v="2025-05-26T00:00:00"/>
    <d v="2025-05-26T00:00:00"/>
    <s v="Yes"/>
    <s v="Online"/>
    <s v="Delhi"/>
    <s v="Delhi"/>
    <n v="1804.67"/>
  </r>
  <r>
    <n v="2772"/>
    <x v="0"/>
    <x v="4"/>
    <x v="13"/>
    <n v="12"/>
    <s v="Number"/>
    <s v="12"/>
    <s v="Yes"/>
    <x v="0"/>
    <s v="Available"/>
    <m/>
    <m/>
    <s v="Invalid"/>
    <s v="Exclude"/>
    <n v="0"/>
    <s v="Insufficient Data"/>
    <s v="Missing Information"/>
    <s v="Exclude"/>
    <d v="2025-01-04T00:00:00"/>
    <d v="2025-01-04T00:00:00"/>
    <s v="Yes"/>
    <s v="Online"/>
    <s v="Pune"/>
    <s v="Pune"/>
    <n v="2332.29"/>
  </r>
  <r>
    <n v="2773"/>
    <x v="1"/>
    <x v="0"/>
    <x v="14"/>
    <s v="M"/>
    <s v="Alphabet"/>
    <s v="M"/>
    <s v="Yes"/>
    <x v="3"/>
    <s v="Sold"/>
    <n v="5045.62"/>
    <n v="1.21"/>
    <s v="Invalid"/>
    <s v="Exclude"/>
    <n v="-1059.58"/>
    <s v="Insufficient Data"/>
    <s v="Missing Information"/>
    <s v="Exclude"/>
    <d v="2025-04-02T00:00:00"/>
    <d v="2025-04-02T00:00:00"/>
    <s v="Yes"/>
    <s v="Online"/>
    <s v="Hyderabad"/>
    <s v="Hyderabad"/>
    <n v="1191.02"/>
  </r>
  <r>
    <n v="2774"/>
    <x v="1"/>
    <x v="3"/>
    <x v="11"/>
    <s v="XL"/>
    <s v="Alphabet"/>
    <s v="XL"/>
    <s v="Yes"/>
    <x v="0"/>
    <s v="Available"/>
    <m/>
    <m/>
    <s v="Invalid"/>
    <s v="Exclude"/>
    <n v="0"/>
    <s v="Insufficient Data"/>
    <s v="Missing Information"/>
    <s v="Exclude"/>
    <m/>
    <s v="Missing Date"/>
    <s v="No"/>
    <s v="Online"/>
    <s v="bengaluru"/>
    <s v="Bengaluru"/>
    <n v="585.97"/>
  </r>
  <r>
    <n v="2775"/>
    <x v="2"/>
    <x v="2"/>
    <x v="18"/>
    <m/>
    <s v="Missing"/>
    <s v="Unknown"/>
    <s v="No"/>
    <x v="0"/>
    <s v="Available"/>
    <m/>
    <n v="0.73"/>
    <s v="Valid"/>
    <s v="Include"/>
    <n v="0"/>
    <s v="Insufficient Data"/>
    <s v="Missing Information"/>
    <s v="Exclude"/>
    <m/>
    <s v="Missing Date"/>
    <s v="No"/>
    <s v="Online"/>
    <s v="Pune"/>
    <s v="Pune"/>
    <n v="2329.33"/>
  </r>
  <r>
    <n v="2776"/>
    <x v="2"/>
    <x v="0"/>
    <x v="5"/>
    <s v="L"/>
    <s v="Alphabet"/>
    <s v="L"/>
    <s v="Yes"/>
    <x v="0"/>
    <s v="Available"/>
    <m/>
    <m/>
    <s v="Invalid"/>
    <s v="Exclude"/>
    <n v="0"/>
    <s v="Insufficient Data"/>
    <s v="Missing Information"/>
    <s v="Exclude"/>
    <d v="2025-03-17T00:00:00"/>
    <d v="2025-03-17T00:00:00"/>
    <s v="Yes"/>
    <s v="Retail"/>
    <s v="Mumbai"/>
    <s v="Mumbai"/>
    <n v="1143.68"/>
  </r>
  <r>
    <n v="2777"/>
    <x v="0"/>
    <x v="4"/>
    <x v="8"/>
    <s v="XL"/>
    <s v="Alphabet"/>
    <s v="XL"/>
    <s v="Yes"/>
    <x v="0"/>
    <s v="Available"/>
    <n v="9062.25"/>
    <m/>
    <s v="Invalid"/>
    <s v="Exclude"/>
    <n v="0"/>
    <s v="Insufficient Data"/>
    <s v="Missing Information"/>
    <s v="Exclude"/>
    <m/>
    <s v="Missing Date"/>
    <s v="No"/>
    <s v="Retail"/>
    <s v="Kolkata"/>
    <s v="Kolkata"/>
    <n v="-9.69"/>
  </r>
  <r>
    <n v="2778"/>
    <x v="0"/>
    <x v="1"/>
    <x v="15"/>
    <n v="11"/>
    <s v="Number"/>
    <s v="11"/>
    <s v="Yes"/>
    <x v="5"/>
    <s v="Available"/>
    <n v="4462.26"/>
    <m/>
    <s v="Invalid"/>
    <s v="Exclude"/>
    <n v="0"/>
    <n v="0"/>
    <s v="No Recorded Revenue"/>
    <s v="Exclude"/>
    <d v="2025-06-20T00:00:00"/>
    <d v="2025-06-20T00:00:00"/>
    <s v="Yes"/>
    <s v="Online"/>
    <s v="Hyderabad"/>
    <s v="Hyderabad"/>
    <n v="1006.73"/>
  </r>
  <r>
    <n v="2779"/>
    <x v="0"/>
    <x v="4"/>
    <x v="12"/>
    <m/>
    <s v="Missing"/>
    <s v="Unknown"/>
    <s v="No"/>
    <x v="0"/>
    <s v="Available"/>
    <m/>
    <n v="0.09"/>
    <s v="Valid"/>
    <s v="Include"/>
    <n v="0"/>
    <s v="Insufficient Data"/>
    <s v="Missing Information"/>
    <s v="Exclude"/>
    <d v="2024-12-06T00:00:00"/>
    <d v="2024-12-06T00:00:00"/>
    <s v="Yes"/>
    <s v="Online"/>
    <s v="bengaluru"/>
    <s v="Bengaluru"/>
    <n v="-187.36"/>
  </r>
  <r>
    <n v="2780"/>
    <x v="2"/>
    <x v="0"/>
    <x v="9"/>
    <n v="6"/>
    <s v="Number"/>
    <s v="6"/>
    <s v="Yes"/>
    <x v="3"/>
    <s v="Sold"/>
    <n v="4308.75"/>
    <n v="0.32"/>
    <s v="Valid"/>
    <s v="Include"/>
    <n v="2929.95"/>
    <n v="2929.95"/>
    <s v="Valid Revenue"/>
    <s v="Include"/>
    <m/>
    <s v="Missing Date"/>
    <s v="No"/>
    <s v="Online"/>
    <s v="Hyderabad"/>
    <s v="Hyderabad"/>
    <n v="799.35"/>
  </r>
  <r>
    <n v="2781"/>
    <x v="2"/>
    <x v="0"/>
    <x v="9"/>
    <n v="12"/>
    <s v="Number"/>
    <s v="12"/>
    <s v="Yes"/>
    <x v="3"/>
    <s v="Sold"/>
    <n v="6546.59"/>
    <n v="0.68"/>
    <s v="Valid"/>
    <s v="Include"/>
    <n v="2094.91"/>
    <n v="2094.9087999999997"/>
    <s v="Valid Revenue"/>
    <s v="Include"/>
    <d v="2023-09-03T00:00:00"/>
    <d v="2023-09-03T00:00:00"/>
    <s v="Yes"/>
    <s v="Retail"/>
    <s v="Bangalore"/>
    <s v="Bangalore"/>
    <n v="1504.31"/>
  </r>
  <r>
    <n v="2782"/>
    <x v="1"/>
    <x v="0"/>
    <x v="14"/>
    <n v="8"/>
    <s v="Number"/>
    <s v="8"/>
    <s v="Yes"/>
    <x v="0"/>
    <s v="Available"/>
    <n v="8292.3700000000008"/>
    <m/>
    <s v="Invalid"/>
    <s v="Exclude"/>
    <n v="0"/>
    <s v="Insufficient Data"/>
    <s v="Missing Information"/>
    <s v="Exclude"/>
    <m/>
    <s v="Missing Date"/>
    <s v="No"/>
    <s v="Online"/>
    <s v="Pune"/>
    <s v="Pune"/>
    <n v="-816.55"/>
  </r>
  <r>
    <n v="2783"/>
    <x v="1"/>
    <x v="3"/>
    <x v="4"/>
    <m/>
    <s v="Missing"/>
    <s v="Unknown"/>
    <s v="No"/>
    <x v="0"/>
    <s v="Available"/>
    <m/>
    <n v="0.36"/>
    <s v="Valid"/>
    <s v="Include"/>
    <n v="0"/>
    <s v="Insufficient Data"/>
    <s v="Missing Information"/>
    <s v="Exclude"/>
    <d v="2024-09-08T00:00:00"/>
    <d v="2024-09-08T00:00:00"/>
    <s v="Yes"/>
    <s v="Retail"/>
    <s v="Pune"/>
    <s v="Pune"/>
    <n v="134.94999999999999"/>
  </r>
  <r>
    <n v="2784"/>
    <x v="1"/>
    <x v="4"/>
    <x v="12"/>
    <s v="M"/>
    <s v="Alphabet"/>
    <s v="M"/>
    <s v="Yes"/>
    <x v="0"/>
    <s v="Available"/>
    <m/>
    <m/>
    <s v="Invalid"/>
    <s v="Exclude"/>
    <n v="0"/>
    <s v="Insufficient Data"/>
    <s v="Missing Information"/>
    <s v="Exclude"/>
    <d v="2025-01-28T00:00:00"/>
    <d v="2025-01-28T00:00:00"/>
    <s v="Yes"/>
    <s v="Online"/>
    <s v="Pune"/>
    <s v="Pune"/>
    <n v="2982.03"/>
  </r>
  <r>
    <n v="2785"/>
    <x v="1"/>
    <x v="2"/>
    <x v="3"/>
    <s v="L"/>
    <s v="Alphabet"/>
    <s v="L"/>
    <s v="Yes"/>
    <x v="6"/>
    <s v="Sold"/>
    <m/>
    <m/>
    <s v="Invalid"/>
    <s v="Exclude"/>
    <n v="0"/>
    <s v="Insufficient Data"/>
    <s v="Missing Information"/>
    <s v="Exclude"/>
    <d v="2024-10-20T00:00:00"/>
    <d v="2024-10-20T00:00:00"/>
    <s v="Yes"/>
    <s v="Retail"/>
    <s v="Hyderabad"/>
    <s v="Hyderabad"/>
    <n v="-834.71"/>
  </r>
  <r>
    <n v="2786"/>
    <x v="1"/>
    <x v="2"/>
    <x v="3"/>
    <n v="9"/>
    <s v="Number"/>
    <s v="9"/>
    <s v="Yes"/>
    <x v="0"/>
    <s v="Available"/>
    <m/>
    <n v="0.59"/>
    <s v="Valid"/>
    <s v="Include"/>
    <n v="0"/>
    <s v="Insufficient Data"/>
    <s v="Missing Information"/>
    <s v="Exclude"/>
    <d v="2024-10-20T00:00:00"/>
    <d v="2024-10-20T00:00:00"/>
    <s v="Yes"/>
    <s v="Online"/>
    <s v="Hyderabad"/>
    <s v="Hyderabad"/>
    <n v="3872.35"/>
  </r>
  <r>
    <n v="2787"/>
    <x v="0"/>
    <x v="0"/>
    <x v="9"/>
    <n v="12"/>
    <s v="Number"/>
    <s v="12"/>
    <s v="Yes"/>
    <x v="1"/>
    <s v="Sold"/>
    <n v="3440.88"/>
    <m/>
    <s v="Invalid"/>
    <s v="Exclude"/>
    <n v="0"/>
    <n v="10322.64"/>
    <s v="Valid Revenue"/>
    <s v="Include"/>
    <d v="2024-08-31T00:00:00"/>
    <d v="2024-08-31T00:00:00"/>
    <s v="Yes"/>
    <s v="Online"/>
    <s v="Pune"/>
    <s v="Pune"/>
    <n v="22.93"/>
  </r>
  <r>
    <n v="2788"/>
    <x v="1"/>
    <x v="1"/>
    <x v="6"/>
    <s v="M"/>
    <s v="Alphabet"/>
    <s v="M"/>
    <s v="Yes"/>
    <x v="0"/>
    <s v="Available"/>
    <n v="7478.84"/>
    <m/>
    <s v="Invalid"/>
    <s v="Exclude"/>
    <n v="0"/>
    <s v="Insufficient Data"/>
    <s v="Missing Information"/>
    <s v="Exclude"/>
    <d v="2024-01-04T00:00:00"/>
    <d v="2024-01-04T00:00:00"/>
    <s v="Yes"/>
    <s v="Retail"/>
    <s v="Hyderabad"/>
    <s v="Hyderabad"/>
    <n v="-18.399999999999999"/>
  </r>
  <r>
    <n v="2789"/>
    <x v="0"/>
    <x v="2"/>
    <x v="17"/>
    <s v="M"/>
    <s v="Alphabet"/>
    <s v="M"/>
    <s v="Yes"/>
    <x v="0"/>
    <s v="Available"/>
    <m/>
    <m/>
    <s v="Invalid"/>
    <s v="Exclude"/>
    <n v="0"/>
    <s v="Insufficient Data"/>
    <s v="Missing Information"/>
    <s v="Exclude"/>
    <d v="2024-01-15T00:00:00"/>
    <d v="2024-01-15T00:00:00"/>
    <s v="Yes"/>
    <s v="Retail"/>
    <s v="Kolkata"/>
    <s v="Kolkata"/>
    <n v="1756.75"/>
  </r>
  <r>
    <n v="2790"/>
    <x v="0"/>
    <x v="3"/>
    <x v="4"/>
    <s v="XL"/>
    <s v="Alphabet"/>
    <s v="XL"/>
    <s v="Yes"/>
    <x v="0"/>
    <s v="Available"/>
    <m/>
    <m/>
    <s v="Invalid"/>
    <s v="Exclude"/>
    <n v="0"/>
    <s v="Insufficient Data"/>
    <s v="Missing Information"/>
    <s v="Exclude"/>
    <d v="2024-08-17T00:00:00"/>
    <d v="2024-08-17T00:00:00"/>
    <s v="Yes"/>
    <s v="Retail"/>
    <s v="Delhi"/>
    <s v="Delhi"/>
    <n v="2554.8200000000002"/>
  </r>
  <r>
    <n v="2791"/>
    <x v="0"/>
    <x v="0"/>
    <x v="9"/>
    <s v="M"/>
    <s v="Alphabet"/>
    <s v="M"/>
    <s v="Yes"/>
    <x v="0"/>
    <s v="Available"/>
    <m/>
    <m/>
    <s v="Invalid"/>
    <s v="Exclude"/>
    <n v="0"/>
    <s v="Insufficient Data"/>
    <s v="Missing Information"/>
    <s v="Exclude"/>
    <d v="2024-05-29T00:00:00"/>
    <d v="2024-05-29T00:00:00"/>
    <s v="Yes"/>
    <s v="Retail"/>
    <s v="Delhi"/>
    <s v="Delhi"/>
    <n v="1194.43"/>
  </r>
  <r>
    <n v="2792"/>
    <x v="0"/>
    <x v="2"/>
    <x v="7"/>
    <s v="L"/>
    <s v="Alphabet"/>
    <s v="L"/>
    <s v="Yes"/>
    <x v="4"/>
    <s v="Check Return/Refund"/>
    <n v="4338.16"/>
    <m/>
    <s v="Invalid"/>
    <s v="Exclude"/>
    <n v="0"/>
    <n v="-4338.16"/>
    <s v="Negative Revenue"/>
    <s v="Exclude"/>
    <d v="2025-05-08T00:00:00"/>
    <d v="2025-05-08T00:00:00"/>
    <s v="Yes"/>
    <s v="Online"/>
    <s v="Kolkata"/>
    <s v="Kolkata"/>
    <n v="-328.05"/>
  </r>
  <r>
    <n v="2793"/>
    <x v="2"/>
    <x v="3"/>
    <x v="16"/>
    <s v="XL"/>
    <s v="Alphabet"/>
    <s v="XL"/>
    <s v="Yes"/>
    <x v="5"/>
    <s v="Available"/>
    <m/>
    <m/>
    <s v="Invalid"/>
    <s v="Exclude"/>
    <n v="0"/>
    <s v="Insufficient Data"/>
    <s v="Missing Information"/>
    <s v="Exclude"/>
    <d v="2024-10-12T00:00:00"/>
    <d v="2024-10-12T00:00:00"/>
    <s v="Yes"/>
    <s v="Retail"/>
    <s v="bengaluru"/>
    <s v="Bengaluru"/>
    <n v="922.24"/>
  </r>
  <r>
    <n v="2794"/>
    <x v="1"/>
    <x v="1"/>
    <x v="6"/>
    <m/>
    <s v="Missing"/>
    <s v="Unknown"/>
    <s v="No"/>
    <x v="0"/>
    <s v="Available"/>
    <m/>
    <n v="1.22"/>
    <s v="Invalid"/>
    <s v="Exclude"/>
    <n v="0"/>
    <s v="Insufficient Data"/>
    <s v="Missing Information"/>
    <s v="Exclude"/>
    <m/>
    <s v="Missing Date"/>
    <s v="No"/>
    <s v="Online"/>
    <s v="Mumbai"/>
    <s v="Mumbai"/>
    <n v="3833.78"/>
  </r>
  <r>
    <n v="2795"/>
    <x v="1"/>
    <x v="3"/>
    <x v="4"/>
    <s v="L"/>
    <s v="Alphabet"/>
    <s v="L"/>
    <s v="Yes"/>
    <x v="5"/>
    <s v="Available"/>
    <m/>
    <m/>
    <s v="Invalid"/>
    <s v="Exclude"/>
    <n v="0"/>
    <s v="Insufficient Data"/>
    <s v="Missing Information"/>
    <s v="Exclude"/>
    <m/>
    <s v="Missing Date"/>
    <s v="No"/>
    <s v="Retail"/>
    <s v="Delhi"/>
    <s v="Delhi"/>
    <n v="-615.37"/>
  </r>
  <r>
    <n v="2796"/>
    <x v="2"/>
    <x v="2"/>
    <x v="17"/>
    <n v="12"/>
    <s v="Number"/>
    <s v="12"/>
    <s v="Yes"/>
    <x v="4"/>
    <s v="Check Return/Refund"/>
    <n v="2849.49"/>
    <m/>
    <s v="Invalid"/>
    <s v="Exclude"/>
    <n v="0"/>
    <n v="-2849.49"/>
    <s v="Negative Revenue"/>
    <s v="Exclude"/>
    <d v="2023-11-08T00:00:00"/>
    <d v="2023-11-08T00:00:00"/>
    <s v="Yes"/>
    <s v="Retail"/>
    <s v="Mumbai"/>
    <s v="Mumbai"/>
    <n v="2597.58"/>
  </r>
  <r>
    <n v="2797"/>
    <x v="1"/>
    <x v="2"/>
    <x v="17"/>
    <m/>
    <s v="Missing"/>
    <s v="Unknown"/>
    <s v="No"/>
    <x v="0"/>
    <s v="Available"/>
    <n v="2162.29"/>
    <m/>
    <s v="Invalid"/>
    <s v="Exclude"/>
    <n v="0"/>
    <s v="Insufficient Data"/>
    <s v="Missing Information"/>
    <s v="Exclude"/>
    <d v="2025-03-30T00:00:00"/>
    <d v="2025-03-30T00:00:00"/>
    <s v="Yes"/>
    <s v="Retail"/>
    <s v="Delhi"/>
    <s v="Delhi"/>
    <n v="3158.47"/>
  </r>
  <r>
    <n v="2798"/>
    <x v="0"/>
    <x v="2"/>
    <x v="17"/>
    <s v="M"/>
    <s v="Alphabet"/>
    <s v="M"/>
    <s v="Yes"/>
    <x v="0"/>
    <s v="Available"/>
    <n v="8546.98"/>
    <m/>
    <s v="Invalid"/>
    <s v="Exclude"/>
    <n v="0"/>
    <s v="Insufficient Data"/>
    <s v="Missing Information"/>
    <s v="Exclude"/>
    <m/>
    <s v="Missing Date"/>
    <s v="No"/>
    <s v="Retail"/>
    <s v="Mumbai"/>
    <s v="Mumbai"/>
    <n v="430.88"/>
  </r>
  <r>
    <n v="2799"/>
    <x v="0"/>
    <x v="0"/>
    <x v="0"/>
    <m/>
    <s v="Missing"/>
    <s v="Unknown"/>
    <s v="No"/>
    <x v="1"/>
    <s v="Sold"/>
    <n v="2359.4699999999998"/>
    <n v="0.54"/>
    <s v="Valid"/>
    <s v="Include"/>
    <n v="3256.07"/>
    <n v="3256.0685999999996"/>
    <s v="Valid Revenue"/>
    <s v="Include"/>
    <d v="2025-07-08T00:00:00"/>
    <d v="2025-07-08T00:00:00"/>
    <s v="Yes"/>
    <s v="Online"/>
    <s v="Mumbai"/>
    <s v="Mumbai"/>
    <n v="3165.65"/>
  </r>
  <r>
    <n v="2800"/>
    <x v="1"/>
    <x v="3"/>
    <x v="4"/>
    <n v="6"/>
    <s v="Number"/>
    <s v="6"/>
    <s v="Yes"/>
    <x v="5"/>
    <s v="Available"/>
    <n v="8737.08"/>
    <n v="0.9"/>
    <s v="Valid"/>
    <s v="Include"/>
    <n v="0"/>
    <n v="0"/>
    <s v="No Recorded Revenue"/>
    <s v="Exclude"/>
    <d v="2025-03-13T00:00:00"/>
    <d v="2025-03-13T00:00:00"/>
    <s v="Yes"/>
    <s v="Online"/>
    <s v="Delhi"/>
    <s v="Delhi"/>
    <n v="1737"/>
  </r>
  <r>
    <n v="2801"/>
    <x v="1"/>
    <x v="3"/>
    <x v="4"/>
    <n v="8"/>
    <s v="Number"/>
    <s v="8"/>
    <s v="Yes"/>
    <x v="6"/>
    <s v="Sold"/>
    <m/>
    <m/>
    <s v="Invalid"/>
    <s v="Exclude"/>
    <n v="0"/>
    <s v="Insufficient Data"/>
    <s v="Missing Information"/>
    <s v="Exclude"/>
    <d v="2024-02-13T00:00:00"/>
    <d v="2024-02-13T00:00:00"/>
    <s v="Yes"/>
    <s v="Retail"/>
    <s v="Mumbai"/>
    <s v="Mumbai"/>
    <n v="2966.12"/>
  </r>
  <r>
    <n v="2802"/>
    <x v="2"/>
    <x v="3"/>
    <x v="11"/>
    <s v="L"/>
    <s v="Alphabet"/>
    <s v="L"/>
    <s v="Yes"/>
    <x v="1"/>
    <s v="Sold"/>
    <m/>
    <m/>
    <s v="Invalid"/>
    <s v="Exclude"/>
    <n v="0"/>
    <s v="Insufficient Data"/>
    <s v="Missing Information"/>
    <s v="Exclude"/>
    <d v="2024-01-19T00:00:00"/>
    <d v="2024-01-19T00:00:00"/>
    <s v="Yes"/>
    <s v="Online"/>
    <s v="Kolkata"/>
    <s v="Kolkata"/>
    <n v="-231.73"/>
  </r>
  <r>
    <n v="2803"/>
    <x v="1"/>
    <x v="1"/>
    <x v="6"/>
    <s v="XL"/>
    <s v="Alphabet"/>
    <s v="XL"/>
    <s v="Yes"/>
    <x v="5"/>
    <s v="Available"/>
    <m/>
    <m/>
    <s v="Invalid"/>
    <s v="Exclude"/>
    <n v="0"/>
    <s v="Insufficient Data"/>
    <s v="Missing Information"/>
    <s v="Exclude"/>
    <d v="2023-11-02T00:00:00"/>
    <d v="2023-11-02T00:00:00"/>
    <s v="Yes"/>
    <s v="Online"/>
    <s v="Hyderabad"/>
    <s v="Hyderabad"/>
    <n v="83.11"/>
  </r>
  <r>
    <n v="2804"/>
    <x v="0"/>
    <x v="3"/>
    <x v="16"/>
    <s v="XL"/>
    <s v="Alphabet"/>
    <s v="XL"/>
    <s v="Yes"/>
    <x v="4"/>
    <s v="Check Return/Refund"/>
    <m/>
    <m/>
    <s v="Invalid"/>
    <s v="Exclude"/>
    <n v="0"/>
    <s v="Insufficient Data"/>
    <s v="Missing Information"/>
    <s v="Exclude"/>
    <m/>
    <s v="Missing Date"/>
    <s v="No"/>
    <s v="Online"/>
    <s v="Hyderabad"/>
    <s v="Hyderabad"/>
    <n v="2270.96"/>
  </r>
  <r>
    <n v="2805"/>
    <x v="1"/>
    <x v="3"/>
    <x v="16"/>
    <s v="L"/>
    <s v="Alphabet"/>
    <s v="L"/>
    <s v="Yes"/>
    <x v="4"/>
    <s v="Check Return/Refund"/>
    <m/>
    <n v="0.82"/>
    <s v="Valid"/>
    <s v="Include"/>
    <n v="0"/>
    <s v="Insufficient Data"/>
    <s v="Missing Information"/>
    <s v="Exclude"/>
    <d v="2023-08-28T00:00:00"/>
    <d v="2023-08-28T00:00:00"/>
    <s v="Yes"/>
    <s v="Online"/>
    <s v="Pune"/>
    <s v="Pune"/>
    <n v="2037.76"/>
  </r>
  <r>
    <n v="2806"/>
    <x v="0"/>
    <x v="4"/>
    <x v="12"/>
    <n v="7"/>
    <s v="Number"/>
    <s v="7"/>
    <s v="Yes"/>
    <x v="1"/>
    <s v="Sold"/>
    <n v="4466.78"/>
    <m/>
    <s v="Invalid"/>
    <s v="Exclude"/>
    <n v="0"/>
    <n v="13400.34"/>
    <s v="Valid Revenue"/>
    <s v="Include"/>
    <d v="2024-02-10T00:00:00"/>
    <d v="2024-02-10T00:00:00"/>
    <s v="Yes"/>
    <s v="Online"/>
    <s v="Bangalore"/>
    <s v="Bangalore"/>
    <n v="2407.08"/>
  </r>
  <r>
    <n v="2807"/>
    <x v="0"/>
    <x v="0"/>
    <x v="14"/>
    <s v="L"/>
    <s v="Alphabet"/>
    <s v="L"/>
    <s v="Yes"/>
    <x v="6"/>
    <s v="Sold"/>
    <m/>
    <m/>
    <s v="Invalid"/>
    <s v="Exclude"/>
    <n v="0"/>
    <s v="Insufficient Data"/>
    <s v="Missing Information"/>
    <s v="Exclude"/>
    <d v="2024-10-01T00:00:00"/>
    <d v="2024-10-01T00:00:00"/>
    <s v="Yes"/>
    <s v="Online"/>
    <s v="Hyderabad"/>
    <s v="Hyderabad"/>
    <n v="875.36"/>
  </r>
  <r>
    <n v="2808"/>
    <x v="1"/>
    <x v="3"/>
    <x v="16"/>
    <s v="L"/>
    <s v="Alphabet"/>
    <s v="L"/>
    <s v="Yes"/>
    <x v="5"/>
    <s v="Available"/>
    <n v="7810.49"/>
    <m/>
    <s v="Invalid"/>
    <s v="Exclude"/>
    <n v="0"/>
    <n v="0"/>
    <s v="No Recorded Revenue"/>
    <s v="Exclude"/>
    <m/>
    <s v="Missing Date"/>
    <s v="No"/>
    <s v="Online"/>
    <s v="bengaluru"/>
    <s v="Bengaluru"/>
    <n v="-65.849999999999994"/>
  </r>
  <r>
    <n v="2809"/>
    <x v="1"/>
    <x v="3"/>
    <x v="11"/>
    <m/>
    <s v="Missing"/>
    <s v="Unknown"/>
    <s v="No"/>
    <x v="5"/>
    <s v="Available"/>
    <n v="3260.38"/>
    <n v="0.08"/>
    <s v="Valid"/>
    <s v="Include"/>
    <n v="0"/>
    <n v="0"/>
    <s v="No Recorded Revenue"/>
    <s v="Exclude"/>
    <m/>
    <s v="Missing Date"/>
    <s v="No"/>
    <s v="Retail"/>
    <s v="Mumbai"/>
    <s v="Mumbai"/>
    <n v="-554.84"/>
  </r>
  <r>
    <n v="2810"/>
    <x v="2"/>
    <x v="3"/>
    <x v="10"/>
    <n v="7"/>
    <s v="Number"/>
    <s v="7"/>
    <s v="Yes"/>
    <x v="6"/>
    <s v="Sold"/>
    <n v="2943.44"/>
    <n v="0.53"/>
    <s v="Valid"/>
    <s v="Include"/>
    <n v="2766.83"/>
    <n v="2766.8335999999999"/>
    <s v="Valid Revenue"/>
    <s v="Include"/>
    <m/>
    <s v="Missing Date"/>
    <s v="No"/>
    <s v="Retail"/>
    <s v="Hyderabad"/>
    <s v="Hyderabad"/>
    <n v="405.67"/>
  </r>
  <r>
    <n v="2811"/>
    <x v="2"/>
    <x v="4"/>
    <x v="13"/>
    <n v="8"/>
    <s v="Number"/>
    <s v="8"/>
    <s v="Yes"/>
    <x v="1"/>
    <s v="Sold"/>
    <n v="9153.02"/>
    <m/>
    <s v="Invalid"/>
    <s v="Exclude"/>
    <n v="0"/>
    <n v="27459.06"/>
    <s v="Valid Revenue"/>
    <s v="Include"/>
    <d v="2025-01-24T00:00:00"/>
    <d v="2025-01-24T00:00:00"/>
    <s v="Yes"/>
    <s v="Retail"/>
    <s v="Bangalore"/>
    <s v="Bangalore"/>
    <n v="-77.61"/>
  </r>
  <r>
    <n v="2812"/>
    <x v="2"/>
    <x v="4"/>
    <x v="19"/>
    <m/>
    <s v="Missing"/>
    <s v="Unknown"/>
    <s v="No"/>
    <x v="6"/>
    <s v="Sold"/>
    <n v="9507.39"/>
    <n v="0.01"/>
    <s v="Valid"/>
    <s v="Include"/>
    <n v="18824.63"/>
    <n v="18824.6322"/>
    <s v="Valid Revenue"/>
    <s v="Include"/>
    <d v="2024-08-08T00:00:00"/>
    <d v="2024-08-08T00:00:00"/>
    <s v="Yes"/>
    <s v="Online"/>
    <s v="Kolkata"/>
    <s v="Kolkata"/>
    <n v="2570.0100000000002"/>
  </r>
  <r>
    <n v="2813"/>
    <x v="2"/>
    <x v="3"/>
    <x v="11"/>
    <s v="M"/>
    <s v="Alphabet"/>
    <s v="M"/>
    <s v="Yes"/>
    <x v="2"/>
    <s v="Sold"/>
    <n v="7450.8"/>
    <m/>
    <s v="Invalid"/>
    <s v="Exclude"/>
    <n v="0"/>
    <n v="29803.200000000001"/>
    <s v="Valid Revenue"/>
    <s v="Include"/>
    <m/>
    <s v="Missing Date"/>
    <s v="No"/>
    <s v="Online"/>
    <s v="bengaluru"/>
    <s v="Bengaluru"/>
    <n v="2098.29"/>
  </r>
  <r>
    <n v="2814"/>
    <x v="0"/>
    <x v="3"/>
    <x v="4"/>
    <s v="M"/>
    <s v="Alphabet"/>
    <s v="M"/>
    <s v="Yes"/>
    <x v="5"/>
    <s v="Available"/>
    <m/>
    <m/>
    <s v="Invalid"/>
    <s v="Exclude"/>
    <n v="0"/>
    <s v="Insufficient Data"/>
    <s v="Missing Information"/>
    <s v="Exclude"/>
    <d v="2024-10-07T00:00:00"/>
    <d v="2024-10-07T00:00:00"/>
    <s v="Yes"/>
    <s v="Online"/>
    <s v="Delhi"/>
    <s v="Delhi"/>
    <n v="1702.06"/>
  </r>
  <r>
    <n v="2815"/>
    <x v="0"/>
    <x v="0"/>
    <x v="5"/>
    <s v="L"/>
    <s v="Alphabet"/>
    <s v="L"/>
    <s v="Yes"/>
    <x v="5"/>
    <s v="Available"/>
    <m/>
    <n v="1.1599999999999999"/>
    <s v="Invalid"/>
    <s v="Exclude"/>
    <n v="0"/>
    <s v="Insufficient Data"/>
    <s v="Missing Information"/>
    <s v="Exclude"/>
    <m/>
    <s v="Missing Date"/>
    <s v="No"/>
    <s v="Online"/>
    <s v="Kolkata"/>
    <s v="Kolkata"/>
    <n v="3281.98"/>
  </r>
  <r>
    <n v="2816"/>
    <x v="2"/>
    <x v="4"/>
    <x v="19"/>
    <s v="M"/>
    <s v="Alphabet"/>
    <s v="M"/>
    <s v="Yes"/>
    <x v="1"/>
    <s v="Sold"/>
    <n v="5983.35"/>
    <m/>
    <s v="Invalid"/>
    <s v="Exclude"/>
    <n v="0"/>
    <n v="17950.050000000003"/>
    <s v="Valid Revenue"/>
    <s v="Include"/>
    <d v="2025-01-22T00:00:00"/>
    <d v="2025-01-22T00:00:00"/>
    <s v="Yes"/>
    <s v="Retail"/>
    <s v="Hyderabad"/>
    <s v="Hyderabad"/>
    <n v="916.13"/>
  </r>
  <r>
    <n v="2032"/>
    <x v="1"/>
    <x v="1"/>
    <x v="6"/>
    <n v="10"/>
    <s v="Number"/>
    <s v="10"/>
    <s v="Yes"/>
    <x v="6"/>
    <s v="Sold"/>
    <m/>
    <n v="0.96"/>
    <s v="Valid"/>
    <s v="Include"/>
    <n v="0"/>
    <s v="Insufficient Data"/>
    <s v="Missing Information"/>
    <s v="Exclude"/>
    <d v="2024-10-16T00:00:00"/>
    <d v="2024-10-16T00:00:00"/>
    <s v="Yes"/>
    <s v="Online"/>
    <s v="Kolkata"/>
    <s v="Kolkata"/>
    <n v="-596.41"/>
  </r>
  <r>
    <n v="2818"/>
    <x v="0"/>
    <x v="1"/>
    <x v="2"/>
    <m/>
    <s v="Missing"/>
    <s v="Unknown"/>
    <s v="No"/>
    <x v="4"/>
    <s v="Check Return/Refund"/>
    <m/>
    <m/>
    <s v="Invalid"/>
    <s v="Exclude"/>
    <n v="0"/>
    <s v="Insufficient Data"/>
    <s v="Missing Information"/>
    <s v="Exclude"/>
    <d v="2025-05-08T00:00:00"/>
    <d v="2025-05-08T00:00:00"/>
    <s v="Yes"/>
    <s v="Retail"/>
    <s v="Pune"/>
    <s v="Pune"/>
    <n v="-797.91"/>
  </r>
  <r>
    <n v="2819"/>
    <x v="0"/>
    <x v="1"/>
    <x v="2"/>
    <n v="9"/>
    <s v="Number"/>
    <s v="9"/>
    <s v="Yes"/>
    <x v="0"/>
    <s v="Available"/>
    <n v="7645.41"/>
    <m/>
    <s v="Invalid"/>
    <s v="Exclude"/>
    <n v="0"/>
    <s v="Insufficient Data"/>
    <s v="Missing Information"/>
    <s v="Exclude"/>
    <d v="2025-01-20T00:00:00"/>
    <d v="2025-01-20T00:00:00"/>
    <s v="Yes"/>
    <s v="Retail"/>
    <s v="bengaluru"/>
    <s v="Bengaluru"/>
    <n v="593.62"/>
  </r>
  <r>
    <n v="2820"/>
    <x v="1"/>
    <x v="2"/>
    <x v="3"/>
    <s v="M"/>
    <s v="Alphabet"/>
    <s v="M"/>
    <s v="Yes"/>
    <x v="2"/>
    <s v="Sold"/>
    <n v="8659.15"/>
    <m/>
    <s v="Invalid"/>
    <s v="Exclude"/>
    <n v="0"/>
    <n v="34636.6"/>
    <s v="Valid Revenue"/>
    <s v="Include"/>
    <d v="2024-08-05T00:00:00"/>
    <d v="2024-08-05T00:00:00"/>
    <s v="Yes"/>
    <s v="Online"/>
    <s v="Mumbai"/>
    <s v="Mumbai"/>
    <n v="2078.39"/>
  </r>
  <r>
    <n v="2821"/>
    <x v="0"/>
    <x v="2"/>
    <x v="18"/>
    <m/>
    <s v="Missing"/>
    <s v="Unknown"/>
    <s v="No"/>
    <x v="5"/>
    <s v="Available"/>
    <n v="3360.35"/>
    <m/>
    <s v="Invalid"/>
    <s v="Exclude"/>
    <n v="0"/>
    <n v="0"/>
    <s v="No Recorded Revenue"/>
    <s v="Exclude"/>
    <d v="2025-04-08T00:00:00"/>
    <d v="2025-04-08T00:00:00"/>
    <s v="Yes"/>
    <s v="Online"/>
    <s v="Delhi"/>
    <s v="Delhi"/>
    <n v="2991.25"/>
  </r>
  <r>
    <n v="2822"/>
    <x v="1"/>
    <x v="2"/>
    <x v="3"/>
    <n v="11"/>
    <s v="Number"/>
    <s v="11"/>
    <s v="Yes"/>
    <x v="0"/>
    <s v="Available"/>
    <n v="8314.34"/>
    <m/>
    <s v="Invalid"/>
    <s v="Exclude"/>
    <n v="0"/>
    <s v="Insufficient Data"/>
    <s v="Missing Information"/>
    <s v="Exclude"/>
    <d v="2025-07-10T00:00:00"/>
    <d v="2025-07-10T00:00:00"/>
    <s v="Yes"/>
    <s v="Retail"/>
    <s v="Bangalore"/>
    <s v="Bangalore"/>
    <n v="-1145.98"/>
  </r>
  <r>
    <n v="2823"/>
    <x v="2"/>
    <x v="1"/>
    <x v="6"/>
    <s v="L"/>
    <s v="Alphabet"/>
    <s v="L"/>
    <s v="Yes"/>
    <x v="3"/>
    <s v="Sold"/>
    <m/>
    <m/>
    <s v="Invalid"/>
    <s v="Exclude"/>
    <n v="0"/>
    <s v="Insufficient Data"/>
    <s v="Missing Information"/>
    <s v="Exclude"/>
    <d v="2024-07-27T00:00:00"/>
    <d v="2024-07-27T00:00:00"/>
    <s v="Yes"/>
    <s v="Retail"/>
    <s v="Mumbai"/>
    <s v="Mumbai"/>
    <n v="-1125.9100000000001"/>
  </r>
  <r>
    <n v="2824"/>
    <x v="2"/>
    <x v="4"/>
    <x v="8"/>
    <s v="L"/>
    <s v="Alphabet"/>
    <s v="L"/>
    <s v="Yes"/>
    <x v="2"/>
    <s v="Sold"/>
    <n v="5123.3500000000004"/>
    <m/>
    <s v="Invalid"/>
    <s v="Exclude"/>
    <n v="0"/>
    <n v="20493.400000000001"/>
    <s v="Valid Revenue"/>
    <s v="Include"/>
    <d v="2024-11-02T00:00:00"/>
    <d v="2024-11-02T00:00:00"/>
    <s v="Yes"/>
    <s v="Online"/>
    <s v="Mumbai"/>
    <s v="Mumbai"/>
    <n v="1620.37"/>
  </r>
  <r>
    <n v="2825"/>
    <x v="0"/>
    <x v="0"/>
    <x v="0"/>
    <s v="M"/>
    <s v="Alphabet"/>
    <s v="M"/>
    <s v="Yes"/>
    <x v="0"/>
    <s v="Available"/>
    <m/>
    <m/>
    <s v="Invalid"/>
    <s v="Exclude"/>
    <n v="0"/>
    <s v="Insufficient Data"/>
    <s v="Missing Information"/>
    <s v="Exclude"/>
    <m/>
    <s v="Missing Date"/>
    <s v="No"/>
    <s v="Retail"/>
    <s v="Pune"/>
    <s v="Pune"/>
    <n v="2322.87"/>
  </r>
  <r>
    <n v="2826"/>
    <x v="0"/>
    <x v="2"/>
    <x v="3"/>
    <s v="M"/>
    <s v="Alphabet"/>
    <s v="M"/>
    <s v="Yes"/>
    <x v="6"/>
    <s v="Sold"/>
    <m/>
    <n v="0.01"/>
    <s v="Valid"/>
    <s v="Include"/>
    <n v="0"/>
    <s v="Insufficient Data"/>
    <s v="Missing Information"/>
    <s v="Exclude"/>
    <m/>
    <s v="Missing Date"/>
    <s v="No"/>
    <s v="Retail"/>
    <s v="bengaluru"/>
    <s v="Bengaluru"/>
    <n v="262.81"/>
  </r>
  <r>
    <n v="2827"/>
    <x v="2"/>
    <x v="4"/>
    <x v="8"/>
    <s v="L"/>
    <s v="Alphabet"/>
    <s v="L"/>
    <s v="Yes"/>
    <x v="5"/>
    <s v="Available"/>
    <n v="4278.28"/>
    <n v="1.17"/>
    <s v="Invalid"/>
    <s v="Exclude"/>
    <n v="0"/>
    <s v="Insufficient Data"/>
    <s v="Missing Information"/>
    <s v="Exclude"/>
    <d v="2025-01-27T00:00:00"/>
    <d v="2025-01-27T00:00:00"/>
    <s v="Yes"/>
    <s v="Retail"/>
    <s v="Hyderabad"/>
    <s v="Hyderabad"/>
    <n v="860.32"/>
  </r>
  <r>
    <n v="2828"/>
    <x v="1"/>
    <x v="0"/>
    <x v="14"/>
    <s v="XL"/>
    <s v="Alphabet"/>
    <s v="XL"/>
    <s v="Yes"/>
    <x v="0"/>
    <s v="Available"/>
    <n v="2095"/>
    <m/>
    <s v="Invalid"/>
    <s v="Exclude"/>
    <n v="0"/>
    <s v="Insufficient Data"/>
    <s v="Missing Information"/>
    <s v="Exclude"/>
    <d v="2024-09-05T00:00:00"/>
    <d v="2024-09-05T00:00:00"/>
    <s v="Yes"/>
    <s v="Online"/>
    <s v="Hyderabad"/>
    <s v="Hyderabad"/>
    <n v="-831.4"/>
  </r>
  <r>
    <n v="2829"/>
    <x v="2"/>
    <x v="4"/>
    <x v="19"/>
    <s v="XL"/>
    <s v="Alphabet"/>
    <s v="XL"/>
    <s v="Yes"/>
    <x v="0"/>
    <s v="Available"/>
    <m/>
    <m/>
    <s v="Invalid"/>
    <s v="Exclude"/>
    <n v="0"/>
    <s v="Insufficient Data"/>
    <s v="Missing Information"/>
    <s v="Exclude"/>
    <d v="2024-07-17T00:00:00"/>
    <d v="2024-07-17T00:00:00"/>
    <s v="Yes"/>
    <s v="Online"/>
    <s v="Kolkata"/>
    <s v="Kolkata"/>
    <n v="2539.92"/>
  </r>
  <r>
    <n v="2830"/>
    <x v="2"/>
    <x v="4"/>
    <x v="8"/>
    <m/>
    <s v="Missing"/>
    <s v="Unknown"/>
    <s v="No"/>
    <x v="4"/>
    <s v="Check Return/Refund"/>
    <n v="8572.48"/>
    <n v="0.88"/>
    <s v="Valid"/>
    <s v="Include"/>
    <n v="-1028.7"/>
    <n v="-1028.6976"/>
    <s v="Negative Revenue"/>
    <s v="Exclude"/>
    <m/>
    <s v="Missing Date"/>
    <s v="No"/>
    <s v="Online"/>
    <s v="Delhi"/>
    <s v="Delhi"/>
    <n v="1221.0899999999999"/>
  </r>
  <r>
    <n v="2831"/>
    <x v="1"/>
    <x v="0"/>
    <x v="0"/>
    <n v="7"/>
    <s v="Number"/>
    <s v="7"/>
    <s v="Yes"/>
    <x v="2"/>
    <s v="Sold"/>
    <m/>
    <m/>
    <s v="Invalid"/>
    <s v="Exclude"/>
    <n v="0"/>
    <s v="Insufficient Data"/>
    <s v="Missing Information"/>
    <s v="Exclude"/>
    <d v="2024-11-10T00:00:00"/>
    <d v="2024-11-10T00:00:00"/>
    <s v="Yes"/>
    <s v="Online"/>
    <s v="Mumbai"/>
    <s v="Mumbai"/>
    <n v="3134.87"/>
  </r>
  <r>
    <n v="2832"/>
    <x v="0"/>
    <x v="4"/>
    <x v="12"/>
    <m/>
    <s v="Missing"/>
    <s v="Unknown"/>
    <s v="No"/>
    <x v="5"/>
    <s v="Available"/>
    <m/>
    <n v="0.15"/>
    <s v="Valid"/>
    <s v="Include"/>
    <n v="0"/>
    <s v="Insufficient Data"/>
    <s v="Missing Information"/>
    <s v="Exclude"/>
    <d v="2024-05-17T00:00:00"/>
    <d v="2024-05-17T00:00:00"/>
    <s v="Yes"/>
    <s v="Retail"/>
    <s v="Hyderabad"/>
    <s v="Hyderabad"/>
    <n v="752"/>
  </r>
  <r>
    <n v="2833"/>
    <x v="1"/>
    <x v="0"/>
    <x v="5"/>
    <s v="XL"/>
    <s v="Alphabet"/>
    <s v="XL"/>
    <s v="Yes"/>
    <x v="2"/>
    <s v="Sold"/>
    <n v="2224.9"/>
    <m/>
    <s v="Invalid"/>
    <s v="Exclude"/>
    <n v="0"/>
    <n v="8899.6"/>
    <s v="Valid Revenue"/>
    <s v="Include"/>
    <d v="2025-01-19T00:00:00"/>
    <d v="2025-01-19T00:00:00"/>
    <s v="Yes"/>
    <s v="Online"/>
    <s v="Pune"/>
    <s v="Pune"/>
    <n v="-16.04"/>
  </r>
  <r>
    <n v="2834"/>
    <x v="0"/>
    <x v="0"/>
    <x v="5"/>
    <s v="M"/>
    <s v="Alphabet"/>
    <s v="M"/>
    <s v="Yes"/>
    <x v="4"/>
    <s v="Check Return/Refund"/>
    <n v="9544.08"/>
    <m/>
    <s v="Invalid"/>
    <s v="Exclude"/>
    <n v="0"/>
    <n v="-9544.08"/>
    <s v="Negative Revenue"/>
    <s v="Exclude"/>
    <d v="2024-09-05T00:00:00"/>
    <d v="2024-09-05T00:00:00"/>
    <s v="Yes"/>
    <s v="Retail"/>
    <s v="Kolkata"/>
    <s v="Kolkata"/>
    <n v="575.58000000000004"/>
  </r>
  <r>
    <n v="2835"/>
    <x v="1"/>
    <x v="2"/>
    <x v="18"/>
    <m/>
    <s v="Missing"/>
    <s v="Unknown"/>
    <s v="No"/>
    <x v="0"/>
    <s v="Available"/>
    <n v="9240.64"/>
    <n v="0.63"/>
    <s v="Valid"/>
    <s v="Include"/>
    <n v="0"/>
    <s v="Insufficient Data"/>
    <s v="Missing Information"/>
    <s v="Exclude"/>
    <d v="2024-10-07T00:00:00"/>
    <d v="2024-10-07T00:00:00"/>
    <s v="Yes"/>
    <s v="Retail"/>
    <s v="Pune"/>
    <s v="Pune"/>
    <n v="1873.76"/>
  </r>
  <r>
    <n v="2836"/>
    <x v="2"/>
    <x v="4"/>
    <x v="12"/>
    <s v="L"/>
    <s v="Alphabet"/>
    <s v="L"/>
    <s v="Yes"/>
    <x v="5"/>
    <s v="Available"/>
    <n v="9098.9"/>
    <n v="0.75"/>
    <s v="Valid"/>
    <s v="Include"/>
    <n v="0"/>
    <n v="0"/>
    <s v="No Recorded Revenue"/>
    <s v="Exclude"/>
    <d v="2025-07-22T00:00:00"/>
    <d v="2025-07-22T00:00:00"/>
    <s v="Yes"/>
    <s v="Retail"/>
    <s v="Delhi"/>
    <s v="Delhi"/>
    <n v="2729.87"/>
  </r>
  <r>
    <n v="2837"/>
    <x v="1"/>
    <x v="3"/>
    <x v="16"/>
    <s v="L"/>
    <s v="Alphabet"/>
    <s v="L"/>
    <s v="Yes"/>
    <x v="0"/>
    <s v="Available"/>
    <n v="8889.68"/>
    <m/>
    <s v="Invalid"/>
    <s v="Exclude"/>
    <n v="0"/>
    <s v="Insufficient Data"/>
    <s v="Missing Information"/>
    <s v="Exclude"/>
    <m/>
    <s v="Missing Date"/>
    <s v="No"/>
    <s v="Online"/>
    <s v="Mumbai"/>
    <s v="Mumbai"/>
    <n v="2191.17"/>
  </r>
  <r>
    <n v="2838"/>
    <x v="1"/>
    <x v="4"/>
    <x v="8"/>
    <s v="XL"/>
    <s v="Alphabet"/>
    <s v="XL"/>
    <s v="Yes"/>
    <x v="2"/>
    <s v="Sold"/>
    <n v="8605.73"/>
    <m/>
    <s v="Invalid"/>
    <s v="Exclude"/>
    <n v="0"/>
    <n v="34422.92"/>
    <s v="Valid Revenue"/>
    <s v="Include"/>
    <d v="2025-01-08T00:00:00"/>
    <d v="2025-01-08T00:00:00"/>
    <s v="Yes"/>
    <s v="Retail"/>
    <s v="Pune"/>
    <s v="Pune"/>
    <n v="-990.99"/>
  </r>
  <r>
    <n v="2839"/>
    <x v="2"/>
    <x v="2"/>
    <x v="7"/>
    <n v="6"/>
    <s v="Number"/>
    <s v="6"/>
    <s v="Yes"/>
    <x v="0"/>
    <s v="Available"/>
    <m/>
    <m/>
    <s v="Invalid"/>
    <s v="Exclude"/>
    <n v="0"/>
    <s v="Insufficient Data"/>
    <s v="Missing Information"/>
    <s v="Exclude"/>
    <d v="2025-03-03T00:00:00"/>
    <d v="2025-03-03T00:00:00"/>
    <s v="Yes"/>
    <s v="Online"/>
    <s v="Hyderabad"/>
    <s v="Hyderabad"/>
    <n v="2992.52"/>
  </r>
  <r>
    <n v="2050"/>
    <x v="1"/>
    <x v="2"/>
    <x v="3"/>
    <s v="L"/>
    <s v="Alphabet"/>
    <s v="L"/>
    <s v="Yes"/>
    <x v="4"/>
    <s v="Check Return/Refund"/>
    <m/>
    <m/>
    <s v="Invalid"/>
    <s v="Exclude"/>
    <n v="0"/>
    <s v="Insufficient Data"/>
    <s v="Missing Information"/>
    <s v="Exclude"/>
    <d v="2024-11-28T00:00:00"/>
    <d v="2024-11-28T00:00:00"/>
    <s v="Yes"/>
    <s v="Online"/>
    <s v="Kolkata"/>
    <s v="Kolkata"/>
    <n v="3407.87"/>
  </r>
  <r>
    <n v="2841"/>
    <x v="2"/>
    <x v="4"/>
    <x v="19"/>
    <s v="M"/>
    <s v="Alphabet"/>
    <s v="M"/>
    <s v="Yes"/>
    <x v="3"/>
    <s v="Sold"/>
    <n v="4166.9399999999996"/>
    <m/>
    <s v="Invalid"/>
    <s v="Exclude"/>
    <n v="0"/>
    <n v="4166.9399999999996"/>
    <s v="Valid Revenue"/>
    <s v="Include"/>
    <m/>
    <s v="Missing Date"/>
    <s v="No"/>
    <s v="Online"/>
    <s v="Delhi"/>
    <s v="Delhi"/>
    <n v="2865.93"/>
  </r>
  <r>
    <n v="2842"/>
    <x v="1"/>
    <x v="1"/>
    <x v="15"/>
    <s v="M"/>
    <s v="Alphabet"/>
    <s v="M"/>
    <s v="Yes"/>
    <x v="4"/>
    <s v="Check Return/Refund"/>
    <m/>
    <m/>
    <s v="Invalid"/>
    <s v="Exclude"/>
    <n v="0"/>
    <s v="Insufficient Data"/>
    <s v="Missing Information"/>
    <s v="Exclude"/>
    <d v="2025-01-19T00:00:00"/>
    <d v="2025-01-19T00:00:00"/>
    <s v="Yes"/>
    <s v="Online"/>
    <s v="Bangalore"/>
    <s v="Bangalore"/>
    <n v="-1193.98"/>
  </r>
  <r>
    <n v="2843"/>
    <x v="2"/>
    <x v="0"/>
    <x v="0"/>
    <n v="12"/>
    <s v="Number"/>
    <s v="12"/>
    <s v="Yes"/>
    <x v="0"/>
    <s v="Available"/>
    <m/>
    <m/>
    <s v="Invalid"/>
    <s v="Exclude"/>
    <n v="0"/>
    <s v="Insufficient Data"/>
    <s v="Missing Information"/>
    <s v="Exclude"/>
    <d v="2025-04-25T00:00:00"/>
    <d v="2025-04-25T00:00:00"/>
    <s v="Yes"/>
    <s v="Online"/>
    <s v="Mumbai"/>
    <s v="Mumbai"/>
    <n v="3574.05"/>
  </r>
  <r>
    <n v="2844"/>
    <x v="2"/>
    <x v="2"/>
    <x v="7"/>
    <m/>
    <s v="Missing"/>
    <s v="Unknown"/>
    <s v="No"/>
    <x v="6"/>
    <s v="Sold"/>
    <n v="6495.53"/>
    <n v="0.23"/>
    <s v="Valid"/>
    <s v="Include"/>
    <n v="10003.120000000001"/>
    <n v="10003.1162"/>
    <s v="Valid Revenue"/>
    <s v="Include"/>
    <m/>
    <s v="Missing Date"/>
    <s v="No"/>
    <s v="Retail"/>
    <s v="Mumbai"/>
    <s v="Mumbai"/>
    <n v="-951.85"/>
  </r>
  <r>
    <n v="2845"/>
    <x v="2"/>
    <x v="0"/>
    <x v="14"/>
    <m/>
    <s v="Missing"/>
    <s v="Unknown"/>
    <s v="No"/>
    <x v="0"/>
    <s v="Available"/>
    <m/>
    <m/>
    <s v="Invalid"/>
    <s v="Exclude"/>
    <n v="0"/>
    <s v="Insufficient Data"/>
    <s v="Missing Information"/>
    <s v="Exclude"/>
    <d v="2023-10-31T00:00:00"/>
    <d v="2023-10-31T00:00:00"/>
    <s v="Yes"/>
    <s v="Retail"/>
    <s v="Pune"/>
    <s v="Pune"/>
    <n v="40.98"/>
  </r>
  <r>
    <n v="2846"/>
    <x v="0"/>
    <x v="0"/>
    <x v="14"/>
    <s v="L"/>
    <s v="Alphabet"/>
    <s v="L"/>
    <s v="Yes"/>
    <x v="0"/>
    <s v="Available"/>
    <n v="2932.99"/>
    <m/>
    <s v="Invalid"/>
    <s v="Exclude"/>
    <n v="0"/>
    <s v="Insufficient Data"/>
    <s v="Missing Information"/>
    <s v="Exclude"/>
    <d v="2024-10-29T00:00:00"/>
    <d v="2024-10-29T00:00:00"/>
    <s v="Yes"/>
    <s v="Online"/>
    <s v="Pune"/>
    <s v="Pune"/>
    <n v="-543.26"/>
  </r>
  <r>
    <n v="2847"/>
    <x v="2"/>
    <x v="0"/>
    <x v="9"/>
    <s v="XL"/>
    <s v="Alphabet"/>
    <s v="XL"/>
    <s v="Yes"/>
    <x v="5"/>
    <s v="Available"/>
    <m/>
    <n v="0.16"/>
    <s v="Valid"/>
    <s v="Include"/>
    <n v="0"/>
    <s v="Insufficient Data"/>
    <s v="Missing Information"/>
    <s v="Exclude"/>
    <d v="2024-11-16T00:00:00"/>
    <d v="2024-11-16T00:00:00"/>
    <s v="Yes"/>
    <s v="Online"/>
    <s v="Bangalore"/>
    <s v="Bangalore"/>
    <n v="3988.85"/>
  </r>
  <r>
    <n v="2848"/>
    <x v="0"/>
    <x v="3"/>
    <x v="11"/>
    <n v="8"/>
    <s v="Number"/>
    <s v="8"/>
    <s v="Yes"/>
    <x v="0"/>
    <s v="Available"/>
    <n v="9476.7999999999993"/>
    <n v="0.03"/>
    <s v="Valid"/>
    <s v="Include"/>
    <n v="0"/>
    <s v="Insufficient Data"/>
    <s v="Missing Information"/>
    <s v="Exclude"/>
    <d v="2024-08-14T00:00:00"/>
    <d v="2024-08-14T00:00:00"/>
    <s v="Yes"/>
    <s v="Online"/>
    <s v="Hyderabad"/>
    <s v="Hyderabad"/>
    <n v="-350.03"/>
  </r>
  <r>
    <n v="2008"/>
    <x v="2"/>
    <x v="3"/>
    <x v="10"/>
    <s v="XL"/>
    <s v="Alphabet"/>
    <s v="XL"/>
    <s v="Yes"/>
    <x v="0"/>
    <s v="Available"/>
    <m/>
    <m/>
    <s v="Invalid"/>
    <s v="Exclude"/>
    <n v="0"/>
    <s v="Insufficient Data"/>
    <s v="Missing Information"/>
    <s v="Exclude"/>
    <d v="2024-07-25T00:00:00"/>
    <d v="2024-07-25T00:00:00"/>
    <s v="Yes"/>
    <s v="Retail"/>
    <s v="Mumbai"/>
    <s v="Mumbai"/>
    <n v="-639.41999999999996"/>
  </r>
  <r>
    <n v="2850"/>
    <x v="0"/>
    <x v="2"/>
    <x v="7"/>
    <s v="XL"/>
    <s v="Alphabet"/>
    <s v="XL"/>
    <s v="Yes"/>
    <x v="6"/>
    <s v="Sold"/>
    <m/>
    <m/>
    <s v="Invalid"/>
    <s v="Exclude"/>
    <n v="0"/>
    <s v="Insufficient Data"/>
    <s v="Missing Information"/>
    <s v="Exclude"/>
    <d v="2024-11-10T00:00:00"/>
    <d v="2024-11-10T00:00:00"/>
    <s v="Yes"/>
    <s v="Retail"/>
    <s v="Pune"/>
    <s v="Pune"/>
    <n v="458.86"/>
  </r>
  <r>
    <n v="2851"/>
    <x v="0"/>
    <x v="2"/>
    <x v="3"/>
    <s v="XL"/>
    <s v="Alphabet"/>
    <s v="XL"/>
    <s v="Yes"/>
    <x v="0"/>
    <s v="Available"/>
    <n v="2241.11"/>
    <m/>
    <s v="Invalid"/>
    <s v="Exclude"/>
    <n v="0"/>
    <s v="Insufficient Data"/>
    <s v="Missing Information"/>
    <s v="Exclude"/>
    <d v="2024-12-28T00:00:00"/>
    <d v="2024-12-28T00:00:00"/>
    <s v="Yes"/>
    <s v="Online"/>
    <s v="Mumbai"/>
    <s v="Mumbai"/>
    <n v="1243.95"/>
  </r>
  <r>
    <n v="2852"/>
    <x v="0"/>
    <x v="3"/>
    <x v="4"/>
    <n v="8"/>
    <s v="Number"/>
    <s v="8"/>
    <s v="Yes"/>
    <x v="0"/>
    <s v="Available"/>
    <m/>
    <m/>
    <s v="Invalid"/>
    <s v="Exclude"/>
    <n v="0"/>
    <s v="Insufficient Data"/>
    <s v="Missing Information"/>
    <s v="Exclude"/>
    <m/>
    <s v="Missing Date"/>
    <s v="No"/>
    <s v="Online"/>
    <s v="Delhi"/>
    <s v="Delhi"/>
    <n v="-234.16"/>
  </r>
  <r>
    <n v="2853"/>
    <x v="1"/>
    <x v="4"/>
    <x v="12"/>
    <s v="XL"/>
    <s v="Alphabet"/>
    <s v="XL"/>
    <s v="Yes"/>
    <x v="0"/>
    <s v="Available"/>
    <m/>
    <m/>
    <s v="Invalid"/>
    <s v="Exclude"/>
    <n v="0"/>
    <s v="Insufficient Data"/>
    <s v="Missing Information"/>
    <s v="Exclude"/>
    <d v="2025-02-06T00:00:00"/>
    <d v="2025-02-06T00:00:00"/>
    <s v="Yes"/>
    <s v="Retail"/>
    <s v="Hyderabad"/>
    <s v="Hyderabad"/>
    <n v="3841.05"/>
  </r>
  <r>
    <n v="2854"/>
    <x v="1"/>
    <x v="4"/>
    <x v="19"/>
    <m/>
    <s v="Missing"/>
    <s v="Unknown"/>
    <s v="No"/>
    <x v="4"/>
    <s v="Check Return/Refund"/>
    <m/>
    <n v="0.98"/>
    <s v="Valid"/>
    <s v="Include"/>
    <n v="0"/>
    <s v="Insufficient Data"/>
    <s v="Missing Information"/>
    <s v="Exclude"/>
    <d v="2023-11-07T00:00:00"/>
    <d v="2023-11-07T00:00:00"/>
    <s v="Yes"/>
    <s v="Online"/>
    <s v="Pune"/>
    <s v="Pune"/>
    <n v="1103.3499999999999"/>
  </r>
  <r>
    <n v="2855"/>
    <x v="0"/>
    <x v="4"/>
    <x v="8"/>
    <m/>
    <s v="Missing"/>
    <s v="Unknown"/>
    <s v="No"/>
    <x v="0"/>
    <s v="Available"/>
    <n v="2809.8"/>
    <m/>
    <s v="Invalid"/>
    <s v="Exclude"/>
    <n v="0"/>
    <s v="Insufficient Data"/>
    <s v="Missing Information"/>
    <s v="Exclude"/>
    <d v="2025-04-20T00:00:00"/>
    <d v="2025-04-20T00:00:00"/>
    <s v="Yes"/>
    <s v="Online"/>
    <s v="Mumbai"/>
    <s v="Mumbai"/>
    <n v="-425.73"/>
  </r>
  <r>
    <n v="2856"/>
    <x v="0"/>
    <x v="4"/>
    <x v="12"/>
    <s v="M"/>
    <s v="Alphabet"/>
    <s v="M"/>
    <s v="Yes"/>
    <x v="0"/>
    <s v="Available"/>
    <m/>
    <n v="1.1399999999999999"/>
    <s v="Invalid"/>
    <s v="Exclude"/>
    <n v="0"/>
    <s v="Insufficient Data"/>
    <s v="Missing Information"/>
    <s v="Exclude"/>
    <d v="2023-10-12T00:00:00"/>
    <d v="2023-10-12T00:00:00"/>
    <s v="Yes"/>
    <s v="Online"/>
    <s v="Kolkata"/>
    <s v="Kolkata"/>
    <n v="3137.85"/>
  </r>
  <r>
    <n v="2857"/>
    <x v="1"/>
    <x v="3"/>
    <x v="4"/>
    <n v="10"/>
    <s v="Number"/>
    <s v="10"/>
    <s v="Yes"/>
    <x v="0"/>
    <s v="Available"/>
    <n v="4105.4399999999996"/>
    <n v="0.73"/>
    <s v="Valid"/>
    <s v="Include"/>
    <n v="0"/>
    <s v="Insufficient Data"/>
    <s v="Missing Information"/>
    <s v="Exclude"/>
    <d v="2024-08-25T00:00:00"/>
    <d v="2024-08-25T00:00:00"/>
    <s v="Yes"/>
    <s v="Online"/>
    <s v="Kolkata"/>
    <s v="Kolkata"/>
    <n v="3197.09"/>
  </r>
  <r>
    <n v="2858"/>
    <x v="0"/>
    <x v="2"/>
    <x v="18"/>
    <m/>
    <s v="Missing"/>
    <s v="Unknown"/>
    <s v="No"/>
    <x v="5"/>
    <s v="Available"/>
    <m/>
    <n v="0.6"/>
    <s v="Valid"/>
    <s v="Include"/>
    <n v="0"/>
    <s v="Insufficient Data"/>
    <s v="Missing Information"/>
    <s v="Exclude"/>
    <d v="2024-10-26T00:00:00"/>
    <d v="2024-10-26T00:00:00"/>
    <s v="Yes"/>
    <s v="Retail"/>
    <s v="Pune"/>
    <s v="Pune"/>
    <n v="2847.01"/>
  </r>
  <r>
    <n v="2859"/>
    <x v="1"/>
    <x v="2"/>
    <x v="18"/>
    <n v="7"/>
    <s v="Number"/>
    <s v="7"/>
    <s v="Yes"/>
    <x v="0"/>
    <s v="Available"/>
    <m/>
    <m/>
    <s v="Invalid"/>
    <s v="Exclude"/>
    <n v="0"/>
    <s v="Insufficient Data"/>
    <s v="Missing Information"/>
    <s v="Exclude"/>
    <m/>
    <s v="Missing Date"/>
    <s v="No"/>
    <s v="Online"/>
    <s v="Pune"/>
    <s v="Pune"/>
    <n v="566.34"/>
  </r>
  <r>
    <n v="2860"/>
    <x v="0"/>
    <x v="2"/>
    <x v="18"/>
    <s v="XL"/>
    <s v="Alphabet"/>
    <s v="XL"/>
    <s v="Yes"/>
    <x v="4"/>
    <s v="Check Return/Refund"/>
    <n v="7568.04"/>
    <m/>
    <s v="Invalid"/>
    <s v="Exclude"/>
    <n v="0"/>
    <n v="-7568.04"/>
    <s v="Negative Revenue"/>
    <s v="Exclude"/>
    <d v="2025-04-07T00:00:00"/>
    <d v="2025-04-07T00:00:00"/>
    <s v="Yes"/>
    <s v="Retail"/>
    <s v="Hyderabad"/>
    <s v="Hyderabad"/>
    <n v="1365.3"/>
  </r>
  <r>
    <n v="2861"/>
    <x v="0"/>
    <x v="0"/>
    <x v="14"/>
    <s v="XL"/>
    <s v="Alphabet"/>
    <s v="XL"/>
    <s v="Yes"/>
    <x v="5"/>
    <s v="Available"/>
    <m/>
    <m/>
    <s v="Invalid"/>
    <s v="Exclude"/>
    <n v="0"/>
    <s v="Insufficient Data"/>
    <s v="Missing Information"/>
    <s v="Exclude"/>
    <d v="2025-04-20T00:00:00"/>
    <d v="2025-04-20T00:00:00"/>
    <s v="Yes"/>
    <s v="Online"/>
    <s v="Pune"/>
    <s v="Pune"/>
    <n v="650.99"/>
  </r>
  <r>
    <n v="2862"/>
    <x v="0"/>
    <x v="1"/>
    <x v="15"/>
    <n v="9"/>
    <s v="Number"/>
    <s v="9"/>
    <s v="Yes"/>
    <x v="2"/>
    <s v="Sold"/>
    <n v="7940.29"/>
    <n v="1.02"/>
    <s v="Invalid"/>
    <s v="Exclude"/>
    <n v="-635.22"/>
    <s v="Insufficient Data"/>
    <s v="Missing Information"/>
    <s v="Exclude"/>
    <d v="2024-11-11T00:00:00"/>
    <d v="2024-11-11T00:00:00"/>
    <s v="Yes"/>
    <s v="Retail"/>
    <s v="Delhi"/>
    <s v="Delhi"/>
    <n v="1803.25"/>
  </r>
  <r>
    <n v="2863"/>
    <x v="1"/>
    <x v="0"/>
    <x v="9"/>
    <n v="6"/>
    <s v="Number"/>
    <s v="6"/>
    <s v="Yes"/>
    <x v="0"/>
    <s v="Available"/>
    <n v="8609.77"/>
    <m/>
    <s v="Invalid"/>
    <s v="Exclude"/>
    <n v="0"/>
    <s v="Insufficient Data"/>
    <s v="Missing Information"/>
    <s v="Exclude"/>
    <d v="2024-11-23T00:00:00"/>
    <d v="2024-11-23T00:00:00"/>
    <s v="Yes"/>
    <s v="Retail"/>
    <s v="Pune"/>
    <s v="Pune"/>
    <n v="-711.07"/>
  </r>
  <r>
    <n v="2864"/>
    <x v="0"/>
    <x v="1"/>
    <x v="1"/>
    <m/>
    <s v="Missing"/>
    <s v="Unknown"/>
    <s v="No"/>
    <x v="4"/>
    <s v="Check Return/Refund"/>
    <n v="6445.79"/>
    <n v="0.45"/>
    <s v="Valid"/>
    <s v="Include"/>
    <n v="-3545.18"/>
    <n v="-3545.1845000000003"/>
    <s v="Negative Revenue"/>
    <s v="Exclude"/>
    <d v="2025-03-23T00:00:00"/>
    <d v="2025-03-23T00:00:00"/>
    <s v="Yes"/>
    <s v="Online"/>
    <s v="bengaluru"/>
    <s v="Bengaluru"/>
    <n v="1534.89"/>
  </r>
  <r>
    <n v="2865"/>
    <x v="1"/>
    <x v="1"/>
    <x v="15"/>
    <m/>
    <s v="Missing"/>
    <s v="Unknown"/>
    <s v="No"/>
    <x v="3"/>
    <s v="Sold"/>
    <m/>
    <n v="0.71"/>
    <s v="Valid"/>
    <s v="Include"/>
    <n v="0"/>
    <s v="Insufficient Data"/>
    <s v="Missing Information"/>
    <s v="Exclude"/>
    <d v="2024-12-16T00:00:00"/>
    <d v="2024-12-16T00:00:00"/>
    <s v="Yes"/>
    <s v="Retail"/>
    <s v="Kolkata"/>
    <s v="Kolkata"/>
    <n v="-94.06"/>
  </r>
  <r>
    <n v="2866"/>
    <x v="0"/>
    <x v="0"/>
    <x v="0"/>
    <n v="11"/>
    <s v="Number"/>
    <s v="11"/>
    <s v="Yes"/>
    <x v="6"/>
    <s v="Sold"/>
    <m/>
    <m/>
    <s v="Invalid"/>
    <s v="Exclude"/>
    <n v="0"/>
    <s v="Insufficient Data"/>
    <s v="Missing Information"/>
    <s v="Exclude"/>
    <d v="2025-01-09T00:00:00"/>
    <d v="2025-01-09T00:00:00"/>
    <s v="Yes"/>
    <s v="Online"/>
    <s v="Pune"/>
    <s v="Pune"/>
    <n v="273.27999999999997"/>
  </r>
  <r>
    <n v="2867"/>
    <x v="2"/>
    <x v="1"/>
    <x v="6"/>
    <n v="11"/>
    <s v="Number"/>
    <s v="11"/>
    <s v="Yes"/>
    <x v="3"/>
    <s v="Sold"/>
    <n v="9936.58"/>
    <m/>
    <s v="Invalid"/>
    <s v="Exclude"/>
    <n v="0"/>
    <n v="9936.58"/>
    <s v="Valid Revenue"/>
    <s v="Include"/>
    <d v="2025-02-20T00:00:00"/>
    <d v="2025-02-20T00:00:00"/>
    <s v="Yes"/>
    <s v="Online"/>
    <s v="Hyderabad"/>
    <s v="Hyderabad"/>
    <n v="3190.43"/>
  </r>
  <r>
    <n v="2868"/>
    <x v="1"/>
    <x v="3"/>
    <x v="4"/>
    <s v="M"/>
    <s v="Alphabet"/>
    <s v="M"/>
    <s v="Yes"/>
    <x v="0"/>
    <s v="Available"/>
    <n v="7379.45"/>
    <m/>
    <s v="Invalid"/>
    <s v="Exclude"/>
    <n v="0"/>
    <s v="Insufficient Data"/>
    <s v="Missing Information"/>
    <s v="Exclude"/>
    <d v="2024-10-23T00:00:00"/>
    <d v="2024-10-23T00:00:00"/>
    <s v="Yes"/>
    <s v="Retail"/>
    <s v="Delhi"/>
    <s v="Delhi"/>
    <n v="-688.14"/>
  </r>
  <r>
    <n v="2869"/>
    <x v="0"/>
    <x v="1"/>
    <x v="2"/>
    <s v="M"/>
    <s v="Alphabet"/>
    <s v="M"/>
    <s v="Yes"/>
    <x v="2"/>
    <s v="Sold"/>
    <m/>
    <m/>
    <s v="Invalid"/>
    <s v="Exclude"/>
    <n v="0"/>
    <s v="Insufficient Data"/>
    <s v="Missing Information"/>
    <s v="Exclude"/>
    <d v="2024-07-26T00:00:00"/>
    <d v="2024-07-26T00:00:00"/>
    <s v="Yes"/>
    <s v="Online"/>
    <s v="Pune"/>
    <s v="Pune"/>
    <n v="1550.3"/>
  </r>
  <r>
    <n v="2870"/>
    <x v="0"/>
    <x v="0"/>
    <x v="9"/>
    <s v="M"/>
    <s v="Alphabet"/>
    <s v="M"/>
    <s v="Yes"/>
    <x v="3"/>
    <s v="Sold"/>
    <n v="9633.68"/>
    <m/>
    <s v="Invalid"/>
    <s v="Exclude"/>
    <n v="0"/>
    <n v="9633.68"/>
    <s v="Valid Revenue"/>
    <s v="Include"/>
    <d v="2024-10-05T00:00:00"/>
    <d v="2024-10-05T00:00:00"/>
    <s v="Yes"/>
    <s v="Retail"/>
    <s v="Delhi"/>
    <s v="Delhi"/>
    <n v="771.96"/>
  </r>
  <r>
    <n v="2871"/>
    <x v="2"/>
    <x v="0"/>
    <x v="5"/>
    <s v="M"/>
    <s v="Alphabet"/>
    <s v="M"/>
    <s v="Yes"/>
    <x v="3"/>
    <s v="Sold"/>
    <n v="2294.09"/>
    <m/>
    <s v="Invalid"/>
    <s v="Exclude"/>
    <n v="0"/>
    <n v="2294.09"/>
    <s v="Valid Revenue"/>
    <s v="Include"/>
    <d v="2025-07-22T00:00:00"/>
    <d v="2025-07-22T00:00:00"/>
    <s v="Yes"/>
    <s v="Retail"/>
    <s v="Bangalore"/>
    <s v="Bangalore"/>
    <n v="1002.21"/>
  </r>
  <r>
    <n v="2872"/>
    <x v="2"/>
    <x v="4"/>
    <x v="12"/>
    <s v="M"/>
    <s v="Alphabet"/>
    <s v="M"/>
    <s v="Yes"/>
    <x v="0"/>
    <s v="Available"/>
    <n v="3953.13"/>
    <m/>
    <s v="Invalid"/>
    <s v="Exclude"/>
    <n v="0"/>
    <s v="Insufficient Data"/>
    <s v="Missing Information"/>
    <s v="Exclude"/>
    <d v="2024-01-08T00:00:00"/>
    <d v="2024-01-08T00:00:00"/>
    <s v="Yes"/>
    <s v="Online"/>
    <s v="Kolkata"/>
    <s v="Kolkata"/>
    <n v="3414.32"/>
  </r>
  <r>
    <n v="2873"/>
    <x v="1"/>
    <x v="3"/>
    <x v="10"/>
    <m/>
    <s v="Missing"/>
    <s v="Unknown"/>
    <s v="No"/>
    <x v="0"/>
    <s v="Available"/>
    <n v="9050.52"/>
    <n v="0.86"/>
    <s v="Valid"/>
    <s v="Include"/>
    <n v="0"/>
    <s v="Insufficient Data"/>
    <s v="Missing Information"/>
    <s v="Exclude"/>
    <m/>
    <s v="Missing Date"/>
    <s v="No"/>
    <s v="Retail"/>
    <s v="bengaluru"/>
    <s v="Bengaluru"/>
    <n v="3364.79"/>
  </r>
  <r>
    <n v="2874"/>
    <x v="1"/>
    <x v="1"/>
    <x v="6"/>
    <s v="L"/>
    <s v="Alphabet"/>
    <s v="L"/>
    <s v="Yes"/>
    <x v="0"/>
    <s v="Available"/>
    <m/>
    <n v="0.01"/>
    <s v="Valid"/>
    <s v="Include"/>
    <n v="0"/>
    <s v="Insufficient Data"/>
    <s v="Missing Information"/>
    <s v="Exclude"/>
    <d v="2024-03-04T00:00:00"/>
    <d v="2024-03-04T00:00:00"/>
    <s v="Yes"/>
    <s v="Retail"/>
    <s v="Delhi"/>
    <s v="Delhi"/>
    <n v="-109.71"/>
  </r>
  <r>
    <n v="2875"/>
    <x v="1"/>
    <x v="2"/>
    <x v="17"/>
    <s v="L"/>
    <s v="Alphabet"/>
    <s v="L"/>
    <s v="Yes"/>
    <x v="2"/>
    <s v="Sold"/>
    <n v="7401.53"/>
    <m/>
    <s v="Invalid"/>
    <s v="Exclude"/>
    <n v="0"/>
    <n v="29606.12"/>
    <s v="Valid Revenue"/>
    <s v="Include"/>
    <d v="2024-09-16T00:00:00"/>
    <d v="2024-09-16T00:00:00"/>
    <s v="Yes"/>
    <s v="Retail"/>
    <s v="Bangalore"/>
    <s v="Bangalore"/>
    <n v="1559.28"/>
  </r>
  <r>
    <n v="2876"/>
    <x v="0"/>
    <x v="2"/>
    <x v="7"/>
    <m/>
    <s v="Missing"/>
    <s v="Unknown"/>
    <s v="No"/>
    <x v="0"/>
    <s v="Available"/>
    <m/>
    <m/>
    <s v="Invalid"/>
    <s v="Exclude"/>
    <n v="0"/>
    <s v="Insufficient Data"/>
    <s v="Missing Information"/>
    <s v="Exclude"/>
    <d v="2024-08-21T00:00:00"/>
    <d v="2024-08-21T00:00:00"/>
    <s v="Yes"/>
    <s v="Retail"/>
    <s v="Hyderabad"/>
    <s v="Hyderabad"/>
    <n v="-94.98"/>
  </r>
  <r>
    <n v="2877"/>
    <x v="1"/>
    <x v="4"/>
    <x v="12"/>
    <m/>
    <s v="Missing"/>
    <s v="Unknown"/>
    <s v="No"/>
    <x v="0"/>
    <s v="Available"/>
    <m/>
    <m/>
    <s v="Invalid"/>
    <s v="Exclude"/>
    <n v="0"/>
    <s v="Insufficient Data"/>
    <s v="Missing Information"/>
    <s v="Exclude"/>
    <d v="2024-12-08T00:00:00"/>
    <d v="2024-12-08T00:00:00"/>
    <s v="Yes"/>
    <s v="Retail"/>
    <s v="Kolkata"/>
    <s v="Kolkata"/>
    <n v="3327.04"/>
  </r>
  <r>
    <n v="2878"/>
    <x v="1"/>
    <x v="0"/>
    <x v="14"/>
    <s v="M"/>
    <s v="Alphabet"/>
    <s v="M"/>
    <s v="Yes"/>
    <x v="0"/>
    <s v="Available"/>
    <n v="9213.58"/>
    <n v="1.23"/>
    <s v="Invalid"/>
    <s v="Exclude"/>
    <n v="0"/>
    <s v="Insufficient Data"/>
    <s v="Missing Information"/>
    <s v="Exclude"/>
    <m/>
    <s v="Missing Date"/>
    <s v="No"/>
    <s v="Retail"/>
    <s v="Hyderabad"/>
    <s v="Hyderabad"/>
    <n v="3968.86"/>
  </r>
  <r>
    <n v="2879"/>
    <x v="0"/>
    <x v="4"/>
    <x v="13"/>
    <s v="M"/>
    <s v="Alphabet"/>
    <s v="M"/>
    <s v="Yes"/>
    <x v="0"/>
    <s v="Available"/>
    <n v="2831.62"/>
    <m/>
    <s v="Invalid"/>
    <s v="Exclude"/>
    <n v="0"/>
    <s v="Insufficient Data"/>
    <s v="Missing Information"/>
    <s v="Exclude"/>
    <d v="2025-02-03T00:00:00"/>
    <d v="2025-02-03T00:00:00"/>
    <s v="Yes"/>
    <s v="Retail"/>
    <s v="bengaluru"/>
    <s v="Bengaluru"/>
    <n v="1053.25"/>
  </r>
  <r>
    <n v="2880"/>
    <x v="0"/>
    <x v="4"/>
    <x v="8"/>
    <n v="9"/>
    <s v="Number"/>
    <s v="9"/>
    <s v="Yes"/>
    <x v="5"/>
    <s v="Available"/>
    <n v="8132.33"/>
    <n v="0.63"/>
    <s v="Valid"/>
    <s v="Include"/>
    <n v="0"/>
    <n v="0"/>
    <s v="No Recorded Revenue"/>
    <s v="Exclude"/>
    <d v="2025-05-19T00:00:00"/>
    <d v="2025-05-19T00:00:00"/>
    <s v="Yes"/>
    <s v="Retail"/>
    <s v="Delhi"/>
    <s v="Delhi"/>
    <n v="191.67"/>
  </r>
  <r>
    <n v="2050"/>
    <x v="0"/>
    <x v="4"/>
    <x v="13"/>
    <n v="6"/>
    <s v="Number"/>
    <s v="6"/>
    <s v="Yes"/>
    <x v="1"/>
    <s v="Sold"/>
    <m/>
    <m/>
    <s v="Invalid"/>
    <s v="Exclude"/>
    <n v="0"/>
    <s v="Insufficient Data"/>
    <s v="Missing Information"/>
    <s v="Exclude"/>
    <d v="2025-06-30T00:00:00"/>
    <d v="2025-06-30T00:00:00"/>
    <s v="Yes"/>
    <s v="Retail"/>
    <s v="Kolkata"/>
    <s v="Kolkata"/>
    <n v="-1000.03"/>
  </r>
  <r>
    <n v="2882"/>
    <x v="2"/>
    <x v="0"/>
    <x v="9"/>
    <n v="9"/>
    <s v="Number"/>
    <s v="9"/>
    <s v="Yes"/>
    <x v="6"/>
    <s v="Sold"/>
    <m/>
    <n v="0.9"/>
    <s v="Valid"/>
    <s v="Include"/>
    <n v="0"/>
    <s v="Insufficient Data"/>
    <s v="Missing Information"/>
    <s v="Exclude"/>
    <m/>
    <s v="Missing Date"/>
    <s v="No"/>
    <s v="Retail"/>
    <s v="Kolkata"/>
    <s v="Kolkata"/>
    <n v="-127.44"/>
  </r>
  <r>
    <n v="2883"/>
    <x v="0"/>
    <x v="1"/>
    <x v="2"/>
    <m/>
    <s v="Missing"/>
    <s v="Unknown"/>
    <s v="No"/>
    <x v="0"/>
    <s v="Available"/>
    <m/>
    <m/>
    <s v="Invalid"/>
    <s v="Exclude"/>
    <n v="0"/>
    <s v="Insufficient Data"/>
    <s v="Missing Information"/>
    <s v="Exclude"/>
    <d v="2025-03-24T00:00:00"/>
    <d v="2025-03-24T00:00:00"/>
    <s v="Yes"/>
    <s v="Online"/>
    <s v="Delhi"/>
    <s v="Delhi"/>
    <n v="1627.33"/>
  </r>
  <r>
    <n v="2884"/>
    <x v="0"/>
    <x v="3"/>
    <x v="16"/>
    <n v="7"/>
    <s v="Number"/>
    <s v="7"/>
    <s v="Yes"/>
    <x v="0"/>
    <s v="Available"/>
    <n v="9897"/>
    <m/>
    <s v="Invalid"/>
    <s v="Exclude"/>
    <n v="0"/>
    <s v="Insufficient Data"/>
    <s v="Missing Information"/>
    <s v="Exclude"/>
    <d v="2025-05-10T00:00:00"/>
    <d v="2025-05-10T00:00:00"/>
    <s v="Yes"/>
    <s v="Online"/>
    <s v="Hyderabad"/>
    <s v="Hyderabad"/>
    <n v="-156.47"/>
  </r>
  <r>
    <n v="2885"/>
    <x v="1"/>
    <x v="2"/>
    <x v="3"/>
    <s v="XL"/>
    <s v="Alphabet"/>
    <s v="XL"/>
    <s v="Yes"/>
    <x v="5"/>
    <s v="Available"/>
    <n v="7671.31"/>
    <m/>
    <s v="Invalid"/>
    <s v="Exclude"/>
    <n v="0"/>
    <n v="0"/>
    <s v="No Recorded Revenue"/>
    <s v="Exclude"/>
    <m/>
    <s v="Missing Date"/>
    <s v="No"/>
    <s v="Retail"/>
    <s v="Kolkata"/>
    <s v="Kolkata"/>
    <n v="3394.27"/>
  </r>
  <r>
    <n v="2886"/>
    <x v="0"/>
    <x v="3"/>
    <x v="11"/>
    <s v="XL"/>
    <s v="Alphabet"/>
    <s v="XL"/>
    <s v="Yes"/>
    <x v="5"/>
    <s v="Available"/>
    <n v="8164.32"/>
    <n v="0.94"/>
    <s v="Valid"/>
    <s v="Include"/>
    <n v="0"/>
    <n v="0"/>
    <s v="No Recorded Revenue"/>
    <s v="Exclude"/>
    <d v="2024-08-19T00:00:00"/>
    <d v="2024-08-19T00:00:00"/>
    <s v="Yes"/>
    <s v="Retail"/>
    <s v="Pune"/>
    <s v="Pune"/>
    <n v="286.3"/>
  </r>
  <r>
    <n v="2887"/>
    <x v="1"/>
    <x v="2"/>
    <x v="7"/>
    <s v="L"/>
    <s v="Alphabet"/>
    <s v="L"/>
    <s v="Yes"/>
    <x v="0"/>
    <s v="Available"/>
    <n v="9292.33"/>
    <m/>
    <s v="Invalid"/>
    <s v="Exclude"/>
    <n v="0"/>
    <s v="Insufficient Data"/>
    <s v="Missing Information"/>
    <s v="Exclude"/>
    <d v="2024-02-25T00:00:00"/>
    <d v="2024-02-25T00:00:00"/>
    <s v="Yes"/>
    <s v="Online"/>
    <s v="Hyderabad"/>
    <s v="Hyderabad"/>
    <n v="3747.95"/>
  </r>
  <r>
    <n v="2888"/>
    <x v="0"/>
    <x v="3"/>
    <x v="10"/>
    <s v="L"/>
    <s v="Alphabet"/>
    <s v="L"/>
    <s v="Yes"/>
    <x v="0"/>
    <s v="Available"/>
    <n v="8956.73"/>
    <n v="1.17"/>
    <s v="Invalid"/>
    <s v="Exclude"/>
    <n v="0"/>
    <s v="Insufficient Data"/>
    <s v="Missing Information"/>
    <s v="Exclude"/>
    <d v="2025-06-24T00:00:00"/>
    <d v="2025-06-24T00:00:00"/>
    <s v="Yes"/>
    <s v="Online"/>
    <s v="Pune"/>
    <s v="Pune"/>
    <n v="2320.4899999999998"/>
  </r>
  <r>
    <n v="2889"/>
    <x v="1"/>
    <x v="4"/>
    <x v="13"/>
    <s v="M"/>
    <s v="Alphabet"/>
    <s v="M"/>
    <s v="Yes"/>
    <x v="0"/>
    <s v="Available"/>
    <m/>
    <n v="1.23"/>
    <s v="Invalid"/>
    <s v="Exclude"/>
    <n v="0"/>
    <s v="Insufficient Data"/>
    <s v="Missing Information"/>
    <s v="Exclude"/>
    <d v="2024-09-01T00:00:00"/>
    <d v="2024-09-01T00:00:00"/>
    <s v="Yes"/>
    <s v="Online"/>
    <s v="Hyderabad"/>
    <s v="Hyderabad"/>
    <n v="2447.88"/>
  </r>
  <r>
    <n v="2890"/>
    <x v="2"/>
    <x v="1"/>
    <x v="15"/>
    <s v="L"/>
    <s v="Alphabet"/>
    <s v="L"/>
    <s v="Yes"/>
    <x v="0"/>
    <s v="Available"/>
    <m/>
    <m/>
    <s v="Invalid"/>
    <s v="Exclude"/>
    <n v="0"/>
    <s v="Insufficient Data"/>
    <s v="Missing Information"/>
    <s v="Exclude"/>
    <d v="2025-05-23T00:00:00"/>
    <d v="2025-05-23T00:00:00"/>
    <s v="Yes"/>
    <s v="Retail"/>
    <s v="Bangalore"/>
    <s v="Bangalore"/>
    <n v="-147.78"/>
  </r>
  <r>
    <n v="2891"/>
    <x v="1"/>
    <x v="3"/>
    <x v="10"/>
    <m/>
    <s v="Missing"/>
    <s v="Unknown"/>
    <s v="No"/>
    <x v="5"/>
    <s v="Available"/>
    <m/>
    <m/>
    <s v="Invalid"/>
    <s v="Exclude"/>
    <n v="0"/>
    <s v="Insufficient Data"/>
    <s v="Missing Information"/>
    <s v="Exclude"/>
    <m/>
    <s v="Missing Date"/>
    <s v="No"/>
    <s v="Retail"/>
    <s v="Hyderabad"/>
    <s v="Hyderabad"/>
    <n v="439.35"/>
  </r>
  <r>
    <n v="2892"/>
    <x v="1"/>
    <x v="3"/>
    <x v="11"/>
    <s v="M"/>
    <s v="Alphabet"/>
    <s v="M"/>
    <s v="Yes"/>
    <x v="2"/>
    <s v="Sold"/>
    <m/>
    <m/>
    <s v="Invalid"/>
    <s v="Exclude"/>
    <n v="0"/>
    <s v="Insufficient Data"/>
    <s v="Missing Information"/>
    <s v="Exclude"/>
    <d v="2024-11-24T00:00:00"/>
    <d v="2024-11-24T00:00:00"/>
    <s v="Yes"/>
    <s v="Online"/>
    <s v="bengaluru"/>
    <s v="Bengaluru"/>
    <n v="-1195.79"/>
  </r>
  <r>
    <n v="2893"/>
    <x v="1"/>
    <x v="3"/>
    <x v="4"/>
    <n v="10"/>
    <s v="Number"/>
    <s v="10"/>
    <s v="Yes"/>
    <x v="3"/>
    <s v="Sold"/>
    <m/>
    <n v="0.61"/>
    <s v="Valid"/>
    <s v="Include"/>
    <n v="0"/>
    <s v="Insufficient Data"/>
    <s v="Missing Information"/>
    <s v="Exclude"/>
    <d v="2025-04-01T00:00:00"/>
    <d v="2025-04-01T00:00:00"/>
    <s v="Yes"/>
    <s v="Retail"/>
    <s v="Delhi"/>
    <s v="Delhi"/>
    <n v="780.43"/>
  </r>
  <r>
    <n v="2894"/>
    <x v="1"/>
    <x v="2"/>
    <x v="18"/>
    <s v="L"/>
    <s v="Alphabet"/>
    <s v="L"/>
    <s v="Yes"/>
    <x v="0"/>
    <s v="Available"/>
    <m/>
    <m/>
    <s v="Invalid"/>
    <s v="Exclude"/>
    <n v="0"/>
    <s v="Insufficient Data"/>
    <s v="Missing Information"/>
    <s v="Exclude"/>
    <d v="2024-11-20T00:00:00"/>
    <d v="2024-11-20T00:00:00"/>
    <s v="Yes"/>
    <s v="Retail"/>
    <s v="Hyderabad"/>
    <s v="Hyderabad"/>
    <n v="1796.17"/>
  </r>
  <r>
    <n v="2895"/>
    <x v="0"/>
    <x v="3"/>
    <x v="4"/>
    <m/>
    <s v="Missing"/>
    <s v="Unknown"/>
    <s v="No"/>
    <x v="1"/>
    <s v="Sold"/>
    <m/>
    <m/>
    <s v="Invalid"/>
    <s v="Exclude"/>
    <n v="0"/>
    <s v="Insufficient Data"/>
    <s v="Missing Information"/>
    <s v="Exclude"/>
    <d v="2024-08-03T00:00:00"/>
    <d v="2024-08-03T00:00:00"/>
    <s v="Yes"/>
    <s v="Online"/>
    <s v="Pune"/>
    <s v="Pune"/>
    <n v="677.85"/>
  </r>
  <r>
    <n v="2896"/>
    <x v="0"/>
    <x v="0"/>
    <x v="0"/>
    <n v="7"/>
    <s v="Number"/>
    <s v="7"/>
    <s v="Yes"/>
    <x v="0"/>
    <s v="Available"/>
    <n v="6252.51"/>
    <n v="0.47"/>
    <s v="Valid"/>
    <s v="Include"/>
    <n v="0"/>
    <s v="Insufficient Data"/>
    <s v="Missing Information"/>
    <s v="Exclude"/>
    <d v="2025-02-15T00:00:00"/>
    <d v="2025-02-15T00:00:00"/>
    <s v="Yes"/>
    <s v="Online"/>
    <s v="Delhi"/>
    <s v="Delhi"/>
    <n v="-1104.33"/>
  </r>
  <r>
    <n v="2897"/>
    <x v="2"/>
    <x v="2"/>
    <x v="7"/>
    <m/>
    <s v="Missing"/>
    <s v="Unknown"/>
    <s v="No"/>
    <x v="3"/>
    <s v="Sold"/>
    <m/>
    <n v="0.11"/>
    <s v="Valid"/>
    <s v="Include"/>
    <n v="0"/>
    <s v="Insufficient Data"/>
    <s v="Missing Information"/>
    <s v="Exclude"/>
    <m/>
    <s v="Missing Date"/>
    <s v="No"/>
    <s v="Retail"/>
    <s v="Kolkata"/>
    <s v="Kolkata"/>
    <n v="221.95"/>
  </r>
  <r>
    <n v="2898"/>
    <x v="1"/>
    <x v="3"/>
    <x v="11"/>
    <n v="6"/>
    <s v="Number"/>
    <s v="6"/>
    <s v="Yes"/>
    <x v="3"/>
    <s v="Sold"/>
    <m/>
    <m/>
    <s v="Invalid"/>
    <s v="Exclude"/>
    <n v="0"/>
    <s v="Insufficient Data"/>
    <s v="Missing Information"/>
    <s v="Exclude"/>
    <m/>
    <s v="Missing Date"/>
    <s v="No"/>
    <s v="Retail"/>
    <s v="Kolkata"/>
    <s v="Kolkata"/>
    <n v="-744.45"/>
  </r>
  <r>
    <n v="2899"/>
    <x v="2"/>
    <x v="4"/>
    <x v="19"/>
    <s v="L"/>
    <s v="Alphabet"/>
    <s v="L"/>
    <s v="Yes"/>
    <x v="1"/>
    <s v="Sold"/>
    <n v="6531.36"/>
    <m/>
    <s v="Invalid"/>
    <s v="Exclude"/>
    <n v="0"/>
    <n v="19594.079999999998"/>
    <s v="Valid Revenue"/>
    <s v="Include"/>
    <d v="2025-05-17T00:00:00"/>
    <d v="2025-05-17T00:00:00"/>
    <s v="Yes"/>
    <s v="Online"/>
    <s v="Mumbai"/>
    <s v="Mumbai"/>
    <n v="-91.78"/>
  </r>
  <r>
    <n v="2006"/>
    <x v="2"/>
    <x v="2"/>
    <x v="7"/>
    <s v="XL"/>
    <s v="Alphabet"/>
    <s v="XL"/>
    <s v="Yes"/>
    <x v="6"/>
    <s v="Sold"/>
    <m/>
    <m/>
    <s v="Invalid"/>
    <s v="Exclude"/>
    <n v="0"/>
    <s v="Insufficient Data"/>
    <s v="Missing Information"/>
    <s v="Exclude"/>
    <d v="2023-09-26T00:00:00"/>
    <d v="2023-09-26T00:00:00"/>
    <s v="Yes"/>
    <s v="Retail"/>
    <s v="Mumbai"/>
    <s v="Mumbai"/>
    <n v="-716.79"/>
  </r>
  <r>
    <n v="2005"/>
    <x v="0"/>
    <x v="1"/>
    <x v="6"/>
    <n v="10"/>
    <s v="Number"/>
    <s v="10"/>
    <s v="Yes"/>
    <x v="0"/>
    <s v="Available"/>
    <n v="9794.84"/>
    <m/>
    <s v="Invalid"/>
    <s v="Exclude"/>
    <n v="0"/>
    <s v="Insufficient Data"/>
    <s v="Missing Information"/>
    <s v="Exclude"/>
    <m/>
    <s v="Missing Date"/>
    <s v="No"/>
    <s v="Retail"/>
    <s v="Hyderabad"/>
    <s v="Hyderabad"/>
    <n v="2253.08"/>
  </r>
  <r>
    <n v="2902"/>
    <x v="0"/>
    <x v="4"/>
    <x v="12"/>
    <n v="10"/>
    <s v="Number"/>
    <s v="10"/>
    <s v="Yes"/>
    <x v="0"/>
    <s v="Available"/>
    <n v="8138.68"/>
    <m/>
    <s v="Invalid"/>
    <s v="Exclude"/>
    <n v="0"/>
    <s v="Insufficient Data"/>
    <s v="Missing Information"/>
    <s v="Exclude"/>
    <d v="2025-05-13T00:00:00"/>
    <d v="2025-05-13T00:00:00"/>
    <s v="Yes"/>
    <s v="Retail"/>
    <s v="Kolkata"/>
    <s v="Kolkata"/>
    <n v="2604.35"/>
  </r>
  <r>
    <n v="2903"/>
    <x v="2"/>
    <x v="1"/>
    <x v="15"/>
    <s v="M"/>
    <s v="Alphabet"/>
    <s v="M"/>
    <s v="Yes"/>
    <x v="0"/>
    <s v="Available"/>
    <n v="2735.54"/>
    <m/>
    <s v="Invalid"/>
    <s v="Exclude"/>
    <n v="0"/>
    <s v="Insufficient Data"/>
    <s v="Missing Information"/>
    <s v="Exclude"/>
    <d v="2024-09-05T00:00:00"/>
    <d v="2024-09-05T00:00:00"/>
    <s v="Yes"/>
    <s v="Retail"/>
    <s v="Delhi"/>
    <s v="Delhi"/>
    <n v="2944.26"/>
  </r>
  <r>
    <n v="2904"/>
    <x v="1"/>
    <x v="1"/>
    <x v="1"/>
    <n v="9"/>
    <s v="Number"/>
    <s v="9"/>
    <s v="Yes"/>
    <x v="6"/>
    <s v="Sold"/>
    <n v="8644.67"/>
    <n v="0.54"/>
    <s v="Valid"/>
    <s v="Include"/>
    <n v="7953.1"/>
    <n v="7953.0963999999994"/>
    <s v="Valid Revenue"/>
    <s v="Include"/>
    <d v="2025-04-29T00:00:00"/>
    <d v="2025-04-29T00:00:00"/>
    <s v="Yes"/>
    <s v="Online"/>
    <s v="bengaluru"/>
    <s v="Bengaluru"/>
    <n v="2711.75"/>
  </r>
  <r>
    <n v="2905"/>
    <x v="2"/>
    <x v="3"/>
    <x v="4"/>
    <s v="M"/>
    <s v="Alphabet"/>
    <s v="M"/>
    <s v="Yes"/>
    <x v="0"/>
    <s v="Available"/>
    <n v="5762.39"/>
    <m/>
    <s v="Invalid"/>
    <s v="Exclude"/>
    <n v="0"/>
    <s v="Insufficient Data"/>
    <s v="Missing Information"/>
    <s v="Exclude"/>
    <d v="2025-07-15T00:00:00"/>
    <d v="2025-07-15T00:00:00"/>
    <s v="Yes"/>
    <s v="Retail"/>
    <s v="Hyderabad"/>
    <s v="Hyderabad"/>
    <n v="-584.1"/>
  </r>
  <r>
    <n v="2906"/>
    <x v="1"/>
    <x v="2"/>
    <x v="7"/>
    <n v="7"/>
    <s v="Number"/>
    <s v="7"/>
    <s v="Yes"/>
    <x v="3"/>
    <s v="Sold"/>
    <m/>
    <m/>
    <s v="Invalid"/>
    <s v="Exclude"/>
    <n v="0"/>
    <s v="Insufficient Data"/>
    <s v="Missing Information"/>
    <s v="Exclude"/>
    <d v="2024-08-25T00:00:00"/>
    <d v="2024-08-25T00:00:00"/>
    <s v="Yes"/>
    <s v="Retail"/>
    <s v="Delhi"/>
    <s v="Delhi"/>
    <n v="-291.45"/>
  </r>
  <r>
    <n v="2907"/>
    <x v="2"/>
    <x v="1"/>
    <x v="2"/>
    <s v="L"/>
    <s v="Alphabet"/>
    <s v="L"/>
    <s v="Yes"/>
    <x v="0"/>
    <s v="Available"/>
    <n v="8432.5"/>
    <m/>
    <s v="Invalid"/>
    <s v="Exclude"/>
    <n v="0"/>
    <s v="Insufficient Data"/>
    <s v="Missing Information"/>
    <s v="Exclude"/>
    <d v="2024-02-25T00:00:00"/>
    <d v="2024-02-25T00:00:00"/>
    <s v="Yes"/>
    <s v="Retail"/>
    <s v="Kolkata"/>
    <s v="Kolkata"/>
    <n v="3790.63"/>
  </r>
  <r>
    <n v="2908"/>
    <x v="2"/>
    <x v="3"/>
    <x v="16"/>
    <s v="M"/>
    <s v="Alphabet"/>
    <s v="M"/>
    <s v="Yes"/>
    <x v="0"/>
    <s v="Available"/>
    <m/>
    <n v="0.53"/>
    <s v="Valid"/>
    <s v="Include"/>
    <n v="0"/>
    <s v="Insufficient Data"/>
    <s v="Missing Information"/>
    <s v="Exclude"/>
    <d v="2024-11-22T00:00:00"/>
    <d v="2024-11-22T00:00:00"/>
    <s v="Yes"/>
    <s v="Retail"/>
    <s v="Hyderabad"/>
    <s v="Hyderabad"/>
    <n v="-74"/>
  </r>
  <r>
    <n v="2909"/>
    <x v="1"/>
    <x v="3"/>
    <x v="10"/>
    <s v="XL"/>
    <s v="Alphabet"/>
    <s v="XL"/>
    <s v="Yes"/>
    <x v="0"/>
    <s v="Available"/>
    <n v="7617.75"/>
    <n v="0.33"/>
    <s v="Valid"/>
    <s v="Include"/>
    <n v="0"/>
    <s v="Insufficient Data"/>
    <s v="Missing Information"/>
    <s v="Exclude"/>
    <d v="2024-08-20T00:00:00"/>
    <d v="2024-08-20T00:00:00"/>
    <s v="Yes"/>
    <s v="Retail"/>
    <s v="Pune"/>
    <s v="Pune"/>
    <n v="-186.9"/>
  </r>
  <r>
    <n v="2910"/>
    <x v="0"/>
    <x v="0"/>
    <x v="5"/>
    <n v="9"/>
    <s v="Number"/>
    <s v="9"/>
    <s v="Yes"/>
    <x v="0"/>
    <s v="Available"/>
    <m/>
    <n v="0.49"/>
    <s v="Valid"/>
    <s v="Include"/>
    <n v="0"/>
    <s v="Insufficient Data"/>
    <s v="Missing Information"/>
    <s v="Exclude"/>
    <d v="2025-04-15T00:00:00"/>
    <d v="2025-04-15T00:00:00"/>
    <s v="Yes"/>
    <s v="Retail"/>
    <s v="bengaluru"/>
    <s v="Bengaluru"/>
    <n v="1818.49"/>
  </r>
  <r>
    <n v="2911"/>
    <x v="0"/>
    <x v="4"/>
    <x v="13"/>
    <s v="M"/>
    <s v="Alphabet"/>
    <s v="M"/>
    <s v="Yes"/>
    <x v="0"/>
    <s v="Available"/>
    <m/>
    <m/>
    <s v="Invalid"/>
    <s v="Exclude"/>
    <n v="0"/>
    <s v="Insufficient Data"/>
    <s v="Missing Information"/>
    <s v="Exclude"/>
    <d v="2023-10-26T00:00:00"/>
    <d v="2023-10-26T00:00:00"/>
    <s v="Yes"/>
    <s v="Retail"/>
    <s v="Mumbai"/>
    <s v="Mumbai"/>
    <n v="927.88"/>
  </r>
  <r>
    <n v="2912"/>
    <x v="0"/>
    <x v="3"/>
    <x v="4"/>
    <s v="XL"/>
    <s v="Alphabet"/>
    <s v="XL"/>
    <s v="Yes"/>
    <x v="6"/>
    <s v="Sold"/>
    <n v="9839.6299999999992"/>
    <n v="0.98"/>
    <s v="Valid"/>
    <s v="Include"/>
    <n v="393.59"/>
    <n v="393.58520000000033"/>
    <s v="Valid Revenue"/>
    <s v="Include"/>
    <d v="2024-03-07T00:00:00"/>
    <d v="2024-03-07T00:00:00"/>
    <s v="Yes"/>
    <s v="Online"/>
    <s v="bengaluru"/>
    <s v="Bengaluru"/>
    <n v="1218.22"/>
  </r>
  <r>
    <n v="2913"/>
    <x v="1"/>
    <x v="2"/>
    <x v="17"/>
    <n v="8"/>
    <s v="Number"/>
    <s v="8"/>
    <s v="Yes"/>
    <x v="0"/>
    <s v="Available"/>
    <m/>
    <n v="0.3"/>
    <s v="Valid"/>
    <s v="Include"/>
    <n v="0"/>
    <s v="Insufficient Data"/>
    <s v="Missing Information"/>
    <s v="Exclude"/>
    <d v="2025-06-25T00:00:00"/>
    <d v="2025-06-25T00:00:00"/>
    <s v="Yes"/>
    <s v="Online"/>
    <s v="Pune"/>
    <s v="Pune"/>
    <n v="-1036.78"/>
  </r>
  <r>
    <n v="2914"/>
    <x v="2"/>
    <x v="1"/>
    <x v="1"/>
    <s v="L"/>
    <s v="Alphabet"/>
    <s v="L"/>
    <s v="Yes"/>
    <x v="0"/>
    <s v="Available"/>
    <n v="7603.38"/>
    <n v="1.25"/>
    <s v="Invalid"/>
    <s v="Exclude"/>
    <n v="0"/>
    <s v="Insufficient Data"/>
    <s v="Missing Information"/>
    <s v="Exclude"/>
    <d v="2025-03-25T00:00:00"/>
    <d v="2025-03-25T00:00:00"/>
    <s v="Yes"/>
    <s v="Online"/>
    <s v="Mumbai"/>
    <s v="Mumbai"/>
    <n v="-950.86"/>
  </r>
  <r>
    <n v="2915"/>
    <x v="2"/>
    <x v="4"/>
    <x v="12"/>
    <s v="XL"/>
    <s v="Alphabet"/>
    <s v="XL"/>
    <s v="Yes"/>
    <x v="3"/>
    <s v="Sold"/>
    <n v="4994.83"/>
    <m/>
    <s v="Invalid"/>
    <s v="Exclude"/>
    <n v="0"/>
    <n v="4994.83"/>
    <s v="Valid Revenue"/>
    <s v="Include"/>
    <m/>
    <s v="Missing Date"/>
    <s v="No"/>
    <s v="Retail"/>
    <s v="Mumbai"/>
    <s v="Mumbai"/>
    <n v="629.34"/>
  </r>
  <r>
    <n v="2916"/>
    <x v="0"/>
    <x v="2"/>
    <x v="3"/>
    <s v="XL"/>
    <s v="Alphabet"/>
    <s v="XL"/>
    <s v="Yes"/>
    <x v="0"/>
    <s v="Available"/>
    <m/>
    <m/>
    <s v="Invalid"/>
    <s v="Exclude"/>
    <n v="0"/>
    <s v="Insufficient Data"/>
    <s v="Missing Information"/>
    <s v="Exclude"/>
    <d v="2024-08-05T00:00:00"/>
    <d v="2024-08-05T00:00:00"/>
    <s v="Yes"/>
    <s v="Retail"/>
    <s v="Hyderabad"/>
    <s v="Hyderabad"/>
    <n v="-1121.25"/>
  </r>
  <r>
    <n v="2917"/>
    <x v="2"/>
    <x v="1"/>
    <x v="15"/>
    <m/>
    <s v="Missing"/>
    <s v="Unknown"/>
    <s v="No"/>
    <x v="3"/>
    <s v="Sold"/>
    <n v="3204.72"/>
    <m/>
    <s v="Invalid"/>
    <s v="Exclude"/>
    <n v="0"/>
    <n v="3204.72"/>
    <s v="Valid Revenue"/>
    <s v="Include"/>
    <d v="2024-12-21T00:00:00"/>
    <d v="2024-12-21T00:00:00"/>
    <s v="Yes"/>
    <s v="Retail"/>
    <s v="Bangalore"/>
    <s v="Bangalore"/>
    <n v="1916.14"/>
  </r>
  <r>
    <n v="2918"/>
    <x v="2"/>
    <x v="0"/>
    <x v="0"/>
    <s v="M"/>
    <s v="Alphabet"/>
    <s v="M"/>
    <s v="Yes"/>
    <x v="0"/>
    <s v="Available"/>
    <m/>
    <m/>
    <s v="Invalid"/>
    <s v="Exclude"/>
    <n v="0"/>
    <s v="Insufficient Data"/>
    <s v="Missing Information"/>
    <s v="Exclude"/>
    <d v="2024-11-07T00:00:00"/>
    <d v="2024-11-07T00:00:00"/>
    <s v="Yes"/>
    <s v="Retail"/>
    <s v="Mumbai"/>
    <s v="Mumbai"/>
    <n v="1398.13"/>
  </r>
  <r>
    <n v="2919"/>
    <x v="2"/>
    <x v="1"/>
    <x v="2"/>
    <s v="M"/>
    <s v="Alphabet"/>
    <s v="M"/>
    <s v="Yes"/>
    <x v="0"/>
    <s v="Available"/>
    <n v="7323.53"/>
    <m/>
    <s v="Invalid"/>
    <s v="Exclude"/>
    <n v="0"/>
    <s v="Insufficient Data"/>
    <s v="Missing Information"/>
    <s v="Exclude"/>
    <d v="2025-04-01T00:00:00"/>
    <d v="2025-04-01T00:00:00"/>
    <s v="Yes"/>
    <s v="Retail"/>
    <s v="Bangalore"/>
    <s v="Bangalore"/>
    <n v="488.37"/>
  </r>
  <r>
    <n v="2920"/>
    <x v="0"/>
    <x v="1"/>
    <x v="6"/>
    <n v="9"/>
    <s v="Number"/>
    <s v="9"/>
    <s v="Yes"/>
    <x v="6"/>
    <s v="Sold"/>
    <n v="5891.32"/>
    <n v="1.18"/>
    <s v="Invalid"/>
    <s v="Exclude"/>
    <n v="-2120.88"/>
    <s v="Insufficient Data"/>
    <s v="Missing Information"/>
    <s v="Exclude"/>
    <m/>
    <s v="Missing Date"/>
    <s v="No"/>
    <s v="Retail"/>
    <s v="Kolkata"/>
    <s v="Kolkata"/>
    <n v="345.7"/>
  </r>
  <r>
    <n v="2921"/>
    <x v="0"/>
    <x v="0"/>
    <x v="9"/>
    <s v="M"/>
    <s v="Alphabet"/>
    <s v="M"/>
    <s v="Yes"/>
    <x v="0"/>
    <s v="Available"/>
    <n v="9092.33"/>
    <n v="0.39"/>
    <s v="Valid"/>
    <s v="Include"/>
    <n v="0"/>
    <s v="Insufficient Data"/>
    <s v="Missing Information"/>
    <s v="Exclude"/>
    <d v="2025-01-13T00:00:00"/>
    <d v="2025-01-13T00:00:00"/>
    <s v="Yes"/>
    <s v="Retail"/>
    <s v="Bangalore"/>
    <s v="Bangalore"/>
    <n v="2826.57"/>
  </r>
  <r>
    <n v="2922"/>
    <x v="0"/>
    <x v="1"/>
    <x v="1"/>
    <s v="XL"/>
    <s v="Alphabet"/>
    <s v="XL"/>
    <s v="Yes"/>
    <x v="6"/>
    <s v="Sold"/>
    <m/>
    <n v="1.2"/>
    <s v="Invalid"/>
    <s v="Exclude"/>
    <n v="0"/>
    <s v="Insufficient Data"/>
    <s v="Missing Information"/>
    <s v="Exclude"/>
    <d v="2025-01-16T00:00:00"/>
    <d v="2025-01-16T00:00:00"/>
    <s v="Yes"/>
    <s v="Online"/>
    <s v="Kolkata"/>
    <s v="Kolkata"/>
    <n v="3495.67"/>
  </r>
  <r>
    <n v="2923"/>
    <x v="1"/>
    <x v="0"/>
    <x v="9"/>
    <s v="XL"/>
    <s v="Alphabet"/>
    <s v="XL"/>
    <s v="Yes"/>
    <x v="0"/>
    <s v="Available"/>
    <n v="6991.93"/>
    <m/>
    <s v="Invalid"/>
    <s v="Exclude"/>
    <n v="0"/>
    <s v="Insufficient Data"/>
    <s v="Missing Information"/>
    <s v="Exclude"/>
    <m/>
    <s v="Missing Date"/>
    <s v="No"/>
    <s v="Online"/>
    <s v="Mumbai"/>
    <s v="Mumbai"/>
    <n v="-371.76"/>
  </r>
  <r>
    <n v="2924"/>
    <x v="1"/>
    <x v="4"/>
    <x v="19"/>
    <s v="XL"/>
    <s v="Alphabet"/>
    <s v="XL"/>
    <s v="Yes"/>
    <x v="0"/>
    <s v="Available"/>
    <n v="8776.01"/>
    <m/>
    <s v="Invalid"/>
    <s v="Exclude"/>
    <n v="0"/>
    <s v="Insufficient Data"/>
    <s v="Missing Information"/>
    <s v="Exclude"/>
    <m/>
    <s v="Missing Date"/>
    <s v="No"/>
    <s v="Retail"/>
    <s v="bengaluru"/>
    <s v="Bengaluru"/>
    <n v="-71.05"/>
  </r>
  <r>
    <n v="2006"/>
    <x v="2"/>
    <x v="2"/>
    <x v="7"/>
    <s v="XL"/>
    <s v="Alphabet"/>
    <s v="XL"/>
    <s v="Yes"/>
    <x v="2"/>
    <s v="Sold"/>
    <n v="6064.42"/>
    <m/>
    <s v="Invalid"/>
    <s v="Exclude"/>
    <n v="0"/>
    <n v="24257.68"/>
    <s v="Valid Revenue"/>
    <s v="Include"/>
    <m/>
    <s v="Missing Date"/>
    <s v="No"/>
    <s v="Online"/>
    <s v="Hyderabad"/>
    <s v="Hyderabad"/>
    <n v="2936.55"/>
  </r>
  <r>
    <n v="2026"/>
    <x v="1"/>
    <x v="1"/>
    <x v="2"/>
    <m/>
    <s v="Missing"/>
    <s v="Unknown"/>
    <s v="No"/>
    <x v="0"/>
    <s v="Available"/>
    <m/>
    <m/>
    <s v="Invalid"/>
    <s v="Exclude"/>
    <n v="0"/>
    <s v="Insufficient Data"/>
    <s v="Missing Information"/>
    <s v="Exclude"/>
    <d v="2024-10-01T00:00:00"/>
    <d v="2024-10-01T00:00:00"/>
    <s v="Yes"/>
    <s v="Retail"/>
    <s v="Mumbai"/>
    <s v="Mumbai"/>
    <n v="111.21"/>
  </r>
  <r>
    <n v="2927"/>
    <x v="2"/>
    <x v="0"/>
    <x v="5"/>
    <s v="L"/>
    <s v="Alphabet"/>
    <s v="L"/>
    <s v="Yes"/>
    <x v="0"/>
    <s v="Available"/>
    <n v="6316.75"/>
    <m/>
    <s v="Invalid"/>
    <s v="Exclude"/>
    <n v="0"/>
    <s v="Insufficient Data"/>
    <s v="Missing Information"/>
    <s v="Exclude"/>
    <m/>
    <s v="Missing Date"/>
    <s v="No"/>
    <s v="Retail"/>
    <s v="Mumbai"/>
    <s v="Mumbai"/>
    <n v="1560.89"/>
  </r>
  <r>
    <n v="2928"/>
    <x v="1"/>
    <x v="2"/>
    <x v="7"/>
    <n v="6"/>
    <s v="Number"/>
    <s v="6"/>
    <s v="Yes"/>
    <x v="1"/>
    <s v="Sold"/>
    <m/>
    <m/>
    <s v="Invalid"/>
    <s v="Exclude"/>
    <n v="0"/>
    <s v="Insufficient Data"/>
    <s v="Missing Information"/>
    <s v="Exclude"/>
    <d v="2024-09-07T00:00:00"/>
    <d v="2024-09-07T00:00:00"/>
    <s v="Yes"/>
    <s v="Online"/>
    <s v="Delhi"/>
    <s v="Delhi"/>
    <n v="-1064.8599999999999"/>
  </r>
  <r>
    <n v="2929"/>
    <x v="0"/>
    <x v="1"/>
    <x v="1"/>
    <s v="M"/>
    <s v="Alphabet"/>
    <s v="M"/>
    <s v="Yes"/>
    <x v="0"/>
    <s v="Available"/>
    <n v="6589.95"/>
    <m/>
    <s v="Invalid"/>
    <s v="Exclude"/>
    <n v="0"/>
    <s v="Insufficient Data"/>
    <s v="Missing Information"/>
    <s v="Exclude"/>
    <d v="2024-04-01T00:00:00"/>
    <d v="2024-04-01T00:00:00"/>
    <s v="Yes"/>
    <s v="Retail"/>
    <s v="Hyderabad"/>
    <s v="Hyderabad"/>
    <n v="157.26"/>
  </r>
  <r>
    <n v="2930"/>
    <x v="1"/>
    <x v="4"/>
    <x v="8"/>
    <s v="L"/>
    <s v="Alphabet"/>
    <s v="L"/>
    <s v="Yes"/>
    <x v="0"/>
    <s v="Available"/>
    <m/>
    <n v="0.56999999999999995"/>
    <s v="Valid"/>
    <s v="Include"/>
    <n v="0"/>
    <s v="Insufficient Data"/>
    <s v="Missing Information"/>
    <s v="Exclude"/>
    <d v="2024-12-20T00:00:00"/>
    <d v="2024-12-20T00:00:00"/>
    <s v="Yes"/>
    <s v="Retail"/>
    <s v="Bangalore"/>
    <s v="Bangalore"/>
    <n v="819.42"/>
  </r>
  <r>
    <n v="2931"/>
    <x v="2"/>
    <x v="4"/>
    <x v="13"/>
    <n v="7"/>
    <s v="Number"/>
    <s v="7"/>
    <s v="Yes"/>
    <x v="0"/>
    <s v="Available"/>
    <m/>
    <m/>
    <s v="Invalid"/>
    <s v="Exclude"/>
    <n v="0"/>
    <s v="Insufficient Data"/>
    <s v="Missing Information"/>
    <s v="Exclude"/>
    <d v="2023-08-25T00:00:00"/>
    <d v="2023-08-25T00:00:00"/>
    <s v="Yes"/>
    <s v="Retail"/>
    <s v="Pune"/>
    <s v="Pune"/>
    <n v="3751.45"/>
  </r>
  <r>
    <n v="2932"/>
    <x v="0"/>
    <x v="3"/>
    <x v="10"/>
    <n v="12"/>
    <s v="Number"/>
    <s v="12"/>
    <s v="Yes"/>
    <x v="5"/>
    <s v="Available"/>
    <m/>
    <n v="0.35"/>
    <s v="Valid"/>
    <s v="Include"/>
    <n v="0"/>
    <s v="Insufficient Data"/>
    <s v="Missing Information"/>
    <s v="Exclude"/>
    <d v="2025-03-01T00:00:00"/>
    <d v="2025-03-01T00:00:00"/>
    <s v="Yes"/>
    <s v="Online"/>
    <s v="Bangalore"/>
    <s v="Bangalore"/>
    <n v="-427.86"/>
  </r>
  <r>
    <n v="2933"/>
    <x v="1"/>
    <x v="0"/>
    <x v="14"/>
    <m/>
    <s v="Missing"/>
    <s v="Unknown"/>
    <s v="No"/>
    <x v="6"/>
    <s v="Sold"/>
    <n v="9501.17"/>
    <m/>
    <s v="Invalid"/>
    <s v="Exclude"/>
    <n v="0"/>
    <n v="19002.34"/>
    <s v="Valid Revenue"/>
    <s v="Include"/>
    <d v="2024-04-13T00:00:00"/>
    <d v="2024-04-13T00:00:00"/>
    <s v="Yes"/>
    <s v="Retail"/>
    <s v="Hyderabad"/>
    <s v="Hyderabad"/>
    <n v="1069.32"/>
  </r>
  <r>
    <n v="2934"/>
    <x v="1"/>
    <x v="4"/>
    <x v="19"/>
    <s v="XL"/>
    <s v="Alphabet"/>
    <s v="XL"/>
    <s v="Yes"/>
    <x v="4"/>
    <s v="Check Return/Refund"/>
    <n v="2370.91"/>
    <m/>
    <s v="Invalid"/>
    <s v="Exclude"/>
    <n v="0"/>
    <n v="-2370.91"/>
    <s v="Negative Revenue"/>
    <s v="Exclude"/>
    <d v="2024-03-14T00:00:00"/>
    <d v="2024-03-14T00:00:00"/>
    <s v="Yes"/>
    <s v="Online"/>
    <s v="Mumbai"/>
    <s v="Mumbai"/>
    <n v="3043.95"/>
  </r>
  <r>
    <n v="2935"/>
    <x v="2"/>
    <x v="2"/>
    <x v="17"/>
    <s v="L"/>
    <s v="Alphabet"/>
    <s v="L"/>
    <s v="Yes"/>
    <x v="2"/>
    <s v="Sold"/>
    <m/>
    <m/>
    <s v="Invalid"/>
    <s v="Exclude"/>
    <n v="0"/>
    <s v="Insufficient Data"/>
    <s v="Missing Information"/>
    <s v="Exclude"/>
    <d v="2024-05-13T00:00:00"/>
    <d v="2024-05-13T00:00:00"/>
    <s v="Yes"/>
    <s v="Online"/>
    <s v="Hyderabad"/>
    <s v="Hyderabad"/>
    <n v="478.07"/>
  </r>
  <r>
    <n v="2936"/>
    <x v="1"/>
    <x v="0"/>
    <x v="5"/>
    <s v="XL"/>
    <s v="Alphabet"/>
    <s v="XL"/>
    <s v="Yes"/>
    <x v="3"/>
    <s v="Sold"/>
    <n v="6496.58"/>
    <n v="0.28999999999999998"/>
    <s v="Valid"/>
    <s v="Include"/>
    <n v="4612.57"/>
    <n v="4612.5717999999997"/>
    <s v="Valid Revenue"/>
    <s v="Include"/>
    <d v="2024-07-31T00:00:00"/>
    <d v="2024-07-31T00:00:00"/>
    <s v="Yes"/>
    <s v="Retail"/>
    <s v="Pune"/>
    <s v="Pune"/>
    <n v="1933.1"/>
  </r>
  <r>
    <n v="2937"/>
    <x v="1"/>
    <x v="0"/>
    <x v="9"/>
    <n v="8"/>
    <s v="Number"/>
    <s v="8"/>
    <s v="Yes"/>
    <x v="0"/>
    <s v="Available"/>
    <m/>
    <n v="1.25"/>
    <s v="Invalid"/>
    <s v="Exclude"/>
    <n v="0"/>
    <s v="Insufficient Data"/>
    <s v="Missing Information"/>
    <s v="Exclude"/>
    <m/>
    <s v="Missing Date"/>
    <s v="No"/>
    <s v="Online"/>
    <s v="Delhi"/>
    <s v="Delhi"/>
    <n v="1558.24"/>
  </r>
  <r>
    <n v="2938"/>
    <x v="0"/>
    <x v="1"/>
    <x v="15"/>
    <s v="L"/>
    <s v="Alphabet"/>
    <s v="L"/>
    <s v="Yes"/>
    <x v="3"/>
    <s v="Sold"/>
    <m/>
    <m/>
    <s v="Invalid"/>
    <s v="Exclude"/>
    <n v="0"/>
    <s v="Insufficient Data"/>
    <s v="Missing Information"/>
    <s v="Exclude"/>
    <d v="2025-01-14T00:00:00"/>
    <d v="2025-01-14T00:00:00"/>
    <s v="Yes"/>
    <s v="Online"/>
    <s v="Delhi"/>
    <s v="Delhi"/>
    <n v="2596.64"/>
  </r>
  <r>
    <n v="2939"/>
    <x v="1"/>
    <x v="4"/>
    <x v="8"/>
    <s v="XL"/>
    <s v="Alphabet"/>
    <s v="XL"/>
    <s v="Yes"/>
    <x v="2"/>
    <s v="Sold"/>
    <n v="6858.76"/>
    <m/>
    <s v="Invalid"/>
    <s v="Exclude"/>
    <n v="0"/>
    <n v="27435.040000000001"/>
    <s v="Valid Revenue"/>
    <s v="Include"/>
    <m/>
    <s v="Missing Date"/>
    <s v="No"/>
    <s v="Retail"/>
    <s v="Mumbai"/>
    <s v="Mumbai"/>
    <n v="639.03"/>
  </r>
  <r>
    <n v="2940"/>
    <x v="1"/>
    <x v="1"/>
    <x v="2"/>
    <s v="L"/>
    <s v="Alphabet"/>
    <s v="L"/>
    <s v="Yes"/>
    <x v="4"/>
    <s v="Check Return/Refund"/>
    <n v="8412.43"/>
    <m/>
    <s v="Invalid"/>
    <s v="Exclude"/>
    <n v="0"/>
    <n v="-8412.43"/>
    <s v="Negative Revenue"/>
    <s v="Exclude"/>
    <d v="2025-05-06T00:00:00"/>
    <d v="2025-05-06T00:00:00"/>
    <s v="Yes"/>
    <s v="Retail"/>
    <s v="Hyderabad"/>
    <s v="Hyderabad"/>
    <n v="-344.67"/>
  </r>
  <r>
    <n v="2941"/>
    <x v="2"/>
    <x v="2"/>
    <x v="3"/>
    <s v="XL"/>
    <s v="Alphabet"/>
    <s v="XL"/>
    <s v="Yes"/>
    <x v="4"/>
    <s v="Check Return/Refund"/>
    <n v="9331.65"/>
    <m/>
    <s v="Invalid"/>
    <s v="Exclude"/>
    <n v="0"/>
    <n v="-9331.65"/>
    <s v="Negative Revenue"/>
    <s v="Exclude"/>
    <d v="2025-05-02T00:00:00"/>
    <d v="2025-05-02T00:00:00"/>
    <s v="Yes"/>
    <s v="Retail"/>
    <s v="Kolkata"/>
    <s v="Kolkata"/>
    <n v="492.35"/>
  </r>
  <r>
    <n v="2942"/>
    <x v="1"/>
    <x v="0"/>
    <x v="5"/>
    <n v="10"/>
    <s v="Number"/>
    <s v="10"/>
    <s v="Yes"/>
    <x v="2"/>
    <s v="Sold"/>
    <n v="5222.3900000000003"/>
    <n v="0.56999999999999995"/>
    <s v="Valid"/>
    <s v="Include"/>
    <n v="8982.51"/>
    <n v="8982.5108000000018"/>
    <s v="Valid Revenue"/>
    <s v="Include"/>
    <d v="2025-04-16T00:00:00"/>
    <d v="2025-04-16T00:00:00"/>
    <s v="Yes"/>
    <s v="Online"/>
    <s v="Bangalore"/>
    <s v="Bangalore"/>
    <n v="-68.53"/>
  </r>
  <r>
    <n v="2943"/>
    <x v="1"/>
    <x v="0"/>
    <x v="0"/>
    <n v="7"/>
    <s v="Number"/>
    <s v="7"/>
    <s v="Yes"/>
    <x v="4"/>
    <s v="Check Return/Refund"/>
    <n v="3390"/>
    <m/>
    <s v="Invalid"/>
    <s v="Exclude"/>
    <n v="0"/>
    <n v="-3390"/>
    <s v="Negative Revenue"/>
    <s v="Exclude"/>
    <d v="2024-10-09T00:00:00"/>
    <d v="2024-10-09T00:00:00"/>
    <s v="Yes"/>
    <s v="Retail"/>
    <s v="Mumbai"/>
    <s v="Mumbai"/>
    <n v="-429.78"/>
  </r>
  <r>
    <n v="2944"/>
    <x v="1"/>
    <x v="0"/>
    <x v="14"/>
    <m/>
    <s v="Missing"/>
    <s v="Unknown"/>
    <s v="No"/>
    <x v="0"/>
    <s v="Available"/>
    <n v="9738.93"/>
    <m/>
    <s v="Invalid"/>
    <s v="Exclude"/>
    <n v="0"/>
    <s v="Insufficient Data"/>
    <s v="Missing Information"/>
    <s v="Exclude"/>
    <d v="2024-10-06T00:00:00"/>
    <d v="2024-10-06T00:00:00"/>
    <s v="Yes"/>
    <s v="Retail"/>
    <s v="Pune"/>
    <s v="Pune"/>
    <n v="261.36"/>
  </r>
  <r>
    <n v="2945"/>
    <x v="0"/>
    <x v="4"/>
    <x v="19"/>
    <s v="XL"/>
    <s v="Alphabet"/>
    <s v="XL"/>
    <s v="Yes"/>
    <x v="4"/>
    <s v="Check Return/Refund"/>
    <n v="3519.94"/>
    <m/>
    <s v="Invalid"/>
    <s v="Exclude"/>
    <n v="0"/>
    <n v="-3519.94"/>
    <s v="Negative Revenue"/>
    <s v="Exclude"/>
    <m/>
    <s v="Missing Date"/>
    <s v="No"/>
    <s v="Online"/>
    <s v="Mumbai"/>
    <s v="Mumbai"/>
    <n v="3456.5"/>
  </r>
  <r>
    <n v="2946"/>
    <x v="0"/>
    <x v="3"/>
    <x v="11"/>
    <s v="XL"/>
    <s v="Alphabet"/>
    <s v="XL"/>
    <s v="Yes"/>
    <x v="0"/>
    <s v="Available"/>
    <n v="5691.68"/>
    <n v="0.62"/>
    <s v="Valid"/>
    <s v="Include"/>
    <n v="0"/>
    <s v="Insufficient Data"/>
    <s v="Missing Information"/>
    <s v="Exclude"/>
    <m/>
    <s v="Missing Date"/>
    <s v="No"/>
    <s v="Retail"/>
    <s v="bengaluru"/>
    <s v="Bengaluru"/>
    <n v="3129.43"/>
  </r>
  <r>
    <n v="2947"/>
    <x v="1"/>
    <x v="2"/>
    <x v="3"/>
    <s v="XL"/>
    <s v="Alphabet"/>
    <s v="XL"/>
    <s v="Yes"/>
    <x v="0"/>
    <s v="Available"/>
    <n v="4113.4799999999996"/>
    <n v="0.38"/>
    <s v="Valid"/>
    <s v="Include"/>
    <n v="0"/>
    <s v="Insufficient Data"/>
    <s v="Missing Information"/>
    <s v="Exclude"/>
    <d v="2024-12-04T00:00:00"/>
    <d v="2024-12-04T00:00:00"/>
    <s v="Yes"/>
    <s v="Online"/>
    <s v="Mumbai"/>
    <s v="Mumbai"/>
    <n v="1604.63"/>
  </r>
  <r>
    <n v="2948"/>
    <x v="2"/>
    <x v="4"/>
    <x v="12"/>
    <n v="6"/>
    <s v="Number"/>
    <s v="6"/>
    <s v="Yes"/>
    <x v="5"/>
    <s v="Available"/>
    <m/>
    <n v="0.16"/>
    <s v="Valid"/>
    <s v="Include"/>
    <n v="0"/>
    <s v="Insufficient Data"/>
    <s v="Missing Information"/>
    <s v="Exclude"/>
    <d v="2025-04-19T00:00:00"/>
    <d v="2025-04-19T00:00:00"/>
    <s v="Yes"/>
    <s v="Online"/>
    <s v="Kolkata"/>
    <s v="Kolkata"/>
    <n v="1708.88"/>
  </r>
  <r>
    <n v="2949"/>
    <x v="2"/>
    <x v="3"/>
    <x v="4"/>
    <s v="M"/>
    <s v="Alphabet"/>
    <s v="M"/>
    <s v="Yes"/>
    <x v="0"/>
    <s v="Available"/>
    <m/>
    <n v="0.49"/>
    <s v="Valid"/>
    <s v="Include"/>
    <n v="0"/>
    <s v="Insufficient Data"/>
    <s v="Missing Information"/>
    <s v="Exclude"/>
    <d v="2025-07-05T00:00:00"/>
    <d v="2025-07-05T00:00:00"/>
    <s v="Yes"/>
    <s v="Online"/>
    <s v="Delhi"/>
    <s v="Delhi"/>
    <n v="698.79"/>
  </r>
  <r>
    <n v="2950"/>
    <x v="1"/>
    <x v="3"/>
    <x v="4"/>
    <s v="M"/>
    <s v="Alphabet"/>
    <s v="M"/>
    <s v="Yes"/>
    <x v="0"/>
    <s v="Available"/>
    <n v="9151.36"/>
    <m/>
    <s v="Invalid"/>
    <s v="Exclude"/>
    <n v="0"/>
    <s v="Insufficient Data"/>
    <s v="Missing Information"/>
    <s v="Exclude"/>
    <m/>
    <s v="Missing Date"/>
    <s v="No"/>
    <s v="Online"/>
    <s v="Pune"/>
    <s v="Pune"/>
    <n v="2540.27"/>
  </r>
  <r>
    <n v="2036"/>
    <x v="1"/>
    <x v="1"/>
    <x v="2"/>
    <s v="XL"/>
    <s v="Alphabet"/>
    <s v="XL"/>
    <s v="Yes"/>
    <x v="6"/>
    <s v="Sold"/>
    <m/>
    <n v="0.76"/>
    <s v="Valid"/>
    <s v="Include"/>
    <n v="0"/>
    <s v="Insufficient Data"/>
    <s v="Missing Information"/>
    <s v="Exclude"/>
    <m/>
    <s v="Missing Date"/>
    <s v="No"/>
    <s v="Online"/>
    <s v="Mumbai"/>
    <s v="Mumbai"/>
    <n v="2469.75"/>
  </r>
  <r>
    <n v="2952"/>
    <x v="0"/>
    <x v="0"/>
    <x v="0"/>
    <s v="XL"/>
    <s v="Alphabet"/>
    <s v="XL"/>
    <s v="Yes"/>
    <x v="0"/>
    <s v="Available"/>
    <n v="5443.44"/>
    <m/>
    <s v="Invalid"/>
    <s v="Exclude"/>
    <n v="0"/>
    <s v="Insufficient Data"/>
    <s v="Missing Information"/>
    <s v="Exclude"/>
    <d v="2024-09-13T00:00:00"/>
    <d v="2024-09-13T00:00:00"/>
    <s v="Yes"/>
    <s v="Retail"/>
    <s v="Kolkata"/>
    <s v="Kolkata"/>
    <n v="2237.39"/>
  </r>
  <r>
    <n v="2049"/>
    <x v="2"/>
    <x v="0"/>
    <x v="9"/>
    <s v="M"/>
    <s v="Alphabet"/>
    <s v="M"/>
    <s v="Yes"/>
    <x v="6"/>
    <s v="Sold"/>
    <m/>
    <n v="1.08"/>
    <s v="Invalid"/>
    <s v="Exclude"/>
    <n v="0"/>
    <s v="Insufficient Data"/>
    <s v="Missing Information"/>
    <s v="Exclude"/>
    <d v="2024-12-04T00:00:00"/>
    <d v="2024-12-04T00:00:00"/>
    <s v="Yes"/>
    <s v="Online"/>
    <s v="Bangalore"/>
    <s v="Bangalore"/>
    <n v="-400.59"/>
  </r>
  <r>
    <n v="2954"/>
    <x v="1"/>
    <x v="0"/>
    <x v="5"/>
    <s v="L"/>
    <s v="Alphabet"/>
    <s v="L"/>
    <s v="Yes"/>
    <x v="4"/>
    <s v="Check Return/Refund"/>
    <n v="4709.79"/>
    <m/>
    <s v="Invalid"/>
    <s v="Exclude"/>
    <n v="0"/>
    <n v="-4709.79"/>
    <s v="Negative Revenue"/>
    <s v="Exclude"/>
    <m/>
    <s v="Missing Date"/>
    <s v="No"/>
    <s v="Retail"/>
    <s v="Pune"/>
    <s v="Pune"/>
    <n v="3397.29"/>
  </r>
  <r>
    <n v="2955"/>
    <x v="0"/>
    <x v="4"/>
    <x v="19"/>
    <s v="XL"/>
    <s v="Alphabet"/>
    <s v="XL"/>
    <s v="Yes"/>
    <x v="0"/>
    <s v="Available"/>
    <n v="9846.09"/>
    <n v="0.12"/>
    <s v="Valid"/>
    <s v="Include"/>
    <n v="0"/>
    <s v="Insufficient Data"/>
    <s v="Missing Information"/>
    <s v="Exclude"/>
    <d v="2024-07-30T00:00:00"/>
    <d v="2024-07-30T00:00:00"/>
    <s v="Yes"/>
    <s v="Retail"/>
    <s v="Kolkata"/>
    <s v="Kolkata"/>
    <n v="2250.9299999999998"/>
  </r>
  <r>
    <n v="2956"/>
    <x v="0"/>
    <x v="0"/>
    <x v="14"/>
    <m/>
    <s v="Missing"/>
    <s v="Unknown"/>
    <s v="No"/>
    <x v="2"/>
    <s v="Sold"/>
    <m/>
    <n v="0.86"/>
    <s v="Valid"/>
    <s v="Include"/>
    <n v="0"/>
    <s v="Insufficient Data"/>
    <s v="Missing Information"/>
    <s v="Exclude"/>
    <d v="2024-05-16T00:00:00"/>
    <d v="2024-05-16T00:00:00"/>
    <s v="Yes"/>
    <s v="Online"/>
    <s v="Mumbai"/>
    <s v="Mumbai"/>
    <n v="3144.87"/>
  </r>
  <r>
    <n v="2957"/>
    <x v="2"/>
    <x v="4"/>
    <x v="13"/>
    <s v="XL"/>
    <s v="Alphabet"/>
    <s v="XL"/>
    <s v="Yes"/>
    <x v="0"/>
    <s v="Available"/>
    <n v="5348.89"/>
    <n v="0.47"/>
    <s v="Valid"/>
    <s v="Include"/>
    <n v="0"/>
    <s v="Insufficient Data"/>
    <s v="Missing Information"/>
    <s v="Exclude"/>
    <d v="2024-11-19T00:00:00"/>
    <d v="2024-11-19T00:00:00"/>
    <s v="Yes"/>
    <s v="Online"/>
    <s v="Kolkata"/>
    <s v="Kolkata"/>
    <n v="753.26"/>
  </r>
  <r>
    <n v="2958"/>
    <x v="1"/>
    <x v="2"/>
    <x v="3"/>
    <m/>
    <s v="Missing"/>
    <s v="Unknown"/>
    <s v="No"/>
    <x v="2"/>
    <s v="Sold"/>
    <n v="7898.87"/>
    <m/>
    <s v="Invalid"/>
    <s v="Exclude"/>
    <n v="0"/>
    <n v="31595.48"/>
    <s v="Valid Revenue"/>
    <s v="Include"/>
    <d v="2025-05-07T00:00:00"/>
    <d v="2025-05-07T00:00:00"/>
    <s v="Yes"/>
    <s v="Online"/>
    <s v="Mumbai"/>
    <s v="Mumbai"/>
    <n v="1097.55"/>
  </r>
  <r>
    <n v="2959"/>
    <x v="1"/>
    <x v="0"/>
    <x v="0"/>
    <s v="M"/>
    <s v="Alphabet"/>
    <s v="M"/>
    <s v="Yes"/>
    <x v="0"/>
    <s v="Available"/>
    <m/>
    <m/>
    <s v="Invalid"/>
    <s v="Exclude"/>
    <n v="0"/>
    <s v="Insufficient Data"/>
    <s v="Missing Information"/>
    <s v="Exclude"/>
    <m/>
    <s v="Missing Date"/>
    <s v="No"/>
    <s v="Retail"/>
    <s v="Delhi"/>
    <s v="Delhi"/>
    <n v="3166.22"/>
  </r>
  <r>
    <n v="2960"/>
    <x v="2"/>
    <x v="0"/>
    <x v="14"/>
    <s v="M"/>
    <s v="Alphabet"/>
    <s v="M"/>
    <s v="Yes"/>
    <x v="0"/>
    <s v="Available"/>
    <m/>
    <m/>
    <s v="Invalid"/>
    <s v="Exclude"/>
    <n v="0"/>
    <s v="Insufficient Data"/>
    <s v="Missing Information"/>
    <s v="Exclude"/>
    <m/>
    <s v="Missing Date"/>
    <s v="No"/>
    <s v="Retail"/>
    <s v="Hyderabad"/>
    <s v="Hyderabad"/>
    <n v="2620.9299999999998"/>
  </r>
  <r>
    <n v="2961"/>
    <x v="0"/>
    <x v="1"/>
    <x v="1"/>
    <s v="XL"/>
    <s v="Alphabet"/>
    <s v="XL"/>
    <s v="Yes"/>
    <x v="0"/>
    <s v="Available"/>
    <m/>
    <m/>
    <s v="Invalid"/>
    <s v="Exclude"/>
    <n v="0"/>
    <s v="Insufficient Data"/>
    <s v="Missing Information"/>
    <s v="Exclude"/>
    <d v="2024-11-21T00:00:00"/>
    <d v="2024-11-21T00:00:00"/>
    <s v="Yes"/>
    <s v="Retail"/>
    <s v="Mumbai"/>
    <s v="Mumbai"/>
    <n v="665.39"/>
  </r>
  <r>
    <n v="2962"/>
    <x v="1"/>
    <x v="2"/>
    <x v="18"/>
    <n v="9"/>
    <s v="Number"/>
    <s v="9"/>
    <s v="Yes"/>
    <x v="4"/>
    <s v="Check Return/Refund"/>
    <n v="2446.23"/>
    <m/>
    <s v="Invalid"/>
    <s v="Exclude"/>
    <n v="0"/>
    <n v="-2446.23"/>
    <s v="Negative Revenue"/>
    <s v="Exclude"/>
    <m/>
    <s v="Missing Date"/>
    <s v="No"/>
    <s v="Online"/>
    <s v="Hyderabad"/>
    <s v="Hyderabad"/>
    <n v="727.92"/>
  </r>
  <r>
    <n v="2963"/>
    <x v="0"/>
    <x v="0"/>
    <x v="5"/>
    <s v="XL"/>
    <s v="Alphabet"/>
    <s v="XL"/>
    <s v="Yes"/>
    <x v="0"/>
    <s v="Available"/>
    <m/>
    <m/>
    <s v="Invalid"/>
    <s v="Exclude"/>
    <n v="0"/>
    <s v="Insufficient Data"/>
    <s v="Missing Information"/>
    <s v="Exclude"/>
    <d v="2025-06-10T00:00:00"/>
    <d v="2025-06-10T00:00:00"/>
    <s v="Yes"/>
    <s v="Retail"/>
    <s v="bengaluru"/>
    <s v="Bengaluru"/>
    <n v="1172.3900000000001"/>
  </r>
  <r>
    <n v="2964"/>
    <x v="0"/>
    <x v="4"/>
    <x v="13"/>
    <m/>
    <s v="Missing"/>
    <s v="Unknown"/>
    <s v="No"/>
    <x v="4"/>
    <s v="Check Return/Refund"/>
    <m/>
    <m/>
    <s v="Invalid"/>
    <s v="Exclude"/>
    <n v="0"/>
    <s v="Insufficient Data"/>
    <s v="Missing Information"/>
    <s v="Exclude"/>
    <d v="2024-06-17T00:00:00"/>
    <d v="2024-06-17T00:00:00"/>
    <s v="Yes"/>
    <s v="Online"/>
    <s v="Mumbai"/>
    <s v="Mumbai"/>
    <n v="995.42"/>
  </r>
  <r>
    <n v="2965"/>
    <x v="2"/>
    <x v="0"/>
    <x v="9"/>
    <s v="XL"/>
    <s v="Alphabet"/>
    <s v="XL"/>
    <s v="Yes"/>
    <x v="0"/>
    <s v="Available"/>
    <n v="2171.48"/>
    <m/>
    <s v="Invalid"/>
    <s v="Exclude"/>
    <n v="0"/>
    <s v="Insufficient Data"/>
    <s v="Missing Information"/>
    <s v="Exclude"/>
    <d v="2025-04-28T00:00:00"/>
    <d v="2025-04-28T00:00:00"/>
    <s v="Yes"/>
    <s v="Retail"/>
    <s v="bengaluru"/>
    <s v="Bengaluru"/>
    <n v="3079.48"/>
  </r>
  <r>
    <n v="2966"/>
    <x v="0"/>
    <x v="0"/>
    <x v="5"/>
    <n v="8"/>
    <s v="Number"/>
    <s v="8"/>
    <s v="Yes"/>
    <x v="1"/>
    <s v="Sold"/>
    <m/>
    <m/>
    <s v="Invalid"/>
    <s v="Exclude"/>
    <n v="0"/>
    <s v="Insufficient Data"/>
    <s v="Missing Information"/>
    <s v="Exclude"/>
    <d v="2025-02-27T00:00:00"/>
    <d v="2025-02-27T00:00:00"/>
    <s v="Yes"/>
    <s v="Online"/>
    <s v="Pune"/>
    <s v="Pune"/>
    <n v="333.36"/>
  </r>
  <r>
    <n v="2035"/>
    <x v="2"/>
    <x v="2"/>
    <x v="17"/>
    <s v="L"/>
    <s v="Alphabet"/>
    <s v="L"/>
    <s v="Yes"/>
    <x v="0"/>
    <s v="Available"/>
    <n v="3598.07"/>
    <n v="1.1000000000000001"/>
    <s v="Invalid"/>
    <s v="Exclude"/>
    <n v="0"/>
    <s v="Insufficient Data"/>
    <s v="Missing Information"/>
    <s v="Exclude"/>
    <m/>
    <s v="Missing Date"/>
    <s v="No"/>
    <s v="Retail"/>
    <s v="Kolkata"/>
    <s v="Kolkata"/>
    <n v="3466.33"/>
  </r>
  <r>
    <n v="2968"/>
    <x v="0"/>
    <x v="0"/>
    <x v="5"/>
    <s v="XL"/>
    <s v="Alphabet"/>
    <s v="XL"/>
    <s v="Yes"/>
    <x v="0"/>
    <s v="Available"/>
    <n v="5283.1"/>
    <m/>
    <s v="Invalid"/>
    <s v="Exclude"/>
    <n v="0"/>
    <s v="Insufficient Data"/>
    <s v="Missing Information"/>
    <s v="Exclude"/>
    <d v="2025-01-24T00:00:00"/>
    <d v="2025-01-24T00:00:00"/>
    <s v="Yes"/>
    <s v="Retail"/>
    <s v="Bangalore"/>
    <s v="Bangalore"/>
    <n v="575.73"/>
  </r>
  <r>
    <n v="2969"/>
    <x v="2"/>
    <x v="0"/>
    <x v="14"/>
    <s v="M"/>
    <s v="Alphabet"/>
    <s v="M"/>
    <s v="Yes"/>
    <x v="0"/>
    <s v="Available"/>
    <m/>
    <m/>
    <s v="Invalid"/>
    <s v="Exclude"/>
    <n v="0"/>
    <s v="Insufficient Data"/>
    <s v="Missing Information"/>
    <s v="Exclude"/>
    <d v="2025-07-19T00:00:00"/>
    <d v="2025-07-19T00:00:00"/>
    <s v="Yes"/>
    <s v="Online"/>
    <s v="Pune"/>
    <s v="Pune"/>
    <n v="2323.02"/>
  </r>
  <r>
    <n v="2970"/>
    <x v="2"/>
    <x v="4"/>
    <x v="8"/>
    <m/>
    <s v="Missing"/>
    <s v="Unknown"/>
    <s v="No"/>
    <x v="0"/>
    <s v="Available"/>
    <m/>
    <m/>
    <s v="Invalid"/>
    <s v="Exclude"/>
    <n v="0"/>
    <s v="Insufficient Data"/>
    <s v="Missing Information"/>
    <s v="Exclude"/>
    <m/>
    <s v="Missing Date"/>
    <s v="No"/>
    <s v="Online"/>
    <s v="bengaluru"/>
    <s v="Bengaluru"/>
    <n v="-617.91"/>
  </r>
  <r>
    <n v="2971"/>
    <x v="1"/>
    <x v="2"/>
    <x v="17"/>
    <m/>
    <s v="Missing"/>
    <s v="Unknown"/>
    <s v="No"/>
    <x v="0"/>
    <s v="Available"/>
    <n v="9330.31"/>
    <m/>
    <s v="Invalid"/>
    <s v="Exclude"/>
    <n v="0"/>
    <s v="Insufficient Data"/>
    <s v="Missing Information"/>
    <s v="Exclude"/>
    <d v="2024-11-10T00:00:00"/>
    <d v="2024-11-10T00:00:00"/>
    <s v="Yes"/>
    <s v="Online"/>
    <s v="Pune"/>
    <s v="Pune"/>
    <n v="-610.6"/>
  </r>
  <r>
    <n v="2972"/>
    <x v="1"/>
    <x v="1"/>
    <x v="15"/>
    <s v="M"/>
    <s v="Alphabet"/>
    <s v="M"/>
    <s v="Yes"/>
    <x v="0"/>
    <s v="Available"/>
    <m/>
    <m/>
    <s v="Invalid"/>
    <s v="Exclude"/>
    <n v="0"/>
    <s v="Insufficient Data"/>
    <s v="Missing Information"/>
    <s v="Exclude"/>
    <d v="2024-10-05T00:00:00"/>
    <d v="2024-10-05T00:00:00"/>
    <s v="Yes"/>
    <s v="Online"/>
    <s v="Kolkata"/>
    <s v="Kolkata"/>
    <n v="1995.69"/>
  </r>
  <r>
    <n v="2973"/>
    <x v="0"/>
    <x v="1"/>
    <x v="15"/>
    <s v="XL"/>
    <s v="Alphabet"/>
    <s v="XL"/>
    <s v="Yes"/>
    <x v="0"/>
    <s v="Available"/>
    <n v="3347.42"/>
    <m/>
    <s v="Invalid"/>
    <s v="Exclude"/>
    <n v="0"/>
    <s v="Insufficient Data"/>
    <s v="Missing Information"/>
    <s v="Exclude"/>
    <d v="2024-10-31T00:00:00"/>
    <d v="2024-10-31T00:00:00"/>
    <s v="Yes"/>
    <s v="Online"/>
    <s v="bengaluru"/>
    <s v="Bengaluru"/>
    <n v="2234.16"/>
  </r>
  <r>
    <n v="2974"/>
    <x v="2"/>
    <x v="3"/>
    <x v="16"/>
    <m/>
    <s v="Missing"/>
    <s v="Unknown"/>
    <s v="No"/>
    <x v="1"/>
    <s v="Sold"/>
    <m/>
    <n v="1.01"/>
    <s v="Invalid"/>
    <s v="Exclude"/>
    <n v="0"/>
    <s v="Insufficient Data"/>
    <s v="Missing Information"/>
    <s v="Exclude"/>
    <m/>
    <s v="Missing Date"/>
    <s v="No"/>
    <s v="Online"/>
    <s v="Bangalore"/>
    <s v="Bangalore"/>
    <n v="-29.28"/>
  </r>
  <r>
    <n v="2975"/>
    <x v="0"/>
    <x v="1"/>
    <x v="6"/>
    <n v="10"/>
    <s v="Number"/>
    <s v="10"/>
    <s v="Yes"/>
    <x v="3"/>
    <s v="Sold"/>
    <n v="5037.43"/>
    <m/>
    <s v="Invalid"/>
    <s v="Exclude"/>
    <n v="0"/>
    <n v="5037.43"/>
    <s v="Valid Revenue"/>
    <s v="Include"/>
    <d v="2024-11-10T00:00:00"/>
    <d v="2024-11-10T00:00:00"/>
    <s v="Yes"/>
    <s v="Online"/>
    <s v="Delhi"/>
    <s v="Delhi"/>
    <n v="3279.17"/>
  </r>
  <r>
    <n v="2976"/>
    <x v="2"/>
    <x v="3"/>
    <x v="16"/>
    <m/>
    <s v="Missing"/>
    <s v="Unknown"/>
    <s v="No"/>
    <x v="0"/>
    <s v="Available"/>
    <n v="6703.48"/>
    <m/>
    <s v="Invalid"/>
    <s v="Exclude"/>
    <n v="0"/>
    <s v="Insufficient Data"/>
    <s v="Missing Information"/>
    <s v="Exclude"/>
    <d v="2024-08-08T00:00:00"/>
    <d v="2024-08-08T00:00:00"/>
    <s v="Yes"/>
    <s v="Retail"/>
    <s v="Hyderabad"/>
    <s v="Hyderabad"/>
    <n v="2966.44"/>
  </r>
  <r>
    <n v="2977"/>
    <x v="0"/>
    <x v="0"/>
    <x v="14"/>
    <n v="8"/>
    <s v="Number"/>
    <s v="8"/>
    <s v="Yes"/>
    <x v="1"/>
    <s v="Sold"/>
    <n v="2959.26"/>
    <n v="0.37"/>
    <s v="Valid"/>
    <s v="Include"/>
    <n v="5593"/>
    <n v="5593.0014000000001"/>
    <s v="Valid Revenue"/>
    <s v="Include"/>
    <m/>
    <s v="Missing Date"/>
    <s v="No"/>
    <s v="Online"/>
    <s v="Kolkata"/>
    <s v="Kolkata"/>
    <n v="-821.76"/>
  </r>
  <r>
    <n v="2978"/>
    <x v="1"/>
    <x v="3"/>
    <x v="10"/>
    <m/>
    <s v="Missing"/>
    <s v="Unknown"/>
    <s v="No"/>
    <x v="0"/>
    <s v="Available"/>
    <m/>
    <n v="1.17"/>
    <s v="Invalid"/>
    <s v="Exclude"/>
    <n v="0"/>
    <s v="Insufficient Data"/>
    <s v="Missing Information"/>
    <s v="Exclude"/>
    <d v="2025-04-14T00:00:00"/>
    <d v="2025-04-14T00:00:00"/>
    <s v="Yes"/>
    <s v="Retail"/>
    <s v="Kolkata"/>
    <s v="Kolkata"/>
    <n v="-581.26"/>
  </r>
  <r>
    <n v="2979"/>
    <x v="2"/>
    <x v="1"/>
    <x v="6"/>
    <m/>
    <s v="Missing"/>
    <s v="Unknown"/>
    <s v="No"/>
    <x v="0"/>
    <s v="Available"/>
    <m/>
    <m/>
    <s v="Invalid"/>
    <s v="Exclude"/>
    <n v="0"/>
    <s v="Insufficient Data"/>
    <s v="Missing Information"/>
    <s v="Exclude"/>
    <m/>
    <s v="Missing Date"/>
    <s v="No"/>
    <s v="Retail"/>
    <s v="bengaluru"/>
    <s v="Bengaluru"/>
    <n v="762.54"/>
  </r>
  <r>
    <n v="2980"/>
    <x v="1"/>
    <x v="3"/>
    <x v="4"/>
    <s v="L"/>
    <s v="Alphabet"/>
    <s v="L"/>
    <s v="Yes"/>
    <x v="2"/>
    <s v="Sold"/>
    <n v="8899.81"/>
    <m/>
    <s v="Invalid"/>
    <s v="Exclude"/>
    <n v="0"/>
    <n v="35599.24"/>
    <s v="Valid Revenue"/>
    <s v="Include"/>
    <m/>
    <s v="Missing Date"/>
    <s v="No"/>
    <s v="Retail"/>
    <s v="bengaluru"/>
    <s v="Bengaluru"/>
    <n v="3075.35"/>
  </r>
  <r>
    <n v="2981"/>
    <x v="0"/>
    <x v="1"/>
    <x v="2"/>
    <s v="M"/>
    <s v="Alphabet"/>
    <s v="M"/>
    <s v="Yes"/>
    <x v="2"/>
    <s v="Sold"/>
    <n v="5185.5200000000004"/>
    <m/>
    <s v="Invalid"/>
    <s v="Exclude"/>
    <n v="0"/>
    <n v="20742.080000000002"/>
    <s v="Valid Revenue"/>
    <s v="Include"/>
    <d v="2025-01-10T00:00:00"/>
    <d v="2025-01-10T00:00:00"/>
    <s v="Yes"/>
    <s v="Retail"/>
    <s v="Pune"/>
    <s v="Pune"/>
    <n v="2777.67"/>
  </r>
  <r>
    <n v="2982"/>
    <x v="2"/>
    <x v="2"/>
    <x v="17"/>
    <s v="L"/>
    <s v="Alphabet"/>
    <s v="L"/>
    <s v="Yes"/>
    <x v="0"/>
    <s v="Available"/>
    <m/>
    <n v="0.54"/>
    <s v="Valid"/>
    <s v="Include"/>
    <n v="0"/>
    <s v="Insufficient Data"/>
    <s v="Missing Information"/>
    <s v="Exclude"/>
    <d v="2025-06-07T00:00:00"/>
    <d v="2025-06-07T00:00:00"/>
    <s v="Yes"/>
    <s v="Online"/>
    <s v="Kolkata"/>
    <s v="Kolkata"/>
    <n v="1541.73"/>
  </r>
  <r>
    <n v="2983"/>
    <x v="1"/>
    <x v="3"/>
    <x v="16"/>
    <s v="XL"/>
    <s v="Alphabet"/>
    <s v="XL"/>
    <s v="Yes"/>
    <x v="0"/>
    <s v="Available"/>
    <n v="8203.7999999999993"/>
    <n v="0.03"/>
    <s v="Valid"/>
    <s v="Include"/>
    <n v="0"/>
    <s v="Insufficient Data"/>
    <s v="Missing Information"/>
    <s v="Exclude"/>
    <m/>
    <s v="Missing Date"/>
    <s v="No"/>
    <s v="Retail"/>
    <s v="bengaluru"/>
    <s v="Bengaluru"/>
    <n v="2968.2"/>
  </r>
  <r>
    <n v="2984"/>
    <x v="2"/>
    <x v="1"/>
    <x v="15"/>
    <s v="XL"/>
    <s v="Alphabet"/>
    <s v="XL"/>
    <s v="Yes"/>
    <x v="0"/>
    <s v="Available"/>
    <n v="4343.12"/>
    <m/>
    <s v="Invalid"/>
    <s v="Exclude"/>
    <n v="0"/>
    <s v="Insufficient Data"/>
    <s v="Missing Information"/>
    <s v="Exclude"/>
    <d v="2024-09-06T00:00:00"/>
    <d v="2024-09-06T00:00:00"/>
    <s v="Yes"/>
    <s v="Online"/>
    <s v="Kolkata"/>
    <s v="Kolkata"/>
    <n v="3073.4"/>
  </r>
  <r>
    <n v="2985"/>
    <x v="0"/>
    <x v="3"/>
    <x v="11"/>
    <m/>
    <s v="Missing"/>
    <s v="Unknown"/>
    <s v="No"/>
    <x v="0"/>
    <s v="Available"/>
    <n v="8996.0499999999993"/>
    <n v="0.48"/>
    <s v="Valid"/>
    <s v="Include"/>
    <n v="0"/>
    <s v="Insufficient Data"/>
    <s v="Missing Information"/>
    <s v="Exclude"/>
    <d v="2024-05-16T00:00:00"/>
    <d v="2024-05-16T00:00:00"/>
    <s v="Yes"/>
    <s v="Online"/>
    <s v="bengaluru"/>
    <s v="Bengaluru"/>
    <n v="3419.45"/>
  </r>
  <r>
    <n v="2986"/>
    <x v="0"/>
    <x v="4"/>
    <x v="19"/>
    <s v="M"/>
    <s v="Alphabet"/>
    <s v="M"/>
    <s v="Yes"/>
    <x v="0"/>
    <s v="Available"/>
    <n v="6877.77"/>
    <n v="0.09"/>
    <s v="Valid"/>
    <s v="Include"/>
    <n v="0"/>
    <s v="Insufficient Data"/>
    <s v="Missing Information"/>
    <s v="Exclude"/>
    <d v="2025-04-10T00:00:00"/>
    <d v="2025-04-10T00:00:00"/>
    <s v="Yes"/>
    <s v="Online"/>
    <s v="Pune"/>
    <s v="Pune"/>
    <n v="2303.27"/>
  </r>
  <r>
    <n v="2987"/>
    <x v="1"/>
    <x v="1"/>
    <x v="2"/>
    <s v="L"/>
    <s v="Alphabet"/>
    <s v="L"/>
    <s v="Yes"/>
    <x v="0"/>
    <s v="Available"/>
    <m/>
    <m/>
    <s v="Invalid"/>
    <s v="Exclude"/>
    <n v="0"/>
    <s v="Insufficient Data"/>
    <s v="Missing Information"/>
    <s v="Exclude"/>
    <d v="2024-08-08T00:00:00"/>
    <d v="2024-08-08T00:00:00"/>
    <s v="Yes"/>
    <s v="Online"/>
    <s v="Pune"/>
    <s v="Pune"/>
    <n v="2365.6999999999998"/>
  </r>
  <r>
    <n v="2009"/>
    <x v="1"/>
    <x v="2"/>
    <x v="17"/>
    <s v="M"/>
    <s v="Alphabet"/>
    <s v="M"/>
    <s v="Yes"/>
    <x v="0"/>
    <s v="Available"/>
    <n v="6481.4"/>
    <n v="0.84"/>
    <s v="Valid"/>
    <s v="Include"/>
    <n v="0"/>
    <s v="Insufficient Data"/>
    <s v="Missing Information"/>
    <s v="Exclude"/>
    <d v="2024-07-26T00:00:00"/>
    <d v="2024-07-26T00:00:00"/>
    <s v="Yes"/>
    <s v="Retail"/>
    <s v="bengaluru"/>
    <s v="Bengaluru"/>
    <n v="522.92999999999995"/>
  </r>
  <r>
    <n v="2989"/>
    <x v="2"/>
    <x v="1"/>
    <x v="6"/>
    <s v="M"/>
    <s v="Alphabet"/>
    <s v="M"/>
    <s v="Yes"/>
    <x v="3"/>
    <s v="Sold"/>
    <n v="6429.61"/>
    <m/>
    <s v="Invalid"/>
    <s v="Exclude"/>
    <n v="0"/>
    <n v="6429.61"/>
    <s v="Valid Revenue"/>
    <s v="Include"/>
    <d v="2024-02-14T00:00:00"/>
    <d v="2024-02-14T00:00:00"/>
    <s v="Yes"/>
    <s v="Online"/>
    <s v="bengaluru"/>
    <s v="Bengaluru"/>
    <n v="2459.52"/>
  </r>
  <r>
    <n v="2990"/>
    <x v="0"/>
    <x v="4"/>
    <x v="12"/>
    <s v="XL"/>
    <s v="Alphabet"/>
    <s v="XL"/>
    <s v="Yes"/>
    <x v="0"/>
    <s v="Available"/>
    <n v="2601.9899999999998"/>
    <m/>
    <s v="Invalid"/>
    <s v="Exclude"/>
    <n v="0"/>
    <s v="Insufficient Data"/>
    <s v="Missing Information"/>
    <s v="Exclude"/>
    <d v="2024-09-23T00:00:00"/>
    <d v="2024-09-23T00:00:00"/>
    <s v="Yes"/>
    <s v="Retail"/>
    <s v="Bangalore"/>
    <s v="Bangalore"/>
    <n v="570.47"/>
  </r>
  <r>
    <n v="2991"/>
    <x v="2"/>
    <x v="0"/>
    <x v="0"/>
    <s v="M"/>
    <s v="Alphabet"/>
    <s v="M"/>
    <s v="Yes"/>
    <x v="0"/>
    <s v="Available"/>
    <n v="4004.4"/>
    <n v="1.23"/>
    <s v="Invalid"/>
    <s v="Exclude"/>
    <n v="0"/>
    <s v="Insufficient Data"/>
    <s v="Missing Information"/>
    <s v="Exclude"/>
    <m/>
    <s v="Missing Date"/>
    <s v="No"/>
    <s v="Retail"/>
    <s v="Pune"/>
    <s v="Pune"/>
    <n v="3772.99"/>
  </r>
  <r>
    <n v="2992"/>
    <x v="2"/>
    <x v="1"/>
    <x v="2"/>
    <s v="L"/>
    <s v="Alphabet"/>
    <s v="L"/>
    <s v="Yes"/>
    <x v="0"/>
    <s v="Available"/>
    <m/>
    <m/>
    <s v="Invalid"/>
    <s v="Exclude"/>
    <n v="0"/>
    <s v="Insufficient Data"/>
    <s v="Missing Information"/>
    <s v="Exclude"/>
    <d v="2024-10-24T00:00:00"/>
    <d v="2024-10-24T00:00:00"/>
    <s v="Yes"/>
    <s v="Online"/>
    <s v="Kolkata"/>
    <s v="Kolkata"/>
    <n v="2276.9899999999998"/>
  </r>
  <r>
    <n v="2993"/>
    <x v="2"/>
    <x v="1"/>
    <x v="2"/>
    <s v="M"/>
    <s v="Alphabet"/>
    <s v="M"/>
    <s v="Yes"/>
    <x v="2"/>
    <s v="Sold"/>
    <m/>
    <m/>
    <s v="Invalid"/>
    <s v="Exclude"/>
    <n v="0"/>
    <s v="Insufficient Data"/>
    <s v="Missing Information"/>
    <s v="Exclude"/>
    <d v="2024-10-13T00:00:00"/>
    <d v="2024-10-13T00:00:00"/>
    <s v="Yes"/>
    <s v="Retail"/>
    <s v="Hyderabad"/>
    <s v="Hyderabad"/>
    <n v="1770.74"/>
  </r>
  <r>
    <n v="2994"/>
    <x v="1"/>
    <x v="2"/>
    <x v="18"/>
    <n v="11"/>
    <s v="Number"/>
    <s v="11"/>
    <s v="Yes"/>
    <x v="0"/>
    <s v="Available"/>
    <n v="2932.39"/>
    <n v="0.98"/>
    <s v="Valid"/>
    <s v="Include"/>
    <n v="0"/>
    <s v="Insufficient Data"/>
    <s v="Missing Information"/>
    <s v="Exclude"/>
    <d v="2024-12-07T00:00:00"/>
    <d v="2024-12-07T00:00:00"/>
    <s v="Yes"/>
    <s v="Retail"/>
    <s v="Mumbai"/>
    <s v="Mumbai"/>
    <n v="2962.69"/>
  </r>
  <r>
    <n v="2995"/>
    <x v="0"/>
    <x v="2"/>
    <x v="3"/>
    <s v="L"/>
    <s v="Alphabet"/>
    <s v="L"/>
    <s v="Yes"/>
    <x v="0"/>
    <s v="Available"/>
    <n v="8679.9699999999993"/>
    <m/>
    <s v="Invalid"/>
    <s v="Exclude"/>
    <n v="0"/>
    <s v="Insufficient Data"/>
    <s v="Missing Information"/>
    <s v="Exclude"/>
    <m/>
    <s v="Missing Date"/>
    <s v="No"/>
    <s v="Online"/>
    <s v="Delhi"/>
    <s v="Delhi"/>
    <n v="-651.61"/>
  </r>
  <r>
    <n v="2996"/>
    <x v="1"/>
    <x v="4"/>
    <x v="8"/>
    <n v="11"/>
    <s v="Number"/>
    <s v="11"/>
    <s v="Yes"/>
    <x v="0"/>
    <s v="Available"/>
    <m/>
    <m/>
    <s v="Invalid"/>
    <s v="Exclude"/>
    <n v="0"/>
    <s v="Insufficient Data"/>
    <s v="Missing Information"/>
    <s v="Exclude"/>
    <d v="2025-07-01T00:00:00"/>
    <d v="2025-07-01T00:00:00"/>
    <s v="Yes"/>
    <s v="Online"/>
    <s v="Pune"/>
    <s v="Pune"/>
    <n v="3753.82"/>
  </r>
  <r>
    <n v="2043"/>
    <x v="1"/>
    <x v="2"/>
    <x v="7"/>
    <s v="L"/>
    <s v="Alphabet"/>
    <s v="L"/>
    <s v="Yes"/>
    <x v="4"/>
    <s v="Check Return/Refund"/>
    <m/>
    <m/>
    <s v="Invalid"/>
    <s v="Exclude"/>
    <n v="0"/>
    <s v="Insufficient Data"/>
    <s v="Missing Information"/>
    <s v="Exclude"/>
    <d v="2024-10-13T00:00:00"/>
    <d v="2024-10-13T00:00:00"/>
    <s v="Yes"/>
    <s v="Retail"/>
    <s v="Mumbai"/>
    <s v="Mumbai"/>
    <n v="497.69"/>
  </r>
  <r>
    <n v="2998"/>
    <x v="1"/>
    <x v="0"/>
    <x v="5"/>
    <m/>
    <s v="Missing"/>
    <s v="Unknown"/>
    <s v="No"/>
    <x v="0"/>
    <s v="Available"/>
    <n v="8835.27"/>
    <n v="0.76"/>
    <s v="Valid"/>
    <s v="Include"/>
    <n v="0"/>
    <s v="Insufficient Data"/>
    <s v="Missing Information"/>
    <s v="Exclude"/>
    <d v="2025-06-05T00:00:00"/>
    <d v="2025-06-05T00:00:00"/>
    <s v="Yes"/>
    <s v="Online"/>
    <s v="Delhi"/>
    <s v="Delhi"/>
    <n v="1637.2"/>
  </r>
  <r>
    <n v="2033"/>
    <x v="1"/>
    <x v="1"/>
    <x v="2"/>
    <m/>
    <s v="Missing"/>
    <s v="Unknown"/>
    <s v="No"/>
    <x v="5"/>
    <s v="Available"/>
    <m/>
    <n v="0.39"/>
    <s v="Valid"/>
    <s v="Include"/>
    <n v="0"/>
    <s v="Insufficient Data"/>
    <s v="Missing Information"/>
    <s v="Exclude"/>
    <m/>
    <s v="Missing Date"/>
    <s v="No"/>
    <s v="Online"/>
    <s v="Kolkata"/>
    <s v="Kolkata"/>
    <n v="400.37"/>
  </r>
  <r>
    <n v="3000"/>
    <x v="0"/>
    <x v="3"/>
    <x v="11"/>
    <s v="M"/>
    <s v="Alphabet"/>
    <s v="M"/>
    <s v="Yes"/>
    <x v="3"/>
    <s v="Sold"/>
    <m/>
    <m/>
    <s v="Invalid"/>
    <s v="Exclude"/>
    <n v="0"/>
    <s v="Insufficient Data"/>
    <s v="Missing Information"/>
    <s v="Exclude"/>
    <m/>
    <s v="Missing Date"/>
    <s v="No"/>
    <s v="Retail"/>
    <s v="Mumbai"/>
    <s v="Mumbai"/>
    <n v="-1110.6199999999999"/>
  </r>
  <r>
    <n v="3001"/>
    <x v="2"/>
    <x v="1"/>
    <x v="2"/>
    <s v="L"/>
    <s v="Alphabet"/>
    <s v="L"/>
    <s v="Yes"/>
    <x v="0"/>
    <s v="Available"/>
    <m/>
    <m/>
    <s v="Invalid"/>
    <s v="Exclude"/>
    <n v="0"/>
    <s v="Insufficient Data"/>
    <s v="Missing Information"/>
    <s v="Exclude"/>
    <d v="2024-01-25T00:00:00"/>
    <d v="2024-01-25T00:00:00"/>
    <s v="Yes"/>
    <s v="Online"/>
    <s v="Delhi"/>
    <s v="Delhi"/>
    <n v="-362.26"/>
  </r>
  <r>
    <n v="3002"/>
    <x v="1"/>
    <x v="2"/>
    <x v="7"/>
    <m/>
    <s v="Missing"/>
    <s v="Unknown"/>
    <s v="No"/>
    <x v="2"/>
    <s v="Sold"/>
    <m/>
    <m/>
    <s v="Invalid"/>
    <s v="Exclude"/>
    <n v="0"/>
    <s v="Insufficient Data"/>
    <s v="Missing Information"/>
    <s v="Exclude"/>
    <d v="2024-11-22T00:00:00"/>
    <d v="2024-11-22T00:00:00"/>
    <s v="Yes"/>
    <s v="Retail"/>
    <s v="Delhi"/>
    <s v="Delhi"/>
    <n v="3535.87"/>
  </r>
  <r>
    <n v="3003"/>
    <x v="2"/>
    <x v="4"/>
    <x v="13"/>
    <s v="XL"/>
    <s v="Alphabet"/>
    <s v="XL"/>
    <s v="Yes"/>
    <x v="6"/>
    <s v="Sold"/>
    <m/>
    <m/>
    <s v="Invalid"/>
    <s v="Exclude"/>
    <n v="0"/>
    <s v="Insufficient Data"/>
    <s v="Missing Information"/>
    <s v="Exclude"/>
    <d v="2023-08-03T00:00:00"/>
    <d v="2023-08-03T00:00:00"/>
    <s v="Yes"/>
    <s v="Online"/>
    <s v="Bangalore"/>
    <s v="Bangalore"/>
    <n v="-646.26"/>
  </r>
  <r>
    <n v="3004"/>
    <x v="2"/>
    <x v="0"/>
    <x v="14"/>
    <s v="XL"/>
    <s v="Alphabet"/>
    <s v="XL"/>
    <s v="Yes"/>
    <x v="6"/>
    <s v="Sold"/>
    <n v="6897.68"/>
    <m/>
    <s v="Invalid"/>
    <s v="Exclude"/>
    <n v="0"/>
    <n v="13795.36"/>
    <s v="Valid Revenue"/>
    <s v="Include"/>
    <m/>
    <s v="Missing Date"/>
    <s v="No"/>
    <s v="Retail"/>
    <s v="Pune"/>
    <s v="Pune"/>
    <n v="2708.1"/>
  </r>
  <r>
    <n v="3005"/>
    <x v="1"/>
    <x v="4"/>
    <x v="13"/>
    <n v="9"/>
    <s v="Number"/>
    <s v="9"/>
    <s v="Yes"/>
    <x v="0"/>
    <s v="Available"/>
    <m/>
    <n v="0.19"/>
    <s v="Valid"/>
    <s v="Include"/>
    <n v="0"/>
    <s v="Insufficient Data"/>
    <s v="Missing Information"/>
    <s v="Exclude"/>
    <d v="2025-04-23T00:00:00"/>
    <d v="2025-04-23T00:00:00"/>
    <s v="Yes"/>
    <s v="Online"/>
    <s v="Delhi"/>
    <s v="Delhi"/>
    <n v="3295.17"/>
  </r>
  <r>
    <n v="3006"/>
    <x v="0"/>
    <x v="2"/>
    <x v="3"/>
    <n v="8"/>
    <s v="Number"/>
    <s v="8"/>
    <s v="Yes"/>
    <x v="2"/>
    <s v="Sold"/>
    <m/>
    <n v="0.89"/>
    <s v="Valid"/>
    <s v="Include"/>
    <n v="0"/>
    <s v="Insufficient Data"/>
    <s v="Missing Information"/>
    <s v="Exclude"/>
    <m/>
    <s v="Missing Date"/>
    <s v="No"/>
    <s v="Online"/>
    <s v="Pune"/>
    <s v="Pune"/>
    <n v="1932.88"/>
  </r>
  <r>
    <n v="3007"/>
    <x v="1"/>
    <x v="1"/>
    <x v="1"/>
    <n v="12"/>
    <s v="Number"/>
    <s v="12"/>
    <s v="Yes"/>
    <x v="3"/>
    <s v="Sold"/>
    <n v="7680.16"/>
    <n v="1.23"/>
    <s v="Invalid"/>
    <s v="Exclude"/>
    <n v="-1766.44"/>
    <s v="Insufficient Data"/>
    <s v="Missing Information"/>
    <s v="Exclude"/>
    <d v="2025-05-30T00:00:00"/>
    <d v="2025-05-30T00:00:00"/>
    <s v="Yes"/>
    <s v="Online"/>
    <s v="Bangalore"/>
    <s v="Bangalore"/>
    <n v="-1076.72"/>
  </r>
  <r>
    <n v="3008"/>
    <x v="2"/>
    <x v="1"/>
    <x v="15"/>
    <m/>
    <s v="Missing"/>
    <s v="Unknown"/>
    <s v="No"/>
    <x v="0"/>
    <s v="Available"/>
    <m/>
    <n v="0.28000000000000003"/>
    <s v="Valid"/>
    <s v="Include"/>
    <n v="0"/>
    <s v="Insufficient Data"/>
    <s v="Missing Information"/>
    <s v="Exclude"/>
    <m/>
    <s v="Missing Date"/>
    <s v="No"/>
    <s v="Online"/>
    <s v="Pune"/>
    <s v="Pune"/>
    <n v="401.12"/>
  </r>
  <r>
    <n v="3009"/>
    <x v="2"/>
    <x v="2"/>
    <x v="7"/>
    <s v="L"/>
    <s v="Alphabet"/>
    <s v="L"/>
    <s v="Yes"/>
    <x v="0"/>
    <s v="Available"/>
    <m/>
    <m/>
    <s v="Invalid"/>
    <s v="Exclude"/>
    <n v="0"/>
    <s v="Insufficient Data"/>
    <s v="Missing Information"/>
    <s v="Exclude"/>
    <d v="2024-08-15T00:00:00"/>
    <d v="2024-08-15T00:00:00"/>
    <s v="Yes"/>
    <s v="Online"/>
    <s v="Bangalore"/>
    <s v="Bangalore"/>
    <n v="3724.01"/>
  </r>
  <r>
    <n v="3010"/>
    <x v="1"/>
    <x v="1"/>
    <x v="1"/>
    <m/>
    <s v="Missing"/>
    <s v="Unknown"/>
    <s v="No"/>
    <x v="0"/>
    <s v="Available"/>
    <m/>
    <m/>
    <s v="Invalid"/>
    <s v="Exclude"/>
    <n v="0"/>
    <s v="Insufficient Data"/>
    <s v="Missing Information"/>
    <s v="Exclude"/>
    <d v="2025-05-05T00:00:00"/>
    <d v="2025-05-05T00:00:00"/>
    <s v="Yes"/>
    <s v="Online"/>
    <s v="Pune"/>
    <s v="Pune"/>
    <n v="-311.32"/>
  </r>
  <r>
    <n v="3011"/>
    <x v="1"/>
    <x v="3"/>
    <x v="16"/>
    <n v="7"/>
    <s v="Number"/>
    <s v="7"/>
    <s v="Yes"/>
    <x v="3"/>
    <s v="Sold"/>
    <m/>
    <n v="0.5"/>
    <s v="Valid"/>
    <s v="Include"/>
    <n v="0"/>
    <s v="Insufficient Data"/>
    <s v="Missing Information"/>
    <s v="Exclude"/>
    <m/>
    <s v="Missing Date"/>
    <s v="No"/>
    <s v="Retail"/>
    <s v="Hyderabad"/>
    <s v="Hyderabad"/>
    <n v="3074.24"/>
  </r>
  <r>
    <n v="3012"/>
    <x v="2"/>
    <x v="2"/>
    <x v="3"/>
    <s v="L"/>
    <s v="Alphabet"/>
    <s v="L"/>
    <s v="Yes"/>
    <x v="6"/>
    <s v="Sold"/>
    <n v="3758.51"/>
    <m/>
    <s v="Invalid"/>
    <s v="Exclude"/>
    <n v="0"/>
    <n v="7517.02"/>
    <s v="Valid Revenue"/>
    <s v="Include"/>
    <m/>
    <s v="Missing Date"/>
    <s v="No"/>
    <s v="Retail"/>
    <s v="Hyderabad"/>
    <s v="Hyderabad"/>
    <n v="94.77"/>
  </r>
  <r>
    <n v="3013"/>
    <x v="0"/>
    <x v="4"/>
    <x v="13"/>
    <s v="XL"/>
    <s v="Alphabet"/>
    <s v="XL"/>
    <s v="Yes"/>
    <x v="2"/>
    <s v="Sold"/>
    <m/>
    <n v="0.96"/>
    <s v="Valid"/>
    <s v="Include"/>
    <n v="0"/>
    <s v="Insufficient Data"/>
    <s v="Missing Information"/>
    <s v="Exclude"/>
    <d v="2025-06-16T00:00:00"/>
    <d v="2025-06-16T00:00:00"/>
    <s v="Yes"/>
    <s v="Retail"/>
    <s v="Kolkata"/>
    <s v="Kolkata"/>
    <n v="1039.0899999999999"/>
  </r>
  <r>
    <n v="3014"/>
    <x v="2"/>
    <x v="3"/>
    <x v="10"/>
    <m/>
    <s v="Missing"/>
    <s v="Unknown"/>
    <s v="No"/>
    <x v="5"/>
    <s v="Available"/>
    <m/>
    <m/>
    <s v="Invalid"/>
    <s v="Exclude"/>
    <n v="0"/>
    <s v="Insufficient Data"/>
    <s v="Missing Information"/>
    <s v="Exclude"/>
    <d v="2025-01-30T00:00:00"/>
    <d v="2025-01-30T00:00:00"/>
    <s v="Yes"/>
    <s v="Retail"/>
    <s v="Hyderabad"/>
    <s v="Hyderabad"/>
    <n v="-1004.97"/>
  </r>
  <r>
    <n v="3015"/>
    <x v="1"/>
    <x v="3"/>
    <x v="4"/>
    <m/>
    <s v="Missing"/>
    <s v="Unknown"/>
    <s v="No"/>
    <x v="4"/>
    <s v="Check Return/Refund"/>
    <m/>
    <m/>
    <s v="Invalid"/>
    <s v="Exclude"/>
    <n v="0"/>
    <s v="Insufficient Data"/>
    <s v="Missing Information"/>
    <s v="Exclude"/>
    <m/>
    <s v="Missing Date"/>
    <s v="No"/>
    <s v="Online"/>
    <s v="Kolkata"/>
    <s v="Kolkata"/>
    <n v="2688.31"/>
  </r>
  <r>
    <n v="3016"/>
    <x v="1"/>
    <x v="3"/>
    <x v="10"/>
    <s v="M"/>
    <s v="Alphabet"/>
    <s v="M"/>
    <s v="Yes"/>
    <x v="5"/>
    <s v="Available"/>
    <n v="8931.44"/>
    <m/>
    <s v="Invalid"/>
    <s v="Exclude"/>
    <n v="0"/>
    <n v="0"/>
    <s v="No Recorded Revenue"/>
    <s v="Exclude"/>
    <d v="2024-08-31T00:00:00"/>
    <d v="2024-08-31T00:00:00"/>
    <s v="Yes"/>
    <s v="Retail"/>
    <s v="bengaluru"/>
    <s v="Bengaluru"/>
    <n v="868.59"/>
  </r>
  <r>
    <n v="3017"/>
    <x v="1"/>
    <x v="4"/>
    <x v="19"/>
    <n v="6"/>
    <s v="Number"/>
    <s v="6"/>
    <s v="Yes"/>
    <x v="0"/>
    <s v="Available"/>
    <n v="8240.15"/>
    <m/>
    <s v="Invalid"/>
    <s v="Exclude"/>
    <n v="0"/>
    <s v="Insufficient Data"/>
    <s v="Missing Information"/>
    <s v="Exclude"/>
    <m/>
    <s v="Missing Date"/>
    <s v="No"/>
    <s v="Retail"/>
    <s v="Delhi"/>
    <s v="Delhi"/>
    <n v="3355.12"/>
  </r>
  <r>
    <n v="3018"/>
    <x v="0"/>
    <x v="1"/>
    <x v="2"/>
    <n v="11"/>
    <s v="Number"/>
    <s v="11"/>
    <s v="Yes"/>
    <x v="0"/>
    <s v="Available"/>
    <m/>
    <m/>
    <s v="Invalid"/>
    <s v="Exclude"/>
    <n v="0"/>
    <s v="Insufficient Data"/>
    <s v="Missing Information"/>
    <s v="Exclude"/>
    <d v="2024-08-22T00:00:00"/>
    <d v="2024-08-22T00:00:00"/>
    <s v="Yes"/>
    <s v="Retail"/>
    <s v="Kolkata"/>
    <s v="Kolkata"/>
    <n v="3364.85"/>
  </r>
  <r>
    <n v="3019"/>
    <x v="1"/>
    <x v="3"/>
    <x v="11"/>
    <s v="XL"/>
    <s v="Alphabet"/>
    <s v="XL"/>
    <s v="Yes"/>
    <x v="0"/>
    <s v="Available"/>
    <n v="9942.61"/>
    <m/>
    <s v="Invalid"/>
    <s v="Exclude"/>
    <n v="0"/>
    <s v="Insufficient Data"/>
    <s v="Missing Information"/>
    <s v="Exclude"/>
    <d v="2023-12-19T00:00:00"/>
    <d v="2023-12-19T00:00:00"/>
    <s v="Yes"/>
    <s v="Retail"/>
    <s v="Kolkata"/>
    <s v="Kolkata"/>
    <n v="1316.3"/>
  </r>
  <r>
    <n v="3020"/>
    <x v="0"/>
    <x v="2"/>
    <x v="17"/>
    <s v="L"/>
    <s v="Alphabet"/>
    <s v="L"/>
    <s v="Yes"/>
    <x v="3"/>
    <s v="Sold"/>
    <n v="6153.37"/>
    <m/>
    <s v="Invalid"/>
    <s v="Exclude"/>
    <n v="0"/>
    <n v="6153.37"/>
    <s v="Valid Revenue"/>
    <s v="Include"/>
    <m/>
    <s v="Missing Date"/>
    <s v="No"/>
    <s v="Retail"/>
    <s v="Hyderabad"/>
    <s v="Hyderabad"/>
    <n v="493.35"/>
  </r>
  <r>
    <n v="3021"/>
    <x v="1"/>
    <x v="1"/>
    <x v="6"/>
    <n v="6"/>
    <s v="Number"/>
    <s v="6"/>
    <s v="Yes"/>
    <x v="2"/>
    <s v="Sold"/>
    <m/>
    <n v="0.42"/>
    <s v="Valid"/>
    <s v="Include"/>
    <n v="0"/>
    <s v="Insufficient Data"/>
    <s v="Missing Information"/>
    <s v="Exclude"/>
    <d v="2023-09-21T00:00:00"/>
    <d v="2023-09-21T00:00:00"/>
    <s v="Yes"/>
    <s v="Retail"/>
    <s v="Hyderabad"/>
    <s v="Hyderabad"/>
    <n v="3050.7"/>
  </r>
  <r>
    <n v="3022"/>
    <x v="0"/>
    <x v="0"/>
    <x v="14"/>
    <s v="L"/>
    <s v="Alphabet"/>
    <s v="L"/>
    <s v="Yes"/>
    <x v="4"/>
    <s v="Check Return/Refund"/>
    <n v="4318.4799999999996"/>
    <m/>
    <s v="Invalid"/>
    <s v="Exclude"/>
    <n v="0"/>
    <n v="-4318.4799999999996"/>
    <s v="Negative Revenue"/>
    <s v="Exclude"/>
    <d v="2025-05-14T00:00:00"/>
    <d v="2025-05-14T00:00:00"/>
    <s v="Yes"/>
    <s v="Online"/>
    <s v="Delhi"/>
    <s v="Delhi"/>
    <n v="271.37"/>
  </r>
  <r>
    <n v="3023"/>
    <x v="0"/>
    <x v="4"/>
    <x v="13"/>
    <m/>
    <s v="Missing"/>
    <s v="Unknown"/>
    <s v="No"/>
    <x v="0"/>
    <s v="Available"/>
    <n v="2493.2800000000002"/>
    <m/>
    <s v="Invalid"/>
    <s v="Exclude"/>
    <n v="0"/>
    <s v="Insufficient Data"/>
    <s v="Missing Information"/>
    <s v="Exclude"/>
    <d v="2024-05-19T00:00:00"/>
    <d v="2024-05-19T00:00:00"/>
    <s v="Yes"/>
    <s v="Retail"/>
    <s v="Delhi"/>
    <s v="Delhi"/>
    <n v="708.93"/>
  </r>
  <r>
    <n v="3024"/>
    <x v="0"/>
    <x v="3"/>
    <x v="11"/>
    <m/>
    <s v="Missing"/>
    <s v="Unknown"/>
    <s v="No"/>
    <x v="0"/>
    <s v="Available"/>
    <m/>
    <n v="1.04"/>
    <s v="Invalid"/>
    <s v="Exclude"/>
    <n v="0"/>
    <s v="Insufficient Data"/>
    <s v="Missing Information"/>
    <s v="Exclude"/>
    <d v="2024-12-07T00:00:00"/>
    <d v="2024-12-07T00:00:00"/>
    <s v="Yes"/>
    <s v="Online"/>
    <s v="Mumbai"/>
    <s v="Mumbai"/>
    <n v="-687.3"/>
  </r>
  <r>
    <n v="3025"/>
    <x v="0"/>
    <x v="2"/>
    <x v="3"/>
    <s v="L"/>
    <s v="Alphabet"/>
    <s v="L"/>
    <s v="Yes"/>
    <x v="2"/>
    <s v="Sold"/>
    <m/>
    <m/>
    <s v="Invalid"/>
    <s v="Exclude"/>
    <n v="0"/>
    <s v="Insufficient Data"/>
    <s v="Missing Information"/>
    <s v="Exclude"/>
    <d v="2024-08-25T00:00:00"/>
    <d v="2024-08-25T00:00:00"/>
    <s v="Yes"/>
    <s v="Retail"/>
    <s v="Hyderabad"/>
    <s v="Hyderabad"/>
    <n v="3005.88"/>
  </r>
  <r>
    <n v="3026"/>
    <x v="1"/>
    <x v="2"/>
    <x v="3"/>
    <n v="10"/>
    <s v="Number"/>
    <s v="10"/>
    <s v="Yes"/>
    <x v="0"/>
    <s v="Available"/>
    <m/>
    <m/>
    <s v="Invalid"/>
    <s v="Exclude"/>
    <n v="0"/>
    <s v="Insufficient Data"/>
    <s v="Missing Information"/>
    <s v="Exclude"/>
    <d v="2025-03-12T00:00:00"/>
    <d v="2025-03-12T00:00:00"/>
    <s v="Yes"/>
    <s v="Online"/>
    <s v="bengaluru"/>
    <s v="Bengaluru"/>
    <n v="-127.25"/>
  </r>
  <r>
    <n v="3027"/>
    <x v="1"/>
    <x v="0"/>
    <x v="0"/>
    <s v="L"/>
    <s v="Alphabet"/>
    <s v="L"/>
    <s v="Yes"/>
    <x v="6"/>
    <s v="Sold"/>
    <n v="9593.27"/>
    <m/>
    <s v="Invalid"/>
    <s v="Exclude"/>
    <n v="0"/>
    <n v="19186.54"/>
    <s v="Valid Revenue"/>
    <s v="Include"/>
    <d v="2024-10-25T00:00:00"/>
    <d v="2024-10-25T00:00:00"/>
    <s v="Yes"/>
    <s v="Retail"/>
    <s v="Delhi"/>
    <s v="Delhi"/>
    <n v="-1038.79"/>
  </r>
  <r>
    <n v="3028"/>
    <x v="0"/>
    <x v="3"/>
    <x v="10"/>
    <s v="L"/>
    <s v="Alphabet"/>
    <s v="L"/>
    <s v="Yes"/>
    <x v="2"/>
    <s v="Sold"/>
    <n v="5837.53"/>
    <m/>
    <s v="Invalid"/>
    <s v="Exclude"/>
    <n v="0"/>
    <n v="23350.12"/>
    <s v="Valid Revenue"/>
    <s v="Include"/>
    <d v="2025-01-29T00:00:00"/>
    <d v="2025-01-29T00:00:00"/>
    <s v="Yes"/>
    <s v="Retail"/>
    <s v="Kolkata"/>
    <s v="Kolkata"/>
    <n v="-471.86"/>
  </r>
  <r>
    <n v="3029"/>
    <x v="0"/>
    <x v="0"/>
    <x v="14"/>
    <s v="M"/>
    <s v="Alphabet"/>
    <s v="M"/>
    <s v="Yes"/>
    <x v="0"/>
    <s v="Available"/>
    <m/>
    <m/>
    <s v="Invalid"/>
    <s v="Exclude"/>
    <n v="0"/>
    <s v="Insufficient Data"/>
    <s v="Missing Information"/>
    <s v="Exclude"/>
    <m/>
    <s v="Missing Date"/>
    <s v="No"/>
    <s v="Retail"/>
    <s v="Bangalore"/>
    <s v="Bangalore"/>
    <n v="2696.49"/>
  </r>
  <r>
    <n v="3030"/>
    <x v="2"/>
    <x v="1"/>
    <x v="6"/>
    <m/>
    <s v="Missing"/>
    <s v="Unknown"/>
    <s v="No"/>
    <x v="1"/>
    <s v="Sold"/>
    <n v="6969.28"/>
    <n v="0.57999999999999996"/>
    <s v="Valid"/>
    <s v="Include"/>
    <n v="8781.2900000000009"/>
    <n v="8781.2928000000011"/>
    <s v="Valid Revenue"/>
    <s v="Include"/>
    <d v="2023-08-08T00:00:00"/>
    <d v="2023-08-08T00:00:00"/>
    <s v="Yes"/>
    <s v="Online"/>
    <s v="Kolkata"/>
    <s v="Kolkata"/>
    <n v="98.19"/>
  </r>
  <r>
    <n v="3031"/>
    <x v="0"/>
    <x v="1"/>
    <x v="2"/>
    <s v="M"/>
    <s v="Alphabet"/>
    <s v="M"/>
    <s v="Yes"/>
    <x v="2"/>
    <s v="Sold"/>
    <n v="8588.14"/>
    <m/>
    <s v="Invalid"/>
    <s v="Exclude"/>
    <n v="0"/>
    <n v="34352.559999999998"/>
    <s v="Valid Revenue"/>
    <s v="Include"/>
    <d v="2023-10-11T00:00:00"/>
    <d v="2023-10-11T00:00:00"/>
    <s v="Yes"/>
    <s v="Online"/>
    <s v="Kolkata"/>
    <s v="Kolkata"/>
    <n v="-117.68"/>
  </r>
  <r>
    <n v="3032"/>
    <x v="2"/>
    <x v="3"/>
    <x v="4"/>
    <s v="XL"/>
    <s v="Alphabet"/>
    <s v="XL"/>
    <s v="Yes"/>
    <x v="5"/>
    <s v="Available"/>
    <m/>
    <m/>
    <s v="Invalid"/>
    <s v="Exclude"/>
    <n v="0"/>
    <s v="Insufficient Data"/>
    <s v="Missing Information"/>
    <s v="Exclude"/>
    <d v="2025-01-16T00:00:00"/>
    <d v="2025-01-16T00:00:00"/>
    <s v="Yes"/>
    <s v="Online"/>
    <s v="Mumbai"/>
    <s v="Mumbai"/>
    <n v="450.75"/>
  </r>
  <r>
    <n v="3033"/>
    <x v="2"/>
    <x v="0"/>
    <x v="14"/>
    <s v="M"/>
    <s v="Alphabet"/>
    <s v="M"/>
    <s v="Yes"/>
    <x v="0"/>
    <s v="Available"/>
    <n v="9397.68"/>
    <n v="0.74"/>
    <s v="Valid"/>
    <s v="Include"/>
    <n v="0"/>
    <s v="Insufficient Data"/>
    <s v="Missing Information"/>
    <s v="Exclude"/>
    <d v="2024-11-21T00:00:00"/>
    <d v="2024-11-21T00:00:00"/>
    <s v="Yes"/>
    <s v="Retail"/>
    <s v="Hyderabad"/>
    <s v="Hyderabad"/>
    <n v="313.58"/>
  </r>
  <r>
    <n v="3034"/>
    <x v="2"/>
    <x v="1"/>
    <x v="2"/>
    <s v="M"/>
    <s v="Alphabet"/>
    <s v="M"/>
    <s v="Yes"/>
    <x v="6"/>
    <s v="Sold"/>
    <m/>
    <n v="0.79"/>
    <s v="Valid"/>
    <s v="Include"/>
    <n v="0"/>
    <s v="Insufficient Data"/>
    <s v="Missing Information"/>
    <s v="Exclude"/>
    <m/>
    <s v="Missing Date"/>
    <s v="No"/>
    <s v="Online"/>
    <s v="Pune"/>
    <s v="Pune"/>
    <n v="460.06"/>
  </r>
  <r>
    <n v="3035"/>
    <x v="0"/>
    <x v="0"/>
    <x v="5"/>
    <n v="12"/>
    <s v="Number"/>
    <s v="12"/>
    <s v="Yes"/>
    <x v="2"/>
    <s v="Sold"/>
    <n v="9625.4699999999993"/>
    <m/>
    <s v="Invalid"/>
    <s v="Exclude"/>
    <n v="0"/>
    <n v="38501.879999999997"/>
    <s v="Valid Revenue"/>
    <s v="Include"/>
    <m/>
    <s v="Missing Date"/>
    <s v="No"/>
    <s v="Retail"/>
    <s v="Hyderabad"/>
    <s v="Hyderabad"/>
    <n v="-419.24"/>
  </r>
  <r>
    <n v="3036"/>
    <x v="0"/>
    <x v="2"/>
    <x v="17"/>
    <n v="11"/>
    <s v="Number"/>
    <s v="11"/>
    <s v="Yes"/>
    <x v="6"/>
    <s v="Sold"/>
    <n v="2879.09"/>
    <m/>
    <s v="Invalid"/>
    <s v="Exclude"/>
    <n v="0"/>
    <n v="5758.18"/>
    <s v="Valid Revenue"/>
    <s v="Include"/>
    <d v="2024-10-15T00:00:00"/>
    <d v="2024-10-15T00:00:00"/>
    <s v="Yes"/>
    <s v="Retail"/>
    <s v="Hyderabad"/>
    <s v="Hyderabad"/>
    <n v="1129.1099999999999"/>
  </r>
  <r>
    <n v="2033"/>
    <x v="0"/>
    <x v="2"/>
    <x v="7"/>
    <s v="M"/>
    <s v="Alphabet"/>
    <s v="M"/>
    <s v="Yes"/>
    <x v="0"/>
    <s v="Available"/>
    <m/>
    <m/>
    <s v="Invalid"/>
    <s v="Exclude"/>
    <n v="0"/>
    <s v="Insufficient Data"/>
    <s v="Missing Information"/>
    <s v="Exclude"/>
    <d v="2025-01-22T00:00:00"/>
    <d v="2025-01-22T00:00:00"/>
    <s v="Yes"/>
    <s v="Online"/>
    <s v="Kolkata"/>
    <s v="Kolkata"/>
    <n v="-679.74"/>
  </r>
  <r>
    <n v="3038"/>
    <x v="0"/>
    <x v="2"/>
    <x v="18"/>
    <s v="M"/>
    <s v="Alphabet"/>
    <s v="M"/>
    <s v="Yes"/>
    <x v="5"/>
    <s v="Available"/>
    <n v="4195.03"/>
    <m/>
    <s v="Invalid"/>
    <s v="Exclude"/>
    <n v="0"/>
    <n v="0"/>
    <s v="No Recorded Revenue"/>
    <s v="Exclude"/>
    <d v="2025-01-27T00:00:00"/>
    <d v="2025-01-27T00:00:00"/>
    <s v="Yes"/>
    <s v="Retail"/>
    <s v="Delhi"/>
    <s v="Delhi"/>
    <n v="1068.18"/>
  </r>
  <r>
    <n v="3039"/>
    <x v="0"/>
    <x v="1"/>
    <x v="2"/>
    <n v="10"/>
    <s v="Number"/>
    <s v="10"/>
    <s v="Yes"/>
    <x v="0"/>
    <s v="Available"/>
    <n v="5366.19"/>
    <m/>
    <s v="Invalid"/>
    <s v="Exclude"/>
    <n v="0"/>
    <s v="Insufficient Data"/>
    <s v="Missing Information"/>
    <s v="Exclude"/>
    <d v="2024-03-17T00:00:00"/>
    <d v="2024-03-17T00:00:00"/>
    <s v="Yes"/>
    <s v="Online"/>
    <s v="Pune"/>
    <s v="Pune"/>
    <n v="638.29999999999995"/>
  </r>
  <r>
    <n v="3040"/>
    <x v="1"/>
    <x v="2"/>
    <x v="7"/>
    <s v="XL"/>
    <s v="Alphabet"/>
    <s v="XL"/>
    <s v="Yes"/>
    <x v="0"/>
    <s v="Available"/>
    <m/>
    <m/>
    <s v="Invalid"/>
    <s v="Exclude"/>
    <n v="0"/>
    <s v="Insufficient Data"/>
    <s v="Missing Information"/>
    <s v="Exclude"/>
    <d v="2024-08-12T00:00:00"/>
    <d v="2024-08-12T00:00:00"/>
    <s v="Yes"/>
    <s v="Online"/>
    <s v="Hyderabad"/>
    <s v="Hyderabad"/>
    <n v="3833.04"/>
  </r>
  <r>
    <n v="3041"/>
    <x v="0"/>
    <x v="2"/>
    <x v="7"/>
    <n v="9"/>
    <s v="Number"/>
    <s v="9"/>
    <s v="Yes"/>
    <x v="0"/>
    <s v="Available"/>
    <n v="4884.55"/>
    <m/>
    <s v="Invalid"/>
    <s v="Exclude"/>
    <n v="0"/>
    <s v="Insufficient Data"/>
    <s v="Missing Information"/>
    <s v="Exclude"/>
    <d v="2025-01-03T00:00:00"/>
    <d v="2025-01-03T00:00:00"/>
    <s v="Yes"/>
    <s v="Online"/>
    <s v="Bangalore"/>
    <s v="Bangalore"/>
    <n v="-1182.29"/>
  </r>
  <r>
    <n v="3042"/>
    <x v="2"/>
    <x v="2"/>
    <x v="18"/>
    <s v="M"/>
    <s v="Alphabet"/>
    <s v="M"/>
    <s v="Yes"/>
    <x v="3"/>
    <s v="Sold"/>
    <m/>
    <m/>
    <s v="Invalid"/>
    <s v="Exclude"/>
    <n v="0"/>
    <s v="Insufficient Data"/>
    <s v="Missing Information"/>
    <s v="Exclude"/>
    <m/>
    <s v="Missing Date"/>
    <s v="No"/>
    <s v="Online"/>
    <s v="Delhi"/>
    <s v="Delhi"/>
    <n v="3750.11"/>
  </r>
  <r>
    <n v="3043"/>
    <x v="2"/>
    <x v="3"/>
    <x v="4"/>
    <s v="L"/>
    <s v="Alphabet"/>
    <s v="L"/>
    <s v="Yes"/>
    <x v="6"/>
    <s v="Sold"/>
    <m/>
    <m/>
    <s v="Invalid"/>
    <s v="Exclude"/>
    <n v="0"/>
    <s v="Insufficient Data"/>
    <s v="Missing Information"/>
    <s v="Exclude"/>
    <d v="2025-04-11T00:00:00"/>
    <d v="2025-04-11T00:00:00"/>
    <s v="Yes"/>
    <s v="Retail"/>
    <s v="Delhi"/>
    <s v="Delhi"/>
    <n v="147.79"/>
  </r>
  <r>
    <n v="3044"/>
    <x v="0"/>
    <x v="2"/>
    <x v="18"/>
    <n v="7"/>
    <s v="Number"/>
    <s v="7"/>
    <s v="Yes"/>
    <x v="1"/>
    <s v="Sold"/>
    <n v="4222.2"/>
    <m/>
    <s v="Invalid"/>
    <s v="Exclude"/>
    <n v="0"/>
    <n v="12666.599999999999"/>
    <s v="Valid Revenue"/>
    <s v="Include"/>
    <m/>
    <s v="Missing Date"/>
    <s v="No"/>
    <s v="Retail"/>
    <s v="Hyderabad"/>
    <s v="Hyderabad"/>
    <n v="931.4"/>
  </r>
  <r>
    <n v="3045"/>
    <x v="0"/>
    <x v="1"/>
    <x v="2"/>
    <s v="XL"/>
    <s v="Alphabet"/>
    <s v="XL"/>
    <s v="Yes"/>
    <x v="3"/>
    <s v="Sold"/>
    <n v="2196.1999999999998"/>
    <m/>
    <s v="Invalid"/>
    <s v="Exclude"/>
    <n v="0"/>
    <n v="2196.1999999999998"/>
    <s v="Valid Revenue"/>
    <s v="Include"/>
    <m/>
    <s v="Missing Date"/>
    <s v="No"/>
    <s v="Retail"/>
    <s v="Bangalore"/>
    <s v="Bangalore"/>
    <n v="3809.54"/>
  </r>
  <r>
    <n v="3046"/>
    <x v="2"/>
    <x v="4"/>
    <x v="8"/>
    <n v="11"/>
    <s v="Number"/>
    <s v="11"/>
    <s v="Yes"/>
    <x v="0"/>
    <s v="Available"/>
    <n v="4597.2299999999996"/>
    <m/>
    <s v="Invalid"/>
    <s v="Exclude"/>
    <n v="0"/>
    <s v="Insufficient Data"/>
    <s v="Missing Information"/>
    <s v="Exclude"/>
    <d v="2025-05-26T00:00:00"/>
    <d v="2025-05-26T00:00:00"/>
    <s v="Yes"/>
    <s v="Online"/>
    <s v="bengaluru"/>
    <s v="Bengaluru"/>
    <n v="3277.67"/>
  </r>
  <r>
    <n v="3047"/>
    <x v="1"/>
    <x v="4"/>
    <x v="12"/>
    <m/>
    <s v="Missing"/>
    <s v="Unknown"/>
    <s v="No"/>
    <x v="1"/>
    <s v="Sold"/>
    <n v="6175.84"/>
    <n v="0.9"/>
    <s v="Valid"/>
    <s v="Include"/>
    <n v="1852.75"/>
    <n v="1852.7519999999997"/>
    <s v="Valid Revenue"/>
    <s v="Include"/>
    <d v="2024-10-14T00:00:00"/>
    <d v="2024-10-14T00:00:00"/>
    <s v="Yes"/>
    <s v="Online"/>
    <s v="Hyderabad"/>
    <s v="Hyderabad"/>
    <n v="-960.94"/>
  </r>
  <r>
    <n v="3048"/>
    <x v="1"/>
    <x v="2"/>
    <x v="7"/>
    <n v="6"/>
    <s v="Number"/>
    <s v="6"/>
    <s v="Yes"/>
    <x v="3"/>
    <s v="Sold"/>
    <m/>
    <n v="0.23"/>
    <s v="Valid"/>
    <s v="Include"/>
    <n v="0"/>
    <s v="Insufficient Data"/>
    <s v="Missing Information"/>
    <s v="Exclude"/>
    <d v="2025-07-17T00:00:00"/>
    <d v="2025-07-17T00:00:00"/>
    <s v="Yes"/>
    <s v="Retail"/>
    <s v="Hyderabad"/>
    <s v="Hyderabad"/>
    <n v="517.16999999999996"/>
  </r>
  <r>
    <n v="3049"/>
    <x v="0"/>
    <x v="2"/>
    <x v="18"/>
    <n v="11"/>
    <s v="Number"/>
    <s v="11"/>
    <s v="Yes"/>
    <x v="0"/>
    <s v="Available"/>
    <m/>
    <n v="1.06"/>
    <s v="Invalid"/>
    <s v="Exclude"/>
    <n v="0"/>
    <s v="Insufficient Data"/>
    <s v="Missing Information"/>
    <s v="Exclude"/>
    <d v="2025-06-22T00:00:00"/>
    <d v="2025-06-22T00:00:00"/>
    <s v="Yes"/>
    <s v="Online"/>
    <s v="Pune"/>
    <s v="Pune"/>
    <n v="-156.44999999999999"/>
  </r>
  <r>
    <n v="3050"/>
    <x v="0"/>
    <x v="4"/>
    <x v="12"/>
    <m/>
    <s v="Missing"/>
    <s v="Unknown"/>
    <s v="No"/>
    <x v="2"/>
    <s v="Sold"/>
    <m/>
    <m/>
    <s v="Invalid"/>
    <s v="Exclude"/>
    <n v="0"/>
    <s v="Insufficient Data"/>
    <s v="Missing Information"/>
    <s v="Exclude"/>
    <m/>
    <s v="Missing Date"/>
    <s v="No"/>
    <s v="Online"/>
    <s v="Delhi"/>
    <s v="Delhi"/>
    <n v="205.25"/>
  </r>
  <r>
    <n v="3051"/>
    <x v="2"/>
    <x v="0"/>
    <x v="9"/>
    <s v="M"/>
    <s v="Alphabet"/>
    <s v="M"/>
    <s v="Yes"/>
    <x v="0"/>
    <s v="Available"/>
    <m/>
    <m/>
    <s v="Invalid"/>
    <s v="Exclude"/>
    <n v="0"/>
    <s v="Insufficient Data"/>
    <s v="Missing Information"/>
    <s v="Exclude"/>
    <d v="2024-07-28T00:00:00"/>
    <d v="2024-07-28T00:00:00"/>
    <s v="Yes"/>
    <s v="Online"/>
    <s v="bengaluru"/>
    <s v="Bengaluru"/>
    <n v="166.42"/>
  </r>
  <r>
    <n v="3052"/>
    <x v="0"/>
    <x v="3"/>
    <x v="4"/>
    <s v="M"/>
    <s v="Alphabet"/>
    <s v="M"/>
    <s v="Yes"/>
    <x v="0"/>
    <s v="Available"/>
    <n v="9448.34"/>
    <n v="0.78"/>
    <s v="Valid"/>
    <s v="Include"/>
    <n v="0"/>
    <s v="Insufficient Data"/>
    <s v="Missing Information"/>
    <s v="Exclude"/>
    <d v="2025-03-03T00:00:00"/>
    <d v="2025-03-03T00:00:00"/>
    <s v="Yes"/>
    <s v="Online"/>
    <s v="Delhi"/>
    <s v="Delhi"/>
    <n v="-871.1"/>
  </r>
  <r>
    <n v="3053"/>
    <x v="1"/>
    <x v="2"/>
    <x v="18"/>
    <s v="L"/>
    <s v="Alphabet"/>
    <s v="L"/>
    <s v="Yes"/>
    <x v="0"/>
    <s v="Available"/>
    <n v="6323.09"/>
    <n v="1"/>
    <s v="Valid"/>
    <s v="Include"/>
    <n v="0"/>
    <s v="Insufficient Data"/>
    <s v="Missing Information"/>
    <s v="Exclude"/>
    <d v="2024-09-18T00:00:00"/>
    <d v="2024-09-18T00:00:00"/>
    <s v="Yes"/>
    <s v="Retail"/>
    <s v="Mumbai"/>
    <s v="Mumbai"/>
    <n v="1283.6199999999999"/>
  </r>
  <r>
    <n v="3054"/>
    <x v="2"/>
    <x v="1"/>
    <x v="2"/>
    <s v="M"/>
    <s v="Alphabet"/>
    <s v="M"/>
    <s v="Yes"/>
    <x v="0"/>
    <s v="Available"/>
    <n v="6667.47"/>
    <m/>
    <s v="Invalid"/>
    <s v="Exclude"/>
    <n v="0"/>
    <s v="Insufficient Data"/>
    <s v="Missing Information"/>
    <s v="Exclude"/>
    <d v="2024-12-17T00:00:00"/>
    <d v="2024-12-17T00:00:00"/>
    <s v="Yes"/>
    <s v="Retail"/>
    <s v="Pune"/>
    <s v="Pune"/>
    <n v="-402.6"/>
  </r>
  <r>
    <n v="2048"/>
    <x v="0"/>
    <x v="4"/>
    <x v="19"/>
    <s v="XL"/>
    <s v="Alphabet"/>
    <s v="XL"/>
    <s v="Yes"/>
    <x v="0"/>
    <s v="Available"/>
    <n v="5357.49"/>
    <m/>
    <s v="Invalid"/>
    <s v="Exclude"/>
    <n v="0"/>
    <s v="Insufficient Data"/>
    <s v="Missing Information"/>
    <s v="Exclude"/>
    <m/>
    <s v="Missing Date"/>
    <s v="No"/>
    <s v="Online"/>
    <s v="Pune"/>
    <s v="Pune"/>
    <n v="-548"/>
  </r>
  <r>
    <n v="3056"/>
    <x v="2"/>
    <x v="0"/>
    <x v="14"/>
    <n v="12"/>
    <s v="Number"/>
    <s v="12"/>
    <s v="Yes"/>
    <x v="0"/>
    <s v="Available"/>
    <m/>
    <m/>
    <s v="Invalid"/>
    <s v="Exclude"/>
    <n v="0"/>
    <s v="Insufficient Data"/>
    <s v="Missing Information"/>
    <s v="Exclude"/>
    <m/>
    <s v="Missing Date"/>
    <s v="No"/>
    <s v="Online"/>
    <s v="Mumbai"/>
    <s v="Mumbai"/>
    <n v="544.14"/>
  </r>
  <r>
    <n v="3057"/>
    <x v="1"/>
    <x v="1"/>
    <x v="6"/>
    <m/>
    <s v="Missing"/>
    <s v="Unknown"/>
    <s v="No"/>
    <x v="0"/>
    <s v="Available"/>
    <n v="4244.95"/>
    <m/>
    <s v="Invalid"/>
    <s v="Exclude"/>
    <n v="0"/>
    <s v="Insufficient Data"/>
    <s v="Missing Information"/>
    <s v="Exclude"/>
    <d v="2025-01-21T00:00:00"/>
    <d v="2025-01-21T00:00:00"/>
    <s v="Yes"/>
    <s v="Retail"/>
    <s v="bengaluru"/>
    <s v="Bengaluru"/>
    <n v="3693.98"/>
  </r>
  <r>
    <n v="3058"/>
    <x v="2"/>
    <x v="1"/>
    <x v="15"/>
    <s v="M"/>
    <s v="Alphabet"/>
    <s v="M"/>
    <s v="Yes"/>
    <x v="4"/>
    <s v="Check Return/Refund"/>
    <n v="8048.66"/>
    <m/>
    <s v="Invalid"/>
    <s v="Exclude"/>
    <n v="0"/>
    <n v="-8048.66"/>
    <s v="Negative Revenue"/>
    <s v="Exclude"/>
    <d v="2023-08-01T00:00:00"/>
    <d v="2023-08-01T00:00:00"/>
    <s v="Yes"/>
    <s v="Retail"/>
    <s v="Kolkata"/>
    <s v="Kolkata"/>
    <n v="3860.59"/>
  </r>
  <r>
    <n v="3059"/>
    <x v="1"/>
    <x v="3"/>
    <x v="4"/>
    <s v="L"/>
    <s v="Alphabet"/>
    <s v="L"/>
    <s v="Yes"/>
    <x v="1"/>
    <s v="Sold"/>
    <m/>
    <n v="1"/>
    <s v="Valid"/>
    <s v="Include"/>
    <n v="0"/>
    <s v="Insufficient Data"/>
    <s v="Missing Information"/>
    <s v="Exclude"/>
    <d v="2025-06-19T00:00:00"/>
    <d v="2025-06-19T00:00:00"/>
    <s v="Yes"/>
    <s v="Online"/>
    <s v="Hyderabad"/>
    <s v="Hyderabad"/>
    <n v="3692.43"/>
  </r>
  <r>
    <n v="3060"/>
    <x v="1"/>
    <x v="3"/>
    <x v="11"/>
    <s v="L"/>
    <s v="Alphabet"/>
    <s v="L"/>
    <s v="Yes"/>
    <x v="0"/>
    <s v="Available"/>
    <m/>
    <m/>
    <s v="Invalid"/>
    <s v="Exclude"/>
    <n v="0"/>
    <s v="Insufficient Data"/>
    <s v="Missing Information"/>
    <s v="Exclude"/>
    <d v="2024-09-09T00:00:00"/>
    <d v="2024-09-09T00:00:00"/>
    <s v="Yes"/>
    <s v="Retail"/>
    <s v="Bangalore"/>
    <s v="Bangalore"/>
    <n v="-1137.29"/>
  </r>
  <r>
    <n v="3061"/>
    <x v="0"/>
    <x v="3"/>
    <x v="16"/>
    <s v="XL"/>
    <s v="Alphabet"/>
    <s v="XL"/>
    <s v="Yes"/>
    <x v="0"/>
    <s v="Available"/>
    <m/>
    <m/>
    <s v="Invalid"/>
    <s v="Exclude"/>
    <n v="0"/>
    <s v="Insufficient Data"/>
    <s v="Missing Information"/>
    <s v="Exclude"/>
    <m/>
    <s v="Missing Date"/>
    <s v="No"/>
    <s v="Retail"/>
    <s v="Mumbai"/>
    <s v="Mumbai"/>
    <n v="-549.04999999999995"/>
  </r>
  <r>
    <n v="3062"/>
    <x v="1"/>
    <x v="1"/>
    <x v="15"/>
    <m/>
    <s v="Missing"/>
    <s v="Unknown"/>
    <s v="No"/>
    <x v="3"/>
    <s v="Sold"/>
    <n v="6936.34"/>
    <n v="0.46"/>
    <s v="Valid"/>
    <s v="Include"/>
    <n v="3745.62"/>
    <n v="3745.6236000000004"/>
    <s v="Valid Revenue"/>
    <s v="Include"/>
    <d v="2025-03-19T00:00:00"/>
    <d v="2025-03-19T00:00:00"/>
    <s v="Yes"/>
    <s v="Retail"/>
    <s v="Mumbai"/>
    <s v="Mumbai"/>
    <n v="1647.34"/>
  </r>
  <r>
    <n v="3063"/>
    <x v="0"/>
    <x v="3"/>
    <x v="10"/>
    <s v="M"/>
    <s v="Alphabet"/>
    <s v="M"/>
    <s v="Yes"/>
    <x v="6"/>
    <s v="Sold"/>
    <n v="9676.61"/>
    <m/>
    <s v="Invalid"/>
    <s v="Exclude"/>
    <n v="0"/>
    <n v="19353.22"/>
    <s v="Valid Revenue"/>
    <s v="Include"/>
    <d v="2025-04-20T00:00:00"/>
    <d v="2025-04-20T00:00:00"/>
    <s v="Yes"/>
    <s v="Online"/>
    <s v="Mumbai"/>
    <s v="Mumbai"/>
    <n v="3674.74"/>
  </r>
  <r>
    <n v="3064"/>
    <x v="2"/>
    <x v="1"/>
    <x v="1"/>
    <m/>
    <s v="Missing"/>
    <s v="Unknown"/>
    <s v="No"/>
    <x v="0"/>
    <s v="Available"/>
    <n v="6041.3"/>
    <m/>
    <s v="Invalid"/>
    <s v="Exclude"/>
    <n v="0"/>
    <s v="Insufficient Data"/>
    <s v="Missing Information"/>
    <s v="Exclude"/>
    <d v="2024-01-11T00:00:00"/>
    <d v="2024-01-11T00:00:00"/>
    <s v="Yes"/>
    <s v="Retail"/>
    <s v="Pune"/>
    <s v="Pune"/>
    <n v="-1048.54"/>
  </r>
  <r>
    <n v="3065"/>
    <x v="1"/>
    <x v="3"/>
    <x v="11"/>
    <n v="12"/>
    <s v="Number"/>
    <s v="12"/>
    <s v="Yes"/>
    <x v="0"/>
    <s v="Available"/>
    <m/>
    <m/>
    <s v="Invalid"/>
    <s v="Exclude"/>
    <n v="0"/>
    <s v="Insufficient Data"/>
    <s v="Missing Information"/>
    <s v="Exclude"/>
    <m/>
    <s v="Missing Date"/>
    <s v="No"/>
    <s v="Online"/>
    <s v="Kolkata"/>
    <s v="Kolkata"/>
    <n v="3909.92"/>
  </r>
  <r>
    <n v="3066"/>
    <x v="0"/>
    <x v="0"/>
    <x v="14"/>
    <s v="L"/>
    <s v="Alphabet"/>
    <s v="L"/>
    <s v="Yes"/>
    <x v="0"/>
    <s v="Available"/>
    <m/>
    <m/>
    <s v="Invalid"/>
    <s v="Exclude"/>
    <n v="0"/>
    <s v="Insufficient Data"/>
    <s v="Missing Information"/>
    <s v="Exclude"/>
    <d v="2024-03-01T00:00:00"/>
    <d v="2024-03-01T00:00:00"/>
    <s v="Yes"/>
    <s v="Online"/>
    <s v="Mumbai"/>
    <s v="Mumbai"/>
    <n v="1383.01"/>
  </r>
  <r>
    <n v="3067"/>
    <x v="2"/>
    <x v="2"/>
    <x v="3"/>
    <n v="9"/>
    <s v="Number"/>
    <s v="9"/>
    <s v="Yes"/>
    <x v="2"/>
    <s v="Sold"/>
    <m/>
    <m/>
    <s v="Invalid"/>
    <s v="Exclude"/>
    <n v="0"/>
    <s v="Insufficient Data"/>
    <s v="Missing Information"/>
    <s v="Exclude"/>
    <d v="2024-03-05T00:00:00"/>
    <d v="2024-03-05T00:00:00"/>
    <s v="Yes"/>
    <s v="Retail"/>
    <s v="Hyderabad"/>
    <s v="Hyderabad"/>
    <n v="1939.56"/>
  </r>
  <r>
    <n v="3068"/>
    <x v="0"/>
    <x v="2"/>
    <x v="18"/>
    <s v="L"/>
    <s v="Alphabet"/>
    <s v="L"/>
    <s v="Yes"/>
    <x v="2"/>
    <s v="Sold"/>
    <n v="4867.07"/>
    <n v="1.21"/>
    <s v="Invalid"/>
    <s v="Exclude"/>
    <n v="-4088.34"/>
    <s v="Insufficient Data"/>
    <s v="Missing Information"/>
    <s v="Exclude"/>
    <d v="2025-05-25T00:00:00"/>
    <d v="2025-05-25T00:00:00"/>
    <s v="Yes"/>
    <s v="Online"/>
    <s v="Delhi"/>
    <s v="Delhi"/>
    <n v="2863.56"/>
  </r>
  <r>
    <n v="3069"/>
    <x v="2"/>
    <x v="0"/>
    <x v="9"/>
    <s v="L"/>
    <s v="Alphabet"/>
    <s v="L"/>
    <s v="Yes"/>
    <x v="3"/>
    <s v="Sold"/>
    <m/>
    <n v="1.23"/>
    <s v="Invalid"/>
    <s v="Exclude"/>
    <n v="0"/>
    <s v="Insufficient Data"/>
    <s v="Missing Information"/>
    <s v="Exclude"/>
    <d v="2025-04-13T00:00:00"/>
    <d v="2025-04-13T00:00:00"/>
    <s v="Yes"/>
    <s v="Online"/>
    <s v="Hyderabad"/>
    <s v="Hyderabad"/>
    <n v="-6.91"/>
  </r>
  <r>
    <n v="3070"/>
    <x v="1"/>
    <x v="3"/>
    <x v="10"/>
    <s v="M"/>
    <s v="Alphabet"/>
    <s v="M"/>
    <s v="Yes"/>
    <x v="0"/>
    <s v="Available"/>
    <n v="6737.19"/>
    <n v="1.02"/>
    <s v="Invalid"/>
    <s v="Exclude"/>
    <n v="0"/>
    <s v="Insufficient Data"/>
    <s v="Missing Information"/>
    <s v="Exclude"/>
    <m/>
    <s v="Missing Date"/>
    <s v="No"/>
    <s v="Online"/>
    <s v="Hyderabad"/>
    <s v="Hyderabad"/>
    <n v="2150.16"/>
  </r>
  <r>
    <n v="3071"/>
    <x v="1"/>
    <x v="3"/>
    <x v="10"/>
    <m/>
    <s v="Missing"/>
    <s v="Unknown"/>
    <s v="No"/>
    <x v="0"/>
    <s v="Available"/>
    <n v="5081.53"/>
    <m/>
    <s v="Invalid"/>
    <s v="Exclude"/>
    <n v="0"/>
    <s v="Insufficient Data"/>
    <s v="Missing Information"/>
    <s v="Exclude"/>
    <d v="2023-10-21T00:00:00"/>
    <d v="2023-10-21T00:00:00"/>
    <s v="Yes"/>
    <s v="Online"/>
    <s v="Mumbai"/>
    <s v="Mumbai"/>
    <n v="-663.86"/>
  </r>
  <r>
    <n v="3072"/>
    <x v="2"/>
    <x v="0"/>
    <x v="5"/>
    <n v="9"/>
    <s v="Number"/>
    <s v="9"/>
    <s v="Yes"/>
    <x v="0"/>
    <s v="Available"/>
    <m/>
    <m/>
    <s v="Invalid"/>
    <s v="Exclude"/>
    <n v="0"/>
    <s v="Insufficient Data"/>
    <s v="Missing Information"/>
    <s v="Exclude"/>
    <d v="2024-08-26T00:00:00"/>
    <d v="2024-08-26T00:00:00"/>
    <s v="Yes"/>
    <s v="Retail"/>
    <s v="Mumbai"/>
    <s v="Mumbai"/>
    <n v="2621.5"/>
  </r>
  <r>
    <n v="3073"/>
    <x v="2"/>
    <x v="0"/>
    <x v="14"/>
    <m/>
    <s v="Missing"/>
    <s v="Unknown"/>
    <s v="No"/>
    <x v="0"/>
    <s v="Available"/>
    <m/>
    <m/>
    <s v="Invalid"/>
    <s v="Exclude"/>
    <n v="0"/>
    <s v="Insufficient Data"/>
    <s v="Missing Information"/>
    <s v="Exclude"/>
    <d v="2025-06-14T00:00:00"/>
    <d v="2025-06-14T00:00:00"/>
    <s v="Yes"/>
    <s v="Retail"/>
    <s v="Mumbai"/>
    <s v="Mumbai"/>
    <n v="1992.12"/>
  </r>
  <r>
    <n v="3074"/>
    <x v="1"/>
    <x v="3"/>
    <x v="11"/>
    <s v="M"/>
    <s v="Alphabet"/>
    <s v="M"/>
    <s v="Yes"/>
    <x v="0"/>
    <s v="Available"/>
    <m/>
    <m/>
    <s v="Invalid"/>
    <s v="Exclude"/>
    <n v="0"/>
    <s v="Insufficient Data"/>
    <s v="Missing Information"/>
    <s v="Exclude"/>
    <m/>
    <s v="Missing Date"/>
    <s v="No"/>
    <s v="Online"/>
    <s v="Hyderabad"/>
    <s v="Hyderabad"/>
    <n v="1216.3399999999999"/>
  </r>
  <r>
    <n v="3075"/>
    <x v="0"/>
    <x v="1"/>
    <x v="2"/>
    <s v="L"/>
    <s v="Alphabet"/>
    <s v="L"/>
    <s v="Yes"/>
    <x v="0"/>
    <s v="Available"/>
    <m/>
    <n v="0.91"/>
    <s v="Valid"/>
    <s v="Include"/>
    <n v="0"/>
    <s v="Insufficient Data"/>
    <s v="Missing Information"/>
    <s v="Exclude"/>
    <d v="2025-05-28T00:00:00"/>
    <d v="2025-05-28T00:00:00"/>
    <s v="Yes"/>
    <s v="Retail"/>
    <s v="Mumbai"/>
    <s v="Mumbai"/>
    <n v="3594.94"/>
  </r>
  <r>
    <n v="2044"/>
    <x v="0"/>
    <x v="2"/>
    <x v="3"/>
    <n v="9"/>
    <s v="Number"/>
    <s v="9"/>
    <s v="Yes"/>
    <x v="0"/>
    <s v="Available"/>
    <n v="4032.43"/>
    <m/>
    <s v="Invalid"/>
    <s v="Exclude"/>
    <n v="0"/>
    <s v="Insufficient Data"/>
    <s v="Missing Information"/>
    <s v="Exclude"/>
    <m/>
    <s v="Missing Date"/>
    <s v="No"/>
    <s v="Online"/>
    <s v="Hyderabad"/>
    <s v="Hyderabad"/>
    <n v="2059.4"/>
  </r>
  <r>
    <n v="3077"/>
    <x v="2"/>
    <x v="2"/>
    <x v="17"/>
    <s v="XL"/>
    <s v="Alphabet"/>
    <s v="XL"/>
    <s v="Yes"/>
    <x v="0"/>
    <s v="Available"/>
    <m/>
    <n v="0.46"/>
    <s v="Valid"/>
    <s v="Include"/>
    <n v="0"/>
    <s v="Insufficient Data"/>
    <s v="Missing Information"/>
    <s v="Exclude"/>
    <m/>
    <s v="Missing Date"/>
    <s v="No"/>
    <s v="Online"/>
    <s v="Pune"/>
    <s v="Pune"/>
    <n v="3700.77"/>
  </r>
  <r>
    <n v="3078"/>
    <x v="2"/>
    <x v="3"/>
    <x v="11"/>
    <s v="M"/>
    <s v="Alphabet"/>
    <s v="M"/>
    <s v="Yes"/>
    <x v="3"/>
    <s v="Sold"/>
    <n v="2555.1799999999998"/>
    <m/>
    <s v="Invalid"/>
    <s v="Exclude"/>
    <n v="0"/>
    <n v="2555.1799999999998"/>
    <s v="Valid Revenue"/>
    <s v="Include"/>
    <d v="2024-09-14T00:00:00"/>
    <d v="2024-09-14T00:00:00"/>
    <s v="Yes"/>
    <s v="Online"/>
    <s v="Delhi"/>
    <s v="Delhi"/>
    <n v="1820.38"/>
  </r>
  <r>
    <n v="3079"/>
    <x v="1"/>
    <x v="3"/>
    <x v="4"/>
    <s v="L"/>
    <s v="Alphabet"/>
    <s v="L"/>
    <s v="Yes"/>
    <x v="0"/>
    <s v="Available"/>
    <m/>
    <m/>
    <s v="Invalid"/>
    <s v="Exclude"/>
    <n v="0"/>
    <s v="Insufficient Data"/>
    <s v="Missing Information"/>
    <s v="Exclude"/>
    <d v="2024-01-10T00:00:00"/>
    <d v="2024-01-10T00:00:00"/>
    <s v="Yes"/>
    <s v="Retail"/>
    <s v="bengaluru"/>
    <s v="Bengaluru"/>
    <n v="2815.43"/>
  </r>
  <r>
    <n v="3080"/>
    <x v="0"/>
    <x v="3"/>
    <x v="10"/>
    <s v="L"/>
    <s v="Alphabet"/>
    <s v="L"/>
    <s v="Yes"/>
    <x v="2"/>
    <s v="Sold"/>
    <n v="3317.71"/>
    <m/>
    <s v="Invalid"/>
    <s v="Exclude"/>
    <n v="0"/>
    <n v="13270.84"/>
    <s v="Valid Revenue"/>
    <s v="Include"/>
    <m/>
    <s v="Missing Date"/>
    <s v="No"/>
    <s v="Online"/>
    <s v="Hyderabad"/>
    <s v="Hyderabad"/>
    <n v="-198"/>
  </r>
  <r>
    <n v="3081"/>
    <x v="0"/>
    <x v="0"/>
    <x v="5"/>
    <n v="6"/>
    <s v="Number"/>
    <s v="6"/>
    <s v="Yes"/>
    <x v="0"/>
    <s v="Available"/>
    <n v="8442.39"/>
    <m/>
    <s v="Invalid"/>
    <s v="Exclude"/>
    <n v="0"/>
    <s v="Insufficient Data"/>
    <s v="Missing Information"/>
    <s v="Exclude"/>
    <d v="2025-02-10T00:00:00"/>
    <d v="2025-02-10T00:00:00"/>
    <s v="Yes"/>
    <s v="Retail"/>
    <s v="Mumbai"/>
    <s v="Mumbai"/>
    <n v="3126.66"/>
  </r>
  <r>
    <n v="3082"/>
    <x v="2"/>
    <x v="0"/>
    <x v="9"/>
    <s v="L"/>
    <s v="Alphabet"/>
    <s v="L"/>
    <s v="Yes"/>
    <x v="4"/>
    <s v="Check Return/Refund"/>
    <m/>
    <m/>
    <s v="Invalid"/>
    <s v="Exclude"/>
    <n v="0"/>
    <s v="Insufficient Data"/>
    <s v="Missing Information"/>
    <s v="Exclude"/>
    <d v="2024-08-11T00:00:00"/>
    <d v="2024-08-11T00:00:00"/>
    <s v="Yes"/>
    <s v="Online"/>
    <s v="Delhi"/>
    <s v="Delhi"/>
    <n v="-65.959999999999994"/>
  </r>
  <r>
    <n v="3083"/>
    <x v="0"/>
    <x v="0"/>
    <x v="14"/>
    <s v="XL"/>
    <s v="Alphabet"/>
    <s v="XL"/>
    <s v="Yes"/>
    <x v="0"/>
    <s v="Available"/>
    <n v="8535.31"/>
    <m/>
    <s v="Invalid"/>
    <s v="Exclude"/>
    <n v="0"/>
    <s v="Insufficient Data"/>
    <s v="Missing Information"/>
    <s v="Exclude"/>
    <d v="2024-08-29T00:00:00"/>
    <d v="2024-08-29T00:00:00"/>
    <s v="Yes"/>
    <s v="Retail"/>
    <s v="Delhi"/>
    <s v="Delhi"/>
    <n v="1159.57"/>
  </r>
  <r>
    <n v="3084"/>
    <x v="1"/>
    <x v="2"/>
    <x v="3"/>
    <s v="L"/>
    <s v="Alphabet"/>
    <s v="L"/>
    <s v="Yes"/>
    <x v="0"/>
    <s v="Available"/>
    <n v="8955.52"/>
    <m/>
    <s v="Invalid"/>
    <s v="Exclude"/>
    <n v="0"/>
    <s v="Insufficient Data"/>
    <s v="Missing Information"/>
    <s v="Exclude"/>
    <m/>
    <s v="Missing Date"/>
    <s v="No"/>
    <s v="Retail"/>
    <s v="Pune"/>
    <s v="Pune"/>
    <n v="491.85"/>
  </r>
  <r>
    <n v="3085"/>
    <x v="2"/>
    <x v="1"/>
    <x v="15"/>
    <s v="L"/>
    <s v="Alphabet"/>
    <s v="L"/>
    <s v="Yes"/>
    <x v="0"/>
    <s v="Available"/>
    <m/>
    <n v="1.1599999999999999"/>
    <s v="Invalid"/>
    <s v="Exclude"/>
    <n v="0"/>
    <s v="Insufficient Data"/>
    <s v="Missing Information"/>
    <s v="Exclude"/>
    <m/>
    <s v="Missing Date"/>
    <s v="No"/>
    <s v="Online"/>
    <s v="Delhi"/>
    <s v="Delhi"/>
    <n v="2484.31"/>
  </r>
  <r>
    <n v="3086"/>
    <x v="0"/>
    <x v="4"/>
    <x v="12"/>
    <n v="9"/>
    <s v="Number"/>
    <s v="9"/>
    <s v="Yes"/>
    <x v="4"/>
    <s v="Check Return/Refund"/>
    <m/>
    <n v="1.2"/>
    <s v="Invalid"/>
    <s v="Exclude"/>
    <n v="0"/>
    <s v="Insufficient Data"/>
    <s v="Missing Information"/>
    <s v="Exclude"/>
    <m/>
    <s v="Missing Date"/>
    <s v="No"/>
    <s v="Retail"/>
    <s v="Bangalore"/>
    <s v="Bangalore"/>
    <n v="-592.41"/>
  </r>
  <r>
    <n v="3087"/>
    <x v="0"/>
    <x v="2"/>
    <x v="7"/>
    <s v="M"/>
    <s v="Alphabet"/>
    <s v="M"/>
    <s v="Yes"/>
    <x v="1"/>
    <s v="Sold"/>
    <n v="2765.77"/>
    <m/>
    <s v="Invalid"/>
    <s v="Exclude"/>
    <n v="0"/>
    <n v="8297.31"/>
    <s v="Valid Revenue"/>
    <s v="Include"/>
    <d v="2025-01-08T00:00:00"/>
    <d v="2025-01-08T00:00:00"/>
    <s v="Yes"/>
    <s v="Retail"/>
    <s v="bengaluru"/>
    <s v="Bengaluru"/>
    <n v="2785.94"/>
  </r>
  <r>
    <n v="3088"/>
    <x v="0"/>
    <x v="0"/>
    <x v="14"/>
    <s v="XL"/>
    <s v="Alphabet"/>
    <s v="XL"/>
    <s v="Yes"/>
    <x v="1"/>
    <s v="Sold"/>
    <m/>
    <m/>
    <s v="Invalid"/>
    <s v="Exclude"/>
    <n v="0"/>
    <s v="Insufficient Data"/>
    <s v="Missing Information"/>
    <s v="Exclude"/>
    <m/>
    <s v="Missing Date"/>
    <s v="No"/>
    <s v="Online"/>
    <s v="Delhi"/>
    <s v="Delhi"/>
    <n v="2418.7399999999998"/>
  </r>
  <r>
    <n v="3089"/>
    <x v="1"/>
    <x v="4"/>
    <x v="13"/>
    <s v="XL"/>
    <s v="Alphabet"/>
    <s v="XL"/>
    <s v="Yes"/>
    <x v="0"/>
    <s v="Available"/>
    <n v="8399.35"/>
    <m/>
    <s v="Invalid"/>
    <s v="Exclude"/>
    <n v="0"/>
    <s v="Insufficient Data"/>
    <s v="Missing Information"/>
    <s v="Exclude"/>
    <d v="2025-05-31T00:00:00"/>
    <d v="2025-05-31T00:00:00"/>
    <s v="Yes"/>
    <s v="Online"/>
    <s v="Mumbai"/>
    <s v="Mumbai"/>
    <n v="2967.22"/>
  </r>
  <r>
    <n v="3090"/>
    <x v="1"/>
    <x v="4"/>
    <x v="19"/>
    <m/>
    <s v="Missing"/>
    <s v="Unknown"/>
    <s v="No"/>
    <x v="0"/>
    <s v="Available"/>
    <n v="8187.65"/>
    <n v="1.01"/>
    <s v="Invalid"/>
    <s v="Exclude"/>
    <n v="0"/>
    <s v="Insufficient Data"/>
    <s v="Missing Information"/>
    <s v="Exclude"/>
    <d v="2023-12-11T00:00:00"/>
    <d v="2023-12-11T00:00:00"/>
    <s v="Yes"/>
    <s v="Retail"/>
    <s v="Pune"/>
    <s v="Pune"/>
    <n v="196.88"/>
  </r>
  <r>
    <n v="3091"/>
    <x v="1"/>
    <x v="4"/>
    <x v="8"/>
    <m/>
    <s v="Missing"/>
    <s v="Unknown"/>
    <s v="No"/>
    <x v="3"/>
    <s v="Sold"/>
    <n v="8666.84"/>
    <n v="0.3"/>
    <s v="Valid"/>
    <s v="Include"/>
    <n v="6066.79"/>
    <n v="6066.7879999999996"/>
    <s v="Valid Revenue"/>
    <s v="Include"/>
    <d v="2025-02-13T00:00:00"/>
    <d v="2025-02-13T00:00:00"/>
    <s v="Yes"/>
    <s v="Online"/>
    <s v="Hyderabad"/>
    <s v="Hyderabad"/>
    <n v="204.77"/>
  </r>
  <r>
    <n v="3092"/>
    <x v="0"/>
    <x v="0"/>
    <x v="9"/>
    <s v="L"/>
    <s v="Alphabet"/>
    <s v="L"/>
    <s v="Yes"/>
    <x v="0"/>
    <s v="Available"/>
    <n v="3005.37"/>
    <m/>
    <s v="Invalid"/>
    <s v="Exclude"/>
    <n v="0"/>
    <s v="Insufficient Data"/>
    <s v="Missing Information"/>
    <s v="Exclude"/>
    <d v="2025-03-09T00:00:00"/>
    <d v="2025-03-09T00:00:00"/>
    <s v="Yes"/>
    <s v="Retail"/>
    <s v="Kolkata"/>
    <s v="Kolkata"/>
    <n v="-288.77"/>
  </r>
  <r>
    <n v="3093"/>
    <x v="1"/>
    <x v="1"/>
    <x v="1"/>
    <n v="10"/>
    <s v="Number"/>
    <s v="10"/>
    <s v="Yes"/>
    <x v="1"/>
    <s v="Sold"/>
    <m/>
    <m/>
    <s v="Invalid"/>
    <s v="Exclude"/>
    <n v="0"/>
    <s v="Insufficient Data"/>
    <s v="Missing Information"/>
    <s v="Exclude"/>
    <d v="2025-06-29T00:00:00"/>
    <d v="2025-06-29T00:00:00"/>
    <s v="Yes"/>
    <s v="Retail"/>
    <s v="Kolkata"/>
    <s v="Kolkata"/>
    <n v="28.77"/>
  </r>
  <r>
    <n v="3094"/>
    <x v="2"/>
    <x v="4"/>
    <x v="13"/>
    <m/>
    <s v="Missing"/>
    <s v="Unknown"/>
    <s v="No"/>
    <x v="0"/>
    <s v="Available"/>
    <n v="4731.54"/>
    <m/>
    <s v="Invalid"/>
    <s v="Exclude"/>
    <n v="0"/>
    <s v="Insufficient Data"/>
    <s v="Missing Information"/>
    <s v="Exclude"/>
    <d v="2024-07-11T00:00:00"/>
    <d v="2024-07-11T00:00:00"/>
    <s v="Yes"/>
    <s v="Online"/>
    <s v="Delhi"/>
    <s v="Delhi"/>
    <n v="3485.33"/>
  </r>
  <r>
    <n v="3095"/>
    <x v="2"/>
    <x v="3"/>
    <x v="11"/>
    <s v="L"/>
    <s v="Alphabet"/>
    <s v="L"/>
    <s v="Yes"/>
    <x v="0"/>
    <s v="Available"/>
    <n v="9297.64"/>
    <n v="0.16"/>
    <s v="Valid"/>
    <s v="Include"/>
    <n v="0"/>
    <s v="Insufficient Data"/>
    <s v="Missing Information"/>
    <s v="Exclude"/>
    <d v="2025-02-16T00:00:00"/>
    <d v="2025-02-16T00:00:00"/>
    <s v="Yes"/>
    <s v="Retail"/>
    <s v="Delhi"/>
    <s v="Delhi"/>
    <n v="36.700000000000003"/>
  </r>
  <r>
    <n v="3096"/>
    <x v="2"/>
    <x v="0"/>
    <x v="14"/>
    <m/>
    <s v="Missing"/>
    <s v="Unknown"/>
    <s v="No"/>
    <x v="2"/>
    <s v="Sold"/>
    <m/>
    <n v="0.9"/>
    <s v="Valid"/>
    <s v="Include"/>
    <n v="0"/>
    <s v="Insufficient Data"/>
    <s v="Missing Information"/>
    <s v="Exclude"/>
    <d v="2025-03-05T00:00:00"/>
    <d v="2025-03-05T00:00:00"/>
    <s v="Yes"/>
    <s v="Online"/>
    <s v="Hyderabad"/>
    <s v="Hyderabad"/>
    <n v="20.309999999999999"/>
  </r>
  <r>
    <n v="3097"/>
    <x v="2"/>
    <x v="2"/>
    <x v="3"/>
    <s v="L"/>
    <s v="Alphabet"/>
    <s v="L"/>
    <s v="Yes"/>
    <x v="0"/>
    <s v="Available"/>
    <m/>
    <n v="0.5"/>
    <s v="Valid"/>
    <s v="Include"/>
    <n v="0"/>
    <s v="Insufficient Data"/>
    <s v="Missing Information"/>
    <s v="Exclude"/>
    <d v="2025-01-24T00:00:00"/>
    <d v="2025-01-24T00:00:00"/>
    <s v="Yes"/>
    <s v="Online"/>
    <s v="Hyderabad"/>
    <s v="Hyderabad"/>
    <n v="3419.32"/>
  </r>
  <r>
    <n v="3098"/>
    <x v="1"/>
    <x v="4"/>
    <x v="12"/>
    <s v="M"/>
    <s v="Alphabet"/>
    <s v="M"/>
    <s v="Yes"/>
    <x v="0"/>
    <s v="Available"/>
    <n v="5562.46"/>
    <m/>
    <s v="Invalid"/>
    <s v="Exclude"/>
    <n v="0"/>
    <s v="Insufficient Data"/>
    <s v="Missing Information"/>
    <s v="Exclude"/>
    <d v="2025-04-14T00:00:00"/>
    <d v="2025-04-14T00:00:00"/>
    <s v="Yes"/>
    <s v="Retail"/>
    <s v="Kolkata"/>
    <s v="Kolkata"/>
    <n v="1090.52"/>
  </r>
  <r>
    <n v="3099"/>
    <x v="1"/>
    <x v="2"/>
    <x v="7"/>
    <s v="L"/>
    <s v="Alphabet"/>
    <s v="L"/>
    <s v="Yes"/>
    <x v="0"/>
    <s v="Available"/>
    <n v="8462.09"/>
    <n v="0.08"/>
    <s v="Valid"/>
    <s v="Include"/>
    <n v="0"/>
    <s v="Insufficient Data"/>
    <s v="Missing Information"/>
    <s v="Exclude"/>
    <d v="2024-10-21T00:00:00"/>
    <d v="2024-10-21T00:00:00"/>
    <s v="Yes"/>
    <s v="Online"/>
    <s v="Mumbai"/>
    <s v="Mumbai"/>
    <n v="1720.4"/>
  </r>
  <r>
    <n v="3100"/>
    <x v="1"/>
    <x v="0"/>
    <x v="14"/>
    <n v="7"/>
    <s v="Number"/>
    <s v="7"/>
    <s v="Yes"/>
    <x v="2"/>
    <s v="Sold"/>
    <m/>
    <n v="0.97"/>
    <s v="Valid"/>
    <s v="Include"/>
    <n v="0"/>
    <s v="Insufficient Data"/>
    <s v="Missing Information"/>
    <s v="Exclude"/>
    <d v="2025-06-30T00:00:00"/>
    <d v="2025-06-30T00:00:00"/>
    <s v="Yes"/>
    <s v="Retail"/>
    <s v="Mumbai"/>
    <s v="Mumbai"/>
    <n v="1861.15"/>
  </r>
  <r>
    <n v="2021"/>
    <x v="2"/>
    <x v="2"/>
    <x v="3"/>
    <n v="8"/>
    <s v="Number"/>
    <s v="8"/>
    <s v="Yes"/>
    <x v="1"/>
    <s v="Sold"/>
    <n v="3723.21"/>
    <m/>
    <s v="Invalid"/>
    <s v="Exclude"/>
    <n v="0"/>
    <n v="11169.630000000001"/>
    <s v="Valid Revenue"/>
    <s v="Include"/>
    <d v="2025-06-22T00:00:00"/>
    <d v="2025-06-22T00:00:00"/>
    <s v="Yes"/>
    <s v="Online"/>
    <s v="bengaluru"/>
    <s v="Bengaluru"/>
    <n v="-1133.4000000000001"/>
  </r>
  <r>
    <n v="3102"/>
    <x v="0"/>
    <x v="4"/>
    <x v="19"/>
    <s v="M"/>
    <s v="Alphabet"/>
    <s v="M"/>
    <s v="Yes"/>
    <x v="0"/>
    <s v="Available"/>
    <m/>
    <m/>
    <s v="Invalid"/>
    <s v="Exclude"/>
    <n v="0"/>
    <s v="Insufficient Data"/>
    <s v="Missing Information"/>
    <s v="Exclude"/>
    <d v="2025-06-18T00:00:00"/>
    <d v="2025-06-18T00:00:00"/>
    <s v="Yes"/>
    <s v="Retail"/>
    <s v="bengaluru"/>
    <s v="Bengaluru"/>
    <n v="-1117.98"/>
  </r>
  <r>
    <n v="3103"/>
    <x v="0"/>
    <x v="2"/>
    <x v="3"/>
    <m/>
    <s v="Missing"/>
    <s v="Unknown"/>
    <s v="No"/>
    <x v="6"/>
    <s v="Sold"/>
    <m/>
    <m/>
    <s v="Invalid"/>
    <s v="Exclude"/>
    <n v="0"/>
    <s v="Insufficient Data"/>
    <s v="Missing Information"/>
    <s v="Exclude"/>
    <d v="2025-01-06T00:00:00"/>
    <d v="2025-01-06T00:00:00"/>
    <s v="Yes"/>
    <s v="Online"/>
    <s v="Mumbai"/>
    <s v="Mumbai"/>
    <n v="1567.18"/>
  </r>
  <r>
    <n v="3104"/>
    <x v="2"/>
    <x v="3"/>
    <x v="11"/>
    <s v="L"/>
    <s v="Alphabet"/>
    <s v="L"/>
    <s v="Yes"/>
    <x v="5"/>
    <s v="Available"/>
    <n v="7734.26"/>
    <n v="0.47"/>
    <s v="Valid"/>
    <s v="Include"/>
    <n v="0"/>
    <n v="0"/>
    <s v="No Recorded Revenue"/>
    <s v="Exclude"/>
    <d v="2025-02-09T00:00:00"/>
    <d v="2025-02-09T00:00:00"/>
    <s v="Yes"/>
    <s v="Online"/>
    <s v="Bangalore"/>
    <s v="Bangalore"/>
    <n v="1921.82"/>
  </r>
  <r>
    <n v="3105"/>
    <x v="1"/>
    <x v="1"/>
    <x v="15"/>
    <s v="L"/>
    <s v="Alphabet"/>
    <s v="L"/>
    <s v="Yes"/>
    <x v="2"/>
    <s v="Sold"/>
    <m/>
    <n v="0.56999999999999995"/>
    <s v="Valid"/>
    <s v="Include"/>
    <n v="0"/>
    <s v="Insufficient Data"/>
    <s v="Missing Information"/>
    <s v="Exclude"/>
    <d v="2024-11-30T00:00:00"/>
    <d v="2024-11-30T00:00:00"/>
    <s v="Yes"/>
    <s v="Online"/>
    <s v="Pune"/>
    <s v="Pune"/>
    <n v="3176.71"/>
  </r>
  <r>
    <n v="3106"/>
    <x v="2"/>
    <x v="3"/>
    <x v="16"/>
    <m/>
    <s v="Missing"/>
    <s v="Unknown"/>
    <s v="No"/>
    <x v="0"/>
    <s v="Available"/>
    <m/>
    <m/>
    <s v="Invalid"/>
    <s v="Exclude"/>
    <n v="0"/>
    <s v="Insufficient Data"/>
    <s v="Missing Information"/>
    <s v="Exclude"/>
    <d v="2025-03-09T00:00:00"/>
    <d v="2025-03-09T00:00:00"/>
    <s v="Yes"/>
    <s v="Online"/>
    <s v="bengaluru"/>
    <s v="Bengaluru"/>
    <n v="3276.53"/>
  </r>
  <r>
    <n v="3107"/>
    <x v="2"/>
    <x v="3"/>
    <x v="16"/>
    <n v="11"/>
    <s v="Number"/>
    <s v="11"/>
    <s v="Yes"/>
    <x v="0"/>
    <s v="Available"/>
    <n v="9572.44"/>
    <m/>
    <s v="Invalid"/>
    <s v="Exclude"/>
    <n v="0"/>
    <s v="Insufficient Data"/>
    <s v="Missing Information"/>
    <s v="Exclude"/>
    <d v="2025-03-08T00:00:00"/>
    <d v="2025-03-08T00:00:00"/>
    <s v="Yes"/>
    <s v="Retail"/>
    <s v="Hyderabad"/>
    <s v="Hyderabad"/>
    <n v="-694.97"/>
  </r>
  <r>
    <n v="3108"/>
    <x v="0"/>
    <x v="1"/>
    <x v="15"/>
    <s v="M"/>
    <s v="Alphabet"/>
    <s v="M"/>
    <s v="Yes"/>
    <x v="4"/>
    <s v="Check Return/Refund"/>
    <m/>
    <n v="0.38"/>
    <s v="Valid"/>
    <s v="Include"/>
    <n v="0"/>
    <s v="Insufficient Data"/>
    <s v="Missing Information"/>
    <s v="Exclude"/>
    <d v="2024-12-16T00:00:00"/>
    <d v="2024-12-16T00:00:00"/>
    <s v="Yes"/>
    <s v="Online"/>
    <s v="Mumbai"/>
    <s v="Mumbai"/>
    <n v="1350.25"/>
  </r>
  <r>
    <n v="3109"/>
    <x v="2"/>
    <x v="3"/>
    <x v="4"/>
    <s v="XL"/>
    <s v="Alphabet"/>
    <s v="XL"/>
    <s v="Yes"/>
    <x v="0"/>
    <s v="Available"/>
    <n v="6323.74"/>
    <n v="0.8"/>
    <s v="Valid"/>
    <s v="Include"/>
    <n v="0"/>
    <s v="Insufficient Data"/>
    <s v="Missing Information"/>
    <s v="Exclude"/>
    <m/>
    <s v="Missing Date"/>
    <s v="No"/>
    <s v="Retail"/>
    <s v="Kolkata"/>
    <s v="Kolkata"/>
    <n v="492.62"/>
  </r>
  <r>
    <n v="3110"/>
    <x v="2"/>
    <x v="3"/>
    <x v="4"/>
    <s v="L"/>
    <s v="Alphabet"/>
    <s v="L"/>
    <s v="Yes"/>
    <x v="0"/>
    <s v="Available"/>
    <n v="8431.5499999999993"/>
    <m/>
    <s v="Invalid"/>
    <s v="Exclude"/>
    <n v="0"/>
    <s v="Insufficient Data"/>
    <s v="Missing Information"/>
    <s v="Exclude"/>
    <d v="2024-10-13T00:00:00"/>
    <d v="2024-10-13T00:00:00"/>
    <s v="Yes"/>
    <s v="Retail"/>
    <s v="Mumbai"/>
    <s v="Mumbai"/>
    <n v="3977.41"/>
  </r>
  <r>
    <n v="3111"/>
    <x v="1"/>
    <x v="4"/>
    <x v="8"/>
    <s v="XL"/>
    <s v="Alphabet"/>
    <s v="XL"/>
    <s v="Yes"/>
    <x v="1"/>
    <s v="Sold"/>
    <m/>
    <m/>
    <s v="Invalid"/>
    <s v="Exclude"/>
    <n v="0"/>
    <s v="Insufficient Data"/>
    <s v="Missing Information"/>
    <s v="Exclude"/>
    <m/>
    <s v="Missing Date"/>
    <s v="No"/>
    <s v="Retail"/>
    <s v="Hyderabad"/>
    <s v="Hyderabad"/>
    <n v="2732.23"/>
  </r>
  <r>
    <n v="3112"/>
    <x v="2"/>
    <x v="4"/>
    <x v="12"/>
    <s v="L"/>
    <s v="Alphabet"/>
    <s v="L"/>
    <s v="Yes"/>
    <x v="3"/>
    <s v="Sold"/>
    <m/>
    <n v="0.49"/>
    <s v="Valid"/>
    <s v="Include"/>
    <n v="0"/>
    <s v="Insufficient Data"/>
    <s v="Missing Information"/>
    <s v="Exclude"/>
    <m/>
    <s v="Missing Date"/>
    <s v="No"/>
    <s v="Retail"/>
    <s v="Delhi"/>
    <s v="Delhi"/>
    <n v="-532.65"/>
  </r>
  <r>
    <n v="3113"/>
    <x v="1"/>
    <x v="1"/>
    <x v="1"/>
    <n v="11"/>
    <s v="Number"/>
    <s v="11"/>
    <s v="Yes"/>
    <x v="0"/>
    <s v="Available"/>
    <m/>
    <m/>
    <s v="Invalid"/>
    <s v="Exclude"/>
    <n v="0"/>
    <s v="Insufficient Data"/>
    <s v="Missing Information"/>
    <s v="Exclude"/>
    <m/>
    <s v="Missing Date"/>
    <s v="No"/>
    <s v="Online"/>
    <s v="bengaluru"/>
    <s v="Bengaluru"/>
    <n v="1328.68"/>
  </r>
  <r>
    <n v="3114"/>
    <x v="1"/>
    <x v="3"/>
    <x v="4"/>
    <s v="L"/>
    <s v="Alphabet"/>
    <s v="L"/>
    <s v="Yes"/>
    <x v="3"/>
    <s v="Sold"/>
    <n v="7627.37"/>
    <m/>
    <s v="Invalid"/>
    <s v="Exclude"/>
    <n v="0"/>
    <n v="7627.37"/>
    <s v="Valid Revenue"/>
    <s v="Include"/>
    <d v="2025-03-27T00:00:00"/>
    <d v="2025-03-27T00:00:00"/>
    <s v="Yes"/>
    <s v="Retail"/>
    <s v="bengaluru"/>
    <s v="Bengaluru"/>
    <n v="2752.18"/>
  </r>
  <r>
    <n v="3115"/>
    <x v="2"/>
    <x v="3"/>
    <x v="4"/>
    <n v="6"/>
    <s v="Number"/>
    <s v="6"/>
    <s v="Yes"/>
    <x v="2"/>
    <s v="Sold"/>
    <m/>
    <m/>
    <s v="Invalid"/>
    <s v="Exclude"/>
    <n v="0"/>
    <s v="Insufficient Data"/>
    <s v="Missing Information"/>
    <s v="Exclude"/>
    <m/>
    <s v="Missing Date"/>
    <s v="No"/>
    <s v="Retail"/>
    <s v="Delhi"/>
    <s v="Delhi"/>
    <n v="693.29"/>
  </r>
  <r>
    <n v="3116"/>
    <x v="0"/>
    <x v="4"/>
    <x v="13"/>
    <s v="M"/>
    <s v="Alphabet"/>
    <s v="M"/>
    <s v="Yes"/>
    <x v="1"/>
    <s v="Sold"/>
    <m/>
    <n v="0.06"/>
    <s v="Valid"/>
    <s v="Include"/>
    <n v="0"/>
    <s v="Insufficient Data"/>
    <s v="Missing Information"/>
    <s v="Exclude"/>
    <d v="2024-11-21T00:00:00"/>
    <d v="2024-11-21T00:00:00"/>
    <s v="Yes"/>
    <s v="Retail"/>
    <s v="Kolkata"/>
    <s v="Kolkata"/>
    <n v="-236.15"/>
  </r>
  <r>
    <n v="3117"/>
    <x v="2"/>
    <x v="4"/>
    <x v="8"/>
    <s v="M"/>
    <s v="Alphabet"/>
    <s v="M"/>
    <s v="Yes"/>
    <x v="0"/>
    <s v="Available"/>
    <n v="6435.2"/>
    <m/>
    <s v="Invalid"/>
    <s v="Exclude"/>
    <n v="0"/>
    <s v="Insufficient Data"/>
    <s v="Missing Information"/>
    <s v="Exclude"/>
    <d v="2024-09-21T00:00:00"/>
    <d v="2024-09-21T00:00:00"/>
    <s v="Yes"/>
    <s v="Retail"/>
    <s v="Delhi"/>
    <s v="Delhi"/>
    <n v="-1181.06"/>
  </r>
  <r>
    <n v="3118"/>
    <x v="0"/>
    <x v="2"/>
    <x v="18"/>
    <n v="8"/>
    <s v="Number"/>
    <s v="8"/>
    <s v="Yes"/>
    <x v="0"/>
    <s v="Available"/>
    <m/>
    <m/>
    <s v="Invalid"/>
    <s v="Exclude"/>
    <n v="0"/>
    <s v="Insufficient Data"/>
    <s v="Missing Information"/>
    <s v="Exclude"/>
    <m/>
    <s v="Missing Date"/>
    <s v="No"/>
    <s v="Online"/>
    <s v="Bangalore"/>
    <s v="Bangalore"/>
    <n v="2058.9899999999998"/>
  </r>
  <r>
    <n v="3119"/>
    <x v="0"/>
    <x v="2"/>
    <x v="18"/>
    <m/>
    <s v="Missing"/>
    <s v="Unknown"/>
    <s v="No"/>
    <x v="0"/>
    <s v="Available"/>
    <m/>
    <m/>
    <s v="Invalid"/>
    <s v="Exclude"/>
    <n v="0"/>
    <s v="Insufficient Data"/>
    <s v="Missing Information"/>
    <s v="Exclude"/>
    <d v="2023-08-12T00:00:00"/>
    <d v="2023-08-12T00:00:00"/>
    <s v="Yes"/>
    <s v="Online"/>
    <s v="Hyderabad"/>
    <s v="Hyderabad"/>
    <n v="3995.49"/>
  </r>
  <r>
    <n v="3120"/>
    <x v="0"/>
    <x v="4"/>
    <x v="12"/>
    <s v="XL"/>
    <s v="Alphabet"/>
    <s v="XL"/>
    <s v="Yes"/>
    <x v="0"/>
    <s v="Available"/>
    <n v="8869.93"/>
    <m/>
    <s v="Invalid"/>
    <s v="Exclude"/>
    <n v="0"/>
    <s v="Insufficient Data"/>
    <s v="Missing Information"/>
    <s v="Exclude"/>
    <m/>
    <s v="Missing Date"/>
    <s v="No"/>
    <s v="Retail"/>
    <s v="bengaluru"/>
    <s v="Bengaluru"/>
    <n v="551.46"/>
  </r>
  <r>
    <n v="3121"/>
    <x v="0"/>
    <x v="0"/>
    <x v="5"/>
    <n v="8"/>
    <s v="Number"/>
    <s v="8"/>
    <s v="Yes"/>
    <x v="0"/>
    <s v="Available"/>
    <n v="2514"/>
    <n v="0.69"/>
    <s v="Valid"/>
    <s v="Include"/>
    <n v="0"/>
    <s v="Insufficient Data"/>
    <s v="Missing Information"/>
    <s v="Exclude"/>
    <d v="2025-03-06T00:00:00"/>
    <d v="2025-03-06T00:00:00"/>
    <s v="Yes"/>
    <s v="Online"/>
    <s v="Kolkata"/>
    <s v="Kolkata"/>
    <n v="1345.4"/>
  </r>
  <r>
    <n v="3122"/>
    <x v="1"/>
    <x v="4"/>
    <x v="8"/>
    <n v="8"/>
    <s v="Number"/>
    <s v="8"/>
    <s v="Yes"/>
    <x v="3"/>
    <s v="Sold"/>
    <n v="5835.6"/>
    <n v="1.04"/>
    <s v="Invalid"/>
    <s v="Exclude"/>
    <n v="-233.42"/>
    <s v="Insufficient Data"/>
    <s v="Missing Information"/>
    <s v="Exclude"/>
    <m/>
    <s v="Missing Date"/>
    <s v="No"/>
    <s v="Online"/>
    <s v="Kolkata"/>
    <s v="Kolkata"/>
    <n v="-1197.5999999999999"/>
  </r>
  <r>
    <n v="3123"/>
    <x v="0"/>
    <x v="3"/>
    <x v="11"/>
    <s v="L"/>
    <s v="Alphabet"/>
    <s v="L"/>
    <s v="Yes"/>
    <x v="0"/>
    <s v="Available"/>
    <n v="9804.7800000000007"/>
    <m/>
    <s v="Invalid"/>
    <s v="Exclude"/>
    <n v="0"/>
    <s v="Insufficient Data"/>
    <s v="Missing Information"/>
    <s v="Exclude"/>
    <d v="2025-05-26T00:00:00"/>
    <d v="2025-05-26T00:00:00"/>
    <s v="Yes"/>
    <s v="Online"/>
    <s v="Pune"/>
    <s v="Pune"/>
    <n v="-965.5"/>
  </r>
  <r>
    <n v="3124"/>
    <x v="0"/>
    <x v="1"/>
    <x v="6"/>
    <m/>
    <s v="Missing"/>
    <s v="Unknown"/>
    <s v="No"/>
    <x v="0"/>
    <s v="Available"/>
    <n v="7538.96"/>
    <m/>
    <s v="Invalid"/>
    <s v="Exclude"/>
    <n v="0"/>
    <s v="Insufficient Data"/>
    <s v="Missing Information"/>
    <s v="Exclude"/>
    <d v="2025-03-31T00:00:00"/>
    <d v="2025-03-31T00:00:00"/>
    <s v="Yes"/>
    <s v="Online"/>
    <s v="Delhi"/>
    <s v="Delhi"/>
    <n v="2407.4"/>
  </r>
  <r>
    <n v="3125"/>
    <x v="0"/>
    <x v="1"/>
    <x v="15"/>
    <s v="XL"/>
    <s v="Alphabet"/>
    <s v="XL"/>
    <s v="Yes"/>
    <x v="6"/>
    <s v="Sold"/>
    <m/>
    <n v="0.7"/>
    <s v="Valid"/>
    <s v="Include"/>
    <n v="0"/>
    <s v="Insufficient Data"/>
    <s v="Missing Information"/>
    <s v="Exclude"/>
    <d v="2025-03-10T00:00:00"/>
    <d v="2025-03-10T00:00:00"/>
    <s v="Yes"/>
    <s v="Online"/>
    <s v="Bangalore"/>
    <s v="Bangalore"/>
    <n v="1561.59"/>
  </r>
  <r>
    <n v="3126"/>
    <x v="0"/>
    <x v="3"/>
    <x v="4"/>
    <m/>
    <s v="Missing"/>
    <s v="Unknown"/>
    <s v="No"/>
    <x v="0"/>
    <s v="Available"/>
    <m/>
    <m/>
    <s v="Invalid"/>
    <s v="Exclude"/>
    <n v="0"/>
    <s v="Insufficient Data"/>
    <s v="Missing Information"/>
    <s v="Exclude"/>
    <d v="2024-06-10T00:00:00"/>
    <d v="2024-06-10T00:00:00"/>
    <s v="Yes"/>
    <s v="Online"/>
    <s v="bengaluru"/>
    <s v="Bengaluru"/>
    <n v="2772.69"/>
  </r>
  <r>
    <n v="3127"/>
    <x v="2"/>
    <x v="0"/>
    <x v="14"/>
    <s v="XL"/>
    <s v="Alphabet"/>
    <s v="XL"/>
    <s v="Yes"/>
    <x v="3"/>
    <s v="Sold"/>
    <n v="4614.33"/>
    <n v="0.47"/>
    <s v="Valid"/>
    <s v="Include"/>
    <n v="2445.59"/>
    <n v="2445.5949000000001"/>
    <s v="Valid Revenue"/>
    <s v="Include"/>
    <d v="2024-10-07T00:00:00"/>
    <d v="2024-10-07T00:00:00"/>
    <s v="Yes"/>
    <s v="Online"/>
    <s v="Pune"/>
    <s v="Pune"/>
    <n v="-440.44"/>
  </r>
  <r>
    <n v="3128"/>
    <x v="2"/>
    <x v="3"/>
    <x v="10"/>
    <s v="M"/>
    <s v="Alphabet"/>
    <s v="M"/>
    <s v="Yes"/>
    <x v="0"/>
    <s v="Available"/>
    <m/>
    <m/>
    <s v="Invalid"/>
    <s v="Exclude"/>
    <n v="0"/>
    <s v="Insufficient Data"/>
    <s v="Missing Information"/>
    <s v="Exclude"/>
    <m/>
    <s v="Missing Date"/>
    <s v="No"/>
    <s v="Retail"/>
    <s v="Kolkata"/>
    <s v="Kolkata"/>
    <n v="2219.8200000000002"/>
  </r>
  <r>
    <n v="3129"/>
    <x v="0"/>
    <x v="4"/>
    <x v="12"/>
    <s v="XL"/>
    <s v="Alphabet"/>
    <s v="XL"/>
    <s v="Yes"/>
    <x v="0"/>
    <s v="Available"/>
    <n v="5732.66"/>
    <m/>
    <s v="Invalid"/>
    <s v="Exclude"/>
    <n v="0"/>
    <s v="Insufficient Data"/>
    <s v="Missing Information"/>
    <s v="Exclude"/>
    <d v="2024-01-30T00:00:00"/>
    <d v="2024-01-30T00:00:00"/>
    <s v="Yes"/>
    <s v="Retail"/>
    <s v="Delhi"/>
    <s v="Delhi"/>
    <n v="3187.59"/>
  </r>
  <r>
    <n v="3130"/>
    <x v="2"/>
    <x v="4"/>
    <x v="8"/>
    <s v="XL"/>
    <s v="Alphabet"/>
    <s v="XL"/>
    <s v="Yes"/>
    <x v="0"/>
    <s v="Available"/>
    <n v="3015.02"/>
    <m/>
    <s v="Invalid"/>
    <s v="Exclude"/>
    <n v="0"/>
    <s v="Insufficient Data"/>
    <s v="Missing Information"/>
    <s v="Exclude"/>
    <d v="2025-05-16T00:00:00"/>
    <d v="2025-05-16T00:00:00"/>
    <s v="Yes"/>
    <s v="Online"/>
    <s v="Pune"/>
    <s v="Pune"/>
    <n v="2868.91"/>
  </r>
  <r>
    <n v="3131"/>
    <x v="0"/>
    <x v="0"/>
    <x v="0"/>
    <n v="10"/>
    <s v="Number"/>
    <s v="10"/>
    <s v="Yes"/>
    <x v="0"/>
    <s v="Available"/>
    <n v="5171.4399999999996"/>
    <n v="0.33"/>
    <s v="Valid"/>
    <s v="Include"/>
    <n v="0"/>
    <s v="Insufficient Data"/>
    <s v="Missing Information"/>
    <s v="Exclude"/>
    <d v="2025-05-27T00:00:00"/>
    <d v="2025-05-27T00:00:00"/>
    <s v="Yes"/>
    <s v="Online"/>
    <s v="Pune"/>
    <s v="Pune"/>
    <n v="634.64"/>
  </r>
  <r>
    <n v="3132"/>
    <x v="0"/>
    <x v="2"/>
    <x v="17"/>
    <m/>
    <s v="Missing"/>
    <s v="Unknown"/>
    <s v="No"/>
    <x v="6"/>
    <s v="Sold"/>
    <n v="5073.6899999999996"/>
    <m/>
    <s v="Invalid"/>
    <s v="Exclude"/>
    <n v="0"/>
    <n v="10147.379999999999"/>
    <s v="Valid Revenue"/>
    <s v="Include"/>
    <d v="2025-07-12T00:00:00"/>
    <d v="2025-07-12T00:00:00"/>
    <s v="Yes"/>
    <s v="Online"/>
    <s v="Hyderabad"/>
    <s v="Hyderabad"/>
    <n v="-1033.3499999999999"/>
  </r>
  <r>
    <n v="3133"/>
    <x v="0"/>
    <x v="1"/>
    <x v="6"/>
    <s v="L"/>
    <s v="Alphabet"/>
    <s v="L"/>
    <s v="Yes"/>
    <x v="0"/>
    <s v="Available"/>
    <m/>
    <n v="0.77"/>
    <s v="Valid"/>
    <s v="Include"/>
    <n v="0"/>
    <s v="Insufficient Data"/>
    <s v="Missing Information"/>
    <s v="Exclude"/>
    <d v="2024-04-15T00:00:00"/>
    <d v="2024-04-15T00:00:00"/>
    <s v="Yes"/>
    <s v="Retail"/>
    <s v="Delhi"/>
    <s v="Delhi"/>
    <n v="88.55"/>
  </r>
  <r>
    <n v="3134"/>
    <x v="2"/>
    <x v="4"/>
    <x v="8"/>
    <s v="L"/>
    <s v="Alphabet"/>
    <s v="L"/>
    <s v="Yes"/>
    <x v="0"/>
    <s v="Available"/>
    <m/>
    <n v="0.19"/>
    <s v="Valid"/>
    <s v="Include"/>
    <n v="0"/>
    <s v="Insufficient Data"/>
    <s v="Missing Information"/>
    <s v="Exclude"/>
    <d v="2025-05-14T00:00:00"/>
    <d v="2025-05-14T00:00:00"/>
    <s v="Yes"/>
    <s v="Retail"/>
    <s v="Delhi"/>
    <s v="Delhi"/>
    <n v="31.3"/>
  </r>
  <r>
    <n v="3135"/>
    <x v="1"/>
    <x v="1"/>
    <x v="6"/>
    <s v="XL"/>
    <s v="Alphabet"/>
    <s v="XL"/>
    <s v="Yes"/>
    <x v="1"/>
    <s v="Sold"/>
    <n v="4009.47"/>
    <n v="1.21"/>
    <s v="Invalid"/>
    <s v="Exclude"/>
    <n v="-2525.9699999999998"/>
    <s v="Insufficient Data"/>
    <s v="Missing Information"/>
    <s v="Exclude"/>
    <d v="2024-08-28T00:00:00"/>
    <d v="2024-08-28T00:00:00"/>
    <s v="Yes"/>
    <s v="Online"/>
    <s v="Pune"/>
    <s v="Pune"/>
    <n v="2434.87"/>
  </r>
  <r>
    <n v="3136"/>
    <x v="0"/>
    <x v="2"/>
    <x v="3"/>
    <m/>
    <s v="Missing"/>
    <s v="Unknown"/>
    <s v="No"/>
    <x v="0"/>
    <s v="Available"/>
    <m/>
    <m/>
    <s v="Invalid"/>
    <s v="Exclude"/>
    <n v="0"/>
    <s v="Insufficient Data"/>
    <s v="Missing Information"/>
    <s v="Exclude"/>
    <m/>
    <s v="Missing Date"/>
    <s v="No"/>
    <s v="Retail"/>
    <s v="Mumbai"/>
    <s v="Mumbai"/>
    <n v="-518.65"/>
  </r>
  <r>
    <n v="3137"/>
    <x v="0"/>
    <x v="1"/>
    <x v="2"/>
    <m/>
    <s v="Missing"/>
    <s v="Unknown"/>
    <s v="No"/>
    <x v="0"/>
    <s v="Available"/>
    <n v="7176.21"/>
    <m/>
    <s v="Invalid"/>
    <s v="Exclude"/>
    <n v="0"/>
    <s v="Insufficient Data"/>
    <s v="Missing Information"/>
    <s v="Exclude"/>
    <d v="2025-07-08T00:00:00"/>
    <d v="2025-07-08T00:00:00"/>
    <s v="Yes"/>
    <s v="Online"/>
    <s v="Bangalore"/>
    <s v="Bangalore"/>
    <n v="659.4"/>
  </r>
  <r>
    <n v="3138"/>
    <x v="0"/>
    <x v="2"/>
    <x v="3"/>
    <s v="L"/>
    <s v="Alphabet"/>
    <s v="L"/>
    <s v="Yes"/>
    <x v="0"/>
    <s v="Available"/>
    <n v="3911.84"/>
    <n v="0.42"/>
    <s v="Valid"/>
    <s v="Include"/>
    <n v="0"/>
    <s v="Insufficient Data"/>
    <s v="Missing Information"/>
    <s v="Exclude"/>
    <d v="2024-11-09T00:00:00"/>
    <d v="2024-11-09T00:00:00"/>
    <s v="Yes"/>
    <s v="Online"/>
    <s v="Hyderabad"/>
    <s v="Hyderabad"/>
    <n v="3601.48"/>
  </r>
  <r>
    <n v="3139"/>
    <x v="0"/>
    <x v="2"/>
    <x v="3"/>
    <s v="XL"/>
    <s v="Alphabet"/>
    <s v="XL"/>
    <s v="Yes"/>
    <x v="0"/>
    <s v="Available"/>
    <n v="9682.4599999999991"/>
    <m/>
    <s v="Invalid"/>
    <s v="Exclude"/>
    <n v="0"/>
    <s v="Insufficient Data"/>
    <s v="Missing Information"/>
    <s v="Exclude"/>
    <m/>
    <s v="Missing Date"/>
    <s v="No"/>
    <s v="Online"/>
    <s v="Bangalore"/>
    <s v="Bangalore"/>
    <n v="3095.64"/>
  </r>
  <r>
    <n v="3140"/>
    <x v="1"/>
    <x v="2"/>
    <x v="3"/>
    <s v="L"/>
    <s v="Alphabet"/>
    <s v="L"/>
    <s v="Yes"/>
    <x v="0"/>
    <s v="Available"/>
    <m/>
    <n v="1.03"/>
    <s v="Invalid"/>
    <s v="Exclude"/>
    <n v="0"/>
    <s v="Insufficient Data"/>
    <s v="Missing Information"/>
    <s v="Exclude"/>
    <d v="2023-11-19T00:00:00"/>
    <d v="2023-11-19T00:00:00"/>
    <s v="Yes"/>
    <s v="Retail"/>
    <s v="Bangalore"/>
    <s v="Bangalore"/>
    <n v="3855.21"/>
  </r>
  <r>
    <n v="3141"/>
    <x v="1"/>
    <x v="0"/>
    <x v="14"/>
    <n v="11"/>
    <s v="Number"/>
    <s v="11"/>
    <s v="Yes"/>
    <x v="4"/>
    <s v="Check Return/Refund"/>
    <m/>
    <m/>
    <s v="Invalid"/>
    <s v="Exclude"/>
    <n v="0"/>
    <s v="Insufficient Data"/>
    <s v="Missing Information"/>
    <s v="Exclude"/>
    <m/>
    <s v="Missing Date"/>
    <s v="No"/>
    <s v="Retail"/>
    <s v="Kolkata"/>
    <s v="Kolkata"/>
    <n v="-734.72"/>
  </r>
  <r>
    <n v="3142"/>
    <x v="0"/>
    <x v="1"/>
    <x v="15"/>
    <s v="XL"/>
    <s v="Alphabet"/>
    <s v="XL"/>
    <s v="Yes"/>
    <x v="0"/>
    <s v="Available"/>
    <m/>
    <m/>
    <s v="Invalid"/>
    <s v="Exclude"/>
    <n v="0"/>
    <s v="Insufficient Data"/>
    <s v="Missing Information"/>
    <s v="Exclude"/>
    <d v="2024-10-12T00:00:00"/>
    <d v="2024-10-12T00:00:00"/>
    <s v="Yes"/>
    <s v="Online"/>
    <s v="Delhi"/>
    <s v="Delhi"/>
    <n v="2520.02"/>
  </r>
  <r>
    <n v="3143"/>
    <x v="2"/>
    <x v="0"/>
    <x v="5"/>
    <n v="7"/>
    <s v="Number"/>
    <s v="7"/>
    <s v="Yes"/>
    <x v="1"/>
    <s v="Sold"/>
    <n v="3938.59"/>
    <n v="0.98"/>
    <s v="Valid"/>
    <s v="Include"/>
    <n v="236.32"/>
    <n v="236.31540000000021"/>
    <s v="Valid Revenue"/>
    <s v="Include"/>
    <d v="2024-08-23T00:00:00"/>
    <d v="2024-08-23T00:00:00"/>
    <s v="Yes"/>
    <s v="Online"/>
    <s v="Mumbai"/>
    <s v="Mumbai"/>
    <n v="635.39"/>
  </r>
  <r>
    <n v="3144"/>
    <x v="1"/>
    <x v="3"/>
    <x v="11"/>
    <n v="7"/>
    <s v="Number"/>
    <s v="7"/>
    <s v="Yes"/>
    <x v="0"/>
    <s v="Available"/>
    <n v="8613.08"/>
    <m/>
    <s v="Invalid"/>
    <s v="Exclude"/>
    <n v="0"/>
    <s v="Insufficient Data"/>
    <s v="Missing Information"/>
    <s v="Exclude"/>
    <d v="2023-09-11T00:00:00"/>
    <d v="2023-09-11T00:00:00"/>
    <s v="Yes"/>
    <s v="Retail"/>
    <s v="Hyderabad"/>
    <s v="Hyderabad"/>
    <n v="-1049.73"/>
  </r>
  <r>
    <n v="3145"/>
    <x v="1"/>
    <x v="4"/>
    <x v="8"/>
    <n v="9"/>
    <s v="Number"/>
    <s v="9"/>
    <s v="Yes"/>
    <x v="0"/>
    <s v="Available"/>
    <n v="3427.03"/>
    <n v="0.37"/>
    <s v="Valid"/>
    <s v="Include"/>
    <n v="0"/>
    <s v="Insufficient Data"/>
    <s v="Missing Information"/>
    <s v="Exclude"/>
    <d v="2025-02-02T00:00:00"/>
    <d v="2025-02-02T00:00:00"/>
    <s v="Yes"/>
    <s v="Retail"/>
    <s v="Pune"/>
    <s v="Pune"/>
    <n v="2527.96"/>
  </r>
  <r>
    <n v="3146"/>
    <x v="1"/>
    <x v="1"/>
    <x v="2"/>
    <s v="XL"/>
    <s v="Alphabet"/>
    <s v="XL"/>
    <s v="Yes"/>
    <x v="3"/>
    <s v="Sold"/>
    <m/>
    <m/>
    <s v="Invalid"/>
    <s v="Exclude"/>
    <n v="0"/>
    <s v="Insufficient Data"/>
    <s v="Missing Information"/>
    <s v="Exclude"/>
    <d v="2024-12-29T00:00:00"/>
    <d v="2024-12-29T00:00:00"/>
    <s v="Yes"/>
    <s v="Retail"/>
    <s v="Hyderabad"/>
    <s v="Hyderabad"/>
    <n v="1087.27"/>
  </r>
  <r>
    <n v="3147"/>
    <x v="0"/>
    <x v="0"/>
    <x v="0"/>
    <n v="11"/>
    <s v="Number"/>
    <s v="11"/>
    <s v="Yes"/>
    <x v="0"/>
    <s v="Available"/>
    <n v="2579.36"/>
    <m/>
    <s v="Invalid"/>
    <s v="Exclude"/>
    <n v="0"/>
    <s v="Insufficient Data"/>
    <s v="Missing Information"/>
    <s v="Exclude"/>
    <d v="2025-03-13T00:00:00"/>
    <d v="2025-03-13T00:00:00"/>
    <s v="Yes"/>
    <s v="Online"/>
    <s v="Mumbai"/>
    <s v="Mumbai"/>
    <n v="939.38"/>
  </r>
  <r>
    <n v="3148"/>
    <x v="0"/>
    <x v="1"/>
    <x v="1"/>
    <n v="8"/>
    <s v="Number"/>
    <s v="8"/>
    <s v="Yes"/>
    <x v="1"/>
    <s v="Sold"/>
    <m/>
    <m/>
    <s v="Invalid"/>
    <s v="Exclude"/>
    <n v="0"/>
    <s v="Insufficient Data"/>
    <s v="Missing Information"/>
    <s v="Exclude"/>
    <m/>
    <s v="Missing Date"/>
    <s v="No"/>
    <s v="Retail"/>
    <s v="Bangalore"/>
    <s v="Bangalore"/>
    <n v="1125.29"/>
  </r>
  <r>
    <n v="3149"/>
    <x v="0"/>
    <x v="1"/>
    <x v="2"/>
    <s v="L"/>
    <s v="Alphabet"/>
    <s v="L"/>
    <s v="Yes"/>
    <x v="0"/>
    <s v="Available"/>
    <m/>
    <m/>
    <s v="Invalid"/>
    <s v="Exclude"/>
    <n v="0"/>
    <s v="Insufficient Data"/>
    <s v="Missing Information"/>
    <s v="Exclude"/>
    <m/>
    <s v="Missing Date"/>
    <s v="No"/>
    <s v="Retail"/>
    <s v="Kolkata"/>
    <s v="Kolkata"/>
    <n v="3435.01"/>
  </r>
  <r>
    <n v="3150"/>
    <x v="1"/>
    <x v="2"/>
    <x v="17"/>
    <m/>
    <s v="Missing"/>
    <s v="Unknown"/>
    <s v="No"/>
    <x v="5"/>
    <s v="Available"/>
    <m/>
    <m/>
    <s v="Invalid"/>
    <s v="Exclude"/>
    <n v="0"/>
    <s v="Insufficient Data"/>
    <s v="Missing Information"/>
    <s v="Exclude"/>
    <d v="2024-10-04T00:00:00"/>
    <d v="2024-10-04T00:00:00"/>
    <s v="Yes"/>
    <s v="Online"/>
    <s v="Kolkata"/>
    <s v="Kolkata"/>
    <n v="-848.63"/>
  </r>
  <r>
    <n v="3151"/>
    <x v="2"/>
    <x v="2"/>
    <x v="18"/>
    <s v="L"/>
    <s v="Alphabet"/>
    <s v="L"/>
    <s v="Yes"/>
    <x v="0"/>
    <s v="Available"/>
    <m/>
    <m/>
    <s v="Invalid"/>
    <s v="Exclude"/>
    <n v="0"/>
    <s v="Insufficient Data"/>
    <s v="Missing Information"/>
    <s v="Exclude"/>
    <d v="2025-07-19T00:00:00"/>
    <d v="2025-07-19T00:00:00"/>
    <s v="Yes"/>
    <s v="Online"/>
    <s v="Kolkata"/>
    <s v="Kolkata"/>
    <n v="2968.24"/>
  </r>
  <r>
    <n v="3152"/>
    <x v="0"/>
    <x v="3"/>
    <x v="11"/>
    <m/>
    <s v="Missing"/>
    <s v="Unknown"/>
    <s v="No"/>
    <x v="0"/>
    <s v="Available"/>
    <n v="2415.31"/>
    <m/>
    <s v="Invalid"/>
    <s v="Exclude"/>
    <n v="0"/>
    <s v="Insufficient Data"/>
    <s v="Missing Information"/>
    <s v="Exclude"/>
    <m/>
    <s v="Missing Date"/>
    <s v="No"/>
    <s v="Retail"/>
    <s v="Delhi"/>
    <s v="Delhi"/>
    <n v="2077.98"/>
  </r>
  <r>
    <n v="3153"/>
    <x v="1"/>
    <x v="0"/>
    <x v="0"/>
    <m/>
    <s v="Missing"/>
    <s v="Unknown"/>
    <s v="No"/>
    <x v="0"/>
    <s v="Available"/>
    <n v="3693.3"/>
    <m/>
    <s v="Invalid"/>
    <s v="Exclude"/>
    <n v="0"/>
    <s v="Insufficient Data"/>
    <s v="Missing Information"/>
    <s v="Exclude"/>
    <d v="2024-09-17T00:00:00"/>
    <d v="2024-09-17T00:00:00"/>
    <s v="Yes"/>
    <s v="Online"/>
    <s v="Bangalore"/>
    <s v="Bangalore"/>
    <n v="1480.99"/>
  </r>
  <r>
    <n v="3154"/>
    <x v="0"/>
    <x v="3"/>
    <x v="11"/>
    <s v="L"/>
    <s v="Alphabet"/>
    <s v="L"/>
    <s v="Yes"/>
    <x v="6"/>
    <s v="Sold"/>
    <m/>
    <n v="0.95"/>
    <s v="Valid"/>
    <s v="Include"/>
    <n v="0"/>
    <s v="Insufficient Data"/>
    <s v="Missing Information"/>
    <s v="Exclude"/>
    <d v="2025-04-21T00:00:00"/>
    <d v="2025-04-21T00:00:00"/>
    <s v="Yes"/>
    <s v="Online"/>
    <s v="Delhi"/>
    <s v="Delhi"/>
    <n v="-1100.45"/>
  </r>
  <r>
    <n v="3155"/>
    <x v="1"/>
    <x v="2"/>
    <x v="7"/>
    <s v="L"/>
    <s v="Alphabet"/>
    <s v="L"/>
    <s v="Yes"/>
    <x v="0"/>
    <s v="Available"/>
    <m/>
    <m/>
    <s v="Invalid"/>
    <s v="Exclude"/>
    <n v="0"/>
    <s v="Insufficient Data"/>
    <s v="Missing Information"/>
    <s v="Exclude"/>
    <m/>
    <s v="Missing Date"/>
    <s v="No"/>
    <s v="Retail"/>
    <s v="bengaluru"/>
    <s v="Bengaluru"/>
    <n v="2013.96"/>
  </r>
  <r>
    <n v="3156"/>
    <x v="1"/>
    <x v="1"/>
    <x v="15"/>
    <s v="XL"/>
    <s v="Alphabet"/>
    <s v="XL"/>
    <s v="Yes"/>
    <x v="0"/>
    <s v="Available"/>
    <n v="6700.68"/>
    <m/>
    <s v="Invalid"/>
    <s v="Exclude"/>
    <n v="0"/>
    <s v="Insufficient Data"/>
    <s v="Missing Information"/>
    <s v="Exclude"/>
    <d v="2025-01-11T00:00:00"/>
    <d v="2025-01-11T00:00:00"/>
    <s v="Yes"/>
    <s v="Retail"/>
    <s v="Mumbai"/>
    <s v="Mumbai"/>
    <n v="611.80999999999995"/>
  </r>
  <r>
    <n v="3157"/>
    <x v="0"/>
    <x v="3"/>
    <x v="16"/>
    <n v="7"/>
    <s v="Number"/>
    <s v="7"/>
    <s v="Yes"/>
    <x v="0"/>
    <s v="Available"/>
    <n v="2991.75"/>
    <n v="1.21"/>
    <s v="Invalid"/>
    <s v="Exclude"/>
    <n v="0"/>
    <s v="Insufficient Data"/>
    <s v="Missing Information"/>
    <s v="Exclude"/>
    <m/>
    <s v="Missing Date"/>
    <s v="No"/>
    <s v="Online"/>
    <s v="Bangalore"/>
    <s v="Bangalore"/>
    <n v="-92.45"/>
  </r>
  <r>
    <n v="3158"/>
    <x v="0"/>
    <x v="2"/>
    <x v="18"/>
    <n v="12"/>
    <s v="Number"/>
    <s v="12"/>
    <s v="Yes"/>
    <x v="6"/>
    <s v="Sold"/>
    <m/>
    <m/>
    <s v="Invalid"/>
    <s v="Exclude"/>
    <n v="0"/>
    <s v="Insufficient Data"/>
    <s v="Missing Information"/>
    <s v="Exclude"/>
    <m/>
    <s v="Missing Date"/>
    <s v="No"/>
    <s v="Online"/>
    <s v="Pune"/>
    <s v="Pune"/>
    <n v="324.37"/>
  </r>
  <r>
    <n v="3159"/>
    <x v="1"/>
    <x v="3"/>
    <x v="10"/>
    <n v="10"/>
    <s v="Number"/>
    <s v="10"/>
    <s v="Yes"/>
    <x v="4"/>
    <s v="Check Return/Refund"/>
    <m/>
    <m/>
    <s v="Invalid"/>
    <s v="Exclude"/>
    <n v="0"/>
    <s v="Insufficient Data"/>
    <s v="Missing Information"/>
    <s v="Exclude"/>
    <d v="2025-04-08T00:00:00"/>
    <d v="2025-04-08T00:00:00"/>
    <s v="Yes"/>
    <s v="Retail"/>
    <s v="Pune"/>
    <s v="Pune"/>
    <n v="2494.21"/>
  </r>
  <r>
    <n v="3160"/>
    <x v="1"/>
    <x v="4"/>
    <x v="8"/>
    <s v="M"/>
    <s v="Alphabet"/>
    <s v="M"/>
    <s v="Yes"/>
    <x v="0"/>
    <s v="Available"/>
    <m/>
    <m/>
    <s v="Invalid"/>
    <s v="Exclude"/>
    <n v="0"/>
    <s v="Insufficient Data"/>
    <s v="Missing Information"/>
    <s v="Exclude"/>
    <d v="2024-07-25T00:00:00"/>
    <d v="2024-07-25T00:00:00"/>
    <s v="Yes"/>
    <s v="Retail"/>
    <s v="Delhi"/>
    <s v="Delhi"/>
    <n v="888.87"/>
  </r>
  <r>
    <n v="3161"/>
    <x v="2"/>
    <x v="3"/>
    <x v="4"/>
    <m/>
    <s v="Missing"/>
    <s v="Unknown"/>
    <s v="No"/>
    <x v="0"/>
    <s v="Available"/>
    <n v="8369.2999999999993"/>
    <m/>
    <s v="Invalid"/>
    <s v="Exclude"/>
    <n v="0"/>
    <s v="Insufficient Data"/>
    <s v="Missing Information"/>
    <s v="Exclude"/>
    <d v="2025-07-04T00:00:00"/>
    <d v="2025-07-04T00:00:00"/>
    <s v="Yes"/>
    <s v="Online"/>
    <s v="Hyderabad"/>
    <s v="Hyderabad"/>
    <n v="1663.79"/>
  </r>
  <r>
    <n v="3162"/>
    <x v="2"/>
    <x v="1"/>
    <x v="1"/>
    <s v="XL"/>
    <s v="Alphabet"/>
    <s v="XL"/>
    <s v="Yes"/>
    <x v="6"/>
    <s v="Sold"/>
    <m/>
    <m/>
    <s v="Invalid"/>
    <s v="Exclude"/>
    <n v="0"/>
    <s v="Insufficient Data"/>
    <s v="Missing Information"/>
    <s v="Exclude"/>
    <d v="2024-02-24T00:00:00"/>
    <d v="2024-02-24T00:00:00"/>
    <s v="Yes"/>
    <s v="Online"/>
    <s v="Pune"/>
    <s v="Pune"/>
    <n v="1686.78"/>
  </r>
  <r>
    <n v="3163"/>
    <x v="1"/>
    <x v="3"/>
    <x v="11"/>
    <m/>
    <s v="Missing"/>
    <s v="Unknown"/>
    <s v="No"/>
    <x v="6"/>
    <s v="Sold"/>
    <n v="8204.14"/>
    <m/>
    <s v="Invalid"/>
    <s v="Exclude"/>
    <n v="0"/>
    <n v="16408.28"/>
    <s v="Valid Revenue"/>
    <s v="Include"/>
    <d v="2025-06-22T00:00:00"/>
    <d v="2025-06-22T00:00:00"/>
    <s v="Yes"/>
    <s v="Retail"/>
    <s v="Delhi"/>
    <s v="Delhi"/>
    <n v="961.65"/>
  </r>
  <r>
    <n v="3164"/>
    <x v="2"/>
    <x v="1"/>
    <x v="2"/>
    <m/>
    <s v="Missing"/>
    <s v="Unknown"/>
    <s v="No"/>
    <x v="2"/>
    <s v="Sold"/>
    <m/>
    <m/>
    <s v="Invalid"/>
    <s v="Exclude"/>
    <n v="0"/>
    <s v="Insufficient Data"/>
    <s v="Missing Information"/>
    <s v="Exclude"/>
    <d v="2025-04-28T00:00:00"/>
    <d v="2025-04-28T00:00:00"/>
    <s v="Yes"/>
    <s v="Online"/>
    <s v="bengaluru"/>
    <s v="Bengaluru"/>
    <n v="-382.88"/>
  </r>
  <r>
    <n v="3165"/>
    <x v="1"/>
    <x v="1"/>
    <x v="15"/>
    <s v="XL"/>
    <s v="Alphabet"/>
    <s v="XL"/>
    <s v="Yes"/>
    <x v="6"/>
    <s v="Sold"/>
    <n v="2530.29"/>
    <n v="0.28999999999999998"/>
    <s v="Valid"/>
    <s v="Include"/>
    <n v="3593.01"/>
    <n v="3593.0117999999998"/>
    <s v="Valid Revenue"/>
    <s v="Include"/>
    <d v="2025-02-17T00:00:00"/>
    <d v="2025-02-17T00:00:00"/>
    <s v="Yes"/>
    <s v="Online"/>
    <s v="Kolkata"/>
    <s v="Kolkata"/>
    <n v="3264.03"/>
  </r>
  <r>
    <n v="3166"/>
    <x v="2"/>
    <x v="1"/>
    <x v="2"/>
    <m/>
    <s v="Missing"/>
    <s v="Unknown"/>
    <s v="No"/>
    <x v="0"/>
    <s v="Available"/>
    <m/>
    <m/>
    <s v="Invalid"/>
    <s v="Exclude"/>
    <n v="0"/>
    <s v="Insufficient Data"/>
    <s v="Missing Information"/>
    <s v="Exclude"/>
    <d v="2024-11-03T00:00:00"/>
    <d v="2024-11-03T00:00:00"/>
    <s v="Yes"/>
    <s v="Online"/>
    <s v="Hyderabad"/>
    <s v="Hyderabad"/>
    <n v="-209.36"/>
  </r>
  <r>
    <n v="3167"/>
    <x v="1"/>
    <x v="4"/>
    <x v="13"/>
    <n v="12"/>
    <s v="Number"/>
    <s v="12"/>
    <s v="Yes"/>
    <x v="0"/>
    <s v="Available"/>
    <n v="3212.74"/>
    <m/>
    <s v="Invalid"/>
    <s v="Exclude"/>
    <n v="0"/>
    <s v="Insufficient Data"/>
    <s v="Missing Information"/>
    <s v="Exclude"/>
    <m/>
    <s v="Missing Date"/>
    <s v="No"/>
    <s v="Online"/>
    <s v="Hyderabad"/>
    <s v="Hyderabad"/>
    <n v="3517.65"/>
  </r>
  <r>
    <n v="3168"/>
    <x v="1"/>
    <x v="2"/>
    <x v="18"/>
    <n v="7"/>
    <s v="Number"/>
    <s v="7"/>
    <s v="Yes"/>
    <x v="6"/>
    <s v="Sold"/>
    <n v="6125.15"/>
    <m/>
    <s v="Invalid"/>
    <s v="Exclude"/>
    <n v="0"/>
    <n v="12250.3"/>
    <s v="Valid Revenue"/>
    <s v="Include"/>
    <d v="2025-02-28T00:00:00"/>
    <d v="2025-02-28T00:00:00"/>
    <s v="Yes"/>
    <s v="Retail"/>
    <s v="Delhi"/>
    <s v="Delhi"/>
    <n v="61.83"/>
  </r>
  <r>
    <n v="3169"/>
    <x v="2"/>
    <x v="2"/>
    <x v="3"/>
    <s v="M"/>
    <s v="Alphabet"/>
    <s v="M"/>
    <s v="Yes"/>
    <x v="0"/>
    <s v="Available"/>
    <m/>
    <n v="1.1499999999999999"/>
    <s v="Invalid"/>
    <s v="Exclude"/>
    <n v="0"/>
    <s v="Insufficient Data"/>
    <s v="Missing Information"/>
    <s v="Exclude"/>
    <d v="2024-10-10T00:00:00"/>
    <d v="2024-10-10T00:00:00"/>
    <s v="Yes"/>
    <s v="Retail"/>
    <s v="Delhi"/>
    <s v="Delhi"/>
    <n v="-744.54"/>
  </r>
  <r>
    <n v="3170"/>
    <x v="2"/>
    <x v="0"/>
    <x v="5"/>
    <s v="L"/>
    <s v="Alphabet"/>
    <s v="L"/>
    <s v="Yes"/>
    <x v="0"/>
    <s v="Available"/>
    <m/>
    <m/>
    <s v="Invalid"/>
    <s v="Exclude"/>
    <n v="0"/>
    <s v="Insufficient Data"/>
    <s v="Missing Information"/>
    <s v="Exclude"/>
    <d v="2025-05-15T00:00:00"/>
    <d v="2025-05-15T00:00:00"/>
    <s v="Yes"/>
    <s v="Online"/>
    <s v="Pune"/>
    <s v="Pune"/>
    <n v="-367.73"/>
  </r>
  <r>
    <n v="3171"/>
    <x v="2"/>
    <x v="2"/>
    <x v="18"/>
    <m/>
    <s v="Missing"/>
    <s v="Unknown"/>
    <s v="No"/>
    <x v="0"/>
    <s v="Available"/>
    <m/>
    <m/>
    <s v="Invalid"/>
    <s v="Exclude"/>
    <n v="0"/>
    <s v="Insufficient Data"/>
    <s v="Missing Information"/>
    <s v="Exclude"/>
    <d v="2023-11-16T00:00:00"/>
    <d v="2023-11-16T00:00:00"/>
    <s v="Yes"/>
    <s v="Online"/>
    <s v="Bangalore"/>
    <s v="Bangalore"/>
    <n v="-445.89"/>
  </r>
  <r>
    <n v="3172"/>
    <x v="2"/>
    <x v="0"/>
    <x v="9"/>
    <n v="9"/>
    <s v="Number"/>
    <s v="9"/>
    <s v="Yes"/>
    <x v="4"/>
    <s v="Check Return/Refund"/>
    <m/>
    <n v="0.39"/>
    <s v="Valid"/>
    <s v="Include"/>
    <n v="0"/>
    <s v="Insufficient Data"/>
    <s v="Missing Information"/>
    <s v="Exclude"/>
    <d v="2023-11-14T00:00:00"/>
    <d v="2023-11-14T00:00:00"/>
    <s v="Yes"/>
    <s v="Retail"/>
    <s v="Pune"/>
    <s v="Pune"/>
    <n v="1877.19"/>
  </r>
  <r>
    <n v="3173"/>
    <x v="1"/>
    <x v="1"/>
    <x v="2"/>
    <s v="XL"/>
    <s v="Alphabet"/>
    <s v="XL"/>
    <s v="Yes"/>
    <x v="0"/>
    <s v="Available"/>
    <m/>
    <m/>
    <s v="Invalid"/>
    <s v="Exclude"/>
    <n v="0"/>
    <s v="Insufficient Data"/>
    <s v="Missing Information"/>
    <s v="Exclude"/>
    <d v="2024-11-04T00:00:00"/>
    <d v="2024-11-04T00:00:00"/>
    <s v="Yes"/>
    <s v="Retail"/>
    <s v="Pune"/>
    <s v="Pune"/>
    <n v="1560.81"/>
  </r>
  <r>
    <n v="3174"/>
    <x v="2"/>
    <x v="1"/>
    <x v="15"/>
    <m/>
    <s v="Missing"/>
    <s v="Unknown"/>
    <s v="No"/>
    <x v="0"/>
    <s v="Available"/>
    <m/>
    <n v="1.06"/>
    <s v="Invalid"/>
    <s v="Exclude"/>
    <n v="0"/>
    <s v="Insufficient Data"/>
    <s v="Missing Information"/>
    <s v="Exclude"/>
    <m/>
    <s v="Missing Date"/>
    <s v="No"/>
    <s v="Online"/>
    <s v="Hyderabad"/>
    <s v="Hyderabad"/>
    <n v="1570.71"/>
  </r>
  <r>
    <n v="3175"/>
    <x v="1"/>
    <x v="2"/>
    <x v="17"/>
    <n v="10"/>
    <s v="Number"/>
    <s v="10"/>
    <s v="Yes"/>
    <x v="4"/>
    <s v="Check Return/Refund"/>
    <n v="6583.76"/>
    <n v="0.71"/>
    <s v="Valid"/>
    <s v="Include"/>
    <n v="-1909.29"/>
    <n v="-1909.2904000000003"/>
    <s v="Negative Revenue"/>
    <s v="Exclude"/>
    <d v="2024-12-09T00:00:00"/>
    <d v="2024-12-09T00:00:00"/>
    <s v="Yes"/>
    <s v="Retail"/>
    <s v="Mumbai"/>
    <s v="Mumbai"/>
    <n v="2194.69"/>
  </r>
  <r>
    <n v="3176"/>
    <x v="2"/>
    <x v="2"/>
    <x v="3"/>
    <m/>
    <s v="Missing"/>
    <s v="Unknown"/>
    <s v="No"/>
    <x v="0"/>
    <s v="Available"/>
    <n v="9352.6200000000008"/>
    <n v="0.97"/>
    <s v="Valid"/>
    <s v="Include"/>
    <n v="0"/>
    <s v="Insufficient Data"/>
    <s v="Missing Information"/>
    <s v="Exclude"/>
    <d v="2025-01-20T00:00:00"/>
    <d v="2025-01-20T00:00:00"/>
    <s v="Yes"/>
    <s v="Retail"/>
    <s v="bengaluru"/>
    <s v="Bengaluru"/>
    <n v="903.31"/>
  </r>
  <r>
    <n v="3177"/>
    <x v="0"/>
    <x v="2"/>
    <x v="18"/>
    <s v="L"/>
    <s v="Alphabet"/>
    <s v="L"/>
    <s v="Yes"/>
    <x v="1"/>
    <s v="Sold"/>
    <n v="7042.12"/>
    <n v="0.89"/>
    <s v="Valid"/>
    <s v="Include"/>
    <n v="2323.9"/>
    <n v="2323.8995999999997"/>
    <s v="Valid Revenue"/>
    <s v="Include"/>
    <m/>
    <s v="Missing Date"/>
    <s v="No"/>
    <s v="Online"/>
    <s v="Mumbai"/>
    <s v="Mumbai"/>
    <n v="-411.55"/>
  </r>
  <r>
    <n v="3178"/>
    <x v="1"/>
    <x v="0"/>
    <x v="0"/>
    <n v="11"/>
    <s v="Number"/>
    <s v="11"/>
    <s v="Yes"/>
    <x v="0"/>
    <s v="Available"/>
    <m/>
    <m/>
    <s v="Invalid"/>
    <s v="Exclude"/>
    <n v="0"/>
    <s v="Insufficient Data"/>
    <s v="Missing Information"/>
    <s v="Exclude"/>
    <d v="2024-09-19T00:00:00"/>
    <d v="2024-09-19T00:00:00"/>
    <s v="Yes"/>
    <s v="Retail"/>
    <s v="Delhi"/>
    <s v="Delhi"/>
    <n v="-271.02999999999997"/>
  </r>
  <r>
    <n v="3179"/>
    <x v="1"/>
    <x v="0"/>
    <x v="0"/>
    <m/>
    <s v="Missing"/>
    <s v="Unknown"/>
    <s v="No"/>
    <x v="1"/>
    <s v="Sold"/>
    <m/>
    <n v="0.36"/>
    <s v="Valid"/>
    <s v="Include"/>
    <n v="0"/>
    <s v="Insufficient Data"/>
    <s v="Missing Information"/>
    <s v="Exclude"/>
    <d v="2025-04-24T00:00:00"/>
    <d v="2025-04-24T00:00:00"/>
    <s v="Yes"/>
    <s v="Online"/>
    <s v="Mumbai"/>
    <s v="Mumbai"/>
    <n v="517.77"/>
  </r>
  <r>
    <n v="3180"/>
    <x v="2"/>
    <x v="4"/>
    <x v="13"/>
    <s v="XL"/>
    <s v="Alphabet"/>
    <s v="XL"/>
    <s v="Yes"/>
    <x v="0"/>
    <s v="Available"/>
    <m/>
    <n v="0.65"/>
    <s v="Valid"/>
    <s v="Include"/>
    <n v="0"/>
    <s v="Insufficient Data"/>
    <s v="Missing Information"/>
    <s v="Exclude"/>
    <d v="2025-03-05T00:00:00"/>
    <d v="2025-03-05T00:00:00"/>
    <s v="Yes"/>
    <s v="Online"/>
    <s v="Pune"/>
    <s v="Pune"/>
    <n v="1603.13"/>
  </r>
  <r>
    <n v="3181"/>
    <x v="1"/>
    <x v="3"/>
    <x v="10"/>
    <s v="XL"/>
    <s v="Alphabet"/>
    <s v="XL"/>
    <s v="Yes"/>
    <x v="3"/>
    <s v="Sold"/>
    <m/>
    <m/>
    <s v="Invalid"/>
    <s v="Exclude"/>
    <n v="0"/>
    <s v="Insufficient Data"/>
    <s v="Missing Information"/>
    <s v="Exclude"/>
    <m/>
    <s v="Missing Date"/>
    <s v="No"/>
    <s v="Retail"/>
    <s v="Delhi"/>
    <s v="Delhi"/>
    <n v="2808"/>
  </r>
  <r>
    <n v="3182"/>
    <x v="2"/>
    <x v="1"/>
    <x v="2"/>
    <s v="L"/>
    <s v="Alphabet"/>
    <s v="L"/>
    <s v="Yes"/>
    <x v="0"/>
    <s v="Available"/>
    <m/>
    <m/>
    <s v="Invalid"/>
    <s v="Exclude"/>
    <n v="0"/>
    <s v="Insufficient Data"/>
    <s v="Missing Information"/>
    <s v="Exclude"/>
    <m/>
    <s v="Missing Date"/>
    <s v="No"/>
    <s v="Retail"/>
    <s v="Mumbai"/>
    <s v="Mumbai"/>
    <n v="42.14"/>
  </r>
  <r>
    <n v="3183"/>
    <x v="0"/>
    <x v="1"/>
    <x v="15"/>
    <s v="XL"/>
    <s v="Alphabet"/>
    <s v="XL"/>
    <s v="Yes"/>
    <x v="6"/>
    <s v="Sold"/>
    <n v="8074.82"/>
    <m/>
    <s v="Invalid"/>
    <s v="Exclude"/>
    <n v="0"/>
    <n v="16149.64"/>
    <s v="Valid Revenue"/>
    <s v="Include"/>
    <m/>
    <s v="Missing Date"/>
    <s v="No"/>
    <s v="Retail"/>
    <s v="Mumbai"/>
    <s v="Mumbai"/>
    <n v="2968.78"/>
  </r>
  <r>
    <n v="3184"/>
    <x v="2"/>
    <x v="0"/>
    <x v="14"/>
    <s v="M"/>
    <s v="Alphabet"/>
    <s v="M"/>
    <s v="Yes"/>
    <x v="0"/>
    <s v="Available"/>
    <m/>
    <n v="0.42"/>
    <s v="Valid"/>
    <s v="Include"/>
    <n v="0"/>
    <s v="Insufficient Data"/>
    <s v="Missing Information"/>
    <s v="Exclude"/>
    <d v="2024-10-15T00:00:00"/>
    <d v="2024-10-15T00:00:00"/>
    <s v="Yes"/>
    <s v="Online"/>
    <s v="Mumbai"/>
    <s v="Mumbai"/>
    <n v="-760.63"/>
  </r>
  <r>
    <n v="3185"/>
    <x v="0"/>
    <x v="0"/>
    <x v="0"/>
    <m/>
    <s v="Missing"/>
    <s v="Unknown"/>
    <s v="No"/>
    <x v="0"/>
    <s v="Available"/>
    <n v="9715.85"/>
    <m/>
    <s v="Invalid"/>
    <s v="Exclude"/>
    <n v="0"/>
    <s v="Insufficient Data"/>
    <s v="Missing Information"/>
    <s v="Exclude"/>
    <d v="2025-03-12T00:00:00"/>
    <d v="2025-03-12T00:00:00"/>
    <s v="Yes"/>
    <s v="Online"/>
    <s v="Pune"/>
    <s v="Pune"/>
    <n v="-542.20000000000005"/>
  </r>
  <r>
    <n v="3186"/>
    <x v="2"/>
    <x v="4"/>
    <x v="13"/>
    <m/>
    <s v="Missing"/>
    <s v="Unknown"/>
    <s v="No"/>
    <x v="0"/>
    <s v="Available"/>
    <n v="3156.31"/>
    <m/>
    <s v="Invalid"/>
    <s v="Exclude"/>
    <n v="0"/>
    <s v="Insufficient Data"/>
    <s v="Missing Information"/>
    <s v="Exclude"/>
    <d v="2024-10-16T00:00:00"/>
    <d v="2024-10-16T00:00:00"/>
    <s v="Yes"/>
    <s v="Retail"/>
    <s v="Delhi"/>
    <s v="Delhi"/>
    <n v="540.77"/>
  </r>
  <r>
    <n v="3187"/>
    <x v="0"/>
    <x v="3"/>
    <x v="10"/>
    <m/>
    <s v="Missing"/>
    <s v="Unknown"/>
    <s v="No"/>
    <x v="5"/>
    <s v="Available"/>
    <n v="8979.4500000000007"/>
    <m/>
    <s v="Invalid"/>
    <s v="Exclude"/>
    <n v="0"/>
    <n v="0"/>
    <s v="No Recorded Revenue"/>
    <s v="Exclude"/>
    <d v="2025-01-15T00:00:00"/>
    <d v="2025-01-15T00:00:00"/>
    <s v="Yes"/>
    <s v="Online"/>
    <s v="Hyderabad"/>
    <s v="Hyderabad"/>
    <n v="1709.08"/>
  </r>
  <r>
    <n v="3188"/>
    <x v="0"/>
    <x v="2"/>
    <x v="18"/>
    <s v="L"/>
    <s v="Alphabet"/>
    <s v="L"/>
    <s v="Yes"/>
    <x v="0"/>
    <s v="Available"/>
    <n v="8024.17"/>
    <n v="0.6"/>
    <s v="Valid"/>
    <s v="Include"/>
    <n v="0"/>
    <s v="Insufficient Data"/>
    <s v="Missing Information"/>
    <s v="Exclude"/>
    <d v="2025-02-09T00:00:00"/>
    <d v="2025-02-09T00:00:00"/>
    <s v="Yes"/>
    <s v="Retail"/>
    <s v="Pune"/>
    <s v="Pune"/>
    <n v="2328.33"/>
  </r>
  <r>
    <n v="3189"/>
    <x v="2"/>
    <x v="4"/>
    <x v="19"/>
    <s v="L"/>
    <s v="Alphabet"/>
    <s v="L"/>
    <s v="Yes"/>
    <x v="1"/>
    <s v="Sold"/>
    <n v="6730.48"/>
    <n v="0.33"/>
    <s v="Valid"/>
    <s v="Include"/>
    <n v="13528.26"/>
    <n v="13528.264799999997"/>
    <s v="Valid Revenue"/>
    <s v="Include"/>
    <d v="2025-02-08T00:00:00"/>
    <d v="2025-02-08T00:00:00"/>
    <s v="Yes"/>
    <s v="Online"/>
    <s v="Kolkata"/>
    <s v="Kolkata"/>
    <n v="1456.87"/>
  </r>
  <r>
    <n v="3190"/>
    <x v="1"/>
    <x v="1"/>
    <x v="15"/>
    <n v="7"/>
    <s v="Number"/>
    <s v="7"/>
    <s v="Yes"/>
    <x v="0"/>
    <s v="Available"/>
    <m/>
    <m/>
    <s v="Invalid"/>
    <s v="Exclude"/>
    <n v="0"/>
    <s v="Insufficient Data"/>
    <s v="Missing Information"/>
    <s v="Exclude"/>
    <m/>
    <s v="Missing Date"/>
    <s v="No"/>
    <s v="Online"/>
    <s v="Kolkata"/>
    <s v="Kolkata"/>
    <n v="457.93"/>
  </r>
  <r>
    <n v="3191"/>
    <x v="0"/>
    <x v="1"/>
    <x v="6"/>
    <s v="L"/>
    <s v="Alphabet"/>
    <s v="L"/>
    <s v="Yes"/>
    <x v="2"/>
    <s v="Sold"/>
    <m/>
    <m/>
    <s v="Invalid"/>
    <s v="Exclude"/>
    <n v="0"/>
    <s v="Insufficient Data"/>
    <s v="Missing Information"/>
    <s v="Exclude"/>
    <d v="2025-02-04T00:00:00"/>
    <d v="2025-02-04T00:00:00"/>
    <s v="Yes"/>
    <s v="Retail"/>
    <s v="Pune"/>
    <s v="Pune"/>
    <n v="2709.18"/>
  </r>
  <r>
    <n v="3192"/>
    <x v="0"/>
    <x v="3"/>
    <x v="11"/>
    <s v="M"/>
    <s v="Alphabet"/>
    <s v="M"/>
    <s v="Yes"/>
    <x v="3"/>
    <s v="Sold"/>
    <m/>
    <m/>
    <s v="Invalid"/>
    <s v="Exclude"/>
    <n v="0"/>
    <s v="Insufficient Data"/>
    <s v="Missing Information"/>
    <s v="Exclude"/>
    <d v="2025-03-16T00:00:00"/>
    <d v="2025-03-16T00:00:00"/>
    <s v="Yes"/>
    <s v="Online"/>
    <s v="Pune"/>
    <s v="Pune"/>
    <n v="2055.67"/>
  </r>
  <r>
    <n v="3193"/>
    <x v="0"/>
    <x v="3"/>
    <x v="16"/>
    <n v="11"/>
    <s v="Number"/>
    <s v="11"/>
    <s v="Yes"/>
    <x v="0"/>
    <s v="Available"/>
    <n v="8581.98"/>
    <m/>
    <s v="Invalid"/>
    <s v="Exclude"/>
    <n v="0"/>
    <s v="Insufficient Data"/>
    <s v="Missing Information"/>
    <s v="Exclude"/>
    <d v="2025-02-24T00:00:00"/>
    <d v="2025-02-24T00:00:00"/>
    <s v="Yes"/>
    <s v="Retail"/>
    <s v="Pune"/>
    <s v="Pune"/>
    <n v="3969.18"/>
  </r>
  <r>
    <n v="3194"/>
    <x v="0"/>
    <x v="0"/>
    <x v="0"/>
    <s v="M"/>
    <s v="Alphabet"/>
    <s v="M"/>
    <s v="Yes"/>
    <x v="4"/>
    <s v="Check Return/Refund"/>
    <m/>
    <m/>
    <s v="Invalid"/>
    <s v="Exclude"/>
    <n v="0"/>
    <s v="Insufficient Data"/>
    <s v="Missing Information"/>
    <s v="Exclude"/>
    <d v="2023-10-21T00:00:00"/>
    <d v="2023-10-21T00:00:00"/>
    <s v="Yes"/>
    <s v="Online"/>
    <s v="Hyderabad"/>
    <s v="Hyderabad"/>
    <n v="896.94"/>
  </r>
  <r>
    <n v="3195"/>
    <x v="2"/>
    <x v="2"/>
    <x v="3"/>
    <m/>
    <s v="Missing"/>
    <s v="Unknown"/>
    <s v="No"/>
    <x v="3"/>
    <s v="Sold"/>
    <n v="3259.95"/>
    <m/>
    <s v="Invalid"/>
    <s v="Exclude"/>
    <n v="0"/>
    <n v="3259.95"/>
    <s v="Valid Revenue"/>
    <s v="Include"/>
    <d v="2025-03-09T00:00:00"/>
    <d v="2025-03-09T00:00:00"/>
    <s v="Yes"/>
    <s v="Retail"/>
    <s v="Delhi"/>
    <s v="Delhi"/>
    <n v="1423.92"/>
  </r>
  <r>
    <n v="3196"/>
    <x v="1"/>
    <x v="0"/>
    <x v="14"/>
    <n v="11"/>
    <s v="Number"/>
    <s v="11"/>
    <s v="Yes"/>
    <x v="3"/>
    <s v="Sold"/>
    <m/>
    <m/>
    <s v="Invalid"/>
    <s v="Exclude"/>
    <n v="0"/>
    <s v="Insufficient Data"/>
    <s v="Missing Information"/>
    <s v="Exclude"/>
    <m/>
    <s v="Missing Date"/>
    <s v="No"/>
    <s v="Retail"/>
    <s v="Kolkata"/>
    <s v="Kolkata"/>
    <n v="425.5"/>
  </r>
  <r>
    <n v="3197"/>
    <x v="2"/>
    <x v="0"/>
    <x v="9"/>
    <s v="M"/>
    <s v="Alphabet"/>
    <s v="M"/>
    <s v="Yes"/>
    <x v="4"/>
    <s v="Check Return/Refund"/>
    <m/>
    <m/>
    <s v="Invalid"/>
    <s v="Exclude"/>
    <n v="0"/>
    <s v="Insufficient Data"/>
    <s v="Missing Information"/>
    <s v="Exclude"/>
    <m/>
    <s v="Missing Date"/>
    <s v="No"/>
    <s v="Online"/>
    <s v="Delhi"/>
    <s v="Delhi"/>
    <n v="751.76"/>
  </r>
  <r>
    <n v="3198"/>
    <x v="1"/>
    <x v="3"/>
    <x v="10"/>
    <s v="XL"/>
    <s v="Alphabet"/>
    <s v="XL"/>
    <s v="Yes"/>
    <x v="0"/>
    <s v="Available"/>
    <m/>
    <m/>
    <s v="Invalid"/>
    <s v="Exclude"/>
    <n v="0"/>
    <s v="Insufficient Data"/>
    <s v="Missing Information"/>
    <s v="Exclude"/>
    <m/>
    <s v="Missing Date"/>
    <s v="No"/>
    <s v="Online"/>
    <s v="Delhi"/>
    <s v="Delhi"/>
    <n v="2009.69"/>
  </r>
  <r>
    <n v="3199"/>
    <x v="1"/>
    <x v="0"/>
    <x v="14"/>
    <m/>
    <s v="Missing"/>
    <s v="Unknown"/>
    <s v="No"/>
    <x v="0"/>
    <s v="Available"/>
    <m/>
    <m/>
    <s v="Invalid"/>
    <s v="Exclude"/>
    <n v="0"/>
    <s v="Insufficient Data"/>
    <s v="Missing Information"/>
    <s v="Exclude"/>
    <m/>
    <s v="Missing Date"/>
    <s v="No"/>
    <s v="Online"/>
    <s v="Kolkata"/>
    <s v="Kolkata"/>
    <n v="3873.48"/>
  </r>
  <r>
    <n v="3200"/>
    <x v="2"/>
    <x v="1"/>
    <x v="2"/>
    <s v="L"/>
    <s v="Alphabet"/>
    <s v="L"/>
    <s v="Yes"/>
    <x v="0"/>
    <s v="Available"/>
    <n v="6308.83"/>
    <m/>
    <s v="Invalid"/>
    <s v="Exclude"/>
    <n v="0"/>
    <s v="Insufficient Data"/>
    <s v="Missing Information"/>
    <s v="Exclude"/>
    <m/>
    <s v="Missing Date"/>
    <s v="No"/>
    <s v="Retail"/>
    <s v="Pune"/>
    <s v="Pune"/>
    <n v="-582.02"/>
  </r>
  <r>
    <n v="3201"/>
    <x v="1"/>
    <x v="0"/>
    <x v="5"/>
    <s v="L"/>
    <s v="Alphabet"/>
    <s v="L"/>
    <s v="Yes"/>
    <x v="0"/>
    <s v="Available"/>
    <n v="9608.99"/>
    <m/>
    <s v="Invalid"/>
    <s v="Exclude"/>
    <n v="0"/>
    <s v="Insufficient Data"/>
    <s v="Missing Information"/>
    <s v="Exclude"/>
    <m/>
    <s v="Missing Date"/>
    <s v="No"/>
    <s v="Retail"/>
    <s v="Mumbai"/>
    <s v="Mumbai"/>
    <n v="2866.39"/>
  </r>
  <r>
    <n v="3202"/>
    <x v="0"/>
    <x v="3"/>
    <x v="16"/>
    <n v="10"/>
    <s v="Number"/>
    <s v="10"/>
    <s v="Yes"/>
    <x v="0"/>
    <s v="Available"/>
    <n v="8926.14"/>
    <m/>
    <s v="Invalid"/>
    <s v="Exclude"/>
    <n v="0"/>
    <s v="Insufficient Data"/>
    <s v="Missing Information"/>
    <s v="Exclude"/>
    <m/>
    <s v="Missing Date"/>
    <s v="No"/>
    <s v="Online"/>
    <s v="Bangalore"/>
    <s v="Bangalore"/>
    <n v="1565.51"/>
  </r>
  <r>
    <n v="3203"/>
    <x v="1"/>
    <x v="0"/>
    <x v="0"/>
    <n v="11"/>
    <s v="Number"/>
    <s v="11"/>
    <s v="Yes"/>
    <x v="0"/>
    <s v="Available"/>
    <m/>
    <n v="1.17"/>
    <s v="Invalid"/>
    <s v="Exclude"/>
    <n v="0"/>
    <s v="Insufficient Data"/>
    <s v="Missing Information"/>
    <s v="Exclude"/>
    <d v="2025-03-11T00:00:00"/>
    <d v="2025-03-11T00:00:00"/>
    <s v="Yes"/>
    <s v="Retail"/>
    <s v="Pune"/>
    <s v="Pune"/>
    <n v="2854.21"/>
  </r>
  <r>
    <n v="3204"/>
    <x v="2"/>
    <x v="1"/>
    <x v="15"/>
    <m/>
    <s v="Missing"/>
    <s v="Unknown"/>
    <s v="No"/>
    <x v="0"/>
    <s v="Available"/>
    <m/>
    <n v="0.18"/>
    <s v="Valid"/>
    <s v="Include"/>
    <n v="0"/>
    <s v="Insufficient Data"/>
    <s v="Missing Information"/>
    <s v="Exclude"/>
    <d v="2024-12-09T00:00:00"/>
    <d v="2024-12-09T00:00:00"/>
    <s v="Yes"/>
    <s v="Online"/>
    <s v="Kolkata"/>
    <s v="Kolkata"/>
    <n v="3367.72"/>
  </r>
  <r>
    <n v="2002"/>
    <x v="1"/>
    <x v="2"/>
    <x v="17"/>
    <n v="7"/>
    <s v="Number"/>
    <s v="7"/>
    <s v="Yes"/>
    <x v="0"/>
    <s v="Available"/>
    <m/>
    <n v="0.24"/>
    <s v="Valid"/>
    <s v="Include"/>
    <n v="0"/>
    <s v="Insufficient Data"/>
    <s v="Missing Information"/>
    <s v="Exclude"/>
    <d v="2024-12-11T00:00:00"/>
    <d v="2024-12-11T00:00:00"/>
    <s v="Yes"/>
    <s v="Online"/>
    <s v="Delhi"/>
    <s v="Delhi"/>
    <n v="912.61"/>
  </r>
  <r>
    <n v="3206"/>
    <x v="0"/>
    <x v="4"/>
    <x v="12"/>
    <s v="L"/>
    <s v="Alphabet"/>
    <s v="L"/>
    <s v="Yes"/>
    <x v="4"/>
    <s v="Check Return/Refund"/>
    <n v="4694.72"/>
    <n v="0.57999999999999996"/>
    <s v="Valid"/>
    <s v="Include"/>
    <n v="-1971.78"/>
    <n v="-1971.7824000000003"/>
    <s v="Negative Revenue"/>
    <s v="Exclude"/>
    <d v="2024-03-25T00:00:00"/>
    <d v="2024-03-25T00:00:00"/>
    <s v="Yes"/>
    <s v="Retail"/>
    <s v="Bangalore"/>
    <s v="Bangalore"/>
    <n v="3611.24"/>
  </r>
  <r>
    <n v="3207"/>
    <x v="0"/>
    <x v="0"/>
    <x v="0"/>
    <m/>
    <s v="Missing"/>
    <s v="Unknown"/>
    <s v="No"/>
    <x v="6"/>
    <s v="Sold"/>
    <m/>
    <m/>
    <s v="Invalid"/>
    <s v="Exclude"/>
    <n v="0"/>
    <s v="Insufficient Data"/>
    <s v="Missing Information"/>
    <s v="Exclude"/>
    <m/>
    <s v="Missing Date"/>
    <s v="No"/>
    <s v="Retail"/>
    <s v="Pune"/>
    <s v="Pune"/>
    <n v="3909.06"/>
  </r>
  <r>
    <n v="3208"/>
    <x v="0"/>
    <x v="0"/>
    <x v="9"/>
    <m/>
    <s v="Missing"/>
    <s v="Unknown"/>
    <s v="No"/>
    <x v="5"/>
    <s v="Available"/>
    <m/>
    <n v="0.97"/>
    <s v="Valid"/>
    <s v="Include"/>
    <n v="0"/>
    <s v="Insufficient Data"/>
    <s v="Missing Information"/>
    <s v="Exclude"/>
    <d v="2025-04-12T00:00:00"/>
    <d v="2025-04-12T00:00:00"/>
    <s v="Yes"/>
    <s v="Retail"/>
    <s v="Mumbai"/>
    <s v="Mumbai"/>
    <n v="2190.7199999999998"/>
  </r>
  <r>
    <n v="3209"/>
    <x v="1"/>
    <x v="0"/>
    <x v="5"/>
    <s v="M"/>
    <s v="Alphabet"/>
    <s v="M"/>
    <s v="Yes"/>
    <x v="0"/>
    <s v="Available"/>
    <m/>
    <n v="0.17"/>
    <s v="Valid"/>
    <s v="Include"/>
    <n v="0"/>
    <s v="Insufficient Data"/>
    <s v="Missing Information"/>
    <s v="Exclude"/>
    <d v="2024-08-20T00:00:00"/>
    <d v="2024-08-20T00:00:00"/>
    <s v="Yes"/>
    <s v="Retail"/>
    <s v="bengaluru"/>
    <s v="Bengaluru"/>
    <n v="1986.27"/>
  </r>
  <r>
    <n v="3210"/>
    <x v="1"/>
    <x v="0"/>
    <x v="0"/>
    <s v="M"/>
    <s v="Alphabet"/>
    <s v="M"/>
    <s v="Yes"/>
    <x v="2"/>
    <s v="Sold"/>
    <n v="6344.63"/>
    <m/>
    <s v="Invalid"/>
    <s v="Exclude"/>
    <n v="0"/>
    <n v="25378.52"/>
    <s v="Valid Revenue"/>
    <s v="Include"/>
    <m/>
    <s v="Missing Date"/>
    <s v="No"/>
    <s v="Online"/>
    <s v="Mumbai"/>
    <s v="Mumbai"/>
    <n v="160.72999999999999"/>
  </r>
  <r>
    <n v="3211"/>
    <x v="1"/>
    <x v="2"/>
    <x v="3"/>
    <s v="L"/>
    <s v="Alphabet"/>
    <s v="L"/>
    <s v="Yes"/>
    <x v="0"/>
    <s v="Available"/>
    <n v="8346.17"/>
    <n v="0.82"/>
    <s v="Valid"/>
    <s v="Include"/>
    <n v="0"/>
    <s v="Insufficient Data"/>
    <s v="Missing Information"/>
    <s v="Exclude"/>
    <d v="2024-08-02T00:00:00"/>
    <d v="2024-08-02T00:00:00"/>
    <s v="Yes"/>
    <s v="Retail"/>
    <s v="Kolkata"/>
    <s v="Kolkata"/>
    <n v="1368.59"/>
  </r>
  <r>
    <n v="3212"/>
    <x v="0"/>
    <x v="1"/>
    <x v="6"/>
    <s v="M"/>
    <s v="Alphabet"/>
    <s v="M"/>
    <s v="Yes"/>
    <x v="2"/>
    <s v="Sold"/>
    <n v="7670.57"/>
    <m/>
    <s v="Invalid"/>
    <s v="Exclude"/>
    <n v="0"/>
    <n v="30682.28"/>
    <s v="Valid Revenue"/>
    <s v="Include"/>
    <d v="2024-10-05T00:00:00"/>
    <d v="2024-10-05T00:00:00"/>
    <s v="Yes"/>
    <s v="Retail"/>
    <s v="Kolkata"/>
    <s v="Kolkata"/>
    <n v="2025.11"/>
  </r>
  <r>
    <n v="3213"/>
    <x v="2"/>
    <x v="3"/>
    <x v="10"/>
    <s v="XL"/>
    <s v="Alphabet"/>
    <s v="XL"/>
    <s v="Yes"/>
    <x v="0"/>
    <s v="Available"/>
    <m/>
    <m/>
    <s v="Invalid"/>
    <s v="Exclude"/>
    <n v="0"/>
    <s v="Insufficient Data"/>
    <s v="Missing Information"/>
    <s v="Exclude"/>
    <d v="2024-12-28T00:00:00"/>
    <d v="2024-12-28T00:00:00"/>
    <s v="Yes"/>
    <s v="Online"/>
    <s v="Kolkata"/>
    <s v="Kolkata"/>
    <n v="3221.7"/>
  </r>
  <r>
    <n v="3214"/>
    <x v="0"/>
    <x v="2"/>
    <x v="17"/>
    <s v="XL"/>
    <s v="Alphabet"/>
    <s v="XL"/>
    <s v="Yes"/>
    <x v="0"/>
    <s v="Available"/>
    <m/>
    <m/>
    <s v="Invalid"/>
    <s v="Exclude"/>
    <n v="0"/>
    <s v="Insufficient Data"/>
    <s v="Missing Information"/>
    <s v="Exclude"/>
    <d v="2024-09-11T00:00:00"/>
    <d v="2024-09-11T00:00:00"/>
    <s v="Yes"/>
    <s v="Online"/>
    <s v="Kolkata"/>
    <s v="Kolkata"/>
    <n v="-857.15"/>
  </r>
  <r>
    <n v="3215"/>
    <x v="2"/>
    <x v="1"/>
    <x v="15"/>
    <s v="XL"/>
    <s v="Alphabet"/>
    <s v="XL"/>
    <s v="Yes"/>
    <x v="0"/>
    <s v="Available"/>
    <m/>
    <m/>
    <s v="Invalid"/>
    <s v="Exclude"/>
    <n v="0"/>
    <s v="Insufficient Data"/>
    <s v="Missing Information"/>
    <s v="Exclude"/>
    <d v="2024-02-20T00:00:00"/>
    <d v="2024-02-20T00:00:00"/>
    <s v="Yes"/>
    <s v="Online"/>
    <s v="Kolkata"/>
    <s v="Kolkata"/>
    <n v="2109.6799999999998"/>
  </r>
  <r>
    <n v="3216"/>
    <x v="2"/>
    <x v="4"/>
    <x v="8"/>
    <s v="XL"/>
    <s v="Alphabet"/>
    <s v="XL"/>
    <s v="Yes"/>
    <x v="0"/>
    <s v="Available"/>
    <m/>
    <m/>
    <s v="Invalid"/>
    <s v="Exclude"/>
    <n v="0"/>
    <s v="Insufficient Data"/>
    <s v="Missing Information"/>
    <s v="Exclude"/>
    <d v="2023-08-14T00:00:00"/>
    <d v="2023-08-14T00:00:00"/>
    <s v="Yes"/>
    <s v="Online"/>
    <s v="Mumbai"/>
    <s v="Mumbai"/>
    <n v="2508.13"/>
  </r>
  <r>
    <n v="3217"/>
    <x v="2"/>
    <x v="1"/>
    <x v="1"/>
    <n v="6"/>
    <s v="Number"/>
    <s v="6"/>
    <s v="Yes"/>
    <x v="3"/>
    <s v="Sold"/>
    <n v="4819.75"/>
    <n v="0.22"/>
    <s v="Valid"/>
    <s v="Include"/>
    <n v="3759.41"/>
    <n v="3759.4050000000002"/>
    <s v="Valid Revenue"/>
    <s v="Include"/>
    <d v="2025-02-15T00:00:00"/>
    <d v="2025-02-15T00:00:00"/>
    <s v="Yes"/>
    <s v="Retail"/>
    <s v="Pune"/>
    <s v="Pune"/>
    <n v="-514.9"/>
  </r>
  <r>
    <n v="3218"/>
    <x v="2"/>
    <x v="3"/>
    <x v="10"/>
    <n v="6"/>
    <s v="Number"/>
    <s v="6"/>
    <s v="Yes"/>
    <x v="0"/>
    <s v="Available"/>
    <n v="4854.18"/>
    <m/>
    <s v="Invalid"/>
    <s v="Exclude"/>
    <n v="0"/>
    <s v="Insufficient Data"/>
    <s v="Missing Information"/>
    <s v="Exclude"/>
    <d v="2024-09-29T00:00:00"/>
    <d v="2024-09-29T00:00:00"/>
    <s v="Yes"/>
    <s v="Retail"/>
    <s v="Kolkata"/>
    <s v="Kolkata"/>
    <n v="3807.88"/>
  </r>
  <r>
    <n v="3219"/>
    <x v="1"/>
    <x v="4"/>
    <x v="8"/>
    <s v="XL"/>
    <s v="Alphabet"/>
    <s v="XL"/>
    <s v="Yes"/>
    <x v="0"/>
    <s v="Available"/>
    <n v="2277.83"/>
    <n v="1.04"/>
    <s v="Invalid"/>
    <s v="Exclude"/>
    <n v="0"/>
    <s v="Insufficient Data"/>
    <s v="Missing Information"/>
    <s v="Exclude"/>
    <d v="2025-03-17T00:00:00"/>
    <d v="2025-03-17T00:00:00"/>
    <s v="Yes"/>
    <s v="Online"/>
    <s v="Delhi"/>
    <s v="Delhi"/>
    <n v="1151.76"/>
  </r>
  <r>
    <n v="3220"/>
    <x v="1"/>
    <x v="2"/>
    <x v="17"/>
    <n v="11"/>
    <s v="Number"/>
    <s v="11"/>
    <s v="Yes"/>
    <x v="0"/>
    <s v="Available"/>
    <m/>
    <m/>
    <s v="Invalid"/>
    <s v="Exclude"/>
    <n v="0"/>
    <s v="Insufficient Data"/>
    <s v="Missing Information"/>
    <s v="Exclude"/>
    <d v="2025-02-16T00:00:00"/>
    <d v="2025-02-16T00:00:00"/>
    <s v="Yes"/>
    <s v="Online"/>
    <s v="Bangalore"/>
    <s v="Bangalore"/>
    <n v="2731.04"/>
  </r>
  <r>
    <n v="3221"/>
    <x v="1"/>
    <x v="4"/>
    <x v="19"/>
    <m/>
    <s v="Missing"/>
    <s v="Unknown"/>
    <s v="No"/>
    <x v="6"/>
    <s v="Sold"/>
    <n v="9682.68"/>
    <n v="0.88"/>
    <s v="Valid"/>
    <s v="Include"/>
    <n v="2323.84"/>
    <n v="2323.8431999999998"/>
    <s v="Valid Revenue"/>
    <s v="Include"/>
    <d v="2024-09-21T00:00:00"/>
    <d v="2024-09-21T00:00:00"/>
    <s v="Yes"/>
    <s v="Online"/>
    <s v="Pune"/>
    <s v="Pune"/>
    <n v="1650.44"/>
  </r>
  <r>
    <n v="3222"/>
    <x v="0"/>
    <x v="4"/>
    <x v="8"/>
    <s v="XL"/>
    <s v="Alphabet"/>
    <s v="XL"/>
    <s v="Yes"/>
    <x v="4"/>
    <s v="Check Return/Refund"/>
    <n v="5300.32"/>
    <m/>
    <s v="Invalid"/>
    <s v="Exclude"/>
    <n v="0"/>
    <n v="-5300.32"/>
    <s v="Negative Revenue"/>
    <s v="Exclude"/>
    <d v="2024-10-08T00:00:00"/>
    <d v="2024-10-08T00:00:00"/>
    <s v="Yes"/>
    <s v="Online"/>
    <s v="Bangalore"/>
    <s v="Bangalore"/>
    <n v="2593.48"/>
  </r>
  <r>
    <n v="3223"/>
    <x v="2"/>
    <x v="1"/>
    <x v="6"/>
    <s v="M"/>
    <s v="Alphabet"/>
    <s v="M"/>
    <s v="Yes"/>
    <x v="0"/>
    <s v="Available"/>
    <m/>
    <m/>
    <s v="Invalid"/>
    <s v="Exclude"/>
    <n v="0"/>
    <s v="Insufficient Data"/>
    <s v="Missing Information"/>
    <s v="Exclude"/>
    <m/>
    <s v="Missing Date"/>
    <s v="No"/>
    <s v="Online"/>
    <s v="Delhi"/>
    <s v="Delhi"/>
    <n v="3088.54"/>
  </r>
  <r>
    <n v="3224"/>
    <x v="1"/>
    <x v="1"/>
    <x v="15"/>
    <m/>
    <s v="Missing"/>
    <s v="Unknown"/>
    <s v="No"/>
    <x v="3"/>
    <s v="Sold"/>
    <n v="9872.3799999999992"/>
    <n v="0.18"/>
    <s v="Valid"/>
    <s v="Include"/>
    <n v="8095.35"/>
    <n v="8095.3516"/>
    <s v="Valid Revenue"/>
    <s v="Include"/>
    <d v="2025-03-18T00:00:00"/>
    <d v="2025-03-18T00:00:00"/>
    <s v="Yes"/>
    <s v="Retail"/>
    <s v="Pune"/>
    <s v="Pune"/>
    <n v="233.85"/>
  </r>
  <r>
    <n v="3225"/>
    <x v="0"/>
    <x v="4"/>
    <x v="12"/>
    <s v="L"/>
    <s v="Alphabet"/>
    <s v="L"/>
    <s v="Yes"/>
    <x v="0"/>
    <s v="Available"/>
    <n v="7364.6"/>
    <m/>
    <s v="Invalid"/>
    <s v="Exclude"/>
    <n v="0"/>
    <s v="Insufficient Data"/>
    <s v="Missing Information"/>
    <s v="Exclude"/>
    <d v="2023-12-20T00:00:00"/>
    <d v="2023-12-20T00:00:00"/>
    <s v="Yes"/>
    <s v="Retail"/>
    <s v="Kolkata"/>
    <s v="Kolkata"/>
    <n v="-458.05"/>
  </r>
  <r>
    <n v="3226"/>
    <x v="2"/>
    <x v="1"/>
    <x v="6"/>
    <m/>
    <s v="Missing"/>
    <s v="Unknown"/>
    <s v="No"/>
    <x v="6"/>
    <s v="Sold"/>
    <n v="4585.7700000000004"/>
    <m/>
    <s v="Invalid"/>
    <s v="Exclude"/>
    <n v="0"/>
    <n v="9171.5400000000009"/>
    <s v="Valid Revenue"/>
    <s v="Include"/>
    <d v="2025-02-12T00:00:00"/>
    <d v="2025-02-12T00:00:00"/>
    <s v="Yes"/>
    <s v="Retail"/>
    <s v="Pune"/>
    <s v="Pune"/>
    <n v="-241.59"/>
  </r>
  <r>
    <n v="3227"/>
    <x v="1"/>
    <x v="0"/>
    <x v="14"/>
    <n v="7"/>
    <s v="Number"/>
    <s v="7"/>
    <s v="Yes"/>
    <x v="3"/>
    <s v="Sold"/>
    <m/>
    <n v="0.2"/>
    <s v="Valid"/>
    <s v="Include"/>
    <n v="0"/>
    <s v="Insufficient Data"/>
    <s v="Missing Information"/>
    <s v="Exclude"/>
    <m/>
    <s v="Missing Date"/>
    <s v="No"/>
    <s v="Online"/>
    <s v="Delhi"/>
    <s v="Delhi"/>
    <n v="-604.23"/>
  </r>
  <r>
    <n v="3228"/>
    <x v="0"/>
    <x v="4"/>
    <x v="19"/>
    <s v="XL"/>
    <s v="Alphabet"/>
    <s v="XL"/>
    <s v="Yes"/>
    <x v="0"/>
    <s v="Available"/>
    <n v="6745.63"/>
    <m/>
    <s v="Invalid"/>
    <s v="Exclude"/>
    <n v="0"/>
    <s v="Insufficient Data"/>
    <s v="Missing Information"/>
    <s v="Exclude"/>
    <d v="2025-04-19T00:00:00"/>
    <d v="2025-04-19T00:00:00"/>
    <s v="Yes"/>
    <s v="Retail"/>
    <s v="bengaluru"/>
    <s v="Bengaluru"/>
    <n v="3620.9"/>
  </r>
  <r>
    <n v="3229"/>
    <x v="0"/>
    <x v="3"/>
    <x v="11"/>
    <m/>
    <s v="Missing"/>
    <s v="Unknown"/>
    <s v="No"/>
    <x v="0"/>
    <s v="Available"/>
    <m/>
    <n v="1"/>
    <s v="Valid"/>
    <s v="Include"/>
    <n v="0"/>
    <s v="Insufficient Data"/>
    <s v="Missing Information"/>
    <s v="Exclude"/>
    <d v="2024-08-19T00:00:00"/>
    <d v="2024-08-19T00:00:00"/>
    <s v="Yes"/>
    <s v="Retail"/>
    <s v="Pune"/>
    <s v="Pune"/>
    <n v="188.96"/>
  </r>
  <r>
    <n v="3230"/>
    <x v="2"/>
    <x v="1"/>
    <x v="15"/>
    <s v="XL"/>
    <s v="Alphabet"/>
    <s v="XL"/>
    <s v="Yes"/>
    <x v="0"/>
    <s v="Available"/>
    <n v="7398.98"/>
    <n v="0.87"/>
    <s v="Valid"/>
    <s v="Include"/>
    <n v="0"/>
    <s v="Insufficient Data"/>
    <s v="Missing Information"/>
    <s v="Exclude"/>
    <m/>
    <s v="Missing Date"/>
    <s v="No"/>
    <s v="Retail"/>
    <s v="Delhi"/>
    <s v="Delhi"/>
    <n v="3634.75"/>
  </r>
  <r>
    <n v="3231"/>
    <x v="2"/>
    <x v="2"/>
    <x v="17"/>
    <s v="L"/>
    <s v="Alphabet"/>
    <s v="L"/>
    <s v="Yes"/>
    <x v="0"/>
    <s v="Available"/>
    <n v="6406.53"/>
    <n v="0.9"/>
    <s v="Valid"/>
    <s v="Include"/>
    <n v="0"/>
    <s v="Insufficient Data"/>
    <s v="Missing Information"/>
    <s v="Exclude"/>
    <d v="2024-12-17T00:00:00"/>
    <d v="2024-12-17T00:00:00"/>
    <s v="Yes"/>
    <s v="Online"/>
    <s v="Kolkata"/>
    <s v="Kolkata"/>
    <n v="2859.55"/>
  </r>
  <r>
    <n v="3232"/>
    <x v="0"/>
    <x v="2"/>
    <x v="18"/>
    <m/>
    <s v="Missing"/>
    <s v="Unknown"/>
    <s v="No"/>
    <x v="5"/>
    <s v="Available"/>
    <m/>
    <m/>
    <s v="Invalid"/>
    <s v="Exclude"/>
    <n v="0"/>
    <s v="Insufficient Data"/>
    <s v="Missing Information"/>
    <s v="Exclude"/>
    <d v="2023-11-11T00:00:00"/>
    <d v="2023-11-11T00:00:00"/>
    <s v="Yes"/>
    <s v="Online"/>
    <s v="Pune"/>
    <s v="Pune"/>
    <n v="2083.5700000000002"/>
  </r>
  <r>
    <n v="3233"/>
    <x v="2"/>
    <x v="1"/>
    <x v="15"/>
    <s v="M"/>
    <s v="Alphabet"/>
    <s v="M"/>
    <s v="Yes"/>
    <x v="3"/>
    <s v="Sold"/>
    <n v="4091.68"/>
    <m/>
    <s v="Invalid"/>
    <s v="Exclude"/>
    <n v="0"/>
    <n v="4091.68"/>
    <s v="Valid Revenue"/>
    <s v="Include"/>
    <d v="2025-04-26T00:00:00"/>
    <d v="2025-04-26T00:00:00"/>
    <s v="Yes"/>
    <s v="Retail"/>
    <s v="Hyderabad"/>
    <s v="Hyderabad"/>
    <n v="571.79999999999995"/>
  </r>
  <r>
    <n v="3234"/>
    <x v="0"/>
    <x v="1"/>
    <x v="15"/>
    <s v="XL"/>
    <s v="Alphabet"/>
    <s v="XL"/>
    <s v="Yes"/>
    <x v="0"/>
    <s v="Available"/>
    <m/>
    <m/>
    <s v="Invalid"/>
    <s v="Exclude"/>
    <n v="0"/>
    <s v="Insufficient Data"/>
    <s v="Missing Information"/>
    <s v="Exclude"/>
    <d v="2025-05-14T00:00:00"/>
    <d v="2025-05-14T00:00:00"/>
    <s v="Yes"/>
    <s v="Online"/>
    <s v="Delhi"/>
    <s v="Delhi"/>
    <n v="327.76"/>
  </r>
  <r>
    <n v="3235"/>
    <x v="1"/>
    <x v="0"/>
    <x v="0"/>
    <m/>
    <s v="Missing"/>
    <s v="Unknown"/>
    <s v="No"/>
    <x v="5"/>
    <s v="Available"/>
    <m/>
    <n v="0.75"/>
    <s v="Valid"/>
    <s v="Include"/>
    <n v="0"/>
    <s v="Insufficient Data"/>
    <s v="Missing Information"/>
    <s v="Exclude"/>
    <m/>
    <s v="Missing Date"/>
    <s v="No"/>
    <s v="Retail"/>
    <s v="Hyderabad"/>
    <s v="Hyderabad"/>
    <n v="1899.62"/>
  </r>
  <r>
    <n v="3236"/>
    <x v="0"/>
    <x v="2"/>
    <x v="3"/>
    <m/>
    <s v="Missing"/>
    <s v="Unknown"/>
    <s v="No"/>
    <x v="2"/>
    <s v="Sold"/>
    <m/>
    <n v="0.68"/>
    <s v="Valid"/>
    <s v="Include"/>
    <n v="0"/>
    <s v="Insufficient Data"/>
    <s v="Missing Information"/>
    <s v="Exclude"/>
    <d v="2025-07-21T00:00:00"/>
    <d v="2025-07-21T00:00:00"/>
    <s v="Yes"/>
    <s v="Retail"/>
    <s v="Hyderabad"/>
    <s v="Hyderabad"/>
    <n v="-37.369999999999997"/>
  </r>
  <r>
    <n v="3237"/>
    <x v="0"/>
    <x v="4"/>
    <x v="19"/>
    <s v="L"/>
    <s v="Alphabet"/>
    <s v="L"/>
    <s v="Yes"/>
    <x v="1"/>
    <s v="Sold"/>
    <n v="5596.52"/>
    <m/>
    <s v="Invalid"/>
    <s v="Exclude"/>
    <n v="0"/>
    <n v="16789.560000000001"/>
    <s v="Valid Revenue"/>
    <s v="Include"/>
    <d v="2024-08-16T00:00:00"/>
    <d v="2024-08-16T00:00:00"/>
    <s v="Yes"/>
    <s v="Retail"/>
    <s v="Mumbai"/>
    <s v="Mumbai"/>
    <n v="2926.28"/>
  </r>
  <r>
    <n v="3238"/>
    <x v="1"/>
    <x v="0"/>
    <x v="0"/>
    <s v="XL"/>
    <s v="Alphabet"/>
    <s v="XL"/>
    <s v="Yes"/>
    <x v="3"/>
    <s v="Sold"/>
    <n v="4420.21"/>
    <n v="0.32"/>
    <s v="Valid"/>
    <s v="Include"/>
    <n v="3005.74"/>
    <n v="3005.7427999999995"/>
    <s v="Valid Revenue"/>
    <s v="Include"/>
    <m/>
    <s v="Missing Date"/>
    <s v="No"/>
    <s v="Retail"/>
    <s v="Mumbai"/>
    <s v="Mumbai"/>
    <n v="705.58"/>
  </r>
  <r>
    <n v="3239"/>
    <x v="2"/>
    <x v="3"/>
    <x v="16"/>
    <s v="XL"/>
    <s v="Alphabet"/>
    <s v="XL"/>
    <s v="Yes"/>
    <x v="4"/>
    <s v="Check Return/Refund"/>
    <m/>
    <m/>
    <s v="Invalid"/>
    <s v="Exclude"/>
    <n v="0"/>
    <s v="Insufficient Data"/>
    <s v="Missing Information"/>
    <s v="Exclude"/>
    <m/>
    <s v="Missing Date"/>
    <s v="No"/>
    <s v="Retail"/>
    <s v="Mumbai"/>
    <s v="Mumbai"/>
    <n v="1810.07"/>
  </r>
  <r>
    <n v="3240"/>
    <x v="0"/>
    <x v="4"/>
    <x v="13"/>
    <n v="9"/>
    <s v="Number"/>
    <s v="9"/>
    <s v="Yes"/>
    <x v="4"/>
    <s v="Check Return/Refund"/>
    <n v="8776.59"/>
    <m/>
    <s v="Invalid"/>
    <s v="Exclude"/>
    <n v="0"/>
    <n v="-8776.59"/>
    <s v="Negative Revenue"/>
    <s v="Exclude"/>
    <d v="2024-05-27T00:00:00"/>
    <d v="2024-05-27T00:00:00"/>
    <s v="Yes"/>
    <s v="Retail"/>
    <s v="Hyderabad"/>
    <s v="Hyderabad"/>
    <n v="-1020.05"/>
  </r>
  <r>
    <n v="3241"/>
    <x v="1"/>
    <x v="4"/>
    <x v="19"/>
    <s v="XL"/>
    <s v="Alphabet"/>
    <s v="XL"/>
    <s v="Yes"/>
    <x v="0"/>
    <s v="Available"/>
    <n v="7477.49"/>
    <m/>
    <s v="Invalid"/>
    <s v="Exclude"/>
    <n v="0"/>
    <s v="Insufficient Data"/>
    <s v="Missing Information"/>
    <s v="Exclude"/>
    <d v="2024-12-02T00:00:00"/>
    <d v="2024-12-02T00:00:00"/>
    <s v="Yes"/>
    <s v="Retail"/>
    <s v="Bangalore"/>
    <s v="Bangalore"/>
    <n v="3176.2"/>
  </r>
  <r>
    <n v="3242"/>
    <x v="2"/>
    <x v="4"/>
    <x v="19"/>
    <s v="L"/>
    <s v="Alphabet"/>
    <s v="L"/>
    <s v="Yes"/>
    <x v="0"/>
    <s v="Available"/>
    <n v="9677.18"/>
    <n v="0.59"/>
    <s v="Valid"/>
    <s v="Include"/>
    <n v="0"/>
    <s v="Insufficient Data"/>
    <s v="Missing Information"/>
    <s v="Exclude"/>
    <d v="2024-08-24T00:00:00"/>
    <d v="2024-08-24T00:00:00"/>
    <s v="Yes"/>
    <s v="Retail"/>
    <s v="bengaluru"/>
    <s v="Bengaluru"/>
    <n v="609.45000000000005"/>
  </r>
  <r>
    <n v="3243"/>
    <x v="2"/>
    <x v="2"/>
    <x v="18"/>
    <s v="L"/>
    <s v="Alphabet"/>
    <s v="L"/>
    <s v="Yes"/>
    <x v="1"/>
    <s v="Sold"/>
    <m/>
    <m/>
    <s v="Invalid"/>
    <s v="Exclude"/>
    <n v="0"/>
    <s v="Insufficient Data"/>
    <s v="Missing Information"/>
    <s v="Exclude"/>
    <d v="2024-10-25T00:00:00"/>
    <d v="2024-10-25T00:00:00"/>
    <s v="Yes"/>
    <s v="Retail"/>
    <s v="Pune"/>
    <s v="Pune"/>
    <n v="1943.22"/>
  </r>
  <r>
    <n v="3244"/>
    <x v="1"/>
    <x v="0"/>
    <x v="9"/>
    <s v="M"/>
    <s v="Alphabet"/>
    <s v="M"/>
    <s v="Yes"/>
    <x v="5"/>
    <s v="Available"/>
    <m/>
    <m/>
    <s v="Invalid"/>
    <s v="Exclude"/>
    <n v="0"/>
    <s v="Insufficient Data"/>
    <s v="Missing Information"/>
    <s v="Exclude"/>
    <d v="2025-03-13T00:00:00"/>
    <d v="2025-03-13T00:00:00"/>
    <s v="Yes"/>
    <s v="Online"/>
    <s v="Hyderabad"/>
    <s v="Hyderabad"/>
    <n v="1750.18"/>
  </r>
  <r>
    <n v="3245"/>
    <x v="1"/>
    <x v="3"/>
    <x v="4"/>
    <s v="L"/>
    <s v="Alphabet"/>
    <s v="L"/>
    <s v="Yes"/>
    <x v="1"/>
    <s v="Sold"/>
    <m/>
    <m/>
    <s v="Invalid"/>
    <s v="Exclude"/>
    <n v="0"/>
    <s v="Insufficient Data"/>
    <s v="Missing Information"/>
    <s v="Exclude"/>
    <d v="2024-05-19T00:00:00"/>
    <d v="2024-05-19T00:00:00"/>
    <s v="Yes"/>
    <s v="Retail"/>
    <s v="Pune"/>
    <s v="Pune"/>
    <n v="3102.91"/>
  </r>
  <r>
    <n v="3246"/>
    <x v="2"/>
    <x v="3"/>
    <x v="10"/>
    <n v="7"/>
    <s v="Number"/>
    <s v="7"/>
    <s v="Yes"/>
    <x v="0"/>
    <s v="Available"/>
    <n v="7787.74"/>
    <m/>
    <s v="Invalid"/>
    <s v="Exclude"/>
    <n v="0"/>
    <s v="Insufficient Data"/>
    <s v="Missing Information"/>
    <s v="Exclude"/>
    <d v="2025-05-14T00:00:00"/>
    <d v="2025-05-14T00:00:00"/>
    <s v="Yes"/>
    <s v="Online"/>
    <s v="Pune"/>
    <s v="Pune"/>
    <n v="479.25"/>
  </r>
  <r>
    <n v="3247"/>
    <x v="2"/>
    <x v="0"/>
    <x v="14"/>
    <m/>
    <s v="Missing"/>
    <s v="Unknown"/>
    <s v="No"/>
    <x v="3"/>
    <s v="Sold"/>
    <n v="5888.37"/>
    <m/>
    <s v="Invalid"/>
    <s v="Exclude"/>
    <n v="0"/>
    <n v="5888.37"/>
    <s v="Valid Revenue"/>
    <s v="Include"/>
    <m/>
    <s v="Missing Date"/>
    <s v="No"/>
    <s v="Online"/>
    <s v="Mumbai"/>
    <s v="Mumbai"/>
    <n v="3687.47"/>
  </r>
  <r>
    <n v="3248"/>
    <x v="1"/>
    <x v="2"/>
    <x v="3"/>
    <n v="12"/>
    <s v="Number"/>
    <s v="12"/>
    <s v="Yes"/>
    <x v="5"/>
    <s v="Available"/>
    <n v="8234.91"/>
    <m/>
    <s v="Invalid"/>
    <s v="Exclude"/>
    <n v="0"/>
    <n v="0"/>
    <s v="No Recorded Revenue"/>
    <s v="Exclude"/>
    <d v="2024-11-24T00:00:00"/>
    <d v="2024-11-24T00:00:00"/>
    <s v="Yes"/>
    <s v="Online"/>
    <s v="Mumbai"/>
    <s v="Mumbai"/>
    <n v="2984.1"/>
  </r>
  <r>
    <n v="3249"/>
    <x v="0"/>
    <x v="2"/>
    <x v="3"/>
    <s v="M"/>
    <s v="Alphabet"/>
    <s v="M"/>
    <s v="Yes"/>
    <x v="3"/>
    <s v="Sold"/>
    <n v="4738.25"/>
    <m/>
    <s v="Invalid"/>
    <s v="Exclude"/>
    <n v="0"/>
    <n v="4738.25"/>
    <s v="Valid Revenue"/>
    <s v="Include"/>
    <d v="2025-02-25T00:00:00"/>
    <d v="2025-02-25T00:00:00"/>
    <s v="Yes"/>
    <s v="Online"/>
    <s v="bengaluru"/>
    <s v="Bengaluru"/>
    <n v="731.1"/>
  </r>
  <r>
    <n v="3250"/>
    <x v="1"/>
    <x v="2"/>
    <x v="18"/>
    <s v="L"/>
    <s v="Alphabet"/>
    <s v="L"/>
    <s v="Yes"/>
    <x v="0"/>
    <s v="Available"/>
    <m/>
    <m/>
    <s v="Invalid"/>
    <s v="Exclude"/>
    <n v="0"/>
    <s v="Insufficient Data"/>
    <s v="Missing Information"/>
    <s v="Exclude"/>
    <d v="2024-09-18T00:00:00"/>
    <d v="2024-09-18T00:00:00"/>
    <s v="Yes"/>
    <s v="Online"/>
    <s v="Pune"/>
    <s v="Pune"/>
    <n v="1172.07"/>
  </r>
  <r>
    <n v="3251"/>
    <x v="2"/>
    <x v="1"/>
    <x v="2"/>
    <n v="7"/>
    <s v="Number"/>
    <s v="7"/>
    <s v="Yes"/>
    <x v="4"/>
    <s v="Check Return/Refund"/>
    <n v="6735.33"/>
    <m/>
    <s v="Invalid"/>
    <s v="Exclude"/>
    <n v="0"/>
    <n v="-6735.33"/>
    <s v="Negative Revenue"/>
    <s v="Exclude"/>
    <d v="2024-10-01T00:00:00"/>
    <d v="2024-10-01T00:00:00"/>
    <s v="Yes"/>
    <s v="Retail"/>
    <s v="Kolkata"/>
    <s v="Kolkata"/>
    <n v="3462.04"/>
  </r>
  <r>
    <n v="3252"/>
    <x v="2"/>
    <x v="4"/>
    <x v="13"/>
    <n v="10"/>
    <s v="Number"/>
    <s v="10"/>
    <s v="Yes"/>
    <x v="3"/>
    <s v="Sold"/>
    <m/>
    <m/>
    <s v="Invalid"/>
    <s v="Exclude"/>
    <n v="0"/>
    <s v="Insufficient Data"/>
    <s v="Missing Information"/>
    <s v="Exclude"/>
    <d v="2024-03-26T00:00:00"/>
    <d v="2024-03-26T00:00:00"/>
    <s v="Yes"/>
    <s v="Online"/>
    <s v="Mumbai"/>
    <s v="Mumbai"/>
    <n v="-563.83000000000004"/>
  </r>
  <r>
    <n v="3253"/>
    <x v="0"/>
    <x v="3"/>
    <x v="10"/>
    <n v="10"/>
    <s v="Number"/>
    <s v="10"/>
    <s v="Yes"/>
    <x v="0"/>
    <s v="Available"/>
    <m/>
    <m/>
    <s v="Invalid"/>
    <s v="Exclude"/>
    <n v="0"/>
    <s v="Insufficient Data"/>
    <s v="Missing Information"/>
    <s v="Exclude"/>
    <d v="2025-04-17T00:00:00"/>
    <d v="2025-04-17T00:00:00"/>
    <s v="Yes"/>
    <s v="Online"/>
    <s v="Bangalore"/>
    <s v="Bangalore"/>
    <n v="2267.92"/>
  </r>
  <r>
    <n v="3254"/>
    <x v="1"/>
    <x v="1"/>
    <x v="6"/>
    <m/>
    <s v="Missing"/>
    <s v="Unknown"/>
    <s v="No"/>
    <x v="0"/>
    <s v="Available"/>
    <m/>
    <n v="0.51"/>
    <s v="Valid"/>
    <s v="Include"/>
    <n v="0"/>
    <s v="Insufficient Data"/>
    <s v="Missing Information"/>
    <s v="Exclude"/>
    <d v="2024-11-04T00:00:00"/>
    <d v="2024-11-04T00:00:00"/>
    <s v="Yes"/>
    <s v="Retail"/>
    <s v="Mumbai"/>
    <s v="Mumbai"/>
    <n v="3035.41"/>
  </r>
  <r>
    <n v="3255"/>
    <x v="0"/>
    <x v="4"/>
    <x v="8"/>
    <s v="XL"/>
    <s v="Alphabet"/>
    <s v="XL"/>
    <s v="Yes"/>
    <x v="4"/>
    <s v="Check Return/Refund"/>
    <n v="6975.67"/>
    <m/>
    <s v="Invalid"/>
    <s v="Exclude"/>
    <n v="0"/>
    <n v="-6975.67"/>
    <s v="Negative Revenue"/>
    <s v="Exclude"/>
    <d v="2025-03-02T00:00:00"/>
    <d v="2025-03-02T00:00:00"/>
    <s v="Yes"/>
    <s v="Online"/>
    <s v="Bangalore"/>
    <s v="Bangalore"/>
    <n v="960.65"/>
  </r>
  <r>
    <n v="3256"/>
    <x v="2"/>
    <x v="0"/>
    <x v="0"/>
    <s v="M"/>
    <s v="Alphabet"/>
    <s v="M"/>
    <s v="Yes"/>
    <x v="0"/>
    <s v="Available"/>
    <n v="4814.32"/>
    <m/>
    <s v="Invalid"/>
    <s v="Exclude"/>
    <n v="0"/>
    <s v="Insufficient Data"/>
    <s v="Missing Information"/>
    <s v="Exclude"/>
    <m/>
    <s v="Missing Date"/>
    <s v="No"/>
    <s v="Retail"/>
    <s v="Hyderabad"/>
    <s v="Hyderabad"/>
    <n v="-583.08000000000004"/>
  </r>
  <r>
    <n v="3257"/>
    <x v="1"/>
    <x v="3"/>
    <x v="11"/>
    <n v="7"/>
    <s v="Number"/>
    <s v="7"/>
    <s v="Yes"/>
    <x v="4"/>
    <s v="Check Return/Refund"/>
    <n v="7056.01"/>
    <m/>
    <s v="Invalid"/>
    <s v="Exclude"/>
    <n v="0"/>
    <n v="-7056.01"/>
    <s v="Negative Revenue"/>
    <s v="Exclude"/>
    <d v="2025-01-19T00:00:00"/>
    <d v="2025-01-19T00:00:00"/>
    <s v="Yes"/>
    <s v="Retail"/>
    <s v="Kolkata"/>
    <s v="Kolkata"/>
    <n v="1190.8900000000001"/>
  </r>
  <r>
    <n v="3258"/>
    <x v="2"/>
    <x v="2"/>
    <x v="17"/>
    <s v="M"/>
    <s v="Alphabet"/>
    <s v="M"/>
    <s v="Yes"/>
    <x v="5"/>
    <s v="Available"/>
    <m/>
    <m/>
    <s v="Invalid"/>
    <s v="Exclude"/>
    <n v="0"/>
    <s v="Insufficient Data"/>
    <s v="Missing Information"/>
    <s v="Exclude"/>
    <m/>
    <s v="Missing Date"/>
    <s v="No"/>
    <s v="Online"/>
    <s v="Mumbai"/>
    <s v="Mumbai"/>
    <n v="853.35"/>
  </r>
  <r>
    <n v="3259"/>
    <x v="1"/>
    <x v="2"/>
    <x v="18"/>
    <n v="6"/>
    <s v="Number"/>
    <s v="6"/>
    <s v="Yes"/>
    <x v="5"/>
    <s v="Available"/>
    <n v="7305.78"/>
    <m/>
    <s v="Invalid"/>
    <s v="Exclude"/>
    <n v="0"/>
    <n v="0"/>
    <s v="No Recorded Revenue"/>
    <s v="Exclude"/>
    <d v="2025-07-04T00:00:00"/>
    <d v="2025-07-04T00:00:00"/>
    <s v="Yes"/>
    <s v="Retail"/>
    <s v="Mumbai"/>
    <s v="Mumbai"/>
    <n v="573.79"/>
  </r>
  <r>
    <n v="3260"/>
    <x v="2"/>
    <x v="1"/>
    <x v="6"/>
    <n v="7"/>
    <s v="Number"/>
    <s v="7"/>
    <s v="Yes"/>
    <x v="3"/>
    <s v="Sold"/>
    <m/>
    <m/>
    <s v="Invalid"/>
    <s v="Exclude"/>
    <n v="0"/>
    <s v="Insufficient Data"/>
    <s v="Missing Information"/>
    <s v="Exclude"/>
    <d v="2025-06-28T00:00:00"/>
    <d v="2025-06-28T00:00:00"/>
    <s v="Yes"/>
    <s v="Online"/>
    <s v="Mumbai"/>
    <s v="Mumbai"/>
    <n v="1287.17"/>
  </r>
  <r>
    <n v="3261"/>
    <x v="2"/>
    <x v="4"/>
    <x v="8"/>
    <s v="XL"/>
    <s v="Alphabet"/>
    <s v="XL"/>
    <s v="Yes"/>
    <x v="0"/>
    <s v="Available"/>
    <m/>
    <m/>
    <s v="Invalid"/>
    <s v="Exclude"/>
    <n v="0"/>
    <s v="Insufficient Data"/>
    <s v="Missing Information"/>
    <s v="Exclude"/>
    <d v="2024-11-26T00:00:00"/>
    <d v="2024-11-26T00:00:00"/>
    <s v="Yes"/>
    <s v="Online"/>
    <s v="Hyderabad"/>
    <s v="Hyderabad"/>
    <n v="472.79"/>
  </r>
  <r>
    <n v="3262"/>
    <x v="1"/>
    <x v="4"/>
    <x v="19"/>
    <n v="6"/>
    <s v="Number"/>
    <s v="6"/>
    <s v="Yes"/>
    <x v="0"/>
    <s v="Available"/>
    <m/>
    <m/>
    <s v="Invalid"/>
    <s v="Exclude"/>
    <n v="0"/>
    <s v="Insufficient Data"/>
    <s v="Missing Information"/>
    <s v="Exclude"/>
    <d v="2024-12-26T00:00:00"/>
    <d v="2024-12-26T00:00:00"/>
    <s v="Yes"/>
    <s v="Retail"/>
    <s v="Bangalore"/>
    <s v="Bangalore"/>
    <n v="1490.29"/>
  </r>
  <r>
    <n v="3263"/>
    <x v="1"/>
    <x v="3"/>
    <x v="4"/>
    <s v="L"/>
    <s v="Alphabet"/>
    <s v="L"/>
    <s v="Yes"/>
    <x v="2"/>
    <s v="Sold"/>
    <m/>
    <m/>
    <s v="Invalid"/>
    <s v="Exclude"/>
    <n v="0"/>
    <s v="Insufficient Data"/>
    <s v="Missing Information"/>
    <s v="Exclude"/>
    <d v="2025-02-23T00:00:00"/>
    <d v="2025-02-23T00:00:00"/>
    <s v="Yes"/>
    <s v="Online"/>
    <s v="Mumbai"/>
    <s v="Mumbai"/>
    <n v="2278.12"/>
  </r>
  <r>
    <n v="3264"/>
    <x v="2"/>
    <x v="0"/>
    <x v="9"/>
    <m/>
    <s v="Missing"/>
    <s v="Unknown"/>
    <s v="No"/>
    <x v="6"/>
    <s v="Sold"/>
    <m/>
    <n v="0.13"/>
    <s v="Valid"/>
    <s v="Include"/>
    <n v="0"/>
    <s v="Insufficient Data"/>
    <s v="Missing Information"/>
    <s v="Exclude"/>
    <d v="2025-06-08T00:00:00"/>
    <d v="2025-06-08T00:00:00"/>
    <s v="Yes"/>
    <s v="Online"/>
    <s v="Bangalore"/>
    <s v="Bangalore"/>
    <n v="-992.25"/>
  </r>
  <r>
    <n v="3265"/>
    <x v="1"/>
    <x v="1"/>
    <x v="6"/>
    <s v="M"/>
    <s v="Alphabet"/>
    <s v="M"/>
    <s v="Yes"/>
    <x v="2"/>
    <s v="Sold"/>
    <m/>
    <m/>
    <s v="Invalid"/>
    <s v="Exclude"/>
    <n v="0"/>
    <s v="Insufficient Data"/>
    <s v="Missing Information"/>
    <s v="Exclude"/>
    <d v="2024-09-22T00:00:00"/>
    <d v="2024-09-22T00:00:00"/>
    <s v="Yes"/>
    <s v="Retail"/>
    <s v="Bangalore"/>
    <s v="Bangalore"/>
    <n v="2860.71"/>
  </r>
  <r>
    <n v="2006"/>
    <x v="0"/>
    <x v="0"/>
    <x v="5"/>
    <n v="7"/>
    <s v="Number"/>
    <s v="7"/>
    <s v="Yes"/>
    <x v="1"/>
    <s v="Sold"/>
    <m/>
    <m/>
    <s v="Invalid"/>
    <s v="Exclude"/>
    <n v="0"/>
    <s v="Insufficient Data"/>
    <s v="Missing Information"/>
    <s v="Exclude"/>
    <m/>
    <s v="Missing Date"/>
    <s v="No"/>
    <s v="Retail"/>
    <s v="Delhi"/>
    <s v="Delhi"/>
    <n v="-573.17999999999995"/>
  </r>
  <r>
    <n v="3267"/>
    <x v="0"/>
    <x v="2"/>
    <x v="18"/>
    <m/>
    <s v="Missing"/>
    <s v="Unknown"/>
    <s v="No"/>
    <x v="0"/>
    <s v="Available"/>
    <m/>
    <n v="0.52"/>
    <s v="Valid"/>
    <s v="Include"/>
    <n v="0"/>
    <s v="Insufficient Data"/>
    <s v="Missing Information"/>
    <s v="Exclude"/>
    <d v="2025-02-15T00:00:00"/>
    <d v="2025-02-15T00:00:00"/>
    <s v="Yes"/>
    <s v="Retail"/>
    <s v="Pune"/>
    <s v="Pune"/>
    <n v="345.92"/>
  </r>
  <r>
    <n v="3268"/>
    <x v="2"/>
    <x v="1"/>
    <x v="6"/>
    <s v="L"/>
    <s v="Alphabet"/>
    <s v="L"/>
    <s v="Yes"/>
    <x v="0"/>
    <s v="Available"/>
    <m/>
    <m/>
    <s v="Invalid"/>
    <s v="Exclude"/>
    <n v="0"/>
    <s v="Insufficient Data"/>
    <s v="Missing Information"/>
    <s v="Exclude"/>
    <d v="2025-07-11T00:00:00"/>
    <d v="2025-07-11T00:00:00"/>
    <s v="Yes"/>
    <s v="Retail"/>
    <s v="Mumbai"/>
    <s v="Mumbai"/>
    <n v="1586.4"/>
  </r>
  <r>
    <n v="3269"/>
    <x v="1"/>
    <x v="1"/>
    <x v="6"/>
    <s v="M"/>
    <s v="Alphabet"/>
    <s v="M"/>
    <s v="Yes"/>
    <x v="0"/>
    <s v="Available"/>
    <n v="7268.31"/>
    <m/>
    <s v="Invalid"/>
    <s v="Exclude"/>
    <n v="0"/>
    <s v="Insufficient Data"/>
    <s v="Missing Information"/>
    <s v="Exclude"/>
    <d v="2024-12-03T00:00:00"/>
    <d v="2024-12-03T00:00:00"/>
    <s v="Yes"/>
    <s v="Online"/>
    <s v="Mumbai"/>
    <s v="Mumbai"/>
    <n v="-719.57"/>
  </r>
  <r>
    <n v="3270"/>
    <x v="0"/>
    <x v="2"/>
    <x v="17"/>
    <s v="XL"/>
    <s v="Alphabet"/>
    <s v="XL"/>
    <s v="Yes"/>
    <x v="0"/>
    <s v="Available"/>
    <m/>
    <m/>
    <s v="Invalid"/>
    <s v="Exclude"/>
    <n v="0"/>
    <s v="Insufficient Data"/>
    <s v="Missing Information"/>
    <s v="Exclude"/>
    <d v="2025-06-03T00:00:00"/>
    <d v="2025-06-03T00:00:00"/>
    <s v="Yes"/>
    <s v="Online"/>
    <s v="Pune"/>
    <s v="Pune"/>
    <n v="3619.8"/>
  </r>
  <r>
    <n v="3271"/>
    <x v="2"/>
    <x v="4"/>
    <x v="19"/>
    <n v="6"/>
    <s v="Number"/>
    <s v="6"/>
    <s v="Yes"/>
    <x v="0"/>
    <s v="Available"/>
    <m/>
    <m/>
    <s v="Invalid"/>
    <s v="Exclude"/>
    <n v="0"/>
    <s v="Insufficient Data"/>
    <s v="Missing Information"/>
    <s v="Exclude"/>
    <d v="2025-05-18T00:00:00"/>
    <d v="2025-05-18T00:00:00"/>
    <s v="Yes"/>
    <s v="Retail"/>
    <s v="Hyderabad"/>
    <s v="Hyderabad"/>
    <n v="545.1"/>
  </r>
  <r>
    <n v="3272"/>
    <x v="2"/>
    <x v="2"/>
    <x v="3"/>
    <n v="8"/>
    <s v="Number"/>
    <s v="8"/>
    <s v="Yes"/>
    <x v="0"/>
    <s v="Available"/>
    <m/>
    <m/>
    <s v="Invalid"/>
    <s v="Exclude"/>
    <n v="0"/>
    <s v="Insufficient Data"/>
    <s v="Missing Information"/>
    <s v="Exclude"/>
    <m/>
    <s v="Missing Date"/>
    <s v="No"/>
    <s v="Retail"/>
    <s v="Hyderabad"/>
    <s v="Hyderabad"/>
    <n v="-321.24"/>
  </r>
  <r>
    <n v="3273"/>
    <x v="1"/>
    <x v="1"/>
    <x v="15"/>
    <s v="M"/>
    <s v="Alphabet"/>
    <s v="M"/>
    <s v="Yes"/>
    <x v="4"/>
    <s v="Check Return/Refund"/>
    <n v="5527.7"/>
    <n v="0.17"/>
    <s v="Valid"/>
    <s v="Include"/>
    <n v="-4587.99"/>
    <n v="-4587.991"/>
    <s v="Negative Revenue"/>
    <s v="Exclude"/>
    <d v="2024-02-04T00:00:00"/>
    <d v="2024-02-04T00:00:00"/>
    <s v="Yes"/>
    <s v="Online"/>
    <s v="bengaluru"/>
    <s v="Bengaluru"/>
    <n v="2577.59"/>
  </r>
  <r>
    <n v="3274"/>
    <x v="2"/>
    <x v="0"/>
    <x v="0"/>
    <s v="L"/>
    <s v="Alphabet"/>
    <s v="L"/>
    <s v="Yes"/>
    <x v="1"/>
    <s v="Sold"/>
    <n v="6031.14"/>
    <n v="0.15"/>
    <s v="Valid"/>
    <s v="Include"/>
    <n v="15379.41"/>
    <n v="15379.407000000001"/>
    <s v="Valid Revenue"/>
    <s v="Include"/>
    <d v="2025-05-03T00:00:00"/>
    <d v="2025-05-03T00:00:00"/>
    <s v="Yes"/>
    <s v="Retail"/>
    <s v="Hyderabad"/>
    <s v="Hyderabad"/>
    <n v="169.05"/>
  </r>
  <r>
    <n v="3275"/>
    <x v="1"/>
    <x v="1"/>
    <x v="2"/>
    <s v="L"/>
    <s v="Alphabet"/>
    <s v="L"/>
    <s v="Yes"/>
    <x v="2"/>
    <s v="Sold"/>
    <m/>
    <m/>
    <s v="Invalid"/>
    <s v="Exclude"/>
    <n v="0"/>
    <s v="Insufficient Data"/>
    <s v="Missing Information"/>
    <s v="Exclude"/>
    <d v="2025-05-27T00:00:00"/>
    <d v="2025-05-27T00:00:00"/>
    <s v="Yes"/>
    <s v="Retail"/>
    <s v="Hyderabad"/>
    <s v="Hyderabad"/>
    <n v="1652.12"/>
  </r>
  <r>
    <n v="2046"/>
    <x v="2"/>
    <x v="1"/>
    <x v="1"/>
    <m/>
    <s v="Missing"/>
    <s v="Unknown"/>
    <s v="No"/>
    <x v="4"/>
    <s v="Check Return/Refund"/>
    <m/>
    <m/>
    <s v="Invalid"/>
    <s v="Exclude"/>
    <n v="0"/>
    <s v="Insufficient Data"/>
    <s v="Missing Information"/>
    <s v="Exclude"/>
    <d v="2024-09-17T00:00:00"/>
    <d v="2024-09-17T00:00:00"/>
    <s v="Yes"/>
    <s v="Online"/>
    <s v="Bangalore"/>
    <s v="Bangalore"/>
    <n v="1314.84"/>
  </r>
  <r>
    <n v="3277"/>
    <x v="2"/>
    <x v="0"/>
    <x v="0"/>
    <m/>
    <s v="Missing"/>
    <s v="Unknown"/>
    <s v="No"/>
    <x v="2"/>
    <s v="Sold"/>
    <m/>
    <m/>
    <s v="Invalid"/>
    <s v="Exclude"/>
    <n v="0"/>
    <s v="Insufficient Data"/>
    <s v="Missing Information"/>
    <s v="Exclude"/>
    <d v="2024-09-05T00:00:00"/>
    <d v="2024-09-05T00:00:00"/>
    <s v="Yes"/>
    <s v="Online"/>
    <s v="bengaluru"/>
    <s v="Bengaluru"/>
    <n v="293.58999999999997"/>
  </r>
  <r>
    <n v="3278"/>
    <x v="0"/>
    <x v="2"/>
    <x v="17"/>
    <s v="L"/>
    <s v="Alphabet"/>
    <s v="L"/>
    <s v="Yes"/>
    <x v="0"/>
    <s v="Available"/>
    <m/>
    <m/>
    <s v="Invalid"/>
    <s v="Exclude"/>
    <n v="0"/>
    <s v="Insufficient Data"/>
    <s v="Missing Information"/>
    <s v="Exclude"/>
    <d v="2025-01-06T00:00:00"/>
    <d v="2025-01-06T00:00:00"/>
    <s v="Yes"/>
    <s v="Retail"/>
    <s v="Pune"/>
    <s v="Pune"/>
    <n v="107.83"/>
  </r>
  <r>
    <n v="3279"/>
    <x v="0"/>
    <x v="1"/>
    <x v="6"/>
    <s v="XL"/>
    <s v="Alphabet"/>
    <s v="XL"/>
    <s v="Yes"/>
    <x v="2"/>
    <s v="Sold"/>
    <n v="2572.41"/>
    <n v="0.1"/>
    <s v="Valid"/>
    <s v="Include"/>
    <n v="9260.68"/>
    <n v="9260.6759999999995"/>
    <s v="Valid Revenue"/>
    <s v="Include"/>
    <d v="2024-11-09T00:00:00"/>
    <d v="2024-11-09T00:00:00"/>
    <s v="Yes"/>
    <s v="Retail"/>
    <s v="Delhi"/>
    <s v="Delhi"/>
    <n v="3098.28"/>
  </r>
  <r>
    <n v="3280"/>
    <x v="0"/>
    <x v="0"/>
    <x v="0"/>
    <s v="XL"/>
    <s v="Alphabet"/>
    <s v="XL"/>
    <s v="Yes"/>
    <x v="4"/>
    <s v="Check Return/Refund"/>
    <n v="7709.7"/>
    <m/>
    <s v="Invalid"/>
    <s v="Exclude"/>
    <n v="0"/>
    <n v="-7709.7"/>
    <s v="Negative Revenue"/>
    <s v="Exclude"/>
    <d v="2024-10-12T00:00:00"/>
    <d v="2024-10-12T00:00:00"/>
    <s v="Yes"/>
    <s v="Online"/>
    <s v="Mumbai"/>
    <s v="Mumbai"/>
    <n v="663.54"/>
  </r>
  <r>
    <n v="3281"/>
    <x v="2"/>
    <x v="1"/>
    <x v="6"/>
    <s v="L"/>
    <s v="Alphabet"/>
    <s v="L"/>
    <s v="Yes"/>
    <x v="6"/>
    <s v="Sold"/>
    <n v="6075.6"/>
    <m/>
    <s v="Invalid"/>
    <s v="Exclude"/>
    <n v="0"/>
    <n v="12151.2"/>
    <s v="Valid Revenue"/>
    <s v="Include"/>
    <m/>
    <s v="Missing Date"/>
    <s v="No"/>
    <s v="Retail"/>
    <s v="Pune"/>
    <s v="Pune"/>
    <n v="93.8"/>
  </r>
  <r>
    <n v="3282"/>
    <x v="0"/>
    <x v="4"/>
    <x v="8"/>
    <s v="XL"/>
    <s v="Alphabet"/>
    <s v="XL"/>
    <s v="Yes"/>
    <x v="2"/>
    <s v="Sold"/>
    <m/>
    <n v="0.23"/>
    <s v="Valid"/>
    <s v="Include"/>
    <n v="0"/>
    <s v="Insufficient Data"/>
    <s v="Missing Information"/>
    <s v="Exclude"/>
    <d v="2024-05-19T00:00:00"/>
    <d v="2024-05-19T00:00:00"/>
    <s v="Yes"/>
    <s v="Retail"/>
    <s v="Delhi"/>
    <s v="Delhi"/>
    <n v="-190.17"/>
  </r>
  <r>
    <n v="3283"/>
    <x v="2"/>
    <x v="1"/>
    <x v="2"/>
    <s v="XL"/>
    <s v="Alphabet"/>
    <s v="XL"/>
    <s v="Yes"/>
    <x v="6"/>
    <s v="Sold"/>
    <m/>
    <m/>
    <s v="Invalid"/>
    <s v="Exclude"/>
    <n v="0"/>
    <s v="Insufficient Data"/>
    <s v="Missing Information"/>
    <s v="Exclude"/>
    <d v="2024-10-18T00:00:00"/>
    <d v="2024-10-18T00:00:00"/>
    <s v="Yes"/>
    <s v="Online"/>
    <s v="Mumbai"/>
    <s v="Mumbai"/>
    <n v="3871.51"/>
  </r>
  <r>
    <n v="3284"/>
    <x v="1"/>
    <x v="3"/>
    <x v="11"/>
    <m/>
    <s v="Missing"/>
    <s v="Unknown"/>
    <s v="No"/>
    <x v="2"/>
    <s v="Sold"/>
    <n v="5776.74"/>
    <m/>
    <s v="Invalid"/>
    <s v="Exclude"/>
    <n v="0"/>
    <n v="23106.959999999999"/>
    <s v="Valid Revenue"/>
    <s v="Include"/>
    <d v="2024-08-20T00:00:00"/>
    <d v="2024-08-20T00:00:00"/>
    <s v="Yes"/>
    <s v="Online"/>
    <s v="Kolkata"/>
    <s v="Kolkata"/>
    <n v="210.83"/>
  </r>
  <r>
    <n v="3285"/>
    <x v="2"/>
    <x v="0"/>
    <x v="9"/>
    <s v="XL"/>
    <s v="Alphabet"/>
    <s v="XL"/>
    <s v="Yes"/>
    <x v="2"/>
    <s v="Sold"/>
    <m/>
    <m/>
    <s v="Invalid"/>
    <s v="Exclude"/>
    <n v="0"/>
    <s v="Insufficient Data"/>
    <s v="Missing Information"/>
    <s v="Exclude"/>
    <d v="2024-10-05T00:00:00"/>
    <d v="2024-10-05T00:00:00"/>
    <s v="Yes"/>
    <s v="Online"/>
    <s v="Hyderabad"/>
    <s v="Hyderabad"/>
    <n v="-401.38"/>
  </r>
  <r>
    <n v="3286"/>
    <x v="0"/>
    <x v="4"/>
    <x v="19"/>
    <m/>
    <s v="Missing"/>
    <s v="Unknown"/>
    <s v="No"/>
    <x v="5"/>
    <s v="Available"/>
    <n v="4323.8599999999997"/>
    <m/>
    <s v="Invalid"/>
    <s v="Exclude"/>
    <n v="0"/>
    <n v="0"/>
    <s v="No Recorded Revenue"/>
    <s v="Exclude"/>
    <d v="2025-01-16T00:00:00"/>
    <d v="2025-01-16T00:00:00"/>
    <s v="Yes"/>
    <s v="Retail"/>
    <s v="Hyderabad"/>
    <s v="Hyderabad"/>
    <n v="-577.54"/>
  </r>
  <r>
    <n v="3287"/>
    <x v="0"/>
    <x v="3"/>
    <x v="11"/>
    <m/>
    <s v="Missing"/>
    <s v="Unknown"/>
    <s v="No"/>
    <x v="0"/>
    <s v="Available"/>
    <m/>
    <n v="1.02"/>
    <s v="Invalid"/>
    <s v="Exclude"/>
    <n v="0"/>
    <s v="Insufficient Data"/>
    <s v="Missing Information"/>
    <s v="Exclude"/>
    <m/>
    <s v="Missing Date"/>
    <s v="No"/>
    <s v="Retail"/>
    <s v="Mumbai"/>
    <s v="Mumbai"/>
    <n v="-1184.98"/>
  </r>
  <r>
    <n v="3288"/>
    <x v="0"/>
    <x v="2"/>
    <x v="17"/>
    <n v="10"/>
    <s v="Number"/>
    <s v="10"/>
    <s v="Yes"/>
    <x v="2"/>
    <s v="Sold"/>
    <m/>
    <m/>
    <s v="Invalid"/>
    <s v="Exclude"/>
    <n v="0"/>
    <s v="Insufficient Data"/>
    <s v="Missing Information"/>
    <s v="Exclude"/>
    <d v="2024-07-25T00:00:00"/>
    <d v="2024-07-25T00:00:00"/>
    <s v="Yes"/>
    <s v="Retail"/>
    <s v="Delhi"/>
    <s v="Delhi"/>
    <n v="3852.98"/>
  </r>
  <r>
    <n v="3289"/>
    <x v="2"/>
    <x v="0"/>
    <x v="9"/>
    <s v="M"/>
    <s v="Alphabet"/>
    <s v="M"/>
    <s v="Yes"/>
    <x v="4"/>
    <s v="Check Return/Refund"/>
    <m/>
    <m/>
    <s v="Invalid"/>
    <s v="Exclude"/>
    <n v="0"/>
    <s v="Insufficient Data"/>
    <s v="Missing Information"/>
    <s v="Exclude"/>
    <d v="2024-09-13T00:00:00"/>
    <d v="2024-09-13T00:00:00"/>
    <s v="Yes"/>
    <s v="Online"/>
    <s v="Pune"/>
    <s v="Pune"/>
    <n v="-878.7"/>
  </r>
  <r>
    <n v="3290"/>
    <x v="0"/>
    <x v="2"/>
    <x v="18"/>
    <s v="XL"/>
    <s v="Alphabet"/>
    <s v="XL"/>
    <s v="Yes"/>
    <x v="6"/>
    <s v="Sold"/>
    <n v="7377.71"/>
    <m/>
    <s v="Invalid"/>
    <s v="Exclude"/>
    <n v="0"/>
    <n v="14755.42"/>
    <s v="Valid Revenue"/>
    <s v="Include"/>
    <m/>
    <s v="Missing Date"/>
    <s v="No"/>
    <s v="Online"/>
    <s v="Pune"/>
    <s v="Pune"/>
    <n v="2588.85"/>
  </r>
  <r>
    <n v="3291"/>
    <x v="1"/>
    <x v="3"/>
    <x v="11"/>
    <s v="XL"/>
    <s v="Alphabet"/>
    <s v="XL"/>
    <s v="Yes"/>
    <x v="0"/>
    <s v="Available"/>
    <m/>
    <m/>
    <s v="Invalid"/>
    <s v="Exclude"/>
    <n v="0"/>
    <s v="Insufficient Data"/>
    <s v="Missing Information"/>
    <s v="Exclude"/>
    <m/>
    <s v="Missing Date"/>
    <s v="No"/>
    <s v="Retail"/>
    <s v="Hyderabad"/>
    <s v="Hyderabad"/>
    <n v="-231.54"/>
  </r>
  <r>
    <n v="3292"/>
    <x v="1"/>
    <x v="0"/>
    <x v="9"/>
    <s v="M"/>
    <s v="Alphabet"/>
    <s v="M"/>
    <s v="Yes"/>
    <x v="0"/>
    <s v="Available"/>
    <m/>
    <m/>
    <s v="Invalid"/>
    <s v="Exclude"/>
    <n v="0"/>
    <s v="Insufficient Data"/>
    <s v="Missing Information"/>
    <s v="Exclude"/>
    <d v="2025-05-23T00:00:00"/>
    <d v="2025-05-23T00:00:00"/>
    <s v="Yes"/>
    <s v="Online"/>
    <s v="Hyderabad"/>
    <s v="Hyderabad"/>
    <n v="2299.04"/>
  </r>
  <r>
    <n v="3293"/>
    <x v="0"/>
    <x v="2"/>
    <x v="3"/>
    <m/>
    <s v="Missing"/>
    <s v="Unknown"/>
    <s v="No"/>
    <x v="0"/>
    <s v="Available"/>
    <m/>
    <m/>
    <s v="Invalid"/>
    <s v="Exclude"/>
    <n v="0"/>
    <s v="Insufficient Data"/>
    <s v="Missing Information"/>
    <s v="Exclude"/>
    <m/>
    <s v="Missing Date"/>
    <s v="No"/>
    <s v="Online"/>
    <s v="Kolkata"/>
    <s v="Kolkata"/>
    <n v="1013.24"/>
  </r>
  <r>
    <n v="3294"/>
    <x v="1"/>
    <x v="4"/>
    <x v="19"/>
    <m/>
    <s v="Missing"/>
    <s v="Unknown"/>
    <s v="No"/>
    <x v="0"/>
    <s v="Available"/>
    <m/>
    <m/>
    <s v="Invalid"/>
    <s v="Exclude"/>
    <n v="0"/>
    <s v="Insufficient Data"/>
    <s v="Missing Information"/>
    <s v="Exclude"/>
    <m/>
    <s v="Missing Date"/>
    <s v="No"/>
    <s v="Retail"/>
    <s v="Kolkata"/>
    <s v="Kolkata"/>
    <n v="-101.37"/>
  </r>
  <r>
    <n v="3295"/>
    <x v="1"/>
    <x v="0"/>
    <x v="0"/>
    <n v="10"/>
    <s v="Number"/>
    <s v="10"/>
    <s v="Yes"/>
    <x v="0"/>
    <s v="Available"/>
    <n v="2983.6"/>
    <m/>
    <s v="Invalid"/>
    <s v="Exclude"/>
    <n v="0"/>
    <s v="Insufficient Data"/>
    <s v="Missing Information"/>
    <s v="Exclude"/>
    <d v="2024-12-29T00:00:00"/>
    <d v="2024-12-29T00:00:00"/>
    <s v="Yes"/>
    <s v="Online"/>
    <s v="Delhi"/>
    <s v="Delhi"/>
    <n v="3650.65"/>
  </r>
  <r>
    <n v="2021"/>
    <x v="0"/>
    <x v="3"/>
    <x v="4"/>
    <n v="12"/>
    <s v="Number"/>
    <s v="12"/>
    <s v="Yes"/>
    <x v="2"/>
    <s v="Sold"/>
    <m/>
    <m/>
    <s v="Invalid"/>
    <s v="Exclude"/>
    <n v="0"/>
    <s v="Insufficient Data"/>
    <s v="Missing Information"/>
    <s v="Exclude"/>
    <m/>
    <s v="Missing Date"/>
    <s v="No"/>
    <s v="Online"/>
    <s v="Hyderabad"/>
    <s v="Hyderabad"/>
    <n v="2465.98"/>
  </r>
  <r>
    <n v="3297"/>
    <x v="2"/>
    <x v="2"/>
    <x v="18"/>
    <s v="L"/>
    <s v="Alphabet"/>
    <s v="L"/>
    <s v="Yes"/>
    <x v="0"/>
    <s v="Available"/>
    <n v="5875.99"/>
    <m/>
    <s v="Invalid"/>
    <s v="Exclude"/>
    <n v="0"/>
    <s v="Insufficient Data"/>
    <s v="Missing Information"/>
    <s v="Exclude"/>
    <d v="2025-02-07T00:00:00"/>
    <d v="2025-02-07T00:00:00"/>
    <s v="Yes"/>
    <s v="Online"/>
    <s v="Delhi"/>
    <s v="Delhi"/>
    <n v="3803.18"/>
  </r>
  <r>
    <n v="3298"/>
    <x v="2"/>
    <x v="0"/>
    <x v="14"/>
    <m/>
    <s v="Missing"/>
    <s v="Unknown"/>
    <s v="No"/>
    <x v="2"/>
    <s v="Sold"/>
    <n v="9716.0300000000007"/>
    <m/>
    <s v="Invalid"/>
    <s v="Exclude"/>
    <n v="0"/>
    <n v="38864.120000000003"/>
    <s v="Valid Revenue"/>
    <s v="Include"/>
    <m/>
    <s v="Missing Date"/>
    <s v="No"/>
    <s v="Online"/>
    <s v="Mumbai"/>
    <s v="Mumbai"/>
    <n v="2961.23"/>
  </r>
  <r>
    <n v="3299"/>
    <x v="2"/>
    <x v="4"/>
    <x v="12"/>
    <m/>
    <s v="Missing"/>
    <s v="Unknown"/>
    <s v="No"/>
    <x v="0"/>
    <s v="Available"/>
    <m/>
    <n v="0.68"/>
    <s v="Valid"/>
    <s v="Include"/>
    <n v="0"/>
    <s v="Insufficient Data"/>
    <s v="Missing Information"/>
    <s v="Exclude"/>
    <m/>
    <s v="Missing Date"/>
    <s v="No"/>
    <s v="Retail"/>
    <s v="bengaluru"/>
    <s v="Bengaluru"/>
    <n v="1517.07"/>
  </r>
  <r>
    <n v="3300"/>
    <x v="1"/>
    <x v="4"/>
    <x v="8"/>
    <s v="L"/>
    <s v="Alphabet"/>
    <s v="L"/>
    <s v="Yes"/>
    <x v="6"/>
    <s v="Sold"/>
    <m/>
    <m/>
    <s v="Invalid"/>
    <s v="Exclude"/>
    <n v="0"/>
    <s v="Insufficient Data"/>
    <s v="Missing Information"/>
    <s v="Exclude"/>
    <d v="2024-12-18T00:00:00"/>
    <d v="2024-12-18T00:00:00"/>
    <s v="Yes"/>
    <s v="Retail"/>
    <s v="Bangalore"/>
    <s v="Bangalore"/>
    <n v="3436.23"/>
  </r>
  <r>
    <n v="3301"/>
    <x v="1"/>
    <x v="2"/>
    <x v="7"/>
    <s v="L"/>
    <s v="Alphabet"/>
    <s v="L"/>
    <s v="Yes"/>
    <x v="5"/>
    <s v="Available"/>
    <n v="4492.46"/>
    <m/>
    <s v="Invalid"/>
    <s v="Exclude"/>
    <n v="0"/>
    <n v="0"/>
    <s v="No Recorded Revenue"/>
    <s v="Exclude"/>
    <m/>
    <s v="Missing Date"/>
    <s v="No"/>
    <s v="Retail"/>
    <s v="Hyderabad"/>
    <s v="Hyderabad"/>
    <n v="1018.52"/>
  </r>
  <r>
    <n v="3302"/>
    <x v="1"/>
    <x v="1"/>
    <x v="1"/>
    <s v="M"/>
    <s v="Alphabet"/>
    <s v="M"/>
    <s v="Yes"/>
    <x v="0"/>
    <s v="Available"/>
    <n v="6226.74"/>
    <m/>
    <s v="Invalid"/>
    <s v="Exclude"/>
    <n v="0"/>
    <s v="Insufficient Data"/>
    <s v="Missing Information"/>
    <s v="Exclude"/>
    <d v="2025-05-12T00:00:00"/>
    <d v="2025-05-12T00:00:00"/>
    <s v="Yes"/>
    <s v="Retail"/>
    <s v="Pune"/>
    <s v="Pune"/>
    <n v="-316.51"/>
  </r>
  <r>
    <n v="3303"/>
    <x v="0"/>
    <x v="1"/>
    <x v="1"/>
    <n v="9"/>
    <s v="Number"/>
    <s v="9"/>
    <s v="Yes"/>
    <x v="6"/>
    <s v="Sold"/>
    <n v="6380.5"/>
    <m/>
    <s v="Invalid"/>
    <s v="Exclude"/>
    <n v="0"/>
    <n v="12761"/>
    <s v="Valid Revenue"/>
    <s v="Include"/>
    <d v="2024-10-19T00:00:00"/>
    <d v="2024-10-19T00:00:00"/>
    <s v="Yes"/>
    <s v="Online"/>
    <s v="Kolkata"/>
    <s v="Kolkata"/>
    <n v="2846.02"/>
  </r>
  <r>
    <n v="3304"/>
    <x v="1"/>
    <x v="3"/>
    <x v="4"/>
    <s v="M"/>
    <s v="Alphabet"/>
    <s v="M"/>
    <s v="Yes"/>
    <x v="0"/>
    <s v="Available"/>
    <m/>
    <n v="0.65"/>
    <s v="Valid"/>
    <s v="Include"/>
    <n v="0"/>
    <s v="Insufficient Data"/>
    <s v="Missing Information"/>
    <s v="Exclude"/>
    <d v="2024-11-15T00:00:00"/>
    <d v="2024-11-15T00:00:00"/>
    <s v="Yes"/>
    <s v="Online"/>
    <s v="Mumbai"/>
    <s v="Mumbai"/>
    <n v="2405.3000000000002"/>
  </r>
  <r>
    <n v="3305"/>
    <x v="0"/>
    <x v="3"/>
    <x v="11"/>
    <m/>
    <s v="Missing"/>
    <s v="Unknown"/>
    <s v="No"/>
    <x v="0"/>
    <s v="Available"/>
    <n v="4216.1400000000003"/>
    <m/>
    <s v="Invalid"/>
    <s v="Exclude"/>
    <n v="0"/>
    <s v="Insufficient Data"/>
    <s v="Missing Information"/>
    <s v="Exclude"/>
    <d v="2024-10-17T00:00:00"/>
    <d v="2024-10-17T00:00:00"/>
    <s v="Yes"/>
    <s v="Retail"/>
    <s v="Hyderabad"/>
    <s v="Hyderabad"/>
    <n v="-687.95"/>
  </r>
  <r>
    <n v="3306"/>
    <x v="0"/>
    <x v="4"/>
    <x v="19"/>
    <s v="L"/>
    <s v="Alphabet"/>
    <s v="L"/>
    <s v="Yes"/>
    <x v="0"/>
    <s v="Available"/>
    <m/>
    <n v="0.25"/>
    <s v="Valid"/>
    <s v="Include"/>
    <n v="0"/>
    <s v="Insufficient Data"/>
    <s v="Missing Information"/>
    <s v="Exclude"/>
    <d v="2024-07-30T00:00:00"/>
    <d v="2024-07-30T00:00:00"/>
    <s v="Yes"/>
    <s v="Retail"/>
    <s v="Mumbai"/>
    <s v="Mumbai"/>
    <n v="3052.49"/>
  </r>
  <r>
    <n v="3307"/>
    <x v="1"/>
    <x v="1"/>
    <x v="6"/>
    <s v="M"/>
    <s v="Alphabet"/>
    <s v="M"/>
    <s v="Yes"/>
    <x v="0"/>
    <s v="Available"/>
    <n v="7127.99"/>
    <m/>
    <s v="Invalid"/>
    <s v="Exclude"/>
    <n v="0"/>
    <s v="Insufficient Data"/>
    <s v="Missing Information"/>
    <s v="Exclude"/>
    <d v="2024-08-12T00:00:00"/>
    <d v="2024-08-12T00:00:00"/>
    <s v="Yes"/>
    <s v="Online"/>
    <s v="Mumbai"/>
    <s v="Mumbai"/>
    <n v="818.55"/>
  </r>
  <r>
    <n v="3308"/>
    <x v="2"/>
    <x v="0"/>
    <x v="14"/>
    <m/>
    <s v="Missing"/>
    <s v="Unknown"/>
    <s v="No"/>
    <x v="5"/>
    <s v="Available"/>
    <m/>
    <n v="0.85"/>
    <s v="Valid"/>
    <s v="Include"/>
    <n v="0"/>
    <s v="Insufficient Data"/>
    <s v="Missing Information"/>
    <s v="Exclude"/>
    <d v="2025-04-08T00:00:00"/>
    <d v="2025-04-08T00:00:00"/>
    <s v="Yes"/>
    <s v="Online"/>
    <s v="Bangalore"/>
    <s v="Bangalore"/>
    <n v="2625.19"/>
  </r>
  <r>
    <n v="3309"/>
    <x v="2"/>
    <x v="2"/>
    <x v="18"/>
    <m/>
    <s v="Missing"/>
    <s v="Unknown"/>
    <s v="No"/>
    <x v="0"/>
    <s v="Available"/>
    <n v="5594.08"/>
    <m/>
    <s v="Invalid"/>
    <s v="Exclude"/>
    <n v="0"/>
    <s v="Insufficient Data"/>
    <s v="Missing Information"/>
    <s v="Exclude"/>
    <d v="2023-09-12T00:00:00"/>
    <d v="2023-09-12T00:00:00"/>
    <s v="Yes"/>
    <s v="Retail"/>
    <s v="Hyderabad"/>
    <s v="Hyderabad"/>
    <n v="626.95000000000005"/>
  </r>
  <r>
    <n v="3310"/>
    <x v="1"/>
    <x v="3"/>
    <x v="11"/>
    <s v="M"/>
    <s v="Alphabet"/>
    <s v="M"/>
    <s v="Yes"/>
    <x v="2"/>
    <s v="Sold"/>
    <m/>
    <n v="0.21"/>
    <s v="Valid"/>
    <s v="Include"/>
    <n v="0"/>
    <s v="Insufficient Data"/>
    <s v="Missing Information"/>
    <s v="Exclude"/>
    <d v="2025-04-18T00:00:00"/>
    <d v="2025-04-18T00:00:00"/>
    <s v="Yes"/>
    <s v="Retail"/>
    <s v="Kolkata"/>
    <s v="Kolkata"/>
    <n v="2856.16"/>
  </r>
  <r>
    <n v="3311"/>
    <x v="0"/>
    <x v="1"/>
    <x v="2"/>
    <s v="M"/>
    <s v="Alphabet"/>
    <s v="M"/>
    <s v="Yes"/>
    <x v="5"/>
    <s v="Available"/>
    <m/>
    <n v="0.04"/>
    <s v="Valid"/>
    <s v="Include"/>
    <n v="0"/>
    <s v="Insufficient Data"/>
    <s v="Missing Information"/>
    <s v="Exclude"/>
    <d v="2025-05-02T00:00:00"/>
    <d v="2025-05-02T00:00:00"/>
    <s v="Yes"/>
    <s v="Online"/>
    <s v="Delhi"/>
    <s v="Delhi"/>
    <n v="3152.21"/>
  </r>
  <r>
    <n v="3312"/>
    <x v="1"/>
    <x v="4"/>
    <x v="13"/>
    <s v="M"/>
    <s v="Alphabet"/>
    <s v="M"/>
    <s v="Yes"/>
    <x v="3"/>
    <s v="Sold"/>
    <n v="8069.3"/>
    <m/>
    <s v="Invalid"/>
    <s v="Exclude"/>
    <n v="0"/>
    <n v="8069.3"/>
    <s v="Valid Revenue"/>
    <s v="Include"/>
    <d v="2025-05-25T00:00:00"/>
    <d v="2025-05-25T00:00:00"/>
    <s v="Yes"/>
    <s v="Retail"/>
    <s v="Pune"/>
    <s v="Pune"/>
    <n v="-95.96"/>
  </r>
  <r>
    <n v="3313"/>
    <x v="0"/>
    <x v="4"/>
    <x v="12"/>
    <n v="8"/>
    <s v="Number"/>
    <s v="8"/>
    <s v="Yes"/>
    <x v="5"/>
    <s v="Available"/>
    <n v="9460.52"/>
    <m/>
    <s v="Invalid"/>
    <s v="Exclude"/>
    <n v="0"/>
    <n v="0"/>
    <s v="No Recorded Revenue"/>
    <s v="Exclude"/>
    <m/>
    <s v="Missing Date"/>
    <s v="No"/>
    <s v="Retail"/>
    <s v="Hyderabad"/>
    <s v="Hyderabad"/>
    <n v="-476.54"/>
  </r>
  <r>
    <n v="3314"/>
    <x v="2"/>
    <x v="0"/>
    <x v="14"/>
    <n v="9"/>
    <s v="Number"/>
    <s v="9"/>
    <s v="Yes"/>
    <x v="6"/>
    <s v="Sold"/>
    <n v="7050.14"/>
    <m/>
    <s v="Invalid"/>
    <s v="Exclude"/>
    <n v="0"/>
    <n v="14100.28"/>
    <s v="Valid Revenue"/>
    <s v="Include"/>
    <m/>
    <s v="Missing Date"/>
    <s v="No"/>
    <s v="Retail"/>
    <s v="Hyderabad"/>
    <s v="Hyderabad"/>
    <n v="-815.54"/>
  </r>
  <r>
    <n v="3315"/>
    <x v="1"/>
    <x v="0"/>
    <x v="9"/>
    <s v="XL"/>
    <s v="Alphabet"/>
    <s v="XL"/>
    <s v="Yes"/>
    <x v="0"/>
    <s v="Available"/>
    <m/>
    <m/>
    <s v="Invalid"/>
    <s v="Exclude"/>
    <n v="0"/>
    <s v="Insufficient Data"/>
    <s v="Missing Information"/>
    <s v="Exclude"/>
    <m/>
    <s v="Missing Date"/>
    <s v="No"/>
    <s v="Retail"/>
    <s v="Bangalore"/>
    <s v="Bangalore"/>
    <n v="1345.26"/>
  </r>
  <r>
    <n v="3316"/>
    <x v="1"/>
    <x v="3"/>
    <x v="4"/>
    <s v="L"/>
    <s v="Alphabet"/>
    <s v="L"/>
    <s v="Yes"/>
    <x v="0"/>
    <s v="Available"/>
    <m/>
    <n v="1.02"/>
    <s v="Invalid"/>
    <s v="Exclude"/>
    <n v="0"/>
    <s v="Insufficient Data"/>
    <s v="Missing Information"/>
    <s v="Exclude"/>
    <d v="2024-04-25T00:00:00"/>
    <d v="2024-04-25T00:00:00"/>
    <s v="Yes"/>
    <s v="Online"/>
    <s v="bengaluru"/>
    <s v="Bengaluru"/>
    <n v="27.15"/>
  </r>
  <r>
    <n v="3317"/>
    <x v="0"/>
    <x v="4"/>
    <x v="8"/>
    <n v="10"/>
    <s v="Number"/>
    <s v="10"/>
    <s v="Yes"/>
    <x v="1"/>
    <s v="Sold"/>
    <m/>
    <m/>
    <s v="Invalid"/>
    <s v="Exclude"/>
    <n v="0"/>
    <s v="Insufficient Data"/>
    <s v="Missing Information"/>
    <s v="Exclude"/>
    <m/>
    <s v="Missing Date"/>
    <s v="No"/>
    <s v="Online"/>
    <s v="Hyderabad"/>
    <s v="Hyderabad"/>
    <n v="3852.52"/>
  </r>
  <r>
    <n v="3318"/>
    <x v="2"/>
    <x v="0"/>
    <x v="5"/>
    <s v="XL"/>
    <s v="Alphabet"/>
    <s v="XL"/>
    <s v="Yes"/>
    <x v="0"/>
    <s v="Available"/>
    <m/>
    <m/>
    <s v="Invalid"/>
    <s v="Exclude"/>
    <n v="0"/>
    <s v="Insufficient Data"/>
    <s v="Missing Information"/>
    <s v="Exclude"/>
    <d v="2025-04-11T00:00:00"/>
    <d v="2025-04-11T00:00:00"/>
    <s v="Yes"/>
    <s v="Online"/>
    <s v="Delhi"/>
    <s v="Delhi"/>
    <n v="1096.06"/>
  </r>
  <r>
    <n v="3319"/>
    <x v="1"/>
    <x v="3"/>
    <x v="10"/>
    <s v="XL"/>
    <s v="Alphabet"/>
    <s v="XL"/>
    <s v="Yes"/>
    <x v="0"/>
    <s v="Available"/>
    <n v="6109.1"/>
    <n v="0.37"/>
    <s v="Valid"/>
    <s v="Include"/>
    <n v="0"/>
    <s v="Insufficient Data"/>
    <s v="Missing Information"/>
    <s v="Exclude"/>
    <d v="2024-09-28T00:00:00"/>
    <d v="2024-09-28T00:00:00"/>
    <s v="Yes"/>
    <s v="Retail"/>
    <s v="Mumbai"/>
    <s v="Mumbai"/>
    <n v="-846.73"/>
  </r>
  <r>
    <n v="3320"/>
    <x v="0"/>
    <x v="4"/>
    <x v="8"/>
    <m/>
    <s v="Missing"/>
    <s v="Unknown"/>
    <s v="No"/>
    <x v="0"/>
    <s v="Available"/>
    <n v="8046.47"/>
    <n v="0.05"/>
    <s v="Valid"/>
    <s v="Include"/>
    <n v="0"/>
    <s v="Insufficient Data"/>
    <s v="Missing Information"/>
    <s v="Exclude"/>
    <d v="2024-09-12T00:00:00"/>
    <d v="2024-09-12T00:00:00"/>
    <s v="Yes"/>
    <s v="Online"/>
    <s v="Kolkata"/>
    <s v="Kolkata"/>
    <n v="-274.91000000000003"/>
  </r>
  <r>
    <n v="3321"/>
    <x v="0"/>
    <x v="1"/>
    <x v="1"/>
    <s v="M"/>
    <s v="Alphabet"/>
    <s v="M"/>
    <s v="Yes"/>
    <x v="2"/>
    <s v="Sold"/>
    <n v="4986.67"/>
    <n v="1.07"/>
    <s v="Invalid"/>
    <s v="Exclude"/>
    <n v="-1396.27"/>
    <s v="Insufficient Data"/>
    <s v="Missing Information"/>
    <s v="Exclude"/>
    <d v="2025-01-15T00:00:00"/>
    <d v="2025-01-15T00:00:00"/>
    <s v="Yes"/>
    <s v="Retail"/>
    <s v="Mumbai"/>
    <s v="Mumbai"/>
    <n v="3170.16"/>
  </r>
  <r>
    <n v="3322"/>
    <x v="2"/>
    <x v="0"/>
    <x v="9"/>
    <s v="M"/>
    <s v="Alphabet"/>
    <s v="M"/>
    <s v="Yes"/>
    <x v="0"/>
    <s v="Available"/>
    <m/>
    <m/>
    <s v="Invalid"/>
    <s v="Exclude"/>
    <n v="0"/>
    <s v="Insufficient Data"/>
    <s v="Missing Information"/>
    <s v="Exclude"/>
    <d v="2023-08-28T00:00:00"/>
    <d v="2023-08-28T00:00:00"/>
    <s v="Yes"/>
    <s v="Online"/>
    <s v="Hyderabad"/>
    <s v="Hyderabad"/>
    <n v="864.55"/>
  </r>
  <r>
    <n v="3323"/>
    <x v="2"/>
    <x v="3"/>
    <x v="10"/>
    <m/>
    <s v="Missing"/>
    <s v="Unknown"/>
    <s v="No"/>
    <x v="4"/>
    <s v="Check Return/Refund"/>
    <n v="8130.74"/>
    <n v="7.0000000000000007E-2"/>
    <s v="Valid"/>
    <s v="Include"/>
    <n v="-7561.59"/>
    <n v="-7561.5881999999992"/>
    <s v="Negative Revenue"/>
    <s v="Exclude"/>
    <d v="2024-01-01T00:00:00"/>
    <d v="2024-01-01T00:00:00"/>
    <s v="Yes"/>
    <s v="Retail"/>
    <s v="Delhi"/>
    <s v="Delhi"/>
    <n v="-687.56"/>
  </r>
  <r>
    <n v="3324"/>
    <x v="1"/>
    <x v="2"/>
    <x v="17"/>
    <m/>
    <s v="Missing"/>
    <s v="Unknown"/>
    <s v="No"/>
    <x v="0"/>
    <s v="Available"/>
    <m/>
    <m/>
    <s v="Invalid"/>
    <s v="Exclude"/>
    <n v="0"/>
    <s v="Insufficient Data"/>
    <s v="Missing Information"/>
    <s v="Exclude"/>
    <d v="2024-08-17T00:00:00"/>
    <d v="2024-08-17T00:00:00"/>
    <s v="Yes"/>
    <s v="Retail"/>
    <s v="Hyderabad"/>
    <s v="Hyderabad"/>
    <n v="-871.48"/>
  </r>
  <r>
    <n v="3325"/>
    <x v="0"/>
    <x v="4"/>
    <x v="19"/>
    <s v="L"/>
    <s v="Alphabet"/>
    <s v="L"/>
    <s v="Yes"/>
    <x v="0"/>
    <s v="Available"/>
    <m/>
    <m/>
    <s v="Invalid"/>
    <s v="Exclude"/>
    <n v="0"/>
    <s v="Insufficient Data"/>
    <s v="Missing Information"/>
    <s v="Exclude"/>
    <d v="2024-11-06T00:00:00"/>
    <d v="2024-11-06T00:00:00"/>
    <s v="Yes"/>
    <s v="Online"/>
    <s v="Hyderabad"/>
    <s v="Hyderabad"/>
    <n v="1115.7"/>
  </r>
  <r>
    <n v="3326"/>
    <x v="2"/>
    <x v="0"/>
    <x v="0"/>
    <s v="M"/>
    <s v="Alphabet"/>
    <s v="M"/>
    <s v="Yes"/>
    <x v="0"/>
    <s v="Available"/>
    <m/>
    <n v="0.88"/>
    <s v="Valid"/>
    <s v="Include"/>
    <n v="0"/>
    <s v="Insufficient Data"/>
    <s v="Missing Information"/>
    <s v="Exclude"/>
    <d v="2025-05-30T00:00:00"/>
    <d v="2025-05-30T00:00:00"/>
    <s v="Yes"/>
    <s v="Online"/>
    <s v="Mumbai"/>
    <s v="Mumbai"/>
    <n v="991.04"/>
  </r>
  <r>
    <n v="3327"/>
    <x v="2"/>
    <x v="0"/>
    <x v="5"/>
    <n v="12"/>
    <s v="Number"/>
    <s v="12"/>
    <s v="Yes"/>
    <x v="1"/>
    <s v="Sold"/>
    <m/>
    <m/>
    <s v="Invalid"/>
    <s v="Exclude"/>
    <n v="0"/>
    <s v="Insufficient Data"/>
    <s v="Missing Information"/>
    <s v="Exclude"/>
    <d v="2025-03-10T00:00:00"/>
    <d v="2025-03-10T00:00:00"/>
    <s v="Yes"/>
    <s v="Online"/>
    <s v="bengaluru"/>
    <s v="Bengaluru"/>
    <n v="-1155.6099999999999"/>
  </r>
  <r>
    <n v="3328"/>
    <x v="1"/>
    <x v="1"/>
    <x v="15"/>
    <m/>
    <s v="Missing"/>
    <s v="Unknown"/>
    <s v="No"/>
    <x v="4"/>
    <s v="Check Return/Refund"/>
    <m/>
    <n v="0.25"/>
    <s v="Valid"/>
    <s v="Include"/>
    <n v="0"/>
    <s v="Insufficient Data"/>
    <s v="Missing Information"/>
    <s v="Exclude"/>
    <d v="2024-09-20T00:00:00"/>
    <d v="2024-09-20T00:00:00"/>
    <s v="Yes"/>
    <s v="Online"/>
    <s v="Pune"/>
    <s v="Pune"/>
    <n v="2132.4899999999998"/>
  </r>
  <r>
    <n v="3329"/>
    <x v="0"/>
    <x v="0"/>
    <x v="14"/>
    <s v="M"/>
    <s v="Alphabet"/>
    <s v="M"/>
    <s v="Yes"/>
    <x v="0"/>
    <s v="Available"/>
    <m/>
    <m/>
    <s v="Invalid"/>
    <s v="Exclude"/>
    <n v="0"/>
    <s v="Insufficient Data"/>
    <s v="Missing Information"/>
    <s v="Exclude"/>
    <d v="2024-04-28T00:00:00"/>
    <d v="2024-04-28T00:00:00"/>
    <s v="Yes"/>
    <s v="Retail"/>
    <s v="Kolkata"/>
    <s v="Kolkata"/>
    <n v="530.29"/>
  </r>
  <r>
    <n v="3330"/>
    <x v="1"/>
    <x v="0"/>
    <x v="9"/>
    <s v="M"/>
    <s v="Alphabet"/>
    <s v="M"/>
    <s v="Yes"/>
    <x v="4"/>
    <s v="Check Return/Refund"/>
    <m/>
    <n v="0.85"/>
    <s v="Valid"/>
    <s v="Include"/>
    <n v="0"/>
    <s v="Insufficient Data"/>
    <s v="Missing Information"/>
    <s v="Exclude"/>
    <m/>
    <s v="Missing Date"/>
    <s v="No"/>
    <s v="Online"/>
    <s v="Kolkata"/>
    <s v="Kolkata"/>
    <n v="1714.75"/>
  </r>
  <r>
    <n v="3331"/>
    <x v="0"/>
    <x v="1"/>
    <x v="15"/>
    <s v="L"/>
    <s v="Alphabet"/>
    <s v="L"/>
    <s v="Yes"/>
    <x v="4"/>
    <s v="Check Return/Refund"/>
    <n v="9040.5499999999993"/>
    <m/>
    <s v="Invalid"/>
    <s v="Exclude"/>
    <n v="0"/>
    <n v="-9040.5499999999993"/>
    <s v="Negative Revenue"/>
    <s v="Exclude"/>
    <m/>
    <s v="Missing Date"/>
    <s v="No"/>
    <s v="Retail"/>
    <s v="Mumbai"/>
    <s v="Mumbai"/>
    <n v="2233.5700000000002"/>
  </r>
  <r>
    <n v="3332"/>
    <x v="2"/>
    <x v="0"/>
    <x v="0"/>
    <s v="L"/>
    <s v="Alphabet"/>
    <s v="L"/>
    <s v="Yes"/>
    <x v="0"/>
    <s v="Available"/>
    <n v="3106.54"/>
    <m/>
    <s v="Invalid"/>
    <s v="Exclude"/>
    <n v="0"/>
    <s v="Insufficient Data"/>
    <s v="Missing Information"/>
    <s v="Exclude"/>
    <m/>
    <s v="Missing Date"/>
    <s v="No"/>
    <s v="Retail"/>
    <s v="Pune"/>
    <s v="Pune"/>
    <n v="3793.25"/>
  </r>
  <r>
    <n v="3333"/>
    <x v="0"/>
    <x v="0"/>
    <x v="0"/>
    <s v="L"/>
    <s v="Alphabet"/>
    <s v="L"/>
    <s v="Yes"/>
    <x v="6"/>
    <s v="Sold"/>
    <m/>
    <m/>
    <s v="Invalid"/>
    <s v="Exclude"/>
    <n v="0"/>
    <s v="Insufficient Data"/>
    <s v="Missing Information"/>
    <s v="Exclude"/>
    <m/>
    <s v="Missing Date"/>
    <s v="No"/>
    <s v="Retail"/>
    <s v="Kolkata"/>
    <s v="Kolkata"/>
    <n v="1519.97"/>
  </r>
  <r>
    <n v="3334"/>
    <x v="0"/>
    <x v="1"/>
    <x v="1"/>
    <s v="L"/>
    <s v="Alphabet"/>
    <s v="L"/>
    <s v="Yes"/>
    <x v="1"/>
    <s v="Sold"/>
    <n v="2471.71"/>
    <m/>
    <s v="Invalid"/>
    <s v="Exclude"/>
    <n v="0"/>
    <n v="7415.13"/>
    <s v="Valid Revenue"/>
    <s v="Include"/>
    <d v="2023-11-14T00:00:00"/>
    <d v="2023-11-14T00:00:00"/>
    <s v="Yes"/>
    <s v="Online"/>
    <s v="Mumbai"/>
    <s v="Mumbai"/>
    <n v="1190.8900000000001"/>
  </r>
  <r>
    <n v="3335"/>
    <x v="2"/>
    <x v="1"/>
    <x v="2"/>
    <m/>
    <s v="Missing"/>
    <s v="Unknown"/>
    <s v="No"/>
    <x v="0"/>
    <s v="Available"/>
    <n v="3138.53"/>
    <m/>
    <s v="Invalid"/>
    <s v="Exclude"/>
    <n v="0"/>
    <s v="Insufficient Data"/>
    <s v="Missing Information"/>
    <s v="Exclude"/>
    <d v="2024-08-17T00:00:00"/>
    <d v="2024-08-17T00:00:00"/>
    <s v="Yes"/>
    <s v="Retail"/>
    <s v="Delhi"/>
    <s v="Delhi"/>
    <n v="1221.99"/>
  </r>
  <r>
    <n v="3336"/>
    <x v="0"/>
    <x v="3"/>
    <x v="4"/>
    <s v="XL"/>
    <s v="Alphabet"/>
    <s v="XL"/>
    <s v="Yes"/>
    <x v="0"/>
    <s v="Available"/>
    <n v="4334.53"/>
    <m/>
    <s v="Invalid"/>
    <s v="Exclude"/>
    <n v="0"/>
    <s v="Insufficient Data"/>
    <s v="Missing Information"/>
    <s v="Exclude"/>
    <d v="2025-03-31T00:00:00"/>
    <d v="2025-03-31T00:00:00"/>
    <s v="Yes"/>
    <s v="Online"/>
    <s v="Hyderabad"/>
    <s v="Hyderabad"/>
    <n v="2759.16"/>
  </r>
  <r>
    <n v="3337"/>
    <x v="2"/>
    <x v="0"/>
    <x v="14"/>
    <s v="L"/>
    <s v="Alphabet"/>
    <s v="L"/>
    <s v="Yes"/>
    <x v="2"/>
    <s v="Sold"/>
    <m/>
    <m/>
    <s v="Invalid"/>
    <s v="Exclude"/>
    <n v="0"/>
    <s v="Insufficient Data"/>
    <s v="Missing Information"/>
    <s v="Exclude"/>
    <d v="2024-10-10T00:00:00"/>
    <d v="2024-10-10T00:00:00"/>
    <s v="Yes"/>
    <s v="Online"/>
    <s v="Delhi"/>
    <s v="Delhi"/>
    <n v="2915.13"/>
  </r>
  <r>
    <n v="3338"/>
    <x v="1"/>
    <x v="0"/>
    <x v="14"/>
    <s v="L"/>
    <s v="Alphabet"/>
    <s v="L"/>
    <s v="Yes"/>
    <x v="0"/>
    <s v="Available"/>
    <m/>
    <n v="1.24"/>
    <s v="Invalid"/>
    <s v="Exclude"/>
    <n v="0"/>
    <s v="Insufficient Data"/>
    <s v="Missing Information"/>
    <s v="Exclude"/>
    <d v="2025-06-09T00:00:00"/>
    <d v="2025-06-09T00:00:00"/>
    <s v="Yes"/>
    <s v="Online"/>
    <s v="Kolkata"/>
    <s v="Kolkata"/>
    <n v="3011.73"/>
  </r>
  <r>
    <n v="3339"/>
    <x v="2"/>
    <x v="2"/>
    <x v="18"/>
    <m/>
    <s v="Missing"/>
    <s v="Unknown"/>
    <s v="No"/>
    <x v="0"/>
    <s v="Available"/>
    <n v="6656.01"/>
    <m/>
    <s v="Invalid"/>
    <s v="Exclude"/>
    <n v="0"/>
    <s v="Insufficient Data"/>
    <s v="Missing Information"/>
    <s v="Exclude"/>
    <d v="2025-05-15T00:00:00"/>
    <d v="2025-05-15T00:00:00"/>
    <s v="Yes"/>
    <s v="Retail"/>
    <s v="Delhi"/>
    <s v="Delhi"/>
    <n v="2014.52"/>
  </r>
  <r>
    <n v="3340"/>
    <x v="0"/>
    <x v="1"/>
    <x v="2"/>
    <s v="M"/>
    <s v="Alphabet"/>
    <s v="M"/>
    <s v="Yes"/>
    <x v="1"/>
    <s v="Sold"/>
    <n v="3248.74"/>
    <m/>
    <s v="Invalid"/>
    <s v="Exclude"/>
    <n v="0"/>
    <n v="9746.2199999999993"/>
    <s v="Valid Revenue"/>
    <s v="Include"/>
    <d v="2024-12-29T00:00:00"/>
    <d v="2024-12-29T00:00:00"/>
    <s v="Yes"/>
    <s v="Retail"/>
    <s v="Mumbai"/>
    <s v="Mumbai"/>
    <n v="2551.4699999999998"/>
  </r>
  <r>
    <n v="3341"/>
    <x v="0"/>
    <x v="0"/>
    <x v="9"/>
    <n v="8"/>
    <s v="Number"/>
    <s v="8"/>
    <s v="Yes"/>
    <x v="1"/>
    <s v="Sold"/>
    <n v="8387.99"/>
    <m/>
    <s v="Invalid"/>
    <s v="Exclude"/>
    <n v="0"/>
    <n v="25163.97"/>
    <s v="Valid Revenue"/>
    <s v="Include"/>
    <d v="2024-03-23T00:00:00"/>
    <d v="2024-03-23T00:00:00"/>
    <s v="Yes"/>
    <s v="Online"/>
    <s v="Bangalore"/>
    <s v="Bangalore"/>
    <n v="1693.41"/>
  </r>
  <r>
    <n v="2037"/>
    <x v="1"/>
    <x v="2"/>
    <x v="17"/>
    <n v="12"/>
    <s v="Number"/>
    <s v="12"/>
    <s v="Yes"/>
    <x v="2"/>
    <s v="Sold"/>
    <m/>
    <n v="1.23"/>
    <s v="Invalid"/>
    <s v="Exclude"/>
    <n v="0"/>
    <s v="Insufficient Data"/>
    <s v="Missing Information"/>
    <s v="Exclude"/>
    <d v="2025-04-11T00:00:00"/>
    <d v="2025-04-11T00:00:00"/>
    <s v="Yes"/>
    <s v="Online"/>
    <s v="Delhi"/>
    <s v="Delhi"/>
    <n v="3651.05"/>
  </r>
  <r>
    <n v="3343"/>
    <x v="0"/>
    <x v="4"/>
    <x v="8"/>
    <s v="L"/>
    <s v="Alphabet"/>
    <s v="L"/>
    <s v="Yes"/>
    <x v="1"/>
    <s v="Sold"/>
    <n v="9405.77"/>
    <m/>
    <s v="Invalid"/>
    <s v="Exclude"/>
    <n v="0"/>
    <n v="28217.31"/>
    <s v="Valid Revenue"/>
    <s v="Include"/>
    <d v="2024-11-12T00:00:00"/>
    <d v="2024-11-12T00:00:00"/>
    <s v="Yes"/>
    <s v="Retail"/>
    <s v="Hyderabad"/>
    <s v="Hyderabad"/>
    <n v="1688.78"/>
  </r>
  <r>
    <n v="3344"/>
    <x v="0"/>
    <x v="1"/>
    <x v="6"/>
    <n v="12"/>
    <s v="Number"/>
    <s v="12"/>
    <s v="Yes"/>
    <x v="0"/>
    <s v="Available"/>
    <n v="8217.3700000000008"/>
    <n v="1.06"/>
    <s v="Invalid"/>
    <s v="Exclude"/>
    <n v="0"/>
    <s v="Insufficient Data"/>
    <s v="Missing Information"/>
    <s v="Exclude"/>
    <d v="2025-06-24T00:00:00"/>
    <d v="2025-06-24T00:00:00"/>
    <s v="Yes"/>
    <s v="Retail"/>
    <s v="Hyderabad"/>
    <s v="Hyderabad"/>
    <n v="303.77"/>
  </r>
  <r>
    <n v="2048"/>
    <x v="2"/>
    <x v="2"/>
    <x v="3"/>
    <s v="XL"/>
    <s v="Alphabet"/>
    <s v="XL"/>
    <s v="Yes"/>
    <x v="0"/>
    <s v="Available"/>
    <m/>
    <m/>
    <s v="Invalid"/>
    <s v="Exclude"/>
    <n v="0"/>
    <s v="Insufficient Data"/>
    <s v="Missing Information"/>
    <s v="Exclude"/>
    <m/>
    <s v="Missing Date"/>
    <s v="No"/>
    <s v="Online"/>
    <s v="Bangalore"/>
    <s v="Bangalore"/>
    <n v="1635.47"/>
  </r>
  <r>
    <n v="3346"/>
    <x v="0"/>
    <x v="0"/>
    <x v="0"/>
    <n v="12"/>
    <s v="Number"/>
    <s v="12"/>
    <s v="Yes"/>
    <x v="2"/>
    <s v="Sold"/>
    <m/>
    <n v="0.15"/>
    <s v="Valid"/>
    <s v="Include"/>
    <n v="0"/>
    <s v="Insufficient Data"/>
    <s v="Missing Information"/>
    <s v="Exclude"/>
    <m/>
    <s v="Missing Date"/>
    <s v="No"/>
    <s v="Retail"/>
    <s v="Delhi"/>
    <s v="Delhi"/>
    <n v="3392.46"/>
  </r>
  <r>
    <n v="3347"/>
    <x v="2"/>
    <x v="0"/>
    <x v="14"/>
    <s v="L"/>
    <s v="Alphabet"/>
    <s v="L"/>
    <s v="Yes"/>
    <x v="0"/>
    <s v="Available"/>
    <n v="4389.4399999999996"/>
    <m/>
    <s v="Invalid"/>
    <s v="Exclude"/>
    <n v="0"/>
    <s v="Insufficient Data"/>
    <s v="Missing Information"/>
    <s v="Exclude"/>
    <m/>
    <s v="Missing Date"/>
    <s v="No"/>
    <s v="Online"/>
    <s v="Mumbai"/>
    <s v="Mumbai"/>
    <n v="1546.55"/>
  </r>
  <r>
    <n v="3348"/>
    <x v="1"/>
    <x v="1"/>
    <x v="6"/>
    <n v="9"/>
    <s v="Number"/>
    <s v="9"/>
    <s v="Yes"/>
    <x v="0"/>
    <s v="Available"/>
    <n v="2114.86"/>
    <m/>
    <s v="Invalid"/>
    <s v="Exclude"/>
    <n v="0"/>
    <s v="Insufficient Data"/>
    <s v="Missing Information"/>
    <s v="Exclude"/>
    <d v="2024-09-26T00:00:00"/>
    <d v="2024-09-26T00:00:00"/>
    <s v="Yes"/>
    <s v="Online"/>
    <s v="Hyderabad"/>
    <s v="Hyderabad"/>
    <n v="2636.76"/>
  </r>
  <r>
    <n v="3349"/>
    <x v="2"/>
    <x v="0"/>
    <x v="14"/>
    <s v="M"/>
    <s v="Alphabet"/>
    <s v="M"/>
    <s v="Yes"/>
    <x v="5"/>
    <s v="Available"/>
    <n v="8180.92"/>
    <n v="1.25"/>
    <s v="Invalid"/>
    <s v="Exclude"/>
    <n v="0"/>
    <s v="Insufficient Data"/>
    <s v="Missing Information"/>
    <s v="Exclude"/>
    <m/>
    <s v="Missing Date"/>
    <s v="No"/>
    <s v="Retail"/>
    <s v="Hyderabad"/>
    <s v="Hyderabad"/>
    <n v="-481.2"/>
  </r>
  <r>
    <n v="3350"/>
    <x v="1"/>
    <x v="4"/>
    <x v="13"/>
    <s v="L"/>
    <s v="Alphabet"/>
    <s v="L"/>
    <s v="Yes"/>
    <x v="0"/>
    <s v="Available"/>
    <m/>
    <n v="0.48"/>
    <s v="Valid"/>
    <s v="Include"/>
    <n v="0"/>
    <s v="Insufficient Data"/>
    <s v="Missing Information"/>
    <s v="Exclude"/>
    <d v="2025-05-28T00:00:00"/>
    <d v="2025-05-28T00:00:00"/>
    <s v="Yes"/>
    <s v="Online"/>
    <s v="Bangalore"/>
    <s v="Bangalore"/>
    <n v="2199.4299999999998"/>
  </r>
  <r>
    <n v="3351"/>
    <x v="2"/>
    <x v="0"/>
    <x v="0"/>
    <m/>
    <s v="Missing"/>
    <s v="Unknown"/>
    <s v="No"/>
    <x v="0"/>
    <s v="Available"/>
    <n v="5319.24"/>
    <n v="0.48"/>
    <s v="Valid"/>
    <s v="Include"/>
    <n v="0"/>
    <s v="Insufficient Data"/>
    <s v="Missing Information"/>
    <s v="Exclude"/>
    <m/>
    <s v="Missing Date"/>
    <s v="No"/>
    <s v="Online"/>
    <s v="Kolkata"/>
    <s v="Kolkata"/>
    <n v="-382.32"/>
  </r>
  <r>
    <n v="3352"/>
    <x v="1"/>
    <x v="0"/>
    <x v="0"/>
    <n v="9"/>
    <s v="Number"/>
    <s v="9"/>
    <s v="Yes"/>
    <x v="0"/>
    <s v="Available"/>
    <n v="6622.41"/>
    <n v="0.23"/>
    <s v="Valid"/>
    <s v="Include"/>
    <n v="0"/>
    <s v="Insufficient Data"/>
    <s v="Missing Information"/>
    <s v="Exclude"/>
    <d v="2025-03-01T00:00:00"/>
    <d v="2025-03-01T00:00:00"/>
    <s v="Yes"/>
    <s v="Retail"/>
    <s v="Pune"/>
    <s v="Pune"/>
    <n v="1437.43"/>
  </r>
  <r>
    <n v="2028"/>
    <x v="2"/>
    <x v="4"/>
    <x v="12"/>
    <n v="7"/>
    <s v="Number"/>
    <s v="7"/>
    <s v="Yes"/>
    <x v="2"/>
    <s v="Sold"/>
    <n v="2824.55"/>
    <m/>
    <s v="Invalid"/>
    <s v="Exclude"/>
    <n v="0"/>
    <n v="11298.2"/>
    <s v="Valid Revenue"/>
    <s v="Include"/>
    <m/>
    <s v="Missing Date"/>
    <s v="No"/>
    <s v="Online"/>
    <s v="Delhi"/>
    <s v="Delhi"/>
    <n v="1123.78"/>
  </r>
  <r>
    <n v="3354"/>
    <x v="2"/>
    <x v="2"/>
    <x v="17"/>
    <s v="L"/>
    <s v="Alphabet"/>
    <s v="L"/>
    <s v="Yes"/>
    <x v="0"/>
    <s v="Available"/>
    <m/>
    <n v="0.4"/>
    <s v="Valid"/>
    <s v="Include"/>
    <n v="0"/>
    <s v="Insufficient Data"/>
    <s v="Missing Information"/>
    <s v="Exclude"/>
    <d v="2024-11-01T00:00:00"/>
    <d v="2024-11-01T00:00:00"/>
    <s v="Yes"/>
    <s v="Retail"/>
    <s v="Kolkata"/>
    <s v="Kolkata"/>
    <n v="-987.6"/>
  </r>
  <r>
    <n v="3355"/>
    <x v="0"/>
    <x v="4"/>
    <x v="19"/>
    <n v="6"/>
    <s v="Number"/>
    <s v="6"/>
    <s v="Yes"/>
    <x v="5"/>
    <s v="Available"/>
    <n v="7781.4"/>
    <n v="1.1399999999999999"/>
    <s v="Invalid"/>
    <s v="Exclude"/>
    <n v="0"/>
    <s v="Insufficient Data"/>
    <s v="Missing Information"/>
    <s v="Exclude"/>
    <d v="2025-01-16T00:00:00"/>
    <d v="2025-01-16T00:00:00"/>
    <s v="Yes"/>
    <s v="Online"/>
    <s v="Pune"/>
    <s v="Pune"/>
    <n v="1815.96"/>
  </r>
  <r>
    <n v="3356"/>
    <x v="1"/>
    <x v="1"/>
    <x v="1"/>
    <s v="M"/>
    <s v="Alphabet"/>
    <s v="M"/>
    <s v="Yes"/>
    <x v="2"/>
    <s v="Sold"/>
    <m/>
    <m/>
    <s v="Invalid"/>
    <s v="Exclude"/>
    <n v="0"/>
    <s v="Insufficient Data"/>
    <s v="Missing Information"/>
    <s v="Exclude"/>
    <d v="2025-03-13T00:00:00"/>
    <d v="2025-03-13T00:00:00"/>
    <s v="Yes"/>
    <s v="Online"/>
    <s v="Mumbai"/>
    <s v="Mumbai"/>
    <n v="724.11"/>
  </r>
  <r>
    <n v="3357"/>
    <x v="0"/>
    <x v="0"/>
    <x v="5"/>
    <s v="M"/>
    <s v="Alphabet"/>
    <s v="M"/>
    <s v="Yes"/>
    <x v="2"/>
    <s v="Sold"/>
    <n v="6206.45"/>
    <n v="0.5"/>
    <s v="Valid"/>
    <s v="Include"/>
    <n v="12412.9"/>
    <n v="12412.9"/>
    <s v="Valid Revenue"/>
    <s v="Include"/>
    <d v="2025-04-05T00:00:00"/>
    <d v="2025-04-05T00:00:00"/>
    <s v="Yes"/>
    <s v="Online"/>
    <s v="Delhi"/>
    <s v="Delhi"/>
    <n v="678.42"/>
  </r>
  <r>
    <n v="3358"/>
    <x v="2"/>
    <x v="4"/>
    <x v="12"/>
    <s v="M"/>
    <s v="Alphabet"/>
    <s v="M"/>
    <s v="Yes"/>
    <x v="0"/>
    <s v="Available"/>
    <m/>
    <n v="0.43"/>
    <s v="Valid"/>
    <s v="Include"/>
    <n v="0"/>
    <s v="Insufficient Data"/>
    <s v="Missing Information"/>
    <s v="Exclude"/>
    <d v="2024-08-01T00:00:00"/>
    <d v="2024-08-01T00:00:00"/>
    <s v="Yes"/>
    <s v="Online"/>
    <s v="Hyderabad"/>
    <s v="Hyderabad"/>
    <n v="2019.56"/>
  </r>
  <r>
    <n v="3359"/>
    <x v="0"/>
    <x v="4"/>
    <x v="19"/>
    <m/>
    <s v="Missing"/>
    <s v="Unknown"/>
    <s v="No"/>
    <x v="0"/>
    <s v="Available"/>
    <n v="9362.81"/>
    <n v="1.1599999999999999"/>
    <s v="Invalid"/>
    <s v="Exclude"/>
    <n v="0"/>
    <s v="Insufficient Data"/>
    <s v="Missing Information"/>
    <s v="Exclude"/>
    <d v="2024-09-01T00:00:00"/>
    <d v="2024-09-01T00:00:00"/>
    <s v="Yes"/>
    <s v="Retail"/>
    <s v="Mumbai"/>
    <s v="Mumbai"/>
    <n v="2963.03"/>
  </r>
  <r>
    <n v="3360"/>
    <x v="1"/>
    <x v="0"/>
    <x v="9"/>
    <s v="M"/>
    <s v="Alphabet"/>
    <s v="M"/>
    <s v="Yes"/>
    <x v="2"/>
    <s v="Sold"/>
    <m/>
    <n v="0.06"/>
    <s v="Valid"/>
    <s v="Include"/>
    <n v="0"/>
    <s v="Insufficient Data"/>
    <s v="Missing Information"/>
    <s v="Exclude"/>
    <d v="2024-07-31T00:00:00"/>
    <d v="2024-07-31T00:00:00"/>
    <s v="Yes"/>
    <s v="Online"/>
    <s v="Bangalore"/>
    <s v="Bangalore"/>
    <n v="304.12"/>
  </r>
  <r>
    <n v="3361"/>
    <x v="1"/>
    <x v="4"/>
    <x v="19"/>
    <s v="XL"/>
    <s v="Alphabet"/>
    <s v="XL"/>
    <s v="Yes"/>
    <x v="5"/>
    <s v="Available"/>
    <m/>
    <m/>
    <s v="Invalid"/>
    <s v="Exclude"/>
    <n v="0"/>
    <s v="Insufficient Data"/>
    <s v="Missing Information"/>
    <s v="Exclude"/>
    <m/>
    <s v="Missing Date"/>
    <s v="No"/>
    <s v="Retail"/>
    <s v="bengaluru"/>
    <s v="Bengaluru"/>
    <n v="3007.91"/>
  </r>
  <r>
    <n v="3362"/>
    <x v="2"/>
    <x v="2"/>
    <x v="18"/>
    <s v="L"/>
    <s v="Alphabet"/>
    <s v="L"/>
    <s v="Yes"/>
    <x v="0"/>
    <s v="Available"/>
    <m/>
    <m/>
    <s v="Invalid"/>
    <s v="Exclude"/>
    <n v="0"/>
    <s v="Insufficient Data"/>
    <s v="Missing Information"/>
    <s v="Exclude"/>
    <d v="2024-03-10T00:00:00"/>
    <d v="2024-03-10T00:00:00"/>
    <s v="Yes"/>
    <s v="Retail"/>
    <s v="Delhi"/>
    <s v="Delhi"/>
    <n v="2730.12"/>
  </r>
  <r>
    <n v="3363"/>
    <x v="1"/>
    <x v="4"/>
    <x v="12"/>
    <m/>
    <s v="Missing"/>
    <s v="Unknown"/>
    <s v="No"/>
    <x v="1"/>
    <s v="Sold"/>
    <m/>
    <n v="0.6"/>
    <s v="Valid"/>
    <s v="Include"/>
    <n v="0"/>
    <s v="Insufficient Data"/>
    <s v="Missing Information"/>
    <s v="Exclude"/>
    <d v="2025-02-18T00:00:00"/>
    <d v="2025-02-18T00:00:00"/>
    <s v="Yes"/>
    <s v="Online"/>
    <s v="bengaluru"/>
    <s v="Bengaluru"/>
    <n v="39.86"/>
  </r>
  <r>
    <n v="3364"/>
    <x v="0"/>
    <x v="1"/>
    <x v="2"/>
    <s v="M"/>
    <s v="Alphabet"/>
    <s v="M"/>
    <s v="Yes"/>
    <x v="0"/>
    <s v="Available"/>
    <m/>
    <n v="0.24"/>
    <s v="Valid"/>
    <s v="Include"/>
    <n v="0"/>
    <s v="Insufficient Data"/>
    <s v="Missing Information"/>
    <s v="Exclude"/>
    <d v="2024-09-11T00:00:00"/>
    <d v="2024-09-11T00:00:00"/>
    <s v="Yes"/>
    <s v="Online"/>
    <s v="Pune"/>
    <s v="Pune"/>
    <n v="-371.86"/>
  </r>
  <r>
    <n v="3365"/>
    <x v="0"/>
    <x v="3"/>
    <x v="10"/>
    <s v="M"/>
    <s v="Alphabet"/>
    <s v="M"/>
    <s v="Yes"/>
    <x v="0"/>
    <s v="Available"/>
    <m/>
    <n v="0.95"/>
    <s v="Valid"/>
    <s v="Include"/>
    <n v="0"/>
    <s v="Insufficient Data"/>
    <s v="Missing Information"/>
    <s v="Exclude"/>
    <m/>
    <s v="Missing Date"/>
    <s v="No"/>
    <s v="Retail"/>
    <s v="Pune"/>
    <s v="Pune"/>
    <n v="-445.03"/>
  </r>
  <r>
    <n v="3366"/>
    <x v="2"/>
    <x v="4"/>
    <x v="19"/>
    <s v="M"/>
    <s v="Alphabet"/>
    <s v="M"/>
    <s v="Yes"/>
    <x v="0"/>
    <s v="Available"/>
    <m/>
    <m/>
    <s v="Invalid"/>
    <s v="Exclude"/>
    <n v="0"/>
    <s v="Insufficient Data"/>
    <s v="Missing Information"/>
    <s v="Exclude"/>
    <d v="2024-12-15T00:00:00"/>
    <d v="2024-12-15T00:00:00"/>
    <s v="Yes"/>
    <s v="Retail"/>
    <s v="Pune"/>
    <s v="Pune"/>
    <n v="2762.68"/>
  </r>
  <r>
    <n v="2029"/>
    <x v="0"/>
    <x v="0"/>
    <x v="9"/>
    <s v="L"/>
    <s v="Alphabet"/>
    <s v="L"/>
    <s v="Yes"/>
    <x v="0"/>
    <s v="Available"/>
    <n v="6548.87"/>
    <n v="0.2"/>
    <s v="Valid"/>
    <s v="Include"/>
    <n v="0"/>
    <s v="Insufficient Data"/>
    <s v="Missing Information"/>
    <s v="Exclude"/>
    <d v="2024-11-20T00:00:00"/>
    <d v="2024-11-20T00:00:00"/>
    <s v="Yes"/>
    <s v="Online"/>
    <s v="Kolkata"/>
    <s v="Kolkata"/>
    <n v="3640.6"/>
  </r>
  <r>
    <n v="3368"/>
    <x v="1"/>
    <x v="0"/>
    <x v="5"/>
    <s v="M"/>
    <s v="Alphabet"/>
    <s v="M"/>
    <s v="Yes"/>
    <x v="0"/>
    <s v="Available"/>
    <m/>
    <m/>
    <s v="Invalid"/>
    <s v="Exclude"/>
    <n v="0"/>
    <s v="Insufficient Data"/>
    <s v="Missing Information"/>
    <s v="Exclude"/>
    <d v="2025-04-14T00:00:00"/>
    <d v="2025-04-14T00:00:00"/>
    <s v="Yes"/>
    <s v="Retail"/>
    <s v="Delhi"/>
    <s v="Delhi"/>
    <n v="2027.47"/>
  </r>
  <r>
    <n v="3369"/>
    <x v="2"/>
    <x v="3"/>
    <x v="4"/>
    <s v="L"/>
    <s v="Alphabet"/>
    <s v="L"/>
    <s v="Yes"/>
    <x v="0"/>
    <s v="Available"/>
    <n v="5103.34"/>
    <n v="0.05"/>
    <s v="Valid"/>
    <s v="Include"/>
    <n v="0"/>
    <s v="Insufficient Data"/>
    <s v="Missing Information"/>
    <s v="Exclude"/>
    <d v="2024-09-27T00:00:00"/>
    <d v="2024-09-27T00:00:00"/>
    <s v="Yes"/>
    <s v="Online"/>
    <s v="Kolkata"/>
    <s v="Kolkata"/>
    <n v="1247.02"/>
  </r>
  <r>
    <n v="3370"/>
    <x v="1"/>
    <x v="4"/>
    <x v="8"/>
    <s v="XL"/>
    <s v="Alphabet"/>
    <s v="XL"/>
    <s v="Yes"/>
    <x v="0"/>
    <s v="Available"/>
    <n v="3328.45"/>
    <m/>
    <s v="Invalid"/>
    <s v="Exclude"/>
    <n v="0"/>
    <s v="Insufficient Data"/>
    <s v="Missing Information"/>
    <s v="Exclude"/>
    <d v="2025-07-05T00:00:00"/>
    <d v="2025-07-05T00:00:00"/>
    <s v="Yes"/>
    <s v="Retail"/>
    <s v="bengaluru"/>
    <s v="Bengaluru"/>
    <n v="-1137.54"/>
  </r>
  <r>
    <n v="3371"/>
    <x v="2"/>
    <x v="0"/>
    <x v="5"/>
    <s v="XL"/>
    <s v="Alphabet"/>
    <s v="XL"/>
    <s v="Yes"/>
    <x v="3"/>
    <s v="Sold"/>
    <n v="2636.01"/>
    <m/>
    <s v="Invalid"/>
    <s v="Exclude"/>
    <n v="0"/>
    <n v="2636.01"/>
    <s v="Valid Revenue"/>
    <s v="Include"/>
    <d v="2025-04-26T00:00:00"/>
    <d v="2025-04-26T00:00:00"/>
    <s v="Yes"/>
    <s v="Retail"/>
    <s v="Delhi"/>
    <s v="Delhi"/>
    <n v="2255.4299999999998"/>
  </r>
  <r>
    <n v="3372"/>
    <x v="0"/>
    <x v="4"/>
    <x v="12"/>
    <s v="M"/>
    <s v="Alphabet"/>
    <s v="M"/>
    <s v="Yes"/>
    <x v="0"/>
    <s v="Available"/>
    <m/>
    <n v="0.77"/>
    <s v="Valid"/>
    <s v="Include"/>
    <n v="0"/>
    <s v="Insufficient Data"/>
    <s v="Missing Information"/>
    <s v="Exclude"/>
    <d v="2025-02-24T00:00:00"/>
    <d v="2025-02-24T00:00:00"/>
    <s v="Yes"/>
    <s v="Online"/>
    <s v="Delhi"/>
    <s v="Delhi"/>
    <n v="-1088.45"/>
  </r>
  <r>
    <n v="3373"/>
    <x v="0"/>
    <x v="0"/>
    <x v="0"/>
    <n v="8"/>
    <s v="Number"/>
    <s v="8"/>
    <s v="Yes"/>
    <x v="0"/>
    <s v="Available"/>
    <m/>
    <n v="0.76"/>
    <s v="Valid"/>
    <s v="Include"/>
    <n v="0"/>
    <s v="Insufficient Data"/>
    <s v="Missing Information"/>
    <s v="Exclude"/>
    <m/>
    <s v="Missing Date"/>
    <s v="No"/>
    <s v="Retail"/>
    <s v="Pune"/>
    <s v="Pune"/>
    <n v="1069.43"/>
  </r>
  <r>
    <n v="3374"/>
    <x v="2"/>
    <x v="0"/>
    <x v="5"/>
    <s v="M"/>
    <s v="Alphabet"/>
    <s v="M"/>
    <s v="Yes"/>
    <x v="2"/>
    <s v="Sold"/>
    <n v="4500.96"/>
    <m/>
    <s v="Invalid"/>
    <s v="Exclude"/>
    <n v="0"/>
    <n v="18003.84"/>
    <s v="Valid Revenue"/>
    <s v="Include"/>
    <d v="2024-12-16T00:00:00"/>
    <d v="2024-12-16T00:00:00"/>
    <s v="Yes"/>
    <s v="Online"/>
    <s v="Pune"/>
    <s v="Pune"/>
    <n v="1905.25"/>
  </r>
  <r>
    <n v="3375"/>
    <x v="0"/>
    <x v="3"/>
    <x v="11"/>
    <s v="M"/>
    <s v="Alphabet"/>
    <s v="M"/>
    <s v="Yes"/>
    <x v="5"/>
    <s v="Available"/>
    <n v="2134.23"/>
    <m/>
    <s v="Invalid"/>
    <s v="Exclude"/>
    <n v="0"/>
    <n v="0"/>
    <s v="No Recorded Revenue"/>
    <s v="Exclude"/>
    <d v="2024-11-22T00:00:00"/>
    <d v="2024-11-22T00:00:00"/>
    <s v="Yes"/>
    <s v="Online"/>
    <s v="Bangalore"/>
    <s v="Bangalore"/>
    <n v="1647.39"/>
  </r>
  <r>
    <n v="3376"/>
    <x v="0"/>
    <x v="1"/>
    <x v="15"/>
    <n v="6"/>
    <s v="Number"/>
    <s v="6"/>
    <s v="Yes"/>
    <x v="0"/>
    <s v="Available"/>
    <m/>
    <m/>
    <s v="Invalid"/>
    <s v="Exclude"/>
    <n v="0"/>
    <s v="Insufficient Data"/>
    <s v="Missing Information"/>
    <s v="Exclude"/>
    <m/>
    <s v="Missing Date"/>
    <s v="No"/>
    <s v="Retail"/>
    <s v="Kolkata"/>
    <s v="Kolkata"/>
    <n v="1286.6400000000001"/>
  </r>
  <r>
    <n v="3377"/>
    <x v="2"/>
    <x v="4"/>
    <x v="12"/>
    <s v="M"/>
    <s v="Alphabet"/>
    <s v="M"/>
    <s v="Yes"/>
    <x v="5"/>
    <s v="Available"/>
    <m/>
    <n v="0.38"/>
    <s v="Valid"/>
    <s v="Include"/>
    <n v="0"/>
    <s v="Insufficient Data"/>
    <s v="Missing Information"/>
    <s v="Exclude"/>
    <m/>
    <s v="Missing Date"/>
    <s v="No"/>
    <s v="Online"/>
    <s v="Hyderabad"/>
    <s v="Hyderabad"/>
    <n v="1295.93"/>
  </r>
  <r>
    <n v="3378"/>
    <x v="0"/>
    <x v="1"/>
    <x v="15"/>
    <s v="XL"/>
    <s v="Alphabet"/>
    <s v="XL"/>
    <s v="Yes"/>
    <x v="3"/>
    <s v="Sold"/>
    <n v="3642.74"/>
    <m/>
    <s v="Invalid"/>
    <s v="Exclude"/>
    <n v="0"/>
    <n v="3642.74"/>
    <s v="Valid Revenue"/>
    <s v="Include"/>
    <m/>
    <s v="Missing Date"/>
    <s v="No"/>
    <s v="Online"/>
    <s v="Kolkata"/>
    <s v="Kolkata"/>
    <n v="2416.87"/>
  </r>
  <r>
    <n v="3379"/>
    <x v="2"/>
    <x v="4"/>
    <x v="8"/>
    <m/>
    <s v="Missing"/>
    <s v="Unknown"/>
    <s v="No"/>
    <x v="6"/>
    <s v="Sold"/>
    <n v="5000.49"/>
    <n v="0.86"/>
    <s v="Valid"/>
    <s v="Include"/>
    <n v="1400.14"/>
    <n v="1400.1372000000001"/>
    <s v="Valid Revenue"/>
    <s v="Include"/>
    <d v="2024-10-23T00:00:00"/>
    <d v="2024-10-23T00:00:00"/>
    <s v="Yes"/>
    <s v="Retail"/>
    <s v="Pune"/>
    <s v="Pune"/>
    <n v="3000.14"/>
  </r>
  <r>
    <n v="3380"/>
    <x v="1"/>
    <x v="4"/>
    <x v="12"/>
    <m/>
    <s v="Missing"/>
    <s v="Unknown"/>
    <s v="No"/>
    <x v="6"/>
    <s v="Sold"/>
    <n v="2557.29"/>
    <m/>
    <s v="Invalid"/>
    <s v="Exclude"/>
    <n v="0"/>
    <n v="5114.58"/>
    <s v="Valid Revenue"/>
    <s v="Include"/>
    <m/>
    <s v="Missing Date"/>
    <s v="No"/>
    <s v="Online"/>
    <s v="Mumbai"/>
    <s v="Mumbai"/>
    <n v="3463.32"/>
  </r>
  <r>
    <n v="3381"/>
    <x v="2"/>
    <x v="0"/>
    <x v="14"/>
    <m/>
    <s v="Missing"/>
    <s v="Unknown"/>
    <s v="No"/>
    <x v="3"/>
    <s v="Sold"/>
    <m/>
    <m/>
    <s v="Invalid"/>
    <s v="Exclude"/>
    <n v="0"/>
    <s v="Insufficient Data"/>
    <s v="Missing Information"/>
    <s v="Exclude"/>
    <d v="2024-02-23T00:00:00"/>
    <d v="2024-02-23T00:00:00"/>
    <s v="Yes"/>
    <s v="Retail"/>
    <s v="Mumbai"/>
    <s v="Mumbai"/>
    <n v="2718.47"/>
  </r>
  <r>
    <n v="3382"/>
    <x v="2"/>
    <x v="4"/>
    <x v="19"/>
    <s v="XL"/>
    <s v="Alphabet"/>
    <s v="XL"/>
    <s v="Yes"/>
    <x v="6"/>
    <s v="Sold"/>
    <n v="9187.23"/>
    <m/>
    <s v="Invalid"/>
    <s v="Exclude"/>
    <n v="0"/>
    <n v="18374.46"/>
    <s v="Valid Revenue"/>
    <s v="Include"/>
    <d v="2025-01-10T00:00:00"/>
    <d v="2025-01-10T00:00:00"/>
    <s v="Yes"/>
    <s v="Retail"/>
    <s v="Hyderabad"/>
    <s v="Hyderabad"/>
    <n v="1710.15"/>
  </r>
  <r>
    <n v="3383"/>
    <x v="1"/>
    <x v="2"/>
    <x v="18"/>
    <s v="XL"/>
    <s v="Alphabet"/>
    <s v="XL"/>
    <s v="Yes"/>
    <x v="0"/>
    <s v="Available"/>
    <m/>
    <m/>
    <s v="Invalid"/>
    <s v="Exclude"/>
    <n v="0"/>
    <s v="Insufficient Data"/>
    <s v="Missing Information"/>
    <s v="Exclude"/>
    <d v="2024-08-12T00:00:00"/>
    <d v="2024-08-12T00:00:00"/>
    <s v="Yes"/>
    <s v="Retail"/>
    <s v="Bangalore"/>
    <s v="Bangalore"/>
    <n v="3793.87"/>
  </r>
  <r>
    <n v="3384"/>
    <x v="1"/>
    <x v="4"/>
    <x v="8"/>
    <n v="10"/>
    <s v="Number"/>
    <s v="10"/>
    <s v="Yes"/>
    <x v="0"/>
    <s v="Available"/>
    <m/>
    <n v="0.27"/>
    <s v="Valid"/>
    <s v="Include"/>
    <n v="0"/>
    <s v="Insufficient Data"/>
    <s v="Missing Information"/>
    <s v="Exclude"/>
    <d v="2025-07-22T00:00:00"/>
    <d v="2025-07-22T00:00:00"/>
    <s v="Yes"/>
    <s v="Retail"/>
    <s v="bengaluru"/>
    <s v="Bengaluru"/>
    <n v="144.65"/>
  </r>
  <r>
    <n v="3385"/>
    <x v="2"/>
    <x v="0"/>
    <x v="14"/>
    <m/>
    <s v="Missing"/>
    <s v="Unknown"/>
    <s v="No"/>
    <x v="0"/>
    <s v="Available"/>
    <n v="9019.91"/>
    <m/>
    <s v="Invalid"/>
    <s v="Exclude"/>
    <n v="0"/>
    <s v="Insufficient Data"/>
    <s v="Missing Information"/>
    <s v="Exclude"/>
    <d v="2025-03-21T00:00:00"/>
    <d v="2025-03-21T00:00:00"/>
    <s v="Yes"/>
    <s v="Online"/>
    <s v="Hyderabad"/>
    <s v="Hyderabad"/>
    <n v="-643.92999999999995"/>
  </r>
  <r>
    <n v="3386"/>
    <x v="1"/>
    <x v="1"/>
    <x v="15"/>
    <n v="8"/>
    <s v="Number"/>
    <s v="8"/>
    <s v="Yes"/>
    <x v="0"/>
    <s v="Available"/>
    <n v="9212.82"/>
    <n v="1.0900000000000001"/>
    <s v="Invalid"/>
    <s v="Exclude"/>
    <n v="0"/>
    <s v="Insufficient Data"/>
    <s v="Missing Information"/>
    <s v="Exclude"/>
    <d v="2024-10-16T00:00:00"/>
    <d v="2024-10-16T00:00:00"/>
    <s v="Yes"/>
    <s v="Retail"/>
    <s v="Hyderabad"/>
    <s v="Hyderabad"/>
    <n v="3827.83"/>
  </r>
  <r>
    <n v="3387"/>
    <x v="2"/>
    <x v="1"/>
    <x v="15"/>
    <n v="10"/>
    <s v="Number"/>
    <s v="10"/>
    <s v="Yes"/>
    <x v="2"/>
    <s v="Sold"/>
    <m/>
    <n v="1.07"/>
    <s v="Invalid"/>
    <s v="Exclude"/>
    <n v="0"/>
    <s v="Insufficient Data"/>
    <s v="Missing Information"/>
    <s v="Exclude"/>
    <d v="2025-06-21T00:00:00"/>
    <d v="2025-06-21T00:00:00"/>
    <s v="Yes"/>
    <s v="Retail"/>
    <s v="bengaluru"/>
    <s v="Bengaluru"/>
    <n v="2821.58"/>
  </r>
  <r>
    <n v="3388"/>
    <x v="1"/>
    <x v="3"/>
    <x v="11"/>
    <n v="7"/>
    <s v="Number"/>
    <s v="7"/>
    <s v="Yes"/>
    <x v="0"/>
    <s v="Available"/>
    <n v="4042.33"/>
    <m/>
    <s v="Invalid"/>
    <s v="Exclude"/>
    <n v="0"/>
    <s v="Insufficient Data"/>
    <s v="Missing Information"/>
    <s v="Exclude"/>
    <d v="2025-05-03T00:00:00"/>
    <d v="2025-05-03T00:00:00"/>
    <s v="Yes"/>
    <s v="Online"/>
    <s v="Pune"/>
    <s v="Pune"/>
    <n v="1915.52"/>
  </r>
  <r>
    <n v="3389"/>
    <x v="1"/>
    <x v="3"/>
    <x v="10"/>
    <s v="M"/>
    <s v="Alphabet"/>
    <s v="M"/>
    <s v="Yes"/>
    <x v="1"/>
    <s v="Sold"/>
    <n v="9764.91"/>
    <m/>
    <s v="Invalid"/>
    <s v="Exclude"/>
    <n v="0"/>
    <n v="29294.73"/>
    <s v="Valid Revenue"/>
    <s v="Include"/>
    <d v="2025-04-04T00:00:00"/>
    <d v="2025-04-04T00:00:00"/>
    <s v="Yes"/>
    <s v="Online"/>
    <s v="Mumbai"/>
    <s v="Mumbai"/>
    <n v="3491.49"/>
  </r>
  <r>
    <n v="2044"/>
    <x v="0"/>
    <x v="1"/>
    <x v="2"/>
    <s v="XL"/>
    <s v="Alphabet"/>
    <s v="XL"/>
    <s v="Yes"/>
    <x v="1"/>
    <s v="Sold"/>
    <n v="2068.9499999999998"/>
    <n v="0.81"/>
    <s v="Valid"/>
    <s v="Include"/>
    <n v="1179.3"/>
    <n v="1179.3014999999996"/>
    <s v="Valid Revenue"/>
    <s v="Include"/>
    <m/>
    <s v="Missing Date"/>
    <s v="No"/>
    <s v="Retail"/>
    <s v="Delhi"/>
    <s v="Delhi"/>
    <n v="-182.98"/>
  </r>
  <r>
    <n v="3391"/>
    <x v="1"/>
    <x v="1"/>
    <x v="6"/>
    <s v="M"/>
    <s v="Alphabet"/>
    <s v="M"/>
    <s v="Yes"/>
    <x v="6"/>
    <s v="Sold"/>
    <m/>
    <m/>
    <s v="Invalid"/>
    <s v="Exclude"/>
    <n v="0"/>
    <s v="Insufficient Data"/>
    <s v="Missing Information"/>
    <s v="Exclude"/>
    <d v="2023-11-14T00:00:00"/>
    <d v="2023-11-14T00:00:00"/>
    <s v="Yes"/>
    <s v="Retail"/>
    <s v="Hyderabad"/>
    <s v="Hyderabad"/>
    <n v="1628.31"/>
  </r>
  <r>
    <n v="3392"/>
    <x v="0"/>
    <x v="2"/>
    <x v="17"/>
    <m/>
    <s v="Missing"/>
    <s v="Unknown"/>
    <s v="No"/>
    <x v="4"/>
    <s v="Check Return/Refund"/>
    <m/>
    <m/>
    <s v="Invalid"/>
    <s v="Exclude"/>
    <n v="0"/>
    <s v="Insufficient Data"/>
    <s v="Missing Information"/>
    <s v="Exclude"/>
    <m/>
    <s v="Missing Date"/>
    <s v="No"/>
    <s v="Online"/>
    <s v="Pune"/>
    <s v="Pune"/>
    <n v="-433.47"/>
  </r>
  <r>
    <n v="3393"/>
    <x v="0"/>
    <x v="4"/>
    <x v="8"/>
    <s v="M"/>
    <s v="Alphabet"/>
    <s v="M"/>
    <s v="Yes"/>
    <x v="0"/>
    <s v="Available"/>
    <m/>
    <n v="0.68"/>
    <s v="Valid"/>
    <s v="Include"/>
    <n v="0"/>
    <s v="Insufficient Data"/>
    <s v="Missing Information"/>
    <s v="Exclude"/>
    <d v="2025-06-08T00:00:00"/>
    <d v="2025-06-08T00:00:00"/>
    <s v="Yes"/>
    <s v="Online"/>
    <s v="Bangalore"/>
    <s v="Bangalore"/>
    <n v="1329.32"/>
  </r>
  <r>
    <n v="3394"/>
    <x v="0"/>
    <x v="2"/>
    <x v="17"/>
    <s v="XL"/>
    <s v="Alphabet"/>
    <s v="XL"/>
    <s v="Yes"/>
    <x v="3"/>
    <s v="Sold"/>
    <m/>
    <m/>
    <s v="Invalid"/>
    <s v="Exclude"/>
    <n v="0"/>
    <s v="Insufficient Data"/>
    <s v="Missing Information"/>
    <s v="Exclude"/>
    <d v="2024-11-03T00:00:00"/>
    <d v="2024-11-03T00:00:00"/>
    <s v="Yes"/>
    <s v="Online"/>
    <s v="Hyderabad"/>
    <s v="Hyderabad"/>
    <n v="2396.11"/>
  </r>
  <r>
    <n v="3395"/>
    <x v="1"/>
    <x v="3"/>
    <x v="11"/>
    <s v="L"/>
    <s v="Alphabet"/>
    <s v="L"/>
    <s v="Yes"/>
    <x v="1"/>
    <s v="Sold"/>
    <m/>
    <m/>
    <s v="Invalid"/>
    <s v="Exclude"/>
    <n v="0"/>
    <s v="Insufficient Data"/>
    <s v="Missing Information"/>
    <s v="Exclude"/>
    <d v="2025-01-15T00:00:00"/>
    <d v="2025-01-15T00:00:00"/>
    <s v="Yes"/>
    <s v="Online"/>
    <s v="Mumbai"/>
    <s v="Mumbai"/>
    <n v="3069.77"/>
  </r>
  <r>
    <n v="3396"/>
    <x v="0"/>
    <x v="3"/>
    <x v="11"/>
    <s v="L"/>
    <s v="Alphabet"/>
    <s v="L"/>
    <s v="Yes"/>
    <x v="0"/>
    <s v="Available"/>
    <n v="6325.01"/>
    <m/>
    <s v="Invalid"/>
    <s v="Exclude"/>
    <n v="0"/>
    <s v="Insufficient Data"/>
    <s v="Missing Information"/>
    <s v="Exclude"/>
    <m/>
    <s v="Missing Date"/>
    <s v="No"/>
    <s v="Retail"/>
    <s v="Bangalore"/>
    <s v="Bangalore"/>
    <n v="-1047.8"/>
  </r>
  <r>
    <n v="3397"/>
    <x v="1"/>
    <x v="2"/>
    <x v="17"/>
    <s v="M"/>
    <s v="Alphabet"/>
    <s v="M"/>
    <s v="Yes"/>
    <x v="0"/>
    <s v="Available"/>
    <n v="9972.81"/>
    <m/>
    <s v="Invalid"/>
    <s v="Exclude"/>
    <n v="0"/>
    <s v="Insufficient Data"/>
    <s v="Missing Information"/>
    <s v="Exclude"/>
    <m/>
    <s v="Missing Date"/>
    <s v="No"/>
    <s v="Online"/>
    <s v="Mumbai"/>
    <s v="Mumbai"/>
    <n v="3478.84"/>
  </r>
  <r>
    <n v="3398"/>
    <x v="2"/>
    <x v="4"/>
    <x v="19"/>
    <s v="XL"/>
    <s v="Alphabet"/>
    <s v="XL"/>
    <s v="Yes"/>
    <x v="6"/>
    <s v="Sold"/>
    <n v="2082.4899999999998"/>
    <m/>
    <s v="Invalid"/>
    <s v="Exclude"/>
    <n v="0"/>
    <n v="4164.9799999999996"/>
    <s v="Valid Revenue"/>
    <s v="Include"/>
    <d v="2023-08-27T00:00:00"/>
    <d v="2023-08-27T00:00:00"/>
    <s v="Yes"/>
    <s v="Retail"/>
    <s v="Kolkata"/>
    <s v="Kolkata"/>
    <n v="415.57"/>
  </r>
  <r>
    <n v="3399"/>
    <x v="1"/>
    <x v="4"/>
    <x v="19"/>
    <n v="6"/>
    <s v="Number"/>
    <s v="6"/>
    <s v="Yes"/>
    <x v="0"/>
    <s v="Available"/>
    <n v="4507.45"/>
    <m/>
    <s v="Invalid"/>
    <s v="Exclude"/>
    <n v="0"/>
    <s v="Insufficient Data"/>
    <s v="Missing Information"/>
    <s v="Exclude"/>
    <d v="2025-02-11T00:00:00"/>
    <d v="2025-02-11T00:00:00"/>
    <s v="Yes"/>
    <s v="Online"/>
    <s v="Hyderabad"/>
    <s v="Hyderabad"/>
    <n v="-1021.01"/>
  </r>
  <r>
    <n v="3400"/>
    <x v="0"/>
    <x v="2"/>
    <x v="7"/>
    <s v="M"/>
    <s v="Alphabet"/>
    <s v="M"/>
    <s v="Yes"/>
    <x v="0"/>
    <s v="Available"/>
    <m/>
    <n v="0.23"/>
    <s v="Valid"/>
    <s v="Include"/>
    <n v="0"/>
    <s v="Insufficient Data"/>
    <s v="Missing Information"/>
    <s v="Exclude"/>
    <d v="2024-10-11T00:00:00"/>
    <d v="2024-10-11T00:00:00"/>
    <s v="Yes"/>
    <s v="Retail"/>
    <s v="Hyderabad"/>
    <s v="Hyderabad"/>
    <n v="703.25"/>
  </r>
  <r>
    <n v="3401"/>
    <x v="0"/>
    <x v="4"/>
    <x v="13"/>
    <s v="M"/>
    <s v="Alphabet"/>
    <s v="M"/>
    <s v="Yes"/>
    <x v="0"/>
    <s v="Available"/>
    <m/>
    <m/>
    <s v="Invalid"/>
    <s v="Exclude"/>
    <n v="0"/>
    <s v="Insufficient Data"/>
    <s v="Missing Information"/>
    <s v="Exclude"/>
    <m/>
    <s v="Missing Date"/>
    <s v="No"/>
    <s v="Retail"/>
    <s v="Kolkata"/>
    <s v="Kolkata"/>
    <n v="3834.84"/>
  </r>
  <r>
    <n v="3402"/>
    <x v="1"/>
    <x v="3"/>
    <x v="16"/>
    <m/>
    <s v="Missing"/>
    <s v="Unknown"/>
    <s v="No"/>
    <x v="0"/>
    <s v="Available"/>
    <n v="9706.84"/>
    <n v="0.03"/>
    <s v="Valid"/>
    <s v="Include"/>
    <n v="0"/>
    <s v="Insufficient Data"/>
    <s v="Missing Information"/>
    <s v="Exclude"/>
    <m/>
    <s v="Missing Date"/>
    <s v="No"/>
    <s v="Online"/>
    <s v="Pune"/>
    <s v="Pune"/>
    <n v="-229.84"/>
  </r>
  <r>
    <n v="3403"/>
    <x v="0"/>
    <x v="0"/>
    <x v="5"/>
    <s v="M"/>
    <s v="Alphabet"/>
    <s v="M"/>
    <s v="Yes"/>
    <x v="0"/>
    <s v="Available"/>
    <m/>
    <m/>
    <s v="Invalid"/>
    <s v="Exclude"/>
    <n v="0"/>
    <s v="Insufficient Data"/>
    <s v="Missing Information"/>
    <s v="Exclude"/>
    <d v="2024-10-30T00:00:00"/>
    <d v="2024-10-30T00:00:00"/>
    <s v="Yes"/>
    <s v="Retail"/>
    <s v="Pune"/>
    <s v="Pune"/>
    <n v="-200.19"/>
  </r>
  <r>
    <n v="3404"/>
    <x v="0"/>
    <x v="4"/>
    <x v="13"/>
    <s v="XL"/>
    <s v="Alphabet"/>
    <s v="XL"/>
    <s v="Yes"/>
    <x v="0"/>
    <s v="Available"/>
    <m/>
    <m/>
    <s v="Invalid"/>
    <s v="Exclude"/>
    <n v="0"/>
    <s v="Insufficient Data"/>
    <s v="Missing Information"/>
    <s v="Exclude"/>
    <d v="2025-04-05T00:00:00"/>
    <d v="2025-04-05T00:00:00"/>
    <s v="Yes"/>
    <s v="Online"/>
    <s v="Pune"/>
    <s v="Pune"/>
    <n v="1505.06"/>
  </r>
  <r>
    <n v="3405"/>
    <x v="1"/>
    <x v="2"/>
    <x v="17"/>
    <s v="M"/>
    <s v="Alphabet"/>
    <s v="M"/>
    <s v="Yes"/>
    <x v="5"/>
    <s v="Available"/>
    <n v="9986.17"/>
    <n v="1.04"/>
    <s v="Invalid"/>
    <s v="Exclude"/>
    <n v="0"/>
    <s v="Insufficient Data"/>
    <s v="Missing Information"/>
    <s v="Exclude"/>
    <d v="2025-01-04T00:00:00"/>
    <d v="2025-01-04T00:00:00"/>
    <s v="Yes"/>
    <s v="Online"/>
    <s v="Kolkata"/>
    <s v="Kolkata"/>
    <n v="1861.72"/>
  </r>
  <r>
    <n v="3406"/>
    <x v="1"/>
    <x v="4"/>
    <x v="13"/>
    <n v="10"/>
    <s v="Number"/>
    <s v="10"/>
    <s v="Yes"/>
    <x v="0"/>
    <s v="Available"/>
    <m/>
    <n v="1.06"/>
    <s v="Invalid"/>
    <s v="Exclude"/>
    <n v="0"/>
    <s v="Insufficient Data"/>
    <s v="Missing Information"/>
    <s v="Exclude"/>
    <d v="2024-08-19T00:00:00"/>
    <d v="2024-08-19T00:00:00"/>
    <s v="Yes"/>
    <s v="Online"/>
    <s v="Bangalore"/>
    <s v="Bangalore"/>
    <n v="3314.92"/>
  </r>
  <r>
    <n v="3407"/>
    <x v="1"/>
    <x v="2"/>
    <x v="18"/>
    <n v="11"/>
    <s v="Number"/>
    <s v="11"/>
    <s v="Yes"/>
    <x v="5"/>
    <s v="Available"/>
    <n v="5704.39"/>
    <n v="1.1100000000000001"/>
    <s v="Invalid"/>
    <s v="Exclude"/>
    <n v="0"/>
    <s v="Insufficient Data"/>
    <s v="Missing Information"/>
    <s v="Exclude"/>
    <d v="2025-01-18T00:00:00"/>
    <d v="2025-01-18T00:00:00"/>
    <s v="Yes"/>
    <s v="Retail"/>
    <s v="Delhi"/>
    <s v="Delhi"/>
    <n v="-4.0999999999999996"/>
  </r>
  <r>
    <n v="3408"/>
    <x v="2"/>
    <x v="4"/>
    <x v="8"/>
    <s v="XL"/>
    <s v="Alphabet"/>
    <s v="XL"/>
    <s v="Yes"/>
    <x v="0"/>
    <s v="Available"/>
    <m/>
    <m/>
    <s v="Invalid"/>
    <s v="Exclude"/>
    <n v="0"/>
    <s v="Insufficient Data"/>
    <s v="Missing Information"/>
    <s v="Exclude"/>
    <d v="2025-02-28T00:00:00"/>
    <d v="2025-02-28T00:00:00"/>
    <s v="Yes"/>
    <s v="Retail"/>
    <s v="Delhi"/>
    <s v="Delhi"/>
    <n v="1675.58"/>
  </r>
  <r>
    <n v="3409"/>
    <x v="0"/>
    <x v="3"/>
    <x v="10"/>
    <s v="M"/>
    <s v="Alphabet"/>
    <s v="M"/>
    <s v="Yes"/>
    <x v="3"/>
    <s v="Sold"/>
    <n v="6312.01"/>
    <n v="0.3"/>
    <s v="Valid"/>
    <s v="Include"/>
    <n v="4418.41"/>
    <n v="4418.4070000000002"/>
    <s v="Valid Revenue"/>
    <s v="Include"/>
    <d v="2024-09-08T00:00:00"/>
    <d v="2024-09-08T00:00:00"/>
    <s v="Yes"/>
    <s v="Retail"/>
    <s v="Delhi"/>
    <s v="Delhi"/>
    <n v="-1106.07"/>
  </r>
  <r>
    <n v="3410"/>
    <x v="0"/>
    <x v="3"/>
    <x v="11"/>
    <m/>
    <s v="Missing"/>
    <s v="Unknown"/>
    <s v="No"/>
    <x v="5"/>
    <s v="Available"/>
    <m/>
    <m/>
    <s v="Invalid"/>
    <s v="Exclude"/>
    <n v="0"/>
    <s v="Insufficient Data"/>
    <s v="Missing Information"/>
    <s v="Exclude"/>
    <d v="2025-01-01T00:00:00"/>
    <d v="2025-01-01T00:00:00"/>
    <s v="Yes"/>
    <s v="Retail"/>
    <s v="Hyderabad"/>
    <s v="Hyderabad"/>
    <n v="2396.5500000000002"/>
  </r>
  <r>
    <n v="3411"/>
    <x v="0"/>
    <x v="1"/>
    <x v="6"/>
    <n v="9"/>
    <s v="Number"/>
    <s v="9"/>
    <s v="Yes"/>
    <x v="5"/>
    <s v="Available"/>
    <m/>
    <m/>
    <s v="Invalid"/>
    <s v="Exclude"/>
    <n v="0"/>
    <s v="Insufficient Data"/>
    <s v="Missing Information"/>
    <s v="Exclude"/>
    <m/>
    <s v="Missing Date"/>
    <s v="No"/>
    <s v="Retail"/>
    <s v="Pune"/>
    <s v="Pune"/>
    <n v="-970.59"/>
  </r>
  <r>
    <n v="3412"/>
    <x v="2"/>
    <x v="0"/>
    <x v="5"/>
    <s v="XL"/>
    <s v="Alphabet"/>
    <s v="XL"/>
    <s v="Yes"/>
    <x v="0"/>
    <s v="Available"/>
    <n v="6983.68"/>
    <m/>
    <s v="Invalid"/>
    <s v="Exclude"/>
    <n v="0"/>
    <s v="Insufficient Data"/>
    <s v="Missing Information"/>
    <s v="Exclude"/>
    <m/>
    <s v="Missing Date"/>
    <s v="No"/>
    <s v="Online"/>
    <s v="Hyderabad"/>
    <s v="Hyderabad"/>
    <n v="2789.29"/>
  </r>
  <r>
    <n v="3413"/>
    <x v="0"/>
    <x v="1"/>
    <x v="15"/>
    <s v="XL"/>
    <s v="Alphabet"/>
    <s v="XL"/>
    <s v="Yes"/>
    <x v="6"/>
    <s v="Sold"/>
    <m/>
    <m/>
    <s v="Invalid"/>
    <s v="Exclude"/>
    <n v="0"/>
    <s v="Insufficient Data"/>
    <s v="Missing Information"/>
    <s v="Exclude"/>
    <d v="2023-07-31T00:00:00"/>
    <d v="2023-07-31T00:00:00"/>
    <s v="Yes"/>
    <s v="Online"/>
    <s v="Hyderabad"/>
    <s v="Hyderabad"/>
    <n v="2752.65"/>
  </r>
  <r>
    <n v="3414"/>
    <x v="2"/>
    <x v="2"/>
    <x v="17"/>
    <n v="7"/>
    <s v="Number"/>
    <s v="7"/>
    <s v="Yes"/>
    <x v="2"/>
    <s v="Sold"/>
    <n v="9996.2199999999993"/>
    <m/>
    <s v="Invalid"/>
    <s v="Exclude"/>
    <n v="0"/>
    <n v="39984.879999999997"/>
    <s v="Valid Revenue"/>
    <s v="Include"/>
    <d v="2025-01-21T00:00:00"/>
    <d v="2025-01-21T00:00:00"/>
    <s v="Yes"/>
    <s v="Online"/>
    <s v="Mumbai"/>
    <s v="Mumbai"/>
    <n v="520.63"/>
  </r>
  <r>
    <n v="3415"/>
    <x v="0"/>
    <x v="4"/>
    <x v="8"/>
    <s v="L"/>
    <s v="Alphabet"/>
    <s v="L"/>
    <s v="Yes"/>
    <x v="4"/>
    <s v="Check Return/Refund"/>
    <n v="6165.08"/>
    <m/>
    <s v="Invalid"/>
    <s v="Exclude"/>
    <n v="0"/>
    <n v="-6165.08"/>
    <s v="Negative Revenue"/>
    <s v="Exclude"/>
    <d v="2024-03-06T00:00:00"/>
    <d v="2024-03-06T00:00:00"/>
    <s v="Yes"/>
    <s v="Online"/>
    <s v="Hyderabad"/>
    <s v="Hyderabad"/>
    <n v="-426.97"/>
  </r>
  <r>
    <n v="3416"/>
    <x v="2"/>
    <x v="1"/>
    <x v="15"/>
    <s v="XL"/>
    <s v="Alphabet"/>
    <s v="XL"/>
    <s v="Yes"/>
    <x v="0"/>
    <s v="Available"/>
    <n v="8954.59"/>
    <n v="0.33"/>
    <s v="Valid"/>
    <s v="Include"/>
    <n v="0"/>
    <s v="Insufficient Data"/>
    <s v="Missing Information"/>
    <s v="Exclude"/>
    <d v="2025-06-04T00:00:00"/>
    <d v="2025-06-04T00:00:00"/>
    <s v="Yes"/>
    <s v="Retail"/>
    <s v="Hyderabad"/>
    <s v="Hyderabad"/>
    <n v="-819.45"/>
  </r>
  <r>
    <n v="3417"/>
    <x v="2"/>
    <x v="4"/>
    <x v="19"/>
    <s v="XL"/>
    <s v="Alphabet"/>
    <s v="XL"/>
    <s v="Yes"/>
    <x v="0"/>
    <s v="Available"/>
    <n v="5700.61"/>
    <m/>
    <s v="Invalid"/>
    <s v="Exclude"/>
    <n v="0"/>
    <s v="Insufficient Data"/>
    <s v="Missing Information"/>
    <s v="Exclude"/>
    <d v="2025-03-30T00:00:00"/>
    <d v="2025-03-30T00:00:00"/>
    <s v="Yes"/>
    <s v="Online"/>
    <s v="Kolkata"/>
    <s v="Kolkata"/>
    <n v="-409.81"/>
  </r>
  <r>
    <n v="3418"/>
    <x v="2"/>
    <x v="1"/>
    <x v="1"/>
    <s v="M"/>
    <s v="Alphabet"/>
    <s v="M"/>
    <s v="Yes"/>
    <x v="3"/>
    <s v="Sold"/>
    <m/>
    <n v="1.24"/>
    <s v="Invalid"/>
    <s v="Exclude"/>
    <n v="0"/>
    <s v="Insufficient Data"/>
    <s v="Missing Information"/>
    <s v="Exclude"/>
    <m/>
    <s v="Missing Date"/>
    <s v="No"/>
    <s v="Retail"/>
    <s v="Bangalore"/>
    <s v="Bangalore"/>
    <n v="639.28"/>
  </r>
  <r>
    <n v="3419"/>
    <x v="0"/>
    <x v="0"/>
    <x v="0"/>
    <m/>
    <s v="Missing"/>
    <s v="Unknown"/>
    <s v="No"/>
    <x v="2"/>
    <s v="Sold"/>
    <m/>
    <n v="0.92"/>
    <s v="Valid"/>
    <s v="Include"/>
    <n v="0"/>
    <s v="Insufficient Data"/>
    <s v="Missing Information"/>
    <s v="Exclude"/>
    <m/>
    <s v="Missing Date"/>
    <s v="No"/>
    <s v="Online"/>
    <s v="Mumbai"/>
    <s v="Mumbai"/>
    <n v="-1180.1600000000001"/>
  </r>
  <r>
    <n v="3420"/>
    <x v="1"/>
    <x v="1"/>
    <x v="2"/>
    <m/>
    <s v="Missing"/>
    <s v="Unknown"/>
    <s v="No"/>
    <x v="3"/>
    <s v="Sold"/>
    <n v="3395.24"/>
    <m/>
    <s v="Invalid"/>
    <s v="Exclude"/>
    <n v="0"/>
    <n v="3395.24"/>
    <s v="Valid Revenue"/>
    <s v="Include"/>
    <m/>
    <s v="Missing Date"/>
    <s v="No"/>
    <s v="Online"/>
    <s v="Delhi"/>
    <s v="Delhi"/>
    <n v="1266.29"/>
  </r>
  <r>
    <n v="3421"/>
    <x v="1"/>
    <x v="4"/>
    <x v="13"/>
    <s v="L"/>
    <s v="Alphabet"/>
    <s v="L"/>
    <s v="Yes"/>
    <x v="0"/>
    <s v="Available"/>
    <m/>
    <m/>
    <s v="Invalid"/>
    <s v="Exclude"/>
    <n v="0"/>
    <s v="Insufficient Data"/>
    <s v="Missing Information"/>
    <s v="Exclude"/>
    <d v="2024-12-07T00:00:00"/>
    <d v="2024-12-07T00:00:00"/>
    <s v="Yes"/>
    <s v="Online"/>
    <s v="Hyderabad"/>
    <s v="Hyderabad"/>
    <n v="-242.44"/>
  </r>
  <r>
    <n v="3422"/>
    <x v="0"/>
    <x v="0"/>
    <x v="9"/>
    <s v="XL"/>
    <s v="Alphabet"/>
    <s v="XL"/>
    <s v="Yes"/>
    <x v="0"/>
    <s v="Available"/>
    <n v="3197.01"/>
    <m/>
    <s v="Invalid"/>
    <s v="Exclude"/>
    <n v="0"/>
    <s v="Insufficient Data"/>
    <s v="Missing Information"/>
    <s v="Exclude"/>
    <d v="2024-01-18T00:00:00"/>
    <d v="2024-01-18T00:00:00"/>
    <s v="Yes"/>
    <s v="Retail"/>
    <s v="Hyderabad"/>
    <s v="Hyderabad"/>
    <n v="2432.7600000000002"/>
  </r>
  <r>
    <n v="3423"/>
    <x v="0"/>
    <x v="4"/>
    <x v="12"/>
    <s v="L"/>
    <s v="Alphabet"/>
    <s v="L"/>
    <s v="Yes"/>
    <x v="6"/>
    <s v="Sold"/>
    <m/>
    <m/>
    <s v="Invalid"/>
    <s v="Exclude"/>
    <n v="0"/>
    <s v="Insufficient Data"/>
    <s v="Missing Information"/>
    <s v="Exclude"/>
    <d v="2024-08-06T00:00:00"/>
    <d v="2024-08-06T00:00:00"/>
    <s v="Yes"/>
    <s v="Retail"/>
    <s v="Mumbai"/>
    <s v="Mumbai"/>
    <n v="106"/>
  </r>
  <r>
    <n v="3424"/>
    <x v="1"/>
    <x v="0"/>
    <x v="0"/>
    <s v="M"/>
    <s v="Alphabet"/>
    <s v="M"/>
    <s v="Yes"/>
    <x v="0"/>
    <s v="Available"/>
    <n v="7007.84"/>
    <n v="0.32"/>
    <s v="Valid"/>
    <s v="Include"/>
    <n v="0"/>
    <s v="Insufficient Data"/>
    <s v="Missing Information"/>
    <s v="Exclude"/>
    <d v="2025-02-11T00:00:00"/>
    <d v="2025-02-11T00:00:00"/>
    <s v="Yes"/>
    <s v="Online"/>
    <s v="Mumbai"/>
    <s v="Mumbai"/>
    <n v="1955.19"/>
  </r>
  <r>
    <n v="3425"/>
    <x v="1"/>
    <x v="2"/>
    <x v="17"/>
    <m/>
    <s v="Missing"/>
    <s v="Unknown"/>
    <s v="No"/>
    <x v="4"/>
    <s v="Check Return/Refund"/>
    <n v="2276.09"/>
    <m/>
    <s v="Invalid"/>
    <s v="Exclude"/>
    <n v="0"/>
    <n v="-2276.09"/>
    <s v="Negative Revenue"/>
    <s v="Exclude"/>
    <d v="2024-07-25T00:00:00"/>
    <d v="2024-07-25T00:00:00"/>
    <s v="Yes"/>
    <s v="Online"/>
    <s v="Kolkata"/>
    <s v="Kolkata"/>
    <n v="2342.64"/>
  </r>
  <r>
    <n v="3426"/>
    <x v="2"/>
    <x v="3"/>
    <x v="11"/>
    <s v="L"/>
    <s v="Alphabet"/>
    <s v="L"/>
    <s v="Yes"/>
    <x v="0"/>
    <s v="Available"/>
    <n v="8124.38"/>
    <n v="1.1599999999999999"/>
    <s v="Invalid"/>
    <s v="Exclude"/>
    <n v="0"/>
    <s v="Insufficient Data"/>
    <s v="Missing Information"/>
    <s v="Exclude"/>
    <m/>
    <s v="Missing Date"/>
    <s v="No"/>
    <s v="Online"/>
    <s v="Delhi"/>
    <s v="Delhi"/>
    <n v="3119.24"/>
  </r>
  <r>
    <n v="3427"/>
    <x v="2"/>
    <x v="3"/>
    <x v="16"/>
    <n v="8"/>
    <s v="Number"/>
    <s v="8"/>
    <s v="Yes"/>
    <x v="3"/>
    <s v="Sold"/>
    <m/>
    <m/>
    <s v="Invalid"/>
    <s v="Exclude"/>
    <n v="0"/>
    <s v="Insufficient Data"/>
    <s v="Missing Information"/>
    <s v="Exclude"/>
    <m/>
    <s v="Missing Date"/>
    <s v="No"/>
    <s v="Retail"/>
    <s v="Mumbai"/>
    <s v="Mumbai"/>
    <n v="2741.85"/>
  </r>
  <r>
    <n v="3428"/>
    <x v="1"/>
    <x v="4"/>
    <x v="8"/>
    <n v="6"/>
    <s v="Number"/>
    <s v="6"/>
    <s v="Yes"/>
    <x v="3"/>
    <s v="Sold"/>
    <n v="2825.86"/>
    <n v="0.23"/>
    <s v="Valid"/>
    <s v="Include"/>
    <n v="2175.91"/>
    <n v="2175.9122000000002"/>
    <s v="Valid Revenue"/>
    <s v="Include"/>
    <d v="2024-12-03T00:00:00"/>
    <d v="2024-12-03T00:00:00"/>
    <s v="Yes"/>
    <s v="Online"/>
    <s v="Bangalore"/>
    <s v="Bangalore"/>
    <n v="625.29999999999995"/>
  </r>
  <r>
    <n v="3429"/>
    <x v="2"/>
    <x v="1"/>
    <x v="2"/>
    <n v="10"/>
    <s v="Number"/>
    <s v="10"/>
    <s v="Yes"/>
    <x v="5"/>
    <s v="Available"/>
    <m/>
    <m/>
    <s v="Invalid"/>
    <s v="Exclude"/>
    <n v="0"/>
    <s v="Insufficient Data"/>
    <s v="Missing Information"/>
    <s v="Exclude"/>
    <d v="2025-07-06T00:00:00"/>
    <d v="2025-07-06T00:00:00"/>
    <s v="Yes"/>
    <s v="Retail"/>
    <s v="Delhi"/>
    <s v="Delhi"/>
    <n v="-77.97"/>
  </r>
  <r>
    <n v="3430"/>
    <x v="2"/>
    <x v="0"/>
    <x v="5"/>
    <s v="M"/>
    <s v="Alphabet"/>
    <s v="M"/>
    <s v="Yes"/>
    <x v="0"/>
    <s v="Available"/>
    <n v="7036.03"/>
    <m/>
    <s v="Invalid"/>
    <s v="Exclude"/>
    <n v="0"/>
    <s v="Insufficient Data"/>
    <s v="Missing Information"/>
    <s v="Exclude"/>
    <m/>
    <s v="Missing Date"/>
    <s v="No"/>
    <s v="Online"/>
    <s v="bengaluru"/>
    <s v="Bengaluru"/>
    <n v="-890.2"/>
  </r>
  <r>
    <n v="3431"/>
    <x v="1"/>
    <x v="0"/>
    <x v="9"/>
    <s v="L"/>
    <s v="Alphabet"/>
    <s v="L"/>
    <s v="Yes"/>
    <x v="4"/>
    <s v="Check Return/Refund"/>
    <m/>
    <n v="0.96"/>
    <s v="Valid"/>
    <s v="Include"/>
    <n v="0"/>
    <s v="Insufficient Data"/>
    <s v="Missing Information"/>
    <s v="Exclude"/>
    <d v="2024-10-01T00:00:00"/>
    <d v="2024-10-01T00:00:00"/>
    <s v="Yes"/>
    <s v="Retail"/>
    <s v="Delhi"/>
    <s v="Delhi"/>
    <n v="3816.31"/>
  </r>
  <r>
    <n v="3432"/>
    <x v="0"/>
    <x v="4"/>
    <x v="12"/>
    <s v="XL"/>
    <s v="Alphabet"/>
    <s v="XL"/>
    <s v="Yes"/>
    <x v="0"/>
    <s v="Available"/>
    <m/>
    <m/>
    <s v="Invalid"/>
    <s v="Exclude"/>
    <n v="0"/>
    <s v="Insufficient Data"/>
    <s v="Missing Information"/>
    <s v="Exclude"/>
    <d v="2025-06-03T00:00:00"/>
    <d v="2025-06-03T00:00:00"/>
    <s v="Yes"/>
    <s v="Online"/>
    <s v="Kolkata"/>
    <s v="Kolkata"/>
    <n v="-640.44000000000005"/>
  </r>
  <r>
    <n v="2028"/>
    <x v="0"/>
    <x v="2"/>
    <x v="7"/>
    <s v="XL"/>
    <s v="Alphabet"/>
    <s v="XL"/>
    <s v="Yes"/>
    <x v="5"/>
    <s v="Available"/>
    <m/>
    <n v="0.95"/>
    <s v="Valid"/>
    <s v="Include"/>
    <n v="0"/>
    <s v="Insufficient Data"/>
    <s v="Missing Information"/>
    <s v="Exclude"/>
    <d v="2025-01-02T00:00:00"/>
    <d v="2025-01-02T00:00:00"/>
    <s v="Yes"/>
    <s v="Online"/>
    <s v="Delhi"/>
    <s v="Delhi"/>
    <n v="2511.65"/>
  </r>
  <r>
    <n v="3434"/>
    <x v="0"/>
    <x v="4"/>
    <x v="8"/>
    <s v="XL"/>
    <s v="Alphabet"/>
    <s v="XL"/>
    <s v="Yes"/>
    <x v="0"/>
    <s v="Available"/>
    <n v="8741.65"/>
    <m/>
    <s v="Invalid"/>
    <s v="Exclude"/>
    <n v="0"/>
    <s v="Insufficient Data"/>
    <s v="Missing Information"/>
    <s v="Exclude"/>
    <d v="2024-10-21T00:00:00"/>
    <d v="2024-10-21T00:00:00"/>
    <s v="Yes"/>
    <s v="Online"/>
    <s v="Delhi"/>
    <s v="Delhi"/>
    <n v="570.25"/>
  </r>
  <r>
    <n v="3435"/>
    <x v="2"/>
    <x v="0"/>
    <x v="0"/>
    <m/>
    <s v="Missing"/>
    <s v="Unknown"/>
    <s v="No"/>
    <x v="2"/>
    <s v="Sold"/>
    <m/>
    <m/>
    <s v="Invalid"/>
    <s v="Exclude"/>
    <n v="0"/>
    <s v="Insufficient Data"/>
    <s v="Missing Information"/>
    <s v="Exclude"/>
    <m/>
    <s v="Missing Date"/>
    <s v="No"/>
    <s v="Online"/>
    <s v="Delhi"/>
    <s v="Delhi"/>
    <n v="2936.54"/>
  </r>
  <r>
    <n v="3436"/>
    <x v="0"/>
    <x v="1"/>
    <x v="6"/>
    <s v="L"/>
    <s v="Alphabet"/>
    <s v="L"/>
    <s v="Yes"/>
    <x v="0"/>
    <s v="Available"/>
    <m/>
    <m/>
    <s v="Invalid"/>
    <s v="Exclude"/>
    <n v="0"/>
    <s v="Insufficient Data"/>
    <s v="Missing Information"/>
    <s v="Exclude"/>
    <d v="2025-06-11T00:00:00"/>
    <d v="2025-06-11T00:00:00"/>
    <s v="Yes"/>
    <s v="Retail"/>
    <s v="Bangalore"/>
    <s v="Bangalore"/>
    <n v="2107.65"/>
  </r>
  <r>
    <n v="3437"/>
    <x v="0"/>
    <x v="1"/>
    <x v="1"/>
    <s v="M"/>
    <s v="Alphabet"/>
    <s v="M"/>
    <s v="Yes"/>
    <x v="0"/>
    <s v="Available"/>
    <m/>
    <m/>
    <s v="Invalid"/>
    <s v="Exclude"/>
    <n v="0"/>
    <s v="Insufficient Data"/>
    <s v="Missing Information"/>
    <s v="Exclude"/>
    <d v="2024-05-10T00:00:00"/>
    <d v="2024-05-10T00:00:00"/>
    <s v="Yes"/>
    <s v="Retail"/>
    <s v="Mumbai"/>
    <s v="Mumbai"/>
    <n v="-113.52"/>
  </r>
  <r>
    <n v="3438"/>
    <x v="1"/>
    <x v="1"/>
    <x v="15"/>
    <n v="7"/>
    <s v="Number"/>
    <s v="7"/>
    <s v="Yes"/>
    <x v="1"/>
    <s v="Sold"/>
    <m/>
    <n v="0.18"/>
    <s v="Valid"/>
    <s v="Include"/>
    <n v="0"/>
    <s v="Insufficient Data"/>
    <s v="Missing Information"/>
    <s v="Exclude"/>
    <d v="2024-09-05T00:00:00"/>
    <d v="2024-09-05T00:00:00"/>
    <s v="Yes"/>
    <s v="Retail"/>
    <s v="Hyderabad"/>
    <s v="Hyderabad"/>
    <n v="1669.74"/>
  </r>
  <r>
    <n v="2043"/>
    <x v="0"/>
    <x v="3"/>
    <x v="4"/>
    <n v="6"/>
    <s v="Number"/>
    <s v="6"/>
    <s v="Yes"/>
    <x v="0"/>
    <s v="Available"/>
    <n v="5395.6"/>
    <n v="0.06"/>
    <s v="Valid"/>
    <s v="Include"/>
    <n v="0"/>
    <s v="Insufficient Data"/>
    <s v="Missing Information"/>
    <s v="Exclude"/>
    <d v="2025-03-07T00:00:00"/>
    <d v="2025-03-07T00:00:00"/>
    <s v="Yes"/>
    <s v="Online"/>
    <s v="Delhi"/>
    <s v="Delhi"/>
    <n v="2992.96"/>
  </r>
  <r>
    <n v="3440"/>
    <x v="0"/>
    <x v="2"/>
    <x v="7"/>
    <s v="M"/>
    <s v="Alphabet"/>
    <s v="M"/>
    <s v="Yes"/>
    <x v="1"/>
    <s v="Sold"/>
    <m/>
    <m/>
    <s v="Invalid"/>
    <s v="Exclude"/>
    <n v="0"/>
    <s v="Insufficient Data"/>
    <s v="Missing Information"/>
    <s v="Exclude"/>
    <m/>
    <s v="Missing Date"/>
    <s v="No"/>
    <s v="Online"/>
    <s v="Mumbai"/>
    <s v="Mumbai"/>
    <n v="-510.72"/>
  </r>
  <r>
    <n v="3441"/>
    <x v="0"/>
    <x v="3"/>
    <x v="11"/>
    <n v="12"/>
    <s v="Number"/>
    <s v="12"/>
    <s v="Yes"/>
    <x v="6"/>
    <s v="Sold"/>
    <n v="9313.98"/>
    <m/>
    <s v="Invalid"/>
    <s v="Exclude"/>
    <n v="0"/>
    <n v="18627.96"/>
    <s v="Valid Revenue"/>
    <s v="Include"/>
    <d v="2025-05-08T00:00:00"/>
    <d v="2025-05-08T00:00:00"/>
    <s v="Yes"/>
    <s v="Retail"/>
    <s v="Delhi"/>
    <s v="Delhi"/>
    <n v="3301.27"/>
  </r>
  <r>
    <n v="3442"/>
    <x v="0"/>
    <x v="4"/>
    <x v="13"/>
    <s v="XL"/>
    <s v="Alphabet"/>
    <s v="XL"/>
    <s v="Yes"/>
    <x v="2"/>
    <s v="Sold"/>
    <m/>
    <m/>
    <s v="Invalid"/>
    <s v="Exclude"/>
    <n v="0"/>
    <s v="Insufficient Data"/>
    <s v="Missing Information"/>
    <s v="Exclude"/>
    <d v="2025-01-21T00:00:00"/>
    <d v="2025-01-21T00:00:00"/>
    <s v="Yes"/>
    <s v="Online"/>
    <s v="Mumbai"/>
    <s v="Mumbai"/>
    <n v="3129.5"/>
  </r>
  <r>
    <n v="3443"/>
    <x v="0"/>
    <x v="4"/>
    <x v="13"/>
    <n v="8"/>
    <s v="Number"/>
    <s v="8"/>
    <s v="Yes"/>
    <x v="0"/>
    <s v="Available"/>
    <n v="2989.01"/>
    <m/>
    <s v="Invalid"/>
    <s v="Exclude"/>
    <n v="0"/>
    <s v="Insufficient Data"/>
    <s v="Missing Information"/>
    <s v="Exclude"/>
    <m/>
    <s v="Missing Date"/>
    <s v="No"/>
    <s v="Retail"/>
    <s v="Mumbai"/>
    <s v="Mumbai"/>
    <n v="3549.06"/>
  </r>
  <r>
    <n v="3444"/>
    <x v="2"/>
    <x v="4"/>
    <x v="19"/>
    <s v="L"/>
    <s v="Alphabet"/>
    <s v="L"/>
    <s v="Yes"/>
    <x v="0"/>
    <s v="Available"/>
    <m/>
    <m/>
    <s v="Invalid"/>
    <s v="Exclude"/>
    <n v="0"/>
    <s v="Insufficient Data"/>
    <s v="Missing Information"/>
    <s v="Exclude"/>
    <d v="2025-07-04T00:00:00"/>
    <d v="2025-07-04T00:00:00"/>
    <s v="Yes"/>
    <s v="Online"/>
    <s v="Kolkata"/>
    <s v="Kolkata"/>
    <n v="-382.31"/>
  </r>
  <r>
    <n v="3445"/>
    <x v="2"/>
    <x v="2"/>
    <x v="3"/>
    <n v="10"/>
    <s v="Number"/>
    <s v="10"/>
    <s v="Yes"/>
    <x v="4"/>
    <s v="Check Return/Refund"/>
    <n v="4693.8100000000004"/>
    <m/>
    <s v="Invalid"/>
    <s v="Exclude"/>
    <n v="0"/>
    <n v="-4693.8100000000004"/>
    <s v="Negative Revenue"/>
    <s v="Exclude"/>
    <m/>
    <s v="Missing Date"/>
    <s v="No"/>
    <s v="Retail"/>
    <s v="Bangalore"/>
    <s v="Bangalore"/>
    <n v="3658.04"/>
  </r>
  <r>
    <n v="3446"/>
    <x v="2"/>
    <x v="2"/>
    <x v="17"/>
    <n v="8"/>
    <s v="Number"/>
    <s v="8"/>
    <s v="Yes"/>
    <x v="0"/>
    <s v="Available"/>
    <m/>
    <m/>
    <s v="Invalid"/>
    <s v="Exclude"/>
    <n v="0"/>
    <s v="Insufficient Data"/>
    <s v="Missing Information"/>
    <s v="Exclude"/>
    <d v="2024-09-07T00:00:00"/>
    <d v="2024-09-07T00:00:00"/>
    <s v="Yes"/>
    <s v="Retail"/>
    <s v="Bangalore"/>
    <s v="Bangalore"/>
    <n v="1680.5"/>
  </r>
  <r>
    <n v="3447"/>
    <x v="1"/>
    <x v="4"/>
    <x v="19"/>
    <s v="M"/>
    <s v="Alphabet"/>
    <s v="M"/>
    <s v="Yes"/>
    <x v="0"/>
    <s v="Available"/>
    <m/>
    <m/>
    <s v="Invalid"/>
    <s v="Exclude"/>
    <n v="0"/>
    <s v="Insufficient Data"/>
    <s v="Missing Information"/>
    <s v="Exclude"/>
    <d v="2025-05-14T00:00:00"/>
    <d v="2025-05-14T00:00:00"/>
    <s v="Yes"/>
    <s v="Retail"/>
    <s v="Hyderabad"/>
    <s v="Hyderabad"/>
    <n v="1860.15"/>
  </r>
  <r>
    <n v="2038"/>
    <x v="0"/>
    <x v="2"/>
    <x v="18"/>
    <m/>
    <s v="Missing"/>
    <s v="Unknown"/>
    <s v="No"/>
    <x v="0"/>
    <s v="Available"/>
    <n v="7609.9"/>
    <n v="0.05"/>
    <s v="Valid"/>
    <s v="Include"/>
    <n v="0"/>
    <s v="Insufficient Data"/>
    <s v="Missing Information"/>
    <s v="Exclude"/>
    <m/>
    <s v="Missing Date"/>
    <s v="No"/>
    <s v="Online"/>
    <s v="Delhi"/>
    <s v="Delhi"/>
    <n v="788.86"/>
  </r>
  <r>
    <n v="3449"/>
    <x v="2"/>
    <x v="0"/>
    <x v="14"/>
    <m/>
    <s v="Missing"/>
    <s v="Unknown"/>
    <s v="No"/>
    <x v="5"/>
    <s v="Available"/>
    <m/>
    <n v="0.25"/>
    <s v="Valid"/>
    <s v="Include"/>
    <n v="0"/>
    <s v="Insufficient Data"/>
    <s v="Missing Information"/>
    <s v="Exclude"/>
    <d v="2025-02-21T00:00:00"/>
    <d v="2025-02-21T00:00:00"/>
    <s v="Yes"/>
    <s v="Retail"/>
    <s v="Delhi"/>
    <s v="Delhi"/>
    <n v="1586.59"/>
  </r>
  <r>
    <n v="3450"/>
    <x v="2"/>
    <x v="3"/>
    <x v="4"/>
    <s v="M"/>
    <s v="Alphabet"/>
    <s v="M"/>
    <s v="Yes"/>
    <x v="1"/>
    <s v="Sold"/>
    <m/>
    <m/>
    <s v="Invalid"/>
    <s v="Exclude"/>
    <n v="0"/>
    <s v="Insufficient Data"/>
    <s v="Missing Information"/>
    <s v="Exclude"/>
    <d v="2024-01-16T00:00:00"/>
    <d v="2024-01-16T00:00:00"/>
    <s v="Yes"/>
    <s v="Retail"/>
    <s v="bengaluru"/>
    <s v="Bengaluru"/>
    <n v="904.82"/>
  </r>
  <r>
    <n v="3451"/>
    <x v="2"/>
    <x v="0"/>
    <x v="0"/>
    <n v="7"/>
    <s v="Number"/>
    <s v="7"/>
    <s v="Yes"/>
    <x v="0"/>
    <s v="Available"/>
    <m/>
    <m/>
    <s v="Invalid"/>
    <s v="Exclude"/>
    <n v="0"/>
    <s v="Insufficient Data"/>
    <s v="Missing Information"/>
    <s v="Exclude"/>
    <d v="2025-07-05T00:00:00"/>
    <d v="2025-07-05T00:00:00"/>
    <s v="Yes"/>
    <s v="Retail"/>
    <s v="Mumbai"/>
    <s v="Mumbai"/>
    <n v="720.76"/>
  </r>
  <r>
    <n v="3452"/>
    <x v="2"/>
    <x v="0"/>
    <x v="0"/>
    <n v="11"/>
    <s v="Number"/>
    <s v="11"/>
    <s v="Yes"/>
    <x v="0"/>
    <s v="Available"/>
    <m/>
    <m/>
    <s v="Invalid"/>
    <s v="Exclude"/>
    <n v="0"/>
    <s v="Insufficient Data"/>
    <s v="Missing Information"/>
    <s v="Exclude"/>
    <d v="2024-08-05T00:00:00"/>
    <d v="2024-08-05T00:00:00"/>
    <s v="Yes"/>
    <s v="Online"/>
    <s v="Delhi"/>
    <s v="Delhi"/>
    <n v="1239.1099999999999"/>
  </r>
  <r>
    <n v="3453"/>
    <x v="0"/>
    <x v="1"/>
    <x v="15"/>
    <m/>
    <s v="Missing"/>
    <s v="Unknown"/>
    <s v="No"/>
    <x v="5"/>
    <s v="Available"/>
    <n v="2033.28"/>
    <m/>
    <s v="Invalid"/>
    <s v="Exclude"/>
    <n v="0"/>
    <n v="0"/>
    <s v="No Recorded Revenue"/>
    <s v="Exclude"/>
    <d v="2024-12-05T00:00:00"/>
    <d v="2024-12-05T00:00:00"/>
    <s v="Yes"/>
    <s v="Retail"/>
    <s v="Delhi"/>
    <s v="Delhi"/>
    <n v="2003.05"/>
  </r>
  <r>
    <n v="3454"/>
    <x v="0"/>
    <x v="4"/>
    <x v="13"/>
    <s v="XL"/>
    <s v="Alphabet"/>
    <s v="XL"/>
    <s v="Yes"/>
    <x v="6"/>
    <s v="Sold"/>
    <m/>
    <m/>
    <s v="Invalid"/>
    <s v="Exclude"/>
    <n v="0"/>
    <s v="Insufficient Data"/>
    <s v="Missing Information"/>
    <s v="Exclude"/>
    <m/>
    <s v="Missing Date"/>
    <s v="No"/>
    <s v="Online"/>
    <s v="Delhi"/>
    <s v="Delhi"/>
    <n v="2313.9499999999998"/>
  </r>
  <r>
    <n v="3455"/>
    <x v="1"/>
    <x v="1"/>
    <x v="2"/>
    <m/>
    <s v="Missing"/>
    <s v="Unknown"/>
    <s v="No"/>
    <x v="0"/>
    <s v="Available"/>
    <n v="5947.51"/>
    <m/>
    <s v="Invalid"/>
    <s v="Exclude"/>
    <n v="0"/>
    <s v="Insufficient Data"/>
    <s v="Missing Information"/>
    <s v="Exclude"/>
    <d v="2025-01-17T00:00:00"/>
    <d v="2025-01-17T00:00:00"/>
    <s v="Yes"/>
    <s v="Retail"/>
    <s v="Hyderabad"/>
    <s v="Hyderabad"/>
    <n v="1352.56"/>
  </r>
  <r>
    <n v="3456"/>
    <x v="1"/>
    <x v="4"/>
    <x v="8"/>
    <n v="12"/>
    <s v="Number"/>
    <s v="12"/>
    <s v="Yes"/>
    <x v="4"/>
    <s v="Check Return/Refund"/>
    <n v="3011.32"/>
    <m/>
    <s v="Invalid"/>
    <s v="Exclude"/>
    <n v="0"/>
    <n v="-3011.32"/>
    <s v="Negative Revenue"/>
    <s v="Exclude"/>
    <m/>
    <s v="Missing Date"/>
    <s v="No"/>
    <s v="Online"/>
    <s v="Delhi"/>
    <s v="Delhi"/>
    <n v="2531.2199999999998"/>
  </r>
  <r>
    <n v="3457"/>
    <x v="1"/>
    <x v="0"/>
    <x v="5"/>
    <n v="11"/>
    <s v="Number"/>
    <s v="11"/>
    <s v="Yes"/>
    <x v="0"/>
    <s v="Available"/>
    <m/>
    <n v="0.81"/>
    <s v="Valid"/>
    <s v="Include"/>
    <n v="0"/>
    <s v="Insufficient Data"/>
    <s v="Missing Information"/>
    <s v="Exclude"/>
    <d v="2025-02-24T00:00:00"/>
    <d v="2025-02-24T00:00:00"/>
    <s v="Yes"/>
    <s v="Online"/>
    <s v="Pune"/>
    <s v="Pune"/>
    <n v="3777.72"/>
  </r>
  <r>
    <n v="3458"/>
    <x v="1"/>
    <x v="3"/>
    <x v="16"/>
    <m/>
    <s v="Missing"/>
    <s v="Unknown"/>
    <s v="No"/>
    <x v="0"/>
    <s v="Available"/>
    <m/>
    <n v="0.83"/>
    <s v="Valid"/>
    <s v="Include"/>
    <n v="0"/>
    <s v="Insufficient Data"/>
    <s v="Missing Information"/>
    <s v="Exclude"/>
    <d v="2025-01-22T00:00:00"/>
    <d v="2025-01-22T00:00:00"/>
    <s v="Yes"/>
    <s v="Online"/>
    <s v="Mumbai"/>
    <s v="Mumbai"/>
    <n v="257.87"/>
  </r>
  <r>
    <n v="3459"/>
    <x v="2"/>
    <x v="2"/>
    <x v="3"/>
    <m/>
    <s v="Missing"/>
    <s v="Unknown"/>
    <s v="No"/>
    <x v="0"/>
    <s v="Available"/>
    <n v="6100.23"/>
    <m/>
    <s v="Invalid"/>
    <s v="Exclude"/>
    <n v="0"/>
    <s v="Insufficient Data"/>
    <s v="Missing Information"/>
    <s v="Exclude"/>
    <d v="2025-03-27T00:00:00"/>
    <d v="2025-03-27T00:00:00"/>
    <s v="Yes"/>
    <s v="Retail"/>
    <s v="Hyderabad"/>
    <s v="Hyderabad"/>
    <n v="2745.91"/>
  </r>
  <r>
    <n v="3460"/>
    <x v="1"/>
    <x v="3"/>
    <x v="4"/>
    <s v="XL"/>
    <s v="Alphabet"/>
    <s v="XL"/>
    <s v="Yes"/>
    <x v="5"/>
    <s v="Available"/>
    <n v="5403.67"/>
    <m/>
    <s v="Invalid"/>
    <s v="Exclude"/>
    <n v="0"/>
    <n v="0"/>
    <s v="No Recorded Revenue"/>
    <s v="Exclude"/>
    <m/>
    <s v="Missing Date"/>
    <s v="No"/>
    <s v="Online"/>
    <s v="Pune"/>
    <s v="Pune"/>
    <n v="1372.6"/>
  </r>
  <r>
    <n v="2004"/>
    <x v="0"/>
    <x v="3"/>
    <x v="11"/>
    <n v="10"/>
    <s v="Number"/>
    <s v="10"/>
    <s v="Yes"/>
    <x v="3"/>
    <s v="Sold"/>
    <m/>
    <m/>
    <s v="Invalid"/>
    <s v="Exclude"/>
    <n v="0"/>
    <s v="Insufficient Data"/>
    <s v="Missing Information"/>
    <s v="Exclude"/>
    <m/>
    <s v="Missing Date"/>
    <s v="No"/>
    <s v="Online"/>
    <s v="Hyderabad"/>
    <s v="Hyderabad"/>
    <n v="2588.88"/>
  </r>
  <r>
    <n v="3462"/>
    <x v="1"/>
    <x v="4"/>
    <x v="12"/>
    <m/>
    <s v="Missing"/>
    <s v="Unknown"/>
    <s v="No"/>
    <x v="1"/>
    <s v="Sold"/>
    <n v="2610.98"/>
    <m/>
    <s v="Invalid"/>
    <s v="Exclude"/>
    <n v="0"/>
    <n v="7832.9400000000005"/>
    <s v="Valid Revenue"/>
    <s v="Include"/>
    <d v="2024-12-21T00:00:00"/>
    <d v="2024-12-21T00:00:00"/>
    <s v="Yes"/>
    <s v="Retail"/>
    <s v="Bangalore"/>
    <s v="Bangalore"/>
    <n v="274.97000000000003"/>
  </r>
  <r>
    <n v="3463"/>
    <x v="1"/>
    <x v="1"/>
    <x v="15"/>
    <n v="12"/>
    <s v="Number"/>
    <s v="12"/>
    <s v="Yes"/>
    <x v="3"/>
    <s v="Sold"/>
    <m/>
    <m/>
    <s v="Invalid"/>
    <s v="Exclude"/>
    <n v="0"/>
    <s v="Insufficient Data"/>
    <s v="Missing Information"/>
    <s v="Exclude"/>
    <d v="2025-02-24T00:00:00"/>
    <d v="2025-02-24T00:00:00"/>
    <s v="Yes"/>
    <s v="Retail"/>
    <s v="Pune"/>
    <s v="Pune"/>
    <n v="1853.7"/>
  </r>
  <r>
    <n v="3464"/>
    <x v="0"/>
    <x v="0"/>
    <x v="5"/>
    <s v="XL"/>
    <s v="Alphabet"/>
    <s v="XL"/>
    <s v="Yes"/>
    <x v="5"/>
    <s v="Available"/>
    <n v="3362.64"/>
    <m/>
    <s v="Invalid"/>
    <s v="Exclude"/>
    <n v="0"/>
    <n v="0"/>
    <s v="No Recorded Revenue"/>
    <s v="Exclude"/>
    <m/>
    <s v="Missing Date"/>
    <s v="No"/>
    <s v="Online"/>
    <s v="bengaluru"/>
    <s v="Bengaluru"/>
    <n v="1587.01"/>
  </r>
  <r>
    <n v="3465"/>
    <x v="2"/>
    <x v="2"/>
    <x v="17"/>
    <m/>
    <s v="Missing"/>
    <s v="Unknown"/>
    <s v="No"/>
    <x v="6"/>
    <s v="Sold"/>
    <m/>
    <m/>
    <s v="Invalid"/>
    <s v="Exclude"/>
    <n v="0"/>
    <s v="Insufficient Data"/>
    <s v="Missing Information"/>
    <s v="Exclude"/>
    <d v="2023-11-29T00:00:00"/>
    <d v="2023-11-29T00:00:00"/>
    <s v="Yes"/>
    <s v="Online"/>
    <s v="Delhi"/>
    <s v="Delhi"/>
    <n v="1698.7"/>
  </r>
  <r>
    <n v="3466"/>
    <x v="2"/>
    <x v="4"/>
    <x v="12"/>
    <m/>
    <s v="Missing"/>
    <s v="Unknown"/>
    <s v="No"/>
    <x v="6"/>
    <s v="Sold"/>
    <n v="6498.22"/>
    <n v="0.5"/>
    <s v="Valid"/>
    <s v="Include"/>
    <n v="6498.22"/>
    <n v="6498.22"/>
    <s v="Valid Revenue"/>
    <s v="Include"/>
    <d v="2024-10-24T00:00:00"/>
    <d v="2024-10-24T00:00:00"/>
    <s v="Yes"/>
    <s v="Retail"/>
    <s v="Mumbai"/>
    <s v="Mumbai"/>
    <n v="-360.53"/>
  </r>
  <r>
    <n v="3467"/>
    <x v="2"/>
    <x v="2"/>
    <x v="18"/>
    <s v="M"/>
    <s v="Alphabet"/>
    <s v="M"/>
    <s v="Yes"/>
    <x v="6"/>
    <s v="Sold"/>
    <m/>
    <m/>
    <s v="Invalid"/>
    <s v="Exclude"/>
    <n v="0"/>
    <s v="Insufficient Data"/>
    <s v="Missing Information"/>
    <s v="Exclude"/>
    <d v="2025-03-13T00:00:00"/>
    <d v="2025-03-13T00:00:00"/>
    <s v="Yes"/>
    <s v="Online"/>
    <s v="bengaluru"/>
    <s v="Bengaluru"/>
    <n v="1472.83"/>
  </r>
  <r>
    <n v="3468"/>
    <x v="2"/>
    <x v="1"/>
    <x v="15"/>
    <m/>
    <s v="Missing"/>
    <s v="Unknown"/>
    <s v="No"/>
    <x v="2"/>
    <s v="Sold"/>
    <n v="9577.99"/>
    <n v="0.93"/>
    <s v="Valid"/>
    <s v="Include"/>
    <n v="2681.84"/>
    <n v="2681.8371999999981"/>
    <s v="Valid Revenue"/>
    <s v="Include"/>
    <m/>
    <s v="Missing Date"/>
    <s v="No"/>
    <s v="Online"/>
    <s v="Kolkata"/>
    <s v="Kolkata"/>
    <n v="-259.93"/>
  </r>
  <r>
    <n v="3469"/>
    <x v="0"/>
    <x v="3"/>
    <x v="10"/>
    <n v="10"/>
    <s v="Number"/>
    <s v="10"/>
    <s v="Yes"/>
    <x v="3"/>
    <s v="Sold"/>
    <n v="4590.24"/>
    <m/>
    <s v="Invalid"/>
    <s v="Exclude"/>
    <n v="0"/>
    <n v="4590.24"/>
    <s v="Valid Revenue"/>
    <s v="Include"/>
    <d v="2024-10-01T00:00:00"/>
    <d v="2024-10-01T00:00:00"/>
    <s v="Yes"/>
    <s v="Online"/>
    <s v="Mumbai"/>
    <s v="Mumbai"/>
    <n v="3792.66"/>
  </r>
  <r>
    <n v="3470"/>
    <x v="0"/>
    <x v="1"/>
    <x v="1"/>
    <s v="M"/>
    <s v="Alphabet"/>
    <s v="M"/>
    <s v="Yes"/>
    <x v="0"/>
    <s v="Available"/>
    <m/>
    <m/>
    <s v="Invalid"/>
    <s v="Exclude"/>
    <n v="0"/>
    <s v="Insufficient Data"/>
    <s v="Missing Information"/>
    <s v="Exclude"/>
    <d v="2025-02-11T00:00:00"/>
    <d v="2025-02-11T00:00:00"/>
    <s v="Yes"/>
    <s v="Online"/>
    <s v="Kolkata"/>
    <s v="Kolkata"/>
    <n v="284.95999999999998"/>
  </r>
  <r>
    <n v="3471"/>
    <x v="0"/>
    <x v="2"/>
    <x v="7"/>
    <s v="L"/>
    <s v="Alphabet"/>
    <s v="L"/>
    <s v="Yes"/>
    <x v="5"/>
    <s v="Available"/>
    <n v="5637.46"/>
    <m/>
    <s v="Invalid"/>
    <s v="Exclude"/>
    <n v="0"/>
    <n v="0"/>
    <s v="No Recorded Revenue"/>
    <s v="Exclude"/>
    <d v="2025-02-04T00:00:00"/>
    <d v="2025-02-04T00:00:00"/>
    <s v="Yes"/>
    <s v="Retail"/>
    <s v="Kolkata"/>
    <s v="Kolkata"/>
    <n v="-364.01"/>
  </r>
  <r>
    <n v="3472"/>
    <x v="2"/>
    <x v="4"/>
    <x v="8"/>
    <s v="XL"/>
    <s v="Alphabet"/>
    <s v="XL"/>
    <s v="Yes"/>
    <x v="0"/>
    <s v="Available"/>
    <m/>
    <m/>
    <s v="Invalid"/>
    <s v="Exclude"/>
    <n v="0"/>
    <s v="Insufficient Data"/>
    <s v="Missing Information"/>
    <s v="Exclude"/>
    <d v="2024-08-31T00:00:00"/>
    <d v="2024-08-31T00:00:00"/>
    <s v="Yes"/>
    <s v="Online"/>
    <s v="Hyderabad"/>
    <s v="Hyderabad"/>
    <n v="1750.67"/>
  </r>
  <r>
    <n v="3473"/>
    <x v="0"/>
    <x v="1"/>
    <x v="2"/>
    <s v="M"/>
    <s v="Alphabet"/>
    <s v="M"/>
    <s v="Yes"/>
    <x v="2"/>
    <s v="Sold"/>
    <n v="3551.05"/>
    <m/>
    <s v="Invalid"/>
    <s v="Exclude"/>
    <n v="0"/>
    <n v="14204.2"/>
    <s v="Valid Revenue"/>
    <s v="Include"/>
    <d v="2024-12-05T00:00:00"/>
    <d v="2024-12-05T00:00:00"/>
    <s v="Yes"/>
    <s v="Online"/>
    <s v="Delhi"/>
    <s v="Delhi"/>
    <n v="63.47"/>
  </r>
  <r>
    <n v="3474"/>
    <x v="1"/>
    <x v="4"/>
    <x v="19"/>
    <s v="M"/>
    <s v="Alphabet"/>
    <s v="M"/>
    <s v="Yes"/>
    <x v="6"/>
    <s v="Sold"/>
    <n v="6506.07"/>
    <m/>
    <s v="Invalid"/>
    <s v="Exclude"/>
    <n v="0"/>
    <n v="13012.14"/>
    <s v="Valid Revenue"/>
    <s v="Include"/>
    <m/>
    <s v="Missing Date"/>
    <s v="No"/>
    <s v="Retail"/>
    <s v="Hyderabad"/>
    <s v="Hyderabad"/>
    <n v="3969.54"/>
  </r>
  <r>
    <n v="3475"/>
    <x v="0"/>
    <x v="1"/>
    <x v="1"/>
    <s v="L"/>
    <s v="Alphabet"/>
    <s v="L"/>
    <s v="Yes"/>
    <x v="3"/>
    <s v="Sold"/>
    <n v="2120.44"/>
    <m/>
    <s v="Invalid"/>
    <s v="Exclude"/>
    <n v="0"/>
    <n v="2120.44"/>
    <s v="Valid Revenue"/>
    <s v="Include"/>
    <d v="2024-07-29T00:00:00"/>
    <d v="2024-07-29T00:00:00"/>
    <s v="Yes"/>
    <s v="Online"/>
    <s v="Mumbai"/>
    <s v="Mumbai"/>
    <n v="2996.47"/>
  </r>
  <r>
    <n v="3476"/>
    <x v="2"/>
    <x v="0"/>
    <x v="5"/>
    <n v="11"/>
    <s v="Number"/>
    <s v="11"/>
    <s v="Yes"/>
    <x v="0"/>
    <s v="Available"/>
    <n v="3891.22"/>
    <n v="0.37"/>
    <s v="Valid"/>
    <s v="Include"/>
    <n v="0"/>
    <s v="Insufficient Data"/>
    <s v="Missing Information"/>
    <s v="Exclude"/>
    <d v="2025-06-25T00:00:00"/>
    <d v="2025-06-25T00:00:00"/>
    <s v="Yes"/>
    <s v="Retail"/>
    <s v="Mumbai"/>
    <s v="Mumbai"/>
    <n v="1881.61"/>
  </r>
  <r>
    <n v="3477"/>
    <x v="2"/>
    <x v="4"/>
    <x v="8"/>
    <s v="M"/>
    <s v="Alphabet"/>
    <s v="M"/>
    <s v="Yes"/>
    <x v="6"/>
    <s v="Sold"/>
    <n v="4135.26"/>
    <m/>
    <s v="Invalid"/>
    <s v="Exclude"/>
    <n v="0"/>
    <n v="8270.52"/>
    <s v="Valid Revenue"/>
    <s v="Include"/>
    <d v="2025-04-25T00:00:00"/>
    <d v="2025-04-25T00:00:00"/>
    <s v="Yes"/>
    <s v="Online"/>
    <s v="Delhi"/>
    <s v="Delhi"/>
    <n v="1691.28"/>
  </r>
  <r>
    <n v="3478"/>
    <x v="0"/>
    <x v="0"/>
    <x v="5"/>
    <n v="9"/>
    <s v="Number"/>
    <s v="9"/>
    <s v="Yes"/>
    <x v="0"/>
    <s v="Available"/>
    <m/>
    <m/>
    <s v="Invalid"/>
    <s v="Exclude"/>
    <n v="0"/>
    <s v="Insufficient Data"/>
    <s v="Missing Information"/>
    <s v="Exclude"/>
    <d v="2025-05-17T00:00:00"/>
    <d v="2025-05-17T00:00:00"/>
    <s v="Yes"/>
    <s v="Retail"/>
    <s v="Mumbai"/>
    <s v="Mumbai"/>
    <n v="2192.6799999999998"/>
  </r>
  <r>
    <n v="3479"/>
    <x v="1"/>
    <x v="0"/>
    <x v="14"/>
    <s v="XL"/>
    <s v="Alphabet"/>
    <s v="XL"/>
    <s v="Yes"/>
    <x v="2"/>
    <s v="Sold"/>
    <m/>
    <m/>
    <s v="Invalid"/>
    <s v="Exclude"/>
    <n v="0"/>
    <s v="Insufficient Data"/>
    <s v="Missing Information"/>
    <s v="Exclude"/>
    <d v="2024-09-16T00:00:00"/>
    <d v="2024-09-16T00:00:00"/>
    <s v="Yes"/>
    <s v="Retail"/>
    <s v="Mumbai"/>
    <s v="Mumbai"/>
    <n v="1909.78"/>
  </r>
  <r>
    <n v="3480"/>
    <x v="0"/>
    <x v="3"/>
    <x v="11"/>
    <s v="M"/>
    <s v="Alphabet"/>
    <s v="M"/>
    <s v="Yes"/>
    <x v="2"/>
    <s v="Sold"/>
    <n v="2917.45"/>
    <m/>
    <s v="Invalid"/>
    <s v="Exclude"/>
    <n v="0"/>
    <n v="11669.8"/>
    <s v="Valid Revenue"/>
    <s v="Include"/>
    <m/>
    <s v="Missing Date"/>
    <s v="No"/>
    <s v="Online"/>
    <s v="Bangalore"/>
    <s v="Bangalore"/>
    <n v="2872.75"/>
  </r>
  <r>
    <n v="3481"/>
    <x v="1"/>
    <x v="2"/>
    <x v="18"/>
    <s v="XL"/>
    <s v="Alphabet"/>
    <s v="XL"/>
    <s v="Yes"/>
    <x v="2"/>
    <s v="Sold"/>
    <m/>
    <m/>
    <s v="Invalid"/>
    <s v="Exclude"/>
    <n v="0"/>
    <s v="Insufficient Data"/>
    <s v="Missing Information"/>
    <s v="Exclude"/>
    <d v="2023-10-15T00:00:00"/>
    <d v="2023-10-15T00:00:00"/>
    <s v="Yes"/>
    <s v="Online"/>
    <s v="bengaluru"/>
    <s v="Bengaluru"/>
    <n v="2564.61"/>
  </r>
  <r>
    <n v="3482"/>
    <x v="2"/>
    <x v="1"/>
    <x v="6"/>
    <s v="M"/>
    <s v="Alphabet"/>
    <s v="M"/>
    <s v="Yes"/>
    <x v="0"/>
    <s v="Available"/>
    <m/>
    <m/>
    <s v="Invalid"/>
    <s v="Exclude"/>
    <n v="0"/>
    <s v="Insufficient Data"/>
    <s v="Missing Information"/>
    <s v="Exclude"/>
    <d v="2024-08-19T00:00:00"/>
    <d v="2024-08-19T00:00:00"/>
    <s v="Yes"/>
    <s v="Online"/>
    <s v="Hyderabad"/>
    <s v="Hyderabad"/>
    <n v="1660.47"/>
  </r>
  <r>
    <n v="3483"/>
    <x v="2"/>
    <x v="2"/>
    <x v="18"/>
    <s v="L"/>
    <s v="Alphabet"/>
    <s v="L"/>
    <s v="Yes"/>
    <x v="2"/>
    <s v="Sold"/>
    <n v="4733.92"/>
    <m/>
    <s v="Invalid"/>
    <s v="Exclude"/>
    <n v="0"/>
    <n v="18935.68"/>
    <s v="Valid Revenue"/>
    <s v="Include"/>
    <d v="2024-12-04T00:00:00"/>
    <d v="2024-12-04T00:00:00"/>
    <s v="Yes"/>
    <s v="Online"/>
    <s v="Kolkata"/>
    <s v="Kolkata"/>
    <n v="738.19"/>
  </r>
  <r>
    <n v="3484"/>
    <x v="0"/>
    <x v="2"/>
    <x v="17"/>
    <n v="12"/>
    <s v="Number"/>
    <s v="12"/>
    <s v="Yes"/>
    <x v="0"/>
    <s v="Available"/>
    <n v="2638.44"/>
    <m/>
    <s v="Invalid"/>
    <s v="Exclude"/>
    <n v="0"/>
    <s v="Insufficient Data"/>
    <s v="Missing Information"/>
    <s v="Exclude"/>
    <d v="2024-08-18T00:00:00"/>
    <d v="2024-08-18T00:00:00"/>
    <s v="Yes"/>
    <s v="Online"/>
    <s v="bengaluru"/>
    <s v="Bengaluru"/>
    <n v="1395.41"/>
  </r>
  <r>
    <n v="3485"/>
    <x v="1"/>
    <x v="2"/>
    <x v="17"/>
    <m/>
    <s v="Missing"/>
    <s v="Unknown"/>
    <s v="No"/>
    <x v="6"/>
    <s v="Sold"/>
    <m/>
    <m/>
    <s v="Invalid"/>
    <s v="Exclude"/>
    <n v="0"/>
    <s v="Insufficient Data"/>
    <s v="Missing Information"/>
    <s v="Exclude"/>
    <d v="2024-12-14T00:00:00"/>
    <d v="2024-12-14T00:00:00"/>
    <s v="Yes"/>
    <s v="Retail"/>
    <s v="Hyderabad"/>
    <s v="Hyderabad"/>
    <n v="1722.38"/>
  </r>
  <r>
    <n v="3486"/>
    <x v="0"/>
    <x v="0"/>
    <x v="0"/>
    <s v="L"/>
    <s v="Alphabet"/>
    <s v="L"/>
    <s v="Yes"/>
    <x v="2"/>
    <s v="Sold"/>
    <m/>
    <m/>
    <s v="Invalid"/>
    <s v="Exclude"/>
    <n v="0"/>
    <s v="Insufficient Data"/>
    <s v="Missing Information"/>
    <s v="Exclude"/>
    <d v="2024-10-14T00:00:00"/>
    <d v="2024-10-14T00:00:00"/>
    <s v="Yes"/>
    <s v="Retail"/>
    <s v="Delhi"/>
    <s v="Delhi"/>
    <n v="1451.77"/>
  </r>
  <r>
    <n v="3487"/>
    <x v="2"/>
    <x v="2"/>
    <x v="17"/>
    <s v="M"/>
    <s v="Alphabet"/>
    <s v="M"/>
    <s v="Yes"/>
    <x v="0"/>
    <s v="Available"/>
    <n v="3240.99"/>
    <n v="0.42"/>
    <s v="Valid"/>
    <s v="Include"/>
    <n v="0"/>
    <s v="Insufficient Data"/>
    <s v="Missing Information"/>
    <s v="Exclude"/>
    <d v="2025-05-28T00:00:00"/>
    <d v="2025-05-28T00:00:00"/>
    <s v="Yes"/>
    <s v="Online"/>
    <s v="Hyderabad"/>
    <s v="Hyderabad"/>
    <n v="2927.35"/>
  </r>
  <r>
    <n v="3488"/>
    <x v="1"/>
    <x v="1"/>
    <x v="1"/>
    <s v="XL"/>
    <s v="Alphabet"/>
    <s v="XL"/>
    <s v="Yes"/>
    <x v="2"/>
    <s v="Sold"/>
    <m/>
    <m/>
    <s v="Invalid"/>
    <s v="Exclude"/>
    <n v="0"/>
    <s v="Insufficient Data"/>
    <s v="Missing Information"/>
    <s v="Exclude"/>
    <d v="2025-03-12T00:00:00"/>
    <d v="2025-03-12T00:00:00"/>
    <s v="Yes"/>
    <s v="Online"/>
    <s v="Kolkata"/>
    <s v="Kolkata"/>
    <n v="86.25"/>
  </r>
  <r>
    <n v="3489"/>
    <x v="0"/>
    <x v="3"/>
    <x v="4"/>
    <n v="8"/>
    <s v="Number"/>
    <s v="8"/>
    <s v="Yes"/>
    <x v="6"/>
    <s v="Sold"/>
    <m/>
    <m/>
    <s v="Invalid"/>
    <s v="Exclude"/>
    <n v="0"/>
    <s v="Insufficient Data"/>
    <s v="Missing Information"/>
    <s v="Exclude"/>
    <d v="2025-04-04T00:00:00"/>
    <d v="2025-04-04T00:00:00"/>
    <s v="Yes"/>
    <s v="Online"/>
    <s v="Mumbai"/>
    <s v="Mumbai"/>
    <n v="1734.72"/>
  </r>
  <r>
    <n v="3490"/>
    <x v="2"/>
    <x v="3"/>
    <x v="11"/>
    <s v="L"/>
    <s v="Alphabet"/>
    <s v="L"/>
    <s v="Yes"/>
    <x v="5"/>
    <s v="Available"/>
    <m/>
    <n v="0.98"/>
    <s v="Valid"/>
    <s v="Include"/>
    <n v="0"/>
    <s v="Insufficient Data"/>
    <s v="Missing Information"/>
    <s v="Exclude"/>
    <d v="2025-07-08T00:00:00"/>
    <d v="2025-07-08T00:00:00"/>
    <s v="Yes"/>
    <s v="Online"/>
    <s v="Delhi"/>
    <s v="Delhi"/>
    <n v="1591.77"/>
  </r>
  <r>
    <n v="3491"/>
    <x v="2"/>
    <x v="1"/>
    <x v="2"/>
    <s v="XL"/>
    <s v="Alphabet"/>
    <s v="XL"/>
    <s v="Yes"/>
    <x v="0"/>
    <s v="Available"/>
    <m/>
    <n v="0.39"/>
    <s v="Valid"/>
    <s v="Include"/>
    <n v="0"/>
    <s v="Insufficient Data"/>
    <s v="Missing Information"/>
    <s v="Exclude"/>
    <d v="2024-10-19T00:00:00"/>
    <d v="2024-10-19T00:00:00"/>
    <s v="Yes"/>
    <s v="Online"/>
    <s v="Mumbai"/>
    <s v="Mumbai"/>
    <n v="-473.94"/>
  </r>
  <r>
    <n v="2018"/>
    <x v="1"/>
    <x v="1"/>
    <x v="15"/>
    <n v="6"/>
    <s v="Number"/>
    <s v="6"/>
    <s v="Yes"/>
    <x v="0"/>
    <s v="Available"/>
    <m/>
    <m/>
    <s v="Invalid"/>
    <s v="Exclude"/>
    <n v="0"/>
    <s v="Insufficient Data"/>
    <s v="Missing Information"/>
    <s v="Exclude"/>
    <d v="2024-11-13T00:00:00"/>
    <d v="2024-11-13T00:00:00"/>
    <s v="Yes"/>
    <s v="Online"/>
    <s v="bengaluru"/>
    <s v="Bengaluru"/>
    <n v="-777.58"/>
  </r>
  <r>
    <n v="3493"/>
    <x v="2"/>
    <x v="2"/>
    <x v="17"/>
    <m/>
    <s v="Missing"/>
    <s v="Unknown"/>
    <s v="No"/>
    <x v="0"/>
    <s v="Available"/>
    <n v="9446.34"/>
    <n v="1.0900000000000001"/>
    <s v="Invalid"/>
    <s v="Exclude"/>
    <n v="0"/>
    <s v="Insufficient Data"/>
    <s v="Missing Information"/>
    <s v="Exclude"/>
    <m/>
    <s v="Missing Date"/>
    <s v="No"/>
    <s v="Online"/>
    <s v="Bangalore"/>
    <s v="Bangalore"/>
    <n v="568.71"/>
  </r>
  <r>
    <n v="3494"/>
    <x v="0"/>
    <x v="3"/>
    <x v="16"/>
    <m/>
    <s v="Missing"/>
    <s v="Unknown"/>
    <s v="No"/>
    <x v="0"/>
    <s v="Available"/>
    <m/>
    <n v="0.87"/>
    <s v="Valid"/>
    <s v="Include"/>
    <n v="0"/>
    <s v="Insufficient Data"/>
    <s v="Missing Information"/>
    <s v="Exclude"/>
    <d v="2024-09-17T00:00:00"/>
    <d v="2024-09-17T00:00:00"/>
    <s v="Yes"/>
    <s v="Retail"/>
    <s v="Pune"/>
    <s v="Pune"/>
    <n v="3566.05"/>
  </r>
  <r>
    <n v="3495"/>
    <x v="1"/>
    <x v="4"/>
    <x v="19"/>
    <s v="M"/>
    <s v="Alphabet"/>
    <s v="M"/>
    <s v="Yes"/>
    <x v="4"/>
    <s v="Check Return/Refund"/>
    <m/>
    <m/>
    <s v="Invalid"/>
    <s v="Exclude"/>
    <n v="0"/>
    <s v="Insufficient Data"/>
    <s v="Missing Information"/>
    <s v="Exclude"/>
    <d v="2024-08-13T00:00:00"/>
    <d v="2024-08-13T00:00:00"/>
    <s v="Yes"/>
    <s v="Retail"/>
    <s v="Pune"/>
    <s v="Pune"/>
    <n v="3572.8"/>
  </r>
  <r>
    <n v="3496"/>
    <x v="2"/>
    <x v="3"/>
    <x v="10"/>
    <s v="M"/>
    <s v="Alphabet"/>
    <s v="M"/>
    <s v="Yes"/>
    <x v="1"/>
    <s v="Sold"/>
    <m/>
    <n v="0.77"/>
    <s v="Valid"/>
    <s v="Include"/>
    <n v="0"/>
    <s v="Insufficient Data"/>
    <s v="Missing Information"/>
    <s v="Exclude"/>
    <d v="2024-10-08T00:00:00"/>
    <d v="2024-10-08T00:00:00"/>
    <s v="Yes"/>
    <s v="Retail"/>
    <s v="Delhi"/>
    <s v="Delhi"/>
    <n v="-786.91"/>
  </r>
  <r>
    <n v="3497"/>
    <x v="1"/>
    <x v="4"/>
    <x v="13"/>
    <s v="L"/>
    <s v="Alphabet"/>
    <s v="L"/>
    <s v="Yes"/>
    <x v="6"/>
    <s v="Sold"/>
    <n v="8688.92"/>
    <m/>
    <s v="Invalid"/>
    <s v="Exclude"/>
    <n v="0"/>
    <n v="17377.84"/>
    <s v="Valid Revenue"/>
    <s v="Include"/>
    <d v="2024-12-08T00:00:00"/>
    <d v="2024-12-08T00:00:00"/>
    <s v="Yes"/>
    <s v="Online"/>
    <s v="Mumbai"/>
    <s v="Mumbai"/>
    <n v="1878.22"/>
  </r>
  <r>
    <n v="3498"/>
    <x v="1"/>
    <x v="0"/>
    <x v="0"/>
    <s v="M"/>
    <s v="Alphabet"/>
    <s v="M"/>
    <s v="Yes"/>
    <x v="5"/>
    <s v="Available"/>
    <n v="8797.69"/>
    <m/>
    <s v="Invalid"/>
    <s v="Exclude"/>
    <n v="0"/>
    <n v="0"/>
    <s v="No Recorded Revenue"/>
    <s v="Exclude"/>
    <d v="2024-09-10T00:00:00"/>
    <d v="2024-09-10T00:00:00"/>
    <s v="Yes"/>
    <s v="Retail"/>
    <s v="Pune"/>
    <s v="Pune"/>
    <n v="-910.3"/>
  </r>
  <r>
    <n v="3499"/>
    <x v="1"/>
    <x v="0"/>
    <x v="14"/>
    <m/>
    <s v="Missing"/>
    <s v="Unknown"/>
    <s v="No"/>
    <x v="0"/>
    <s v="Available"/>
    <n v="5864.29"/>
    <m/>
    <s v="Invalid"/>
    <s v="Exclude"/>
    <n v="0"/>
    <s v="Insufficient Data"/>
    <s v="Missing Information"/>
    <s v="Exclude"/>
    <d v="2025-03-30T00:00:00"/>
    <d v="2025-03-30T00:00:00"/>
    <s v="Yes"/>
    <s v="Retail"/>
    <s v="Kolkata"/>
    <s v="Kolkata"/>
    <n v="357.03"/>
  </r>
  <r>
    <n v="3500"/>
    <x v="0"/>
    <x v="2"/>
    <x v="3"/>
    <s v="L"/>
    <s v="Alphabet"/>
    <s v="L"/>
    <s v="Yes"/>
    <x v="0"/>
    <s v="Available"/>
    <n v="5471.81"/>
    <n v="0.56000000000000005"/>
    <s v="Valid"/>
    <s v="Include"/>
    <n v="0"/>
    <s v="Insufficient Data"/>
    <s v="Missing Information"/>
    <s v="Exclude"/>
    <d v="2025-03-25T00:00:00"/>
    <d v="2025-03-25T00:00:00"/>
    <s v="Yes"/>
    <s v="Retail"/>
    <s v="Kolkata"/>
    <s v="Kolkata"/>
    <n v="361.86"/>
  </r>
  <r>
    <n v="3501"/>
    <x v="2"/>
    <x v="2"/>
    <x v="3"/>
    <m/>
    <s v="Missing"/>
    <s v="Unknown"/>
    <s v="No"/>
    <x v="4"/>
    <s v="Check Return/Refund"/>
    <m/>
    <n v="1.1299999999999999"/>
    <s v="Invalid"/>
    <s v="Exclude"/>
    <n v="0"/>
    <s v="Insufficient Data"/>
    <s v="Missing Information"/>
    <s v="Exclude"/>
    <d v="2024-11-09T00:00:00"/>
    <d v="2024-11-09T00:00:00"/>
    <s v="Yes"/>
    <s v="Retail"/>
    <s v="Mumbai"/>
    <s v="Mumbai"/>
    <n v="2016.85"/>
  </r>
  <r>
    <n v="3502"/>
    <x v="2"/>
    <x v="2"/>
    <x v="3"/>
    <s v="L"/>
    <s v="Alphabet"/>
    <s v="L"/>
    <s v="Yes"/>
    <x v="0"/>
    <s v="Available"/>
    <n v="6418.29"/>
    <n v="0.89"/>
    <s v="Valid"/>
    <s v="Include"/>
    <n v="0"/>
    <s v="Insufficient Data"/>
    <s v="Missing Information"/>
    <s v="Exclude"/>
    <d v="2023-11-09T00:00:00"/>
    <d v="2023-11-09T00:00:00"/>
    <s v="Yes"/>
    <s v="Online"/>
    <s v="Delhi"/>
    <s v="Delhi"/>
    <n v="3665.75"/>
  </r>
  <r>
    <n v="3503"/>
    <x v="2"/>
    <x v="0"/>
    <x v="0"/>
    <s v="M"/>
    <s v="Alphabet"/>
    <s v="M"/>
    <s v="Yes"/>
    <x v="0"/>
    <s v="Available"/>
    <n v="6992.17"/>
    <m/>
    <s v="Invalid"/>
    <s v="Exclude"/>
    <n v="0"/>
    <s v="Insufficient Data"/>
    <s v="Missing Information"/>
    <s v="Exclude"/>
    <d v="2024-11-16T00:00:00"/>
    <d v="2024-11-16T00:00:00"/>
    <s v="Yes"/>
    <s v="Online"/>
    <s v="Mumbai"/>
    <s v="Mumbai"/>
    <n v="-1048.24"/>
  </r>
  <r>
    <n v="3504"/>
    <x v="1"/>
    <x v="0"/>
    <x v="0"/>
    <m/>
    <s v="Missing"/>
    <s v="Unknown"/>
    <s v="No"/>
    <x v="0"/>
    <s v="Available"/>
    <n v="9075.41"/>
    <n v="0.03"/>
    <s v="Valid"/>
    <s v="Include"/>
    <n v="0"/>
    <s v="Insufficient Data"/>
    <s v="Missing Information"/>
    <s v="Exclude"/>
    <d v="2024-08-18T00:00:00"/>
    <d v="2024-08-18T00:00:00"/>
    <s v="Yes"/>
    <s v="Retail"/>
    <s v="Delhi"/>
    <s v="Delhi"/>
    <n v="3035.95"/>
  </r>
  <r>
    <n v="2020"/>
    <x v="0"/>
    <x v="2"/>
    <x v="3"/>
    <s v="XL"/>
    <s v="Alphabet"/>
    <s v="XL"/>
    <s v="Yes"/>
    <x v="0"/>
    <s v="Available"/>
    <n v="7126.64"/>
    <n v="0.89"/>
    <s v="Valid"/>
    <s v="Include"/>
    <n v="0"/>
    <s v="Insufficient Data"/>
    <s v="Missing Information"/>
    <s v="Exclude"/>
    <d v="2025-05-10T00:00:00"/>
    <d v="2025-05-10T00:00:00"/>
    <s v="Yes"/>
    <s v="Retail"/>
    <s v="Delhi"/>
    <s v="Delhi"/>
    <n v="535.13"/>
  </r>
  <r>
    <n v="3506"/>
    <x v="2"/>
    <x v="0"/>
    <x v="9"/>
    <s v="L"/>
    <s v="Alphabet"/>
    <s v="L"/>
    <s v="Yes"/>
    <x v="5"/>
    <s v="Available"/>
    <n v="9701.91"/>
    <n v="0.51"/>
    <s v="Valid"/>
    <s v="Include"/>
    <n v="0"/>
    <n v="0"/>
    <s v="No Recorded Revenue"/>
    <s v="Exclude"/>
    <m/>
    <s v="Missing Date"/>
    <s v="No"/>
    <s v="Online"/>
    <s v="Pune"/>
    <s v="Pune"/>
    <n v="2393.61"/>
  </r>
  <r>
    <n v="3507"/>
    <x v="0"/>
    <x v="3"/>
    <x v="11"/>
    <n v="7"/>
    <s v="Number"/>
    <s v="7"/>
    <s v="Yes"/>
    <x v="0"/>
    <s v="Available"/>
    <m/>
    <n v="0.05"/>
    <s v="Valid"/>
    <s v="Include"/>
    <n v="0"/>
    <s v="Insufficient Data"/>
    <s v="Missing Information"/>
    <s v="Exclude"/>
    <m/>
    <s v="Missing Date"/>
    <s v="No"/>
    <s v="Retail"/>
    <s v="Mumbai"/>
    <s v="Mumbai"/>
    <n v="11.97"/>
  </r>
  <r>
    <n v="3508"/>
    <x v="0"/>
    <x v="0"/>
    <x v="14"/>
    <m/>
    <s v="Missing"/>
    <s v="Unknown"/>
    <s v="No"/>
    <x v="0"/>
    <s v="Available"/>
    <m/>
    <m/>
    <s v="Invalid"/>
    <s v="Exclude"/>
    <n v="0"/>
    <s v="Insufficient Data"/>
    <s v="Missing Information"/>
    <s v="Exclude"/>
    <d v="2024-10-12T00:00:00"/>
    <d v="2024-10-12T00:00:00"/>
    <s v="Yes"/>
    <s v="Retail"/>
    <s v="Bangalore"/>
    <s v="Bangalore"/>
    <n v="3466.92"/>
  </r>
  <r>
    <n v="3509"/>
    <x v="0"/>
    <x v="2"/>
    <x v="3"/>
    <n v="12"/>
    <s v="Number"/>
    <s v="12"/>
    <s v="Yes"/>
    <x v="0"/>
    <s v="Available"/>
    <n v="2066.04"/>
    <m/>
    <s v="Invalid"/>
    <s v="Exclude"/>
    <n v="0"/>
    <s v="Insufficient Data"/>
    <s v="Missing Information"/>
    <s v="Exclude"/>
    <d v="2025-07-22T00:00:00"/>
    <d v="2025-07-22T00:00:00"/>
    <s v="Yes"/>
    <s v="Online"/>
    <s v="Mumbai"/>
    <s v="Mumbai"/>
    <n v="2278.11"/>
  </r>
  <r>
    <n v="3510"/>
    <x v="2"/>
    <x v="1"/>
    <x v="1"/>
    <s v="M"/>
    <s v="Alphabet"/>
    <s v="M"/>
    <s v="Yes"/>
    <x v="0"/>
    <s v="Available"/>
    <m/>
    <m/>
    <s v="Invalid"/>
    <s v="Exclude"/>
    <n v="0"/>
    <s v="Insufficient Data"/>
    <s v="Missing Information"/>
    <s v="Exclude"/>
    <d v="2025-04-17T00:00:00"/>
    <d v="2025-04-17T00:00:00"/>
    <s v="Yes"/>
    <s v="Retail"/>
    <s v="Hyderabad"/>
    <s v="Hyderabad"/>
    <n v="3445.21"/>
  </r>
  <r>
    <n v="3511"/>
    <x v="0"/>
    <x v="2"/>
    <x v="3"/>
    <s v="XL"/>
    <s v="Alphabet"/>
    <s v="XL"/>
    <s v="Yes"/>
    <x v="0"/>
    <s v="Available"/>
    <n v="3248.17"/>
    <n v="0.06"/>
    <s v="Valid"/>
    <s v="Include"/>
    <n v="0"/>
    <s v="Insufficient Data"/>
    <s v="Missing Information"/>
    <s v="Exclude"/>
    <d v="2025-02-15T00:00:00"/>
    <d v="2025-02-15T00:00:00"/>
    <s v="Yes"/>
    <s v="Retail"/>
    <s v="Hyderabad"/>
    <s v="Hyderabad"/>
    <n v="877.12"/>
  </r>
  <r>
    <n v="3512"/>
    <x v="0"/>
    <x v="4"/>
    <x v="13"/>
    <s v="M"/>
    <s v="Alphabet"/>
    <s v="M"/>
    <s v="Yes"/>
    <x v="2"/>
    <s v="Sold"/>
    <m/>
    <n v="0.96"/>
    <s v="Valid"/>
    <s v="Include"/>
    <n v="0"/>
    <s v="Insufficient Data"/>
    <s v="Missing Information"/>
    <s v="Exclude"/>
    <d v="2025-06-05T00:00:00"/>
    <d v="2025-06-05T00:00:00"/>
    <s v="Yes"/>
    <s v="Retail"/>
    <s v="Pune"/>
    <s v="Pune"/>
    <n v="2516.79"/>
  </r>
  <r>
    <n v="3513"/>
    <x v="1"/>
    <x v="0"/>
    <x v="0"/>
    <m/>
    <s v="Missing"/>
    <s v="Unknown"/>
    <s v="No"/>
    <x v="5"/>
    <s v="Available"/>
    <n v="6145.98"/>
    <m/>
    <s v="Invalid"/>
    <s v="Exclude"/>
    <n v="0"/>
    <n v="0"/>
    <s v="No Recorded Revenue"/>
    <s v="Exclude"/>
    <d v="2025-04-16T00:00:00"/>
    <d v="2025-04-16T00:00:00"/>
    <s v="Yes"/>
    <s v="Retail"/>
    <s v="Hyderabad"/>
    <s v="Hyderabad"/>
    <n v="2625.95"/>
  </r>
  <r>
    <n v="3514"/>
    <x v="0"/>
    <x v="3"/>
    <x v="4"/>
    <n v="7"/>
    <s v="Number"/>
    <s v="7"/>
    <s v="Yes"/>
    <x v="0"/>
    <s v="Available"/>
    <n v="6546.46"/>
    <m/>
    <s v="Invalid"/>
    <s v="Exclude"/>
    <n v="0"/>
    <s v="Insufficient Data"/>
    <s v="Missing Information"/>
    <s v="Exclude"/>
    <d v="2024-08-10T00:00:00"/>
    <d v="2024-08-10T00:00:00"/>
    <s v="Yes"/>
    <s v="Retail"/>
    <s v="Hyderabad"/>
    <s v="Hyderabad"/>
    <n v="2804.16"/>
  </r>
  <r>
    <n v="3515"/>
    <x v="2"/>
    <x v="0"/>
    <x v="5"/>
    <s v="XL"/>
    <s v="Alphabet"/>
    <s v="XL"/>
    <s v="Yes"/>
    <x v="0"/>
    <s v="Available"/>
    <n v="2604.11"/>
    <n v="0.9"/>
    <s v="Valid"/>
    <s v="Include"/>
    <n v="0"/>
    <s v="Insufficient Data"/>
    <s v="Missing Information"/>
    <s v="Exclude"/>
    <m/>
    <s v="Missing Date"/>
    <s v="No"/>
    <s v="Online"/>
    <s v="Kolkata"/>
    <s v="Kolkata"/>
    <n v="699.6"/>
  </r>
  <r>
    <n v="3516"/>
    <x v="2"/>
    <x v="0"/>
    <x v="14"/>
    <s v="M"/>
    <s v="Alphabet"/>
    <s v="M"/>
    <s v="Yes"/>
    <x v="0"/>
    <s v="Available"/>
    <n v="7495.24"/>
    <n v="0.42"/>
    <s v="Valid"/>
    <s v="Include"/>
    <n v="0"/>
    <s v="Insufficient Data"/>
    <s v="Missing Information"/>
    <s v="Exclude"/>
    <m/>
    <s v="Missing Date"/>
    <s v="No"/>
    <s v="Online"/>
    <s v="Pune"/>
    <s v="Pune"/>
    <n v="3844.73"/>
  </r>
  <r>
    <n v="3517"/>
    <x v="1"/>
    <x v="3"/>
    <x v="10"/>
    <m/>
    <s v="Missing"/>
    <s v="Unknown"/>
    <s v="No"/>
    <x v="0"/>
    <s v="Available"/>
    <n v="9962.36"/>
    <m/>
    <s v="Invalid"/>
    <s v="Exclude"/>
    <n v="0"/>
    <s v="Insufficient Data"/>
    <s v="Missing Information"/>
    <s v="Exclude"/>
    <m/>
    <s v="Missing Date"/>
    <s v="No"/>
    <s v="Retail"/>
    <s v="Hyderabad"/>
    <s v="Hyderabad"/>
    <n v="2661.74"/>
  </r>
  <r>
    <n v="3518"/>
    <x v="1"/>
    <x v="4"/>
    <x v="8"/>
    <s v="XL"/>
    <s v="Alphabet"/>
    <s v="XL"/>
    <s v="Yes"/>
    <x v="0"/>
    <s v="Available"/>
    <m/>
    <m/>
    <s v="Invalid"/>
    <s v="Exclude"/>
    <n v="0"/>
    <s v="Insufficient Data"/>
    <s v="Missing Information"/>
    <s v="Exclude"/>
    <d v="2024-08-14T00:00:00"/>
    <d v="2024-08-14T00:00:00"/>
    <s v="Yes"/>
    <s v="Retail"/>
    <s v="Delhi"/>
    <s v="Delhi"/>
    <n v="3047.69"/>
  </r>
  <r>
    <n v="3519"/>
    <x v="0"/>
    <x v="1"/>
    <x v="2"/>
    <m/>
    <s v="Missing"/>
    <s v="Unknown"/>
    <s v="No"/>
    <x v="0"/>
    <s v="Available"/>
    <m/>
    <m/>
    <s v="Invalid"/>
    <s v="Exclude"/>
    <n v="0"/>
    <s v="Insufficient Data"/>
    <s v="Missing Information"/>
    <s v="Exclude"/>
    <d v="2025-05-25T00:00:00"/>
    <d v="2025-05-25T00:00:00"/>
    <s v="Yes"/>
    <s v="Retail"/>
    <s v="Kolkata"/>
    <s v="Kolkata"/>
    <n v="3491.18"/>
  </r>
  <r>
    <n v="3520"/>
    <x v="1"/>
    <x v="2"/>
    <x v="7"/>
    <s v="XL"/>
    <s v="Alphabet"/>
    <s v="XL"/>
    <s v="Yes"/>
    <x v="6"/>
    <s v="Sold"/>
    <n v="2080.85"/>
    <n v="1.24"/>
    <s v="Invalid"/>
    <s v="Exclude"/>
    <n v="-998.81"/>
    <s v="Insufficient Data"/>
    <s v="Missing Information"/>
    <s v="Exclude"/>
    <d v="2024-03-22T00:00:00"/>
    <d v="2024-03-22T00:00:00"/>
    <s v="Yes"/>
    <s v="Retail"/>
    <s v="Delhi"/>
    <s v="Delhi"/>
    <n v="-776.21"/>
  </r>
  <r>
    <n v="3521"/>
    <x v="1"/>
    <x v="0"/>
    <x v="14"/>
    <s v="M"/>
    <s v="Alphabet"/>
    <s v="M"/>
    <s v="Yes"/>
    <x v="0"/>
    <s v="Available"/>
    <n v="8565.24"/>
    <m/>
    <s v="Invalid"/>
    <s v="Exclude"/>
    <n v="0"/>
    <s v="Insufficient Data"/>
    <s v="Missing Information"/>
    <s v="Exclude"/>
    <m/>
    <s v="Missing Date"/>
    <s v="No"/>
    <s v="Online"/>
    <s v="Kolkata"/>
    <s v="Kolkata"/>
    <n v="3721.9"/>
  </r>
  <r>
    <n v="2002"/>
    <x v="1"/>
    <x v="4"/>
    <x v="13"/>
    <s v="M"/>
    <s v="Alphabet"/>
    <s v="M"/>
    <s v="Yes"/>
    <x v="0"/>
    <s v="Available"/>
    <n v="9041.15"/>
    <n v="0.44"/>
    <s v="Valid"/>
    <s v="Include"/>
    <n v="0"/>
    <s v="Insufficient Data"/>
    <s v="Missing Information"/>
    <s v="Exclude"/>
    <m/>
    <s v="Missing Date"/>
    <s v="No"/>
    <s v="Retail"/>
    <s v="Kolkata"/>
    <s v="Kolkata"/>
    <n v="1597.12"/>
  </r>
  <r>
    <n v="3523"/>
    <x v="0"/>
    <x v="0"/>
    <x v="0"/>
    <n v="6"/>
    <s v="Number"/>
    <s v="6"/>
    <s v="Yes"/>
    <x v="0"/>
    <s v="Available"/>
    <n v="7061.5"/>
    <n v="1.04"/>
    <s v="Invalid"/>
    <s v="Exclude"/>
    <n v="0"/>
    <s v="Insufficient Data"/>
    <s v="Missing Information"/>
    <s v="Exclude"/>
    <d v="2024-06-09T00:00:00"/>
    <d v="2024-06-09T00:00:00"/>
    <s v="Yes"/>
    <s v="Retail"/>
    <s v="Kolkata"/>
    <s v="Kolkata"/>
    <n v="825.03"/>
  </r>
  <r>
    <n v="3524"/>
    <x v="0"/>
    <x v="0"/>
    <x v="0"/>
    <n v="9"/>
    <s v="Number"/>
    <s v="9"/>
    <s v="Yes"/>
    <x v="0"/>
    <s v="Available"/>
    <m/>
    <m/>
    <s v="Invalid"/>
    <s v="Exclude"/>
    <n v="0"/>
    <s v="Insufficient Data"/>
    <s v="Missing Information"/>
    <s v="Exclude"/>
    <d v="2024-11-12T00:00:00"/>
    <d v="2024-11-12T00:00:00"/>
    <s v="Yes"/>
    <s v="Online"/>
    <s v="Mumbai"/>
    <s v="Mumbai"/>
    <n v="1646.1"/>
  </r>
  <r>
    <n v="3525"/>
    <x v="0"/>
    <x v="3"/>
    <x v="4"/>
    <m/>
    <s v="Missing"/>
    <s v="Unknown"/>
    <s v="No"/>
    <x v="0"/>
    <s v="Available"/>
    <n v="7170.91"/>
    <m/>
    <s v="Invalid"/>
    <s v="Exclude"/>
    <n v="0"/>
    <s v="Insufficient Data"/>
    <s v="Missing Information"/>
    <s v="Exclude"/>
    <d v="2025-01-29T00:00:00"/>
    <d v="2025-01-29T00:00:00"/>
    <s v="Yes"/>
    <s v="Retail"/>
    <s v="Mumbai"/>
    <s v="Mumbai"/>
    <n v="3030.5"/>
  </r>
  <r>
    <n v="2030"/>
    <x v="2"/>
    <x v="4"/>
    <x v="8"/>
    <m/>
    <s v="Missing"/>
    <s v="Unknown"/>
    <s v="No"/>
    <x v="0"/>
    <s v="Available"/>
    <m/>
    <m/>
    <s v="Invalid"/>
    <s v="Exclude"/>
    <n v="0"/>
    <s v="Insufficient Data"/>
    <s v="Missing Information"/>
    <s v="Exclude"/>
    <d v="2024-12-18T00:00:00"/>
    <d v="2024-12-18T00:00:00"/>
    <s v="Yes"/>
    <s v="Online"/>
    <s v="Hyderabad"/>
    <s v="Hyderabad"/>
    <n v="2272.16"/>
  </r>
  <r>
    <n v="3527"/>
    <x v="2"/>
    <x v="1"/>
    <x v="15"/>
    <m/>
    <s v="Missing"/>
    <s v="Unknown"/>
    <s v="No"/>
    <x v="1"/>
    <s v="Sold"/>
    <m/>
    <m/>
    <s v="Invalid"/>
    <s v="Exclude"/>
    <n v="0"/>
    <s v="Insufficient Data"/>
    <s v="Missing Information"/>
    <s v="Exclude"/>
    <d v="2025-06-12T00:00:00"/>
    <d v="2025-06-12T00:00:00"/>
    <s v="Yes"/>
    <s v="Online"/>
    <s v="Mumbai"/>
    <s v="Mumbai"/>
    <n v="-257.35000000000002"/>
  </r>
  <r>
    <n v="3528"/>
    <x v="0"/>
    <x v="3"/>
    <x v="4"/>
    <s v="L"/>
    <s v="Alphabet"/>
    <s v="L"/>
    <s v="Yes"/>
    <x v="0"/>
    <s v="Available"/>
    <n v="3742.67"/>
    <m/>
    <s v="Invalid"/>
    <s v="Exclude"/>
    <n v="0"/>
    <s v="Insufficient Data"/>
    <s v="Missing Information"/>
    <s v="Exclude"/>
    <d v="2024-08-21T00:00:00"/>
    <d v="2024-08-21T00:00:00"/>
    <s v="Yes"/>
    <s v="Retail"/>
    <s v="Hyderabad"/>
    <s v="Hyderabad"/>
    <n v="2662.77"/>
  </r>
  <r>
    <n v="3529"/>
    <x v="2"/>
    <x v="0"/>
    <x v="0"/>
    <s v="L"/>
    <s v="Alphabet"/>
    <s v="L"/>
    <s v="Yes"/>
    <x v="3"/>
    <s v="Sold"/>
    <m/>
    <n v="0.2"/>
    <s v="Valid"/>
    <s v="Include"/>
    <n v="0"/>
    <s v="Insufficient Data"/>
    <s v="Missing Information"/>
    <s v="Exclude"/>
    <d v="2025-03-28T00:00:00"/>
    <d v="2025-03-28T00:00:00"/>
    <s v="Yes"/>
    <s v="Retail"/>
    <s v="Delhi"/>
    <s v="Delhi"/>
    <n v="1448.77"/>
  </r>
  <r>
    <n v="3530"/>
    <x v="1"/>
    <x v="1"/>
    <x v="6"/>
    <m/>
    <s v="Missing"/>
    <s v="Unknown"/>
    <s v="No"/>
    <x v="5"/>
    <s v="Available"/>
    <n v="3034.73"/>
    <m/>
    <s v="Invalid"/>
    <s v="Exclude"/>
    <n v="0"/>
    <n v="0"/>
    <s v="No Recorded Revenue"/>
    <s v="Exclude"/>
    <d v="2023-09-25T00:00:00"/>
    <d v="2023-09-25T00:00:00"/>
    <s v="Yes"/>
    <s v="Retail"/>
    <s v="Kolkata"/>
    <s v="Kolkata"/>
    <n v="2458.14"/>
  </r>
  <r>
    <n v="3531"/>
    <x v="1"/>
    <x v="4"/>
    <x v="19"/>
    <m/>
    <s v="Missing"/>
    <s v="Unknown"/>
    <s v="No"/>
    <x v="0"/>
    <s v="Available"/>
    <n v="9015.65"/>
    <n v="7.0000000000000007E-2"/>
    <s v="Valid"/>
    <s v="Include"/>
    <n v="0"/>
    <s v="Insufficient Data"/>
    <s v="Missing Information"/>
    <s v="Exclude"/>
    <m/>
    <s v="Missing Date"/>
    <s v="No"/>
    <s v="Online"/>
    <s v="Delhi"/>
    <s v="Delhi"/>
    <n v="1932.99"/>
  </r>
  <r>
    <n v="3532"/>
    <x v="0"/>
    <x v="3"/>
    <x v="4"/>
    <s v="XL"/>
    <s v="Alphabet"/>
    <s v="XL"/>
    <s v="Yes"/>
    <x v="0"/>
    <s v="Available"/>
    <n v="9244.9599999999991"/>
    <n v="0.47"/>
    <s v="Valid"/>
    <s v="Include"/>
    <n v="0"/>
    <s v="Insufficient Data"/>
    <s v="Missing Information"/>
    <s v="Exclude"/>
    <d v="2024-05-07T00:00:00"/>
    <d v="2024-05-07T00:00:00"/>
    <s v="Yes"/>
    <s v="Online"/>
    <s v="Mumbai"/>
    <s v="Mumbai"/>
    <n v="-955.19"/>
  </r>
  <r>
    <n v="3533"/>
    <x v="0"/>
    <x v="3"/>
    <x v="10"/>
    <s v="L"/>
    <s v="Alphabet"/>
    <s v="L"/>
    <s v="Yes"/>
    <x v="0"/>
    <s v="Available"/>
    <m/>
    <m/>
    <s v="Invalid"/>
    <s v="Exclude"/>
    <n v="0"/>
    <s v="Insufficient Data"/>
    <s v="Missing Information"/>
    <s v="Exclude"/>
    <d v="2023-11-05T00:00:00"/>
    <d v="2023-11-05T00:00:00"/>
    <s v="Yes"/>
    <s v="Retail"/>
    <s v="Hyderabad"/>
    <s v="Hyderabad"/>
    <n v="451.71"/>
  </r>
  <r>
    <n v="3534"/>
    <x v="0"/>
    <x v="4"/>
    <x v="13"/>
    <m/>
    <s v="Missing"/>
    <s v="Unknown"/>
    <s v="No"/>
    <x v="1"/>
    <s v="Sold"/>
    <n v="3280.57"/>
    <n v="0.62"/>
    <s v="Valid"/>
    <s v="Include"/>
    <n v="3739.85"/>
    <n v="3739.8498000000004"/>
    <s v="Valid Revenue"/>
    <s v="Include"/>
    <d v="2024-11-09T00:00:00"/>
    <d v="2024-11-09T00:00:00"/>
    <s v="Yes"/>
    <s v="Retail"/>
    <s v="Kolkata"/>
    <s v="Kolkata"/>
    <n v="427.76"/>
  </r>
  <r>
    <n v="3535"/>
    <x v="0"/>
    <x v="4"/>
    <x v="19"/>
    <s v="XL"/>
    <s v="Alphabet"/>
    <s v="XL"/>
    <s v="Yes"/>
    <x v="0"/>
    <s v="Available"/>
    <n v="6302.89"/>
    <n v="0.82"/>
    <s v="Valid"/>
    <s v="Include"/>
    <n v="0"/>
    <s v="Insufficient Data"/>
    <s v="Missing Information"/>
    <s v="Exclude"/>
    <d v="2024-12-24T00:00:00"/>
    <d v="2024-12-24T00:00:00"/>
    <s v="Yes"/>
    <s v="Retail"/>
    <s v="Pune"/>
    <s v="Pune"/>
    <n v="169.86"/>
  </r>
  <r>
    <n v="3536"/>
    <x v="1"/>
    <x v="2"/>
    <x v="17"/>
    <n v="12"/>
    <s v="Number"/>
    <s v="12"/>
    <s v="Yes"/>
    <x v="0"/>
    <s v="Available"/>
    <n v="3929.3"/>
    <m/>
    <s v="Invalid"/>
    <s v="Exclude"/>
    <n v="0"/>
    <s v="Insufficient Data"/>
    <s v="Missing Information"/>
    <s v="Exclude"/>
    <d v="2024-12-01T00:00:00"/>
    <d v="2024-12-01T00:00:00"/>
    <s v="Yes"/>
    <s v="Retail"/>
    <s v="bengaluru"/>
    <s v="Bengaluru"/>
    <n v="3934.31"/>
  </r>
  <r>
    <n v="3537"/>
    <x v="2"/>
    <x v="2"/>
    <x v="3"/>
    <s v="XL"/>
    <s v="Alphabet"/>
    <s v="XL"/>
    <s v="Yes"/>
    <x v="6"/>
    <s v="Sold"/>
    <n v="5464.07"/>
    <n v="1.01"/>
    <s v="Invalid"/>
    <s v="Exclude"/>
    <n v="-109.28"/>
    <s v="Insufficient Data"/>
    <s v="Missing Information"/>
    <s v="Exclude"/>
    <d v="2025-06-15T00:00:00"/>
    <d v="2025-06-15T00:00:00"/>
    <s v="Yes"/>
    <s v="Online"/>
    <s v="Kolkata"/>
    <s v="Kolkata"/>
    <n v="3170.78"/>
  </r>
  <r>
    <n v="3538"/>
    <x v="0"/>
    <x v="4"/>
    <x v="12"/>
    <s v="L"/>
    <s v="Alphabet"/>
    <s v="L"/>
    <s v="Yes"/>
    <x v="5"/>
    <s v="Available"/>
    <m/>
    <m/>
    <s v="Invalid"/>
    <s v="Exclude"/>
    <n v="0"/>
    <s v="Insufficient Data"/>
    <s v="Missing Information"/>
    <s v="Exclude"/>
    <d v="2024-12-12T00:00:00"/>
    <d v="2024-12-12T00:00:00"/>
    <s v="Yes"/>
    <s v="Online"/>
    <s v="bengaluru"/>
    <s v="Bengaluru"/>
    <n v="2787.81"/>
  </r>
  <r>
    <n v="3539"/>
    <x v="0"/>
    <x v="2"/>
    <x v="18"/>
    <s v="XL"/>
    <s v="Alphabet"/>
    <s v="XL"/>
    <s v="Yes"/>
    <x v="1"/>
    <s v="Sold"/>
    <n v="7706.3"/>
    <n v="1.1499999999999999"/>
    <s v="Invalid"/>
    <s v="Exclude"/>
    <n v="-3467.83"/>
    <s v="Insufficient Data"/>
    <s v="Missing Information"/>
    <s v="Exclude"/>
    <m/>
    <s v="Missing Date"/>
    <s v="No"/>
    <s v="Retail"/>
    <s v="Hyderabad"/>
    <s v="Hyderabad"/>
    <n v="2366.58"/>
  </r>
  <r>
    <n v="3540"/>
    <x v="0"/>
    <x v="0"/>
    <x v="5"/>
    <s v="XL"/>
    <s v="Alphabet"/>
    <s v="XL"/>
    <s v="Yes"/>
    <x v="4"/>
    <s v="Check Return/Refund"/>
    <n v="9564.4"/>
    <m/>
    <s v="Invalid"/>
    <s v="Exclude"/>
    <n v="0"/>
    <n v="-9564.4"/>
    <s v="Negative Revenue"/>
    <s v="Exclude"/>
    <d v="2025-05-16T00:00:00"/>
    <d v="2025-05-16T00:00:00"/>
    <s v="Yes"/>
    <s v="Retail"/>
    <s v="Delhi"/>
    <s v="Delhi"/>
    <n v="1850.13"/>
  </r>
  <r>
    <n v="3541"/>
    <x v="0"/>
    <x v="0"/>
    <x v="0"/>
    <s v="M"/>
    <s v="Alphabet"/>
    <s v="M"/>
    <s v="Yes"/>
    <x v="4"/>
    <s v="Check Return/Refund"/>
    <n v="3644.5"/>
    <m/>
    <s v="Invalid"/>
    <s v="Exclude"/>
    <n v="0"/>
    <n v="-3644.5"/>
    <s v="Negative Revenue"/>
    <s v="Exclude"/>
    <d v="2024-09-04T00:00:00"/>
    <d v="2024-09-04T00:00:00"/>
    <s v="Yes"/>
    <s v="Online"/>
    <s v="Mumbai"/>
    <s v="Mumbai"/>
    <n v="2011.76"/>
  </r>
  <r>
    <n v="3542"/>
    <x v="2"/>
    <x v="2"/>
    <x v="18"/>
    <m/>
    <s v="Missing"/>
    <s v="Unknown"/>
    <s v="No"/>
    <x v="0"/>
    <s v="Available"/>
    <n v="7199.03"/>
    <n v="0.61"/>
    <s v="Valid"/>
    <s v="Include"/>
    <n v="0"/>
    <s v="Insufficient Data"/>
    <s v="Missing Information"/>
    <s v="Exclude"/>
    <d v="2024-11-28T00:00:00"/>
    <d v="2024-11-28T00:00:00"/>
    <s v="Yes"/>
    <s v="Retail"/>
    <s v="Mumbai"/>
    <s v="Mumbai"/>
    <n v="1826.07"/>
  </r>
  <r>
    <n v="3543"/>
    <x v="0"/>
    <x v="2"/>
    <x v="17"/>
    <m/>
    <s v="Missing"/>
    <s v="Unknown"/>
    <s v="No"/>
    <x v="6"/>
    <s v="Sold"/>
    <m/>
    <m/>
    <s v="Invalid"/>
    <s v="Exclude"/>
    <n v="0"/>
    <s v="Insufficient Data"/>
    <s v="Missing Information"/>
    <s v="Exclude"/>
    <d v="2024-11-22T00:00:00"/>
    <d v="2024-11-22T00:00:00"/>
    <s v="Yes"/>
    <s v="Retail"/>
    <s v="Pune"/>
    <s v="Pune"/>
    <n v="2712.79"/>
  </r>
  <r>
    <n v="3544"/>
    <x v="2"/>
    <x v="3"/>
    <x v="10"/>
    <s v="M"/>
    <s v="Alphabet"/>
    <s v="M"/>
    <s v="Yes"/>
    <x v="0"/>
    <s v="Available"/>
    <n v="3923.39"/>
    <m/>
    <s v="Invalid"/>
    <s v="Exclude"/>
    <n v="0"/>
    <s v="Insufficient Data"/>
    <s v="Missing Information"/>
    <s v="Exclude"/>
    <m/>
    <s v="Missing Date"/>
    <s v="No"/>
    <s v="Retail"/>
    <s v="Kolkata"/>
    <s v="Kolkata"/>
    <n v="-684.88"/>
  </r>
  <r>
    <n v="3545"/>
    <x v="2"/>
    <x v="0"/>
    <x v="5"/>
    <n v="12"/>
    <s v="Number"/>
    <s v="12"/>
    <s v="Yes"/>
    <x v="1"/>
    <s v="Sold"/>
    <m/>
    <m/>
    <s v="Invalid"/>
    <s v="Exclude"/>
    <n v="0"/>
    <s v="Insufficient Data"/>
    <s v="Missing Information"/>
    <s v="Exclude"/>
    <d v="2023-08-03T00:00:00"/>
    <d v="2023-08-03T00:00:00"/>
    <s v="Yes"/>
    <s v="Online"/>
    <s v="Delhi"/>
    <s v="Delhi"/>
    <n v="2239.86"/>
  </r>
  <r>
    <n v="3546"/>
    <x v="2"/>
    <x v="2"/>
    <x v="7"/>
    <s v="L"/>
    <s v="Alphabet"/>
    <s v="L"/>
    <s v="Yes"/>
    <x v="0"/>
    <s v="Available"/>
    <m/>
    <m/>
    <s v="Invalid"/>
    <s v="Exclude"/>
    <n v="0"/>
    <s v="Insufficient Data"/>
    <s v="Missing Information"/>
    <s v="Exclude"/>
    <m/>
    <s v="Missing Date"/>
    <s v="No"/>
    <s v="Retail"/>
    <s v="Delhi"/>
    <s v="Delhi"/>
    <n v="945.11"/>
  </r>
  <r>
    <n v="3547"/>
    <x v="0"/>
    <x v="1"/>
    <x v="1"/>
    <s v="XL"/>
    <s v="Alphabet"/>
    <s v="XL"/>
    <s v="Yes"/>
    <x v="2"/>
    <s v="Sold"/>
    <m/>
    <m/>
    <s v="Invalid"/>
    <s v="Exclude"/>
    <n v="0"/>
    <s v="Insufficient Data"/>
    <s v="Missing Information"/>
    <s v="Exclude"/>
    <m/>
    <s v="Missing Date"/>
    <s v="No"/>
    <s v="Online"/>
    <s v="Delhi"/>
    <s v="Delhi"/>
    <n v="2157.7399999999998"/>
  </r>
  <r>
    <n v="3548"/>
    <x v="0"/>
    <x v="1"/>
    <x v="15"/>
    <m/>
    <s v="Missing"/>
    <s v="Unknown"/>
    <s v="No"/>
    <x v="1"/>
    <s v="Sold"/>
    <m/>
    <m/>
    <s v="Invalid"/>
    <s v="Exclude"/>
    <n v="0"/>
    <s v="Insufficient Data"/>
    <s v="Missing Information"/>
    <s v="Exclude"/>
    <d v="2024-03-12T00:00:00"/>
    <d v="2024-03-12T00:00:00"/>
    <s v="Yes"/>
    <s v="Online"/>
    <s v="Kolkata"/>
    <s v="Kolkata"/>
    <n v="3366.32"/>
  </r>
  <r>
    <n v="3549"/>
    <x v="0"/>
    <x v="0"/>
    <x v="0"/>
    <s v="L"/>
    <s v="Alphabet"/>
    <s v="L"/>
    <s v="Yes"/>
    <x v="5"/>
    <s v="Available"/>
    <n v="4493.0200000000004"/>
    <n v="0.81"/>
    <s v="Valid"/>
    <s v="Include"/>
    <n v="0"/>
    <n v="0"/>
    <s v="No Recorded Revenue"/>
    <s v="Exclude"/>
    <m/>
    <s v="Missing Date"/>
    <s v="No"/>
    <s v="Online"/>
    <s v="Mumbai"/>
    <s v="Mumbai"/>
    <n v="14.79"/>
  </r>
  <r>
    <n v="3550"/>
    <x v="1"/>
    <x v="2"/>
    <x v="18"/>
    <s v="M"/>
    <s v="Alphabet"/>
    <s v="M"/>
    <s v="Yes"/>
    <x v="0"/>
    <s v="Available"/>
    <n v="8645.09"/>
    <m/>
    <s v="Invalid"/>
    <s v="Exclude"/>
    <n v="0"/>
    <s v="Insufficient Data"/>
    <s v="Missing Information"/>
    <s v="Exclude"/>
    <m/>
    <s v="Missing Date"/>
    <s v="No"/>
    <s v="Online"/>
    <s v="bengaluru"/>
    <s v="Bengaluru"/>
    <n v="3289.86"/>
  </r>
  <r>
    <n v="3551"/>
    <x v="1"/>
    <x v="0"/>
    <x v="0"/>
    <n v="10"/>
    <s v="Number"/>
    <s v="10"/>
    <s v="Yes"/>
    <x v="0"/>
    <s v="Available"/>
    <n v="9948.15"/>
    <n v="1.1200000000000001"/>
    <s v="Invalid"/>
    <s v="Exclude"/>
    <n v="0"/>
    <s v="Insufficient Data"/>
    <s v="Missing Information"/>
    <s v="Exclude"/>
    <d v="2023-08-02T00:00:00"/>
    <d v="2023-08-02T00:00:00"/>
    <s v="Yes"/>
    <s v="Retail"/>
    <s v="Kolkata"/>
    <s v="Kolkata"/>
    <n v="-259.16000000000003"/>
  </r>
  <r>
    <n v="3552"/>
    <x v="2"/>
    <x v="3"/>
    <x v="4"/>
    <s v="XL"/>
    <s v="Alphabet"/>
    <s v="XL"/>
    <s v="Yes"/>
    <x v="2"/>
    <s v="Sold"/>
    <m/>
    <m/>
    <s v="Invalid"/>
    <s v="Exclude"/>
    <n v="0"/>
    <s v="Insufficient Data"/>
    <s v="Missing Information"/>
    <s v="Exclude"/>
    <d v="2025-05-17T00:00:00"/>
    <d v="2025-05-17T00:00:00"/>
    <s v="Yes"/>
    <s v="Retail"/>
    <s v="Mumbai"/>
    <s v="Mumbai"/>
    <n v="762.95"/>
  </r>
  <r>
    <n v="3553"/>
    <x v="1"/>
    <x v="3"/>
    <x v="10"/>
    <s v="XL"/>
    <s v="Alphabet"/>
    <s v="XL"/>
    <s v="Yes"/>
    <x v="6"/>
    <s v="Sold"/>
    <n v="5216.2700000000004"/>
    <m/>
    <s v="Invalid"/>
    <s v="Exclude"/>
    <n v="0"/>
    <n v="10432.540000000001"/>
    <s v="Valid Revenue"/>
    <s v="Include"/>
    <d v="2025-06-25T00:00:00"/>
    <d v="2025-06-25T00:00:00"/>
    <s v="Yes"/>
    <s v="Online"/>
    <s v="Pune"/>
    <s v="Pune"/>
    <n v="-720.87"/>
  </r>
  <r>
    <n v="3554"/>
    <x v="2"/>
    <x v="1"/>
    <x v="2"/>
    <s v="L"/>
    <s v="Alphabet"/>
    <s v="L"/>
    <s v="Yes"/>
    <x v="0"/>
    <s v="Available"/>
    <m/>
    <m/>
    <s v="Invalid"/>
    <s v="Exclude"/>
    <n v="0"/>
    <s v="Insufficient Data"/>
    <s v="Missing Information"/>
    <s v="Exclude"/>
    <m/>
    <s v="Missing Date"/>
    <s v="No"/>
    <s v="Retail"/>
    <s v="Bangalore"/>
    <s v="Bangalore"/>
    <n v="2052.71"/>
  </r>
  <r>
    <n v="3555"/>
    <x v="0"/>
    <x v="1"/>
    <x v="15"/>
    <n v="9"/>
    <s v="Number"/>
    <s v="9"/>
    <s v="Yes"/>
    <x v="6"/>
    <s v="Sold"/>
    <m/>
    <m/>
    <s v="Invalid"/>
    <s v="Exclude"/>
    <n v="0"/>
    <s v="Insufficient Data"/>
    <s v="Missing Information"/>
    <s v="Exclude"/>
    <d v="2025-04-26T00:00:00"/>
    <d v="2025-04-26T00:00:00"/>
    <s v="Yes"/>
    <s v="Retail"/>
    <s v="Hyderabad"/>
    <s v="Hyderabad"/>
    <n v="-1069.25"/>
  </r>
  <r>
    <n v="3556"/>
    <x v="1"/>
    <x v="4"/>
    <x v="12"/>
    <s v="M"/>
    <s v="Alphabet"/>
    <s v="M"/>
    <s v="Yes"/>
    <x v="2"/>
    <s v="Sold"/>
    <m/>
    <m/>
    <s v="Invalid"/>
    <s v="Exclude"/>
    <n v="0"/>
    <s v="Insufficient Data"/>
    <s v="Missing Information"/>
    <s v="Exclude"/>
    <d v="2025-03-13T00:00:00"/>
    <d v="2025-03-13T00:00:00"/>
    <s v="Yes"/>
    <s v="Retail"/>
    <s v="Kolkata"/>
    <s v="Kolkata"/>
    <n v="-843.61"/>
  </r>
  <r>
    <n v="3557"/>
    <x v="0"/>
    <x v="4"/>
    <x v="8"/>
    <s v="L"/>
    <s v="Alphabet"/>
    <s v="L"/>
    <s v="Yes"/>
    <x v="3"/>
    <s v="Sold"/>
    <m/>
    <n v="0.66"/>
    <s v="Valid"/>
    <s v="Include"/>
    <n v="0"/>
    <s v="Insufficient Data"/>
    <s v="Missing Information"/>
    <s v="Exclude"/>
    <d v="2024-08-09T00:00:00"/>
    <d v="2024-08-09T00:00:00"/>
    <s v="Yes"/>
    <s v="Retail"/>
    <s v="Hyderabad"/>
    <s v="Hyderabad"/>
    <n v="-884.81"/>
  </r>
  <r>
    <n v="3558"/>
    <x v="1"/>
    <x v="0"/>
    <x v="5"/>
    <s v="L"/>
    <s v="Alphabet"/>
    <s v="L"/>
    <s v="Yes"/>
    <x v="2"/>
    <s v="Sold"/>
    <n v="4045.21"/>
    <m/>
    <s v="Invalid"/>
    <s v="Exclude"/>
    <n v="0"/>
    <n v="16180.84"/>
    <s v="Valid Revenue"/>
    <s v="Include"/>
    <d v="2024-08-30T00:00:00"/>
    <d v="2024-08-30T00:00:00"/>
    <s v="Yes"/>
    <s v="Online"/>
    <s v="Mumbai"/>
    <s v="Mumbai"/>
    <n v="-113.44"/>
  </r>
  <r>
    <n v="3559"/>
    <x v="1"/>
    <x v="3"/>
    <x v="16"/>
    <s v="M"/>
    <s v="Alphabet"/>
    <s v="M"/>
    <s v="Yes"/>
    <x v="0"/>
    <s v="Available"/>
    <m/>
    <m/>
    <s v="Invalid"/>
    <s v="Exclude"/>
    <n v="0"/>
    <s v="Insufficient Data"/>
    <s v="Missing Information"/>
    <s v="Exclude"/>
    <m/>
    <s v="Missing Date"/>
    <s v="No"/>
    <s v="Online"/>
    <s v="Delhi"/>
    <s v="Delhi"/>
    <n v="-787.01"/>
  </r>
  <r>
    <n v="3560"/>
    <x v="1"/>
    <x v="1"/>
    <x v="15"/>
    <m/>
    <s v="Missing"/>
    <s v="Unknown"/>
    <s v="No"/>
    <x v="0"/>
    <s v="Available"/>
    <m/>
    <n v="0.13"/>
    <s v="Valid"/>
    <s v="Include"/>
    <n v="0"/>
    <s v="Insufficient Data"/>
    <s v="Missing Information"/>
    <s v="Exclude"/>
    <d v="2023-07-26T00:00:00"/>
    <d v="2023-07-26T00:00:00"/>
    <s v="Yes"/>
    <s v="Retail"/>
    <s v="Hyderabad"/>
    <s v="Hyderabad"/>
    <n v="3662.98"/>
  </r>
  <r>
    <n v="3561"/>
    <x v="1"/>
    <x v="4"/>
    <x v="13"/>
    <n v="11"/>
    <s v="Number"/>
    <s v="11"/>
    <s v="Yes"/>
    <x v="0"/>
    <s v="Available"/>
    <m/>
    <m/>
    <s v="Invalid"/>
    <s v="Exclude"/>
    <n v="0"/>
    <s v="Insufficient Data"/>
    <s v="Missing Information"/>
    <s v="Exclude"/>
    <d v="2024-07-24T00:00:00"/>
    <d v="2024-07-24T00:00:00"/>
    <s v="Yes"/>
    <s v="Online"/>
    <s v="Kolkata"/>
    <s v="Kolkata"/>
    <n v="1062.3900000000001"/>
  </r>
  <r>
    <n v="3562"/>
    <x v="1"/>
    <x v="4"/>
    <x v="19"/>
    <m/>
    <s v="Missing"/>
    <s v="Unknown"/>
    <s v="No"/>
    <x v="3"/>
    <s v="Sold"/>
    <m/>
    <m/>
    <s v="Invalid"/>
    <s v="Exclude"/>
    <n v="0"/>
    <s v="Insufficient Data"/>
    <s v="Missing Information"/>
    <s v="Exclude"/>
    <d v="2024-10-31T00:00:00"/>
    <d v="2024-10-31T00:00:00"/>
    <s v="Yes"/>
    <s v="Retail"/>
    <s v="Delhi"/>
    <s v="Delhi"/>
    <n v="1904.66"/>
  </r>
  <r>
    <n v="3563"/>
    <x v="0"/>
    <x v="3"/>
    <x v="16"/>
    <s v="L"/>
    <s v="Alphabet"/>
    <s v="L"/>
    <s v="Yes"/>
    <x v="0"/>
    <s v="Available"/>
    <n v="2470.4299999999998"/>
    <m/>
    <s v="Invalid"/>
    <s v="Exclude"/>
    <n v="0"/>
    <s v="Insufficient Data"/>
    <s v="Missing Information"/>
    <s v="Exclude"/>
    <m/>
    <s v="Missing Date"/>
    <s v="No"/>
    <s v="Online"/>
    <s v="Kolkata"/>
    <s v="Kolkata"/>
    <n v="233.05"/>
  </r>
  <r>
    <n v="3564"/>
    <x v="0"/>
    <x v="1"/>
    <x v="2"/>
    <n v="7"/>
    <s v="Number"/>
    <s v="7"/>
    <s v="Yes"/>
    <x v="0"/>
    <s v="Available"/>
    <m/>
    <m/>
    <s v="Invalid"/>
    <s v="Exclude"/>
    <n v="0"/>
    <s v="Insufficient Data"/>
    <s v="Missing Information"/>
    <s v="Exclude"/>
    <m/>
    <s v="Missing Date"/>
    <s v="No"/>
    <s v="Retail"/>
    <s v="Kolkata"/>
    <s v="Kolkata"/>
    <n v="2685.43"/>
  </r>
  <r>
    <n v="3565"/>
    <x v="0"/>
    <x v="4"/>
    <x v="12"/>
    <s v="XL"/>
    <s v="Alphabet"/>
    <s v="XL"/>
    <s v="Yes"/>
    <x v="0"/>
    <s v="Available"/>
    <m/>
    <n v="0.55000000000000004"/>
    <s v="Valid"/>
    <s v="Include"/>
    <n v="0"/>
    <s v="Insufficient Data"/>
    <s v="Missing Information"/>
    <s v="Exclude"/>
    <d v="2024-08-27T00:00:00"/>
    <d v="2024-08-27T00:00:00"/>
    <s v="Yes"/>
    <s v="Online"/>
    <s v="Kolkata"/>
    <s v="Kolkata"/>
    <n v="3851.81"/>
  </r>
  <r>
    <n v="3566"/>
    <x v="2"/>
    <x v="2"/>
    <x v="7"/>
    <s v="XL"/>
    <s v="Alphabet"/>
    <s v="XL"/>
    <s v="Yes"/>
    <x v="0"/>
    <s v="Available"/>
    <m/>
    <m/>
    <s v="Invalid"/>
    <s v="Exclude"/>
    <n v="0"/>
    <s v="Insufficient Data"/>
    <s v="Missing Information"/>
    <s v="Exclude"/>
    <d v="2024-12-12T00:00:00"/>
    <d v="2024-12-12T00:00:00"/>
    <s v="Yes"/>
    <s v="Retail"/>
    <s v="Hyderabad"/>
    <s v="Hyderabad"/>
    <n v="2315.64"/>
  </r>
  <r>
    <n v="3567"/>
    <x v="2"/>
    <x v="2"/>
    <x v="18"/>
    <s v="L"/>
    <s v="Alphabet"/>
    <s v="L"/>
    <s v="Yes"/>
    <x v="6"/>
    <s v="Sold"/>
    <m/>
    <n v="0.56000000000000005"/>
    <s v="Valid"/>
    <s v="Include"/>
    <n v="0"/>
    <s v="Insufficient Data"/>
    <s v="Missing Information"/>
    <s v="Exclude"/>
    <m/>
    <s v="Missing Date"/>
    <s v="No"/>
    <s v="Online"/>
    <s v="Kolkata"/>
    <s v="Kolkata"/>
    <n v="1353.32"/>
  </r>
  <r>
    <n v="3568"/>
    <x v="1"/>
    <x v="3"/>
    <x v="16"/>
    <s v="L"/>
    <s v="Alphabet"/>
    <s v="L"/>
    <s v="Yes"/>
    <x v="5"/>
    <s v="Available"/>
    <n v="6099.8"/>
    <n v="1.2"/>
    <s v="Invalid"/>
    <s v="Exclude"/>
    <n v="0"/>
    <s v="Insufficient Data"/>
    <s v="Missing Information"/>
    <s v="Exclude"/>
    <m/>
    <s v="Missing Date"/>
    <s v="No"/>
    <s v="Retail"/>
    <s v="Pune"/>
    <s v="Pune"/>
    <n v="1494.24"/>
  </r>
  <r>
    <n v="3569"/>
    <x v="1"/>
    <x v="1"/>
    <x v="15"/>
    <n v="12"/>
    <s v="Number"/>
    <s v="12"/>
    <s v="Yes"/>
    <x v="0"/>
    <s v="Available"/>
    <n v="9203"/>
    <m/>
    <s v="Invalid"/>
    <s v="Exclude"/>
    <n v="0"/>
    <s v="Insufficient Data"/>
    <s v="Missing Information"/>
    <s v="Exclude"/>
    <d v="2024-08-12T00:00:00"/>
    <d v="2024-08-12T00:00:00"/>
    <s v="Yes"/>
    <s v="Online"/>
    <s v="Kolkata"/>
    <s v="Kolkata"/>
    <n v="1797.66"/>
  </r>
  <r>
    <n v="3570"/>
    <x v="2"/>
    <x v="1"/>
    <x v="1"/>
    <m/>
    <s v="Missing"/>
    <s v="Unknown"/>
    <s v="No"/>
    <x v="0"/>
    <s v="Available"/>
    <n v="9713.73"/>
    <m/>
    <s v="Invalid"/>
    <s v="Exclude"/>
    <n v="0"/>
    <s v="Insufficient Data"/>
    <s v="Missing Information"/>
    <s v="Exclude"/>
    <d v="2025-02-23T00:00:00"/>
    <d v="2025-02-23T00:00:00"/>
    <s v="Yes"/>
    <s v="Online"/>
    <s v="Delhi"/>
    <s v="Delhi"/>
    <n v="1914.18"/>
  </r>
  <r>
    <n v="3571"/>
    <x v="0"/>
    <x v="4"/>
    <x v="19"/>
    <s v="XL"/>
    <s v="Alphabet"/>
    <s v="XL"/>
    <s v="Yes"/>
    <x v="0"/>
    <s v="Available"/>
    <n v="7596.71"/>
    <m/>
    <s v="Invalid"/>
    <s v="Exclude"/>
    <n v="0"/>
    <s v="Insufficient Data"/>
    <s v="Missing Information"/>
    <s v="Exclude"/>
    <m/>
    <s v="Missing Date"/>
    <s v="No"/>
    <s v="Online"/>
    <s v="Delhi"/>
    <s v="Delhi"/>
    <n v="166.47"/>
  </r>
  <r>
    <n v="3572"/>
    <x v="0"/>
    <x v="4"/>
    <x v="19"/>
    <n v="6"/>
    <s v="Number"/>
    <s v="6"/>
    <s v="Yes"/>
    <x v="0"/>
    <s v="Available"/>
    <m/>
    <m/>
    <s v="Invalid"/>
    <s v="Exclude"/>
    <n v="0"/>
    <s v="Insufficient Data"/>
    <s v="Missing Information"/>
    <s v="Exclude"/>
    <m/>
    <s v="Missing Date"/>
    <s v="No"/>
    <s v="Retail"/>
    <s v="Delhi"/>
    <s v="Delhi"/>
    <n v="3729.45"/>
  </r>
  <r>
    <n v="3573"/>
    <x v="2"/>
    <x v="4"/>
    <x v="8"/>
    <m/>
    <s v="Missing"/>
    <s v="Unknown"/>
    <s v="No"/>
    <x v="3"/>
    <s v="Sold"/>
    <n v="6830.98"/>
    <n v="0.39"/>
    <s v="Valid"/>
    <s v="Include"/>
    <n v="4166.8999999999996"/>
    <n v="4166.8977999999997"/>
    <s v="Valid Revenue"/>
    <s v="Include"/>
    <d v="2025-03-18T00:00:00"/>
    <d v="2025-03-18T00:00:00"/>
    <s v="Yes"/>
    <s v="Retail"/>
    <s v="Mumbai"/>
    <s v="Mumbai"/>
    <n v="-175.76"/>
  </r>
  <r>
    <n v="3574"/>
    <x v="0"/>
    <x v="4"/>
    <x v="8"/>
    <s v="XL"/>
    <s v="Alphabet"/>
    <s v="XL"/>
    <s v="Yes"/>
    <x v="5"/>
    <s v="Available"/>
    <m/>
    <n v="0.96"/>
    <s v="Valid"/>
    <s v="Include"/>
    <n v="0"/>
    <s v="Insufficient Data"/>
    <s v="Missing Information"/>
    <s v="Exclude"/>
    <d v="2025-01-13T00:00:00"/>
    <d v="2025-01-13T00:00:00"/>
    <s v="Yes"/>
    <s v="Online"/>
    <s v="Bangalore"/>
    <s v="Bangalore"/>
    <n v="2589"/>
  </r>
  <r>
    <n v="3575"/>
    <x v="1"/>
    <x v="3"/>
    <x v="4"/>
    <s v="XL"/>
    <s v="Alphabet"/>
    <s v="XL"/>
    <s v="Yes"/>
    <x v="5"/>
    <s v="Available"/>
    <n v="5716.18"/>
    <n v="1.1000000000000001"/>
    <s v="Invalid"/>
    <s v="Exclude"/>
    <n v="0"/>
    <s v="Insufficient Data"/>
    <s v="Missing Information"/>
    <s v="Exclude"/>
    <d v="2025-07-03T00:00:00"/>
    <d v="2025-07-03T00:00:00"/>
    <s v="Yes"/>
    <s v="Retail"/>
    <s v="Pune"/>
    <s v="Pune"/>
    <n v="3271.27"/>
  </r>
  <r>
    <n v="3576"/>
    <x v="1"/>
    <x v="2"/>
    <x v="7"/>
    <s v="M"/>
    <s v="Alphabet"/>
    <s v="M"/>
    <s v="Yes"/>
    <x v="6"/>
    <s v="Sold"/>
    <n v="3533.18"/>
    <m/>
    <s v="Invalid"/>
    <s v="Exclude"/>
    <n v="0"/>
    <n v="7066.36"/>
    <s v="Valid Revenue"/>
    <s v="Include"/>
    <d v="2024-03-17T00:00:00"/>
    <d v="2024-03-17T00:00:00"/>
    <s v="Yes"/>
    <s v="Retail"/>
    <s v="bengaluru"/>
    <s v="Bengaluru"/>
    <n v="-586.23"/>
  </r>
  <r>
    <n v="3577"/>
    <x v="1"/>
    <x v="3"/>
    <x v="16"/>
    <s v="XL"/>
    <s v="Alphabet"/>
    <s v="XL"/>
    <s v="Yes"/>
    <x v="5"/>
    <s v="Available"/>
    <m/>
    <m/>
    <s v="Invalid"/>
    <s v="Exclude"/>
    <n v="0"/>
    <s v="Insufficient Data"/>
    <s v="Missing Information"/>
    <s v="Exclude"/>
    <d v="2024-10-19T00:00:00"/>
    <d v="2024-10-19T00:00:00"/>
    <s v="Yes"/>
    <s v="Online"/>
    <s v="Kolkata"/>
    <s v="Kolkata"/>
    <n v="102.77"/>
  </r>
  <r>
    <n v="3578"/>
    <x v="2"/>
    <x v="2"/>
    <x v="3"/>
    <s v="XL"/>
    <s v="Alphabet"/>
    <s v="XL"/>
    <s v="Yes"/>
    <x v="2"/>
    <s v="Sold"/>
    <n v="6348.19"/>
    <m/>
    <s v="Invalid"/>
    <s v="Exclude"/>
    <n v="0"/>
    <n v="25392.76"/>
    <s v="Valid Revenue"/>
    <s v="Include"/>
    <m/>
    <s v="Missing Date"/>
    <s v="No"/>
    <s v="Retail"/>
    <s v="Hyderabad"/>
    <s v="Hyderabad"/>
    <n v="1939.74"/>
  </r>
  <r>
    <n v="3579"/>
    <x v="2"/>
    <x v="4"/>
    <x v="19"/>
    <s v="XL"/>
    <s v="Alphabet"/>
    <s v="XL"/>
    <s v="Yes"/>
    <x v="5"/>
    <s v="Available"/>
    <n v="9995.5499999999993"/>
    <m/>
    <s v="Invalid"/>
    <s v="Exclude"/>
    <n v="0"/>
    <n v="0"/>
    <s v="No Recorded Revenue"/>
    <s v="Exclude"/>
    <d v="2025-02-03T00:00:00"/>
    <d v="2025-02-03T00:00:00"/>
    <s v="Yes"/>
    <s v="Retail"/>
    <s v="Delhi"/>
    <s v="Delhi"/>
    <n v="1962.41"/>
  </r>
  <r>
    <n v="3580"/>
    <x v="2"/>
    <x v="4"/>
    <x v="19"/>
    <m/>
    <s v="Missing"/>
    <s v="Unknown"/>
    <s v="No"/>
    <x v="0"/>
    <s v="Available"/>
    <n v="2992.37"/>
    <m/>
    <s v="Invalid"/>
    <s v="Exclude"/>
    <n v="0"/>
    <s v="Insufficient Data"/>
    <s v="Missing Information"/>
    <s v="Exclude"/>
    <m/>
    <s v="Missing Date"/>
    <s v="No"/>
    <s v="Retail"/>
    <s v="Kolkata"/>
    <s v="Kolkata"/>
    <n v="677.35"/>
  </r>
  <r>
    <n v="3581"/>
    <x v="1"/>
    <x v="1"/>
    <x v="15"/>
    <s v="L"/>
    <s v="Alphabet"/>
    <s v="L"/>
    <s v="Yes"/>
    <x v="2"/>
    <s v="Sold"/>
    <m/>
    <m/>
    <s v="Invalid"/>
    <s v="Exclude"/>
    <n v="0"/>
    <s v="Insufficient Data"/>
    <s v="Missing Information"/>
    <s v="Exclude"/>
    <d v="2024-12-23T00:00:00"/>
    <d v="2024-12-23T00:00:00"/>
    <s v="Yes"/>
    <s v="Retail"/>
    <s v="Kolkata"/>
    <s v="Kolkata"/>
    <n v="2178.0500000000002"/>
  </r>
  <r>
    <n v="3582"/>
    <x v="0"/>
    <x v="1"/>
    <x v="6"/>
    <s v="M"/>
    <s v="Alphabet"/>
    <s v="M"/>
    <s v="Yes"/>
    <x v="0"/>
    <s v="Available"/>
    <n v="2117.04"/>
    <m/>
    <s v="Invalid"/>
    <s v="Exclude"/>
    <n v="0"/>
    <s v="Insufficient Data"/>
    <s v="Missing Information"/>
    <s v="Exclude"/>
    <d v="2024-09-01T00:00:00"/>
    <d v="2024-09-01T00:00:00"/>
    <s v="Yes"/>
    <s v="Online"/>
    <s v="Pune"/>
    <s v="Pune"/>
    <n v="806.52"/>
  </r>
  <r>
    <n v="3583"/>
    <x v="2"/>
    <x v="4"/>
    <x v="12"/>
    <n v="12"/>
    <s v="Number"/>
    <s v="12"/>
    <s v="Yes"/>
    <x v="0"/>
    <s v="Available"/>
    <n v="3153.32"/>
    <n v="0.02"/>
    <s v="Valid"/>
    <s v="Include"/>
    <n v="0"/>
    <s v="Insufficient Data"/>
    <s v="Missing Information"/>
    <s v="Exclude"/>
    <m/>
    <s v="Missing Date"/>
    <s v="No"/>
    <s v="Online"/>
    <s v="bengaluru"/>
    <s v="Bengaluru"/>
    <n v="204.06"/>
  </r>
  <r>
    <n v="3584"/>
    <x v="2"/>
    <x v="4"/>
    <x v="8"/>
    <n v="10"/>
    <s v="Number"/>
    <s v="10"/>
    <s v="Yes"/>
    <x v="0"/>
    <s v="Available"/>
    <n v="3500.16"/>
    <m/>
    <s v="Invalid"/>
    <s v="Exclude"/>
    <n v="0"/>
    <s v="Insufficient Data"/>
    <s v="Missing Information"/>
    <s v="Exclude"/>
    <d v="2025-03-19T00:00:00"/>
    <d v="2025-03-19T00:00:00"/>
    <s v="Yes"/>
    <s v="Online"/>
    <s v="Kolkata"/>
    <s v="Kolkata"/>
    <n v="-258.05"/>
  </r>
  <r>
    <n v="3585"/>
    <x v="2"/>
    <x v="3"/>
    <x v="10"/>
    <s v="XL"/>
    <s v="Alphabet"/>
    <s v="XL"/>
    <s v="Yes"/>
    <x v="0"/>
    <s v="Available"/>
    <m/>
    <n v="0.52"/>
    <s v="Valid"/>
    <s v="Include"/>
    <n v="0"/>
    <s v="Insufficient Data"/>
    <s v="Missing Information"/>
    <s v="Exclude"/>
    <d v="2025-05-03T00:00:00"/>
    <d v="2025-05-03T00:00:00"/>
    <s v="Yes"/>
    <s v="Retail"/>
    <s v="Kolkata"/>
    <s v="Kolkata"/>
    <n v="1263.9100000000001"/>
  </r>
  <r>
    <n v="3586"/>
    <x v="1"/>
    <x v="2"/>
    <x v="7"/>
    <s v="L"/>
    <s v="Alphabet"/>
    <s v="L"/>
    <s v="Yes"/>
    <x v="0"/>
    <s v="Available"/>
    <m/>
    <m/>
    <s v="Invalid"/>
    <s v="Exclude"/>
    <n v="0"/>
    <s v="Insufficient Data"/>
    <s v="Missing Information"/>
    <s v="Exclude"/>
    <d v="2024-12-14T00:00:00"/>
    <d v="2024-12-14T00:00:00"/>
    <s v="Yes"/>
    <s v="Online"/>
    <s v="Delhi"/>
    <s v="Delhi"/>
    <n v="3579.64"/>
  </r>
  <r>
    <n v="3587"/>
    <x v="2"/>
    <x v="0"/>
    <x v="0"/>
    <n v="6"/>
    <s v="Number"/>
    <s v="6"/>
    <s v="Yes"/>
    <x v="0"/>
    <s v="Available"/>
    <m/>
    <m/>
    <s v="Invalid"/>
    <s v="Exclude"/>
    <n v="0"/>
    <s v="Insufficient Data"/>
    <s v="Missing Information"/>
    <s v="Exclude"/>
    <d v="2025-07-01T00:00:00"/>
    <d v="2025-07-01T00:00:00"/>
    <s v="Yes"/>
    <s v="Online"/>
    <s v="bengaluru"/>
    <s v="Bengaluru"/>
    <n v="-1182.04"/>
  </r>
  <r>
    <n v="3588"/>
    <x v="2"/>
    <x v="2"/>
    <x v="7"/>
    <s v="L"/>
    <s v="Alphabet"/>
    <s v="L"/>
    <s v="Yes"/>
    <x v="0"/>
    <s v="Available"/>
    <n v="7808.46"/>
    <m/>
    <s v="Invalid"/>
    <s v="Exclude"/>
    <n v="0"/>
    <s v="Insufficient Data"/>
    <s v="Missing Information"/>
    <s v="Exclude"/>
    <d v="2024-08-29T00:00:00"/>
    <d v="2024-08-29T00:00:00"/>
    <s v="Yes"/>
    <s v="Online"/>
    <s v="Pune"/>
    <s v="Pune"/>
    <n v="3190.87"/>
  </r>
  <r>
    <n v="3589"/>
    <x v="0"/>
    <x v="0"/>
    <x v="5"/>
    <n v="12"/>
    <s v="Number"/>
    <s v="12"/>
    <s v="Yes"/>
    <x v="0"/>
    <s v="Available"/>
    <m/>
    <m/>
    <s v="Invalid"/>
    <s v="Exclude"/>
    <n v="0"/>
    <s v="Insufficient Data"/>
    <s v="Missing Information"/>
    <s v="Exclude"/>
    <d v="2024-09-12T00:00:00"/>
    <d v="2024-09-12T00:00:00"/>
    <s v="Yes"/>
    <s v="Retail"/>
    <s v="Mumbai"/>
    <s v="Mumbai"/>
    <n v="-247.69"/>
  </r>
  <r>
    <n v="2025"/>
    <x v="2"/>
    <x v="2"/>
    <x v="7"/>
    <m/>
    <s v="Missing"/>
    <s v="Unknown"/>
    <s v="No"/>
    <x v="0"/>
    <s v="Available"/>
    <n v="5245.87"/>
    <m/>
    <s v="Invalid"/>
    <s v="Exclude"/>
    <n v="0"/>
    <s v="Insufficient Data"/>
    <s v="Missing Information"/>
    <s v="Exclude"/>
    <d v="2024-08-01T00:00:00"/>
    <d v="2024-08-01T00:00:00"/>
    <s v="Yes"/>
    <s v="Retail"/>
    <s v="Hyderabad"/>
    <s v="Hyderabad"/>
    <n v="-1193.8699999999999"/>
  </r>
  <r>
    <n v="3591"/>
    <x v="0"/>
    <x v="3"/>
    <x v="16"/>
    <n v="8"/>
    <s v="Number"/>
    <s v="8"/>
    <s v="Yes"/>
    <x v="0"/>
    <s v="Available"/>
    <n v="3718.65"/>
    <n v="1.1000000000000001"/>
    <s v="Invalid"/>
    <s v="Exclude"/>
    <n v="0"/>
    <s v="Insufficient Data"/>
    <s v="Missing Information"/>
    <s v="Exclude"/>
    <d v="2024-11-08T00:00:00"/>
    <d v="2024-11-08T00:00:00"/>
    <s v="Yes"/>
    <s v="Retail"/>
    <s v="Delhi"/>
    <s v="Delhi"/>
    <n v="2210.66"/>
  </r>
  <r>
    <n v="3592"/>
    <x v="1"/>
    <x v="3"/>
    <x v="11"/>
    <s v="L"/>
    <s v="Alphabet"/>
    <s v="L"/>
    <s v="Yes"/>
    <x v="0"/>
    <s v="Available"/>
    <n v="8609.0499999999993"/>
    <m/>
    <s v="Invalid"/>
    <s v="Exclude"/>
    <n v="0"/>
    <s v="Insufficient Data"/>
    <s v="Missing Information"/>
    <s v="Exclude"/>
    <d v="2025-06-15T00:00:00"/>
    <d v="2025-06-15T00:00:00"/>
    <s v="Yes"/>
    <s v="Retail"/>
    <s v="Kolkata"/>
    <s v="Kolkata"/>
    <n v="1289.77"/>
  </r>
  <r>
    <n v="3593"/>
    <x v="1"/>
    <x v="4"/>
    <x v="8"/>
    <s v="L"/>
    <s v="Alphabet"/>
    <s v="L"/>
    <s v="Yes"/>
    <x v="0"/>
    <s v="Available"/>
    <n v="6452.43"/>
    <m/>
    <s v="Invalid"/>
    <s v="Exclude"/>
    <n v="0"/>
    <s v="Insufficient Data"/>
    <s v="Missing Information"/>
    <s v="Exclude"/>
    <m/>
    <s v="Missing Date"/>
    <s v="No"/>
    <s v="Online"/>
    <s v="Pune"/>
    <s v="Pune"/>
    <n v="-1012.43"/>
  </r>
  <r>
    <n v="3594"/>
    <x v="0"/>
    <x v="0"/>
    <x v="5"/>
    <m/>
    <s v="Missing"/>
    <s v="Unknown"/>
    <s v="No"/>
    <x v="4"/>
    <s v="Check Return/Refund"/>
    <n v="9694.85"/>
    <n v="0.98"/>
    <s v="Valid"/>
    <s v="Include"/>
    <n v="-193.9"/>
    <n v="-193.89700000000019"/>
    <s v="Negative Revenue"/>
    <s v="Exclude"/>
    <d v="2025-02-24T00:00:00"/>
    <d v="2025-02-24T00:00:00"/>
    <s v="Yes"/>
    <s v="Online"/>
    <s v="Hyderabad"/>
    <s v="Hyderabad"/>
    <n v="1562.86"/>
  </r>
  <r>
    <n v="3595"/>
    <x v="0"/>
    <x v="3"/>
    <x v="10"/>
    <s v="L"/>
    <s v="Alphabet"/>
    <s v="L"/>
    <s v="Yes"/>
    <x v="0"/>
    <s v="Available"/>
    <n v="6890.68"/>
    <m/>
    <s v="Invalid"/>
    <s v="Exclude"/>
    <n v="0"/>
    <s v="Insufficient Data"/>
    <s v="Missing Information"/>
    <s v="Exclude"/>
    <d v="2023-09-05T00:00:00"/>
    <d v="2023-09-05T00:00:00"/>
    <s v="Yes"/>
    <s v="Online"/>
    <s v="Pune"/>
    <s v="Pune"/>
    <n v="3385.84"/>
  </r>
  <r>
    <n v="3596"/>
    <x v="2"/>
    <x v="0"/>
    <x v="9"/>
    <n v="8"/>
    <s v="Number"/>
    <s v="8"/>
    <s v="Yes"/>
    <x v="6"/>
    <s v="Sold"/>
    <m/>
    <m/>
    <s v="Invalid"/>
    <s v="Exclude"/>
    <n v="0"/>
    <s v="Insufficient Data"/>
    <s v="Missing Information"/>
    <s v="Exclude"/>
    <d v="2025-06-10T00:00:00"/>
    <d v="2025-06-10T00:00:00"/>
    <s v="Yes"/>
    <s v="Online"/>
    <s v="Pune"/>
    <s v="Pune"/>
    <n v="-66.97"/>
  </r>
  <r>
    <n v="3597"/>
    <x v="0"/>
    <x v="4"/>
    <x v="13"/>
    <m/>
    <s v="Missing"/>
    <s v="Unknown"/>
    <s v="No"/>
    <x v="0"/>
    <s v="Available"/>
    <m/>
    <n v="1.17"/>
    <s v="Invalid"/>
    <s v="Exclude"/>
    <n v="0"/>
    <s v="Insufficient Data"/>
    <s v="Missing Information"/>
    <s v="Exclude"/>
    <d v="2025-04-07T00:00:00"/>
    <d v="2025-04-07T00:00:00"/>
    <s v="Yes"/>
    <s v="Online"/>
    <s v="Hyderabad"/>
    <s v="Hyderabad"/>
    <n v="230.4"/>
  </r>
  <r>
    <n v="3598"/>
    <x v="2"/>
    <x v="1"/>
    <x v="1"/>
    <s v="XL"/>
    <s v="Alphabet"/>
    <s v="XL"/>
    <s v="Yes"/>
    <x v="3"/>
    <s v="Sold"/>
    <m/>
    <m/>
    <s v="Invalid"/>
    <s v="Exclude"/>
    <n v="0"/>
    <s v="Insufficient Data"/>
    <s v="Missing Information"/>
    <s v="Exclude"/>
    <m/>
    <s v="Missing Date"/>
    <s v="No"/>
    <s v="Online"/>
    <s v="Delhi"/>
    <s v="Delhi"/>
    <n v="-798.42"/>
  </r>
  <r>
    <n v="3599"/>
    <x v="0"/>
    <x v="0"/>
    <x v="5"/>
    <s v="L"/>
    <s v="Alphabet"/>
    <s v="L"/>
    <s v="Yes"/>
    <x v="0"/>
    <s v="Available"/>
    <m/>
    <m/>
    <s v="Invalid"/>
    <s v="Exclude"/>
    <n v="0"/>
    <s v="Insufficient Data"/>
    <s v="Missing Information"/>
    <s v="Exclude"/>
    <m/>
    <s v="Missing Date"/>
    <s v="No"/>
    <s v="Online"/>
    <s v="Pune"/>
    <s v="Pune"/>
    <n v="-1041.33"/>
  </r>
  <r>
    <n v="3600"/>
    <x v="1"/>
    <x v="1"/>
    <x v="15"/>
    <m/>
    <s v="Missing"/>
    <s v="Unknown"/>
    <s v="No"/>
    <x v="2"/>
    <s v="Sold"/>
    <m/>
    <n v="0.65"/>
    <s v="Valid"/>
    <s v="Include"/>
    <n v="0"/>
    <s v="Insufficient Data"/>
    <s v="Missing Information"/>
    <s v="Exclude"/>
    <m/>
    <s v="Missing Date"/>
    <s v="No"/>
    <s v="Online"/>
    <s v="Hyderabad"/>
    <s v="Hyderabad"/>
    <n v="1129.1199999999999"/>
  </r>
  <r>
    <n v="3601"/>
    <x v="1"/>
    <x v="3"/>
    <x v="11"/>
    <s v="XL"/>
    <s v="Alphabet"/>
    <s v="XL"/>
    <s v="Yes"/>
    <x v="6"/>
    <s v="Sold"/>
    <n v="4318.12"/>
    <m/>
    <s v="Invalid"/>
    <s v="Exclude"/>
    <n v="0"/>
    <n v="8636.24"/>
    <s v="Valid Revenue"/>
    <s v="Include"/>
    <m/>
    <s v="Missing Date"/>
    <s v="No"/>
    <s v="Retail"/>
    <s v="Pune"/>
    <s v="Pune"/>
    <n v="2730.68"/>
  </r>
  <r>
    <n v="3602"/>
    <x v="2"/>
    <x v="1"/>
    <x v="1"/>
    <s v="XL"/>
    <s v="Alphabet"/>
    <s v="XL"/>
    <s v="Yes"/>
    <x v="4"/>
    <s v="Check Return/Refund"/>
    <m/>
    <m/>
    <s v="Invalid"/>
    <s v="Exclude"/>
    <n v="0"/>
    <s v="Insufficient Data"/>
    <s v="Missing Information"/>
    <s v="Exclude"/>
    <d v="2024-07-28T00:00:00"/>
    <d v="2024-07-28T00:00:00"/>
    <s v="Yes"/>
    <s v="Online"/>
    <s v="Pune"/>
    <s v="Pune"/>
    <n v="3731.9"/>
  </r>
  <r>
    <n v="2019"/>
    <x v="2"/>
    <x v="3"/>
    <x v="10"/>
    <n v="8"/>
    <s v="Number"/>
    <s v="8"/>
    <s v="Yes"/>
    <x v="0"/>
    <s v="Available"/>
    <m/>
    <m/>
    <s v="Invalid"/>
    <s v="Exclude"/>
    <n v="0"/>
    <s v="Insufficient Data"/>
    <s v="Missing Information"/>
    <s v="Exclude"/>
    <m/>
    <s v="Missing Date"/>
    <s v="No"/>
    <s v="Retail"/>
    <s v="Bangalore"/>
    <s v="Bangalore"/>
    <n v="-229.65"/>
  </r>
  <r>
    <n v="3604"/>
    <x v="0"/>
    <x v="0"/>
    <x v="5"/>
    <m/>
    <s v="Missing"/>
    <s v="Unknown"/>
    <s v="No"/>
    <x v="0"/>
    <s v="Available"/>
    <m/>
    <m/>
    <s v="Invalid"/>
    <s v="Exclude"/>
    <n v="0"/>
    <s v="Insufficient Data"/>
    <s v="Missing Information"/>
    <s v="Exclude"/>
    <m/>
    <s v="Missing Date"/>
    <s v="No"/>
    <s v="Retail"/>
    <s v="Mumbai"/>
    <s v="Mumbai"/>
    <n v="-1150.99"/>
  </r>
  <r>
    <n v="3605"/>
    <x v="2"/>
    <x v="1"/>
    <x v="15"/>
    <s v="M"/>
    <s v="Alphabet"/>
    <s v="M"/>
    <s v="Yes"/>
    <x v="6"/>
    <s v="Sold"/>
    <n v="8837.76"/>
    <m/>
    <s v="Invalid"/>
    <s v="Exclude"/>
    <n v="0"/>
    <n v="17675.52"/>
    <s v="Valid Revenue"/>
    <s v="Include"/>
    <d v="2025-01-09T00:00:00"/>
    <d v="2025-01-09T00:00:00"/>
    <s v="Yes"/>
    <s v="Online"/>
    <s v="Hyderabad"/>
    <s v="Hyderabad"/>
    <n v="1627.87"/>
  </r>
  <r>
    <n v="3606"/>
    <x v="1"/>
    <x v="4"/>
    <x v="19"/>
    <s v="XL"/>
    <s v="Alphabet"/>
    <s v="XL"/>
    <s v="Yes"/>
    <x v="1"/>
    <s v="Sold"/>
    <n v="3515.86"/>
    <m/>
    <s v="Invalid"/>
    <s v="Exclude"/>
    <n v="0"/>
    <n v="10547.58"/>
    <s v="Valid Revenue"/>
    <s v="Include"/>
    <d v="2025-02-14T00:00:00"/>
    <d v="2025-02-14T00:00:00"/>
    <s v="Yes"/>
    <s v="Retail"/>
    <s v="Pune"/>
    <s v="Pune"/>
    <n v="-511.49"/>
  </r>
  <r>
    <n v="3607"/>
    <x v="0"/>
    <x v="0"/>
    <x v="0"/>
    <m/>
    <s v="Missing"/>
    <s v="Unknown"/>
    <s v="No"/>
    <x v="0"/>
    <s v="Available"/>
    <n v="3020.51"/>
    <n v="0.08"/>
    <s v="Valid"/>
    <s v="Include"/>
    <n v="0"/>
    <s v="Insufficient Data"/>
    <s v="Missing Information"/>
    <s v="Exclude"/>
    <m/>
    <s v="Missing Date"/>
    <s v="No"/>
    <s v="Retail"/>
    <s v="Kolkata"/>
    <s v="Kolkata"/>
    <n v="3934.51"/>
  </r>
  <r>
    <n v="3608"/>
    <x v="2"/>
    <x v="1"/>
    <x v="2"/>
    <s v="XL"/>
    <s v="Alphabet"/>
    <s v="XL"/>
    <s v="Yes"/>
    <x v="0"/>
    <s v="Available"/>
    <m/>
    <m/>
    <s v="Invalid"/>
    <s v="Exclude"/>
    <n v="0"/>
    <s v="Insufficient Data"/>
    <s v="Missing Information"/>
    <s v="Exclude"/>
    <d v="2025-06-14T00:00:00"/>
    <d v="2025-06-14T00:00:00"/>
    <s v="Yes"/>
    <s v="Retail"/>
    <s v="Delhi"/>
    <s v="Delhi"/>
    <n v="-610.17999999999995"/>
  </r>
  <r>
    <n v="3609"/>
    <x v="2"/>
    <x v="0"/>
    <x v="0"/>
    <s v="XL"/>
    <s v="Alphabet"/>
    <s v="XL"/>
    <s v="Yes"/>
    <x v="0"/>
    <s v="Available"/>
    <m/>
    <m/>
    <s v="Invalid"/>
    <s v="Exclude"/>
    <n v="0"/>
    <s v="Insufficient Data"/>
    <s v="Missing Information"/>
    <s v="Exclude"/>
    <d v="2024-11-03T00:00:00"/>
    <d v="2024-11-03T00:00:00"/>
    <s v="Yes"/>
    <s v="Online"/>
    <s v="Delhi"/>
    <s v="Delhi"/>
    <n v="-696.69"/>
  </r>
  <r>
    <n v="3610"/>
    <x v="0"/>
    <x v="2"/>
    <x v="17"/>
    <n v="11"/>
    <s v="Number"/>
    <s v="11"/>
    <s v="Yes"/>
    <x v="6"/>
    <s v="Sold"/>
    <m/>
    <n v="0.64"/>
    <s v="Valid"/>
    <s v="Include"/>
    <n v="0"/>
    <s v="Insufficient Data"/>
    <s v="Missing Information"/>
    <s v="Exclude"/>
    <d v="2025-03-14T00:00:00"/>
    <d v="2025-03-14T00:00:00"/>
    <s v="Yes"/>
    <s v="Online"/>
    <s v="Kolkata"/>
    <s v="Kolkata"/>
    <n v="-336.38"/>
  </r>
  <r>
    <n v="3611"/>
    <x v="1"/>
    <x v="2"/>
    <x v="7"/>
    <m/>
    <s v="Missing"/>
    <s v="Unknown"/>
    <s v="No"/>
    <x v="4"/>
    <s v="Check Return/Refund"/>
    <n v="5798.69"/>
    <m/>
    <s v="Invalid"/>
    <s v="Exclude"/>
    <n v="0"/>
    <n v="-5798.69"/>
    <s v="Negative Revenue"/>
    <s v="Exclude"/>
    <d v="2025-04-10T00:00:00"/>
    <d v="2025-04-10T00:00:00"/>
    <s v="Yes"/>
    <s v="Online"/>
    <s v="Delhi"/>
    <s v="Delhi"/>
    <n v="3450.57"/>
  </r>
  <r>
    <n v="3612"/>
    <x v="1"/>
    <x v="3"/>
    <x v="10"/>
    <s v="XL"/>
    <s v="Alphabet"/>
    <s v="XL"/>
    <s v="Yes"/>
    <x v="3"/>
    <s v="Sold"/>
    <n v="4632"/>
    <m/>
    <s v="Invalid"/>
    <s v="Exclude"/>
    <n v="0"/>
    <n v="4632"/>
    <s v="Valid Revenue"/>
    <s v="Include"/>
    <d v="2025-06-22T00:00:00"/>
    <d v="2025-06-22T00:00:00"/>
    <s v="Yes"/>
    <s v="Online"/>
    <s v="Mumbai"/>
    <s v="Mumbai"/>
    <n v="2397.42"/>
  </r>
  <r>
    <n v="3613"/>
    <x v="2"/>
    <x v="2"/>
    <x v="3"/>
    <s v="XL"/>
    <s v="Alphabet"/>
    <s v="XL"/>
    <s v="Yes"/>
    <x v="2"/>
    <s v="Sold"/>
    <m/>
    <m/>
    <s v="Invalid"/>
    <s v="Exclude"/>
    <n v="0"/>
    <s v="Insufficient Data"/>
    <s v="Missing Information"/>
    <s v="Exclude"/>
    <d v="2024-08-16T00:00:00"/>
    <d v="2024-08-16T00:00:00"/>
    <s v="Yes"/>
    <s v="Online"/>
    <s v="Hyderabad"/>
    <s v="Hyderabad"/>
    <n v="2136.73"/>
  </r>
  <r>
    <n v="3614"/>
    <x v="2"/>
    <x v="0"/>
    <x v="14"/>
    <s v="L"/>
    <s v="Alphabet"/>
    <s v="L"/>
    <s v="Yes"/>
    <x v="0"/>
    <s v="Available"/>
    <n v="6186.3"/>
    <n v="0.22"/>
    <s v="Valid"/>
    <s v="Include"/>
    <n v="0"/>
    <s v="Insufficient Data"/>
    <s v="Missing Information"/>
    <s v="Exclude"/>
    <d v="2024-09-17T00:00:00"/>
    <d v="2024-09-17T00:00:00"/>
    <s v="Yes"/>
    <s v="Online"/>
    <s v="Pune"/>
    <s v="Pune"/>
    <n v="2169.69"/>
  </r>
  <r>
    <n v="3615"/>
    <x v="1"/>
    <x v="2"/>
    <x v="3"/>
    <m/>
    <s v="Missing"/>
    <s v="Unknown"/>
    <s v="No"/>
    <x v="1"/>
    <s v="Sold"/>
    <m/>
    <m/>
    <s v="Invalid"/>
    <s v="Exclude"/>
    <n v="0"/>
    <s v="Insufficient Data"/>
    <s v="Missing Information"/>
    <s v="Exclude"/>
    <m/>
    <s v="Missing Date"/>
    <s v="No"/>
    <s v="Retail"/>
    <s v="Delhi"/>
    <s v="Delhi"/>
    <n v="-582.41999999999996"/>
  </r>
  <r>
    <n v="3616"/>
    <x v="0"/>
    <x v="2"/>
    <x v="3"/>
    <s v="L"/>
    <s v="Alphabet"/>
    <s v="L"/>
    <s v="Yes"/>
    <x v="3"/>
    <s v="Sold"/>
    <n v="9799.16"/>
    <m/>
    <s v="Invalid"/>
    <s v="Exclude"/>
    <n v="0"/>
    <n v="9799.16"/>
    <s v="Valid Revenue"/>
    <s v="Include"/>
    <d v="2025-07-01T00:00:00"/>
    <d v="2025-07-01T00:00:00"/>
    <s v="Yes"/>
    <s v="Retail"/>
    <s v="Kolkata"/>
    <s v="Kolkata"/>
    <n v="3969.15"/>
  </r>
  <r>
    <n v="3617"/>
    <x v="2"/>
    <x v="1"/>
    <x v="2"/>
    <n v="9"/>
    <s v="Number"/>
    <s v="9"/>
    <s v="Yes"/>
    <x v="6"/>
    <s v="Sold"/>
    <n v="4694.37"/>
    <m/>
    <s v="Invalid"/>
    <s v="Exclude"/>
    <n v="0"/>
    <n v="9388.74"/>
    <s v="Valid Revenue"/>
    <s v="Include"/>
    <d v="2024-11-20T00:00:00"/>
    <d v="2024-11-20T00:00:00"/>
    <s v="Yes"/>
    <s v="Online"/>
    <s v="Mumbai"/>
    <s v="Mumbai"/>
    <n v="2406.4699999999998"/>
  </r>
  <r>
    <n v="3618"/>
    <x v="2"/>
    <x v="1"/>
    <x v="6"/>
    <n v="9"/>
    <s v="Number"/>
    <s v="9"/>
    <s v="Yes"/>
    <x v="1"/>
    <s v="Sold"/>
    <n v="2209.4499999999998"/>
    <m/>
    <s v="Invalid"/>
    <s v="Exclude"/>
    <n v="0"/>
    <n v="6628.3499999999995"/>
    <s v="Valid Revenue"/>
    <s v="Include"/>
    <d v="2025-06-15T00:00:00"/>
    <d v="2025-06-15T00:00:00"/>
    <s v="Yes"/>
    <s v="Retail"/>
    <s v="Kolkata"/>
    <s v="Kolkata"/>
    <n v="932.04"/>
  </r>
  <r>
    <n v="3619"/>
    <x v="0"/>
    <x v="2"/>
    <x v="18"/>
    <s v="L"/>
    <s v="Alphabet"/>
    <s v="L"/>
    <s v="Yes"/>
    <x v="5"/>
    <s v="Available"/>
    <n v="8915.8799999999992"/>
    <m/>
    <s v="Invalid"/>
    <s v="Exclude"/>
    <n v="0"/>
    <n v="0"/>
    <s v="No Recorded Revenue"/>
    <s v="Exclude"/>
    <d v="2025-02-07T00:00:00"/>
    <d v="2025-02-07T00:00:00"/>
    <s v="Yes"/>
    <s v="Online"/>
    <s v="Kolkata"/>
    <s v="Kolkata"/>
    <n v="824.23"/>
  </r>
  <r>
    <n v="3620"/>
    <x v="2"/>
    <x v="3"/>
    <x v="4"/>
    <n v="11"/>
    <s v="Number"/>
    <s v="11"/>
    <s v="Yes"/>
    <x v="5"/>
    <s v="Available"/>
    <n v="8561.18"/>
    <m/>
    <s v="Invalid"/>
    <s v="Exclude"/>
    <n v="0"/>
    <n v="0"/>
    <s v="No Recorded Revenue"/>
    <s v="Exclude"/>
    <d v="2024-11-02T00:00:00"/>
    <d v="2024-11-02T00:00:00"/>
    <s v="Yes"/>
    <s v="Retail"/>
    <s v="Bangalore"/>
    <s v="Bangalore"/>
    <n v="1538.46"/>
  </r>
  <r>
    <n v="3621"/>
    <x v="1"/>
    <x v="4"/>
    <x v="19"/>
    <s v="L"/>
    <s v="Alphabet"/>
    <s v="L"/>
    <s v="Yes"/>
    <x v="0"/>
    <s v="Available"/>
    <n v="9699.01"/>
    <m/>
    <s v="Invalid"/>
    <s v="Exclude"/>
    <n v="0"/>
    <s v="Insufficient Data"/>
    <s v="Missing Information"/>
    <s v="Exclude"/>
    <d v="2025-04-20T00:00:00"/>
    <d v="2025-04-20T00:00:00"/>
    <s v="Yes"/>
    <s v="Retail"/>
    <s v="Mumbai"/>
    <s v="Mumbai"/>
    <n v="3858.11"/>
  </r>
  <r>
    <n v="3622"/>
    <x v="1"/>
    <x v="1"/>
    <x v="2"/>
    <n v="8"/>
    <s v="Number"/>
    <s v="8"/>
    <s v="Yes"/>
    <x v="1"/>
    <s v="Sold"/>
    <n v="2187.91"/>
    <m/>
    <s v="Invalid"/>
    <s v="Exclude"/>
    <n v="0"/>
    <n v="6563.73"/>
    <s v="Valid Revenue"/>
    <s v="Include"/>
    <d v="2024-09-22T00:00:00"/>
    <d v="2024-09-22T00:00:00"/>
    <s v="Yes"/>
    <s v="Online"/>
    <s v="Hyderabad"/>
    <s v="Hyderabad"/>
    <n v="1951.56"/>
  </r>
  <r>
    <n v="3623"/>
    <x v="2"/>
    <x v="2"/>
    <x v="7"/>
    <s v="XL"/>
    <s v="Alphabet"/>
    <s v="XL"/>
    <s v="Yes"/>
    <x v="0"/>
    <s v="Available"/>
    <m/>
    <n v="0.75"/>
    <s v="Valid"/>
    <s v="Include"/>
    <n v="0"/>
    <s v="Insufficient Data"/>
    <s v="Missing Information"/>
    <s v="Exclude"/>
    <d v="2025-06-24T00:00:00"/>
    <d v="2025-06-24T00:00:00"/>
    <s v="Yes"/>
    <s v="Retail"/>
    <s v="Mumbai"/>
    <s v="Mumbai"/>
    <n v="1980.48"/>
  </r>
  <r>
    <n v="3624"/>
    <x v="1"/>
    <x v="1"/>
    <x v="2"/>
    <n v="6"/>
    <s v="Number"/>
    <s v="6"/>
    <s v="Yes"/>
    <x v="4"/>
    <s v="Check Return/Refund"/>
    <n v="8534.07"/>
    <m/>
    <s v="Invalid"/>
    <s v="Exclude"/>
    <n v="0"/>
    <n v="-8534.07"/>
    <s v="Negative Revenue"/>
    <s v="Exclude"/>
    <d v="2024-11-17T00:00:00"/>
    <d v="2024-11-17T00:00:00"/>
    <s v="Yes"/>
    <s v="Retail"/>
    <s v="Mumbai"/>
    <s v="Mumbai"/>
    <n v="-1124.03"/>
  </r>
  <r>
    <n v="3625"/>
    <x v="0"/>
    <x v="1"/>
    <x v="1"/>
    <s v="XL"/>
    <s v="Alphabet"/>
    <s v="XL"/>
    <s v="Yes"/>
    <x v="0"/>
    <s v="Available"/>
    <m/>
    <m/>
    <s v="Invalid"/>
    <s v="Exclude"/>
    <n v="0"/>
    <s v="Insufficient Data"/>
    <s v="Missing Information"/>
    <s v="Exclude"/>
    <d v="2025-03-02T00:00:00"/>
    <d v="2025-03-02T00:00:00"/>
    <s v="Yes"/>
    <s v="Retail"/>
    <s v="Kolkata"/>
    <s v="Kolkata"/>
    <n v="849.98"/>
  </r>
  <r>
    <n v="3626"/>
    <x v="2"/>
    <x v="3"/>
    <x v="4"/>
    <n v="7"/>
    <s v="Number"/>
    <s v="7"/>
    <s v="Yes"/>
    <x v="0"/>
    <s v="Available"/>
    <m/>
    <m/>
    <s v="Invalid"/>
    <s v="Exclude"/>
    <n v="0"/>
    <s v="Insufficient Data"/>
    <s v="Missing Information"/>
    <s v="Exclude"/>
    <d v="2024-09-24T00:00:00"/>
    <d v="2024-09-24T00:00:00"/>
    <s v="Yes"/>
    <s v="Retail"/>
    <s v="Pune"/>
    <s v="Pune"/>
    <n v="1911.32"/>
  </r>
  <r>
    <n v="3627"/>
    <x v="0"/>
    <x v="0"/>
    <x v="0"/>
    <n v="8"/>
    <s v="Number"/>
    <s v="8"/>
    <s v="Yes"/>
    <x v="0"/>
    <s v="Available"/>
    <m/>
    <n v="1.07"/>
    <s v="Invalid"/>
    <s v="Exclude"/>
    <n v="0"/>
    <s v="Insufficient Data"/>
    <s v="Missing Information"/>
    <s v="Exclude"/>
    <d v="2024-12-21T00:00:00"/>
    <d v="2024-12-21T00:00:00"/>
    <s v="Yes"/>
    <s v="Online"/>
    <s v="Mumbai"/>
    <s v="Mumbai"/>
    <n v="396.74"/>
  </r>
  <r>
    <n v="3628"/>
    <x v="0"/>
    <x v="3"/>
    <x v="11"/>
    <m/>
    <s v="Missing"/>
    <s v="Unknown"/>
    <s v="No"/>
    <x v="0"/>
    <s v="Available"/>
    <n v="8584.41"/>
    <n v="0.98"/>
    <s v="Valid"/>
    <s v="Include"/>
    <n v="0"/>
    <s v="Insufficient Data"/>
    <s v="Missing Information"/>
    <s v="Exclude"/>
    <m/>
    <s v="Missing Date"/>
    <s v="No"/>
    <s v="Online"/>
    <s v="Hyderabad"/>
    <s v="Hyderabad"/>
    <n v="-357.52"/>
  </r>
  <r>
    <n v="3629"/>
    <x v="0"/>
    <x v="1"/>
    <x v="6"/>
    <s v="XL"/>
    <s v="Alphabet"/>
    <s v="XL"/>
    <s v="Yes"/>
    <x v="0"/>
    <s v="Available"/>
    <m/>
    <m/>
    <s v="Invalid"/>
    <s v="Exclude"/>
    <n v="0"/>
    <s v="Insufficient Data"/>
    <s v="Missing Information"/>
    <s v="Exclude"/>
    <m/>
    <s v="Missing Date"/>
    <s v="No"/>
    <s v="Online"/>
    <s v="Hyderabad"/>
    <s v="Hyderabad"/>
    <n v="-1052.78"/>
  </r>
  <r>
    <n v="3630"/>
    <x v="2"/>
    <x v="0"/>
    <x v="5"/>
    <n v="12"/>
    <s v="Number"/>
    <s v="12"/>
    <s v="Yes"/>
    <x v="4"/>
    <s v="Check Return/Refund"/>
    <n v="2467.4899999999998"/>
    <m/>
    <s v="Invalid"/>
    <s v="Exclude"/>
    <n v="0"/>
    <n v="-2467.4899999999998"/>
    <s v="Negative Revenue"/>
    <s v="Exclude"/>
    <m/>
    <s v="Missing Date"/>
    <s v="No"/>
    <s v="Online"/>
    <s v="Pune"/>
    <s v="Pune"/>
    <n v="3101.6"/>
  </r>
  <r>
    <n v="3631"/>
    <x v="2"/>
    <x v="0"/>
    <x v="9"/>
    <s v="XL"/>
    <s v="Alphabet"/>
    <s v="XL"/>
    <s v="Yes"/>
    <x v="0"/>
    <s v="Available"/>
    <n v="2855.37"/>
    <m/>
    <s v="Invalid"/>
    <s v="Exclude"/>
    <n v="0"/>
    <s v="Insufficient Data"/>
    <s v="Missing Information"/>
    <s v="Exclude"/>
    <m/>
    <s v="Missing Date"/>
    <s v="No"/>
    <s v="Retail"/>
    <s v="bengaluru"/>
    <s v="Bengaluru"/>
    <n v="185.49"/>
  </r>
  <r>
    <n v="3632"/>
    <x v="0"/>
    <x v="4"/>
    <x v="19"/>
    <m/>
    <s v="Missing"/>
    <s v="Unknown"/>
    <s v="No"/>
    <x v="3"/>
    <s v="Sold"/>
    <m/>
    <n v="0.56000000000000005"/>
    <s v="Valid"/>
    <s v="Include"/>
    <n v="0"/>
    <s v="Insufficient Data"/>
    <s v="Missing Information"/>
    <s v="Exclude"/>
    <d v="2024-12-10T00:00:00"/>
    <d v="2024-12-10T00:00:00"/>
    <s v="Yes"/>
    <s v="Retail"/>
    <s v="Bangalore"/>
    <s v="Bangalore"/>
    <n v="2836.11"/>
  </r>
  <r>
    <n v="3633"/>
    <x v="0"/>
    <x v="0"/>
    <x v="5"/>
    <m/>
    <s v="Missing"/>
    <s v="Unknown"/>
    <s v="No"/>
    <x v="6"/>
    <s v="Sold"/>
    <n v="3019.98"/>
    <m/>
    <s v="Invalid"/>
    <s v="Exclude"/>
    <n v="0"/>
    <n v="6039.96"/>
    <s v="Valid Revenue"/>
    <s v="Include"/>
    <m/>
    <s v="Missing Date"/>
    <s v="No"/>
    <s v="Online"/>
    <s v="bengaluru"/>
    <s v="Bengaluru"/>
    <n v="1647.81"/>
  </r>
  <r>
    <n v="3634"/>
    <x v="2"/>
    <x v="2"/>
    <x v="7"/>
    <s v="L"/>
    <s v="Alphabet"/>
    <s v="L"/>
    <s v="Yes"/>
    <x v="0"/>
    <s v="Available"/>
    <m/>
    <n v="1.06"/>
    <s v="Invalid"/>
    <s v="Exclude"/>
    <n v="0"/>
    <s v="Insufficient Data"/>
    <s v="Missing Information"/>
    <s v="Exclude"/>
    <d v="2025-07-08T00:00:00"/>
    <d v="2025-07-08T00:00:00"/>
    <s v="Yes"/>
    <s v="Online"/>
    <s v="Kolkata"/>
    <s v="Kolkata"/>
    <n v="3717.46"/>
  </r>
  <r>
    <n v="3635"/>
    <x v="2"/>
    <x v="0"/>
    <x v="0"/>
    <s v="M"/>
    <s v="Alphabet"/>
    <s v="M"/>
    <s v="Yes"/>
    <x v="6"/>
    <s v="Sold"/>
    <m/>
    <m/>
    <s v="Invalid"/>
    <s v="Exclude"/>
    <n v="0"/>
    <s v="Insufficient Data"/>
    <s v="Missing Information"/>
    <s v="Exclude"/>
    <d v="2025-03-22T00:00:00"/>
    <d v="2025-03-22T00:00:00"/>
    <s v="Yes"/>
    <s v="Retail"/>
    <s v="Bangalore"/>
    <s v="Bangalore"/>
    <n v="3656.45"/>
  </r>
  <r>
    <n v="3636"/>
    <x v="1"/>
    <x v="1"/>
    <x v="1"/>
    <s v="M"/>
    <s v="Alphabet"/>
    <s v="M"/>
    <s v="Yes"/>
    <x v="6"/>
    <s v="Sold"/>
    <n v="7881.53"/>
    <m/>
    <s v="Invalid"/>
    <s v="Exclude"/>
    <n v="0"/>
    <n v="15763.06"/>
    <s v="Valid Revenue"/>
    <s v="Include"/>
    <d v="2023-12-19T00:00:00"/>
    <d v="2023-12-19T00:00:00"/>
    <s v="Yes"/>
    <s v="Retail"/>
    <s v="Delhi"/>
    <s v="Delhi"/>
    <n v="2615.73"/>
  </r>
  <r>
    <n v="3637"/>
    <x v="1"/>
    <x v="3"/>
    <x v="16"/>
    <n v="6"/>
    <s v="Number"/>
    <s v="6"/>
    <s v="Yes"/>
    <x v="6"/>
    <s v="Sold"/>
    <n v="6577.39"/>
    <m/>
    <s v="Invalid"/>
    <s v="Exclude"/>
    <n v="0"/>
    <n v="13154.78"/>
    <s v="Valid Revenue"/>
    <s v="Include"/>
    <d v="2025-05-29T00:00:00"/>
    <d v="2025-05-29T00:00:00"/>
    <s v="Yes"/>
    <s v="Retail"/>
    <s v="Delhi"/>
    <s v="Delhi"/>
    <n v="1945.9"/>
  </r>
  <r>
    <n v="3638"/>
    <x v="0"/>
    <x v="4"/>
    <x v="8"/>
    <n v="8"/>
    <s v="Number"/>
    <s v="8"/>
    <s v="Yes"/>
    <x v="0"/>
    <s v="Available"/>
    <n v="3701.59"/>
    <m/>
    <s v="Invalid"/>
    <s v="Exclude"/>
    <n v="0"/>
    <s v="Insufficient Data"/>
    <s v="Missing Information"/>
    <s v="Exclude"/>
    <d v="2025-05-20T00:00:00"/>
    <d v="2025-05-20T00:00:00"/>
    <s v="Yes"/>
    <s v="Online"/>
    <s v="Kolkata"/>
    <s v="Kolkata"/>
    <n v="1148.57"/>
  </r>
  <r>
    <n v="3639"/>
    <x v="2"/>
    <x v="1"/>
    <x v="6"/>
    <s v="XL"/>
    <s v="Alphabet"/>
    <s v="XL"/>
    <s v="Yes"/>
    <x v="0"/>
    <s v="Available"/>
    <m/>
    <n v="0.43"/>
    <s v="Valid"/>
    <s v="Include"/>
    <n v="0"/>
    <s v="Insufficient Data"/>
    <s v="Missing Information"/>
    <s v="Exclude"/>
    <d v="2025-01-05T00:00:00"/>
    <d v="2025-01-05T00:00:00"/>
    <s v="Yes"/>
    <s v="Online"/>
    <s v="Pune"/>
    <s v="Pune"/>
    <n v="2929.76"/>
  </r>
  <r>
    <n v="3640"/>
    <x v="2"/>
    <x v="0"/>
    <x v="9"/>
    <s v="M"/>
    <s v="Alphabet"/>
    <s v="M"/>
    <s v="Yes"/>
    <x v="5"/>
    <s v="Available"/>
    <n v="5219.18"/>
    <m/>
    <s v="Invalid"/>
    <s v="Exclude"/>
    <n v="0"/>
    <n v="0"/>
    <s v="No Recorded Revenue"/>
    <s v="Exclude"/>
    <d v="2025-04-28T00:00:00"/>
    <d v="2025-04-28T00:00:00"/>
    <s v="Yes"/>
    <s v="Online"/>
    <s v="Delhi"/>
    <s v="Delhi"/>
    <n v="309.64999999999998"/>
  </r>
  <r>
    <n v="3641"/>
    <x v="0"/>
    <x v="0"/>
    <x v="0"/>
    <s v="XL"/>
    <s v="Alphabet"/>
    <s v="XL"/>
    <s v="Yes"/>
    <x v="5"/>
    <s v="Available"/>
    <n v="6037.65"/>
    <m/>
    <s v="Invalid"/>
    <s v="Exclude"/>
    <n v="0"/>
    <n v="0"/>
    <s v="No Recorded Revenue"/>
    <s v="Exclude"/>
    <m/>
    <s v="Missing Date"/>
    <s v="No"/>
    <s v="Retail"/>
    <s v="Delhi"/>
    <s v="Delhi"/>
    <n v="-132.13"/>
  </r>
  <r>
    <n v="3642"/>
    <x v="2"/>
    <x v="0"/>
    <x v="9"/>
    <s v="XL"/>
    <s v="Alphabet"/>
    <s v="XL"/>
    <s v="Yes"/>
    <x v="4"/>
    <s v="Check Return/Refund"/>
    <m/>
    <m/>
    <s v="Invalid"/>
    <s v="Exclude"/>
    <n v="0"/>
    <s v="Insufficient Data"/>
    <s v="Missing Information"/>
    <s v="Exclude"/>
    <m/>
    <s v="Missing Date"/>
    <s v="No"/>
    <s v="Online"/>
    <s v="Mumbai"/>
    <s v="Mumbai"/>
    <n v="3617.85"/>
  </r>
  <r>
    <n v="3643"/>
    <x v="0"/>
    <x v="0"/>
    <x v="9"/>
    <n v="10"/>
    <s v="Number"/>
    <s v="10"/>
    <s v="Yes"/>
    <x v="0"/>
    <s v="Available"/>
    <n v="9262.4500000000007"/>
    <n v="0.73"/>
    <s v="Valid"/>
    <s v="Include"/>
    <n v="0"/>
    <s v="Insufficient Data"/>
    <s v="Missing Information"/>
    <s v="Exclude"/>
    <m/>
    <s v="Missing Date"/>
    <s v="No"/>
    <s v="Online"/>
    <s v="Kolkata"/>
    <s v="Kolkata"/>
    <n v="2037.13"/>
  </r>
  <r>
    <n v="3644"/>
    <x v="0"/>
    <x v="3"/>
    <x v="4"/>
    <m/>
    <s v="Missing"/>
    <s v="Unknown"/>
    <s v="No"/>
    <x v="0"/>
    <s v="Available"/>
    <n v="5702.53"/>
    <m/>
    <s v="Invalid"/>
    <s v="Exclude"/>
    <n v="0"/>
    <s v="Insufficient Data"/>
    <s v="Missing Information"/>
    <s v="Exclude"/>
    <d v="2023-10-31T00:00:00"/>
    <d v="2023-10-31T00:00:00"/>
    <s v="Yes"/>
    <s v="Online"/>
    <s v="Delhi"/>
    <s v="Delhi"/>
    <n v="1437.04"/>
  </r>
  <r>
    <n v="3645"/>
    <x v="2"/>
    <x v="1"/>
    <x v="1"/>
    <m/>
    <s v="Missing"/>
    <s v="Unknown"/>
    <s v="No"/>
    <x v="0"/>
    <s v="Available"/>
    <n v="6830.85"/>
    <n v="0.81"/>
    <s v="Valid"/>
    <s v="Include"/>
    <n v="0"/>
    <s v="Insufficient Data"/>
    <s v="Missing Information"/>
    <s v="Exclude"/>
    <m/>
    <s v="Missing Date"/>
    <s v="No"/>
    <s v="Online"/>
    <s v="Kolkata"/>
    <s v="Kolkata"/>
    <n v="632.37"/>
  </r>
  <r>
    <n v="3646"/>
    <x v="2"/>
    <x v="0"/>
    <x v="5"/>
    <s v="XL"/>
    <s v="Alphabet"/>
    <s v="XL"/>
    <s v="Yes"/>
    <x v="1"/>
    <s v="Sold"/>
    <m/>
    <m/>
    <s v="Invalid"/>
    <s v="Exclude"/>
    <n v="0"/>
    <s v="Insufficient Data"/>
    <s v="Missing Information"/>
    <s v="Exclude"/>
    <d v="2025-04-21T00:00:00"/>
    <d v="2025-04-21T00:00:00"/>
    <s v="Yes"/>
    <s v="Online"/>
    <s v="Bangalore"/>
    <s v="Bangalore"/>
    <n v="2873.66"/>
  </r>
  <r>
    <n v="3647"/>
    <x v="1"/>
    <x v="4"/>
    <x v="19"/>
    <s v="M"/>
    <s v="Alphabet"/>
    <s v="M"/>
    <s v="Yes"/>
    <x v="5"/>
    <s v="Available"/>
    <n v="3263.64"/>
    <m/>
    <s v="Invalid"/>
    <s v="Exclude"/>
    <n v="0"/>
    <n v="0"/>
    <s v="No Recorded Revenue"/>
    <s v="Exclude"/>
    <d v="2024-10-06T00:00:00"/>
    <d v="2024-10-06T00:00:00"/>
    <s v="Yes"/>
    <s v="Retail"/>
    <s v="Kolkata"/>
    <s v="Kolkata"/>
    <n v="3233.66"/>
  </r>
  <r>
    <n v="3648"/>
    <x v="2"/>
    <x v="1"/>
    <x v="1"/>
    <s v="M"/>
    <s v="Alphabet"/>
    <s v="M"/>
    <s v="Yes"/>
    <x v="0"/>
    <s v="Available"/>
    <m/>
    <m/>
    <s v="Invalid"/>
    <s v="Exclude"/>
    <n v="0"/>
    <s v="Insufficient Data"/>
    <s v="Missing Information"/>
    <s v="Exclude"/>
    <d v="2025-01-08T00:00:00"/>
    <d v="2025-01-08T00:00:00"/>
    <s v="Yes"/>
    <s v="Online"/>
    <s v="bengaluru"/>
    <s v="Bengaluru"/>
    <n v="3584.04"/>
  </r>
  <r>
    <n v="3649"/>
    <x v="0"/>
    <x v="2"/>
    <x v="3"/>
    <s v="XL"/>
    <s v="Alphabet"/>
    <s v="XL"/>
    <s v="Yes"/>
    <x v="5"/>
    <s v="Available"/>
    <n v="6486.51"/>
    <m/>
    <s v="Invalid"/>
    <s v="Exclude"/>
    <n v="0"/>
    <n v="0"/>
    <s v="No Recorded Revenue"/>
    <s v="Exclude"/>
    <d v="2024-10-19T00:00:00"/>
    <d v="2024-10-19T00:00:00"/>
    <s v="Yes"/>
    <s v="Online"/>
    <s v="Kolkata"/>
    <s v="Kolkata"/>
    <n v="2408.58"/>
  </r>
  <r>
    <n v="3650"/>
    <x v="1"/>
    <x v="1"/>
    <x v="2"/>
    <s v="M"/>
    <s v="Alphabet"/>
    <s v="M"/>
    <s v="Yes"/>
    <x v="0"/>
    <s v="Available"/>
    <m/>
    <m/>
    <s v="Invalid"/>
    <s v="Exclude"/>
    <n v="0"/>
    <s v="Insufficient Data"/>
    <s v="Missing Information"/>
    <s v="Exclude"/>
    <d v="2024-01-07T00:00:00"/>
    <d v="2024-01-07T00:00:00"/>
    <s v="Yes"/>
    <s v="Retail"/>
    <s v="Delhi"/>
    <s v="Delhi"/>
    <n v="-520.92999999999995"/>
  </r>
  <r>
    <n v="3651"/>
    <x v="2"/>
    <x v="0"/>
    <x v="0"/>
    <s v="M"/>
    <s v="Alphabet"/>
    <s v="M"/>
    <s v="Yes"/>
    <x v="0"/>
    <s v="Available"/>
    <n v="8891.6299999999992"/>
    <n v="1.07"/>
    <s v="Invalid"/>
    <s v="Exclude"/>
    <n v="0"/>
    <s v="Insufficient Data"/>
    <s v="Missing Information"/>
    <s v="Exclude"/>
    <d v="2024-12-17T00:00:00"/>
    <d v="2024-12-17T00:00:00"/>
    <s v="Yes"/>
    <s v="Retail"/>
    <s v="Delhi"/>
    <s v="Delhi"/>
    <n v="-636.77"/>
  </r>
  <r>
    <n v="3652"/>
    <x v="0"/>
    <x v="4"/>
    <x v="8"/>
    <s v="XL"/>
    <s v="Alphabet"/>
    <s v="XL"/>
    <s v="Yes"/>
    <x v="5"/>
    <s v="Available"/>
    <n v="3176.7"/>
    <m/>
    <s v="Invalid"/>
    <s v="Exclude"/>
    <n v="0"/>
    <n v="0"/>
    <s v="No Recorded Revenue"/>
    <s v="Exclude"/>
    <d v="2023-11-21T00:00:00"/>
    <d v="2023-11-21T00:00:00"/>
    <s v="Yes"/>
    <s v="Online"/>
    <s v="Hyderabad"/>
    <s v="Hyderabad"/>
    <n v="3349.8"/>
  </r>
  <r>
    <n v="3653"/>
    <x v="2"/>
    <x v="3"/>
    <x v="10"/>
    <n v="10"/>
    <s v="Number"/>
    <s v="10"/>
    <s v="Yes"/>
    <x v="0"/>
    <s v="Available"/>
    <m/>
    <m/>
    <s v="Invalid"/>
    <s v="Exclude"/>
    <n v="0"/>
    <s v="Insufficient Data"/>
    <s v="Missing Information"/>
    <s v="Exclude"/>
    <d v="2024-12-03T00:00:00"/>
    <d v="2024-12-03T00:00:00"/>
    <s v="Yes"/>
    <s v="Retail"/>
    <s v="Hyderabad"/>
    <s v="Hyderabad"/>
    <n v="1642.93"/>
  </r>
  <r>
    <n v="3654"/>
    <x v="1"/>
    <x v="0"/>
    <x v="9"/>
    <s v="L"/>
    <s v="Alphabet"/>
    <s v="L"/>
    <s v="Yes"/>
    <x v="1"/>
    <s v="Sold"/>
    <m/>
    <m/>
    <s v="Invalid"/>
    <s v="Exclude"/>
    <n v="0"/>
    <s v="Insufficient Data"/>
    <s v="Missing Information"/>
    <s v="Exclude"/>
    <d v="2024-09-10T00:00:00"/>
    <d v="2024-09-10T00:00:00"/>
    <s v="Yes"/>
    <s v="Retail"/>
    <s v="Pune"/>
    <s v="Pune"/>
    <n v="2395.7399999999998"/>
  </r>
  <r>
    <n v="3655"/>
    <x v="1"/>
    <x v="2"/>
    <x v="18"/>
    <n v="6"/>
    <s v="Number"/>
    <s v="6"/>
    <s v="Yes"/>
    <x v="0"/>
    <s v="Available"/>
    <m/>
    <m/>
    <s v="Invalid"/>
    <s v="Exclude"/>
    <n v="0"/>
    <s v="Insufficient Data"/>
    <s v="Missing Information"/>
    <s v="Exclude"/>
    <d v="2025-05-08T00:00:00"/>
    <d v="2025-05-08T00:00:00"/>
    <s v="Yes"/>
    <s v="Retail"/>
    <s v="Pune"/>
    <s v="Pune"/>
    <n v="3499.88"/>
  </r>
  <r>
    <n v="3656"/>
    <x v="2"/>
    <x v="2"/>
    <x v="7"/>
    <s v="L"/>
    <s v="Alphabet"/>
    <s v="L"/>
    <s v="Yes"/>
    <x v="2"/>
    <s v="Sold"/>
    <m/>
    <m/>
    <s v="Invalid"/>
    <s v="Exclude"/>
    <n v="0"/>
    <s v="Insufficient Data"/>
    <s v="Missing Information"/>
    <s v="Exclude"/>
    <d v="2025-06-11T00:00:00"/>
    <d v="2025-06-11T00:00:00"/>
    <s v="Yes"/>
    <s v="Retail"/>
    <s v="Pune"/>
    <s v="Pune"/>
    <n v="3421.81"/>
  </r>
  <r>
    <n v="3657"/>
    <x v="2"/>
    <x v="1"/>
    <x v="6"/>
    <m/>
    <s v="Missing"/>
    <s v="Unknown"/>
    <s v="No"/>
    <x v="4"/>
    <s v="Check Return/Refund"/>
    <m/>
    <n v="0.67"/>
    <s v="Valid"/>
    <s v="Include"/>
    <n v="0"/>
    <s v="Insufficient Data"/>
    <s v="Missing Information"/>
    <s v="Exclude"/>
    <d v="2024-08-05T00:00:00"/>
    <d v="2024-08-05T00:00:00"/>
    <s v="Yes"/>
    <s v="Online"/>
    <s v="Kolkata"/>
    <s v="Kolkata"/>
    <n v="3451.02"/>
  </r>
  <r>
    <n v="3658"/>
    <x v="1"/>
    <x v="0"/>
    <x v="5"/>
    <s v="L"/>
    <s v="Alphabet"/>
    <s v="L"/>
    <s v="Yes"/>
    <x v="0"/>
    <s v="Available"/>
    <n v="3516.53"/>
    <m/>
    <s v="Invalid"/>
    <s v="Exclude"/>
    <n v="0"/>
    <s v="Insufficient Data"/>
    <s v="Missing Information"/>
    <s v="Exclude"/>
    <m/>
    <s v="Missing Date"/>
    <s v="No"/>
    <s v="Retail"/>
    <s v="Delhi"/>
    <s v="Delhi"/>
    <n v="1485.12"/>
  </r>
  <r>
    <n v="3659"/>
    <x v="0"/>
    <x v="3"/>
    <x v="10"/>
    <n v="7"/>
    <s v="Number"/>
    <s v="7"/>
    <s v="Yes"/>
    <x v="0"/>
    <s v="Available"/>
    <m/>
    <m/>
    <s v="Invalid"/>
    <s v="Exclude"/>
    <n v="0"/>
    <s v="Insufficient Data"/>
    <s v="Missing Information"/>
    <s v="Exclude"/>
    <m/>
    <s v="Missing Date"/>
    <s v="No"/>
    <s v="Online"/>
    <s v="Kolkata"/>
    <s v="Kolkata"/>
    <n v="684.79"/>
  </r>
  <r>
    <n v="2033"/>
    <x v="1"/>
    <x v="3"/>
    <x v="4"/>
    <s v="M"/>
    <s v="Alphabet"/>
    <s v="M"/>
    <s v="Yes"/>
    <x v="0"/>
    <s v="Available"/>
    <m/>
    <n v="0.8"/>
    <s v="Valid"/>
    <s v="Include"/>
    <n v="0"/>
    <s v="Insufficient Data"/>
    <s v="Missing Information"/>
    <s v="Exclude"/>
    <d v="2024-07-23T00:00:00"/>
    <d v="2024-07-23T00:00:00"/>
    <s v="Yes"/>
    <s v="Retail"/>
    <s v="Delhi"/>
    <s v="Delhi"/>
    <n v="437.17"/>
  </r>
  <r>
    <n v="3661"/>
    <x v="0"/>
    <x v="0"/>
    <x v="14"/>
    <s v="XL"/>
    <s v="Alphabet"/>
    <s v="XL"/>
    <s v="Yes"/>
    <x v="5"/>
    <s v="Available"/>
    <n v="9979.3799999999992"/>
    <m/>
    <s v="Invalid"/>
    <s v="Exclude"/>
    <n v="0"/>
    <n v="0"/>
    <s v="No Recorded Revenue"/>
    <s v="Exclude"/>
    <d v="2024-12-05T00:00:00"/>
    <d v="2024-12-05T00:00:00"/>
    <s v="Yes"/>
    <s v="Online"/>
    <s v="Delhi"/>
    <s v="Delhi"/>
    <n v="2957.86"/>
  </r>
  <r>
    <n v="3662"/>
    <x v="0"/>
    <x v="2"/>
    <x v="7"/>
    <m/>
    <s v="Missing"/>
    <s v="Unknown"/>
    <s v="No"/>
    <x v="2"/>
    <s v="Sold"/>
    <n v="9032.9"/>
    <n v="0.64"/>
    <s v="Valid"/>
    <s v="Include"/>
    <n v="13007.38"/>
    <n v="13007.375999999998"/>
    <s v="Valid Revenue"/>
    <s v="Include"/>
    <m/>
    <s v="Missing Date"/>
    <s v="No"/>
    <s v="Online"/>
    <s v="bengaluru"/>
    <s v="Bengaluru"/>
    <n v="131.76"/>
  </r>
  <r>
    <n v="3663"/>
    <x v="1"/>
    <x v="0"/>
    <x v="0"/>
    <s v="L"/>
    <s v="Alphabet"/>
    <s v="L"/>
    <s v="Yes"/>
    <x v="0"/>
    <s v="Available"/>
    <n v="5604.03"/>
    <m/>
    <s v="Invalid"/>
    <s v="Exclude"/>
    <n v="0"/>
    <s v="Insufficient Data"/>
    <s v="Missing Information"/>
    <s v="Exclude"/>
    <d v="2025-04-09T00:00:00"/>
    <d v="2025-04-09T00:00:00"/>
    <s v="Yes"/>
    <s v="Retail"/>
    <s v="Delhi"/>
    <s v="Delhi"/>
    <n v="3359.81"/>
  </r>
  <r>
    <n v="3664"/>
    <x v="1"/>
    <x v="0"/>
    <x v="5"/>
    <s v="XL"/>
    <s v="Alphabet"/>
    <s v="XL"/>
    <s v="Yes"/>
    <x v="0"/>
    <s v="Available"/>
    <m/>
    <n v="1.22"/>
    <s v="Invalid"/>
    <s v="Exclude"/>
    <n v="0"/>
    <s v="Insufficient Data"/>
    <s v="Missing Information"/>
    <s v="Exclude"/>
    <d v="2025-04-20T00:00:00"/>
    <d v="2025-04-20T00:00:00"/>
    <s v="Yes"/>
    <s v="Retail"/>
    <s v="Mumbai"/>
    <s v="Mumbai"/>
    <n v="480.16"/>
  </r>
  <r>
    <n v="3665"/>
    <x v="1"/>
    <x v="2"/>
    <x v="3"/>
    <m/>
    <s v="Missing"/>
    <s v="Unknown"/>
    <s v="No"/>
    <x v="0"/>
    <s v="Available"/>
    <n v="2958.1"/>
    <m/>
    <s v="Invalid"/>
    <s v="Exclude"/>
    <n v="0"/>
    <s v="Insufficient Data"/>
    <s v="Missing Information"/>
    <s v="Exclude"/>
    <d v="2024-07-06T00:00:00"/>
    <d v="2024-07-06T00:00:00"/>
    <s v="Yes"/>
    <s v="Retail"/>
    <s v="Hyderabad"/>
    <s v="Hyderabad"/>
    <n v="2003.55"/>
  </r>
  <r>
    <n v="3666"/>
    <x v="1"/>
    <x v="3"/>
    <x v="10"/>
    <m/>
    <s v="Missing"/>
    <s v="Unknown"/>
    <s v="No"/>
    <x v="6"/>
    <s v="Sold"/>
    <m/>
    <n v="1.18"/>
    <s v="Invalid"/>
    <s v="Exclude"/>
    <n v="0"/>
    <s v="Insufficient Data"/>
    <s v="Missing Information"/>
    <s v="Exclude"/>
    <d v="2025-04-07T00:00:00"/>
    <d v="2025-04-07T00:00:00"/>
    <s v="Yes"/>
    <s v="Retail"/>
    <s v="Delhi"/>
    <s v="Delhi"/>
    <n v="3382.55"/>
  </r>
  <r>
    <n v="3667"/>
    <x v="0"/>
    <x v="3"/>
    <x v="10"/>
    <s v="M"/>
    <s v="Alphabet"/>
    <s v="M"/>
    <s v="Yes"/>
    <x v="2"/>
    <s v="Sold"/>
    <n v="9386.2000000000007"/>
    <n v="0.01"/>
    <s v="Valid"/>
    <s v="Include"/>
    <n v="37169.35"/>
    <n v="37169.351999999999"/>
    <s v="Valid Revenue"/>
    <s v="Include"/>
    <m/>
    <s v="Missing Date"/>
    <s v="No"/>
    <s v="Online"/>
    <s v="Pune"/>
    <s v="Pune"/>
    <n v="-1121.02"/>
  </r>
  <r>
    <n v="3668"/>
    <x v="0"/>
    <x v="1"/>
    <x v="2"/>
    <s v="XL"/>
    <s v="Alphabet"/>
    <s v="XL"/>
    <s v="Yes"/>
    <x v="3"/>
    <s v="Sold"/>
    <m/>
    <m/>
    <s v="Invalid"/>
    <s v="Exclude"/>
    <n v="0"/>
    <s v="Insufficient Data"/>
    <s v="Missing Information"/>
    <s v="Exclude"/>
    <d v="2024-10-27T00:00:00"/>
    <d v="2024-10-27T00:00:00"/>
    <s v="Yes"/>
    <s v="Retail"/>
    <s v="Mumbai"/>
    <s v="Mumbai"/>
    <n v="795.86"/>
  </r>
  <r>
    <n v="3669"/>
    <x v="1"/>
    <x v="2"/>
    <x v="3"/>
    <s v="L"/>
    <s v="Alphabet"/>
    <s v="L"/>
    <s v="Yes"/>
    <x v="0"/>
    <s v="Available"/>
    <n v="2287.3200000000002"/>
    <m/>
    <s v="Invalid"/>
    <s v="Exclude"/>
    <n v="0"/>
    <s v="Insufficient Data"/>
    <s v="Missing Information"/>
    <s v="Exclude"/>
    <d v="2023-08-27T00:00:00"/>
    <d v="2023-08-27T00:00:00"/>
    <s v="Yes"/>
    <s v="Online"/>
    <s v="Kolkata"/>
    <s v="Kolkata"/>
    <n v="3859.9"/>
  </r>
  <r>
    <n v="3670"/>
    <x v="2"/>
    <x v="2"/>
    <x v="7"/>
    <n v="10"/>
    <s v="Number"/>
    <s v="10"/>
    <s v="Yes"/>
    <x v="3"/>
    <s v="Sold"/>
    <m/>
    <m/>
    <s v="Invalid"/>
    <s v="Exclude"/>
    <n v="0"/>
    <s v="Insufficient Data"/>
    <s v="Missing Information"/>
    <s v="Exclude"/>
    <m/>
    <s v="Missing Date"/>
    <s v="No"/>
    <s v="Online"/>
    <s v="Pune"/>
    <s v="Pune"/>
    <n v="-929.07"/>
  </r>
  <r>
    <n v="3671"/>
    <x v="1"/>
    <x v="3"/>
    <x v="16"/>
    <n v="9"/>
    <s v="Number"/>
    <s v="9"/>
    <s v="Yes"/>
    <x v="6"/>
    <s v="Sold"/>
    <m/>
    <n v="0.01"/>
    <s v="Valid"/>
    <s v="Include"/>
    <n v="0"/>
    <s v="Insufficient Data"/>
    <s v="Missing Information"/>
    <s v="Exclude"/>
    <m/>
    <s v="Missing Date"/>
    <s v="No"/>
    <s v="Retail"/>
    <s v="bengaluru"/>
    <s v="Bengaluru"/>
    <n v="552.1"/>
  </r>
  <r>
    <n v="3672"/>
    <x v="1"/>
    <x v="1"/>
    <x v="1"/>
    <n v="7"/>
    <s v="Number"/>
    <s v="7"/>
    <s v="Yes"/>
    <x v="1"/>
    <s v="Sold"/>
    <n v="7127.18"/>
    <n v="0.32"/>
    <s v="Valid"/>
    <s v="Include"/>
    <n v="14539.45"/>
    <n v="14539.447199999999"/>
    <s v="Valid Revenue"/>
    <s v="Include"/>
    <d v="2024-08-16T00:00:00"/>
    <d v="2024-08-16T00:00:00"/>
    <s v="Yes"/>
    <s v="Online"/>
    <s v="Delhi"/>
    <s v="Delhi"/>
    <n v="2651.63"/>
  </r>
  <r>
    <n v="3673"/>
    <x v="0"/>
    <x v="2"/>
    <x v="17"/>
    <n v="7"/>
    <s v="Number"/>
    <s v="7"/>
    <s v="Yes"/>
    <x v="0"/>
    <s v="Available"/>
    <m/>
    <m/>
    <s v="Invalid"/>
    <s v="Exclude"/>
    <n v="0"/>
    <s v="Insufficient Data"/>
    <s v="Missing Information"/>
    <s v="Exclude"/>
    <m/>
    <s v="Missing Date"/>
    <s v="No"/>
    <s v="Retail"/>
    <s v="Mumbai"/>
    <s v="Mumbai"/>
    <n v="2199.46"/>
  </r>
  <r>
    <n v="3674"/>
    <x v="2"/>
    <x v="2"/>
    <x v="7"/>
    <s v="XL"/>
    <s v="Alphabet"/>
    <s v="XL"/>
    <s v="Yes"/>
    <x v="0"/>
    <s v="Available"/>
    <m/>
    <m/>
    <s v="Invalid"/>
    <s v="Exclude"/>
    <n v="0"/>
    <s v="Insufficient Data"/>
    <s v="Missing Information"/>
    <s v="Exclude"/>
    <d v="2025-04-18T00:00:00"/>
    <d v="2025-04-18T00:00:00"/>
    <s v="Yes"/>
    <s v="Online"/>
    <s v="Pune"/>
    <s v="Pune"/>
    <n v="1819.44"/>
  </r>
  <r>
    <n v="3675"/>
    <x v="2"/>
    <x v="3"/>
    <x v="16"/>
    <n v="9"/>
    <s v="Number"/>
    <s v="9"/>
    <s v="Yes"/>
    <x v="6"/>
    <s v="Sold"/>
    <m/>
    <m/>
    <s v="Invalid"/>
    <s v="Exclude"/>
    <n v="0"/>
    <s v="Insufficient Data"/>
    <s v="Missing Information"/>
    <s v="Exclude"/>
    <d v="2024-11-13T00:00:00"/>
    <d v="2024-11-13T00:00:00"/>
    <s v="Yes"/>
    <s v="Online"/>
    <s v="Delhi"/>
    <s v="Delhi"/>
    <n v="3969.03"/>
  </r>
  <r>
    <n v="3676"/>
    <x v="2"/>
    <x v="1"/>
    <x v="1"/>
    <s v="M"/>
    <s v="Alphabet"/>
    <s v="M"/>
    <s v="Yes"/>
    <x v="0"/>
    <s v="Available"/>
    <m/>
    <n v="1.24"/>
    <s v="Invalid"/>
    <s v="Exclude"/>
    <n v="0"/>
    <s v="Insufficient Data"/>
    <s v="Missing Information"/>
    <s v="Exclude"/>
    <m/>
    <s v="Missing Date"/>
    <s v="No"/>
    <s v="Online"/>
    <s v="Delhi"/>
    <s v="Delhi"/>
    <n v="1923.5"/>
  </r>
  <r>
    <n v="3677"/>
    <x v="1"/>
    <x v="1"/>
    <x v="6"/>
    <s v="L"/>
    <s v="Alphabet"/>
    <s v="L"/>
    <s v="Yes"/>
    <x v="0"/>
    <s v="Available"/>
    <m/>
    <m/>
    <s v="Invalid"/>
    <s v="Exclude"/>
    <n v="0"/>
    <s v="Insufficient Data"/>
    <s v="Missing Information"/>
    <s v="Exclude"/>
    <m/>
    <s v="Missing Date"/>
    <s v="No"/>
    <s v="Online"/>
    <s v="Pune"/>
    <s v="Pune"/>
    <n v="717.69"/>
  </r>
  <r>
    <n v="3678"/>
    <x v="1"/>
    <x v="2"/>
    <x v="7"/>
    <n v="10"/>
    <s v="Number"/>
    <s v="10"/>
    <s v="Yes"/>
    <x v="1"/>
    <s v="Sold"/>
    <m/>
    <m/>
    <s v="Invalid"/>
    <s v="Exclude"/>
    <n v="0"/>
    <s v="Insufficient Data"/>
    <s v="Missing Information"/>
    <s v="Exclude"/>
    <d v="2024-08-14T00:00:00"/>
    <d v="2024-08-14T00:00:00"/>
    <s v="Yes"/>
    <s v="Online"/>
    <s v="Kolkata"/>
    <s v="Kolkata"/>
    <n v="1488.91"/>
  </r>
  <r>
    <n v="3679"/>
    <x v="1"/>
    <x v="4"/>
    <x v="12"/>
    <s v="M"/>
    <s v="Alphabet"/>
    <s v="M"/>
    <s v="Yes"/>
    <x v="5"/>
    <s v="Available"/>
    <m/>
    <n v="0.9"/>
    <s v="Valid"/>
    <s v="Include"/>
    <n v="0"/>
    <s v="Insufficient Data"/>
    <s v="Missing Information"/>
    <s v="Exclude"/>
    <m/>
    <s v="Missing Date"/>
    <s v="No"/>
    <s v="Retail"/>
    <s v="Bangalore"/>
    <s v="Bangalore"/>
    <n v="3341.51"/>
  </r>
  <r>
    <n v="3680"/>
    <x v="2"/>
    <x v="0"/>
    <x v="5"/>
    <s v="XL"/>
    <s v="Alphabet"/>
    <s v="XL"/>
    <s v="Yes"/>
    <x v="1"/>
    <s v="Sold"/>
    <n v="8835.41"/>
    <n v="0.92"/>
    <s v="Valid"/>
    <s v="Include"/>
    <n v="2120.5"/>
    <n v="2120.498399999999"/>
    <s v="Valid Revenue"/>
    <s v="Include"/>
    <d v="2025-01-27T00:00:00"/>
    <d v="2025-01-27T00:00:00"/>
    <s v="Yes"/>
    <s v="Retail"/>
    <s v="Delhi"/>
    <s v="Delhi"/>
    <n v="-746.28"/>
  </r>
  <r>
    <n v="3681"/>
    <x v="2"/>
    <x v="1"/>
    <x v="15"/>
    <s v="L"/>
    <s v="Alphabet"/>
    <s v="L"/>
    <s v="Yes"/>
    <x v="0"/>
    <s v="Available"/>
    <m/>
    <n v="0.95"/>
    <s v="Valid"/>
    <s v="Include"/>
    <n v="0"/>
    <s v="Insufficient Data"/>
    <s v="Missing Information"/>
    <s v="Exclude"/>
    <d v="2025-04-09T00:00:00"/>
    <d v="2025-04-09T00:00:00"/>
    <s v="Yes"/>
    <s v="Online"/>
    <s v="Hyderabad"/>
    <s v="Hyderabad"/>
    <n v="1838.69"/>
  </r>
  <r>
    <n v="3682"/>
    <x v="1"/>
    <x v="4"/>
    <x v="13"/>
    <n v="12"/>
    <s v="Number"/>
    <s v="12"/>
    <s v="Yes"/>
    <x v="0"/>
    <s v="Available"/>
    <n v="6158.05"/>
    <n v="1.1200000000000001"/>
    <s v="Invalid"/>
    <s v="Exclude"/>
    <n v="0"/>
    <s v="Insufficient Data"/>
    <s v="Missing Information"/>
    <s v="Exclude"/>
    <d v="2024-10-09T00:00:00"/>
    <d v="2024-10-09T00:00:00"/>
    <s v="Yes"/>
    <s v="Retail"/>
    <s v="Mumbai"/>
    <s v="Mumbai"/>
    <n v="160.21"/>
  </r>
  <r>
    <n v="3683"/>
    <x v="1"/>
    <x v="1"/>
    <x v="2"/>
    <s v="L"/>
    <s v="Alphabet"/>
    <s v="L"/>
    <s v="Yes"/>
    <x v="6"/>
    <s v="Sold"/>
    <m/>
    <m/>
    <s v="Invalid"/>
    <s v="Exclude"/>
    <n v="0"/>
    <s v="Insufficient Data"/>
    <s v="Missing Information"/>
    <s v="Exclude"/>
    <d v="2024-05-15T00:00:00"/>
    <d v="2024-05-15T00:00:00"/>
    <s v="Yes"/>
    <s v="Retail"/>
    <s v="Kolkata"/>
    <s v="Kolkata"/>
    <n v="-4.26"/>
  </r>
  <r>
    <n v="3684"/>
    <x v="0"/>
    <x v="1"/>
    <x v="1"/>
    <s v="L"/>
    <s v="Alphabet"/>
    <s v="L"/>
    <s v="Yes"/>
    <x v="0"/>
    <s v="Available"/>
    <n v="3440.57"/>
    <n v="1.01"/>
    <s v="Invalid"/>
    <s v="Exclude"/>
    <n v="0"/>
    <s v="Insufficient Data"/>
    <s v="Missing Information"/>
    <s v="Exclude"/>
    <d v="2024-09-01T00:00:00"/>
    <d v="2024-09-01T00:00:00"/>
    <s v="Yes"/>
    <s v="Online"/>
    <s v="Hyderabad"/>
    <s v="Hyderabad"/>
    <n v="3299.44"/>
  </r>
  <r>
    <n v="3685"/>
    <x v="1"/>
    <x v="4"/>
    <x v="8"/>
    <s v="XL"/>
    <s v="Alphabet"/>
    <s v="XL"/>
    <s v="Yes"/>
    <x v="0"/>
    <s v="Available"/>
    <n v="2633.72"/>
    <m/>
    <s v="Invalid"/>
    <s v="Exclude"/>
    <n v="0"/>
    <s v="Insufficient Data"/>
    <s v="Missing Information"/>
    <s v="Exclude"/>
    <d v="2025-02-13T00:00:00"/>
    <d v="2025-02-13T00:00:00"/>
    <s v="Yes"/>
    <s v="Retail"/>
    <s v="Hyderabad"/>
    <s v="Hyderabad"/>
    <n v="1668"/>
  </r>
  <r>
    <n v="3686"/>
    <x v="1"/>
    <x v="0"/>
    <x v="0"/>
    <n v="8"/>
    <s v="Number"/>
    <s v="8"/>
    <s v="Yes"/>
    <x v="0"/>
    <s v="Available"/>
    <m/>
    <m/>
    <s v="Invalid"/>
    <s v="Exclude"/>
    <n v="0"/>
    <s v="Insufficient Data"/>
    <s v="Missing Information"/>
    <s v="Exclude"/>
    <d v="2024-10-26T00:00:00"/>
    <d v="2024-10-26T00:00:00"/>
    <s v="Yes"/>
    <s v="Retail"/>
    <s v="Hyderabad"/>
    <s v="Hyderabad"/>
    <n v="-2.86"/>
  </r>
  <r>
    <n v="3687"/>
    <x v="1"/>
    <x v="0"/>
    <x v="14"/>
    <s v="XL"/>
    <s v="Alphabet"/>
    <s v="XL"/>
    <s v="Yes"/>
    <x v="4"/>
    <s v="Check Return/Refund"/>
    <n v="6216.27"/>
    <m/>
    <s v="Invalid"/>
    <s v="Exclude"/>
    <n v="0"/>
    <n v="-6216.27"/>
    <s v="Negative Revenue"/>
    <s v="Exclude"/>
    <d v="2024-10-23T00:00:00"/>
    <d v="2024-10-23T00:00:00"/>
    <s v="Yes"/>
    <s v="Retail"/>
    <s v="Mumbai"/>
    <s v="Mumbai"/>
    <n v="2418.27"/>
  </r>
  <r>
    <n v="3688"/>
    <x v="0"/>
    <x v="3"/>
    <x v="4"/>
    <s v="L"/>
    <s v="Alphabet"/>
    <s v="L"/>
    <s v="Yes"/>
    <x v="3"/>
    <s v="Sold"/>
    <n v="5048.9799999999996"/>
    <m/>
    <s v="Invalid"/>
    <s v="Exclude"/>
    <n v="0"/>
    <n v="5048.9799999999996"/>
    <s v="Valid Revenue"/>
    <s v="Include"/>
    <d v="2025-04-17T00:00:00"/>
    <d v="2025-04-17T00:00:00"/>
    <s v="Yes"/>
    <s v="Retail"/>
    <s v="Kolkata"/>
    <s v="Kolkata"/>
    <n v="1214.8599999999999"/>
  </r>
  <r>
    <n v="3689"/>
    <x v="1"/>
    <x v="1"/>
    <x v="15"/>
    <s v="XL"/>
    <s v="Alphabet"/>
    <s v="XL"/>
    <s v="Yes"/>
    <x v="0"/>
    <s v="Available"/>
    <m/>
    <m/>
    <s v="Invalid"/>
    <s v="Exclude"/>
    <n v="0"/>
    <s v="Insufficient Data"/>
    <s v="Missing Information"/>
    <s v="Exclude"/>
    <d v="2024-09-01T00:00:00"/>
    <d v="2024-09-01T00:00:00"/>
    <s v="Yes"/>
    <s v="Retail"/>
    <s v="Pune"/>
    <s v="Pune"/>
    <n v="1854.17"/>
  </r>
  <r>
    <n v="2028"/>
    <x v="0"/>
    <x v="1"/>
    <x v="15"/>
    <s v="M"/>
    <s v="Alphabet"/>
    <s v="M"/>
    <s v="Yes"/>
    <x v="6"/>
    <s v="Sold"/>
    <m/>
    <n v="0.97"/>
    <s v="Valid"/>
    <s v="Include"/>
    <n v="0"/>
    <s v="Insufficient Data"/>
    <s v="Missing Information"/>
    <s v="Exclude"/>
    <d v="2025-05-15T00:00:00"/>
    <d v="2025-05-15T00:00:00"/>
    <s v="Yes"/>
    <s v="Retail"/>
    <s v="Pune"/>
    <s v="Pune"/>
    <n v="2305.1"/>
  </r>
  <r>
    <n v="3691"/>
    <x v="2"/>
    <x v="1"/>
    <x v="2"/>
    <n v="11"/>
    <s v="Number"/>
    <s v="11"/>
    <s v="Yes"/>
    <x v="2"/>
    <s v="Sold"/>
    <m/>
    <n v="0.51"/>
    <s v="Valid"/>
    <s v="Include"/>
    <n v="0"/>
    <s v="Insufficient Data"/>
    <s v="Missing Information"/>
    <s v="Exclude"/>
    <d v="2025-03-28T00:00:00"/>
    <d v="2025-03-28T00:00:00"/>
    <s v="Yes"/>
    <s v="Online"/>
    <s v="Bangalore"/>
    <s v="Bangalore"/>
    <n v="2305.88"/>
  </r>
  <r>
    <n v="3692"/>
    <x v="1"/>
    <x v="4"/>
    <x v="13"/>
    <m/>
    <s v="Missing"/>
    <s v="Unknown"/>
    <s v="No"/>
    <x v="5"/>
    <s v="Available"/>
    <m/>
    <m/>
    <s v="Invalid"/>
    <s v="Exclude"/>
    <n v="0"/>
    <s v="Insufficient Data"/>
    <s v="Missing Information"/>
    <s v="Exclude"/>
    <m/>
    <s v="Missing Date"/>
    <s v="No"/>
    <s v="Retail"/>
    <s v="Bangalore"/>
    <s v="Bangalore"/>
    <n v="1194.3499999999999"/>
  </r>
  <r>
    <n v="3693"/>
    <x v="2"/>
    <x v="4"/>
    <x v="8"/>
    <s v="XL"/>
    <s v="Alphabet"/>
    <s v="XL"/>
    <s v="Yes"/>
    <x v="0"/>
    <s v="Available"/>
    <n v="4239.9399999999996"/>
    <m/>
    <s v="Invalid"/>
    <s v="Exclude"/>
    <n v="0"/>
    <s v="Insufficient Data"/>
    <s v="Missing Information"/>
    <s v="Exclude"/>
    <m/>
    <s v="Missing Date"/>
    <s v="No"/>
    <s v="Retail"/>
    <s v="Hyderabad"/>
    <s v="Hyderabad"/>
    <n v="-35.71"/>
  </r>
  <r>
    <n v="3694"/>
    <x v="0"/>
    <x v="1"/>
    <x v="1"/>
    <s v="L"/>
    <s v="Alphabet"/>
    <s v="L"/>
    <s v="Yes"/>
    <x v="5"/>
    <s v="Available"/>
    <n v="4954.41"/>
    <m/>
    <s v="Invalid"/>
    <s v="Exclude"/>
    <n v="0"/>
    <n v="0"/>
    <s v="No Recorded Revenue"/>
    <s v="Exclude"/>
    <m/>
    <s v="Missing Date"/>
    <s v="No"/>
    <s v="Online"/>
    <s v="Hyderabad"/>
    <s v="Hyderabad"/>
    <n v="1522.3"/>
  </r>
  <r>
    <n v="3695"/>
    <x v="0"/>
    <x v="0"/>
    <x v="0"/>
    <m/>
    <s v="Missing"/>
    <s v="Unknown"/>
    <s v="No"/>
    <x v="4"/>
    <s v="Check Return/Refund"/>
    <n v="4788.1099999999997"/>
    <n v="0.19"/>
    <s v="Valid"/>
    <s v="Include"/>
    <n v="-3878.37"/>
    <n v="-3878.3690999999999"/>
    <s v="Negative Revenue"/>
    <s v="Exclude"/>
    <d v="2025-04-07T00:00:00"/>
    <d v="2025-04-07T00:00:00"/>
    <s v="Yes"/>
    <s v="Retail"/>
    <s v="Mumbai"/>
    <s v="Mumbai"/>
    <n v="-259.55"/>
  </r>
  <r>
    <n v="3696"/>
    <x v="0"/>
    <x v="0"/>
    <x v="14"/>
    <s v="M"/>
    <s v="Alphabet"/>
    <s v="M"/>
    <s v="Yes"/>
    <x v="0"/>
    <s v="Available"/>
    <n v="6425.04"/>
    <m/>
    <s v="Invalid"/>
    <s v="Exclude"/>
    <n v="0"/>
    <s v="Insufficient Data"/>
    <s v="Missing Information"/>
    <s v="Exclude"/>
    <d v="2024-11-09T00:00:00"/>
    <d v="2024-11-09T00:00:00"/>
    <s v="Yes"/>
    <s v="Retail"/>
    <s v="Kolkata"/>
    <s v="Kolkata"/>
    <n v="1966.58"/>
  </r>
  <r>
    <n v="3697"/>
    <x v="1"/>
    <x v="3"/>
    <x v="11"/>
    <m/>
    <s v="Missing"/>
    <s v="Unknown"/>
    <s v="No"/>
    <x v="4"/>
    <s v="Check Return/Refund"/>
    <m/>
    <n v="1.18"/>
    <s v="Invalid"/>
    <s v="Exclude"/>
    <n v="0"/>
    <s v="Insufficient Data"/>
    <s v="Missing Information"/>
    <s v="Exclude"/>
    <m/>
    <s v="Missing Date"/>
    <s v="No"/>
    <s v="Online"/>
    <s v="Pune"/>
    <s v="Pune"/>
    <n v="80.680000000000007"/>
  </r>
  <r>
    <n v="3698"/>
    <x v="1"/>
    <x v="4"/>
    <x v="13"/>
    <s v="L"/>
    <s v="Alphabet"/>
    <s v="L"/>
    <s v="Yes"/>
    <x v="5"/>
    <s v="Available"/>
    <n v="7268.55"/>
    <n v="0.34"/>
    <s v="Valid"/>
    <s v="Include"/>
    <n v="0"/>
    <n v="0"/>
    <s v="No Recorded Revenue"/>
    <s v="Exclude"/>
    <d v="2025-02-18T00:00:00"/>
    <d v="2025-02-18T00:00:00"/>
    <s v="Yes"/>
    <s v="Retail"/>
    <s v="Delhi"/>
    <s v="Delhi"/>
    <n v="219.99"/>
  </r>
  <r>
    <n v="3699"/>
    <x v="1"/>
    <x v="3"/>
    <x v="10"/>
    <n v="7"/>
    <s v="Number"/>
    <s v="7"/>
    <s v="Yes"/>
    <x v="0"/>
    <s v="Available"/>
    <n v="8400.1"/>
    <n v="0.47"/>
    <s v="Valid"/>
    <s v="Include"/>
    <n v="0"/>
    <s v="Insufficient Data"/>
    <s v="Missing Information"/>
    <s v="Exclude"/>
    <d v="2024-10-06T00:00:00"/>
    <d v="2024-10-06T00:00:00"/>
    <s v="Yes"/>
    <s v="Retail"/>
    <s v="Delhi"/>
    <s v="Delhi"/>
    <n v="249.58"/>
  </r>
  <r>
    <n v="3700"/>
    <x v="2"/>
    <x v="1"/>
    <x v="2"/>
    <s v="XL"/>
    <s v="Alphabet"/>
    <s v="XL"/>
    <s v="Yes"/>
    <x v="6"/>
    <s v="Sold"/>
    <n v="3951.29"/>
    <m/>
    <s v="Invalid"/>
    <s v="Exclude"/>
    <n v="0"/>
    <n v="7902.58"/>
    <s v="Valid Revenue"/>
    <s v="Include"/>
    <m/>
    <s v="Missing Date"/>
    <s v="No"/>
    <s v="Online"/>
    <s v="Delhi"/>
    <s v="Delhi"/>
    <n v="-70.930000000000007"/>
  </r>
  <r>
    <n v="3701"/>
    <x v="2"/>
    <x v="0"/>
    <x v="9"/>
    <s v="L"/>
    <s v="Alphabet"/>
    <s v="L"/>
    <s v="Yes"/>
    <x v="0"/>
    <s v="Available"/>
    <n v="9459.94"/>
    <n v="0.57999999999999996"/>
    <s v="Valid"/>
    <s v="Include"/>
    <n v="0"/>
    <s v="Insufficient Data"/>
    <s v="Missing Information"/>
    <s v="Exclude"/>
    <m/>
    <s v="Missing Date"/>
    <s v="No"/>
    <s v="Online"/>
    <s v="bengaluru"/>
    <s v="Bengaluru"/>
    <n v="-463.88"/>
  </r>
  <r>
    <n v="3702"/>
    <x v="2"/>
    <x v="3"/>
    <x v="4"/>
    <s v="M"/>
    <s v="Alphabet"/>
    <s v="M"/>
    <s v="Yes"/>
    <x v="0"/>
    <s v="Available"/>
    <m/>
    <n v="0.99"/>
    <s v="Valid"/>
    <s v="Include"/>
    <n v="0"/>
    <s v="Insufficient Data"/>
    <s v="Missing Information"/>
    <s v="Exclude"/>
    <d v="2025-05-20T00:00:00"/>
    <d v="2025-05-20T00:00:00"/>
    <s v="Yes"/>
    <s v="Online"/>
    <s v="Pune"/>
    <s v="Pune"/>
    <n v="3398.32"/>
  </r>
  <r>
    <n v="3703"/>
    <x v="2"/>
    <x v="3"/>
    <x v="10"/>
    <s v="M"/>
    <s v="Alphabet"/>
    <s v="M"/>
    <s v="Yes"/>
    <x v="0"/>
    <s v="Available"/>
    <m/>
    <m/>
    <s v="Invalid"/>
    <s v="Exclude"/>
    <n v="0"/>
    <s v="Insufficient Data"/>
    <s v="Missing Information"/>
    <s v="Exclude"/>
    <d v="2024-10-01T00:00:00"/>
    <d v="2024-10-01T00:00:00"/>
    <s v="Yes"/>
    <s v="Online"/>
    <s v="Mumbai"/>
    <s v="Mumbai"/>
    <n v="326.86"/>
  </r>
  <r>
    <n v="3704"/>
    <x v="0"/>
    <x v="3"/>
    <x v="16"/>
    <s v="M"/>
    <s v="Alphabet"/>
    <s v="M"/>
    <s v="Yes"/>
    <x v="0"/>
    <s v="Available"/>
    <m/>
    <n v="0.31"/>
    <s v="Valid"/>
    <s v="Include"/>
    <n v="0"/>
    <s v="Insufficient Data"/>
    <s v="Missing Information"/>
    <s v="Exclude"/>
    <m/>
    <s v="Missing Date"/>
    <s v="No"/>
    <s v="Retail"/>
    <s v="Delhi"/>
    <s v="Delhi"/>
    <n v="3556.62"/>
  </r>
  <r>
    <n v="3705"/>
    <x v="0"/>
    <x v="0"/>
    <x v="9"/>
    <n v="6"/>
    <s v="Number"/>
    <s v="6"/>
    <s v="Yes"/>
    <x v="0"/>
    <s v="Available"/>
    <n v="5644.1"/>
    <n v="0.09"/>
    <s v="Valid"/>
    <s v="Include"/>
    <n v="0"/>
    <s v="Insufficient Data"/>
    <s v="Missing Information"/>
    <s v="Exclude"/>
    <d v="2024-09-11T00:00:00"/>
    <d v="2024-09-11T00:00:00"/>
    <s v="Yes"/>
    <s v="Online"/>
    <s v="Hyderabad"/>
    <s v="Hyderabad"/>
    <n v="3860.78"/>
  </r>
  <r>
    <n v="3706"/>
    <x v="2"/>
    <x v="3"/>
    <x v="16"/>
    <s v="M"/>
    <s v="Alphabet"/>
    <s v="M"/>
    <s v="Yes"/>
    <x v="3"/>
    <s v="Sold"/>
    <n v="9437.73"/>
    <m/>
    <s v="Invalid"/>
    <s v="Exclude"/>
    <n v="0"/>
    <n v="9437.73"/>
    <s v="Valid Revenue"/>
    <s v="Include"/>
    <d v="2025-03-09T00:00:00"/>
    <d v="2025-03-09T00:00:00"/>
    <s v="Yes"/>
    <s v="Retail"/>
    <s v="Hyderabad"/>
    <s v="Hyderabad"/>
    <n v="3271.38"/>
  </r>
  <r>
    <n v="3707"/>
    <x v="0"/>
    <x v="2"/>
    <x v="7"/>
    <s v="L"/>
    <s v="Alphabet"/>
    <s v="L"/>
    <s v="Yes"/>
    <x v="2"/>
    <s v="Sold"/>
    <n v="9532.7999999999993"/>
    <m/>
    <s v="Invalid"/>
    <s v="Exclude"/>
    <n v="0"/>
    <n v="38131.199999999997"/>
    <s v="Valid Revenue"/>
    <s v="Include"/>
    <d v="2025-02-01T00:00:00"/>
    <d v="2025-02-01T00:00:00"/>
    <s v="Yes"/>
    <s v="Online"/>
    <s v="Mumbai"/>
    <s v="Mumbai"/>
    <n v="732.26"/>
  </r>
  <r>
    <n v="3708"/>
    <x v="0"/>
    <x v="4"/>
    <x v="12"/>
    <n v="12"/>
    <s v="Number"/>
    <s v="12"/>
    <s v="Yes"/>
    <x v="0"/>
    <s v="Available"/>
    <n v="4546.6400000000003"/>
    <n v="0.77"/>
    <s v="Valid"/>
    <s v="Include"/>
    <n v="0"/>
    <s v="Insufficient Data"/>
    <s v="Missing Information"/>
    <s v="Exclude"/>
    <d v="2025-02-15T00:00:00"/>
    <d v="2025-02-15T00:00:00"/>
    <s v="Yes"/>
    <s v="Retail"/>
    <s v="Bangalore"/>
    <s v="Bangalore"/>
    <n v="3305.02"/>
  </r>
  <r>
    <n v="3709"/>
    <x v="2"/>
    <x v="1"/>
    <x v="2"/>
    <n v="9"/>
    <s v="Number"/>
    <s v="9"/>
    <s v="Yes"/>
    <x v="4"/>
    <s v="Check Return/Refund"/>
    <n v="4857.6899999999996"/>
    <m/>
    <s v="Invalid"/>
    <s v="Exclude"/>
    <n v="0"/>
    <n v="-4857.6899999999996"/>
    <s v="Negative Revenue"/>
    <s v="Exclude"/>
    <m/>
    <s v="Missing Date"/>
    <s v="No"/>
    <s v="Retail"/>
    <s v="Delhi"/>
    <s v="Delhi"/>
    <n v="-926.92"/>
  </r>
  <r>
    <n v="3710"/>
    <x v="0"/>
    <x v="2"/>
    <x v="3"/>
    <s v="L"/>
    <s v="Alphabet"/>
    <s v="L"/>
    <s v="Yes"/>
    <x v="2"/>
    <s v="Sold"/>
    <n v="9015.7999999999993"/>
    <m/>
    <s v="Invalid"/>
    <s v="Exclude"/>
    <n v="0"/>
    <n v="36063.199999999997"/>
    <s v="Valid Revenue"/>
    <s v="Include"/>
    <m/>
    <s v="Missing Date"/>
    <s v="No"/>
    <s v="Online"/>
    <s v="Mumbai"/>
    <s v="Mumbai"/>
    <n v="1695.86"/>
  </r>
  <r>
    <n v="3711"/>
    <x v="0"/>
    <x v="4"/>
    <x v="13"/>
    <m/>
    <s v="Missing"/>
    <s v="Unknown"/>
    <s v="No"/>
    <x v="6"/>
    <s v="Sold"/>
    <m/>
    <n v="0.53"/>
    <s v="Valid"/>
    <s v="Include"/>
    <n v="0"/>
    <s v="Insufficient Data"/>
    <s v="Missing Information"/>
    <s v="Exclude"/>
    <d v="2023-12-28T00:00:00"/>
    <d v="2023-12-28T00:00:00"/>
    <s v="Yes"/>
    <s v="Online"/>
    <s v="Delhi"/>
    <s v="Delhi"/>
    <n v="1077.08"/>
  </r>
  <r>
    <n v="3712"/>
    <x v="0"/>
    <x v="4"/>
    <x v="8"/>
    <m/>
    <s v="Missing"/>
    <s v="Unknown"/>
    <s v="No"/>
    <x v="0"/>
    <s v="Available"/>
    <n v="3455.53"/>
    <m/>
    <s v="Invalid"/>
    <s v="Exclude"/>
    <n v="0"/>
    <s v="Insufficient Data"/>
    <s v="Missing Information"/>
    <s v="Exclude"/>
    <d v="2024-08-03T00:00:00"/>
    <d v="2024-08-03T00:00:00"/>
    <s v="Yes"/>
    <s v="Online"/>
    <s v="Delhi"/>
    <s v="Delhi"/>
    <n v="3810.67"/>
  </r>
  <r>
    <n v="3713"/>
    <x v="2"/>
    <x v="4"/>
    <x v="13"/>
    <s v="XL"/>
    <s v="Alphabet"/>
    <s v="XL"/>
    <s v="Yes"/>
    <x v="0"/>
    <s v="Available"/>
    <m/>
    <n v="0.68"/>
    <s v="Valid"/>
    <s v="Include"/>
    <n v="0"/>
    <s v="Insufficient Data"/>
    <s v="Missing Information"/>
    <s v="Exclude"/>
    <d v="2024-10-30T00:00:00"/>
    <d v="2024-10-30T00:00:00"/>
    <s v="Yes"/>
    <s v="Retail"/>
    <s v="Pune"/>
    <s v="Pune"/>
    <n v="3271.73"/>
  </r>
  <r>
    <n v="3714"/>
    <x v="0"/>
    <x v="1"/>
    <x v="1"/>
    <s v="L"/>
    <s v="Alphabet"/>
    <s v="L"/>
    <s v="Yes"/>
    <x v="6"/>
    <s v="Sold"/>
    <n v="3568.35"/>
    <m/>
    <s v="Invalid"/>
    <s v="Exclude"/>
    <n v="0"/>
    <n v="7136.7"/>
    <s v="Valid Revenue"/>
    <s v="Include"/>
    <d v="2025-02-21T00:00:00"/>
    <d v="2025-02-21T00:00:00"/>
    <s v="Yes"/>
    <s v="Retail"/>
    <s v="Mumbai"/>
    <s v="Mumbai"/>
    <n v="2363.52"/>
  </r>
  <r>
    <n v="3715"/>
    <x v="2"/>
    <x v="2"/>
    <x v="18"/>
    <s v="L"/>
    <s v="Alphabet"/>
    <s v="L"/>
    <s v="Yes"/>
    <x v="2"/>
    <s v="Sold"/>
    <m/>
    <m/>
    <s v="Invalid"/>
    <s v="Exclude"/>
    <n v="0"/>
    <s v="Insufficient Data"/>
    <s v="Missing Information"/>
    <s v="Exclude"/>
    <d v="2025-06-23T00:00:00"/>
    <d v="2025-06-23T00:00:00"/>
    <s v="Yes"/>
    <s v="Online"/>
    <s v="Bangalore"/>
    <s v="Bangalore"/>
    <n v="2774.43"/>
  </r>
  <r>
    <n v="3716"/>
    <x v="1"/>
    <x v="1"/>
    <x v="15"/>
    <m/>
    <s v="Missing"/>
    <s v="Unknown"/>
    <s v="No"/>
    <x v="0"/>
    <s v="Available"/>
    <n v="7916.1"/>
    <n v="0.9"/>
    <s v="Valid"/>
    <s v="Include"/>
    <n v="0"/>
    <s v="Insufficient Data"/>
    <s v="Missing Information"/>
    <s v="Exclude"/>
    <d v="2023-08-23T00:00:00"/>
    <d v="2023-08-23T00:00:00"/>
    <s v="Yes"/>
    <s v="Online"/>
    <s v="Pune"/>
    <s v="Pune"/>
    <n v="2442.4699999999998"/>
  </r>
  <r>
    <n v="3717"/>
    <x v="0"/>
    <x v="0"/>
    <x v="14"/>
    <n v="9"/>
    <s v="Number"/>
    <s v="9"/>
    <s v="Yes"/>
    <x v="5"/>
    <s v="Available"/>
    <n v="7781.11"/>
    <m/>
    <s v="Invalid"/>
    <s v="Exclude"/>
    <n v="0"/>
    <n v="0"/>
    <s v="No Recorded Revenue"/>
    <s v="Exclude"/>
    <m/>
    <s v="Missing Date"/>
    <s v="No"/>
    <s v="Retail"/>
    <s v="Kolkata"/>
    <s v="Kolkata"/>
    <n v="-313.83"/>
  </r>
  <r>
    <n v="3718"/>
    <x v="0"/>
    <x v="0"/>
    <x v="14"/>
    <m/>
    <s v="Missing"/>
    <s v="Unknown"/>
    <s v="No"/>
    <x v="0"/>
    <s v="Available"/>
    <m/>
    <m/>
    <s v="Invalid"/>
    <s v="Exclude"/>
    <n v="0"/>
    <s v="Insufficient Data"/>
    <s v="Missing Information"/>
    <s v="Exclude"/>
    <m/>
    <s v="Missing Date"/>
    <s v="No"/>
    <s v="Online"/>
    <s v="Kolkata"/>
    <s v="Kolkata"/>
    <n v="701.83"/>
  </r>
  <r>
    <n v="3719"/>
    <x v="2"/>
    <x v="3"/>
    <x v="11"/>
    <m/>
    <s v="Missing"/>
    <s v="Unknown"/>
    <s v="No"/>
    <x v="6"/>
    <s v="Sold"/>
    <n v="5943.38"/>
    <n v="0.23"/>
    <s v="Valid"/>
    <s v="Include"/>
    <n v="9152.81"/>
    <n v="9152.8052000000007"/>
    <s v="Valid Revenue"/>
    <s v="Include"/>
    <d v="2025-06-21T00:00:00"/>
    <d v="2025-06-21T00:00:00"/>
    <s v="Yes"/>
    <s v="Online"/>
    <s v="Bangalore"/>
    <s v="Bangalore"/>
    <n v="3260.51"/>
  </r>
  <r>
    <n v="3720"/>
    <x v="2"/>
    <x v="2"/>
    <x v="3"/>
    <s v="XL"/>
    <s v="Alphabet"/>
    <s v="XL"/>
    <s v="Yes"/>
    <x v="0"/>
    <s v="Available"/>
    <n v="7365.14"/>
    <m/>
    <s v="Invalid"/>
    <s v="Exclude"/>
    <n v="0"/>
    <s v="Insufficient Data"/>
    <s v="Missing Information"/>
    <s v="Exclude"/>
    <d v="2025-01-24T00:00:00"/>
    <d v="2025-01-24T00:00:00"/>
    <s v="Yes"/>
    <s v="Retail"/>
    <s v="Delhi"/>
    <s v="Delhi"/>
    <n v="3369.92"/>
  </r>
  <r>
    <n v="3721"/>
    <x v="0"/>
    <x v="1"/>
    <x v="1"/>
    <n v="10"/>
    <s v="Number"/>
    <s v="10"/>
    <s v="Yes"/>
    <x v="0"/>
    <s v="Available"/>
    <n v="7155.1"/>
    <m/>
    <s v="Invalid"/>
    <s v="Exclude"/>
    <n v="0"/>
    <s v="Insufficient Data"/>
    <s v="Missing Information"/>
    <s v="Exclude"/>
    <d v="2025-07-02T00:00:00"/>
    <d v="2025-07-02T00:00:00"/>
    <s v="Yes"/>
    <s v="Retail"/>
    <s v="Kolkata"/>
    <s v="Kolkata"/>
    <n v="2274.14"/>
  </r>
  <r>
    <n v="3722"/>
    <x v="0"/>
    <x v="0"/>
    <x v="14"/>
    <n v="7"/>
    <s v="Number"/>
    <s v="7"/>
    <s v="Yes"/>
    <x v="3"/>
    <s v="Sold"/>
    <n v="9335"/>
    <n v="0.22"/>
    <s v="Valid"/>
    <s v="Include"/>
    <n v="7281.3"/>
    <n v="7281.3"/>
    <s v="Valid Revenue"/>
    <s v="Include"/>
    <d v="2023-11-21T00:00:00"/>
    <d v="2023-11-21T00:00:00"/>
    <s v="Yes"/>
    <s v="Retail"/>
    <s v="Mumbai"/>
    <s v="Mumbai"/>
    <n v="1787.45"/>
  </r>
  <r>
    <n v="3723"/>
    <x v="2"/>
    <x v="1"/>
    <x v="6"/>
    <n v="7"/>
    <s v="Number"/>
    <s v="7"/>
    <s v="Yes"/>
    <x v="4"/>
    <s v="Check Return/Refund"/>
    <n v="7430.5"/>
    <m/>
    <s v="Invalid"/>
    <s v="Exclude"/>
    <n v="0"/>
    <n v="-7430.5"/>
    <s v="Negative Revenue"/>
    <s v="Exclude"/>
    <d v="2024-12-29T00:00:00"/>
    <d v="2024-12-29T00:00:00"/>
    <s v="Yes"/>
    <s v="Online"/>
    <s v="Delhi"/>
    <s v="Delhi"/>
    <n v="2473.13"/>
  </r>
  <r>
    <n v="3724"/>
    <x v="0"/>
    <x v="4"/>
    <x v="19"/>
    <s v="XL"/>
    <s v="Alphabet"/>
    <s v="XL"/>
    <s v="Yes"/>
    <x v="6"/>
    <s v="Sold"/>
    <m/>
    <m/>
    <s v="Invalid"/>
    <s v="Exclude"/>
    <n v="0"/>
    <s v="Insufficient Data"/>
    <s v="Missing Information"/>
    <s v="Exclude"/>
    <d v="2025-01-22T00:00:00"/>
    <d v="2025-01-22T00:00:00"/>
    <s v="Yes"/>
    <s v="Online"/>
    <s v="bengaluru"/>
    <s v="Bengaluru"/>
    <n v="-866.33"/>
  </r>
  <r>
    <n v="3725"/>
    <x v="2"/>
    <x v="1"/>
    <x v="15"/>
    <n v="7"/>
    <s v="Number"/>
    <s v="7"/>
    <s v="Yes"/>
    <x v="0"/>
    <s v="Available"/>
    <n v="6318.92"/>
    <m/>
    <s v="Invalid"/>
    <s v="Exclude"/>
    <n v="0"/>
    <s v="Insufficient Data"/>
    <s v="Missing Information"/>
    <s v="Exclude"/>
    <d v="2025-05-18T00:00:00"/>
    <d v="2025-05-18T00:00:00"/>
    <s v="Yes"/>
    <s v="Online"/>
    <s v="bengaluru"/>
    <s v="Bengaluru"/>
    <n v="3353.55"/>
  </r>
  <r>
    <n v="3726"/>
    <x v="0"/>
    <x v="1"/>
    <x v="1"/>
    <m/>
    <s v="Missing"/>
    <s v="Unknown"/>
    <s v="No"/>
    <x v="0"/>
    <s v="Available"/>
    <m/>
    <m/>
    <s v="Invalid"/>
    <s v="Exclude"/>
    <n v="0"/>
    <s v="Insufficient Data"/>
    <s v="Missing Information"/>
    <s v="Exclude"/>
    <d v="2025-01-30T00:00:00"/>
    <d v="2025-01-30T00:00:00"/>
    <s v="Yes"/>
    <s v="Retail"/>
    <s v="Pune"/>
    <s v="Pune"/>
    <n v="-239.87"/>
  </r>
  <r>
    <n v="3727"/>
    <x v="1"/>
    <x v="4"/>
    <x v="13"/>
    <s v="L"/>
    <s v="Alphabet"/>
    <s v="L"/>
    <s v="Yes"/>
    <x v="0"/>
    <s v="Available"/>
    <m/>
    <n v="0.6"/>
    <s v="Valid"/>
    <s v="Include"/>
    <n v="0"/>
    <s v="Insufficient Data"/>
    <s v="Missing Information"/>
    <s v="Exclude"/>
    <d v="2024-12-17T00:00:00"/>
    <d v="2024-12-17T00:00:00"/>
    <s v="Yes"/>
    <s v="Retail"/>
    <s v="Delhi"/>
    <s v="Delhi"/>
    <n v="1555.74"/>
  </r>
  <r>
    <n v="3728"/>
    <x v="2"/>
    <x v="0"/>
    <x v="9"/>
    <n v="7"/>
    <s v="Number"/>
    <s v="7"/>
    <s v="Yes"/>
    <x v="0"/>
    <s v="Available"/>
    <m/>
    <m/>
    <s v="Invalid"/>
    <s v="Exclude"/>
    <n v="0"/>
    <s v="Insufficient Data"/>
    <s v="Missing Information"/>
    <s v="Exclude"/>
    <m/>
    <s v="Missing Date"/>
    <s v="No"/>
    <s v="Online"/>
    <s v="bengaluru"/>
    <s v="Bengaluru"/>
    <n v="1376.74"/>
  </r>
  <r>
    <n v="3729"/>
    <x v="2"/>
    <x v="3"/>
    <x v="11"/>
    <s v="M"/>
    <s v="Alphabet"/>
    <s v="M"/>
    <s v="Yes"/>
    <x v="0"/>
    <s v="Available"/>
    <m/>
    <m/>
    <s v="Invalid"/>
    <s v="Exclude"/>
    <n v="0"/>
    <s v="Insufficient Data"/>
    <s v="Missing Information"/>
    <s v="Exclude"/>
    <d v="2025-02-06T00:00:00"/>
    <d v="2025-02-06T00:00:00"/>
    <s v="Yes"/>
    <s v="Retail"/>
    <s v="Hyderabad"/>
    <s v="Hyderabad"/>
    <n v="2966.82"/>
  </r>
  <r>
    <n v="3730"/>
    <x v="0"/>
    <x v="0"/>
    <x v="14"/>
    <s v="M"/>
    <s v="Alphabet"/>
    <s v="M"/>
    <s v="Yes"/>
    <x v="3"/>
    <s v="Sold"/>
    <n v="7865.95"/>
    <m/>
    <s v="Invalid"/>
    <s v="Exclude"/>
    <n v="0"/>
    <n v="7865.95"/>
    <s v="Valid Revenue"/>
    <s v="Include"/>
    <m/>
    <s v="Missing Date"/>
    <s v="No"/>
    <s v="Online"/>
    <s v="Bangalore"/>
    <s v="Bangalore"/>
    <n v="3302.11"/>
  </r>
  <r>
    <n v="3731"/>
    <x v="0"/>
    <x v="1"/>
    <x v="15"/>
    <s v="L"/>
    <s v="Alphabet"/>
    <s v="L"/>
    <s v="Yes"/>
    <x v="0"/>
    <s v="Available"/>
    <n v="7038.04"/>
    <m/>
    <s v="Invalid"/>
    <s v="Exclude"/>
    <n v="0"/>
    <s v="Insufficient Data"/>
    <s v="Missing Information"/>
    <s v="Exclude"/>
    <d v="2025-02-13T00:00:00"/>
    <d v="2025-02-13T00:00:00"/>
    <s v="Yes"/>
    <s v="Online"/>
    <s v="Delhi"/>
    <s v="Delhi"/>
    <n v="301.89999999999998"/>
  </r>
  <r>
    <n v="2016"/>
    <x v="1"/>
    <x v="0"/>
    <x v="9"/>
    <m/>
    <s v="Missing"/>
    <s v="Unknown"/>
    <s v="No"/>
    <x v="6"/>
    <s v="Sold"/>
    <m/>
    <m/>
    <s v="Invalid"/>
    <s v="Exclude"/>
    <n v="0"/>
    <s v="Insufficient Data"/>
    <s v="Missing Information"/>
    <s v="Exclude"/>
    <d v="2024-03-15T00:00:00"/>
    <d v="2024-03-15T00:00:00"/>
    <s v="Yes"/>
    <s v="Retail"/>
    <s v="Delhi"/>
    <s v="Delhi"/>
    <n v="-263.86"/>
  </r>
  <r>
    <n v="2031"/>
    <x v="0"/>
    <x v="3"/>
    <x v="16"/>
    <s v="L"/>
    <s v="Alphabet"/>
    <s v="L"/>
    <s v="Yes"/>
    <x v="5"/>
    <s v="Available"/>
    <n v="3360.35"/>
    <n v="0.15"/>
    <s v="Valid"/>
    <s v="Include"/>
    <n v="0"/>
    <n v="0"/>
    <s v="No Recorded Revenue"/>
    <s v="Exclude"/>
    <m/>
    <s v="Missing Date"/>
    <s v="No"/>
    <s v="Retail"/>
    <s v="Delhi"/>
    <s v="Delhi"/>
    <n v="1282.69"/>
  </r>
  <r>
    <n v="3734"/>
    <x v="2"/>
    <x v="4"/>
    <x v="8"/>
    <m/>
    <s v="Missing"/>
    <s v="Unknown"/>
    <s v="No"/>
    <x v="0"/>
    <s v="Available"/>
    <m/>
    <n v="0.43"/>
    <s v="Valid"/>
    <s v="Include"/>
    <n v="0"/>
    <s v="Insufficient Data"/>
    <s v="Missing Information"/>
    <s v="Exclude"/>
    <m/>
    <s v="Missing Date"/>
    <s v="No"/>
    <s v="Online"/>
    <s v="Kolkata"/>
    <s v="Kolkata"/>
    <n v="1537.11"/>
  </r>
  <r>
    <n v="3735"/>
    <x v="0"/>
    <x v="4"/>
    <x v="19"/>
    <s v="M"/>
    <s v="Alphabet"/>
    <s v="M"/>
    <s v="Yes"/>
    <x v="0"/>
    <s v="Available"/>
    <n v="2248.14"/>
    <m/>
    <s v="Invalid"/>
    <s v="Exclude"/>
    <n v="0"/>
    <s v="Insufficient Data"/>
    <s v="Missing Information"/>
    <s v="Exclude"/>
    <d v="2024-09-19T00:00:00"/>
    <d v="2024-09-19T00:00:00"/>
    <s v="Yes"/>
    <s v="Online"/>
    <s v="bengaluru"/>
    <s v="Bengaluru"/>
    <n v="3686.2"/>
  </r>
  <r>
    <n v="3736"/>
    <x v="2"/>
    <x v="0"/>
    <x v="14"/>
    <s v="M"/>
    <s v="Alphabet"/>
    <s v="M"/>
    <s v="Yes"/>
    <x v="3"/>
    <s v="Sold"/>
    <m/>
    <n v="0.38"/>
    <s v="Valid"/>
    <s v="Include"/>
    <n v="0"/>
    <s v="Insufficient Data"/>
    <s v="Missing Information"/>
    <s v="Exclude"/>
    <m/>
    <s v="Missing Date"/>
    <s v="No"/>
    <s v="Retail"/>
    <s v="Pune"/>
    <s v="Pune"/>
    <n v="-1171.6099999999999"/>
  </r>
  <r>
    <n v="3737"/>
    <x v="0"/>
    <x v="4"/>
    <x v="8"/>
    <n v="12"/>
    <s v="Number"/>
    <s v="12"/>
    <s v="Yes"/>
    <x v="5"/>
    <s v="Available"/>
    <m/>
    <m/>
    <s v="Invalid"/>
    <s v="Exclude"/>
    <n v="0"/>
    <s v="Insufficient Data"/>
    <s v="Missing Information"/>
    <s v="Exclude"/>
    <m/>
    <s v="Missing Date"/>
    <s v="No"/>
    <s v="Retail"/>
    <s v="Pune"/>
    <s v="Pune"/>
    <n v="690.1"/>
  </r>
  <r>
    <n v="3738"/>
    <x v="2"/>
    <x v="1"/>
    <x v="2"/>
    <n v="11"/>
    <s v="Number"/>
    <s v="11"/>
    <s v="Yes"/>
    <x v="3"/>
    <s v="Sold"/>
    <n v="6968.08"/>
    <n v="0.02"/>
    <s v="Valid"/>
    <s v="Include"/>
    <n v="6828.72"/>
    <n v="6828.7183999999997"/>
    <s v="Valid Revenue"/>
    <s v="Include"/>
    <d v="2025-03-30T00:00:00"/>
    <d v="2025-03-30T00:00:00"/>
    <s v="Yes"/>
    <s v="Online"/>
    <s v="Delhi"/>
    <s v="Delhi"/>
    <n v="-673.94"/>
  </r>
  <r>
    <n v="3739"/>
    <x v="1"/>
    <x v="0"/>
    <x v="0"/>
    <n v="11"/>
    <s v="Number"/>
    <s v="11"/>
    <s v="Yes"/>
    <x v="4"/>
    <s v="Check Return/Refund"/>
    <n v="5050.05"/>
    <m/>
    <s v="Invalid"/>
    <s v="Exclude"/>
    <n v="0"/>
    <n v="-5050.05"/>
    <s v="Negative Revenue"/>
    <s v="Exclude"/>
    <d v="2025-01-13T00:00:00"/>
    <d v="2025-01-13T00:00:00"/>
    <s v="Yes"/>
    <s v="Online"/>
    <s v="Kolkata"/>
    <s v="Kolkata"/>
    <n v="3928.19"/>
  </r>
  <r>
    <n v="3740"/>
    <x v="2"/>
    <x v="4"/>
    <x v="13"/>
    <m/>
    <s v="Missing"/>
    <s v="Unknown"/>
    <s v="No"/>
    <x v="5"/>
    <s v="Available"/>
    <m/>
    <m/>
    <s v="Invalid"/>
    <s v="Exclude"/>
    <n v="0"/>
    <s v="Insufficient Data"/>
    <s v="Missing Information"/>
    <s v="Exclude"/>
    <d v="2023-09-21T00:00:00"/>
    <d v="2023-09-21T00:00:00"/>
    <s v="Yes"/>
    <s v="Retail"/>
    <s v="Pune"/>
    <s v="Pune"/>
    <n v="2909.82"/>
  </r>
  <r>
    <n v="3741"/>
    <x v="0"/>
    <x v="2"/>
    <x v="18"/>
    <s v="L"/>
    <s v="Alphabet"/>
    <s v="L"/>
    <s v="Yes"/>
    <x v="6"/>
    <s v="Sold"/>
    <n v="8927.2199999999993"/>
    <n v="0.2"/>
    <s v="Valid"/>
    <s v="Include"/>
    <n v="14283.55"/>
    <n v="14283.552"/>
    <s v="Valid Revenue"/>
    <s v="Include"/>
    <d v="2025-07-13T00:00:00"/>
    <d v="2025-07-13T00:00:00"/>
    <s v="Yes"/>
    <s v="Retail"/>
    <s v="Kolkata"/>
    <s v="Kolkata"/>
    <n v="821.32"/>
  </r>
  <r>
    <n v="3742"/>
    <x v="1"/>
    <x v="1"/>
    <x v="1"/>
    <m/>
    <s v="Missing"/>
    <s v="Unknown"/>
    <s v="No"/>
    <x v="0"/>
    <s v="Available"/>
    <m/>
    <n v="0.78"/>
    <s v="Valid"/>
    <s v="Include"/>
    <n v="0"/>
    <s v="Insufficient Data"/>
    <s v="Missing Information"/>
    <s v="Exclude"/>
    <d v="2024-06-20T00:00:00"/>
    <d v="2024-06-20T00:00:00"/>
    <s v="Yes"/>
    <s v="Retail"/>
    <s v="Mumbai"/>
    <s v="Mumbai"/>
    <n v="2266.5100000000002"/>
  </r>
  <r>
    <n v="3743"/>
    <x v="2"/>
    <x v="0"/>
    <x v="5"/>
    <s v="M"/>
    <s v="Alphabet"/>
    <s v="M"/>
    <s v="Yes"/>
    <x v="0"/>
    <s v="Available"/>
    <m/>
    <n v="0.2"/>
    <s v="Valid"/>
    <s v="Include"/>
    <n v="0"/>
    <s v="Insufficient Data"/>
    <s v="Missing Information"/>
    <s v="Exclude"/>
    <d v="2024-08-23T00:00:00"/>
    <d v="2024-08-23T00:00:00"/>
    <s v="Yes"/>
    <s v="Retail"/>
    <s v="Kolkata"/>
    <s v="Kolkata"/>
    <n v="1370.17"/>
  </r>
  <r>
    <n v="3744"/>
    <x v="0"/>
    <x v="0"/>
    <x v="0"/>
    <m/>
    <s v="Missing"/>
    <s v="Unknown"/>
    <s v="No"/>
    <x v="1"/>
    <s v="Sold"/>
    <n v="2370.48"/>
    <m/>
    <s v="Invalid"/>
    <s v="Exclude"/>
    <n v="0"/>
    <n v="7111.4400000000005"/>
    <s v="Valid Revenue"/>
    <s v="Include"/>
    <m/>
    <s v="Missing Date"/>
    <s v="No"/>
    <s v="Online"/>
    <s v="Bangalore"/>
    <s v="Bangalore"/>
    <n v="2830.51"/>
  </r>
  <r>
    <n v="3745"/>
    <x v="2"/>
    <x v="2"/>
    <x v="7"/>
    <m/>
    <s v="Missing"/>
    <s v="Unknown"/>
    <s v="No"/>
    <x v="0"/>
    <s v="Available"/>
    <m/>
    <m/>
    <s v="Invalid"/>
    <s v="Exclude"/>
    <n v="0"/>
    <s v="Insufficient Data"/>
    <s v="Missing Information"/>
    <s v="Exclude"/>
    <d v="2025-03-09T00:00:00"/>
    <d v="2025-03-09T00:00:00"/>
    <s v="Yes"/>
    <s v="Online"/>
    <s v="Kolkata"/>
    <s v="Kolkata"/>
    <n v="552.84"/>
  </r>
  <r>
    <n v="3746"/>
    <x v="0"/>
    <x v="2"/>
    <x v="7"/>
    <s v="M"/>
    <s v="Alphabet"/>
    <s v="M"/>
    <s v="Yes"/>
    <x v="0"/>
    <s v="Available"/>
    <n v="7490.78"/>
    <m/>
    <s v="Invalid"/>
    <s v="Exclude"/>
    <n v="0"/>
    <s v="Insufficient Data"/>
    <s v="Missing Information"/>
    <s v="Exclude"/>
    <d v="2024-12-06T00:00:00"/>
    <d v="2024-12-06T00:00:00"/>
    <s v="Yes"/>
    <s v="Retail"/>
    <s v="Mumbai"/>
    <s v="Mumbai"/>
    <n v="2815.43"/>
  </r>
  <r>
    <n v="3747"/>
    <x v="2"/>
    <x v="2"/>
    <x v="18"/>
    <m/>
    <s v="Missing"/>
    <s v="Unknown"/>
    <s v="No"/>
    <x v="2"/>
    <s v="Sold"/>
    <n v="5776.58"/>
    <m/>
    <s v="Invalid"/>
    <s v="Exclude"/>
    <n v="0"/>
    <n v="23106.32"/>
    <s v="Valid Revenue"/>
    <s v="Include"/>
    <d v="2025-06-08T00:00:00"/>
    <d v="2025-06-08T00:00:00"/>
    <s v="Yes"/>
    <s v="Retail"/>
    <s v="Hyderabad"/>
    <s v="Hyderabad"/>
    <n v="616.71"/>
  </r>
  <r>
    <n v="3748"/>
    <x v="0"/>
    <x v="0"/>
    <x v="0"/>
    <s v="XL"/>
    <s v="Alphabet"/>
    <s v="XL"/>
    <s v="Yes"/>
    <x v="0"/>
    <s v="Available"/>
    <n v="6272.89"/>
    <n v="1.02"/>
    <s v="Invalid"/>
    <s v="Exclude"/>
    <n v="0"/>
    <s v="Insufficient Data"/>
    <s v="Missing Information"/>
    <s v="Exclude"/>
    <m/>
    <s v="Missing Date"/>
    <s v="No"/>
    <s v="Online"/>
    <s v="bengaluru"/>
    <s v="Bengaluru"/>
    <n v="3386.86"/>
  </r>
  <r>
    <n v="3749"/>
    <x v="2"/>
    <x v="4"/>
    <x v="8"/>
    <m/>
    <s v="Missing"/>
    <s v="Unknown"/>
    <s v="No"/>
    <x v="0"/>
    <s v="Available"/>
    <n v="6985.01"/>
    <m/>
    <s v="Invalid"/>
    <s v="Exclude"/>
    <n v="0"/>
    <s v="Insufficient Data"/>
    <s v="Missing Information"/>
    <s v="Exclude"/>
    <d v="2025-05-21T00:00:00"/>
    <d v="2025-05-21T00:00:00"/>
    <s v="Yes"/>
    <s v="Online"/>
    <s v="Kolkata"/>
    <s v="Kolkata"/>
    <n v="479.32"/>
  </r>
  <r>
    <n v="3750"/>
    <x v="0"/>
    <x v="0"/>
    <x v="9"/>
    <n v="7"/>
    <s v="Number"/>
    <s v="7"/>
    <s v="Yes"/>
    <x v="4"/>
    <s v="Check Return/Refund"/>
    <m/>
    <m/>
    <s v="Invalid"/>
    <s v="Exclude"/>
    <n v="0"/>
    <s v="Insufficient Data"/>
    <s v="Missing Information"/>
    <s v="Exclude"/>
    <d v="2024-12-21T00:00:00"/>
    <d v="2024-12-21T00:00:00"/>
    <s v="Yes"/>
    <s v="Retail"/>
    <s v="bengaluru"/>
    <s v="Bengaluru"/>
    <n v="1566.16"/>
  </r>
  <r>
    <n v="3751"/>
    <x v="0"/>
    <x v="2"/>
    <x v="18"/>
    <s v="XL"/>
    <s v="Alphabet"/>
    <s v="XL"/>
    <s v="Yes"/>
    <x v="4"/>
    <s v="Check Return/Refund"/>
    <m/>
    <n v="0.4"/>
    <s v="Valid"/>
    <s v="Include"/>
    <n v="0"/>
    <s v="Insufficient Data"/>
    <s v="Missing Information"/>
    <s v="Exclude"/>
    <m/>
    <s v="Missing Date"/>
    <s v="No"/>
    <s v="Retail"/>
    <s v="Delhi"/>
    <s v="Delhi"/>
    <n v="-399.23"/>
  </r>
  <r>
    <n v="3752"/>
    <x v="0"/>
    <x v="1"/>
    <x v="6"/>
    <s v="L"/>
    <s v="Alphabet"/>
    <s v="L"/>
    <s v="Yes"/>
    <x v="0"/>
    <s v="Available"/>
    <n v="9021.7900000000009"/>
    <n v="0.04"/>
    <s v="Valid"/>
    <s v="Include"/>
    <n v="0"/>
    <s v="Insufficient Data"/>
    <s v="Missing Information"/>
    <s v="Exclude"/>
    <d v="2024-10-07T00:00:00"/>
    <d v="2024-10-07T00:00:00"/>
    <s v="Yes"/>
    <s v="Retail"/>
    <s v="Kolkata"/>
    <s v="Kolkata"/>
    <n v="2618.7199999999998"/>
  </r>
  <r>
    <n v="3753"/>
    <x v="0"/>
    <x v="0"/>
    <x v="14"/>
    <m/>
    <s v="Missing"/>
    <s v="Unknown"/>
    <s v="No"/>
    <x v="6"/>
    <s v="Sold"/>
    <n v="9315.06"/>
    <n v="1.03"/>
    <s v="Invalid"/>
    <s v="Exclude"/>
    <n v="-558.9"/>
    <s v="Insufficient Data"/>
    <s v="Missing Information"/>
    <s v="Exclude"/>
    <d v="2025-03-30T00:00:00"/>
    <d v="2025-03-30T00:00:00"/>
    <s v="Yes"/>
    <s v="Online"/>
    <s v="Hyderabad"/>
    <s v="Hyderabad"/>
    <n v="-757.47"/>
  </r>
  <r>
    <n v="3754"/>
    <x v="0"/>
    <x v="3"/>
    <x v="11"/>
    <s v="L"/>
    <s v="Alphabet"/>
    <s v="L"/>
    <s v="Yes"/>
    <x v="1"/>
    <s v="Sold"/>
    <n v="4288.2700000000004"/>
    <m/>
    <s v="Invalid"/>
    <s v="Exclude"/>
    <n v="0"/>
    <n v="12864.810000000001"/>
    <s v="Valid Revenue"/>
    <s v="Include"/>
    <d v="2024-09-29T00:00:00"/>
    <d v="2024-09-29T00:00:00"/>
    <s v="Yes"/>
    <s v="Online"/>
    <s v="bengaluru"/>
    <s v="Bengaluru"/>
    <n v="828.22"/>
  </r>
  <r>
    <n v="3755"/>
    <x v="1"/>
    <x v="1"/>
    <x v="15"/>
    <n v="8"/>
    <s v="Number"/>
    <s v="8"/>
    <s v="Yes"/>
    <x v="2"/>
    <s v="Sold"/>
    <n v="2342.16"/>
    <n v="0.25"/>
    <s v="Valid"/>
    <s v="Include"/>
    <n v="7026.48"/>
    <n v="7026.48"/>
    <s v="Valid Revenue"/>
    <s v="Include"/>
    <d v="2025-04-20T00:00:00"/>
    <d v="2025-04-20T00:00:00"/>
    <s v="Yes"/>
    <s v="Retail"/>
    <s v="Mumbai"/>
    <s v="Mumbai"/>
    <n v="1007"/>
  </r>
  <r>
    <n v="3756"/>
    <x v="2"/>
    <x v="4"/>
    <x v="12"/>
    <s v="XL"/>
    <s v="Alphabet"/>
    <s v="XL"/>
    <s v="Yes"/>
    <x v="0"/>
    <s v="Available"/>
    <m/>
    <m/>
    <s v="Invalid"/>
    <s v="Exclude"/>
    <n v="0"/>
    <s v="Insufficient Data"/>
    <s v="Missing Information"/>
    <s v="Exclude"/>
    <d v="2024-10-01T00:00:00"/>
    <d v="2024-10-01T00:00:00"/>
    <s v="Yes"/>
    <s v="Retail"/>
    <s v="Hyderabad"/>
    <s v="Hyderabad"/>
    <n v="-289.63"/>
  </r>
  <r>
    <n v="3757"/>
    <x v="2"/>
    <x v="0"/>
    <x v="9"/>
    <m/>
    <s v="Missing"/>
    <s v="Unknown"/>
    <s v="No"/>
    <x v="0"/>
    <s v="Available"/>
    <m/>
    <m/>
    <s v="Invalid"/>
    <s v="Exclude"/>
    <n v="0"/>
    <s v="Insufficient Data"/>
    <s v="Missing Information"/>
    <s v="Exclude"/>
    <d v="2024-06-12T00:00:00"/>
    <d v="2024-06-12T00:00:00"/>
    <s v="Yes"/>
    <s v="Retail"/>
    <s v="Hyderabad"/>
    <s v="Hyderabad"/>
    <n v="-106.88"/>
  </r>
  <r>
    <n v="3758"/>
    <x v="0"/>
    <x v="3"/>
    <x v="16"/>
    <s v="M"/>
    <s v="Alphabet"/>
    <s v="M"/>
    <s v="Yes"/>
    <x v="1"/>
    <s v="Sold"/>
    <n v="4306.67"/>
    <m/>
    <s v="Invalid"/>
    <s v="Exclude"/>
    <n v="0"/>
    <n v="12920.01"/>
    <s v="Valid Revenue"/>
    <s v="Include"/>
    <d v="2025-05-10T00:00:00"/>
    <d v="2025-05-10T00:00:00"/>
    <s v="Yes"/>
    <s v="Retail"/>
    <s v="Delhi"/>
    <s v="Delhi"/>
    <n v="-233.45"/>
  </r>
  <r>
    <n v="3759"/>
    <x v="1"/>
    <x v="4"/>
    <x v="19"/>
    <n v="12"/>
    <s v="Number"/>
    <s v="12"/>
    <s v="Yes"/>
    <x v="5"/>
    <s v="Available"/>
    <n v="9605.6"/>
    <n v="0.81"/>
    <s v="Valid"/>
    <s v="Include"/>
    <n v="0"/>
    <n v="0"/>
    <s v="No Recorded Revenue"/>
    <s v="Exclude"/>
    <d v="2025-02-03T00:00:00"/>
    <d v="2025-02-03T00:00:00"/>
    <s v="Yes"/>
    <s v="Online"/>
    <s v="Hyderabad"/>
    <s v="Hyderabad"/>
    <n v="1611.59"/>
  </r>
  <r>
    <n v="3760"/>
    <x v="2"/>
    <x v="4"/>
    <x v="8"/>
    <n v="7"/>
    <s v="Number"/>
    <s v="7"/>
    <s v="Yes"/>
    <x v="0"/>
    <s v="Available"/>
    <n v="8313.84"/>
    <m/>
    <s v="Invalid"/>
    <s v="Exclude"/>
    <n v="0"/>
    <s v="Insufficient Data"/>
    <s v="Missing Information"/>
    <s v="Exclude"/>
    <d v="2025-05-29T00:00:00"/>
    <d v="2025-05-29T00:00:00"/>
    <s v="Yes"/>
    <s v="Online"/>
    <s v="Kolkata"/>
    <s v="Kolkata"/>
    <n v="1735.58"/>
  </r>
  <r>
    <n v="3761"/>
    <x v="1"/>
    <x v="4"/>
    <x v="13"/>
    <s v="L"/>
    <s v="Alphabet"/>
    <s v="L"/>
    <s v="Yes"/>
    <x v="2"/>
    <s v="Sold"/>
    <n v="2972.38"/>
    <n v="0.14000000000000001"/>
    <s v="Valid"/>
    <s v="Include"/>
    <n v="10224.99"/>
    <n v="10224.9872"/>
    <s v="Valid Revenue"/>
    <s v="Include"/>
    <d v="2024-11-18T00:00:00"/>
    <d v="2024-11-18T00:00:00"/>
    <s v="Yes"/>
    <s v="Online"/>
    <s v="Hyderabad"/>
    <s v="Hyderabad"/>
    <n v="2569.7399999999998"/>
  </r>
  <r>
    <n v="3762"/>
    <x v="2"/>
    <x v="2"/>
    <x v="18"/>
    <n v="9"/>
    <s v="Number"/>
    <s v="9"/>
    <s v="Yes"/>
    <x v="3"/>
    <s v="Sold"/>
    <n v="2725.1"/>
    <m/>
    <s v="Invalid"/>
    <s v="Exclude"/>
    <n v="0"/>
    <n v="2725.1"/>
    <s v="Valid Revenue"/>
    <s v="Include"/>
    <d v="2025-07-06T00:00:00"/>
    <d v="2025-07-06T00:00:00"/>
    <s v="Yes"/>
    <s v="Retail"/>
    <s v="Mumbai"/>
    <s v="Mumbai"/>
    <n v="-997.11"/>
  </r>
  <r>
    <n v="3763"/>
    <x v="0"/>
    <x v="4"/>
    <x v="19"/>
    <n v="11"/>
    <s v="Number"/>
    <s v="11"/>
    <s v="Yes"/>
    <x v="5"/>
    <s v="Available"/>
    <m/>
    <m/>
    <s v="Invalid"/>
    <s v="Exclude"/>
    <n v="0"/>
    <s v="Insufficient Data"/>
    <s v="Missing Information"/>
    <s v="Exclude"/>
    <d v="2025-03-04T00:00:00"/>
    <d v="2025-03-04T00:00:00"/>
    <s v="Yes"/>
    <s v="Retail"/>
    <s v="Hyderabad"/>
    <s v="Hyderabad"/>
    <n v="3671.32"/>
  </r>
  <r>
    <n v="3764"/>
    <x v="2"/>
    <x v="2"/>
    <x v="3"/>
    <n v="10"/>
    <s v="Number"/>
    <s v="10"/>
    <s v="Yes"/>
    <x v="6"/>
    <s v="Sold"/>
    <n v="3953.6"/>
    <m/>
    <s v="Invalid"/>
    <s v="Exclude"/>
    <n v="0"/>
    <n v="7907.2"/>
    <s v="Valid Revenue"/>
    <s v="Include"/>
    <d v="2024-02-22T00:00:00"/>
    <d v="2024-02-22T00:00:00"/>
    <s v="Yes"/>
    <s v="Online"/>
    <s v="Kolkata"/>
    <s v="Kolkata"/>
    <n v="528.86"/>
  </r>
  <r>
    <n v="3765"/>
    <x v="0"/>
    <x v="3"/>
    <x v="16"/>
    <s v="M"/>
    <s v="Alphabet"/>
    <s v="M"/>
    <s v="Yes"/>
    <x v="1"/>
    <s v="Sold"/>
    <m/>
    <n v="0.44"/>
    <s v="Valid"/>
    <s v="Include"/>
    <n v="0"/>
    <s v="Insufficient Data"/>
    <s v="Missing Information"/>
    <s v="Exclude"/>
    <d v="2024-09-02T00:00:00"/>
    <d v="2024-09-02T00:00:00"/>
    <s v="Yes"/>
    <s v="Online"/>
    <s v="Hyderabad"/>
    <s v="Hyderabad"/>
    <n v="3376.32"/>
  </r>
  <r>
    <n v="3766"/>
    <x v="1"/>
    <x v="0"/>
    <x v="9"/>
    <m/>
    <s v="Missing"/>
    <s v="Unknown"/>
    <s v="No"/>
    <x v="0"/>
    <s v="Available"/>
    <m/>
    <m/>
    <s v="Invalid"/>
    <s v="Exclude"/>
    <n v="0"/>
    <s v="Insufficient Data"/>
    <s v="Missing Information"/>
    <s v="Exclude"/>
    <m/>
    <s v="Missing Date"/>
    <s v="No"/>
    <s v="Online"/>
    <s v="Pune"/>
    <s v="Pune"/>
    <n v="1979.8"/>
  </r>
  <r>
    <n v="3767"/>
    <x v="0"/>
    <x v="0"/>
    <x v="5"/>
    <m/>
    <s v="Missing"/>
    <s v="Unknown"/>
    <s v="No"/>
    <x v="3"/>
    <s v="Sold"/>
    <m/>
    <n v="0.2"/>
    <s v="Valid"/>
    <s v="Include"/>
    <n v="0"/>
    <s v="Insufficient Data"/>
    <s v="Missing Information"/>
    <s v="Exclude"/>
    <d v="2025-05-08T00:00:00"/>
    <d v="2025-05-08T00:00:00"/>
    <s v="Yes"/>
    <s v="Retail"/>
    <s v="Mumbai"/>
    <s v="Mumbai"/>
    <n v="-102.84"/>
  </r>
  <r>
    <n v="3768"/>
    <x v="2"/>
    <x v="1"/>
    <x v="1"/>
    <s v="XL"/>
    <s v="Alphabet"/>
    <s v="XL"/>
    <s v="Yes"/>
    <x v="0"/>
    <s v="Available"/>
    <m/>
    <n v="1.1499999999999999"/>
    <s v="Invalid"/>
    <s v="Exclude"/>
    <n v="0"/>
    <s v="Insufficient Data"/>
    <s v="Missing Information"/>
    <s v="Exclude"/>
    <d v="2024-10-03T00:00:00"/>
    <d v="2024-10-03T00:00:00"/>
    <s v="Yes"/>
    <s v="Retail"/>
    <s v="Hyderabad"/>
    <s v="Hyderabad"/>
    <n v="647.72"/>
  </r>
  <r>
    <n v="3769"/>
    <x v="1"/>
    <x v="3"/>
    <x v="11"/>
    <n v="10"/>
    <s v="Number"/>
    <s v="10"/>
    <s v="Yes"/>
    <x v="0"/>
    <s v="Available"/>
    <m/>
    <n v="0.62"/>
    <s v="Valid"/>
    <s v="Include"/>
    <n v="0"/>
    <s v="Insufficient Data"/>
    <s v="Missing Information"/>
    <s v="Exclude"/>
    <d v="2025-03-17T00:00:00"/>
    <d v="2025-03-17T00:00:00"/>
    <s v="Yes"/>
    <s v="Retail"/>
    <s v="Bangalore"/>
    <s v="Bangalore"/>
    <n v="799.21"/>
  </r>
  <r>
    <n v="3770"/>
    <x v="1"/>
    <x v="3"/>
    <x v="11"/>
    <s v="M"/>
    <s v="Alphabet"/>
    <s v="M"/>
    <s v="Yes"/>
    <x v="2"/>
    <s v="Sold"/>
    <m/>
    <n v="0.36"/>
    <s v="Valid"/>
    <s v="Include"/>
    <n v="0"/>
    <s v="Insufficient Data"/>
    <s v="Missing Information"/>
    <s v="Exclude"/>
    <d v="2024-02-03T00:00:00"/>
    <d v="2024-02-03T00:00:00"/>
    <s v="Yes"/>
    <s v="Retail"/>
    <s v="Mumbai"/>
    <s v="Mumbai"/>
    <n v="3784.67"/>
  </r>
  <r>
    <n v="3771"/>
    <x v="0"/>
    <x v="4"/>
    <x v="12"/>
    <s v="XL"/>
    <s v="Alphabet"/>
    <s v="XL"/>
    <s v="Yes"/>
    <x v="4"/>
    <s v="Check Return/Refund"/>
    <n v="3388.26"/>
    <m/>
    <s v="Invalid"/>
    <s v="Exclude"/>
    <n v="0"/>
    <n v="-3388.26"/>
    <s v="Negative Revenue"/>
    <s v="Exclude"/>
    <d v="2024-09-02T00:00:00"/>
    <d v="2024-09-02T00:00:00"/>
    <s v="Yes"/>
    <s v="Retail"/>
    <s v="Delhi"/>
    <s v="Delhi"/>
    <n v="2376.36"/>
  </r>
  <r>
    <n v="3772"/>
    <x v="1"/>
    <x v="1"/>
    <x v="6"/>
    <s v="XL"/>
    <s v="Alphabet"/>
    <s v="XL"/>
    <s v="Yes"/>
    <x v="1"/>
    <s v="Sold"/>
    <n v="8140.47"/>
    <m/>
    <s v="Invalid"/>
    <s v="Exclude"/>
    <n v="0"/>
    <n v="24421.41"/>
    <s v="Valid Revenue"/>
    <s v="Include"/>
    <d v="2024-11-23T00:00:00"/>
    <d v="2024-11-23T00:00:00"/>
    <s v="Yes"/>
    <s v="Retail"/>
    <s v="Pune"/>
    <s v="Pune"/>
    <n v="3115.97"/>
  </r>
  <r>
    <n v="3773"/>
    <x v="2"/>
    <x v="2"/>
    <x v="17"/>
    <s v="L"/>
    <s v="Alphabet"/>
    <s v="L"/>
    <s v="Yes"/>
    <x v="0"/>
    <s v="Available"/>
    <n v="3633.25"/>
    <m/>
    <s v="Invalid"/>
    <s v="Exclude"/>
    <n v="0"/>
    <s v="Insufficient Data"/>
    <s v="Missing Information"/>
    <s v="Exclude"/>
    <m/>
    <s v="Missing Date"/>
    <s v="No"/>
    <s v="Online"/>
    <s v="Hyderabad"/>
    <s v="Hyderabad"/>
    <n v="-816.85"/>
  </r>
  <r>
    <n v="3774"/>
    <x v="1"/>
    <x v="1"/>
    <x v="6"/>
    <s v="L"/>
    <s v="Alphabet"/>
    <s v="L"/>
    <s v="Yes"/>
    <x v="0"/>
    <s v="Available"/>
    <n v="3126.57"/>
    <m/>
    <s v="Invalid"/>
    <s v="Exclude"/>
    <n v="0"/>
    <s v="Insufficient Data"/>
    <s v="Missing Information"/>
    <s v="Exclude"/>
    <d v="2024-12-16T00:00:00"/>
    <d v="2024-12-16T00:00:00"/>
    <s v="Yes"/>
    <s v="Retail"/>
    <s v="Hyderabad"/>
    <s v="Hyderabad"/>
    <n v="66.02"/>
  </r>
  <r>
    <n v="3775"/>
    <x v="1"/>
    <x v="3"/>
    <x v="16"/>
    <m/>
    <s v="Missing"/>
    <s v="Unknown"/>
    <s v="No"/>
    <x v="5"/>
    <s v="Available"/>
    <m/>
    <n v="0.12"/>
    <s v="Valid"/>
    <s v="Include"/>
    <n v="0"/>
    <s v="Insufficient Data"/>
    <s v="Missing Information"/>
    <s v="Exclude"/>
    <d v="2024-07-02T00:00:00"/>
    <d v="2024-07-02T00:00:00"/>
    <s v="Yes"/>
    <s v="Online"/>
    <s v="Delhi"/>
    <s v="Delhi"/>
    <n v="2865.11"/>
  </r>
  <r>
    <n v="3776"/>
    <x v="2"/>
    <x v="1"/>
    <x v="1"/>
    <s v="L"/>
    <s v="Alphabet"/>
    <s v="L"/>
    <s v="Yes"/>
    <x v="0"/>
    <s v="Available"/>
    <m/>
    <n v="1.22"/>
    <s v="Invalid"/>
    <s v="Exclude"/>
    <n v="0"/>
    <s v="Insufficient Data"/>
    <s v="Missing Information"/>
    <s v="Exclude"/>
    <d v="2024-11-12T00:00:00"/>
    <d v="2024-11-12T00:00:00"/>
    <s v="Yes"/>
    <s v="Online"/>
    <s v="Kolkata"/>
    <s v="Kolkata"/>
    <n v="-1034.46"/>
  </r>
  <r>
    <n v="3777"/>
    <x v="2"/>
    <x v="0"/>
    <x v="0"/>
    <s v="XL"/>
    <s v="Alphabet"/>
    <s v="XL"/>
    <s v="Yes"/>
    <x v="4"/>
    <s v="Check Return/Refund"/>
    <m/>
    <m/>
    <s v="Invalid"/>
    <s v="Exclude"/>
    <n v="0"/>
    <s v="Insufficient Data"/>
    <s v="Missing Information"/>
    <s v="Exclude"/>
    <d v="2025-06-05T00:00:00"/>
    <d v="2025-06-05T00:00:00"/>
    <s v="Yes"/>
    <s v="Retail"/>
    <s v="Hyderabad"/>
    <s v="Hyderabad"/>
    <n v="2781.77"/>
  </r>
  <r>
    <n v="3778"/>
    <x v="0"/>
    <x v="2"/>
    <x v="7"/>
    <n v="11"/>
    <s v="Number"/>
    <s v="11"/>
    <s v="Yes"/>
    <x v="0"/>
    <s v="Available"/>
    <n v="7248.3"/>
    <m/>
    <s v="Invalid"/>
    <s v="Exclude"/>
    <n v="0"/>
    <s v="Insufficient Data"/>
    <s v="Missing Information"/>
    <s v="Exclude"/>
    <d v="2025-05-06T00:00:00"/>
    <d v="2025-05-06T00:00:00"/>
    <s v="Yes"/>
    <s v="Online"/>
    <s v="Kolkata"/>
    <s v="Kolkata"/>
    <n v="-672.15"/>
  </r>
  <r>
    <n v="3779"/>
    <x v="1"/>
    <x v="1"/>
    <x v="1"/>
    <s v="M"/>
    <s v="Alphabet"/>
    <s v="M"/>
    <s v="Yes"/>
    <x v="0"/>
    <s v="Available"/>
    <m/>
    <n v="1.08"/>
    <s v="Invalid"/>
    <s v="Exclude"/>
    <n v="0"/>
    <s v="Insufficient Data"/>
    <s v="Missing Information"/>
    <s v="Exclude"/>
    <d v="2024-12-17T00:00:00"/>
    <d v="2024-12-17T00:00:00"/>
    <s v="Yes"/>
    <s v="Online"/>
    <s v="Kolkata"/>
    <s v="Kolkata"/>
    <n v="1073.22"/>
  </r>
  <r>
    <n v="3780"/>
    <x v="1"/>
    <x v="1"/>
    <x v="1"/>
    <s v="XL"/>
    <s v="Alphabet"/>
    <s v="XL"/>
    <s v="Yes"/>
    <x v="5"/>
    <s v="Available"/>
    <n v="5054.63"/>
    <n v="0.21"/>
    <s v="Valid"/>
    <s v="Include"/>
    <n v="0"/>
    <n v="0"/>
    <s v="No Recorded Revenue"/>
    <s v="Exclude"/>
    <m/>
    <s v="Missing Date"/>
    <s v="No"/>
    <s v="Online"/>
    <s v="Pune"/>
    <s v="Pune"/>
    <n v="3818.72"/>
  </r>
  <r>
    <n v="3781"/>
    <x v="0"/>
    <x v="3"/>
    <x v="16"/>
    <s v="L"/>
    <s v="Alphabet"/>
    <s v="L"/>
    <s v="Yes"/>
    <x v="0"/>
    <s v="Available"/>
    <m/>
    <n v="0.36"/>
    <s v="Valid"/>
    <s v="Include"/>
    <n v="0"/>
    <s v="Insufficient Data"/>
    <s v="Missing Information"/>
    <s v="Exclude"/>
    <d v="2024-02-21T00:00:00"/>
    <d v="2024-02-21T00:00:00"/>
    <s v="Yes"/>
    <s v="Retail"/>
    <s v="Mumbai"/>
    <s v="Mumbai"/>
    <n v="642.29999999999995"/>
  </r>
  <r>
    <n v="3782"/>
    <x v="0"/>
    <x v="0"/>
    <x v="14"/>
    <m/>
    <s v="Missing"/>
    <s v="Unknown"/>
    <s v="No"/>
    <x v="5"/>
    <s v="Available"/>
    <m/>
    <n v="0.99"/>
    <s v="Valid"/>
    <s v="Include"/>
    <n v="0"/>
    <s v="Insufficient Data"/>
    <s v="Missing Information"/>
    <s v="Exclude"/>
    <d v="2025-02-22T00:00:00"/>
    <d v="2025-02-22T00:00:00"/>
    <s v="Yes"/>
    <s v="Online"/>
    <s v="Mumbai"/>
    <s v="Mumbai"/>
    <n v="804.02"/>
  </r>
  <r>
    <n v="3783"/>
    <x v="1"/>
    <x v="3"/>
    <x v="4"/>
    <s v="M"/>
    <s v="Alphabet"/>
    <s v="M"/>
    <s v="Yes"/>
    <x v="6"/>
    <s v="Sold"/>
    <n v="8500.65"/>
    <m/>
    <s v="Invalid"/>
    <s v="Exclude"/>
    <n v="0"/>
    <n v="17001.3"/>
    <s v="Valid Revenue"/>
    <s v="Include"/>
    <m/>
    <s v="Missing Date"/>
    <s v="No"/>
    <s v="Online"/>
    <s v="Mumbai"/>
    <s v="Mumbai"/>
    <n v="3344.47"/>
  </r>
  <r>
    <n v="3784"/>
    <x v="0"/>
    <x v="0"/>
    <x v="0"/>
    <n v="10"/>
    <s v="Number"/>
    <s v="10"/>
    <s v="Yes"/>
    <x v="5"/>
    <s v="Available"/>
    <m/>
    <m/>
    <s v="Invalid"/>
    <s v="Exclude"/>
    <n v="0"/>
    <s v="Insufficient Data"/>
    <s v="Missing Information"/>
    <s v="Exclude"/>
    <d v="2025-07-07T00:00:00"/>
    <d v="2025-07-07T00:00:00"/>
    <s v="Yes"/>
    <s v="Retail"/>
    <s v="Pune"/>
    <s v="Pune"/>
    <n v="2743.21"/>
  </r>
  <r>
    <n v="3785"/>
    <x v="0"/>
    <x v="2"/>
    <x v="3"/>
    <s v="XL"/>
    <s v="Alphabet"/>
    <s v="XL"/>
    <s v="Yes"/>
    <x v="1"/>
    <s v="Sold"/>
    <n v="6464"/>
    <n v="0.45"/>
    <s v="Valid"/>
    <s v="Include"/>
    <n v="10665.6"/>
    <n v="10665.6"/>
    <s v="Valid Revenue"/>
    <s v="Include"/>
    <m/>
    <s v="Missing Date"/>
    <s v="No"/>
    <s v="Retail"/>
    <s v="Delhi"/>
    <s v="Delhi"/>
    <n v="698.11"/>
  </r>
  <r>
    <n v="3786"/>
    <x v="2"/>
    <x v="2"/>
    <x v="18"/>
    <s v="M"/>
    <s v="Alphabet"/>
    <s v="M"/>
    <s v="Yes"/>
    <x v="0"/>
    <s v="Available"/>
    <m/>
    <n v="0.76"/>
    <s v="Valid"/>
    <s v="Include"/>
    <n v="0"/>
    <s v="Insufficient Data"/>
    <s v="Missing Information"/>
    <s v="Exclude"/>
    <d v="2025-06-11T00:00:00"/>
    <d v="2025-06-11T00:00:00"/>
    <s v="Yes"/>
    <s v="Retail"/>
    <s v="Kolkata"/>
    <s v="Kolkata"/>
    <n v="155.59"/>
  </r>
  <r>
    <n v="3787"/>
    <x v="0"/>
    <x v="1"/>
    <x v="6"/>
    <m/>
    <s v="Missing"/>
    <s v="Unknown"/>
    <s v="No"/>
    <x v="0"/>
    <s v="Available"/>
    <n v="5782.29"/>
    <m/>
    <s v="Invalid"/>
    <s v="Exclude"/>
    <n v="0"/>
    <s v="Insufficient Data"/>
    <s v="Missing Information"/>
    <s v="Exclude"/>
    <d v="2024-01-25T00:00:00"/>
    <d v="2024-01-25T00:00:00"/>
    <s v="Yes"/>
    <s v="Retail"/>
    <s v="Bangalore"/>
    <s v="Bangalore"/>
    <n v="2660.28"/>
  </r>
  <r>
    <n v="3788"/>
    <x v="0"/>
    <x v="1"/>
    <x v="1"/>
    <s v="L"/>
    <s v="Alphabet"/>
    <s v="L"/>
    <s v="Yes"/>
    <x v="0"/>
    <s v="Available"/>
    <m/>
    <m/>
    <s v="Invalid"/>
    <s v="Exclude"/>
    <n v="0"/>
    <s v="Insufficient Data"/>
    <s v="Missing Information"/>
    <s v="Exclude"/>
    <d v="2025-05-18T00:00:00"/>
    <d v="2025-05-18T00:00:00"/>
    <s v="Yes"/>
    <s v="Retail"/>
    <s v="Kolkata"/>
    <s v="Kolkata"/>
    <n v="-302.19"/>
  </r>
  <r>
    <n v="3789"/>
    <x v="1"/>
    <x v="2"/>
    <x v="18"/>
    <s v="XL"/>
    <s v="Alphabet"/>
    <s v="XL"/>
    <s v="Yes"/>
    <x v="6"/>
    <s v="Sold"/>
    <n v="2738.79"/>
    <m/>
    <s v="Invalid"/>
    <s v="Exclude"/>
    <n v="0"/>
    <n v="5477.58"/>
    <s v="Valid Revenue"/>
    <s v="Include"/>
    <d v="2024-08-11T00:00:00"/>
    <d v="2024-08-11T00:00:00"/>
    <s v="Yes"/>
    <s v="Retail"/>
    <s v="Hyderabad"/>
    <s v="Hyderabad"/>
    <n v="863.29"/>
  </r>
  <r>
    <n v="3790"/>
    <x v="2"/>
    <x v="4"/>
    <x v="8"/>
    <m/>
    <s v="Missing"/>
    <s v="Unknown"/>
    <s v="No"/>
    <x v="6"/>
    <s v="Sold"/>
    <m/>
    <m/>
    <s v="Invalid"/>
    <s v="Exclude"/>
    <n v="0"/>
    <s v="Insufficient Data"/>
    <s v="Missing Information"/>
    <s v="Exclude"/>
    <d v="2025-07-13T00:00:00"/>
    <d v="2025-07-13T00:00:00"/>
    <s v="Yes"/>
    <s v="Retail"/>
    <s v="Mumbai"/>
    <s v="Mumbai"/>
    <n v="-70.36"/>
  </r>
  <r>
    <n v="3791"/>
    <x v="0"/>
    <x v="4"/>
    <x v="12"/>
    <s v="L"/>
    <s v="Alphabet"/>
    <s v="L"/>
    <s v="Yes"/>
    <x v="0"/>
    <s v="Available"/>
    <m/>
    <m/>
    <s v="Invalid"/>
    <s v="Exclude"/>
    <n v="0"/>
    <s v="Insufficient Data"/>
    <s v="Missing Information"/>
    <s v="Exclude"/>
    <d v="2025-02-04T00:00:00"/>
    <d v="2025-02-04T00:00:00"/>
    <s v="Yes"/>
    <s v="Online"/>
    <s v="Hyderabad"/>
    <s v="Hyderabad"/>
    <n v="408.02"/>
  </r>
  <r>
    <n v="3792"/>
    <x v="2"/>
    <x v="3"/>
    <x v="11"/>
    <s v="L"/>
    <s v="Alphabet"/>
    <s v="L"/>
    <s v="Yes"/>
    <x v="0"/>
    <s v="Available"/>
    <m/>
    <n v="1.23"/>
    <s v="Invalid"/>
    <s v="Exclude"/>
    <n v="0"/>
    <s v="Insufficient Data"/>
    <s v="Missing Information"/>
    <s v="Exclude"/>
    <d v="2024-07-23T00:00:00"/>
    <d v="2024-07-23T00:00:00"/>
    <s v="Yes"/>
    <s v="Retail"/>
    <s v="Pune"/>
    <s v="Pune"/>
    <n v="3737.69"/>
  </r>
  <r>
    <n v="3793"/>
    <x v="1"/>
    <x v="3"/>
    <x v="16"/>
    <m/>
    <s v="Missing"/>
    <s v="Unknown"/>
    <s v="No"/>
    <x v="0"/>
    <s v="Available"/>
    <n v="2749.96"/>
    <n v="0.16"/>
    <s v="Valid"/>
    <s v="Include"/>
    <n v="0"/>
    <s v="Insufficient Data"/>
    <s v="Missing Information"/>
    <s v="Exclude"/>
    <d v="2025-01-23T00:00:00"/>
    <d v="2025-01-23T00:00:00"/>
    <s v="Yes"/>
    <s v="Online"/>
    <s v="Hyderabad"/>
    <s v="Hyderabad"/>
    <n v="-892.26"/>
  </r>
  <r>
    <n v="3794"/>
    <x v="2"/>
    <x v="0"/>
    <x v="5"/>
    <s v="XL"/>
    <s v="Alphabet"/>
    <s v="XL"/>
    <s v="Yes"/>
    <x v="1"/>
    <s v="Sold"/>
    <n v="9360.8700000000008"/>
    <m/>
    <s v="Invalid"/>
    <s v="Exclude"/>
    <n v="0"/>
    <n v="28082.61"/>
    <s v="Valid Revenue"/>
    <s v="Include"/>
    <d v="2025-04-18T00:00:00"/>
    <d v="2025-04-18T00:00:00"/>
    <s v="Yes"/>
    <s v="Online"/>
    <s v="Pune"/>
    <s v="Pune"/>
    <n v="125.97"/>
  </r>
  <r>
    <n v="3795"/>
    <x v="2"/>
    <x v="1"/>
    <x v="15"/>
    <s v="M"/>
    <s v="Alphabet"/>
    <s v="M"/>
    <s v="Yes"/>
    <x v="2"/>
    <s v="Sold"/>
    <m/>
    <n v="1.03"/>
    <s v="Invalid"/>
    <s v="Exclude"/>
    <n v="0"/>
    <s v="Insufficient Data"/>
    <s v="Missing Information"/>
    <s v="Exclude"/>
    <d v="2024-09-20T00:00:00"/>
    <d v="2024-09-20T00:00:00"/>
    <s v="Yes"/>
    <s v="Retail"/>
    <s v="Hyderabad"/>
    <s v="Hyderabad"/>
    <n v="2418.5300000000002"/>
  </r>
  <r>
    <n v="3796"/>
    <x v="1"/>
    <x v="4"/>
    <x v="13"/>
    <m/>
    <s v="Missing"/>
    <s v="Unknown"/>
    <s v="No"/>
    <x v="2"/>
    <s v="Sold"/>
    <n v="6165.64"/>
    <n v="0.16"/>
    <s v="Valid"/>
    <s v="Include"/>
    <n v="20716.55"/>
    <n v="20716.5504"/>
    <s v="Valid Revenue"/>
    <s v="Include"/>
    <d v="2024-12-22T00:00:00"/>
    <d v="2024-12-22T00:00:00"/>
    <s v="Yes"/>
    <s v="Online"/>
    <s v="Delhi"/>
    <s v="Delhi"/>
    <n v="2081.4299999999998"/>
  </r>
  <r>
    <n v="3797"/>
    <x v="1"/>
    <x v="0"/>
    <x v="14"/>
    <s v="L"/>
    <s v="Alphabet"/>
    <s v="L"/>
    <s v="Yes"/>
    <x v="0"/>
    <s v="Available"/>
    <n v="8735.51"/>
    <n v="0.13"/>
    <s v="Valid"/>
    <s v="Include"/>
    <n v="0"/>
    <s v="Insufficient Data"/>
    <s v="Missing Information"/>
    <s v="Exclude"/>
    <d v="2025-06-25T00:00:00"/>
    <d v="2025-06-25T00:00:00"/>
    <s v="Yes"/>
    <s v="Online"/>
    <s v="Mumbai"/>
    <s v="Mumbai"/>
    <n v="433.58"/>
  </r>
  <r>
    <n v="3798"/>
    <x v="1"/>
    <x v="0"/>
    <x v="0"/>
    <s v="L"/>
    <s v="Alphabet"/>
    <s v="L"/>
    <s v="Yes"/>
    <x v="0"/>
    <s v="Available"/>
    <n v="3503.14"/>
    <m/>
    <s v="Invalid"/>
    <s v="Exclude"/>
    <n v="0"/>
    <s v="Insufficient Data"/>
    <s v="Missing Information"/>
    <s v="Exclude"/>
    <d v="2025-05-24T00:00:00"/>
    <d v="2025-05-24T00:00:00"/>
    <s v="Yes"/>
    <s v="Retail"/>
    <s v="Pune"/>
    <s v="Pune"/>
    <n v="957.97"/>
  </r>
  <r>
    <n v="3799"/>
    <x v="2"/>
    <x v="4"/>
    <x v="8"/>
    <s v="XL"/>
    <s v="Alphabet"/>
    <s v="XL"/>
    <s v="Yes"/>
    <x v="1"/>
    <s v="Sold"/>
    <n v="7881.86"/>
    <m/>
    <s v="Invalid"/>
    <s v="Exclude"/>
    <n v="0"/>
    <n v="23645.579999999998"/>
    <s v="Valid Revenue"/>
    <s v="Include"/>
    <m/>
    <s v="Missing Date"/>
    <s v="No"/>
    <s v="Retail"/>
    <s v="Mumbai"/>
    <s v="Mumbai"/>
    <n v="830.72"/>
  </r>
  <r>
    <n v="3800"/>
    <x v="2"/>
    <x v="2"/>
    <x v="17"/>
    <s v="M"/>
    <s v="Alphabet"/>
    <s v="M"/>
    <s v="Yes"/>
    <x v="0"/>
    <s v="Available"/>
    <m/>
    <m/>
    <s v="Invalid"/>
    <s v="Exclude"/>
    <n v="0"/>
    <s v="Insufficient Data"/>
    <s v="Missing Information"/>
    <s v="Exclude"/>
    <m/>
    <s v="Missing Date"/>
    <s v="No"/>
    <s v="Retail"/>
    <s v="Bangalore"/>
    <s v="Bangalore"/>
    <n v="117.94"/>
  </r>
  <r>
    <n v="3801"/>
    <x v="1"/>
    <x v="0"/>
    <x v="14"/>
    <s v="XL"/>
    <s v="Alphabet"/>
    <s v="XL"/>
    <s v="Yes"/>
    <x v="0"/>
    <s v="Available"/>
    <m/>
    <m/>
    <s v="Invalid"/>
    <s v="Exclude"/>
    <n v="0"/>
    <s v="Insufficient Data"/>
    <s v="Missing Information"/>
    <s v="Exclude"/>
    <m/>
    <s v="Missing Date"/>
    <s v="No"/>
    <s v="Online"/>
    <s v="Delhi"/>
    <s v="Delhi"/>
    <n v="2638.1"/>
  </r>
  <r>
    <n v="3802"/>
    <x v="1"/>
    <x v="3"/>
    <x v="4"/>
    <s v="XL"/>
    <s v="Alphabet"/>
    <s v="XL"/>
    <s v="Yes"/>
    <x v="0"/>
    <s v="Available"/>
    <n v="2391.13"/>
    <m/>
    <s v="Invalid"/>
    <s v="Exclude"/>
    <n v="0"/>
    <s v="Insufficient Data"/>
    <s v="Missing Information"/>
    <s v="Exclude"/>
    <d v="2024-12-16T00:00:00"/>
    <d v="2024-12-16T00:00:00"/>
    <s v="Yes"/>
    <s v="Retail"/>
    <s v="Delhi"/>
    <s v="Delhi"/>
    <n v="-489.64"/>
  </r>
  <r>
    <n v="3803"/>
    <x v="2"/>
    <x v="4"/>
    <x v="13"/>
    <m/>
    <s v="Missing"/>
    <s v="Unknown"/>
    <s v="No"/>
    <x v="1"/>
    <s v="Sold"/>
    <m/>
    <n v="1.07"/>
    <s v="Invalid"/>
    <s v="Exclude"/>
    <n v="0"/>
    <s v="Insufficient Data"/>
    <s v="Missing Information"/>
    <s v="Exclude"/>
    <d v="2025-04-26T00:00:00"/>
    <d v="2025-04-26T00:00:00"/>
    <s v="Yes"/>
    <s v="Online"/>
    <s v="Mumbai"/>
    <s v="Mumbai"/>
    <n v="-659.53"/>
  </r>
  <r>
    <n v="3804"/>
    <x v="1"/>
    <x v="4"/>
    <x v="12"/>
    <s v="XL"/>
    <s v="Alphabet"/>
    <s v="XL"/>
    <s v="Yes"/>
    <x v="6"/>
    <s v="Sold"/>
    <m/>
    <m/>
    <s v="Invalid"/>
    <s v="Exclude"/>
    <n v="0"/>
    <s v="Insufficient Data"/>
    <s v="Missing Information"/>
    <s v="Exclude"/>
    <m/>
    <s v="Missing Date"/>
    <s v="No"/>
    <s v="Retail"/>
    <s v="Hyderabad"/>
    <s v="Hyderabad"/>
    <n v="2486.4499999999998"/>
  </r>
  <r>
    <n v="3805"/>
    <x v="1"/>
    <x v="2"/>
    <x v="17"/>
    <s v="M"/>
    <s v="Alphabet"/>
    <s v="M"/>
    <s v="Yes"/>
    <x v="5"/>
    <s v="Available"/>
    <m/>
    <n v="0.75"/>
    <s v="Valid"/>
    <s v="Include"/>
    <n v="0"/>
    <s v="Insufficient Data"/>
    <s v="Missing Information"/>
    <s v="Exclude"/>
    <d v="2024-08-11T00:00:00"/>
    <d v="2024-08-11T00:00:00"/>
    <s v="Yes"/>
    <s v="Retail"/>
    <s v="bengaluru"/>
    <s v="Bengaluru"/>
    <n v="2727.66"/>
  </r>
  <r>
    <n v="3806"/>
    <x v="1"/>
    <x v="3"/>
    <x v="11"/>
    <s v="M"/>
    <s v="Alphabet"/>
    <s v="M"/>
    <s v="Yes"/>
    <x v="0"/>
    <s v="Available"/>
    <m/>
    <n v="0.28000000000000003"/>
    <s v="Valid"/>
    <s v="Include"/>
    <n v="0"/>
    <s v="Insufficient Data"/>
    <s v="Missing Information"/>
    <s v="Exclude"/>
    <d v="2024-01-03T00:00:00"/>
    <d v="2024-01-03T00:00:00"/>
    <s v="Yes"/>
    <s v="Retail"/>
    <s v="bengaluru"/>
    <s v="Bengaluru"/>
    <n v="416.94"/>
  </r>
  <r>
    <n v="3807"/>
    <x v="0"/>
    <x v="2"/>
    <x v="17"/>
    <m/>
    <s v="Missing"/>
    <s v="Unknown"/>
    <s v="No"/>
    <x v="1"/>
    <s v="Sold"/>
    <m/>
    <m/>
    <s v="Invalid"/>
    <s v="Exclude"/>
    <n v="0"/>
    <s v="Insufficient Data"/>
    <s v="Missing Information"/>
    <s v="Exclude"/>
    <d v="2025-05-11T00:00:00"/>
    <d v="2025-05-11T00:00:00"/>
    <s v="Yes"/>
    <s v="Retail"/>
    <s v="Hyderabad"/>
    <s v="Hyderabad"/>
    <n v="-1172.3599999999999"/>
  </r>
  <r>
    <n v="3808"/>
    <x v="0"/>
    <x v="3"/>
    <x v="11"/>
    <s v="M"/>
    <s v="Alphabet"/>
    <s v="M"/>
    <s v="Yes"/>
    <x v="5"/>
    <s v="Available"/>
    <m/>
    <n v="0.93"/>
    <s v="Valid"/>
    <s v="Include"/>
    <n v="0"/>
    <s v="Insufficient Data"/>
    <s v="Missing Information"/>
    <s v="Exclude"/>
    <m/>
    <s v="Missing Date"/>
    <s v="No"/>
    <s v="Online"/>
    <s v="Kolkata"/>
    <s v="Kolkata"/>
    <n v="1363.94"/>
  </r>
  <r>
    <n v="3809"/>
    <x v="1"/>
    <x v="3"/>
    <x v="10"/>
    <n v="11"/>
    <s v="Number"/>
    <s v="11"/>
    <s v="Yes"/>
    <x v="4"/>
    <s v="Check Return/Refund"/>
    <m/>
    <m/>
    <s v="Invalid"/>
    <s v="Exclude"/>
    <n v="0"/>
    <s v="Insufficient Data"/>
    <s v="Missing Information"/>
    <s v="Exclude"/>
    <d v="2024-02-13T00:00:00"/>
    <d v="2024-02-13T00:00:00"/>
    <s v="Yes"/>
    <s v="Retail"/>
    <s v="Kolkata"/>
    <s v="Kolkata"/>
    <n v="3564.78"/>
  </r>
  <r>
    <n v="3810"/>
    <x v="0"/>
    <x v="1"/>
    <x v="15"/>
    <s v="M"/>
    <s v="Alphabet"/>
    <s v="M"/>
    <s v="Yes"/>
    <x v="0"/>
    <s v="Available"/>
    <n v="7556.37"/>
    <m/>
    <s v="Invalid"/>
    <s v="Exclude"/>
    <n v="0"/>
    <s v="Insufficient Data"/>
    <s v="Missing Information"/>
    <s v="Exclude"/>
    <m/>
    <s v="Missing Date"/>
    <s v="No"/>
    <s v="Online"/>
    <s v="Pune"/>
    <s v="Pune"/>
    <n v="2530.62"/>
  </r>
  <r>
    <n v="3811"/>
    <x v="1"/>
    <x v="3"/>
    <x v="4"/>
    <s v="XL"/>
    <s v="Alphabet"/>
    <s v="XL"/>
    <s v="Yes"/>
    <x v="5"/>
    <s v="Available"/>
    <n v="5706.6"/>
    <m/>
    <s v="Invalid"/>
    <s v="Exclude"/>
    <n v="0"/>
    <n v="0"/>
    <s v="No Recorded Revenue"/>
    <s v="Exclude"/>
    <d v="2024-09-28T00:00:00"/>
    <d v="2024-09-28T00:00:00"/>
    <s v="Yes"/>
    <s v="Online"/>
    <s v="bengaluru"/>
    <s v="Bengaluru"/>
    <n v="1397.86"/>
  </r>
  <r>
    <n v="3812"/>
    <x v="0"/>
    <x v="0"/>
    <x v="14"/>
    <s v="L"/>
    <s v="Alphabet"/>
    <s v="L"/>
    <s v="Yes"/>
    <x v="5"/>
    <s v="Available"/>
    <n v="9321.19"/>
    <m/>
    <s v="Invalid"/>
    <s v="Exclude"/>
    <n v="0"/>
    <n v="0"/>
    <s v="No Recorded Revenue"/>
    <s v="Exclude"/>
    <d v="2024-11-01T00:00:00"/>
    <d v="2024-11-01T00:00:00"/>
    <s v="Yes"/>
    <s v="Online"/>
    <s v="Kolkata"/>
    <s v="Kolkata"/>
    <n v="818.49"/>
  </r>
  <r>
    <n v="3813"/>
    <x v="2"/>
    <x v="2"/>
    <x v="7"/>
    <s v="M"/>
    <s v="Alphabet"/>
    <s v="M"/>
    <s v="Yes"/>
    <x v="1"/>
    <s v="Sold"/>
    <m/>
    <m/>
    <s v="Invalid"/>
    <s v="Exclude"/>
    <n v="0"/>
    <s v="Insufficient Data"/>
    <s v="Missing Information"/>
    <s v="Exclude"/>
    <d v="2025-05-09T00:00:00"/>
    <d v="2025-05-09T00:00:00"/>
    <s v="Yes"/>
    <s v="Online"/>
    <s v="Mumbai"/>
    <s v="Mumbai"/>
    <n v="-921.98"/>
  </r>
  <r>
    <n v="3814"/>
    <x v="0"/>
    <x v="2"/>
    <x v="17"/>
    <s v="M"/>
    <s v="Alphabet"/>
    <s v="M"/>
    <s v="Yes"/>
    <x v="4"/>
    <s v="Check Return/Refund"/>
    <n v="9668.4699999999993"/>
    <m/>
    <s v="Invalid"/>
    <s v="Exclude"/>
    <n v="0"/>
    <n v="-9668.4699999999993"/>
    <s v="Negative Revenue"/>
    <s v="Exclude"/>
    <d v="2024-12-25T00:00:00"/>
    <d v="2024-12-25T00:00:00"/>
    <s v="Yes"/>
    <s v="Retail"/>
    <s v="Kolkata"/>
    <s v="Kolkata"/>
    <n v="3718.8"/>
  </r>
  <r>
    <n v="3815"/>
    <x v="1"/>
    <x v="0"/>
    <x v="5"/>
    <n v="9"/>
    <s v="Number"/>
    <s v="9"/>
    <s v="Yes"/>
    <x v="1"/>
    <s v="Sold"/>
    <m/>
    <m/>
    <s v="Invalid"/>
    <s v="Exclude"/>
    <n v="0"/>
    <s v="Insufficient Data"/>
    <s v="Missing Information"/>
    <s v="Exclude"/>
    <d v="2025-04-16T00:00:00"/>
    <d v="2025-04-16T00:00:00"/>
    <s v="Yes"/>
    <s v="Online"/>
    <s v="Kolkata"/>
    <s v="Kolkata"/>
    <n v="1224.44"/>
  </r>
  <r>
    <n v="3816"/>
    <x v="2"/>
    <x v="1"/>
    <x v="2"/>
    <n v="8"/>
    <s v="Number"/>
    <s v="8"/>
    <s v="Yes"/>
    <x v="0"/>
    <s v="Available"/>
    <n v="7264.55"/>
    <m/>
    <s v="Invalid"/>
    <s v="Exclude"/>
    <n v="0"/>
    <s v="Insufficient Data"/>
    <s v="Missing Information"/>
    <s v="Exclude"/>
    <m/>
    <s v="Missing Date"/>
    <s v="No"/>
    <s v="Online"/>
    <s v="Bangalore"/>
    <s v="Bangalore"/>
    <n v="-406.85"/>
  </r>
  <r>
    <n v="3817"/>
    <x v="0"/>
    <x v="4"/>
    <x v="12"/>
    <s v="XL"/>
    <s v="Alphabet"/>
    <s v="XL"/>
    <s v="Yes"/>
    <x v="4"/>
    <s v="Check Return/Refund"/>
    <m/>
    <n v="0.61"/>
    <s v="Valid"/>
    <s v="Include"/>
    <n v="0"/>
    <s v="Insufficient Data"/>
    <s v="Missing Information"/>
    <s v="Exclude"/>
    <d v="2024-10-30T00:00:00"/>
    <d v="2024-10-30T00:00:00"/>
    <s v="Yes"/>
    <s v="Retail"/>
    <s v="Mumbai"/>
    <s v="Mumbai"/>
    <n v="623.82000000000005"/>
  </r>
  <r>
    <n v="3818"/>
    <x v="1"/>
    <x v="4"/>
    <x v="19"/>
    <s v="L"/>
    <s v="Alphabet"/>
    <s v="L"/>
    <s v="Yes"/>
    <x v="3"/>
    <s v="Sold"/>
    <m/>
    <n v="1.08"/>
    <s v="Invalid"/>
    <s v="Exclude"/>
    <n v="0"/>
    <s v="Insufficient Data"/>
    <s v="Missing Information"/>
    <s v="Exclude"/>
    <m/>
    <s v="Missing Date"/>
    <s v="No"/>
    <s v="Retail"/>
    <s v="Pune"/>
    <s v="Pune"/>
    <n v="1201.4100000000001"/>
  </r>
  <r>
    <n v="3819"/>
    <x v="0"/>
    <x v="4"/>
    <x v="13"/>
    <s v="M"/>
    <s v="Alphabet"/>
    <s v="M"/>
    <s v="Yes"/>
    <x v="1"/>
    <s v="Sold"/>
    <n v="7171.03"/>
    <m/>
    <s v="Invalid"/>
    <s v="Exclude"/>
    <n v="0"/>
    <n v="21513.09"/>
    <s v="Valid Revenue"/>
    <s v="Include"/>
    <d v="2025-05-27T00:00:00"/>
    <d v="2025-05-27T00:00:00"/>
    <s v="Yes"/>
    <s v="Retail"/>
    <s v="Kolkata"/>
    <s v="Kolkata"/>
    <n v="2723"/>
  </r>
  <r>
    <n v="3820"/>
    <x v="2"/>
    <x v="0"/>
    <x v="5"/>
    <s v="XL"/>
    <s v="Alphabet"/>
    <s v="XL"/>
    <s v="Yes"/>
    <x v="0"/>
    <s v="Available"/>
    <m/>
    <m/>
    <s v="Invalid"/>
    <s v="Exclude"/>
    <n v="0"/>
    <s v="Insufficient Data"/>
    <s v="Missing Information"/>
    <s v="Exclude"/>
    <d v="2025-02-04T00:00:00"/>
    <d v="2025-02-04T00:00:00"/>
    <s v="Yes"/>
    <s v="Retail"/>
    <s v="Mumbai"/>
    <s v="Mumbai"/>
    <n v="3505.71"/>
  </r>
  <r>
    <n v="3821"/>
    <x v="1"/>
    <x v="2"/>
    <x v="18"/>
    <s v="L"/>
    <s v="Alphabet"/>
    <s v="L"/>
    <s v="Yes"/>
    <x v="4"/>
    <s v="Check Return/Refund"/>
    <n v="7539.55"/>
    <m/>
    <s v="Invalid"/>
    <s v="Exclude"/>
    <n v="0"/>
    <n v="-7539.55"/>
    <s v="Negative Revenue"/>
    <s v="Exclude"/>
    <d v="2024-10-19T00:00:00"/>
    <d v="2024-10-19T00:00:00"/>
    <s v="Yes"/>
    <s v="Retail"/>
    <s v="Kolkata"/>
    <s v="Kolkata"/>
    <n v="-17.8"/>
  </r>
  <r>
    <n v="3822"/>
    <x v="0"/>
    <x v="4"/>
    <x v="19"/>
    <s v="M"/>
    <s v="Alphabet"/>
    <s v="M"/>
    <s v="Yes"/>
    <x v="0"/>
    <s v="Available"/>
    <n v="4017.71"/>
    <m/>
    <s v="Invalid"/>
    <s v="Exclude"/>
    <n v="0"/>
    <s v="Insufficient Data"/>
    <s v="Missing Information"/>
    <s v="Exclude"/>
    <m/>
    <s v="Missing Date"/>
    <s v="No"/>
    <s v="Online"/>
    <s v="Pune"/>
    <s v="Pune"/>
    <n v="368.32"/>
  </r>
  <r>
    <n v="3823"/>
    <x v="2"/>
    <x v="3"/>
    <x v="10"/>
    <s v="L"/>
    <s v="Alphabet"/>
    <s v="L"/>
    <s v="Yes"/>
    <x v="4"/>
    <s v="Check Return/Refund"/>
    <m/>
    <n v="0.14000000000000001"/>
    <s v="Valid"/>
    <s v="Include"/>
    <n v="0"/>
    <s v="Insufficient Data"/>
    <s v="Missing Information"/>
    <s v="Exclude"/>
    <m/>
    <s v="Missing Date"/>
    <s v="No"/>
    <s v="Online"/>
    <s v="bengaluru"/>
    <s v="Bengaluru"/>
    <n v="531.92999999999995"/>
  </r>
  <r>
    <n v="3824"/>
    <x v="0"/>
    <x v="3"/>
    <x v="11"/>
    <n v="11"/>
    <s v="Number"/>
    <s v="11"/>
    <s v="Yes"/>
    <x v="0"/>
    <s v="Available"/>
    <m/>
    <m/>
    <s v="Invalid"/>
    <s v="Exclude"/>
    <n v="0"/>
    <s v="Insufficient Data"/>
    <s v="Missing Information"/>
    <s v="Exclude"/>
    <d v="2024-11-23T00:00:00"/>
    <d v="2024-11-23T00:00:00"/>
    <s v="Yes"/>
    <s v="Retail"/>
    <s v="Hyderabad"/>
    <s v="Hyderabad"/>
    <n v="3501.41"/>
  </r>
  <r>
    <n v="3825"/>
    <x v="0"/>
    <x v="4"/>
    <x v="19"/>
    <m/>
    <s v="Missing"/>
    <s v="Unknown"/>
    <s v="No"/>
    <x v="0"/>
    <s v="Available"/>
    <m/>
    <n v="0.63"/>
    <s v="Valid"/>
    <s v="Include"/>
    <n v="0"/>
    <s v="Insufficient Data"/>
    <s v="Missing Information"/>
    <s v="Exclude"/>
    <d v="2025-04-01T00:00:00"/>
    <d v="2025-04-01T00:00:00"/>
    <s v="Yes"/>
    <s v="Retail"/>
    <s v="Kolkata"/>
    <s v="Kolkata"/>
    <n v="3290.66"/>
  </r>
  <r>
    <n v="3826"/>
    <x v="2"/>
    <x v="2"/>
    <x v="7"/>
    <s v="XL"/>
    <s v="Alphabet"/>
    <s v="XL"/>
    <s v="Yes"/>
    <x v="0"/>
    <s v="Available"/>
    <n v="6598.54"/>
    <m/>
    <s v="Invalid"/>
    <s v="Exclude"/>
    <n v="0"/>
    <s v="Insufficient Data"/>
    <s v="Missing Information"/>
    <s v="Exclude"/>
    <d v="2024-10-08T00:00:00"/>
    <d v="2024-10-08T00:00:00"/>
    <s v="Yes"/>
    <s v="Retail"/>
    <s v="Mumbai"/>
    <s v="Mumbai"/>
    <n v="314.89999999999998"/>
  </r>
  <r>
    <n v="3827"/>
    <x v="0"/>
    <x v="1"/>
    <x v="15"/>
    <s v="M"/>
    <s v="Alphabet"/>
    <s v="M"/>
    <s v="Yes"/>
    <x v="6"/>
    <s v="Sold"/>
    <m/>
    <m/>
    <s v="Invalid"/>
    <s v="Exclude"/>
    <n v="0"/>
    <s v="Insufficient Data"/>
    <s v="Missing Information"/>
    <s v="Exclude"/>
    <m/>
    <s v="Missing Date"/>
    <s v="No"/>
    <s v="Online"/>
    <s v="Delhi"/>
    <s v="Delhi"/>
    <n v="-356.71"/>
  </r>
  <r>
    <n v="3828"/>
    <x v="2"/>
    <x v="4"/>
    <x v="8"/>
    <s v="XL"/>
    <s v="Alphabet"/>
    <s v="XL"/>
    <s v="Yes"/>
    <x v="0"/>
    <s v="Available"/>
    <n v="3208.18"/>
    <m/>
    <s v="Invalid"/>
    <s v="Exclude"/>
    <n v="0"/>
    <s v="Insufficient Data"/>
    <s v="Missing Information"/>
    <s v="Exclude"/>
    <d v="2024-12-20T00:00:00"/>
    <d v="2024-12-20T00:00:00"/>
    <s v="Yes"/>
    <s v="Retail"/>
    <s v="Hyderabad"/>
    <s v="Hyderabad"/>
    <n v="103.08"/>
  </r>
  <r>
    <n v="3829"/>
    <x v="0"/>
    <x v="3"/>
    <x v="10"/>
    <s v="L"/>
    <s v="Alphabet"/>
    <s v="L"/>
    <s v="Yes"/>
    <x v="0"/>
    <s v="Available"/>
    <n v="5000.96"/>
    <m/>
    <s v="Invalid"/>
    <s v="Exclude"/>
    <n v="0"/>
    <s v="Insufficient Data"/>
    <s v="Missing Information"/>
    <s v="Exclude"/>
    <d v="2025-06-24T00:00:00"/>
    <d v="2025-06-24T00:00:00"/>
    <s v="Yes"/>
    <s v="Online"/>
    <s v="Mumbai"/>
    <s v="Mumbai"/>
    <n v="2507.54"/>
  </r>
  <r>
    <n v="3830"/>
    <x v="0"/>
    <x v="1"/>
    <x v="15"/>
    <s v="L"/>
    <s v="Alphabet"/>
    <s v="L"/>
    <s v="Yes"/>
    <x v="6"/>
    <s v="Sold"/>
    <n v="3664.1"/>
    <m/>
    <s v="Invalid"/>
    <s v="Exclude"/>
    <n v="0"/>
    <n v="7328.2"/>
    <s v="Valid Revenue"/>
    <s v="Include"/>
    <d v="2024-09-04T00:00:00"/>
    <d v="2024-09-04T00:00:00"/>
    <s v="Yes"/>
    <s v="Retail"/>
    <s v="Hyderabad"/>
    <s v="Hyderabad"/>
    <n v="3188.23"/>
  </r>
  <r>
    <n v="3831"/>
    <x v="2"/>
    <x v="3"/>
    <x v="10"/>
    <s v="L"/>
    <s v="Alphabet"/>
    <s v="L"/>
    <s v="Yes"/>
    <x v="5"/>
    <s v="Available"/>
    <n v="3231.05"/>
    <m/>
    <s v="Invalid"/>
    <s v="Exclude"/>
    <n v="0"/>
    <n v="0"/>
    <s v="No Recorded Revenue"/>
    <s v="Exclude"/>
    <d v="2025-04-26T00:00:00"/>
    <d v="2025-04-26T00:00:00"/>
    <s v="Yes"/>
    <s v="Online"/>
    <s v="Bangalore"/>
    <s v="Bangalore"/>
    <n v="504.5"/>
  </r>
  <r>
    <n v="3832"/>
    <x v="2"/>
    <x v="4"/>
    <x v="12"/>
    <s v="L"/>
    <s v="Alphabet"/>
    <s v="L"/>
    <s v="Yes"/>
    <x v="0"/>
    <s v="Available"/>
    <n v="3928.02"/>
    <m/>
    <s v="Invalid"/>
    <s v="Exclude"/>
    <n v="0"/>
    <s v="Insufficient Data"/>
    <s v="Missing Information"/>
    <s v="Exclude"/>
    <d v="2025-05-28T00:00:00"/>
    <d v="2025-05-28T00:00:00"/>
    <s v="Yes"/>
    <s v="Retail"/>
    <s v="Kolkata"/>
    <s v="Kolkata"/>
    <n v="3445.25"/>
  </r>
  <r>
    <n v="3833"/>
    <x v="2"/>
    <x v="1"/>
    <x v="15"/>
    <m/>
    <s v="Missing"/>
    <s v="Unknown"/>
    <s v="No"/>
    <x v="0"/>
    <s v="Available"/>
    <n v="5312.88"/>
    <m/>
    <s v="Invalid"/>
    <s v="Exclude"/>
    <n v="0"/>
    <s v="Insufficient Data"/>
    <s v="Missing Information"/>
    <s v="Exclude"/>
    <d v="2025-02-26T00:00:00"/>
    <d v="2025-02-26T00:00:00"/>
    <s v="Yes"/>
    <s v="Retail"/>
    <s v="Kolkata"/>
    <s v="Kolkata"/>
    <n v="146.06"/>
  </r>
  <r>
    <n v="3834"/>
    <x v="0"/>
    <x v="2"/>
    <x v="17"/>
    <s v="XL"/>
    <s v="Alphabet"/>
    <s v="XL"/>
    <s v="Yes"/>
    <x v="0"/>
    <s v="Available"/>
    <n v="9190.5499999999993"/>
    <n v="1.07"/>
    <s v="Invalid"/>
    <s v="Exclude"/>
    <n v="0"/>
    <s v="Insufficient Data"/>
    <s v="Missing Information"/>
    <s v="Exclude"/>
    <d v="2025-03-23T00:00:00"/>
    <d v="2025-03-23T00:00:00"/>
    <s v="Yes"/>
    <s v="Retail"/>
    <s v="Delhi"/>
    <s v="Delhi"/>
    <n v="3199.75"/>
  </r>
  <r>
    <n v="3835"/>
    <x v="2"/>
    <x v="3"/>
    <x v="11"/>
    <n v="11"/>
    <s v="Number"/>
    <s v="11"/>
    <s v="Yes"/>
    <x v="3"/>
    <s v="Sold"/>
    <m/>
    <m/>
    <s v="Invalid"/>
    <s v="Exclude"/>
    <n v="0"/>
    <s v="Insufficient Data"/>
    <s v="Missing Information"/>
    <s v="Exclude"/>
    <m/>
    <s v="Missing Date"/>
    <s v="No"/>
    <s v="Retail"/>
    <s v="Pune"/>
    <s v="Pune"/>
    <n v="2281.4699999999998"/>
  </r>
  <r>
    <n v="2028"/>
    <x v="1"/>
    <x v="3"/>
    <x v="16"/>
    <n v="8"/>
    <s v="Number"/>
    <s v="8"/>
    <s v="Yes"/>
    <x v="5"/>
    <s v="Available"/>
    <m/>
    <n v="1.02"/>
    <s v="Invalid"/>
    <s v="Exclude"/>
    <n v="0"/>
    <s v="Insufficient Data"/>
    <s v="Missing Information"/>
    <s v="Exclude"/>
    <d v="2025-02-20T00:00:00"/>
    <d v="2025-02-20T00:00:00"/>
    <s v="Yes"/>
    <s v="Online"/>
    <s v="Delhi"/>
    <s v="Delhi"/>
    <n v="-417.11"/>
  </r>
  <r>
    <n v="3837"/>
    <x v="1"/>
    <x v="1"/>
    <x v="1"/>
    <n v="11"/>
    <s v="Number"/>
    <s v="11"/>
    <s v="Yes"/>
    <x v="0"/>
    <s v="Available"/>
    <n v="7490.57"/>
    <n v="0.99"/>
    <s v="Valid"/>
    <s v="Include"/>
    <n v="0"/>
    <s v="Insufficient Data"/>
    <s v="Missing Information"/>
    <s v="Exclude"/>
    <d v="2024-07-26T00:00:00"/>
    <d v="2024-07-26T00:00:00"/>
    <s v="Yes"/>
    <s v="Retail"/>
    <s v="Bangalore"/>
    <s v="Bangalore"/>
    <n v="1006.53"/>
  </r>
  <r>
    <n v="3838"/>
    <x v="1"/>
    <x v="1"/>
    <x v="6"/>
    <s v="XL"/>
    <s v="Alphabet"/>
    <s v="XL"/>
    <s v="Yes"/>
    <x v="0"/>
    <s v="Available"/>
    <n v="4262.63"/>
    <n v="0.52"/>
    <s v="Valid"/>
    <s v="Include"/>
    <n v="0"/>
    <s v="Insufficient Data"/>
    <s v="Missing Information"/>
    <s v="Exclude"/>
    <d v="2025-04-05T00:00:00"/>
    <d v="2025-04-05T00:00:00"/>
    <s v="Yes"/>
    <s v="Retail"/>
    <s v="Delhi"/>
    <s v="Delhi"/>
    <n v="373.65"/>
  </r>
  <r>
    <n v="3839"/>
    <x v="1"/>
    <x v="2"/>
    <x v="18"/>
    <s v="L"/>
    <s v="Alphabet"/>
    <s v="L"/>
    <s v="Yes"/>
    <x v="0"/>
    <s v="Available"/>
    <n v="3907.78"/>
    <n v="0.34"/>
    <s v="Valid"/>
    <s v="Include"/>
    <n v="0"/>
    <s v="Insufficient Data"/>
    <s v="Missing Information"/>
    <s v="Exclude"/>
    <m/>
    <s v="Missing Date"/>
    <s v="No"/>
    <s v="Online"/>
    <s v="Delhi"/>
    <s v="Delhi"/>
    <n v="-870.71"/>
  </r>
  <r>
    <n v="3840"/>
    <x v="2"/>
    <x v="1"/>
    <x v="15"/>
    <n v="7"/>
    <s v="Number"/>
    <s v="7"/>
    <s v="Yes"/>
    <x v="5"/>
    <s v="Available"/>
    <m/>
    <m/>
    <s v="Invalid"/>
    <s v="Exclude"/>
    <n v="0"/>
    <s v="Insufficient Data"/>
    <s v="Missing Information"/>
    <s v="Exclude"/>
    <d v="2025-03-20T00:00:00"/>
    <d v="2025-03-20T00:00:00"/>
    <s v="Yes"/>
    <s v="Retail"/>
    <s v="Pune"/>
    <s v="Pune"/>
    <n v="-313.26"/>
  </r>
  <r>
    <n v="3841"/>
    <x v="2"/>
    <x v="3"/>
    <x v="4"/>
    <m/>
    <s v="Missing"/>
    <s v="Unknown"/>
    <s v="No"/>
    <x v="4"/>
    <s v="Check Return/Refund"/>
    <m/>
    <n v="0.99"/>
    <s v="Valid"/>
    <s v="Include"/>
    <n v="0"/>
    <s v="Insufficient Data"/>
    <s v="Missing Information"/>
    <s v="Exclude"/>
    <m/>
    <s v="Missing Date"/>
    <s v="No"/>
    <s v="Retail"/>
    <s v="Kolkata"/>
    <s v="Kolkata"/>
    <n v="3333.77"/>
  </r>
  <r>
    <n v="3842"/>
    <x v="2"/>
    <x v="1"/>
    <x v="1"/>
    <s v="M"/>
    <s v="Alphabet"/>
    <s v="M"/>
    <s v="Yes"/>
    <x v="4"/>
    <s v="Check Return/Refund"/>
    <m/>
    <n v="1.22"/>
    <s v="Invalid"/>
    <s v="Exclude"/>
    <n v="0"/>
    <s v="Insufficient Data"/>
    <s v="Missing Information"/>
    <s v="Exclude"/>
    <d v="2024-09-14T00:00:00"/>
    <d v="2024-09-14T00:00:00"/>
    <s v="Yes"/>
    <s v="Retail"/>
    <s v="Mumbai"/>
    <s v="Mumbai"/>
    <n v="3506.47"/>
  </r>
  <r>
    <n v="3843"/>
    <x v="1"/>
    <x v="0"/>
    <x v="0"/>
    <s v="M"/>
    <s v="Alphabet"/>
    <s v="M"/>
    <s v="Yes"/>
    <x v="6"/>
    <s v="Sold"/>
    <m/>
    <m/>
    <s v="Invalid"/>
    <s v="Exclude"/>
    <n v="0"/>
    <s v="Insufficient Data"/>
    <s v="Missing Information"/>
    <s v="Exclude"/>
    <m/>
    <s v="Missing Date"/>
    <s v="No"/>
    <s v="Online"/>
    <s v="Hyderabad"/>
    <s v="Hyderabad"/>
    <n v="2882.29"/>
  </r>
  <r>
    <n v="3844"/>
    <x v="1"/>
    <x v="0"/>
    <x v="9"/>
    <s v="M"/>
    <s v="Alphabet"/>
    <s v="M"/>
    <s v="Yes"/>
    <x v="3"/>
    <s v="Sold"/>
    <m/>
    <n v="0.32"/>
    <s v="Valid"/>
    <s v="Include"/>
    <n v="0"/>
    <s v="Insufficient Data"/>
    <s v="Missing Information"/>
    <s v="Exclude"/>
    <d v="2024-08-29T00:00:00"/>
    <d v="2024-08-29T00:00:00"/>
    <s v="Yes"/>
    <s v="Online"/>
    <s v="Mumbai"/>
    <s v="Mumbai"/>
    <n v="1073.8"/>
  </r>
  <r>
    <n v="3845"/>
    <x v="0"/>
    <x v="2"/>
    <x v="7"/>
    <s v="M"/>
    <s v="Alphabet"/>
    <s v="M"/>
    <s v="Yes"/>
    <x v="0"/>
    <s v="Available"/>
    <m/>
    <m/>
    <s v="Invalid"/>
    <s v="Exclude"/>
    <n v="0"/>
    <s v="Insufficient Data"/>
    <s v="Missing Information"/>
    <s v="Exclude"/>
    <m/>
    <s v="Missing Date"/>
    <s v="No"/>
    <s v="Online"/>
    <s v="Pune"/>
    <s v="Pune"/>
    <n v="968.97"/>
  </r>
  <r>
    <n v="3846"/>
    <x v="1"/>
    <x v="2"/>
    <x v="18"/>
    <n v="6"/>
    <s v="Number"/>
    <s v="6"/>
    <s v="Yes"/>
    <x v="0"/>
    <s v="Available"/>
    <n v="8357.9599999999991"/>
    <n v="0.28000000000000003"/>
    <s v="Valid"/>
    <s v="Include"/>
    <n v="0"/>
    <s v="Insufficient Data"/>
    <s v="Missing Information"/>
    <s v="Exclude"/>
    <d v="2024-08-31T00:00:00"/>
    <d v="2024-08-31T00:00:00"/>
    <s v="Yes"/>
    <s v="Retail"/>
    <s v="Bangalore"/>
    <s v="Bangalore"/>
    <n v="-306.33"/>
  </r>
  <r>
    <n v="3847"/>
    <x v="2"/>
    <x v="4"/>
    <x v="12"/>
    <s v="M"/>
    <s v="Alphabet"/>
    <s v="M"/>
    <s v="Yes"/>
    <x v="0"/>
    <s v="Available"/>
    <n v="5605.99"/>
    <m/>
    <s v="Invalid"/>
    <s v="Exclude"/>
    <n v="0"/>
    <s v="Insufficient Data"/>
    <s v="Missing Information"/>
    <s v="Exclude"/>
    <d v="2024-10-09T00:00:00"/>
    <d v="2024-10-09T00:00:00"/>
    <s v="Yes"/>
    <s v="Retail"/>
    <s v="Delhi"/>
    <s v="Delhi"/>
    <n v="2415.33"/>
  </r>
  <r>
    <n v="3848"/>
    <x v="0"/>
    <x v="4"/>
    <x v="8"/>
    <s v="L"/>
    <s v="Alphabet"/>
    <s v="L"/>
    <s v="Yes"/>
    <x v="0"/>
    <s v="Available"/>
    <n v="9250.25"/>
    <n v="1.1399999999999999"/>
    <s v="Invalid"/>
    <s v="Exclude"/>
    <n v="0"/>
    <s v="Insufficient Data"/>
    <s v="Missing Information"/>
    <s v="Exclude"/>
    <d v="2025-07-11T00:00:00"/>
    <d v="2025-07-11T00:00:00"/>
    <s v="Yes"/>
    <s v="Online"/>
    <s v="bengaluru"/>
    <s v="Bengaluru"/>
    <n v="-945.78"/>
  </r>
  <r>
    <n v="3849"/>
    <x v="2"/>
    <x v="0"/>
    <x v="9"/>
    <s v="XL"/>
    <s v="Alphabet"/>
    <s v="XL"/>
    <s v="Yes"/>
    <x v="3"/>
    <s v="Sold"/>
    <m/>
    <m/>
    <s v="Invalid"/>
    <s v="Exclude"/>
    <n v="0"/>
    <s v="Insufficient Data"/>
    <s v="Missing Information"/>
    <s v="Exclude"/>
    <m/>
    <s v="Missing Date"/>
    <s v="No"/>
    <s v="Online"/>
    <s v="Pune"/>
    <s v="Pune"/>
    <n v="-671.09"/>
  </r>
  <r>
    <n v="3850"/>
    <x v="1"/>
    <x v="0"/>
    <x v="0"/>
    <m/>
    <s v="Missing"/>
    <s v="Unknown"/>
    <s v="No"/>
    <x v="3"/>
    <s v="Sold"/>
    <m/>
    <m/>
    <s v="Invalid"/>
    <s v="Exclude"/>
    <n v="0"/>
    <s v="Insufficient Data"/>
    <s v="Missing Information"/>
    <s v="Exclude"/>
    <d v="2025-06-16T00:00:00"/>
    <d v="2025-06-16T00:00:00"/>
    <s v="Yes"/>
    <s v="Retail"/>
    <s v="Delhi"/>
    <s v="Delhi"/>
    <n v="142.55000000000001"/>
  </r>
  <r>
    <n v="2045"/>
    <x v="0"/>
    <x v="3"/>
    <x v="16"/>
    <s v="L"/>
    <s v="Alphabet"/>
    <s v="L"/>
    <s v="Yes"/>
    <x v="3"/>
    <s v="Sold"/>
    <n v="4891.0200000000004"/>
    <m/>
    <s v="Invalid"/>
    <s v="Exclude"/>
    <n v="0"/>
    <n v="4891.0200000000004"/>
    <s v="Valid Revenue"/>
    <s v="Include"/>
    <m/>
    <s v="Missing Date"/>
    <s v="No"/>
    <s v="Online"/>
    <s v="Kolkata"/>
    <s v="Kolkata"/>
    <n v="-473.08"/>
  </r>
  <r>
    <n v="3852"/>
    <x v="2"/>
    <x v="2"/>
    <x v="18"/>
    <m/>
    <s v="Missing"/>
    <s v="Unknown"/>
    <s v="No"/>
    <x v="3"/>
    <s v="Sold"/>
    <n v="7834.8"/>
    <m/>
    <s v="Invalid"/>
    <s v="Exclude"/>
    <n v="0"/>
    <n v="7834.8"/>
    <s v="Valid Revenue"/>
    <s v="Include"/>
    <d v="2024-10-17T00:00:00"/>
    <d v="2024-10-17T00:00:00"/>
    <s v="Yes"/>
    <s v="Online"/>
    <s v="Kolkata"/>
    <s v="Kolkata"/>
    <n v="2786.52"/>
  </r>
  <r>
    <n v="3853"/>
    <x v="1"/>
    <x v="0"/>
    <x v="5"/>
    <s v="L"/>
    <s v="Alphabet"/>
    <s v="L"/>
    <s v="Yes"/>
    <x v="3"/>
    <s v="Sold"/>
    <n v="7753.56"/>
    <m/>
    <s v="Invalid"/>
    <s v="Exclude"/>
    <n v="0"/>
    <n v="7753.56"/>
    <s v="Valid Revenue"/>
    <s v="Include"/>
    <m/>
    <s v="Missing Date"/>
    <s v="No"/>
    <s v="Online"/>
    <s v="Kolkata"/>
    <s v="Kolkata"/>
    <n v="2754.32"/>
  </r>
  <r>
    <n v="3854"/>
    <x v="1"/>
    <x v="0"/>
    <x v="5"/>
    <s v="L"/>
    <s v="Alphabet"/>
    <s v="L"/>
    <s v="Yes"/>
    <x v="1"/>
    <s v="Sold"/>
    <n v="9569.02"/>
    <m/>
    <s v="Invalid"/>
    <s v="Exclude"/>
    <n v="0"/>
    <n v="28707.06"/>
    <s v="Valid Revenue"/>
    <s v="Include"/>
    <m/>
    <s v="Missing Date"/>
    <s v="No"/>
    <s v="Online"/>
    <s v="Bangalore"/>
    <s v="Bangalore"/>
    <n v="3535.19"/>
  </r>
  <r>
    <n v="3855"/>
    <x v="0"/>
    <x v="4"/>
    <x v="19"/>
    <s v="M"/>
    <s v="Alphabet"/>
    <s v="M"/>
    <s v="Yes"/>
    <x v="0"/>
    <s v="Available"/>
    <n v="7104.38"/>
    <n v="0.05"/>
    <s v="Valid"/>
    <s v="Include"/>
    <n v="0"/>
    <s v="Insufficient Data"/>
    <s v="Missing Information"/>
    <s v="Exclude"/>
    <d v="2025-01-31T00:00:00"/>
    <d v="2025-01-31T00:00:00"/>
    <s v="Yes"/>
    <s v="Retail"/>
    <s v="Delhi"/>
    <s v="Delhi"/>
    <n v="-407.89"/>
  </r>
  <r>
    <n v="3856"/>
    <x v="0"/>
    <x v="3"/>
    <x v="4"/>
    <n v="12"/>
    <s v="Number"/>
    <s v="12"/>
    <s v="Yes"/>
    <x v="0"/>
    <s v="Available"/>
    <n v="6943.86"/>
    <m/>
    <s v="Invalid"/>
    <s v="Exclude"/>
    <n v="0"/>
    <s v="Insufficient Data"/>
    <s v="Missing Information"/>
    <s v="Exclude"/>
    <m/>
    <s v="Missing Date"/>
    <s v="No"/>
    <s v="Retail"/>
    <s v="Kolkata"/>
    <s v="Kolkata"/>
    <n v="2612.88"/>
  </r>
  <r>
    <n v="3857"/>
    <x v="1"/>
    <x v="1"/>
    <x v="6"/>
    <m/>
    <s v="Missing"/>
    <s v="Unknown"/>
    <s v="No"/>
    <x v="0"/>
    <s v="Available"/>
    <n v="8490.02"/>
    <n v="0.96"/>
    <s v="Valid"/>
    <s v="Include"/>
    <n v="0"/>
    <s v="Insufficient Data"/>
    <s v="Missing Information"/>
    <s v="Exclude"/>
    <d v="2024-09-04T00:00:00"/>
    <d v="2024-09-04T00:00:00"/>
    <s v="Yes"/>
    <s v="Online"/>
    <s v="Kolkata"/>
    <s v="Kolkata"/>
    <n v="1916.37"/>
  </r>
  <r>
    <n v="3858"/>
    <x v="0"/>
    <x v="2"/>
    <x v="7"/>
    <s v="L"/>
    <s v="Alphabet"/>
    <s v="L"/>
    <s v="Yes"/>
    <x v="6"/>
    <s v="Sold"/>
    <m/>
    <n v="0.87"/>
    <s v="Valid"/>
    <s v="Include"/>
    <n v="0"/>
    <s v="Insufficient Data"/>
    <s v="Missing Information"/>
    <s v="Exclude"/>
    <d v="2024-09-07T00:00:00"/>
    <d v="2024-09-07T00:00:00"/>
    <s v="Yes"/>
    <s v="Online"/>
    <s v="Bangalore"/>
    <s v="Bangalore"/>
    <n v="-485.83"/>
  </r>
  <r>
    <n v="3859"/>
    <x v="0"/>
    <x v="2"/>
    <x v="3"/>
    <s v="M"/>
    <s v="Alphabet"/>
    <s v="M"/>
    <s v="Yes"/>
    <x v="1"/>
    <s v="Sold"/>
    <m/>
    <m/>
    <s v="Invalid"/>
    <s v="Exclude"/>
    <n v="0"/>
    <s v="Insufficient Data"/>
    <s v="Missing Information"/>
    <s v="Exclude"/>
    <d v="2024-11-20T00:00:00"/>
    <d v="2024-11-20T00:00:00"/>
    <s v="Yes"/>
    <s v="Retail"/>
    <s v="Mumbai"/>
    <s v="Mumbai"/>
    <n v="2907.33"/>
  </r>
  <r>
    <n v="3860"/>
    <x v="2"/>
    <x v="4"/>
    <x v="19"/>
    <n v="7"/>
    <s v="Number"/>
    <s v="7"/>
    <s v="Yes"/>
    <x v="1"/>
    <s v="Sold"/>
    <m/>
    <m/>
    <s v="Invalid"/>
    <s v="Exclude"/>
    <n v="0"/>
    <s v="Insufficient Data"/>
    <s v="Missing Information"/>
    <s v="Exclude"/>
    <d v="2025-04-04T00:00:00"/>
    <d v="2025-04-04T00:00:00"/>
    <s v="Yes"/>
    <s v="Online"/>
    <s v="Mumbai"/>
    <s v="Mumbai"/>
    <n v="3441.46"/>
  </r>
  <r>
    <n v="3861"/>
    <x v="2"/>
    <x v="4"/>
    <x v="8"/>
    <n v="6"/>
    <s v="Number"/>
    <s v="6"/>
    <s v="Yes"/>
    <x v="2"/>
    <s v="Sold"/>
    <m/>
    <n v="0.46"/>
    <s v="Valid"/>
    <s v="Include"/>
    <n v="0"/>
    <s v="Insufficient Data"/>
    <s v="Missing Information"/>
    <s v="Exclude"/>
    <m/>
    <s v="Missing Date"/>
    <s v="No"/>
    <s v="Retail"/>
    <s v="Hyderabad"/>
    <s v="Hyderabad"/>
    <n v="419.79"/>
  </r>
  <r>
    <n v="3862"/>
    <x v="0"/>
    <x v="2"/>
    <x v="17"/>
    <s v="L"/>
    <s v="Alphabet"/>
    <s v="L"/>
    <s v="Yes"/>
    <x v="3"/>
    <s v="Sold"/>
    <m/>
    <n v="0.61"/>
    <s v="Valid"/>
    <s v="Include"/>
    <n v="0"/>
    <s v="Insufficient Data"/>
    <s v="Missing Information"/>
    <s v="Exclude"/>
    <d v="2023-11-17T00:00:00"/>
    <d v="2023-11-17T00:00:00"/>
    <s v="Yes"/>
    <s v="Online"/>
    <s v="Delhi"/>
    <s v="Delhi"/>
    <n v="3454.42"/>
  </r>
  <r>
    <n v="3863"/>
    <x v="1"/>
    <x v="0"/>
    <x v="5"/>
    <s v="XL"/>
    <s v="Alphabet"/>
    <s v="XL"/>
    <s v="Yes"/>
    <x v="0"/>
    <s v="Available"/>
    <n v="6358.33"/>
    <m/>
    <s v="Invalid"/>
    <s v="Exclude"/>
    <n v="0"/>
    <s v="Insufficient Data"/>
    <s v="Missing Information"/>
    <s v="Exclude"/>
    <d v="2025-06-28T00:00:00"/>
    <d v="2025-06-28T00:00:00"/>
    <s v="Yes"/>
    <s v="Retail"/>
    <s v="Hyderabad"/>
    <s v="Hyderabad"/>
    <n v="290.35000000000002"/>
  </r>
  <r>
    <n v="3864"/>
    <x v="1"/>
    <x v="0"/>
    <x v="0"/>
    <n v="7"/>
    <s v="Number"/>
    <s v="7"/>
    <s v="Yes"/>
    <x v="0"/>
    <s v="Available"/>
    <m/>
    <m/>
    <s v="Invalid"/>
    <s v="Exclude"/>
    <n v="0"/>
    <s v="Insufficient Data"/>
    <s v="Missing Information"/>
    <s v="Exclude"/>
    <d v="2025-05-01T00:00:00"/>
    <d v="2025-05-01T00:00:00"/>
    <s v="Yes"/>
    <s v="Retail"/>
    <s v="Delhi"/>
    <s v="Delhi"/>
    <n v="2972.96"/>
  </r>
  <r>
    <n v="3865"/>
    <x v="2"/>
    <x v="0"/>
    <x v="14"/>
    <s v="L"/>
    <s v="Alphabet"/>
    <s v="L"/>
    <s v="Yes"/>
    <x v="6"/>
    <s v="Sold"/>
    <n v="7356.92"/>
    <m/>
    <s v="Invalid"/>
    <s v="Exclude"/>
    <n v="0"/>
    <n v="14713.84"/>
    <s v="Valid Revenue"/>
    <s v="Include"/>
    <m/>
    <s v="Missing Date"/>
    <s v="No"/>
    <s v="Online"/>
    <s v="Hyderabad"/>
    <s v="Hyderabad"/>
    <n v="-1144.1600000000001"/>
  </r>
  <r>
    <n v="3866"/>
    <x v="1"/>
    <x v="4"/>
    <x v="19"/>
    <m/>
    <s v="Missing"/>
    <s v="Unknown"/>
    <s v="No"/>
    <x v="1"/>
    <s v="Sold"/>
    <m/>
    <n v="0.64"/>
    <s v="Valid"/>
    <s v="Include"/>
    <n v="0"/>
    <s v="Insufficient Data"/>
    <s v="Missing Information"/>
    <s v="Exclude"/>
    <d v="2025-02-14T00:00:00"/>
    <d v="2025-02-14T00:00:00"/>
    <s v="Yes"/>
    <s v="Retail"/>
    <s v="Kolkata"/>
    <s v="Kolkata"/>
    <n v="2985.34"/>
  </r>
  <r>
    <n v="3867"/>
    <x v="0"/>
    <x v="2"/>
    <x v="7"/>
    <s v="XL"/>
    <s v="Alphabet"/>
    <s v="XL"/>
    <s v="Yes"/>
    <x v="0"/>
    <s v="Available"/>
    <m/>
    <m/>
    <s v="Invalid"/>
    <s v="Exclude"/>
    <n v="0"/>
    <s v="Insufficient Data"/>
    <s v="Missing Information"/>
    <s v="Exclude"/>
    <d v="2024-10-04T00:00:00"/>
    <d v="2024-10-04T00:00:00"/>
    <s v="Yes"/>
    <s v="Online"/>
    <s v="bengaluru"/>
    <s v="Bengaluru"/>
    <n v="3405.94"/>
  </r>
  <r>
    <n v="3868"/>
    <x v="1"/>
    <x v="3"/>
    <x v="11"/>
    <n v="11"/>
    <s v="Number"/>
    <s v="11"/>
    <s v="Yes"/>
    <x v="5"/>
    <s v="Available"/>
    <n v="3554.76"/>
    <n v="0.51"/>
    <s v="Valid"/>
    <s v="Include"/>
    <n v="0"/>
    <n v="0"/>
    <s v="No Recorded Revenue"/>
    <s v="Exclude"/>
    <d v="2025-04-27T00:00:00"/>
    <d v="2025-04-27T00:00:00"/>
    <s v="Yes"/>
    <s v="Online"/>
    <s v="Bangalore"/>
    <s v="Bangalore"/>
    <n v="-593.5"/>
  </r>
  <r>
    <n v="3869"/>
    <x v="1"/>
    <x v="4"/>
    <x v="19"/>
    <s v="L"/>
    <s v="Alphabet"/>
    <s v="L"/>
    <s v="Yes"/>
    <x v="1"/>
    <s v="Sold"/>
    <n v="7599.38"/>
    <n v="1.17"/>
    <s v="Invalid"/>
    <s v="Exclude"/>
    <n v="-3875.68"/>
    <s v="Insufficient Data"/>
    <s v="Missing Information"/>
    <s v="Exclude"/>
    <m/>
    <s v="Missing Date"/>
    <s v="No"/>
    <s v="Retail"/>
    <s v="Delhi"/>
    <s v="Delhi"/>
    <n v="-633.80999999999995"/>
  </r>
  <r>
    <n v="3870"/>
    <x v="1"/>
    <x v="0"/>
    <x v="14"/>
    <s v="M"/>
    <s v="Alphabet"/>
    <s v="M"/>
    <s v="Yes"/>
    <x v="0"/>
    <s v="Available"/>
    <n v="6944.2"/>
    <m/>
    <s v="Invalid"/>
    <s v="Exclude"/>
    <n v="0"/>
    <s v="Insufficient Data"/>
    <s v="Missing Information"/>
    <s v="Exclude"/>
    <d v="2025-05-17T00:00:00"/>
    <d v="2025-05-17T00:00:00"/>
    <s v="Yes"/>
    <s v="Online"/>
    <s v="Hyderabad"/>
    <s v="Hyderabad"/>
    <n v="764.21"/>
  </r>
  <r>
    <n v="3871"/>
    <x v="1"/>
    <x v="0"/>
    <x v="0"/>
    <s v="XL"/>
    <s v="Alphabet"/>
    <s v="XL"/>
    <s v="Yes"/>
    <x v="1"/>
    <s v="Sold"/>
    <m/>
    <m/>
    <s v="Invalid"/>
    <s v="Exclude"/>
    <n v="0"/>
    <s v="Insufficient Data"/>
    <s v="Missing Information"/>
    <s v="Exclude"/>
    <d v="2024-09-17T00:00:00"/>
    <d v="2024-09-17T00:00:00"/>
    <s v="Yes"/>
    <s v="Retail"/>
    <s v="Delhi"/>
    <s v="Delhi"/>
    <n v="1773.99"/>
  </r>
  <r>
    <n v="3872"/>
    <x v="1"/>
    <x v="0"/>
    <x v="0"/>
    <m/>
    <s v="Missing"/>
    <s v="Unknown"/>
    <s v="No"/>
    <x v="0"/>
    <s v="Available"/>
    <n v="8517.6200000000008"/>
    <m/>
    <s v="Invalid"/>
    <s v="Exclude"/>
    <n v="0"/>
    <s v="Insufficient Data"/>
    <s v="Missing Information"/>
    <s v="Exclude"/>
    <m/>
    <s v="Missing Date"/>
    <s v="No"/>
    <s v="Retail"/>
    <s v="Delhi"/>
    <s v="Delhi"/>
    <n v="962.82"/>
  </r>
  <r>
    <n v="3873"/>
    <x v="2"/>
    <x v="1"/>
    <x v="1"/>
    <s v="M"/>
    <s v="Alphabet"/>
    <s v="M"/>
    <s v="Yes"/>
    <x v="1"/>
    <s v="Sold"/>
    <m/>
    <m/>
    <s v="Invalid"/>
    <s v="Exclude"/>
    <n v="0"/>
    <s v="Insufficient Data"/>
    <s v="Missing Information"/>
    <s v="Exclude"/>
    <m/>
    <s v="Missing Date"/>
    <s v="No"/>
    <s v="Online"/>
    <s v="bengaluru"/>
    <s v="Bengaluru"/>
    <n v="996.15"/>
  </r>
  <r>
    <n v="3874"/>
    <x v="1"/>
    <x v="4"/>
    <x v="19"/>
    <s v="XL"/>
    <s v="Alphabet"/>
    <s v="XL"/>
    <s v="Yes"/>
    <x v="2"/>
    <s v="Sold"/>
    <n v="3305.6"/>
    <n v="0.7"/>
    <s v="Valid"/>
    <s v="Include"/>
    <n v="3966.72"/>
    <n v="3966.7200000000003"/>
    <s v="Valid Revenue"/>
    <s v="Include"/>
    <d v="2024-08-27T00:00:00"/>
    <d v="2024-08-27T00:00:00"/>
    <s v="Yes"/>
    <s v="Online"/>
    <s v="Kolkata"/>
    <s v="Kolkata"/>
    <n v="1605.13"/>
  </r>
  <r>
    <n v="3875"/>
    <x v="1"/>
    <x v="4"/>
    <x v="19"/>
    <s v="L"/>
    <s v="Alphabet"/>
    <s v="L"/>
    <s v="Yes"/>
    <x v="5"/>
    <s v="Available"/>
    <n v="3304.18"/>
    <n v="0.9"/>
    <s v="Valid"/>
    <s v="Include"/>
    <n v="0"/>
    <n v="0"/>
    <s v="No Recorded Revenue"/>
    <s v="Exclude"/>
    <m/>
    <s v="Missing Date"/>
    <s v="No"/>
    <s v="Retail"/>
    <s v="Pune"/>
    <s v="Pune"/>
    <n v="3345.28"/>
  </r>
  <r>
    <n v="3876"/>
    <x v="2"/>
    <x v="1"/>
    <x v="15"/>
    <s v="XL"/>
    <s v="Alphabet"/>
    <s v="XL"/>
    <s v="Yes"/>
    <x v="4"/>
    <s v="Check Return/Refund"/>
    <n v="4310.8999999999996"/>
    <m/>
    <s v="Invalid"/>
    <s v="Exclude"/>
    <n v="0"/>
    <n v="-4310.8999999999996"/>
    <s v="Negative Revenue"/>
    <s v="Exclude"/>
    <d v="2024-12-24T00:00:00"/>
    <d v="2024-12-24T00:00:00"/>
    <s v="Yes"/>
    <s v="Retail"/>
    <s v="Hyderabad"/>
    <s v="Hyderabad"/>
    <n v="3835.88"/>
  </r>
  <r>
    <n v="3877"/>
    <x v="2"/>
    <x v="0"/>
    <x v="0"/>
    <m/>
    <s v="Missing"/>
    <s v="Unknown"/>
    <s v="No"/>
    <x v="0"/>
    <s v="Available"/>
    <m/>
    <m/>
    <s v="Invalid"/>
    <s v="Exclude"/>
    <n v="0"/>
    <s v="Insufficient Data"/>
    <s v="Missing Information"/>
    <s v="Exclude"/>
    <d v="2025-03-18T00:00:00"/>
    <d v="2025-03-18T00:00:00"/>
    <s v="Yes"/>
    <s v="Online"/>
    <s v="Delhi"/>
    <s v="Delhi"/>
    <n v="2594.37"/>
  </r>
  <r>
    <n v="3878"/>
    <x v="2"/>
    <x v="3"/>
    <x v="10"/>
    <s v="XL"/>
    <s v="Alphabet"/>
    <s v="XL"/>
    <s v="Yes"/>
    <x v="0"/>
    <s v="Available"/>
    <n v="3224.56"/>
    <m/>
    <s v="Invalid"/>
    <s v="Exclude"/>
    <n v="0"/>
    <s v="Insufficient Data"/>
    <s v="Missing Information"/>
    <s v="Exclude"/>
    <d v="2024-08-13T00:00:00"/>
    <d v="2024-08-13T00:00:00"/>
    <s v="Yes"/>
    <s v="Retail"/>
    <s v="Kolkata"/>
    <s v="Kolkata"/>
    <n v="2178.2199999999998"/>
  </r>
  <r>
    <n v="3879"/>
    <x v="2"/>
    <x v="0"/>
    <x v="5"/>
    <n v="11"/>
    <s v="Number"/>
    <s v="11"/>
    <s v="Yes"/>
    <x v="5"/>
    <s v="Available"/>
    <n v="6473.43"/>
    <n v="0.1"/>
    <s v="Valid"/>
    <s v="Include"/>
    <n v="0"/>
    <n v="0"/>
    <s v="No Recorded Revenue"/>
    <s v="Exclude"/>
    <m/>
    <s v="Missing Date"/>
    <s v="No"/>
    <s v="Retail"/>
    <s v="Pune"/>
    <s v="Pune"/>
    <n v="2954.36"/>
  </r>
  <r>
    <n v="3880"/>
    <x v="0"/>
    <x v="1"/>
    <x v="2"/>
    <m/>
    <s v="Missing"/>
    <s v="Unknown"/>
    <s v="No"/>
    <x v="5"/>
    <s v="Available"/>
    <m/>
    <n v="1.1000000000000001"/>
    <s v="Invalid"/>
    <s v="Exclude"/>
    <n v="0"/>
    <s v="Insufficient Data"/>
    <s v="Missing Information"/>
    <s v="Exclude"/>
    <d v="2025-02-25T00:00:00"/>
    <d v="2025-02-25T00:00:00"/>
    <s v="Yes"/>
    <s v="Online"/>
    <s v="Mumbai"/>
    <s v="Mumbai"/>
    <n v="-185.41"/>
  </r>
  <r>
    <n v="3881"/>
    <x v="1"/>
    <x v="0"/>
    <x v="0"/>
    <m/>
    <s v="Missing"/>
    <s v="Unknown"/>
    <s v="No"/>
    <x v="1"/>
    <s v="Sold"/>
    <n v="3656.98"/>
    <n v="0.06"/>
    <s v="Valid"/>
    <s v="Include"/>
    <n v="10312.68"/>
    <n v="10312.6836"/>
    <s v="Valid Revenue"/>
    <s v="Include"/>
    <m/>
    <s v="Missing Date"/>
    <s v="No"/>
    <s v="Online"/>
    <s v="Hyderabad"/>
    <s v="Hyderabad"/>
    <n v="1953.91"/>
  </r>
  <r>
    <n v="3882"/>
    <x v="2"/>
    <x v="1"/>
    <x v="1"/>
    <s v="M"/>
    <s v="Alphabet"/>
    <s v="M"/>
    <s v="Yes"/>
    <x v="0"/>
    <s v="Available"/>
    <n v="7237.49"/>
    <m/>
    <s v="Invalid"/>
    <s v="Exclude"/>
    <n v="0"/>
    <s v="Insufficient Data"/>
    <s v="Missing Information"/>
    <s v="Exclude"/>
    <m/>
    <s v="Missing Date"/>
    <s v="No"/>
    <s v="Online"/>
    <s v="Bangalore"/>
    <s v="Bangalore"/>
    <n v="-376.24"/>
  </r>
  <r>
    <n v="3883"/>
    <x v="0"/>
    <x v="1"/>
    <x v="2"/>
    <s v="M"/>
    <s v="Alphabet"/>
    <s v="M"/>
    <s v="Yes"/>
    <x v="0"/>
    <s v="Available"/>
    <n v="8737.43"/>
    <m/>
    <s v="Invalid"/>
    <s v="Exclude"/>
    <n v="0"/>
    <s v="Insufficient Data"/>
    <s v="Missing Information"/>
    <s v="Exclude"/>
    <d v="2025-05-10T00:00:00"/>
    <d v="2025-05-10T00:00:00"/>
    <s v="Yes"/>
    <s v="Retail"/>
    <s v="Delhi"/>
    <s v="Delhi"/>
    <n v="-1174.75"/>
  </r>
  <r>
    <n v="2012"/>
    <x v="2"/>
    <x v="4"/>
    <x v="8"/>
    <s v="XL"/>
    <s v="Alphabet"/>
    <s v="XL"/>
    <s v="Yes"/>
    <x v="0"/>
    <s v="Available"/>
    <m/>
    <m/>
    <s v="Invalid"/>
    <s v="Exclude"/>
    <n v="0"/>
    <s v="Insufficient Data"/>
    <s v="Missing Information"/>
    <s v="Exclude"/>
    <d v="2025-03-30T00:00:00"/>
    <d v="2025-03-30T00:00:00"/>
    <s v="Yes"/>
    <s v="Retail"/>
    <s v="Bangalore"/>
    <s v="Bangalore"/>
    <n v="-685.96"/>
  </r>
  <r>
    <n v="3885"/>
    <x v="2"/>
    <x v="0"/>
    <x v="9"/>
    <s v="XL"/>
    <s v="Alphabet"/>
    <s v="XL"/>
    <s v="Yes"/>
    <x v="6"/>
    <s v="Sold"/>
    <m/>
    <m/>
    <s v="Invalid"/>
    <s v="Exclude"/>
    <n v="0"/>
    <s v="Insufficient Data"/>
    <s v="Missing Information"/>
    <s v="Exclude"/>
    <d v="2024-11-10T00:00:00"/>
    <d v="2024-11-10T00:00:00"/>
    <s v="Yes"/>
    <s v="Online"/>
    <s v="bengaluru"/>
    <s v="Bengaluru"/>
    <n v="-512.97"/>
  </r>
  <r>
    <n v="3886"/>
    <x v="0"/>
    <x v="4"/>
    <x v="12"/>
    <n v="8"/>
    <s v="Number"/>
    <s v="8"/>
    <s v="Yes"/>
    <x v="0"/>
    <s v="Available"/>
    <n v="4967.6899999999996"/>
    <m/>
    <s v="Invalid"/>
    <s v="Exclude"/>
    <n v="0"/>
    <s v="Insufficient Data"/>
    <s v="Missing Information"/>
    <s v="Exclude"/>
    <d v="2025-01-16T00:00:00"/>
    <d v="2025-01-16T00:00:00"/>
    <s v="Yes"/>
    <s v="Retail"/>
    <s v="Delhi"/>
    <s v="Delhi"/>
    <n v="-136.16"/>
  </r>
  <r>
    <n v="3887"/>
    <x v="1"/>
    <x v="4"/>
    <x v="13"/>
    <n v="10"/>
    <s v="Number"/>
    <s v="10"/>
    <s v="Yes"/>
    <x v="2"/>
    <s v="Sold"/>
    <m/>
    <m/>
    <s v="Invalid"/>
    <s v="Exclude"/>
    <n v="0"/>
    <s v="Insufficient Data"/>
    <s v="Missing Information"/>
    <s v="Exclude"/>
    <d v="2025-06-07T00:00:00"/>
    <d v="2025-06-07T00:00:00"/>
    <s v="Yes"/>
    <s v="Online"/>
    <s v="Mumbai"/>
    <s v="Mumbai"/>
    <n v="3824.51"/>
  </r>
  <r>
    <n v="3888"/>
    <x v="0"/>
    <x v="0"/>
    <x v="14"/>
    <m/>
    <s v="Missing"/>
    <s v="Unknown"/>
    <s v="No"/>
    <x v="0"/>
    <s v="Available"/>
    <n v="3737.67"/>
    <m/>
    <s v="Invalid"/>
    <s v="Exclude"/>
    <n v="0"/>
    <s v="Insufficient Data"/>
    <s v="Missing Information"/>
    <s v="Exclude"/>
    <d v="2024-12-30T00:00:00"/>
    <d v="2024-12-30T00:00:00"/>
    <s v="Yes"/>
    <s v="Online"/>
    <s v="Mumbai"/>
    <s v="Mumbai"/>
    <n v="-341.37"/>
  </r>
  <r>
    <n v="3889"/>
    <x v="0"/>
    <x v="1"/>
    <x v="15"/>
    <m/>
    <s v="Missing"/>
    <s v="Unknown"/>
    <s v="No"/>
    <x v="0"/>
    <s v="Available"/>
    <n v="8925.2900000000009"/>
    <n v="0.05"/>
    <s v="Valid"/>
    <s v="Include"/>
    <n v="0"/>
    <s v="Insufficient Data"/>
    <s v="Missing Information"/>
    <s v="Exclude"/>
    <d v="2024-07-24T00:00:00"/>
    <d v="2024-07-24T00:00:00"/>
    <s v="Yes"/>
    <s v="Online"/>
    <s v="Kolkata"/>
    <s v="Kolkata"/>
    <n v="-407.63"/>
  </r>
  <r>
    <n v="3890"/>
    <x v="1"/>
    <x v="0"/>
    <x v="14"/>
    <s v="XL"/>
    <s v="Alphabet"/>
    <s v="XL"/>
    <s v="Yes"/>
    <x v="0"/>
    <s v="Available"/>
    <n v="4392.78"/>
    <m/>
    <s v="Invalid"/>
    <s v="Exclude"/>
    <n v="0"/>
    <s v="Insufficient Data"/>
    <s v="Missing Information"/>
    <s v="Exclude"/>
    <d v="2025-01-10T00:00:00"/>
    <d v="2025-01-10T00:00:00"/>
    <s v="Yes"/>
    <s v="Online"/>
    <s v="Delhi"/>
    <s v="Delhi"/>
    <n v="676.44"/>
  </r>
  <r>
    <n v="3891"/>
    <x v="2"/>
    <x v="0"/>
    <x v="14"/>
    <s v="L"/>
    <s v="Alphabet"/>
    <s v="L"/>
    <s v="Yes"/>
    <x v="5"/>
    <s v="Available"/>
    <n v="9453.17"/>
    <m/>
    <s v="Invalid"/>
    <s v="Exclude"/>
    <n v="0"/>
    <n v="0"/>
    <s v="No Recorded Revenue"/>
    <s v="Exclude"/>
    <d v="2025-02-13T00:00:00"/>
    <d v="2025-02-13T00:00:00"/>
    <s v="Yes"/>
    <s v="Retail"/>
    <s v="Bangalore"/>
    <s v="Bangalore"/>
    <n v="3832.99"/>
  </r>
  <r>
    <n v="3892"/>
    <x v="0"/>
    <x v="0"/>
    <x v="5"/>
    <s v="M"/>
    <s v="Alphabet"/>
    <s v="M"/>
    <s v="Yes"/>
    <x v="0"/>
    <s v="Available"/>
    <m/>
    <m/>
    <s v="Invalid"/>
    <s v="Exclude"/>
    <n v="0"/>
    <s v="Insufficient Data"/>
    <s v="Missing Information"/>
    <s v="Exclude"/>
    <m/>
    <s v="Missing Date"/>
    <s v="No"/>
    <s v="Online"/>
    <s v="Delhi"/>
    <s v="Delhi"/>
    <n v="2262.3000000000002"/>
  </r>
  <r>
    <n v="3893"/>
    <x v="2"/>
    <x v="4"/>
    <x v="8"/>
    <m/>
    <s v="Missing"/>
    <s v="Unknown"/>
    <s v="No"/>
    <x v="0"/>
    <s v="Available"/>
    <m/>
    <n v="1.22"/>
    <s v="Invalid"/>
    <s v="Exclude"/>
    <n v="0"/>
    <s v="Insufficient Data"/>
    <s v="Missing Information"/>
    <s v="Exclude"/>
    <d v="2025-07-13T00:00:00"/>
    <d v="2025-07-13T00:00:00"/>
    <s v="Yes"/>
    <s v="Retail"/>
    <s v="Delhi"/>
    <s v="Delhi"/>
    <n v="2784.1"/>
  </r>
  <r>
    <n v="3894"/>
    <x v="1"/>
    <x v="1"/>
    <x v="2"/>
    <n v="11"/>
    <s v="Number"/>
    <s v="11"/>
    <s v="Yes"/>
    <x v="4"/>
    <s v="Check Return/Refund"/>
    <n v="5255.98"/>
    <n v="1.03"/>
    <s v="Invalid"/>
    <s v="Exclude"/>
    <n v="157.68"/>
    <s v="Insufficient Data"/>
    <s v="Missing Information"/>
    <s v="Exclude"/>
    <d v="2024-06-08T00:00:00"/>
    <d v="2024-06-08T00:00:00"/>
    <s v="Yes"/>
    <s v="Online"/>
    <s v="Pune"/>
    <s v="Pune"/>
    <n v="-1067.96"/>
  </r>
  <r>
    <n v="3895"/>
    <x v="2"/>
    <x v="1"/>
    <x v="1"/>
    <s v="XL"/>
    <s v="Alphabet"/>
    <s v="XL"/>
    <s v="Yes"/>
    <x v="4"/>
    <s v="Check Return/Refund"/>
    <m/>
    <m/>
    <s v="Invalid"/>
    <s v="Exclude"/>
    <n v="0"/>
    <s v="Insufficient Data"/>
    <s v="Missing Information"/>
    <s v="Exclude"/>
    <d v="2025-02-15T00:00:00"/>
    <d v="2025-02-15T00:00:00"/>
    <s v="Yes"/>
    <s v="Online"/>
    <s v="Hyderabad"/>
    <s v="Hyderabad"/>
    <n v="366.35"/>
  </r>
  <r>
    <n v="3896"/>
    <x v="2"/>
    <x v="4"/>
    <x v="12"/>
    <m/>
    <s v="Missing"/>
    <s v="Unknown"/>
    <s v="No"/>
    <x v="0"/>
    <s v="Available"/>
    <n v="6289.82"/>
    <n v="0.94"/>
    <s v="Valid"/>
    <s v="Include"/>
    <n v="0"/>
    <s v="Insufficient Data"/>
    <s v="Missing Information"/>
    <s v="Exclude"/>
    <m/>
    <s v="Missing Date"/>
    <s v="No"/>
    <s v="Online"/>
    <s v="Mumbai"/>
    <s v="Mumbai"/>
    <n v="209.79"/>
  </r>
  <r>
    <n v="3897"/>
    <x v="1"/>
    <x v="1"/>
    <x v="1"/>
    <n v="8"/>
    <s v="Number"/>
    <s v="8"/>
    <s v="Yes"/>
    <x v="6"/>
    <s v="Sold"/>
    <n v="6050.27"/>
    <n v="0.69"/>
    <s v="Valid"/>
    <s v="Include"/>
    <n v="3751.17"/>
    <n v="3751.1674000000007"/>
    <s v="Valid Revenue"/>
    <s v="Include"/>
    <m/>
    <s v="Missing Date"/>
    <s v="No"/>
    <s v="Retail"/>
    <s v="Delhi"/>
    <s v="Delhi"/>
    <n v="3332.49"/>
  </r>
  <r>
    <n v="3898"/>
    <x v="2"/>
    <x v="4"/>
    <x v="19"/>
    <s v="L"/>
    <s v="Alphabet"/>
    <s v="L"/>
    <s v="Yes"/>
    <x v="3"/>
    <s v="Sold"/>
    <m/>
    <n v="7.0000000000000007E-2"/>
    <s v="Valid"/>
    <s v="Include"/>
    <n v="0"/>
    <s v="Insufficient Data"/>
    <s v="Missing Information"/>
    <s v="Exclude"/>
    <d v="2025-02-27T00:00:00"/>
    <d v="2025-02-27T00:00:00"/>
    <s v="Yes"/>
    <s v="Retail"/>
    <s v="Hyderabad"/>
    <s v="Hyderabad"/>
    <n v="1353.92"/>
  </r>
  <r>
    <n v="3899"/>
    <x v="2"/>
    <x v="4"/>
    <x v="13"/>
    <s v="L"/>
    <s v="Alphabet"/>
    <s v="L"/>
    <s v="Yes"/>
    <x v="3"/>
    <s v="Sold"/>
    <m/>
    <n v="0.75"/>
    <s v="Valid"/>
    <s v="Include"/>
    <n v="0"/>
    <s v="Insufficient Data"/>
    <s v="Missing Information"/>
    <s v="Exclude"/>
    <m/>
    <s v="Missing Date"/>
    <s v="No"/>
    <s v="Retail"/>
    <s v="Pune"/>
    <s v="Pune"/>
    <n v="-579.76"/>
  </r>
  <r>
    <n v="3900"/>
    <x v="2"/>
    <x v="4"/>
    <x v="13"/>
    <s v="M"/>
    <s v="Alphabet"/>
    <s v="M"/>
    <s v="Yes"/>
    <x v="1"/>
    <s v="Sold"/>
    <n v="9599.44"/>
    <m/>
    <s v="Invalid"/>
    <s v="Exclude"/>
    <n v="0"/>
    <n v="28798.32"/>
    <s v="Valid Revenue"/>
    <s v="Include"/>
    <d v="2024-11-01T00:00:00"/>
    <d v="2024-11-01T00:00:00"/>
    <s v="Yes"/>
    <s v="Retail"/>
    <s v="Delhi"/>
    <s v="Delhi"/>
    <n v="-553.29999999999995"/>
  </r>
  <r>
    <n v="3901"/>
    <x v="2"/>
    <x v="3"/>
    <x v="10"/>
    <s v="XL"/>
    <s v="Alphabet"/>
    <s v="XL"/>
    <s v="Yes"/>
    <x v="0"/>
    <s v="Available"/>
    <m/>
    <n v="0.12"/>
    <s v="Valid"/>
    <s v="Include"/>
    <n v="0"/>
    <s v="Insufficient Data"/>
    <s v="Missing Information"/>
    <s v="Exclude"/>
    <d v="2025-04-30T00:00:00"/>
    <d v="2025-04-30T00:00:00"/>
    <s v="Yes"/>
    <s v="Retail"/>
    <s v="Mumbai"/>
    <s v="Mumbai"/>
    <n v="1461.25"/>
  </r>
  <r>
    <n v="3902"/>
    <x v="2"/>
    <x v="3"/>
    <x v="16"/>
    <s v="XL"/>
    <s v="Alphabet"/>
    <s v="XL"/>
    <s v="Yes"/>
    <x v="0"/>
    <s v="Available"/>
    <m/>
    <n v="0.85"/>
    <s v="Valid"/>
    <s v="Include"/>
    <n v="0"/>
    <s v="Insufficient Data"/>
    <s v="Missing Information"/>
    <s v="Exclude"/>
    <d v="2025-01-02T00:00:00"/>
    <d v="2025-01-02T00:00:00"/>
    <s v="Yes"/>
    <s v="Online"/>
    <s v="Kolkata"/>
    <s v="Kolkata"/>
    <n v="3175.54"/>
  </r>
  <r>
    <n v="3903"/>
    <x v="0"/>
    <x v="3"/>
    <x v="4"/>
    <n v="9"/>
    <s v="Number"/>
    <s v="9"/>
    <s v="Yes"/>
    <x v="0"/>
    <s v="Available"/>
    <m/>
    <m/>
    <s v="Invalid"/>
    <s v="Exclude"/>
    <n v="0"/>
    <s v="Insufficient Data"/>
    <s v="Missing Information"/>
    <s v="Exclude"/>
    <m/>
    <s v="Missing Date"/>
    <s v="No"/>
    <s v="Online"/>
    <s v="Pune"/>
    <s v="Pune"/>
    <n v="-101.29"/>
  </r>
  <r>
    <n v="3904"/>
    <x v="0"/>
    <x v="1"/>
    <x v="15"/>
    <s v="L"/>
    <s v="Alphabet"/>
    <s v="L"/>
    <s v="Yes"/>
    <x v="6"/>
    <s v="Sold"/>
    <n v="7775.87"/>
    <m/>
    <s v="Invalid"/>
    <s v="Exclude"/>
    <n v="0"/>
    <n v="15551.74"/>
    <s v="Valid Revenue"/>
    <s v="Include"/>
    <d v="2025-05-28T00:00:00"/>
    <d v="2025-05-28T00:00:00"/>
    <s v="Yes"/>
    <s v="Retail"/>
    <s v="Bangalore"/>
    <s v="Bangalore"/>
    <n v="1143.1099999999999"/>
  </r>
  <r>
    <n v="3905"/>
    <x v="1"/>
    <x v="1"/>
    <x v="1"/>
    <n v="7"/>
    <s v="Number"/>
    <s v="7"/>
    <s v="Yes"/>
    <x v="0"/>
    <s v="Available"/>
    <m/>
    <m/>
    <s v="Invalid"/>
    <s v="Exclude"/>
    <n v="0"/>
    <s v="Insufficient Data"/>
    <s v="Missing Information"/>
    <s v="Exclude"/>
    <d v="2024-12-10T00:00:00"/>
    <d v="2024-12-10T00:00:00"/>
    <s v="Yes"/>
    <s v="Retail"/>
    <s v="Kolkata"/>
    <s v="Kolkata"/>
    <n v="3926.59"/>
  </r>
  <r>
    <n v="3906"/>
    <x v="2"/>
    <x v="2"/>
    <x v="17"/>
    <s v="XL"/>
    <s v="Alphabet"/>
    <s v="XL"/>
    <s v="Yes"/>
    <x v="2"/>
    <s v="Sold"/>
    <n v="7588.77"/>
    <n v="0.14000000000000001"/>
    <s v="Valid"/>
    <s v="Include"/>
    <n v="26105.37"/>
    <n v="26105.3688"/>
    <s v="Valid Revenue"/>
    <s v="Include"/>
    <d v="2024-09-04T00:00:00"/>
    <d v="2024-09-04T00:00:00"/>
    <s v="Yes"/>
    <s v="Online"/>
    <s v="Hyderabad"/>
    <s v="Hyderabad"/>
    <n v="3435.73"/>
  </r>
  <r>
    <n v="3907"/>
    <x v="1"/>
    <x v="3"/>
    <x v="4"/>
    <s v="L"/>
    <s v="Alphabet"/>
    <s v="L"/>
    <s v="Yes"/>
    <x v="1"/>
    <s v="Sold"/>
    <m/>
    <m/>
    <s v="Invalid"/>
    <s v="Exclude"/>
    <n v="0"/>
    <s v="Insufficient Data"/>
    <s v="Missing Information"/>
    <s v="Exclude"/>
    <m/>
    <s v="Missing Date"/>
    <s v="No"/>
    <s v="Retail"/>
    <s v="Delhi"/>
    <s v="Delhi"/>
    <n v="3362.1"/>
  </r>
  <r>
    <n v="3908"/>
    <x v="1"/>
    <x v="3"/>
    <x v="11"/>
    <m/>
    <s v="Missing"/>
    <s v="Unknown"/>
    <s v="No"/>
    <x v="5"/>
    <s v="Available"/>
    <n v="3253.63"/>
    <m/>
    <s v="Invalid"/>
    <s v="Exclude"/>
    <n v="0"/>
    <n v="0"/>
    <s v="No Recorded Revenue"/>
    <s v="Exclude"/>
    <d v="2025-03-18T00:00:00"/>
    <d v="2025-03-18T00:00:00"/>
    <s v="Yes"/>
    <s v="Retail"/>
    <s v="Kolkata"/>
    <s v="Kolkata"/>
    <n v="389.71"/>
  </r>
  <r>
    <n v="3909"/>
    <x v="1"/>
    <x v="1"/>
    <x v="2"/>
    <s v="L"/>
    <s v="Alphabet"/>
    <s v="L"/>
    <s v="Yes"/>
    <x v="0"/>
    <s v="Available"/>
    <m/>
    <m/>
    <s v="Invalid"/>
    <s v="Exclude"/>
    <n v="0"/>
    <s v="Insufficient Data"/>
    <s v="Missing Information"/>
    <s v="Exclude"/>
    <m/>
    <s v="Missing Date"/>
    <s v="No"/>
    <s v="Retail"/>
    <s v="Delhi"/>
    <s v="Delhi"/>
    <n v="-286.57"/>
  </r>
  <r>
    <n v="3910"/>
    <x v="2"/>
    <x v="4"/>
    <x v="13"/>
    <s v="XL"/>
    <s v="Alphabet"/>
    <s v="XL"/>
    <s v="Yes"/>
    <x v="0"/>
    <s v="Available"/>
    <n v="2913.15"/>
    <m/>
    <s v="Invalid"/>
    <s v="Exclude"/>
    <n v="0"/>
    <s v="Insufficient Data"/>
    <s v="Missing Information"/>
    <s v="Exclude"/>
    <d v="2025-03-13T00:00:00"/>
    <d v="2025-03-13T00:00:00"/>
    <s v="Yes"/>
    <s v="Online"/>
    <s v="Pune"/>
    <s v="Pune"/>
    <n v="1834.09"/>
  </r>
  <r>
    <n v="3911"/>
    <x v="2"/>
    <x v="1"/>
    <x v="2"/>
    <s v="M"/>
    <s v="Alphabet"/>
    <s v="M"/>
    <s v="Yes"/>
    <x v="3"/>
    <s v="Sold"/>
    <n v="5598.98"/>
    <m/>
    <s v="Invalid"/>
    <s v="Exclude"/>
    <n v="0"/>
    <n v="5598.98"/>
    <s v="Valid Revenue"/>
    <s v="Include"/>
    <d v="2025-05-07T00:00:00"/>
    <d v="2025-05-07T00:00:00"/>
    <s v="Yes"/>
    <s v="Retail"/>
    <s v="Mumbai"/>
    <s v="Mumbai"/>
    <n v="3070.67"/>
  </r>
  <r>
    <n v="3912"/>
    <x v="0"/>
    <x v="4"/>
    <x v="19"/>
    <s v="L"/>
    <s v="Alphabet"/>
    <s v="L"/>
    <s v="Yes"/>
    <x v="4"/>
    <s v="Check Return/Refund"/>
    <n v="6977.03"/>
    <m/>
    <s v="Invalid"/>
    <s v="Exclude"/>
    <n v="0"/>
    <n v="-6977.03"/>
    <s v="Negative Revenue"/>
    <s v="Exclude"/>
    <d v="2025-05-31T00:00:00"/>
    <d v="2025-05-31T00:00:00"/>
    <s v="Yes"/>
    <s v="Online"/>
    <s v="Pune"/>
    <s v="Pune"/>
    <n v="-670.41"/>
  </r>
  <r>
    <n v="3913"/>
    <x v="0"/>
    <x v="0"/>
    <x v="14"/>
    <s v="XL"/>
    <s v="Alphabet"/>
    <s v="XL"/>
    <s v="Yes"/>
    <x v="3"/>
    <s v="Sold"/>
    <n v="5255.09"/>
    <m/>
    <s v="Invalid"/>
    <s v="Exclude"/>
    <n v="0"/>
    <n v="5255.09"/>
    <s v="Valid Revenue"/>
    <s v="Include"/>
    <d v="2024-06-12T00:00:00"/>
    <d v="2024-06-12T00:00:00"/>
    <s v="Yes"/>
    <s v="Retail"/>
    <s v="Delhi"/>
    <s v="Delhi"/>
    <n v="2941.84"/>
  </r>
  <r>
    <n v="3914"/>
    <x v="0"/>
    <x v="1"/>
    <x v="1"/>
    <s v="XL"/>
    <s v="Alphabet"/>
    <s v="XL"/>
    <s v="Yes"/>
    <x v="6"/>
    <s v="Sold"/>
    <m/>
    <m/>
    <s v="Invalid"/>
    <s v="Exclude"/>
    <n v="0"/>
    <s v="Insufficient Data"/>
    <s v="Missing Information"/>
    <s v="Exclude"/>
    <d v="2024-10-29T00:00:00"/>
    <d v="2024-10-29T00:00:00"/>
    <s v="Yes"/>
    <s v="Retail"/>
    <s v="Delhi"/>
    <s v="Delhi"/>
    <n v="1253.02"/>
  </r>
  <r>
    <n v="3915"/>
    <x v="2"/>
    <x v="3"/>
    <x v="11"/>
    <s v="M"/>
    <s v="Alphabet"/>
    <s v="M"/>
    <s v="Yes"/>
    <x v="6"/>
    <s v="Sold"/>
    <n v="7962.36"/>
    <m/>
    <s v="Invalid"/>
    <s v="Exclude"/>
    <n v="0"/>
    <n v="15924.72"/>
    <s v="Valid Revenue"/>
    <s v="Include"/>
    <d v="2025-03-12T00:00:00"/>
    <d v="2025-03-12T00:00:00"/>
    <s v="Yes"/>
    <s v="Online"/>
    <s v="Pune"/>
    <s v="Pune"/>
    <n v="3067.47"/>
  </r>
  <r>
    <n v="3916"/>
    <x v="1"/>
    <x v="1"/>
    <x v="2"/>
    <s v="L"/>
    <s v="Alphabet"/>
    <s v="L"/>
    <s v="Yes"/>
    <x v="1"/>
    <s v="Sold"/>
    <m/>
    <m/>
    <s v="Invalid"/>
    <s v="Exclude"/>
    <n v="0"/>
    <s v="Insufficient Data"/>
    <s v="Missing Information"/>
    <s v="Exclude"/>
    <m/>
    <s v="Missing Date"/>
    <s v="No"/>
    <s v="Retail"/>
    <s v="Kolkata"/>
    <s v="Kolkata"/>
    <n v="1315.69"/>
  </r>
  <r>
    <n v="3917"/>
    <x v="1"/>
    <x v="3"/>
    <x v="4"/>
    <s v="L"/>
    <s v="Alphabet"/>
    <s v="L"/>
    <s v="Yes"/>
    <x v="5"/>
    <s v="Available"/>
    <n v="4726.33"/>
    <m/>
    <s v="Invalid"/>
    <s v="Exclude"/>
    <n v="0"/>
    <n v="0"/>
    <s v="No Recorded Revenue"/>
    <s v="Exclude"/>
    <d v="2024-10-02T00:00:00"/>
    <d v="2024-10-02T00:00:00"/>
    <s v="Yes"/>
    <s v="Online"/>
    <s v="Pune"/>
    <s v="Pune"/>
    <n v="3551.31"/>
  </r>
  <r>
    <n v="3918"/>
    <x v="2"/>
    <x v="3"/>
    <x v="16"/>
    <s v="M"/>
    <s v="Alphabet"/>
    <s v="M"/>
    <s v="Yes"/>
    <x v="0"/>
    <s v="Available"/>
    <m/>
    <n v="0.85"/>
    <s v="Valid"/>
    <s v="Include"/>
    <n v="0"/>
    <s v="Insufficient Data"/>
    <s v="Missing Information"/>
    <s v="Exclude"/>
    <m/>
    <s v="Missing Date"/>
    <s v="No"/>
    <s v="Online"/>
    <s v="Bangalore"/>
    <s v="Bangalore"/>
    <n v="1173.8"/>
  </r>
  <r>
    <n v="2032"/>
    <x v="0"/>
    <x v="2"/>
    <x v="7"/>
    <n v="6"/>
    <s v="Number"/>
    <s v="6"/>
    <s v="Yes"/>
    <x v="4"/>
    <s v="Check Return/Refund"/>
    <m/>
    <m/>
    <s v="Invalid"/>
    <s v="Exclude"/>
    <n v="0"/>
    <s v="Insufficient Data"/>
    <s v="Missing Information"/>
    <s v="Exclude"/>
    <d v="2025-03-08T00:00:00"/>
    <d v="2025-03-08T00:00:00"/>
    <s v="Yes"/>
    <s v="Retail"/>
    <s v="Bangalore"/>
    <s v="Bangalore"/>
    <n v="2281.5"/>
  </r>
  <r>
    <n v="3920"/>
    <x v="1"/>
    <x v="3"/>
    <x v="10"/>
    <s v="L"/>
    <s v="Alphabet"/>
    <s v="L"/>
    <s v="Yes"/>
    <x v="0"/>
    <s v="Available"/>
    <n v="5540.68"/>
    <m/>
    <s v="Invalid"/>
    <s v="Exclude"/>
    <n v="0"/>
    <s v="Insufficient Data"/>
    <s v="Missing Information"/>
    <s v="Exclude"/>
    <d v="2025-06-09T00:00:00"/>
    <d v="2025-06-09T00:00:00"/>
    <s v="Yes"/>
    <s v="Online"/>
    <s v="Pune"/>
    <s v="Pune"/>
    <n v="1252.1199999999999"/>
  </r>
  <r>
    <n v="3921"/>
    <x v="0"/>
    <x v="2"/>
    <x v="3"/>
    <s v="L"/>
    <s v="Alphabet"/>
    <s v="L"/>
    <s v="Yes"/>
    <x v="0"/>
    <s v="Available"/>
    <m/>
    <m/>
    <s v="Invalid"/>
    <s v="Exclude"/>
    <n v="0"/>
    <s v="Insufficient Data"/>
    <s v="Missing Information"/>
    <s v="Exclude"/>
    <d v="2025-05-23T00:00:00"/>
    <d v="2025-05-23T00:00:00"/>
    <s v="Yes"/>
    <s v="Retail"/>
    <s v="Hyderabad"/>
    <s v="Hyderabad"/>
    <n v="3939.3"/>
  </r>
  <r>
    <n v="3922"/>
    <x v="0"/>
    <x v="1"/>
    <x v="15"/>
    <s v="L"/>
    <s v="Alphabet"/>
    <s v="L"/>
    <s v="Yes"/>
    <x v="0"/>
    <s v="Available"/>
    <m/>
    <m/>
    <s v="Invalid"/>
    <s v="Exclude"/>
    <n v="0"/>
    <s v="Insufficient Data"/>
    <s v="Missing Information"/>
    <s v="Exclude"/>
    <m/>
    <s v="Missing Date"/>
    <s v="No"/>
    <s v="Retail"/>
    <s v="Bangalore"/>
    <s v="Bangalore"/>
    <n v="1876.21"/>
  </r>
  <r>
    <n v="3923"/>
    <x v="2"/>
    <x v="4"/>
    <x v="19"/>
    <s v="XL"/>
    <s v="Alphabet"/>
    <s v="XL"/>
    <s v="Yes"/>
    <x v="5"/>
    <s v="Available"/>
    <n v="2187.0100000000002"/>
    <m/>
    <s v="Invalid"/>
    <s v="Exclude"/>
    <n v="0"/>
    <n v="0"/>
    <s v="No Recorded Revenue"/>
    <s v="Exclude"/>
    <d v="2025-01-21T00:00:00"/>
    <d v="2025-01-21T00:00:00"/>
    <s v="Yes"/>
    <s v="Online"/>
    <s v="Kolkata"/>
    <s v="Kolkata"/>
    <n v="-197.46"/>
  </r>
  <r>
    <n v="3924"/>
    <x v="1"/>
    <x v="3"/>
    <x v="16"/>
    <s v="L"/>
    <s v="Alphabet"/>
    <s v="L"/>
    <s v="Yes"/>
    <x v="0"/>
    <s v="Available"/>
    <n v="4809.5"/>
    <m/>
    <s v="Invalid"/>
    <s v="Exclude"/>
    <n v="0"/>
    <s v="Insufficient Data"/>
    <s v="Missing Information"/>
    <s v="Exclude"/>
    <d v="2024-03-26T00:00:00"/>
    <d v="2024-03-26T00:00:00"/>
    <s v="Yes"/>
    <s v="Online"/>
    <s v="Kolkata"/>
    <s v="Kolkata"/>
    <n v="3090.67"/>
  </r>
  <r>
    <n v="3925"/>
    <x v="0"/>
    <x v="4"/>
    <x v="19"/>
    <s v="M"/>
    <s v="Alphabet"/>
    <s v="M"/>
    <s v="Yes"/>
    <x v="6"/>
    <s v="Sold"/>
    <m/>
    <n v="0.23"/>
    <s v="Valid"/>
    <s v="Include"/>
    <n v="0"/>
    <s v="Insufficient Data"/>
    <s v="Missing Information"/>
    <s v="Exclude"/>
    <d v="2025-04-19T00:00:00"/>
    <d v="2025-04-19T00:00:00"/>
    <s v="Yes"/>
    <s v="Retail"/>
    <s v="Hyderabad"/>
    <s v="Hyderabad"/>
    <n v="36.04"/>
  </r>
  <r>
    <n v="3926"/>
    <x v="2"/>
    <x v="2"/>
    <x v="17"/>
    <s v="XL"/>
    <s v="Alphabet"/>
    <s v="XL"/>
    <s v="Yes"/>
    <x v="6"/>
    <s v="Sold"/>
    <n v="4791.8599999999997"/>
    <m/>
    <s v="Invalid"/>
    <s v="Exclude"/>
    <n v="0"/>
    <n v="9583.7199999999993"/>
    <s v="Valid Revenue"/>
    <s v="Include"/>
    <d v="2024-11-08T00:00:00"/>
    <d v="2024-11-08T00:00:00"/>
    <s v="Yes"/>
    <s v="Online"/>
    <s v="Mumbai"/>
    <s v="Mumbai"/>
    <n v="2972.86"/>
  </r>
  <r>
    <n v="3927"/>
    <x v="1"/>
    <x v="1"/>
    <x v="2"/>
    <s v="L"/>
    <s v="Alphabet"/>
    <s v="L"/>
    <s v="Yes"/>
    <x v="0"/>
    <s v="Available"/>
    <m/>
    <m/>
    <s v="Invalid"/>
    <s v="Exclude"/>
    <n v="0"/>
    <s v="Insufficient Data"/>
    <s v="Missing Information"/>
    <s v="Exclude"/>
    <d v="2025-04-10T00:00:00"/>
    <d v="2025-04-10T00:00:00"/>
    <s v="Yes"/>
    <s v="Retail"/>
    <s v="bengaluru"/>
    <s v="Bengaluru"/>
    <n v="999.67"/>
  </r>
  <r>
    <n v="3928"/>
    <x v="2"/>
    <x v="3"/>
    <x v="16"/>
    <m/>
    <s v="Missing"/>
    <s v="Unknown"/>
    <s v="No"/>
    <x v="6"/>
    <s v="Sold"/>
    <n v="5636.21"/>
    <n v="0.74"/>
    <s v="Valid"/>
    <s v="Include"/>
    <n v="2930.83"/>
    <n v="2930.8292000000001"/>
    <s v="Valid Revenue"/>
    <s v="Include"/>
    <m/>
    <s v="Missing Date"/>
    <s v="No"/>
    <s v="Retail"/>
    <s v="Delhi"/>
    <s v="Delhi"/>
    <n v="-984.86"/>
  </r>
  <r>
    <n v="3929"/>
    <x v="0"/>
    <x v="3"/>
    <x v="11"/>
    <m/>
    <s v="Missing"/>
    <s v="Unknown"/>
    <s v="No"/>
    <x v="3"/>
    <s v="Sold"/>
    <n v="4199.97"/>
    <n v="0.9"/>
    <s v="Valid"/>
    <s v="Include"/>
    <n v="420"/>
    <n v="419.99699999999996"/>
    <s v="Valid Revenue"/>
    <s v="Include"/>
    <d v="2025-05-14T00:00:00"/>
    <d v="2025-05-14T00:00:00"/>
    <s v="Yes"/>
    <s v="Retail"/>
    <s v="Mumbai"/>
    <s v="Mumbai"/>
    <n v="-861.44"/>
  </r>
  <r>
    <n v="3930"/>
    <x v="2"/>
    <x v="1"/>
    <x v="15"/>
    <n v="7"/>
    <s v="Number"/>
    <s v="7"/>
    <s v="Yes"/>
    <x v="0"/>
    <s v="Available"/>
    <n v="3606.77"/>
    <m/>
    <s v="Invalid"/>
    <s v="Exclude"/>
    <n v="0"/>
    <s v="Insufficient Data"/>
    <s v="Missing Information"/>
    <s v="Exclude"/>
    <d v="2025-02-08T00:00:00"/>
    <d v="2025-02-08T00:00:00"/>
    <s v="Yes"/>
    <s v="Retail"/>
    <s v="Mumbai"/>
    <s v="Mumbai"/>
    <n v="3624.68"/>
  </r>
  <r>
    <n v="3931"/>
    <x v="2"/>
    <x v="2"/>
    <x v="17"/>
    <s v="XL"/>
    <s v="Alphabet"/>
    <s v="XL"/>
    <s v="Yes"/>
    <x v="0"/>
    <s v="Available"/>
    <n v="9904.73"/>
    <n v="0.66"/>
    <s v="Valid"/>
    <s v="Include"/>
    <n v="0"/>
    <s v="Insufficient Data"/>
    <s v="Missing Information"/>
    <s v="Exclude"/>
    <m/>
    <s v="Missing Date"/>
    <s v="No"/>
    <s v="Online"/>
    <s v="Hyderabad"/>
    <s v="Hyderabad"/>
    <n v="-115.24"/>
  </r>
  <r>
    <n v="3932"/>
    <x v="0"/>
    <x v="0"/>
    <x v="0"/>
    <s v="L"/>
    <s v="Alphabet"/>
    <s v="L"/>
    <s v="Yes"/>
    <x v="2"/>
    <s v="Sold"/>
    <n v="4520.97"/>
    <n v="0.54"/>
    <s v="Valid"/>
    <s v="Include"/>
    <n v="8318.58"/>
    <n v="8318.5848000000005"/>
    <s v="Valid Revenue"/>
    <s v="Include"/>
    <d v="2025-06-10T00:00:00"/>
    <d v="2025-06-10T00:00:00"/>
    <s v="Yes"/>
    <s v="Retail"/>
    <s v="Bangalore"/>
    <s v="Bangalore"/>
    <n v="1289.3599999999999"/>
  </r>
  <r>
    <n v="3933"/>
    <x v="2"/>
    <x v="0"/>
    <x v="0"/>
    <s v="XL"/>
    <s v="Alphabet"/>
    <s v="XL"/>
    <s v="Yes"/>
    <x v="2"/>
    <s v="Sold"/>
    <m/>
    <m/>
    <s v="Invalid"/>
    <s v="Exclude"/>
    <n v="0"/>
    <s v="Insufficient Data"/>
    <s v="Missing Information"/>
    <s v="Exclude"/>
    <d v="2025-01-25T00:00:00"/>
    <d v="2025-01-25T00:00:00"/>
    <s v="Yes"/>
    <s v="Online"/>
    <s v="Pune"/>
    <s v="Pune"/>
    <n v="1348.54"/>
  </r>
  <r>
    <n v="3934"/>
    <x v="0"/>
    <x v="1"/>
    <x v="6"/>
    <m/>
    <s v="Missing"/>
    <s v="Unknown"/>
    <s v="No"/>
    <x v="0"/>
    <s v="Available"/>
    <m/>
    <m/>
    <s v="Invalid"/>
    <s v="Exclude"/>
    <n v="0"/>
    <s v="Insufficient Data"/>
    <s v="Missing Information"/>
    <s v="Exclude"/>
    <m/>
    <s v="Missing Date"/>
    <s v="No"/>
    <s v="Online"/>
    <s v="Kolkata"/>
    <s v="Kolkata"/>
    <n v="2313.79"/>
  </r>
  <r>
    <n v="3935"/>
    <x v="1"/>
    <x v="3"/>
    <x v="4"/>
    <s v="M"/>
    <s v="Alphabet"/>
    <s v="M"/>
    <s v="Yes"/>
    <x v="0"/>
    <s v="Available"/>
    <m/>
    <m/>
    <s v="Invalid"/>
    <s v="Exclude"/>
    <n v="0"/>
    <s v="Insufficient Data"/>
    <s v="Missing Information"/>
    <s v="Exclude"/>
    <d v="2025-07-22T00:00:00"/>
    <d v="2025-07-22T00:00:00"/>
    <s v="Yes"/>
    <s v="Retail"/>
    <s v="Pune"/>
    <s v="Pune"/>
    <n v="-833.94"/>
  </r>
  <r>
    <n v="3936"/>
    <x v="0"/>
    <x v="2"/>
    <x v="3"/>
    <s v="M"/>
    <s v="Alphabet"/>
    <s v="M"/>
    <s v="Yes"/>
    <x v="1"/>
    <s v="Sold"/>
    <n v="3544.33"/>
    <m/>
    <s v="Invalid"/>
    <s v="Exclude"/>
    <n v="0"/>
    <n v="10632.99"/>
    <s v="Valid Revenue"/>
    <s v="Include"/>
    <d v="2023-07-28T00:00:00"/>
    <d v="2023-07-28T00:00:00"/>
    <s v="Yes"/>
    <s v="Retail"/>
    <s v="Pune"/>
    <s v="Pune"/>
    <n v="1983.5"/>
  </r>
  <r>
    <n v="3937"/>
    <x v="1"/>
    <x v="3"/>
    <x v="4"/>
    <s v="M"/>
    <s v="Alphabet"/>
    <s v="M"/>
    <s v="Yes"/>
    <x v="0"/>
    <s v="Available"/>
    <n v="9550.19"/>
    <m/>
    <s v="Invalid"/>
    <s v="Exclude"/>
    <n v="0"/>
    <s v="Insufficient Data"/>
    <s v="Missing Information"/>
    <s v="Exclude"/>
    <d v="2024-12-07T00:00:00"/>
    <d v="2024-12-07T00:00:00"/>
    <s v="Yes"/>
    <s v="Online"/>
    <s v="Hyderabad"/>
    <s v="Hyderabad"/>
    <n v="-638.36"/>
  </r>
  <r>
    <n v="3938"/>
    <x v="0"/>
    <x v="0"/>
    <x v="0"/>
    <n v="8"/>
    <s v="Number"/>
    <s v="8"/>
    <s v="Yes"/>
    <x v="3"/>
    <s v="Sold"/>
    <n v="2823.65"/>
    <m/>
    <s v="Invalid"/>
    <s v="Exclude"/>
    <n v="0"/>
    <n v="2823.65"/>
    <s v="Valid Revenue"/>
    <s v="Include"/>
    <m/>
    <s v="Missing Date"/>
    <s v="No"/>
    <s v="Online"/>
    <s v="Kolkata"/>
    <s v="Kolkata"/>
    <n v="1933.98"/>
  </r>
  <r>
    <n v="3939"/>
    <x v="1"/>
    <x v="0"/>
    <x v="14"/>
    <s v="M"/>
    <s v="Alphabet"/>
    <s v="M"/>
    <s v="Yes"/>
    <x v="0"/>
    <s v="Available"/>
    <m/>
    <m/>
    <s v="Invalid"/>
    <s v="Exclude"/>
    <n v="0"/>
    <s v="Insufficient Data"/>
    <s v="Missing Information"/>
    <s v="Exclude"/>
    <d v="2025-01-22T00:00:00"/>
    <d v="2025-01-22T00:00:00"/>
    <s v="Yes"/>
    <s v="Online"/>
    <s v="Bangalore"/>
    <s v="Bangalore"/>
    <n v="2219.59"/>
  </r>
  <r>
    <n v="3940"/>
    <x v="0"/>
    <x v="3"/>
    <x v="4"/>
    <n v="11"/>
    <s v="Number"/>
    <s v="11"/>
    <s v="Yes"/>
    <x v="0"/>
    <s v="Available"/>
    <m/>
    <m/>
    <s v="Invalid"/>
    <s v="Exclude"/>
    <n v="0"/>
    <s v="Insufficient Data"/>
    <s v="Missing Information"/>
    <s v="Exclude"/>
    <d v="2024-12-30T00:00:00"/>
    <d v="2024-12-30T00:00:00"/>
    <s v="Yes"/>
    <s v="Online"/>
    <s v="Hyderabad"/>
    <s v="Hyderabad"/>
    <n v="491.15"/>
  </r>
  <r>
    <n v="3941"/>
    <x v="2"/>
    <x v="1"/>
    <x v="15"/>
    <m/>
    <s v="Missing"/>
    <s v="Unknown"/>
    <s v="No"/>
    <x v="5"/>
    <s v="Available"/>
    <n v="9789.2000000000007"/>
    <m/>
    <s v="Invalid"/>
    <s v="Exclude"/>
    <n v="0"/>
    <n v="0"/>
    <s v="No Recorded Revenue"/>
    <s v="Exclude"/>
    <m/>
    <s v="Missing Date"/>
    <s v="No"/>
    <s v="Online"/>
    <s v="Pune"/>
    <s v="Pune"/>
    <n v="1829.77"/>
  </r>
  <r>
    <n v="3942"/>
    <x v="2"/>
    <x v="2"/>
    <x v="3"/>
    <s v="M"/>
    <s v="Alphabet"/>
    <s v="M"/>
    <s v="Yes"/>
    <x v="3"/>
    <s v="Sold"/>
    <n v="3283.25"/>
    <m/>
    <s v="Invalid"/>
    <s v="Exclude"/>
    <n v="0"/>
    <n v="3283.25"/>
    <s v="Valid Revenue"/>
    <s v="Include"/>
    <d v="2024-04-27T00:00:00"/>
    <d v="2024-04-27T00:00:00"/>
    <s v="Yes"/>
    <s v="Online"/>
    <s v="Delhi"/>
    <s v="Delhi"/>
    <n v="-938.81"/>
  </r>
  <r>
    <n v="3943"/>
    <x v="1"/>
    <x v="1"/>
    <x v="1"/>
    <m/>
    <s v="Missing"/>
    <s v="Unknown"/>
    <s v="No"/>
    <x v="5"/>
    <s v="Available"/>
    <n v="7253.3"/>
    <n v="0.45"/>
    <s v="Valid"/>
    <s v="Include"/>
    <n v="0"/>
    <n v="0"/>
    <s v="No Recorded Revenue"/>
    <s v="Exclude"/>
    <m/>
    <s v="Missing Date"/>
    <s v="No"/>
    <s v="Retail"/>
    <s v="Bangalore"/>
    <s v="Bangalore"/>
    <n v="3857.9"/>
  </r>
  <r>
    <n v="3944"/>
    <x v="2"/>
    <x v="0"/>
    <x v="9"/>
    <m/>
    <s v="Missing"/>
    <s v="Unknown"/>
    <s v="No"/>
    <x v="0"/>
    <s v="Available"/>
    <m/>
    <n v="0.04"/>
    <s v="Valid"/>
    <s v="Include"/>
    <n v="0"/>
    <s v="Insufficient Data"/>
    <s v="Missing Information"/>
    <s v="Exclude"/>
    <d v="2024-10-12T00:00:00"/>
    <d v="2024-10-12T00:00:00"/>
    <s v="Yes"/>
    <s v="Online"/>
    <s v="Bangalore"/>
    <s v="Bangalore"/>
    <n v="-151.58000000000001"/>
  </r>
  <r>
    <n v="2002"/>
    <x v="0"/>
    <x v="1"/>
    <x v="15"/>
    <s v="XL"/>
    <s v="Alphabet"/>
    <s v="XL"/>
    <s v="Yes"/>
    <x v="0"/>
    <s v="Available"/>
    <m/>
    <m/>
    <s v="Invalid"/>
    <s v="Exclude"/>
    <n v="0"/>
    <s v="Insufficient Data"/>
    <s v="Missing Information"/>
    <s v="Exclude"/>
    <d v="2025-05-16T00:00:00"/>
    <d v="2025-05-16T00:00:00"/>
    <s v="Yes"/>
    <s v="Online"/>
    <s v="Delhi"/>
    <s v="Delhi"/>
    <n v="-789.24"/>
  </r>
  <r>
    <n v="3946"/>
    <x v="2"/>
    <x v="0"/>
    <x v="0"/>
    <m/>
    <s v="Missing"/>
    <s v="Unknown"/>
    <s v="No"/>
    <x v="4"/>
    <s v="Check Return/Refund"/>
    <m/>
    <m/>
    <s v="Invalid"/>
    <s v="Exclude"/>
    <n v="0"/>
    <s v="Insufficient Data"/>
    <s v="Missing Information"/>
    <s v="Exclude"/>
    <d v="2024-08-23T00:00:00"/>
    <d v="2024-08-23T00:00:00"/>
    <s v="Yes"/>
    <s v="Retail"/>
    <s v="Kolkata"/>
    <s v="Kolkata"/>
    <n v="3250.78"/>
  </r>
  <r>
    <n v="3947"/>
    <x v="2"/>
    <x v="0"/>
    <x v="0"/>
    <m/>
    <s v="Missing"/>
    <s v="Unknown"/>
    <s v="No"/>
    <x v="6"/>
    <s v="Sold"/>
    <m/>
    <m/>
    <s v="Invalid"/>
    <s v="Exclude"/>
    <n v="0"/>
    <s v="Insufficient Data"/>
    <s v="Missing Information"/>
    <s v="Exclude"/>
    <d v="2024-07-29T00:00:00"/>
    <d v="2024-07-29T00:00:00"/>
    <s v="Yes"/>
    <s v="Retail"/>
    <s v="Kolkata"/>
    <s v="Kolkata"/>
    <n v="3354.76"/>
  </r>
  <r>
    <n v="3948"/>
    <x v="1"/>
    <x v="4"/>
    <x v="19"/>
    <s v="L"/>
    <s v="Alphabet"/>
    <s v="L"/>
    <s v="Yes"/>
    <x v="0"/>
    <s v="Available"/>
    <m/>
    <n v="0.64"/>
    <s v="Valid"/>
    <s v="Include"/>
    <n v="0"/>
    <s v="Insufficient Data"/>
    <s v="Missing Information"/>
    <s v="Exclude"/>
    <m/>
    <s v="Missing Date"/>
    <s v="No"/>
    <s v="Online"/>
    <s v="Delhi"/>
    <s v="Delhi"/>
    <n v="3470.77"/>
  </r>
  <r>
    <n v="2003"/>
    <x v="1"/>
    <x v="2"/>
    <x v="7"/>
    <m/>
    <s v="Missing"/>
    <s v="Unknown"/>
    <s v="No"/>
    <x v="0"/>
    <s v="Available"/>
    <n v="7203.25"/>
    <m/>
    <s v="Invalid"/>
    <s v="Exclude"/>
    <n v="0"/>
    <s v="Insufficient Data"/>
    <s v="Missing Information"/>
    <s v="Exclude"/>
    <d v="2025-03-03T00:00:00"/>
    <d v="2025-03-03T00:00:00"/>
    <s v="Yes"/>
    <s v="Online"/>
    <s v="Kolkata"/>
    <s v="Kolkata"/>
    <n v="-23.38"/>
  </r>
  <r>
    <n v="3950"/>
    <x v="0"/>
    <x v="3"/>
    <x v="4"/>
    <s v="XL"/>
    <s v="Alphabet"/>
    <s v="XL"/>
    <s v="Yes"/>
    <x v="0"/>
    <s v="Available"/>
    <n v="3474.66"/>
    <m/>
    <s v="Invalid"/>
    <s v="Exclude"/>
    <n v="0"/>
    <s v="Insufficient Data"/>
    <s v="Missing Information"/>
    <s v="Exclude"/>
    <d v="2025-07-02T00:00:00"/>
    <d v="2025-07-02T00:00:00"/>
    <s v="Yes"/>
    <s v="Online"/>
    <s v="Kolkata"/>
    <s v="Kolkata"/>
    <n v="474.81"/>
  </r>
  <r>
    <n v="3951"/>
    <x v="1"/>
    <x v="1"/>
    <x v="6"/>
    <m/>
    <s v="Missing"/>
    <s v="Unknown"/>
    <s v="No"/>
    <x v="0"/>
    <s v="Available"/>
    <m/>
    <m/>
    <s v="Invalid"/>
    <s v="Exclude"/>
    <n v="0"/>
    <s v="Insufficient Data"/>
    <s v="Missing Information"/>
    <s v="Exclude"/>
    <d v="2024-12-31T00:00:00"/>
    <d v="2024-12-31T00:00:00"/>
    <s v="Yes"/>
    <s v="Online"/>
    <s v="Delhi"/>
    <s v="Delhi"/>
    <n v="1982.85"/>
  </r>
  <r>
    <n v="3952"/>
    <x v="1"/>
    <x v="1"/>
    <x v="6"/>
    <n v="12"/>
    <s v="Number"/>
    <s v="12"/>
    <s v="Yes"/>
    <x v="0"/>
    <s v="Available"/>
    <m/>
    <n v="0.83"/>
    <s v="Valid"/>
    <s v="Include"/>
    <n v="0"/>
    <s v="Insufficient Data"/>
    <s v="Missing Information"/>
    <s v="Exclude"/>
    <d v="2025-06-29T00:00:00"/>
    <d v="2025-06-29T00:00:00"/>
    <s v="Yes"/>
    <s v="Online"/>
    <s v="Mumbai"/>
    <s v="Mumbai"/>
    <n v="3142.6"/>
  </r>
  <r>
    <n v="3953"/>
    <x v="1"/>
    <x v="4"/>
    <x v="8"/>
    <s v="XL"/>
    <s v="Alphabet"/>
    <s v="XL"/>
    <s v="Yes"/>
    <x v="0"/>
    <s v="Available"/>
    <m/>
    <m/>
    <s v="Invalid"/>
    <s v="Exclude"/>
    <n v="0"/>
    <s v="Insufficient Data"/>
    <s v="Missing Information"/>
    <s v="Exclude"/>
    <d v="2025-01-14T00:00:00"/>
    <d v="2025-01-14T00:00:00"/>
    <s v="Yes"/>
    <s v="Retail"/>
    <s v="Delhi"/>
    <s v="Delhi"/>
    <n v="2004.93"/>
  </r>
  <r>
    <n v="2042"/>
    <x v="0"/>
    <x v="1"/>
    <x v="1"/>
    <s v="L"/>
    <s v="Alphabet"/>
    <s v="L"/>
    <s v="Yes"/>
    <x v="2"/>
    <s v="Sold"/>
    <n v="8290.9699999999993"/>
    <m/>
    <s v="Invalid"/>
    <s v="Exclude"/>
    <n v="0"/>
    <n v="33163.879999999997"/>
    <s v="Valid Revenue"/>
    <s v="Include"/>
    <d v="2024-12-30T00:00:00"/>
    <d v="2024-12-30T00:00:00"/>
    <s v="Yes"/>
    <s v="Online"/>
    <s v="Delhi"/>
    <s v="Delhi"/>
    <n v="-84.8"/>
  </r>
  <r>
    <n v="3955"/>
    <x v="0"/>
    <x v="0"/>
    <x v="0"/>
    <s v="XL"/>
    <s v="Alphabet"/>
    <s v="XL"/>
    <s v="Yes"/>
    <x v="1"/>
    <s v="Sold"/>
    <m/>
    <m/>
    <s v="Invalid"/>
    <s v="Exclude"/>
    <n v="0"/>
    <s v="Insufficient Data"/>
    <s v="Missing Information"/>
    <s v="Exclude"/>
    <d v="2025-01-16T00:00:00"/>
    <d v="2025-01-16T00:00:00"/>
    <s v="Yes"/>
    <s v="Retail"/>
    <s v="Pune"/>
    <s v="Pune"/>
    <n v="1798.76"/>
  </r>
  <r>
    <n v="3956"/>
    <x v="1"/>
    <x v="2"/>
    <x v="18"/>
    <m/>
    <s v="Missing"/>
    <s v="Unknown"/>
    <s v="No"/>
    <x v="6"/>
    <s v="Sold"/>
    <m/>
    <m/>
    <s v="Invalid"/>
    <s v="Exclude"/>
    <n v="0"/>
    <s v="Insufficient Data"/>
    <s v="Missing Information"/>
    <s v="Exclude"/>
    <d v="2025-03-06T00:00:00"/>
    <d v="2025-03-06T00:00:00"/>
    <s v="Yes"/>
    <s v="Online"/>
    <s v="Hyderabad"/>
    <s v="Hyderabad"/>
    <n v="2842.28"/>
  </r>
  <r>
    <n v="3957"/>
    <x v="2"/>
    <x v="2"/>
    <x v="7"/>
    <s v="XL"/>
    <s v="Alphabet"/>
    <s v="XL"/>
    <s v="Yes"/>
    <x v="0"/>
    <s v="Available"/>
    <n v="2113.0100000000002"/>
    <n v="1.1399999999999999"/>
    <s v="Invalid"/>
    <s v="Exclude"/>
    <n v="0"/>
    <s v="Insufficient Data"/>
    <s v="Missing Information"/>
    <s v="Exclude"/>
    <d v="2025-06-26T00:00:00"/>
    <d v="2025-06-26T00:00:00"/>
    <s v="Yes"/>
    <s v="Online"/>
    <s v="Hyderabad"/>
    <s v="Hyderabad"/>
    <n v="2404.92"/>
  </r>
  <r>
    <n v="3958"/>
    <x v="1"/>
    <x v="2"/>
    <x v="17"/>
    <m/>
    <s v="Missing"/>
    <s v="Unknown"/>
    <s v="No"/>
    <x v="2"/>
    <s v="Sold"/>
    <n v="8614.93"/>
    <m/>
    <s v="Invalid"/>
    <s v="Exclude"/>
    <n v="0"/>
    <n v="34459.72"/>
    <s v="Valid Revenue"/>
    <s v="Include"/>
    <d v="2024-03-23T00:00:00"/>
    <d v="2024-03-23T00:00:00"/>
    <s v="Yes"/>
    <s v="Retail"/>
    <s v="Kolkata"/>
    <s v="Kolkata"/>
    <n v="-312.44"/>
  </r>
  <r>
    <n v="3959"/>
    <x v="0"/>
    <x v="2"/>
    <x v="17"/>
    <s v="M"/>
    <s v="Alphabet"/>
    <s v="M"/>
    <s v="Yes"/>
    <x v="2"/>
    <s v="Sold"/>
    <n v="6091.98"/>
    <m/>
    <s v="Invalid"/>
    <s v="Exclude"/>
    <n v="0"/>
    <n v="24367.919999999998"/>
    <s v="Valid Revenue"/>
    <s v="Include"/>
    <d v="2025-01-12T00:00:00"/>
    <d v="2025-01-12T00:00:00"/>
    <s v="Yes"/>
    <s v="Retail"/>
    <s v="Mumbai"/>
    <s v="Mumbai"/>
    <n v="2494.96"/>
  </r>
  <r>
    <n v="3960"/>
    <x v="1"/>
    <x v="2"/>
    <x v="17"/>
    <n v="9"/>
    <s v="Number"/>
    <s v="9"/>
    <s v="Yes"/>
    <x v="0"/>
    <s v="Available"/>
    <n v="2451.4699999999998"/>
    <m/>
    <s v="Invalid"/>
    <s v="Exclude"/>
    <n v="0"/>
    <s v="Insufficient Data"/>
    <s v="Missing Information"/>
    <s v="Exclude"/>
    <d v="2025-06-22T00:00:00"/>
    <d v="2025-06-22T00:00:00"/>
    <s v="Yes"/>
    <s v="Retail"/>
    <s v="Mumbai"/>
    <s v="Mumbai"/>
    <n v="1850.9"/>
  </r>
  <r>
    <n v="3961"/>
    <x v="0"/>
    <x v="2"/>
    <x v="7"/>
    <m/>
    <s v="Missing"/>
    <s v="Unknown"/>
    <s v="No"/>
    <x v="0"/>
    <s v="Available"/>
    <n v="3369.14"/>
    <m/>
    <s v="Invalid"/>
    <s v="Exclude"/>
    <n v="0"/>
    <s v="Insufficient Data"/>
    <s v="Missing Information"/>
    <s v="Exclude"/>
    <d v="2025-03-28T00:00:00"/>
    <d v="2025-03-28T00:00:00"/>
    <s v="Yes"/>
    <s v="Online"/>
    <s v="Hyderabad"/>
    <s v="Hyderabad"/>
    <n v="3888.52"/>
  </r>
  <r>
    <n v="2041"/>
    <x v="0"/>
    <x v="1"/>
    <x v="1"/>
    <s v="M"/>
    <s v="Alphabet"/>
    <s v="M"/>
    <s v="Yes"/>
    <x v="4"/>
    <s v="Check Return/Refund"/>
    <n v="4414.63"/>
    <m/>
    <s v="Invalid"/>
    <s v="Exclude"/>
    <n v="0"/>
    <n v="-4414.63"/>
    <s v="Negative Revenue"/>
    <s v="Exclude"/>
    <d v="2025-02-27T00:00:00"/>
    <d v="2025-02-27T00:00:00"/>
    <s v="Yes"/>
    <s v="Online"/>
    <s v="Bangalore"/>
    <s v="Bangalore"/>
    <n v="1709.18"/>
  </r>
  <r>
    <n v="3963"/>
    <x v="2"/>
    <x v="1"/>
    <x v="6"/>
    <s v="XL"/>
    <s v="Alphabet"/>
    <s v="XL"/>
    <s v="Yes"/>
    <x v="3"/>
    <s v="Sold"/>
    <n v="6698.41"/>
    <m/>
    <s v="Invalid"/>
    <s v="Exclude"/>
    <n v="0"/>
    <n v="6698.41"/>
    <s v="Valid Revenue"/>
    <s v="Include"/>
    <m/>
    <s v="Missing Date"/>
    <s v="No"/>
    <s v="Retail"/>
    <s v="Mumbai"/>
    <s v="Mumbai"/>
    <n v="-245.76"/>
  </r>
  <r>
    <n v="3964"/>
    <x v="1"/>
    <x v="0"/>
    <x v="14"/>
    <s v="XL"/>
    <s v="Alphabet"/>
    <s v="XL"/>
    <s v="Yes"/>
    <x v="4"/>
    <s v="Check Return/Refund"/>
    <m/>
    <m/>
    <s v="Invalid"/>
    <s v="Exclude"/>
    <n v="0"/>
    <s v="Insufficient Data"/>
    <s v="Missing Information"/>
    <s v="Exclude"/>
    <d v="2025-01-03T00:00:00"/>
    <d v="2025-01-03T00:00:00"/>
    <s v="Yes"/>
    <s v="Retail"/>
    <s v="Kolkata"/>
    <s v="Kolkata"/>
    <n v="117.6"/>
  </r>
  <r>
    <n v="3965"/>
    <x v="0"/>
    <x v="1"/>
    <x v="6"/>
    <s v="M"/>
    <s v="Alphabet"/>
    <s v="M"/>
    <s v="Yes"/>
    <x v="0"/>
    <s v="Available"/>
    <m/>
    <n v="0.05"/>
    <s v="Valid"/>
    <s v="Include"/>
    <n v="0"/>
    <s v="Insufficient Data"/>
    <s v="Missing Information"/>
    <s v="Exclude"/>
    <m/>
    <s v="Missing Date"/>
    <s v="No"/>
    <s v="Online"/>
    <s v="Hyderabad"/>
    <s v="Hyderabad"/>
    <n v="1194.67"/>
  </r>
  <r>
    <n v="3966"/>
    <x v="0"/>
    <x v="0"/>
    <x v="9"/>
    <n v="7"/>
    <s v="Number"/>
    <s v="7"/>
    <s v="Yes"/>
    <x v="0"/>
    <s v="Available"/>
    <m/>
    <m/>
    <s v="Invalid"/>
    <s v="Exclude"/>
    <n v="0"/>
    <s v="Insufficient Data"/>
    <s v="Missing Information"/>
    <s v="Exclude"/>
    <m/>
    <s v="Missing Date"/>
    <s v="No"/>
    <s v="Retail"/>
    <s v="Mumbai"/>
    <s v="Mumbai"/>
    <n v="2072.67"/>
  </r>
  <r>
    <n v="3967"/>
    <x v="1"/>
    <x v="2"/>
    <x v="7"/>
    <m/>
    <s v="Missing"/>
    <s v="Unknown"/>
    <s v="No"/>
    <x v="5"/>
    <s v="Available"/>
    <m/>
    <m/>
    <s v="Invalid"/>
    <s v="Exclude"/>
    <n v="0"/>
    <s v="Insufficient Data"/>
    <s v="Missing Information"/>
    <s v="Exclude"/>
    <m/>
    <s v="Missing Date"/>
    <s v="No"/>
    <s v="Online"/>
    <s v="Bangalore"/>
    <s v="Bangalore"/>
    <n v="-806.4"/>
  </r>
  <r>
    <n v="3968"/>
    <x v="0"/>
    <x v="2"/>
    <x v="7"/>
    <s v="M"/>
    <s v="Alphabet"/>
    <s v="M"/>
    <s v="Yes"/>
    <x v="0"/>
    <s v="Available"/>
    <n v="8141.77"/>
    <m/>
    <s v="Invalid"/>
    <s v="Exclude"/>
    <n v="0"/>
    <s v="Insufficient Data"/>
    <s v="Missing Information"/>
    <s v="Exclude"/>
    <d v="2024-12-05T00:00:00"/>
    <d v="2024-12-05T00:00:00"/>
    <s v="Yes"/>
    <s v="Retail"/>
    <s v="bengaluru"/>
    <s v="Bengaluru"/>
    <n v="774.01"/>
  </r>
  <r>
    <n v="3969"/>
    <x v="1"/>
    <x v="2"/>
    <x v="7"/>
    <s v="XL"/>
    <s v="Alphabet"/>
    <s v="XL"/>
    <s v="Yes"/>
    <x v="0"/>
    <s v="Available"/>
    <n v="7922.86"/>
    <m/>
    <s v="Invalid"/>
    <s v="Exclude"/>
    <n v="0"/>
    <s v="Insufficient Data"/>
    <s v="Missing Information"/>
    <s v="Exclude"/>
    <d v="2023-08-04T00:00:00"/>
    <d v="2023-08-04T00:00:00"/>
    <s v="Yes"/>
    <s v="Retail"/>
    <s v="Mumbai"/>
    <s v="Mumbai"/>
    <n v="3753.92"/>
  </r>
  <r>
    <n v="3970"/>
    <x v="2"/>
    <x v="1"/>
    <x v="15"/>
    <s v="L"/>
    <s v="Alphabet"/>
    <s v="L"/>
    <s v="Yes"/>
    <x v="5"/>
    <s v="Available"/>
    <n v="9990.7999999999993"/>
    <m/>
    <s v="Invalid"/>
    <s v="Exclude"/>
    <n v="0"/>
    <n v="0"/>
    <s v="No Recorded Revenue"/>
    <s v="Exclude"/>
    <d v="2025-06-29T00:00:00"/>
    <d v="2025-06-29T00:00:00"/>
    <s v="Yes"/>
    <s v="Retail"/>
    <s v="Kolkata"/>
    <s v="Kolkata"/>
    <n v="3351.31"/>
  </r>
  <r>
    <n v="3971"/>
    <x v="0"/>
    <x v="0"/>
    <x v="9"/>
    <n v="6"/>
    <s v="Number"/>
    <s v="6"/>
    <s v="Yes"/>
    <x v="0"/>
    <s v="Available"/>
    <m/>
    <n v="0.95"/>
    <s v="Valid"/>
    <s v="Include"/>
    <n v="0"/>
    <s v="Insufficient Data"/>
    <s v="Missing Information"/>
    <s v="Exclude"/>
    <d v="2025-02-11T00:00:00"/>
    <d v="2025-02-11T00:00:00"/>
    <s v="Yes"/>
    <s v="Retail"/>
    <s v="bengaluru"/>
    <s v="Bengaluru"/>
    <n v="3840.73"/>
  </r>
  <r>
    <n v="3972"/>
    <x v="2"/>
    <x v="3"/>
    <x v="16"/>
    <s v="XL"/>
    <s v="Alphabet"/>
    <s v="XL"/>
    <s v="Yes"/>
    <x v="3"/>
    <s v="Sold"/>
    <m/>
    <m/>
    <s v="Invalid"/>
    <s v="Exclude"/>
    <n v="0"/>
    <s v="Insufficient Data"/>
    <s v="Missing Information"/>
    <s v="Exclude"/>
    <d v="2024-12-20T00:00:00"/>
    <d v="2024-12-20T00:00:00"/>
    <s v="Yes"/>
    <s v="Retail"/>
    <s v="bengaluru"/>
    <s v="Bengaluru"/>
    <n v="1990.32"/>
  </r>
  <r>
    <n v="3973"/>
    <x v="0"/>
    <x v="3"/>
    <x v="4"/>
    <s v="M"/>
    <s v="Alphabet"/>
    <s v="M"/>
    <s v="Yes"/>
    <x v="6"/>
    <s v="Sold"/>
    <m/>
    <m/>
    <s v="Invalid"/>
    <s v="Exclude"/>
    <n v="0"/>
    <s v="Insufficient Data"/>
    <s v="Missing Information"/>
    <s v="Exclude"/>
    <m/>
    <s v="Missing Date"/>
    <s v="No"/>
    <s v="Online"/>
    <s v="Bangalore"/>
    <s v="Bangalore"/>
    <n v="-475.2"/>
  </r>
  <r>
    <n v="3974"/>
    <x v="2"/>
    <x v="2"/>
    <x v="17"/>
    <s v="L"/>
    <s v="Alphabet"/>
    <s v="L"/>
    <s v="Yes"/>
    <x v="2"/>
    <s v="Sold"/>
    <m/>
    <m/>
    <s v="Invalid"/>
    <s v="Exclude"/>
    <n v="0"/>
    <s v="Insufficient Data"/>
    <s v="Missing Information"/>
    <s v="Exclude"/>
    <d v="2024-03-22T00:00:00"/>
    <d v="2024-03-22T00:00:00"/>
    <s v="Yes"/>
    <s v="Retail"/>
    <s v="Delhi"/>
    <s v="Delhi"/>
    <n v="97.6"/>
  </r>
  <r>
    <n v="3975"/>
    <x v="1"/>
    <x v="1"/>
    <x v="1"/>
    <s v="M"/>
    <s v="Alphabet"/>
    <s v="M"/>
    <s v="Yes"/>
    <x v="1"/>
    <s v="Sold"/>
    <m/>
    <m/>
    <s v="Invalid"/>
    <s v="Exclude"/>
    <n v="0"/>
    <s v="Insufficient Data"/>
    <s v="Missing Information"/>
    <s v="Exclude"/>
    <d v="2025-03-22T00:00:00"/>
    <d v="2025-03-22T00:00:00"/>
    <s v="Yes"/>
    <s v="Retail"/>
    <s v="Mumbai"/>
    <s v="Mumbai"/>
    <n v="1293.3800000000001"/>
  </r>
  <r>
    <n v="3976"/>
    <x v="2"/>
    <x v="0"/>
    <x v="0"/>
    <s v="L"/>
    <s v="Alphabet"/>
    <s v="L"/>
    <s v="Yes"/>
    <x v="2"/>
    <s v="Sold"/>
    <n v="7534.51"/>
    <n v="1.05"/>
    <s v="Invalid"/>
    <s v="Exclude"/>
    <n v="-1506.9"/>
    <s v="Insufficient Data"/>
    <s v="Missing Information"/>
    <s v="Exclude"/>
    <d v="2024-12-12T00:00:00"/>
    <d v="2024-12-12T00:00:00"/>
    <s v="Yes"/>
    <s v="Retail"/>
    <s v="Delhi"/>
    <s v="Delhi"/>
    <n v="778.13"/>
  </r>
  <r>
    <n v="3977"/>
    <x v="2"/>
    <x v="1"/>
    <x v="6"/>
    <s v="L"/>
    <s v="Alphabet"/>
    <s v="L"/>
    <s v="Yes"/>
    <x v="5"/>
    <s v="Available"/>
    <n v="7483.74"/>
    <n v="0.21"/>
    <s v="Valid"/>
    <s v="Include"/>
    <n v="0"/>
    <n v="0"/>
    <s v="No Recorded Revenue"/>
    <s v="Exclude"/>
    <d v="2025-05-11T00:00:00"/>
    <d v="2025-05-11T00:00:00"/>
    <s v="Yes"/>
    <s v="Online"/>
    <s v="Delhi"/>
    <s v="Delhi"/>
    <n v="2545.4899999999998"/>
  </r>
  <r>
    <n v="3978"/>
    <x v="1"/>
    <x v="0"/>
    <x v="5"/>
    <m/>
    <s v="Missing"/>
    <s v="Unknown"/>
    <s v="No"/>
    <x v="6"/>
    <s v="Sold"/>
    <n v="9847.52"/>
    <m/>
    <s v="Invalid"/>
    <s v="Exclude"/>
    <n v="0"/>
    <n v="19695.04"/>
    <s v="Valid Revenue"/>
    <s v="Include"/>
    <d v="2024-09-11T00:00:00"/>
    <d v="2024-09-11T00:00:00"/>
    <s v="Yes"/>
    <s v="Retail"/>
    <s v="Delhi"/>
    <s v="Delhi"/>
    <n v="754.75"/>
  </r>
  <r>
    <n v="3979"/>
    <x v="2"/>
    <x v="0"/>
    <x v="14"/>
    <s v="M"/>
    <s v="Alphabet"/>
    <s v="M"/>
    <s v="Yes"/>
    <x v="1"/>
    <s v="Sold"/>
    <m/>
    <n v="0.5"/>
    <s v="Valid"/>
    <s v="Include"/>
    <n v="0"/>
    <s v="Insufficient Data"/>
    <s v="Missing Information"/>
    <s v="Exclude"/>
    <d v="2025-06-11T00:00:00"/>
    <d v="2025-06-11T00:00:00"/>
    <s v="Yes"/>
    <s v="Online"/>
    <s v="Pune"/>
    <s v="Pune"/>
    <n v="896.9"/>
  </r>
  <r>
    <n v="3980"/>
    <x v="2"/>
    <x v="0"/>
    <x v="0"/>
    <n v="10"/>
    <s v="Number"/>
    <s v="10"/>
    <s v="Yes"/>
    <x v="0"/>
    <s v="Available"/>
    <m/>
    <m/>
    <s v="Invalid"/>
    <s v="Exclude"/>
    <n v="0"/>
    <s v="Insufficient Data"/>
    <s v="Missing Information"/>
    <s v="Exclude"/>
    <d v="2025-07-07T00:00:00"/>
    <d v="2025-07-07T00:00:00"/>
    <s v="Yes"/>
    <s v="Retail"/>
    <s v="Hyderabad"/>
    <s v="Hyderabad"/>
    <n v="-223.3"/>
  </r>
  <r>
    <n v="3981"/>
    <x v="2"/>
    <x v="1"/>
    <x v="2"/>
    <s v="L"/>
    <s v="Alphabet"/>
    <s v="L"/>
    <s v="Yes"/>
    <x v="0"/>
    <s v="Available"/>
    <n v="4007.55"/>
    <n v="1.02"/>
    <s v="Invalid"/>
    <s v="Exclude"/>
    <n v="0"/>
    <s v="Insufficient Data"/>
    <s v="Missing Information"/>
    <s v="Exclude"/>
    <d v="2023-12-21T00:00:00"/>
    <d v="2023-12-21T00:00:00"/>
    <s v="Yes"/>
    <s v="Online"/>
    <s v="Delhi"/>
    <s v="Delhi"/>
    <n v="90.51"/>
  </r>
  <r>
    <n v="3982"/>
    <x v="2"/>
    <x v="4"/>
    <x v="13"/>
    <s v="L"/>
    <s v="Alphabet"/>
    <s v="L"/>
    <s v="Yes"/>
    <x v="0"/>
    <s v="Available"/>
    <n v="8006.71"/>
    <m/>
    <s v="Invalid"/>
    <s v="Exclude"/>
    <n v="0"/>
    <s v="Insufficient Data"/>
    <s v="Missing Information"/>
    <s v="Exclude"/>
    <d v="2024-10-16T00:00:00"/>
    <d v="2024-10-16T00:00:00"/>
    <s v="Yes"/>
    <s v="Online"/>
    <s v="Bangalore"/>
    <s v="Bangalore"/>
    <n v="1486.86"/>
  </r>
  <r>
    <n v="3983"/>
    <x v="0"/>
    <x v="2"/>
    <x v="7"/>
    <s v="L"/>
    <s v="Alphabet"/>
    <s v="L"/>
    <s v="Yes"/>
    <x v="2"/>
    <s v="Sold"/>
    <m/>
    <n v="0.22"/>
    <s v="Valid"/>
    <s v="Include"/>
    <n v="0"/>
    <s v="Insufficient Data"/>
    <s v="Missing Information"/>
    <s v="Exclude"/>
    <m/>
    <s v="Missing Date"/>
    <s v="No"/>
    <s v="Online"/>
    <s v="Pune"/>
    <s v="Pune"/>
    <n v="633.64"/>
  </r>
  <r>
    <n v="3984"/>
    <x v="1"/>
    <x v="0"/>
    <x v="0"/>
    <m/>
    <s v="Missing"/>
    <s v="Unknown"/>
    <s v="No"/>
    <x v="2"/>
    <s v="Sold"/>
    <m/>
    <m/>
    <s v="Invalid"/>
    <s v="Exclude"/>
    <n v="0"/>
    <s v="Insufficient Data"/>
    <s v="Missing Information"/>
    <s v="Exclude"/>
    <m/>
    <s v="Missing Date"/>
    <s v="No"/>
    <s v="Retail"/>
    <s v="Pune"/>
    <s v="Pune"/>
    <n v="486.8"/>
  </r>
  <r>
    <n v="2048"/>
    <x v="0"/>
    <x v="4"/>
    <x v="8"/>
    <s v="XL"/>
    <s v="Alphabet"/>
    <s v="XL"/>
    <s v="Yes"/>
    <x v="6"/>
    <s v="Sold"/>
    <n v="8918.66"/>
    <n v="1.19"/>
    <s v="Invalid"/>
    <s v="Exclude"/>
    <n v="-3389.09"/>
    <s v="Insufficient Data"/>
    <s v="Missing Information"/>
    <s v="Exclude"/>
    <d v="2024-02-14T00:00:00"/>
    <d v="2024-02-14T00:00:00"/>
    <s v="Yes"/>
    <s v="Retail"/>
    <s v="Delhi"/>
    <s v="Delhi"/>
    <n v="1889.03"/>
  </r>
  <r>
    <n v="3986"/>
    <x v="0"/>
    <x v="3"/>
    <x v="10"/>
    <s v="L"/>
    <s v="Alphabet"/>
    <s v="L"/>
    <s v="Yes"/>
    <x v="3"/>
    <s v="Sold"/>
    <m/>
    <m/>
    <s v="Invalid"/>
    <s v="Exclude"/>
    <n v="0"/>
    <s v="Insufficient Data"/>
    <s v="Missing Information"/>
    <s v="Exclude"/>
    <d v="2024-11-10T00:00:00"/>
    <d v="2024-11-10T00:00:00"/>
    <s v="Yes"/>
    <s v="Retail"/>
    <s v="Mumbai"/>
    <s v="Mumbai"/>
    <n v="681.84"/>
  </r>
  <r>
    <n v="3987"/>
    <x v="0"/>
    <x v="4"/>
    <x v="13"/>
    <s v="L"/>
    <s v="Alphabet"/>
    <s v="L"/>
    <s v="Yes"/>
    <x v="6"/>
    <s v="Sold"/>
    <m/>
    <m/>
    <s v="Invalid"/>
    <s v="Exclude"/>
    <n v="0"/>
    <s v="Insufficient Data"/>
    <s v="Missing Information"/>
    <s v="Exclude"/>
    <d v="2024-08-18T00:00:00"/>
    <d v="2024-08-18T00:00:00"/>
    <s v="Yes"/>
    <s v="Retail"/>
    <s v="Hyderabad"/>
    <s v="Hyderabad"/>
    <n v="3908.61"/>
  </r>
  <r>
    <n v="3988"/>
    <x v="0"/>
    <x v="2"/>
    <x v="3"/>
    <s v="M"/>
    <s v="Alphabet"/>
    <s v="M"/>
    <s v="Yes"/>
    <x v="2"/>
    <s v="Sold"/>
    <n v="7945.46"/>
    <n v="0.67"/>
    <s v="Valid"/>
    <s v="Include"/>
    <n v="10488.01"/>
    <n v="10488.007199999998"/>
    <s v="Valid Revenue"/>
    <s v="Include"/>
    <d v="2024-10-10T00:00:00"/>
    <d v="2024-10-10T00:00:00"/>
    <s v="Yes"/>
    <s v="Online"/>
    <s v="Pune"/>
    <s v="Pune"/>
    <n v="3698.62"/>
  </r>
  <r>
    <n v="3989"/>
    <x v="2"/>
    <x v="0"/>
    <x v="9"/>
    <s v="L"/>
    <s v="Alphabet"/>
    <s v="L"/>
    <s v="Yes"/>
    <x v="4"/>
    <s v="Check Return/Refund"/>
    <m/>
    <m/>
    <s v="Invalid"/>
    <s v="Exclude"/>
    <n v="0"/>
    <s v="Insufficient Data"/>
    <s v="Missing Information"/>
    <s v="Exclude"/>
    <d v="2024-10-20T00:00:00"/>
    <d v="2024-10-20T00:00:00"/>
    <s v="Yes"/>
    <s v="Online"/>
    <s v="bengaluru"/>
    <s v="Bengaluru"/>
    <n v="1005.26"/>
  </r>
  <r>
    <n v="3990"/>
    <x v="0"/>
    <x v="4"/>
    <x v="8"/>
    <n v="11"/>
    <s v="Number"/>
    <s v="11"/>
    <s v="Yes"/>
    <x v="5"/>
    <s v="Available"/>
    <m/>
    <m/>
    <s v="Invalid"/>
    <s v="Exclude"/>
    <n v="0"/>
    <s v="Insufficient Data"/>
    <s v="Missing Information"/>
    <s v="Exclude"/>
    <m/>
    <s v="Missing Date"/>
    <s v="No"/>
    <s v="Online"/>
    <s v="Kolkata"/>
    <s v="Kolkata"/>
    <n v="2974.82"/>
  </r>
  <r>
    <n v="3991"/>
    <x v="2"/>
    <x v="0"/>
    <x v="14"/>
    <m/>
    <s v="Missing"/>
    <s v="Unknown"/>
    <s v="No"/>
    <x v="5"/>
    <s v="Available"/>
    <m/>
    <n v="0.1"/>
    <s v="Valid"/>
    <s v="Include"/>
    <n v="0"/>
    <s v="Insufficient Data"/>
    <s v="Missing Information"/>
    <s v="Exclude"/>
    <d v="2025-07-19T00:00:00"/>
    <d v="2025-07-19T00:00:00"/>
    <s v="Yes"/>
    <s v="Online"/>
    <s v="bengaluru"/>
    <s v="Bengaluru"/>
    <n v="97.51"/>
  </r>
  <r>
    <n v="3992"/>
    <x v="2"/>
    <x v="2"/>
    <x v="17"/>
    <s v="XL"/>
    <s v="Alphabet"/>
    <s v="XL"/>
    <s v="Yes"/>
    <x v="4"/>
    <s v="Check Return/Refund"/>
    <n v="4431.62"/>
    <m/>
    <s v="Invalid"/>
    <s v="Exclude"/>
    <n v="0"/>
    <n v="-4431.62"/>
    <s v="Negative Revenue"/>
    <s v="Exclude"/>
    <d v="2025-01-13T00:00:00"/>
    <d v="2025-01-13T00:00:00"/>
    <s v="Yes"/>
    <s v="Online"/>
    <s v="Pune"/>
    <s v="Pune"/>
    <n v="-907.76"/>
  </r>
  <r>
    <n v="3993"/>
    <x v="0"/>
    <x v="2"/>
    <x v="3"/>
    <n v="7"/>
    <s v="Number"/>
    <s v="7"/>
    <s v="Yes"/>
    <x v="4"/>
    <s v="Check Return/Refund"/>
    <m/>
    <m/>
    <s v="Invalid"/>
    <s v="Exclude"/>
    <n v="0"/>
    <s v="Insufficient Data"/>
    <s v="Missing Information"/>
    <s v="Exclude"/>
    <d v="2025-04-25T00:00:00"/>
    <d v="2025-04-25T00:00:00"/>
    <s v="Yes"/>
    <s v="Retail"/>
    <s v="Hyderabad"/>
    <s v="Hyderabad"/>
    <n v="1060.98"/>
  </r>
  <r>
    <n v="3994"/>
    <x v="0"/>
    <x v="4"/>
    <x v="8"/>
    <m/>
    <s v="Missing"/>
    <s v="Unknown"/>
    <s v="No"/>
    <x v="2"/>
    <s v="Sold"/>
    <m/>
    <m/>
    <s v="Invalid"/>
    <s v="Exclude"/>
    <n v="0"/>
    <s v="Insufficient Data"/>
    <s v="Missing Information"/>
    <s v="Exclude"/>
    <d v="2025-04-12T00:00:00"/>
    <d v="2025-04-12T00:00:00"/>
    <s v="Yes"/>
    <s v="Retail"/>
    <s v="bengaluru"/>
    <s v="Bengaluru"/>
    <n v="-97.39"/>
  </r>
  <r>
    <n v="3995"/>
    <x v="2"/>
    <x v="2"/>
    <x v="18"/>
    <n v="11"/>
    <s v="Number"/>
    <s v="11"/>
    <s v="Yes"/>
    <x v="4"/>
    <s v="Check Return/Refund"/>
    <m/>
    <n v="0.47"/>
    <s v="Valid"/>
    <s v="Include"/>
    <n v="0"/>
    <s v="Insufficient Data"/>
    <s v="Missing Information"/>
    <s v="Exclude"/>
    <m/>
    <s v="Missing Date"/>
    <s v="No"/>
    <s v="Online"/>
    <s v="Delhi"/>
    <s v="Delhi"/>
    <n v="3242.46"/>
  </r>
  <r>
    <n v="3996"/>
    <x v="2"/>
    <x v="3"/>
    <x v="4"/>
    <m/>
    <s v="Missing"/>
    <s v="Unknown"/>
    <s v="No"/>
    <x v="6"/>
    <s v="Sold"/>
    <m/>
    <m/>
    <s v="Invalid"/>
    <s v="Exclude"/>
    <n v="0"/>
    <s v="Insufficient Data"/>
    <s v="Missing Information"/>
    <s v="Exclude"/>
    <m/>
    <s v="Missing Date"/>
    <s v="No"/>
    <s v="Online"/>
    <s v="bengaluru"/>
    <s v="Bengaluru"/>
    <n v="2919.12"/>
  </r>
  <r>
    <n v="3997"/>
    <x v="1"/>
    <x v="2"/>
    <x v="7"/>
    <s v="M"/>
    <s v="Alphabet"/>
    <s v="M"/>
    <s v="Yes"/>
    <x v="2"/>
    <s v="Sold"/>
    <m/>
    <m/>
    <s v="Invalid"/>
    <s v="Exclude"/>
    <n v="0"/>
    <s v="Insufficient Data"/>
    <s v="Missing Information"/>
    <s v="Exclude"/>
    <d v="2024-01-24T00:00:00"/>
    <d v="2024-01-24T00:00:00"/>
    <s v="Yes"/>
    <s v="Retail"/>
    <s v="Hyderabad"/>
    <s v="Hyderabad"/>
    <n v="-484.62"/>
  </r>
  <r>
    <n v="3998"/>
    <x v="2"/>
    <x v="0"/>
    <x v="5"/>
    <m/>
    <s v="Missing"/>
    <s v="Unknown"/>
    <s v="No"/>
    <x v="0"/>
    <s v="Available"/>
    <m/>
    <m/>
    <s v="Invalid"/>
    <s v="Exclude"/>
    <n v="0"/>
    <s v="Insufficient Data"/>
    <s v="Missing Information"/>
    <s v="Exclude"/>
    <m/>
    <s v="Missing Date"/>
    <s v="No"/>
    <s v="Online"/>
    <s v="Delhi"/>
    <s v="Delhi"/>
    <n v="2029.57"/>
  </r>
  <r>
    <n v="3999"/>
    <x v="0"/>
    <x v="2"/>
    <x v="3"/>
    <n v="7"/>
    <s v="Number"/>
    <s v="7"/>
    <s v="Yes"/>
    <x v="0"/>
    <s v="Available"/>
    <m/>
    <n v="0.27"/>
    <s v="Valid"/>
    <s v="Include"/>
    <n v="0"/>
    <s v="Insufficient Data"/>
    <s v="Missing Information"/>
    <s v="Exclude"/>
    <d v="2024-09-16T00:00:00"/>
    <d v="2024-09-16T00:00:00"/>
    <s v="Yes"/>
    <s v="Online"/>
    <s v="Kolkata"/>
    <s v="Kolkata"/>
    <n v="1484.61"/>
  </r>
  <r>
    <n v="4000"/>
    <x v="1"/>
    <x v="4"/>
    <x v="8"/>
    <s v="M"/>
    <s v="Alphabet"/>
    <s v="M"/>
    <s v="Yes"/>
    <x v="4"/>
    <s v="Check Return/Refund"/>
    <m/>
    <n v="0.11"/>
    <s v="Valid"/>
    <s v="Include"/>
    <n v="0"/>
    <s v="Insufficient Data"/>
    <s v="Missing Information"/>
    <s v="Exclude"/>
    <d v="2025-01-09T00:00:00"/>
    <d v="2025-01-09T00:00:00"/>
    <s v="Yes"/>
    <s v="Retail"/>
    <s v="Kolkata"/>
    <s v="Kolkata"/>
    <n v="309.79000000000002"/>
  </r>
  <r>
    <n v="4001"/>
    <x v="1"/>
    <x v="4"/>
    <x v="13"/>
    <s v="L"/>
    <s v="Alphabet"/>
    <s v="L"/>
    <s v="Yes"/>
    <x v="0"/>
    <s v="Available"/>
    <n v="7586.32"/>
    <m/>
    <s v="Invalid"/>
    <s v="Exclude"/>
    <n v="0"/>
    <s v="Insufficient Data"/>
    <s v="Missing Information"/>
    <s v="Exclude"/>
    <m/>
    <s v="Missing Date"/>
    <s v="No"/>
    <s v="Online"/>
    <s v="Mumbai"/>
    <s v="Mumbai"/>
    <n v="2155.0100000000002"/>
  </r>
  <r>
    <n v="4002"/>
    <x v="0"/>
    <x v="1"/>
    <x v="6"/>
    <s v="M"/>
    <s v="Alphabet"/>
    <s v="M"/>
    <s v="Yes"/>
    <x v="0"/>
    <s v="Available"/>
    <n v="6056.88"/>
    <m/>
    <s v="Invalid"/>
    <s v="Exclude"/>
    <n v="0"/>
    <s v="Insufficient Data"/>
    <s v="Missing Information"/>
    <s v="Exclude"/>
    <d v="2024-11-03T00:00:00"/>
    <d v="2024-11-03T00:00:00"/>
    <s v="Yes"/>
    <s v="Retail"/>
    <s v="Mumbai"/>
    <s v="Mumbai"/>
    <n v="2114.0300000000002"/>
  </r>
  <r>
    <n v="4003"/>
    <x v="2"/>
    <x v="2"/>
    <x v="18"/>
    <s v="L"/>
    <s v="Alphabet"/>
    <s v="L"/>
    <s v="Yes"/>
    <x v="0"/>
    <s v="Available"/>
    <n v="7165.28"/>
    <n v="1.17"/>
    <s v="Invalid"/>
    <s v="Exclude"/>
    <n v="0"/>
    <s v="Insufficient Data"/>
    <s v="Missing Information"/>
    <s v="Exclude"/>
    <d v="2025-02-03T00:00:00"/>
    <d v="2025-02-03T00:00:00"/>
    <s v="Yes"/>
    <s v="Retail"/>
    <s v="Mumbai"/>
    <s v="Mumbai"/>
    <n v="839.48"/>
  </r>
  <r>
    <n v="4004"/>
    <x v="2"/>
    <x v="4"/>
    <x v="8"/>
    <s v="XL"/>
    <s v="Alphabet"/>
    <s v="XL"/>
    <s v="Yes"/>
    <x v="0"/>
    <s v="Available"/>
    <m/>
    <n v="0.06"/>
    <s v="Valid"/>
    <s v="Include"/>
    <n v="0"/>
    <s v="Insufficient Data"/>
    <s v="Missing Information"/>
    <s v="Exclude"/>
    <d v="2025-04-14T00:00:00"/>
    <d v="2025-04-14T00:00:00"/>
    <s v="Yes"/>
    <s v="Retail"/>
    <s v="Delhi"/>
    <s v="Delhi"/>
    <n v="-748.58"/>
  </r>
  <r>
    <n v="4005"/>
    <x v="0"/>
    <x v="0"/>
    <x v="9"/>
    <s v="M"/>
    <s v="Alphabet"/>
    <s v="M"/>
    <s v="Yes"/>
    <x v="0"/>
    <s v="Available"/>
    <n v="3730.58"/>
    <m/>
    <s v="Invalid"/>
    <s v="Exclude"/>
    <n v="0"/>
    <s v="Insufficient Data"/>
    <s v="Missing Information"/>
    <s v="Exclude"/>
    <d v="2024-11-30T00:00:00"/>
    <d v="2024-11-30T00:00:00"/>
    <s v="Yes"/>
    <s v="Online"/>
    <s v="Delhi"/>
    <s v="Delhi"/>
    <n v="1784.38"/>
  </r>
  <r>
    <n v="4006"/>
    <x v="0"/>
    <x v="4"/>
    <x v="19"/>
    <n v="12"/>
    <s v="Number"/>
    <s v="12"/>
    <s v="Yes"/>
    <x v="0"/>
    <s v="Available"/>
    <m/>
    <m/>
    <s v="Invalid"/>
    <s v="Exclude"/>
    <n v="0"/>
    <s v="Insufficient Data"/>
    <s v="Missing Information"/>
    <s v="Exclude"/>
    <m/>
    <s v="Missing Date"/>
    <s v="No"/>
    <s v="Retail"/>
    <s v="Kolkata"/>
    <s v="Kolkata"/>
    <n v="2617"/>
  </r>
  <r>
    <n v="4007"/>
    <x v="0"/>
    <x v="1"/>
    <x v="2"/>
    <s v="XL"/>
    <s v="Alphabet"/>
    <s v="XL"/>
    <s v="Yes"/>
    <x v="5"/>
    <s v="Available"/>
    <m/>
    <m/>
    <s v="Invalid"/>
    <s v="Exclude"/>
    <n v="0"/>
    <s v="Insufficient Data"/>
    <s v="Missing Information"/>
    <s v="Exclude"/>
    <d v="2025-01-10T00:00:00"/>
    <d v="2025-01-10T00:00:00"/>
    <s v="Yes"/>
    <s v="Retail"/>
    <s v="Pune"/>
    <s v="Pune"/>
    <n v="1746.06"/>
  </r>
  <r>
    <n v="4008"/>
    <x v="2"/>
    <x v="4"/>
    <x v="19"/>
    <n v="9"/>
    <s v="Number"/>
    <s v="9"/>
    <s v="Yes"/>
    <x v="1"/>
    <s v="Sold"/>
    <n v="7737.27"/>
    <n v="7.0000000000000007E-2"/>
    <s v="Valid"/>
    <s v="Include"/>
    <n v="21586.98"/>
    <n v="21586.9833"/>
    <s v="Valid Revenue"/>
    <s v="Include"/>
    <d v="2023-12-15T00:00:00"/>
    <d v="2023-12-15T00:00:00"/>
    <s v="Yes"/>
    <s v="Retail"/>
    <s v="Hyderabad"/>
    <s v="Hyderabad"/>
    <n v="180.31"/>
  </r>
  <r>
    <n v="4009"/>
    <x v="0"/>
    <x v="4"/>
    <x v="13"/>
    <s v="M"/>
    <s v="Alphabet"/>
    <s v="M"/>
    <s v="Yes"/>
    <x v="0"/>
    <s v="Available"/>
    <m/>
    <m/>
    <s v="Invalid"/>
    <s v="Exclude"/>
    <n v="0"/>
    <s v="Insufficient Data"/>
    <s v="Missing Information"/>
    <s v="Exclude"/>
    <d v="2024-03-30T00:00:00"/>
    <d v="2024-03-30T00:00:00"/>
    <s v="Yes"/>
    <s v="Retail"/>
    <s v="Mumbai"/>
    <s v="Mumbai"/>
    <n v="-737.91"/>
  </r>
  <r>
    <n v="2046"/>
    <x v="2"/>
    <x v="0"/>
    <x v="14"/>
    <s v="M"/>
    <s v="Alphabet"/>
    <s v="M"/>
    <s v="Yes"/>
    <x v="4"/>
    <s v="Check Return/Refund"/>
    <n v="5091.2"/>
    <m/>
    <s v="Invalid"/>
    <s v="Exclude"/>
    <n v="0"/>
    <n v="-5091.2"/>
    <s v="Negative Revenue"/>
    <s v="Exclude"/>
    <d v="2025-07-10T00:00:00"/>
    <d v="2025-07-10T00:00:00"/>
    <s v="Yes"/>
    <s v="Retail"/>
    <s v="Pune"/>
    <s v="Pune"/>
    <n v="1544.79"/>
  </r>
  <r>
    <n v="4011"/>
    <x v="1"/>
    <x v="3"/>
    <x v="10"/>
    <s v="M"/>
    <s v="Alphabet"/>
    <s v="M"/>
    <s v="Yes"/>
    <x v="2"/>
    <s v="Sold"/>
    <n v="4909.5600000000004"/>
    <m/>
    <s v="Invalid"/>
    <s v="Exclude"/>
    <n v="0"/>
    <n v="19638.240000000002"/>
    <s v="Valid Revenue"/>
    <s v="Include"/>
    <d v="2025-07-04T00:00:00"/>
    <d v="2025-07-04T00:00:00"/>
    <s v="Yes"/>
    <s v="Retail"/>
    <s v="Bangalore"/>
    <s v="Bangalore"/>
    <n v="2934.53"/>
  </r>
  <r>
    <n v="4012"/>
    <x v="2"/>
    <x v="4"/>
    <x v="13"/>
    <m/>
    <s v="Missing"/>
    <s v="Unknown"/>
    <s v="No"/>
    <x v="0"/>
    <s v="Available"/>
    <n v="5879.06"/>
    <n v="0.47"/>
    <s v="Valid"/>
    <s v="Include"/>
    <n v="0"/>
    <s v="Insufficient Data"/>
    <s v="Missing Information"/>
    <s v="Exclude"/>
    <d v="2025-05-28T00:00:00"/>
    <d v="2025-05-28T00:00:00"/>
    <s v="Yes"/>
    <s v="Retail"/>
    <s v="Hyderabad"/>
    <s v="Hyderabad"/>
    <n v="2129.44"/>
  </r>
  <r>
    <n v="4013"/>
    <x v="1"/>
    <x v="4"/>
    <x v="19"/>
    <n v="10"/>
    <s v="Number"/>
    <s v="10"/>
    <s v="Yes"/>
    <x v="6"/>
    <s v="Sold"/>
    <n v="3794.99"/>
    <m/>
    <s v="Invalid"/>
    <s v="Exclude"/>
    <n v="0"/>
    <n v="7589.98"/>
    <s v="Valid Revenue"/>
    <s v="Include"/>
    <d v="2025-07-04T00:00:00"/>
    <d v="2025-07-04T00:00:00"/>
    <s v="Yes"/>
    <s v="Online"/>
    <s v="Hyderabad"/>
    <s v="Hyderabad"/>
    <n v="1398.9"/>
  </r>
  <r>
    <n v="4014"/>
    <x v="0"/>
    <x v="3"/>
    <x v="10"/>
    <s v="L"/>
    <s v="Alphabet"/>
    <s v="L"/>
    <s v="Yes"/>
    <x v="0"/>
    <s v="Available"/>
    <m/>
    <m/>
    <s v="Invalid"/>
    <s v="Exclude"/>
    <n v="0"/>
    <s v="Insufficient Data"/>
    <s v="Missing Information"/>
    <s v="Exclude"/>
    <d v="2024-08-04T00:00:00"/>
    <d v="2024-08-04T00:00:00"/>
    <s v="Yes"/>
    <s v="Retail"/>
    <s v="Hyderabad"/>
    <s v="Hyderabad"/>
    <n v="563.6"/>
  </r>
  <r>
    <n v="4015"/>
    <x v="2"/>
    <x v="2"/>
    <x v="18"/>
    <s v="L"/>
    <s v="Alphabet"/>
    <s v="L"/>
    <s v="Yes"/>
    <x v="2"/>
    <s v="Sold"/>
    <n v="5505.76"/>
    <m/>
    <s v="Invalid"/>
    <s v="Exclude"/>
    <n v="0"/>
    <n v="22023.040000000001"/>
    <s v="Valid Revenue"/>
    <s v="Include"/>
    <d v="2025-07-05T00:00:00"/>
    <d v="2025-07-05T00:00:00"/>
    <s v="Yes"/>
    <s v="Online"/>
    <s v="bengaluru"/>
    <s v="Bengaluru"/>
    <n v="1194.93"/>
  </r>
  <r>
    <n v="2021"/>
    <x v="0"/>
    <x v="2"/>
    <x v="7"/>
    <s v="XL"/>
    <s v="Alphabet"/>
    <s v="XL"/>
    <s v="Yes"/>
    <x v="0"/>
    <s v="Available"/>
    <n v="4561.67"/>
    <m/>
    <s v="Invalid"/>
    <s v="Exclude"/>
    <n v="0"/>
    <s v="Insufficient Data"/>
    <s v="Missing Information"/>
    <s v="Exclude"/>
    <d v="2024-02-13T00:00:00"/>
    <d v="2024-02-13T00:00:00"/>
    <s v="Yes"/>
    <s v="Online"/>
    <s v="Pune"/>
    <s v="Pune"/>
    <n v="1720.61"/>
  </r>
  <r>
    <n v="4017"/>
    <x v="0"/>
    <x v="0"/>
    <x v="9"/>
    <s v="XL"/>
    <s v="Alphabet"/>
    <s v="XL"/>
    <s v="Yes"/>
    <x v="0"/>
    <s v="Available"/>
    <n v="9229.7000000000007"/>
    <m/>
    <s v="Invalid"/>
    <s v="Exclude"/>
    <n v="0"/>
    <s v="Insufficient Data"/>
    <s v="Missing Information"/>
    <s v="Exclude"/>
    <d v="2025-03-20T00:00:00"/>
    <d v="2025-03-20T00:00:00"/>
    <s v="Yes"/>
    <s v="Online"/>
    <s v="Mumbai"/>
    <s v="Mumbai"/>
    <n v="1178.0999999999999"/>
  </r>
  <r>
    <n v="4018"/>
    <x v="1"/>
    <x v="2"/>
    <x v="3"/>
    <s v="M"/>
    <s v="Alphabet"/>
    <s v="M"/>
    <s v="Yes"/>
    <x v="0"/>
    <s v="Available"/>
    <n v="6469.59"/>
    <n v="0.36"/>
    <s v="Valid"/>
    <s v="Include"/>
    <n v="0"/>
    <s v="Insufficient Data"/>
    <s v="Missing Information"/>
    <s v="Exclude"/>
    <m/>
    <s v="Missing Date"/>
    <s v="No"/>
    <s v="Retail"/>
    <s v="Mumbai"/>
    <s v="Mumbai"/>
    <n v="-69.8"/>
  </r>
  <r>
    <n v="4019"/>
    <x v="1"/>
    <x v="1"/>
    <x v="1"/>
    <n v="10"/>
    <s v="Number"/>
    <s v="10"/>
    <s v="Yes"/>
    <x v="4"/>
    <s v="Check Return/Refund"/>
    <m/>
    <n v="0.66"/>
    <s v="Valid"/>
    <s v="Include"/>
    <n v="0"/>
    <s v="Insufficient Data"/>
    <s v="Missing Information"/>
    <s v="Exclude"/>
    <d v="2024-10-27T00:00:00"/>
    <d v="2024-10-27T00:00:00"/>
    <s v="Yes"/>
    <s v="Online"/>
    <s v="bengaluru"/>
    <s v="Bengaluru"/>
    <n v="171.8"/>
  </r>
  <r>
    <n v="4020"/>
    <x v="1"/>
    <x v="3"/>
    <x v="16"/>
    <s v="M"/>
    <s v="Alphabet"/>
    <s v="M"/>
    <s v="Yes"/>
    <x v="0"/>
    <s v="Available"/>
    <n v="4052.25"/>
    <m/>
    <s v="Invalid"/>
    <s v="Exclude"/>
    <n v="0"/>
    <s v="Insufficient Data"/>
    <s v="Missing Information"/>
    <s v="Exclude"/>
    <m/>
    <s v="Missing Date"/>
    <s v="No"/>
    <s v="Retail"/>
    <s v="bengaluru"/>
    <s v="Bengaluru"/>
    <n v="3360.33"/>
  </r>
  <r>
    <n v="4021"/>
    <x v="1"/>
    <x v="4"/>
    <x v="12"/>
    <n v="6"/>
    <s v="Number"/>
    <s v="6"/>
    <s v="Yes"/>
    <x v="0"/>
    <s v="Available"/>
    <n v="7023.61"/>
    <m/>
    <s v="Invalid"/>
    <s v="Exclude"/>
    <n v="0"/>
    <s v="Insufficient Data"/>
    <s v="Missing Information"/>
    <s v="Exclude"/>
    <m/>
    <s v="Missing Date"/>
    <s v="No"/>
    <s v="Online"/>
    <s v="Delhi"/>
    <s v="Delhi"/>
    <n v="2199.3000000000002"/>
  </r>
  <r>
    <n v="4022"/>
    <x v="0"/>
    <x v="0"/>
    <x v="9"/>
    <s v="L"/>
    <s v="Alphabet"/>
    <s v="L"/>
    <s v="Yes"/>
    <x v="0"/>
    <s v="Available"/>
    <m/>
    <m/>
    <s v="Invalid"/>
    <s v="Exclude"/>
    <n v="0"/>
    <s v="Insufficient Data"/>
    <s v="Missing Information"/>
    <s v="Exclude"/>
    <d v="2024-12-21T00:00:00"/>
    <d v="2024-12-21T00:00:00"/>
    <s v="Yes"/>
    <s v="Online"/>
    <s v="bengaluru"/>
    <s v="Bengaluru"/>
    <n v="2380.63"/>
  </r>
  <r>
    <n v="4023"/>
    <x v="1"/>
    <x v="3"/>
    <x v="11"/>
    <s v="XL"/>
    <s v="Alphabet"/>
    <s v="XL"/>
    <s v="Yes"/>
    <x v="5"/>
    <s v="Available"/>
    <n v="2376.12"/>
    <n v="0.76"/>
    <s v="Valid"/>
    <s v="Include"/>
    <n v="0"/>
    <n v="0"/>
    <s v="No Recorded Revenue"/>
    <s v="Exclude"/>
    <d v="2024-11-28T00:00:00"/>
    <d v="2024-11-28T00:00:00"/>
    <s v="Yes"/>
    <s v="Online"/>
    <s v="Hyderabad"/>
    <s v="Hyderabad"/>
    <n v="1267.4100000000001"/>
  </r>
  <r>
    <n v="4024"/>
    <x v="2"/>
    <x v="0"/>
    <x v="9"/>
    <s v="M"/>
    <s v="Alphabet"/>
    <s v="M"/>
    <s v="Yes"/>
    <x v="5"/>
    <s v="Available"/>
    <m/>
    <m/>
    <s v="Invalid"/>
    <s v="Exclude"/>
    <n v="0"/>
    <s v="Insufficient Data"/>
    <s v="Missing Information"/>
    <s v="Exclude"/>
    <d v="2024-08-29T00:00:00"/>
    <d v="2024-08-29T00:00:00"/>
    <s v="Yes"/>
    <s v="Retail"/>
    <s v="bengaluru"/>
    <s v="Bengaluru"/>
    <n v="-738.85"/>
  </r>
  <r>
    <n v="4025"/>
    <x v="1"/>
    <x v="4"/>
    <x v="12"/>
    <s v="L"/>
    <s v="Alphabet"/>
    <s v="L"/>
    <s v="Yes"/>
    <x v="0"/>
    <s v="Available"/>
    <n v="2265.37"/>
    <m/>
    <s v="Invalid"/>
    <s v="Exclude"/>
    <n v="0"/>
    <s v="Insufficient Data"/>
    <s v="Missing Information"/>
    <s v="Exclude"/>
    <d v="2024-06-25T00:00:00"/>
    <d v="2024-06-25T00:00:00"/>
    <s v="Yes"/>
    <s v="Retail"/>
    <s v="Kolkata"/>
    <s v="Kolkata"/>
    <n v="2946.35"/>
  </r>
  <r>
    <n v="4026"/>
    <x v="2"/>
    <x v="4"/>
    <x v="13"/>
    <s v="XL"/>
    <s v="Alphabet"/>
    <s v="XL"/>
    <s v="Yes"/>
    <x v="5"/>
    <s v="Available"/>
    <n v="3731.78"/>
    <n v="1.1200000000000001"/>
    <s v="Invalid"/>
    <s v="Exclude"/>
    <n v="0"/>
    <s v="Insufficient Data"/>
    <s v="Missing Information"/>
    <s v="Exclude"/>
    <d v="2025-02-17T00:00:00"/>
    <d v="2025-02-17T00:00:00"/>
    <s v="Yes"/>
    <s v="Online"/>
    <s v="Hyderabad"/>
    <s v="Hyderabad"/>
    <n v="-885.09"/>
  </r>
  <r>
    <n v="4027"/>
    <x v="2"/>
    <x v="4"/>
    <x v="8"/>
    <m/>
    <s v="Missing"/>
    <s v="Unknown"/>
    <s v="No"/>
    <x v="0"/>
    <s v="Available"/>
    <n v="8050.32"/>
    <m/>
    <s v="Invalid"/>
    <s v="Exclude"/>
    <n v="0"/>
    <s v="Insufficient Data"/>
    <s v="Missing Information"/>
    <s v="Exclude"/>
    <m/>
    <s v="Missing Date"/>
    <s v="No"/>
    <s v="Retail"/>
    <s v="Delhi"/>
    <s v="Delhi"/>
    <n v="3125.71"/>
  </r>
  <r>
    <n v="4028"/>
    <x v="1"/>
    <x v="3"/>
    <x v="16"/>
    <n v="9"/>
    <s v="Number"/>
    <s v="9"/>
    <s v="Yes"/>
    <x v="1"/>
    <s v="Sold"/>
    <m/>
    <n v="1.06"/>
    <s v="Invalid"/>
    <s v="Exclude"/>
    <n v="0"/>
    <s v="Insufficient Data"/>
    <s v="Missing Information"/>
    <s v="Exclude"/>
    <d v="2025-01-12T00:00:00"/>
    <d v="2025-01-12T00:00:00"/>
    <s v="Yes"/>
    <s v="Retail"/>
    <s v="Delhi"/>
    <s v="Delhi"/>
    <n v="2568.4"/>
  </r>
  <r>
    <n v="4029"/>
    <x v="0"/>
    <x v="0"/>
    <x v="5"/>
    <s v="XL"/>
    <s v="Alphabet"/>
    <s v="XL"/>
    <s v="Yes"/>
    <x v="0"/>
    <s v="Available"/>
    <m/>
    <m/>
    <s v="Invalid"/>
    <s v="Exclude"/>
    <n v="0"/>
    <s v="Insufficient Data"/>
    <s v="Missing Information"/>
    <s v="Exclude"/>
    <d v="2025-06-29T00:00:00"/>
    <d v="2025-06-29T00:00:00"/>
    <s v="Yes"/>
    <s v="Retail"/>
    <s v="Bangalore"/>
    <s v="Bangalore"/>
    <n v="3231.16"/>
  </r>
  <r>
    <n v="4030"/>
    <x v="2"/>
    <x v="2"/>
    <x v="7"/>
    <s v="L"/>
    <s v="Alphabet"/>
    <s v="L"/>
    <s v="Yes"/>
    <x v="0"/>
    <s v="Available"/>
    <m/>
    <m/>
    <s v="Invalid"/>
    <s v="Exclude"/>
    <n v="0"/>
    <s v="Insufficient Data"/>
    <s v="Missing Information"/>
    <s v="Exclude"/>
    <d v="2025-04-28T00:00:00"/>
    <d v="2025-04-28T00:00:00"/>
    <s v="Yes"/>
    <s v="Online"/>
    <s v="Kolkata"/>
    <s v="Kolkata"/>
    <n v="1865.56"/>
  </r>
  <r>
    <n v="4031"/>
    <x v="2"/>
    <x v="1"/>
    <x v="15"/>
    <m/>
    <s v="Missing"/>
    <s v="Unknown"/>
    <s v="No"/>
    <x v="6"/>
    <s v="Sold"/>
    <n v="4272.26"/>
    <n v="0.83"/>
    <s v="Valid"/>
    <s v="Include"/>
    <n v="1452.57"/>
    <n v="1452.5684000000003"/>
    <s v="Valid Revenue"/>
    <s v="Include"/>
    <m/>
    <s v="Missing Date"/>
    <s v="No"/>
    <s v="Retail"/>
    <s v="Kolkata"/>
    <s v="Kolkata"/>
    <n v="1977.91"/>
  </r>
  <r>
    <n v="4032"/>
    <x v="2"/>
    <x v="3"/>
    <x v="16"/>
    <n v="10"/>
    <s v="Number"/>
    <s v="10"/>
    <s v="Yes"/>
    <x v="0"/>
    <s v="Available"/>
    <m/>
    <m/>
    <s v="Invalid"/>
    <s v="Exclude"/>
    <n v="0"/>
    <s v="Insufficient Data"/>
    <s v="Missing Information"/>
    <s v="Exclude"/>
    <m/>
    <s v="Missing Date"/>
    <s v="No"/>
    <s v="Retail"/>
    <s v="Pune"/>
    <s v="Pune"/>
    <n v="-135.15"/>
  </r>
  <r>
    <n v="4033"/>
    <x v="2"/>
    <x v="2"/>
    <x v="3"/>
    <s v="L"/>
    <s v="Alphabet"/>
    <s v="L"/>
    <s v="Yes"/>
    <x v="2"/>
    <s v="Sold"/>
    <n v="4398.68"/>
    <n v="0.27"/>
    <s v="Valid"/>
    <s v="Include"/>
    <n v="12844.15"/>
    <n v="12844.1456"/>
    <s v="Valid Revenue"/>
    <s v="Include"/>
    <m/>
    <s v="Missing Date"/>
    <s v="No"/>
    <s v="Retail"/>
    <s v="Bangalore"/>
    <s v="Bangalore"/>
    <n v="3573.92"/>
  </r>
  <r>
    <n v="2020"/>
    <x v="2"/>
    <x v="3"/>
    <x v="10"/>
    <n v="12"/>
    <s v="Number"/>
    <s v="12"/>
    <s v="Yes"/>
    <x v="6"/>
    <s v="Sold"/>
    <n v="5614.96"/>
    <m/>
    <s v="Invalid"/>
    <s v="Exclude"/>
    <n v="0"/>
    <n v="11229.92"/>
    <s v="Valid Revenue"/>
    <s v="Include"/>
    <d v="2025-03-05T00:00:00"/>
    <d v="2025-03-05T00:00:00"/>
    <s v="Yes"/>
    <s v="Online"/>
    <s v="Kolkata"/>
    <s v="Kolkata"/>
    <n v="671.98"/>
  </r>
  <r>
    <n v="4035"/>
    <x v="1"/>
    <x v="0"/>
    <x v="14"/>
    <s v="L"/>
    <s v="Alphabet"/>
    <s v="L"/>
    <s v="Yes"/>
    <x v="0"/>
    <s v="Available"/>
    <m/>
    <n v="0.87"/>
    <s v="Valid"/>
    <s v="Include"/>
    <n v="0"/>
    <s v="Insufficient Data"/>
    <s v="Missing Information"/>
    <s v="Exclude"/>
    <d v="2025-01-11T00:00:00"/>
    <d v="2025-01-11T00:00:00"/>
    <s v="Yes"/>
    <s v="Retail"/>
    <s v="Delhi"/>
    <s v="Delhi"/>
    <n v="2738.44"/>
  </r>
  <r>
    <n v="4036"/>
    <x v="2"/>
    <x v="1"/>
    <x v="6"/>
    <s v="M"/>
    <s v="Alphabet"/>
    <s v="M"/>
    <s v="Yes"/>
    <x v="4"/>
    <s v="Check Return/Refund"/>
    <m/>
    <n v="7.0000000000000007E-2"/>
    <s v="Valid"/>
    <s v="Include"/>
    <n v="0"/>
    <s v="Insufficient Data"/>
    <s v="Missing Information"/>
    <s v="Exclude"/>
    <m/>
    <s v="Missing Date"/>
    <s v="No"/>
    <s v="Online"/>
    <s v="Mumbai"/>
    <s v="Mumbai"/>
    <n v="2718.34"/>
  </r>
  <r>
    <n v="4037"/>
    <x v="1"/>
    <x v="4"/>
    <x v="19"/>
    <s v="XL"/>
    <s v="Alphabet"/>
    <s v="XL"/>
    <s v="Yes"/>
    <x v="0"/>
    <s v="Available"/>
    <m/>
    <n v="0.74"/>
    <s v="Valid"/>
    <s v="Include"/>
    <n v="0"/>
    <s v="Insufficient Data"/>
    <s v="Missing Information"/>
    <s v="Exclude"/>
    <d v="2023-08-08T00:00:00"/>
    <d v="2023-08-08T00:00:00"/>
    <s v="Yes"/>
    <s v="Retail"/>
    <s v="Delhi"/>
    <s v="Delhi"/>
    <n v="776.81"/>
  </r>
  <r>
    <n v="4038"/>
    <x v="0"/>
    <x v="3"/>
    <x v="16"/>
    <m/>
    <s v="Missing"/>
    <s v="Unknown"/>
    <s v="No"/>
    <x v="0"/>
    <s v="Available"/>
    <n v="5349.1"/>
    <m/>
    <s v="Invalid"/>
    <s v="Exclude"/>
    <n v="0"/>
    <s v="Insufficient Data"/>
    <s v="Missing Information"/>
    <s v="Exclude"/>
    <d v="2025-03-04T00:00:00"/>
    <d v="2025-03-04T00:00:00"/>
    <s v="Yes"/>
    <s v="Retail"/>
    <s v="Pune"/>
    <s v="Pune"/>
    <n v="1724.16"/>
  </r>
  <r>
    <n v="4039"/>
    <x v="1"/>
    <x v="2"/>
    <x v="18"/>
    <s v="L"/>
    <s v="Alphabet"/>
    <s v="L"/>
    <s v="Yes"/>
    <x v="0"/>
    <s v="Available"/>
    <n v="5103.01"/>
    <m/>
    <s v="Invalid"/>
    <s v="Exclude"/>
    <n v="0"/>
    <s v="Insufficient Data"/>
    <s v="Missing Information"/>
    <s v="Exclude"/>
    <d v="2024-12-06T00:00:00"/>
    <d v="2024-12-06T00:00:00"/>
    <s v="Yes"/>
    <s v="Online"/>
    <s v="Delhi"/>
    <s v="Delhi"/>
    <n v="-134.82"/>
  </r>
  <r>
    <n v="2041"/>
    <x v="2"/>
    <x v="0"/>
    <x v="9"/>
    <n v="12"/>
    <s v="Number"/>
    <s v="12"/>
    <s v="Yes"/>
    <x v="0"/>
    <s v="Available"/>
    <m/>
    <n v="0.35"/>
    <s v="Valid"/>
    <s v="Include"/>
    <n v="0"/>
    <s v="Insufficient Data"/>
    <s v="Missing Information"/>
    <s v="Exclude"/>
    <d v="2025-07-05T00:00:00"/>
    <d v="2025-07-05T00:00:00"/>
    <s v="Yes"/>
    <s v="Online"/>
    <s v="Hyderabad"/>
    <s v="Hyderabad"/>
    <n v="1727.5"/>
  </r>
  <r>
    <n v="4041"/>
    <x v="2"/>
    <x v="3"/>
    <x v="16"/>
    <m/>
    <s v="Missing"/>
    <s v="Unknown"/>
    <s v="No"/>
    <x v="6"/>
    <s v="Sold"/>
    <m/>
    <m/>
    <s v="Invalid"/>
    <s v="Exclude"/>
    <n v="0"/>
    <s v="Insufficient Data"/>
    <s v="Missing Information"/>
    <s v="Exclude"/>
    <d v="2024-09-09T00:00:00"/>
    <d v="2024-09-09T00:00:00"/>
    <s v="Yes"/>
    <s v="Online"/>
    <s v="Mumbai"/>
    <s v="Mumbai"/>
    <n v="3221.72"/>
  </r>
  <r>
    <n v="4042"/>
    <x v="0"/>
    <x v="2"/>
    <x v="18"/>
    <n v="9"/>
    <s v="Number"/>
    <s v="9"/>
    <s v="Yes"/>
    <x v="5"/>
    <s v="Available"/>
    <n v="2566.15"/>
    <m/>
    <s v="Invalid"/>
    <s v="Exclude"/>
    <n v="0"/>
    <n v="0"/>
    <s v="No Recorded Revenue"/>
    <s v="Exclude"/>
    <m/>
    <s v="Missing Date"/>
    <s v="No"/>
    <s v="Online"/>
    <s v="Hyderabad"/>
    <s v="Hyderabad"/>
    <n v="-198.88"/>
  </r>
  <r>
    <n v="4043"/>
    <x v="0"/>
    <x v="3"/>
    <x v="10"/>
    <m/>
    <s v="Missing"/>
    <s v="Unknown"/>
    <s v="No"/>
    <x v="2"/>
    <s v="Sold"/>
    <n v="5235.22"/>
    <n v="0.51"/>
    <s v="Valid"/>
    <s v="Include"/>
    <n v="10261.030000000001"/>
    <n v="10261.031199999999"/>
    <s v="Valid Revenue"/>
    <s v="Include"/>
    <d v="2025-05-28T00:00:00"/>
    <d v="2025-05-28T00:00:00"/>
    <s v="Yes"/>
    <s v="Online"/>
    <s v="Hyderabad"/>
    <s v="Hyderabad"/>
    <n v="3321.49"/>
  </r>
  <r>
    <n v="4044"/>
    <x v="1"/>
    <x v="0"/>
    <x v="5"/>
    <m/>
    <s v="Missing"/>
    <s v="Unknown"/>
    <s v="No"/>
    <x v="5"/>
    <s v="Available"/>
    <n v="6687.28"/>
    <m/>
    <s v="Invalid"/>
    <s v="Exclude"/>
    <n v="0"/>
    <n v="0"/>
    <s v="No Recorded Revenue"/>
    <s v="Exclude"/>
    <d v="2024-08-07T00:00:00"/>
    <d v="2024-08-07T00:00:00"/>
    <s v="Yes"/>
    <s v="Online"/>
    <s v="Pune"/>
    <s v="Pune"/>
    <n v="2636.12"/>
  </r>
  <r>
    <n v="2003"/>
    <x v="1"/>
    <x v="1"/>
    <x v="2"/>
    <s v="L"/>
    <s v="Alphabet"/>
    <s v="L"/>
    <s v="Yes"/>
    <x v="0"/>
    <s v="Available"/>
    <m/>
    <n v="0.56000000000000005"/>
    <s v="Valid"/>
    <s v="Include"/>
    <n v="0"/>
    <s v="Insufficient Data"/>
    <s v="Missing Information"/>
    <s v="Exclude"/>
    <d v="2024-08-03T00:00:00"/>
    <d v="2024-08-03T00:00:00"/>
    <s v="Yes"/>
    <s v="Online"/>
    <s v="Kolkata"/>
    <s v="Kolkata"/>
    <n v="2353.41"/>
  </r>
  <r>
    <n v="4046"/>
    <x v="1"/>
    <x v="3"/>
    <x v="4"/>
    <s v="L"/>
    <s v="Alphabet"/>
    <s v="L"/>
    <s v="Yes"/>
    <x v="0"/>
    <s v="Available"/>
    <n v="5140.99"/>
    <m/>
    <s v="Invalid"/>
    <s v="Exclude"/>
    <n v="0"/>
    <s v="Insufficient Data"/>
    <s v="Missing Information"/>
    <s v="Exclude"/>
    <d v="2025-02-20T00:00:00"/>
    <d v="2025-02-20T00:00:00"/>
    <s v="Yes"/>
    <s v="Online"/>
    <s v="Pune"/>
    <s v="Pune"/>
    <n v="999.97"/>
  </r>
  <r>
    <n v="4047"/>
    <x v="2"/>
    <x v="3"/>
    <x v="10"/>
    <n v="12"/>
    <s v="Number"/>
    <s v="12"/>
    <s v="Yes"/>
    <x v="6"/>
    <s v="Sold"/>
    <m/>
    <m/>
    <s v="Invalid"/>
    <s v="Exclude"/>
    <n v="0"/>
    <s v="Insufficient Data"/>
    <s v="Missing Information"/>
    <s v="Exclude"/>
    <m/>
    <s v="Missing Date"/>
    <s v="No"/>
    <s v="Retail"/>
    <s v="Kolkata"/>
    <s v="Kolkata"/>
    <n v="56.56"/>
  </r>
  <r>
    <n v="4048"/>
    <x v="2"/>
    <x v="3"/>
    <x v="10"/>
    <s v="M"/>
    <s v="Alphabet"/>
    <s v="M"/>
    <s v="Yes"/>
    <x v="0"/>
    <s v="Available"/>
    <n v="2342.9299999999998"/>
    <m/>
    <s v="Invalid"/>
    <s v="Exclude"/>
    <n v="0"/>
    <s v="Insufficient Data"/>
    <s v="Missing Information"/>
    <s v="Exclude"/>
    <m/>
    <s v="Missing Date"/>
    <s v="No"/>
    <s v="Retail"/>
    <s v="Delhi"/>
    <s v="Delhi"/>
    <n v="2239.79"/>
  </r>
  <r>
    <n v="2046"/>
    <x v="0"/>
    <x v="3"/>
    <x v="4"/>
    <m/>
    <s v="Missing"/>
    <s v="Unknown"/>
    <s v="No"/>
    <x v="6"/>
    <s v="Sold"/>
    <m/>
    <n v="0.71"/>
    <s v="Valid"/>
    <s v="Include"/>
    <n v="0"/>
    <s v="Insufficient Data"/>
    <s v="Missing Information"/>
    <s v="Exclude"/>
    <m/>
    <s v="Missing Date"/>
    <s v="No"/>
    <s v="Online"/>
    <s v="Delhi"/>
    <s v="Delhi"/>
    <n v="63.74"/>
  </r>
  <r>
    <n v="4050"/>
    <x v="1"/>
    <x v="3"/>
    <x v="16"/>
    <s v="XL"/>
    <s v="Alphabet"/>
    <s v="XL"/>
    <s v="Yes"/>
    <x v="0"/>
    <s v="Available"/>
    <n v="3750.77"/>
    <m/>
    <s v="Invalid"/>
    <s v="Exclude"/>
    <n v="0"/>
    <s v="Insufficient Data"/>
    <s v="Missing Information"/>
    <s v="Exclude"/>
    <d v="2025-02-27T00:00:00"/>
    <d v="2025-02-27T00:00:00"/>
    <s v="Yes"/>
    <s v="Online"/>
    <s v="bengaluru"/>
    <s v="Bengaluru"/>
    <n v="-171.08"/>
  </r>
  <r>
    <n v="4051"/>
    <x v="0"/>
    <x v="0"/>
    <x v="9"/>
    <m/>
    <s v="Missing"/>
    <s v="Unknown"/>
    <s v="No"/>
    <x v="0"/>
    <s v="Available"/>
    <n v="7986.76"/>
    <m/>
    <s v="Invalid"/>
    <s v="Exclude"/>
    <n v="0"/>
    <s v="Insufficient Data"/>
    <s v="Missing Information"/>
    <s v="Exclude"/>
    <d v="2024-10-11T00:00:00"/>
    <d v="2024-10-11T00:00:00"/>
    <s v="Yes"/>
    <s v="Online"/>
    <s v="Hyderabad"/>
    <s v="Hyderabad"/>
    <n v="944.54"/>
  </r>
  <r>
    <n v="4052"/>
    <x v="0"/>
    <x v="0"/>
    <x v="5"/>
    <s v="L"/>
    <s v="Alphabet"/>
    <s v="L"/>
    <s v="Yes"/>
    <x v="0"/>
    <s v="Available"/>
    <n v="6952.66"/>
    <m/>
    <s v="Invalid"/>
    <s v="Exclude"/>
    <n v="0"/>
    <s v="Insufficient Data"/>
    <s v="Missing Information"/>
    <s v="Exclude"/>
    <d v="2025-01-19T00:00:00"/>
    <d v="2025-01-19T00:00:00"/>
    <s v="Yes"/>
    <s v="Online"/>
    <s v="Hyderabad"/>
    <s v="Hyderabad"/>
    <n v="1624.3"/>
  </r>
  <r>
    <n v="4053"/>
    <x v="1"/>
    <x v="1"/>
    <x v="15"/>
    <n v="6"/>
    <s v="Number"/>
    <s v="6"/>
    <s v="Yes"/>
    <x v="6"/>
    <s v="Sold"/>
    <m/>
    <m/>
    <s v="Invalid"/>
    <s v="Exclude"/>
    <n v="0"/>
    <s v="Insufficient Data"/>
    <s v="Missing Information"/>
    <s v="Exclude"/>
    <d v="2025-03-02T00:00:00"/>
    <d v="2025-03-02T00:00:00"/>
    <s v="Yes"/>
    <s v="Retail"/>
    <s v="Pune"/>
    <s v="Pune"/>
    <n v="21.13"/>
  </r>
  <r>
    <n v="4054"/>
    <x v="1"/>
    <x v="2"/>
    <x v="7"/>
    <m/>
    <s v="Missing"/>
    <s v="Unknown"/>
    <s v="No"/>
    <x v="0"/>
    <s v="Available"/>
    <n v="3394.38"/>
    <n v="0.75"/>
    <s v="Valid"/>
    <s v="Include"/>
    <n v="0"/>
    <s v="Insufficient Data"/>
    <s v="Missing Information"/>
    <s v="Exclude"/>
    <d v="2024-05-09T00:00:00"/>
    <d v="2024-05-09T00:00:00"/>
    <s v="Yes"/>
    <s v="Online"/>
    <s v="Mumbai"/>
    <s v="Mumbai"/>
    <n v="-401.5"/>
  </r>
  <r>
    <n v="4055"/>
    <x v="0"/>
    <x v="3"/>
    <x v="10"/>
    <s v="L"/>
    <s v="Alphabet"/>
    <s v="L"/>
    <s v="Yes"/>
    <x v="0"/>
    <s v="Available"/>
    <n v="8333.9500000000007"/>
    <m/>
    <s v="Invalid"/>
    <s v="Exclude"/>
    <n v="0"/>
    <s v="Insufficient Data"/>
    <s v="Missing Information"/>
    <s v="Exclude"/>
    <m/>
    <s v="Missing Date"/>
    <s v="No"/>
    <s v="Online"/>
    <s v="Mumbai"/>
    <s v="Mumbai"/>
    <n v="3329.27"/>
  </r>
  <r>
    <n v="4056"/>
    <x v="0"/>
    <x v="3"/>
    <x v="10"/>
    <n v="8"/>
    <s v="Number"/>
    <s v="8"/>
    <s v="Yes"/>
    <x v="0"/>
    <s v="Available"/>
    <m/>
    <m/>
    <s v="Invalid"/>
    <s v="Exclude"/>
    <n v="0"/>
    <s v="Insufficient Data"/>
    <s v="Missing Information"/>
    <s v="Exclude"/>
    <d v="2024-12-13T00:00:00"/>
    <d v="2024-12-13T00:00:00"/>
    <s v="Yes"/>
    <s v="Retail"/>
    <s v="Hyderabad"/>
    <s v="Hyderabad"/>
    <n v="3732.77"/>
  </r>
  <r>
    <n v="4057"/>
    <x v="0"/>
    <x v="4"/>
    <x v="12"/>
    <s v="M"/>
    <s v="Alphabet"/>
    <s v="M"/>
    <s v="Yes"/>
    <x v="0"/>
    <s v="Available"/>
    <m/>
    <m/>
    <s v="Invalid"/>
    <s v="Exclude"/>
    <n v="0"/>
    <s v="Insufficient Data"/>
    <s v="Missing Information"/>
    <s v="Exclude"/>
    <d v="2023-09-22T00:00:00"/>
    <d v="2023-09-22T00:00:00"/>
    <s v="Yes"/>
    <s v="Retail"/>
    <s v="Delhi"/>
    <s v="Delhi"/>
    <n v="2575.38"/>
  </r>
  <r>
    <n v="4058"/>
    <x v="0"/>
    <x v="4"/>
    <x v="12"/>
    <s v="L"/>
    <s v="Alphabet"/>
    <s v="L"/>
    <s v="Yes"/>
    <x v="0"/>
    <s v="Available"/>
    <m/>
    <n v="0.34"/>
    <s v="Valid"/>
    <s v="Include"/>
    <n v="0"/>
    <s v="Insufficient Data"/>
    <s v="Missing Information"/>
    <s v="Exclude"/>
    <d v="2024-11-13T00:00:00"/>
    <d v="2024-11-13T00:00:00"/>
    <s v="Yes"/>
    <s v="Online"/>
    <s v="Delhi"/>
    <s v="Delhi"/>
    <n v="153.9"/>
  </r>
  <r>
    <n v="4059"/>
    <x v="0"/>
    <x v="4"/>
    <x v="8"/>
    <s v="L"/>
    <s v="Alphabet"/>
    <s v="L"/>
    <s v="Yes"/>
    <x v="3"/>
    <s v="Sold"/>
    <n v="9700.41"/>
    <n v="1.24"/>
    <s v="Invalid"/>
    <s v="Exclude"/>
    <n v="-2328.1"/>
    <s v="Insufficient Data"/>
    <s v="Missing Information"/>
    <s v="Exclude"/>
    <d v="2025-02-03T00:00:00"/>
    <d v="2025-02-03T00:00:00"/>
    <s v="Yes"/>
    <s v="Retail"/>
    <s v="Delhi"/>
    <s v="Delhi"/>
    <n v="1000.57"/>
  </r>
  <r>
    <n v="4060"/>
    <x v="1"/>
    <x v="1"/>
    <x v="1"/>
    <s v="L"/>
    <s v="Alphabet"/>
    <s v="L"/>
    <s v="Yes"/>
    <x v="4"/>
    <s v="Check Return/Refund"/>
    <n v="8655.4599999999991"/>
    <n v="0.9"/>
    <s v="Valid"/>
    <s v="Include"/>
    <n v="-865.55"/>
    <n v="-865.54599999999971"/>
    <s v="Negative Revenue"/>
    <s v="Exclude"/>
    <d v="2024-08-20T00:00:00"/>
    <d v="2024-08-20T00:00:00"/>
    <s v="Yes"/>
    <s v="Online"/>
    <s v="Pune"/>
    <s v="Pune"/>
    <n v="3159.11"/>
  </r>
  <r>
    <n v="4061"/>
    <x v="2"/>
    <x v="4"/>
    <x v="8"/>
    <s v="XL"/>
    <s v="Alphabet"/>
    <s v="XL"/>
    <s v="Yes"/>
    <x v="0"/>
    <s v="Available"/>
    <m/>
    <m/>
    <s v="Invalid"/>
    <s v="Exclude"/>
    <n v="0"/>
    <s v="Insufficient Data"/>
    <s v="Missing Information"/>
    <s v="Exclude"/>
    <m/>
    <s v="Missing Date"/>
    <s v="No"/>
    <s v="Retail"/>
    <s v="Mumbai"/>
    <s v="Mumbai"/>
    <n v="2599.62"/>
  </r>
  <r>
    <n v="4062"/>
    <x v="2"/>
    <x v="4"/>
    <x v="13"/>
    <s v="M"/>
    <s v="Alphabet"/>
    <s v="M"/>
    <s v="Yes"/>
    <x v="5"/>
    <s v="Available"/>
    <m/>
    <n v="0.48"/>
    <s v="Valid"/>
    <s v="Include"/>
    <n v="0"/>
    <s v="Insufficient Data"/>
    <s v="Missing Information"/>
    <s v="Exclude"/>
    <d v="2025-05-17T00:00:00"/>
    <d v="2025-05-17T00:00:00"/>
    <s v="Yes"/>
    <s v="Online"/>
    <s v="Mumbai"/>
    <s v="Mumbai"/>
    <n v="505.51"/>
  </r>
  <r>
    <n v="4063"/>
    <x v="0"/>
    <x v="2"/>
    <x v="18"/>
    <s v="L"/>
    <s v="Alphabet"/>
    <s v="L"/>
    <s v="Yes"/>
    <x v="5"/>
    <s v="Available"/>
    <m/>
    <n v="0.38"/>
    <s v="Valid"/>
    <s v="Include"/>
    <n v="0"/>
    <s v="Insufficient Data"/>
    <s v="Missing Information"/>
    <s v="Exclude"/>
    <m/>
    <s v="Missing Date"/>
    <s v="No"/>
    <s v="Online"/>
    <s v="Mumbai"/>
    <s v="Mumbai"/>
    <n v="-617.86"/>
  </r>
  <r>
    <n v="4064"/>
    <x v="2"/>
    <x v="4"/>
    <x v="8"/>
    <s v="L"/>
    <s v="Alphabet"/>
    <s v="L"/>
    <s v="Yes"/>
    <x v="2"/>
    <s v="Sold"/>
    <m/>
    <n v="0.38"/>
    <s v="Valid"/>
    <s v="Include"/>
    <n v="0"/>
    <s v="Insufficient Data"/>
    <s v="Missing Information"/>
    <s v="Exclude"/>
    <d v="2024-09-24T00:00:00"/>
    <d v="2024-09-24T00:00:00"/>
    <s v="Yes"/>
    <s v="Retail"/>
    <s v="Hyderabad"/>
    <s v="Hyderabad"/>
    <n v="587.63"/>
  </r>
  <r>
    <n v="4065"/>
    <x v="1"/>
    <x v="4"/>
    <x v="19"/>
    <s v="XL"/>
    <s v="Alphabet"/>
    <s v="XL"/>
    <s v="Yes"/>
    <x v="0"/>
    <s v="Available"/>
    <n v="7881.81"/>
    <m/>
    <s v="Invalid"/>
    <s v="Exclude"/>
    <n v="0"/>
    <s v="Insufficient Data"/>
    <s v="Missing Information"/>
    <s v="Exclude"/>
    <d v="2024-12-08T00:00:00"/>
    <d v="2024-12-08T00:00:00"/>
    <s v="Yes"/>
    <s v="Online"/>
    <s v="Pune"/>
    <s v="Pune"/>
    <n v="1067.5899999999999"/>
  </r>
  <r>
    <n v="4066"/>
    <x v="0"/>
    <x v="3"/>
    <x v="4"/>
    <s v="L"/>
    <s v="Alphabet"/>
    <s v="L"/>
    <s v="Yes"/>
    <x v="2"/>
    <s v="Sold"/>
    <n v="6599.26"/>
    <n v="0.85"/>
    <s v="Valid"/>
    <s v="Include"/>
    <n v="3959.56"/>
    <n v="3959.5560000000005"/>
    <s v="Valid Revenue"/>
    <s v="Include"/>
    <d v="2025-06-29T00:00:00"/>
    <d v="2025-06-29T00:00:00"/>
    <s v="Yes"/>
    <s v="Retail"/>
    <s v="Bangalore"/>
    <s v="Bangalore"/>
    <n v="3344.47"/>
  </r>
  <r>
    <n v="4067"/>
    <x v="2"/>
    <x v="1"/>
    <x v="6"/>
    <s v="M"/>
    <s v="Alphabet"/>
    <s v="M"/>
    <s v="Yes"/>
    <x v="2"/>
    <s v="Sold"/>
    <n v="7408.31"/>
    <m/>
    <s v="Invalid"/>
    <s v="Exclude"/>
    <n v="0"/>
    <n v="29633.24"/>
    <s v="Valid Revenue"/>
    <s v="Include"/>
    <d v="2025-05-17T00:00:00"/>
    <d v="2025-05-17T00:00:00"/>
    <s v="Yes"/>
    <s v="Online"/>
    <s v="bengaluru"/>
    <s v="Bengaluru"/>
    <n v="1974.4"/>
  </r>
  <r>
    <n v="4068"/>
    <x v="2"/>
    <x v="1"/>
    <x v="1"/>
    <n v="10"/>
    <s v="Number"/>
    <s v="10"/>
    <s v="Yes"/>
    <x v="4"/>
    <s v="Check Return/Refund"/>
    <m/>
    <m/>
    <s v="Invalid"/>
    <s v="Exclude"/>
    <n v="0"/>
    <s v="Insufficient Data"/>
    <s v="Missing Information"/>
    <s v="Exclude"/>
    <m/>
    <s v="Missing Date"/>
    <s v="No"/>
    <s v="Online"/>
    <s v="Pune"/>
    <s v="Pune"/>
    <n v="1280.5899999999999"/>
  </r>
  <r>
    <n v="2030"/>
    <x v="1"/>
    <x v="1"/>
    <x v="2"/>
    <s v="L"/>
    <s v="Alphabet"/>
    <s v="L"/>
    <s v="Yes"/>
    <x v="0"/>
    <s v="Available"/>
    <n v="9804.64"/>
    <n v="0.71"/>
    <s v="Valid"/>
    <s v="Include"/>
    <n v="0"/>
    <s v="Insufficient Data"/>
    <s v="Missing Information"/>
    <s v="Exclude"/>
    <d v="2025-02-08T00:00:00"/>
    <d v="2025-02-08T00:00:00"/>
    <s v="Yes"/>
    <s v="Online"/>
    <s v="Bangalore"/>
    <s v="Bangalore"/>
    <n v="635.57000000000005"/>
  </r>
  <r>
    <n v="4070"/>
    <x v="0"/>
    <x v="4"/>
    <x v="8"/>
    <s v="L"/>
    <s v="Alphabet"/>
    <s v="L"/>
    <s v="Yes"/>
    <x v="0"/>
    <s v="Available"/>
    <n v="6966.16"/>
    <n v="0.24"/>
    <s v="Valid"/>
    <s v="Include"/>
    <n v="0"/>
    <s v="Insufficient Data"/>
    <s v="Missing Information"/>
    <s v="Exclude"/>
    <d v="2024-10-23T00:00:00"/>
    <d v="2024-10-23T00:00:00"/>
    <s v="Yes"/>
    <s v="Retail"/>
    <s v="Pune"/>
    <s v="Pune"/>
    <n v="2671.6"/>
  </r>
  <r>
    <n v="4071"/>
    <x v="2"/>
    <x v="2"/>
    <x v="3"/>
    <m/>
    <s v="Missing"/>
    <s v="Unknown"/>
    <s v="No"/>
    <x v="4"/>
    <s v="Check Return/Refund"/>
    <m/>
    <n v="1.06"/>
    <s v="Invalid"/>
    <s v="Exclude"/>
    <n v="0"/>
    <s v="Insufficient Data"/>
    <s v="Missing Information"/>
    <s v="Exclude"/>
    <m/>
    <s v="Missing Date"/>
    <s v="No"/>
    <s v="Retail"/>
    <s v="bengaluru"/>
    <s v="Bengaluru"/>
    <n v="1112.9100000000001"/>
  </r>
  <r>
    <n v="4072"/>
    <x v="2"/>
    <x v="1"/>
    <x v="2"/>
    <m/>
    <s v="Missing"/>
    <s v="Unknown"/>
    <s v="No"/>
    <x v="0"/>
    <s v="Available"/>
    <m/>
    <m/>
    <s v="Invalid"/>
    <s v="Exclude"/>
    <n v="0"/>
    <s v="Insufficient Data"/>
    <s v="Missing Information"/>
    <s v="Exclude"/>
    <d v="2025-05-20T00:00:00"/>
    <d v="2025-05-20T00:00:00"/>
    <s v="Yes"/>
    <s v="Online"/>
    <s v="Pune"/>
    <s v="Pune"/>
    <n v="3542.88"/>
  </r>
  <r>
    <n v="4073"/>
    <x v="0"/>
    <x v="0"/>
    <x v="5"/>
    <s v="M"/>
    <s v="Alphabet"/>
    <s v="M"/>
    <s v="Yes"/>
    <x v="6"/>
    <s v="Sold"/>
    <n v="5732.59"/>
    <m/>
    <s v="Invalid"/>
    <s v="Exclude"/>
    <n v="0"/>
    <n v="11465.18"/>
    <s v="Valid Revenue"/>
    <s v="Include"/>
    <d v="2024-11-30T00:00:00"/>
    <d v="2024-11-30T00:00:00"/>
    <s v="Yes"/>
    <s v="Online"/>
    <s v="Kolkata"/>
    <s v="Kolkata"/>
    <n v="3353.3"/>
  </r>
  <r>
    <n v="4074"/>
    <x v="0"/>
    <x v="4"/>
    <x v="19"/>
    <s v="L"/>
    <s v="Alphabet"/>
    <s v="L"/>
    <s v="Yes"/>
    <x v="0"/>
    <s v="Available"/>
    <n v="8673.7800000000007"/>
    <m/>
    <s v="Invalid"/>
    <s v="Exclude"/>
    <n v="0"/>
    <s v="Insufficient Data"/>
    <s v="Missing Information"/>
    <s v="Exclude"/>
    <d v="2024-03-28T00:00:00"/>
    <d v="2024-03-28T00:00:00"/>
    <s v="Yes"/>
    <s v="Retail"/>
    <s v="Mumbai"/>
    <s v="Mumbai"/>
    <n v="-286"/>
  </r>
  <r>
    <n v="4075"/>
    <x v="0"/>
    <x v="3"/>
    <x v="11"/>
    <s v="XL"/>
    <s v="Alphabet"/>
    <s v="XL"/>
    <s v="Yes"/>
    <x v="4"/>
    <s v="Check Return/Refund"/>
    <m/>
    <m/>
    <s v="Invalid"/>
    <s v="Exclude"/>
    <n v="0"/>
    <s v="Insufficient Data"/>
    <s v="Missing Information"/>
    <s v="Exclude"/>
    <d v="2025-05-30T00:00:00"/>
    <d v="2025-05-30T00:00:00"/>
    <s v="Yes"/>
    <s v="Online"/>
    <s v="Delhi"/>
    <s v="Delhi"/>
    <n v="2484"/>
  </r>
  <r>
    <n v="4076"/>
    <x v="0"/>
    <x v="4"/>
    <x v="19"/>
    <m/>
    <s v="Missing"/>
    <s v="Unknown"/>
    <s v="No"/>
    <x v="0"/>
    <s v="Available"/>
    <m/>
    <n v="0.33"/>
    <s v="Valid"/>
    <s v="Include"/>
    <n v="0"/>
    <s v="Insufficient Data"/>
    <s v="Missing Information"/>
    <s v="Exclude"/>
    <d v="2025-04-03T00:00:00"/>
    <d v="2025-04-03T00:00:00"/>
    <s v="Yes"/>
    <s v="Online"/>
    <s v="Kolkata"/>
    <s v="Kolkata"/>
    <n v="925.71"/>
  </r>
  <r>
    <n v="4077"/>
    <x v="2"/>
    <x v="0"/>
    <x v="0"/>
    <m/>
    <s v="Missing"/>
    <s v="Unknown"/>
    <s v="No"/>
    <x v="0"/>
    <s v="Available"/>
    <n v="9261.43"/>
    <m/>
    <s v="Invalid"/>
    <s v="Exclude"/>
    <n v="0"/>
    <s v="Insufficient Data"/>
    <s v="Missing Information"/>
    <s v="Exclude"/>
    <m/>
    <s v="Missing Date"/>
    <s v="No"/>
    <s v="Online"/>
    <s v="Mumbai"/>
    <s v="Mumbai"/>
    <n v="361.16"/>
  </r>
  <r>
    <n v="4078"/>
    <x v="1"/>
    <x v="2"/>
    <x v="18"/>
    <n v="9"/>
    <s v="Number"/>
    <s v="9"/>
    <s v="Yes"/>
    <x v="0"/>
    <s v="Available"/>
    <m/>
    <n v="0.56000000000000005"/>
    <s v="Valid"/>
    <s v="Include"/>
    <n v="0"/>
    <s v="Insufficient Data"/>
    <s v="Missing Information"/>
    <s v="Exclude"/>
    <d v="2025-01-01T00:00:00"/>
    <d v="2025-01-01T00:00:00"/>
    <s v="Yes"/>
    <s v="Online"/>
    <s v="Mumbai"/>
    <s v="Mumbai"/>
    <n v="2742.28"/>
  </r>
  <r>
    <n v="4079"/>
    <x v="0"/>
    <x v="2"/>
    <x v="7"/>
    <s v="XL"/>
    <s v="Alphabet"/>
    <s v="XL"/>
    <s v="Yes"/>
    <x v="0"/>
    <s v="Available"/>
    <m/>
    <n v="1.03"/>
    <s v="Invalid"/>
    <s v="Exclude"/>
    <n v="0"/>
    <s v="Insufficient Data"/>
    <s v="Missing Information"/>
    <s v="Exclude"/>
    <d v="2024-11-21T00:00:00"/>
    <d v="2024-11-21T00:00:00"/>
    <s v="Yes"/>
    <s v="Retail"/>
    <s v="Delhi"/>
    <s v="Delhi"/>
    <n v="2083.6"/>
  </r>
  <r>
    <n v="4080"/>
    <x v="0"/>
    <x v="0"/>
    <x v="5"/>
    <m/>
    <s v="Missing"/>
    <s v="Unknown"/>
    <s v="No"/>
    <x v="0"/>
    <s v="Available"/>
    <n v="8515.92"/>
    <m/>
    <s v="Invalid"/>
    <s v="Exclude"/>
    <n v="0"/>
    <s v="Insufficient Data"/>
    <s v="Missing Information"/>
    <s v="Exclude"/>
    <d v="2024-11-27T00:00:00"/>
    <d v="2024-11-27T00:00:00"/>
    <s v="Yes"/>
    <s v="Retail"/>
    <s v="Hyderabad"/>
    <s v="Hyderabad"/>
    <n v="255.47"/>
  </r>
  <r>
    <n v="4081"/>
    <x v="2"/>
    <x v="2"/>
    <x v="7"/>
    <s v="XL"/>
    <s v="Alphabet"/>
    <s v="XL"/>
    <s v="Yes"/>
    <x v="0"/>
    <s v="Available"/>
    <n v="4902.1899999999996"/>
    <n v="0.25"/>
    <s v="Valid"/>
    <s v="Include"/>
    <n v="0"/>
    <s v="Insufficient Data"/>
    <s v="Missing Information"/>
    <s v="Exclude"/>
    <m/>
    <s v="Missing Date"/>
    <s v="No"/>
    <s v="Retail"/>
    <s v="bengaluru"/>
    <s v="Bengaluru"/>
    <n v="608.65"/>
  </r>
  <r>
    <n v="4082"/>
    <x v="0"/>
    <x v="1"/>
    <x v="6"/>
    <s v="M"/>
    <s v="Alphabet"/>
    <s v="M"/>
    <s v="Yes"/>
    <x v="0"/>
    <s v="Available"/>
    <n v="8233.64"/>
    <m/>
    <s v="Invalid"/>
    <s v="Exclude"/>
    <n v="0"/>
    <s v="Insufficient Data"/>
    <s v="Missing Information"/>
    <s v="Exclude"/>
    <d v="2025-04-07T00:00:00"/>
    <d v="2025-04-07T00:00:00"/>
    <s v="Yes"/>
    <s v="Retail"/>
    <s v="Bangalore"/>
    <s v="Bangalore"/>
    <n v="3007.26"/>
  </r>
  <r>
    <n v="4083"/>
    <x v="2"/>
    <x v="0"/>
    <x v="5"/>
    <s v="L"/>
    <s v="Alphabet"/>
    <s v="L"/>
    <s v="Yes"/>
    <x v="0"/>
    <s v="Available"/>
    <n v="8711.81"/>
    <m/>
    <s v="Invalid"/>
    <s v="Exclude"/>
    <n v="0"/>
    <s v="Insufficient Data"/>
    <s v="Missing Information"/>
    <s v="Exclude"/>
    <d v="2025-03-29T00:00:00"/>
    <d v="2025-03-29T00:00:00"/>
    <s v="Yes"/>
    <s v="Online"/>
    <s v="bengaluru"/>
    <s v="Bengaluru"/>
    <n v="-773.05"/>
  </r>
  <r>
    <n v="4084"/>
    <x v="0"/>
    <x v="3"/>
    <x v="10"/>
    <n v="7"/>
    <s v="Number"/>
    <s v="7"/>
    <s v="Yes"/>
    <x v="4"/>
    <s v="Check Return/Refund"/>
    <n v="2108.04"/>
    <m/>
    <s v="Invalid"/>
    <s v="Exclude"/>
    <n v="0"/>
    <n v="-2108.04"/>
    <s v="Negative Revenue"/>
    <s v="Exclude"/>
    <m/>
    <s v="Missing Date"/>
    <s v="No"/>
    <s v="Retail"/>
    <s v="Kolkata"/>
    <s v="Kolkata"/>
    <n v="-1087.3399999999999"/>
  </r>
  <r>
    <n v="4085"/>
    <x v="2"/>
    <x v="2"/>
    <x v="17"/>
    <s v="L"/>
    <s v="Alphabet"/>
    <s v="L"/>
    <s v="Yes"/>
    <x v="2"/>
    <s v="Sold"/>
    <m/>
    <n v="1.19"/>
    <s v="Invalid"/>
    <s v="Exclude"/>
    <n v="0"/>
    <s v="Insufficient Data"/>
    <s v="Missing Information"/>
    <s v="Exclude"/>
    <d v="2025-01-21T00:00:00"/>
    <d v="2025-01-21T00:00:00"/>
    <s v="Yes"/>
    <s v="Online"/>
    <s v="bengaluru"/>
    <s v="Bengaluru"/>
    <n v="1897.69"/>
  </r>
  <r>
    <n v="4086"/>
    <x v="1"/>
    <x v="3"/>
    <x v="10"/>
    <s v="XL"/>
    <s v="Alphabet"/>
    <s v="XL"/>
    <s v="Yes"/>
    <x v="1"/>
    <s v="Sold"/>
    <n v="4537.0200000000004"/>
    <m/>
    <s v="Invalid"/>
    <s v="Exclude"/>
    <n v="0"/>
    <n v="13611.060000000001"/>
    <s v="Valid Revenue"/>
    <s v="Include"/>
    <d v="2025-04-03T00:00:00"/>
    <d v="2025-04-03T00:00:00"/>
    <s v="Yes"/>
    <s v="Online"/>
    <s v="Pune"/>
    <s v="Pune"/>
    <n v="-195"/>
  </r>
  <r>
    <n v="4087"/>
    <x v="2"/>
    <x v="4"/>
    <x v="19"/>
    <m/>
    <s v="Missing"/>
    <s v="Unknown"/>
    <s v="No"/>
    <x v="0"/>
    <s v="Available"/>
    <m/>
    <n v="1.0900000000000001"/>
    <s v="Invalid"/>
    <s v="Exclude"/>
    <n v="0"/>
    <s v="Insufficient Data"/>
    <s v="Missing Information"/>
    <s v="Exclude"/>
    <d v="2024-03-13T00:00:00"/>
    <d v="2024-03-13T00:00:00"/>
    <s v="Yes"/>
    <s v="Retail"/>
    <s v="Hyderabad"/>
    <s v="Hyderabad"/>
    <n v="3939.54"/>
  </r>
  <r>
    <n v="4088"/>
    <x v="2"/>
    <x v="0"/>
    <x v="5"/>
    <s v="M"/>
    <s v="Alphabet"/>
    <s v="M"/>
    <s v="Yes"/>
    <x v="6"/>
    <s v="Sold"/>
    <n v="5649.73"/>
    <n v="0.41"/>
    <s v="Valid"/>
    <s v="Include"/>
    <n v="6666.68"/>
    <n v="6666.6814000000004"/>
    <s v="Valid Revenue"/>
    <s v="Include"/>
    <d v="2025-03-16T00:00:00"/>
    <d v="2025-03-16T00:00:00"/>
    <s v="Yes"/>
    <s v="Retail"/>
    <s v="Mumbai"/>
    <s v="Mumbai"/>
    <n v="1548.1"/>
  </r>
  <r>
    <n v="4089"/>
    <x v="1"/>
    <x v="3"/>
    <x v="4"/>
    <m/>
    <s v="Missing"/>
    <s v="Unknown"/>
    <s v="No"/>
    <x v="0"/>
    <s v="Available"/>
    <m/>
    <m/>
    <s v="Invalid"/>
    <s v="Exclude"/>
    <n v="0"/>
    <s v="Insufficient Data"/>
    <s v="Missing Information"/>
    <s v="Exclude"/>
    <d v="2025-02-15T00:00:00"/>
    <d v="2025-02-15T00:00:00"/>
    <s v="Yes"/>
    <s v="Online"/>
    <s v="Bangalore"/>
    <s v="Bangalore"/>
    <n v="2854.02"/>
  </r>
  <r>
    <n v="4090"/>
    <x v="2"/>
    <x v="2"/>
    <x v="18"/>
    <s v="L"/>
    <s v="Alphabet"/>
    <s v="L"/>
    <s v="Yes"/>
    <x v="0"/>
    <s v="Available"/>
    <n v="5109.51"/>
    <m/>
    <s v="Invalid"/>
    <s v="Exclude"/>
    <n v="0"/>
    <s v="Insufficient Data"/>
    <s v="Missing Information"/>
    <s v="Exclude"/>
    <d v="2025-06-26T00:00:00"/>
    <d v="2025-06-26T00:00:00"/>
    <s v="Yes"/>
    <s v="Retail"/>
    <s v="Delhi"/>
    <s v="Delhi"/>
    <n v="-1164.28"/>
  </r>
  <r>
    <n v="4091"/>
    <x v="0"/>
    <x v="3"/>
    <x v="11"/>
    <s v="L"/>
    <s v="Alphabet"/>
    <s v="L"/>
    <s v="Yes"/>
    <x v="0"/>
    <s v="Available"/>
    <n v="8331.85"/>
    <m/>
    <s v="Invalid"/>
    <s v="Exclude"/>
    <n v="0"/>
    <s v="Insufficient Data"/>
    <s v="Missing Information"/>
    <s v="Exclude"/>
    <m/>
    <s v="Missing Date"/>
    <s v="No"/>
    <s v="Retail"/>
    <s v="Kolkata"/>
    <s v="Kolkata"/>
    <n v="1061.2"/>
  </r>
  <r>
    <n v="4092"/>
    <x v="1"/>
    <x v="2"/>
    <x v="18"/>
    <s v="XL"/>
    <s v="Alphabet"/>
    <s v="XL"/>
    <s v="Yes"/>
    <x v="4"/>
    <s v="Check Return/Refund"/>
    <n v="9861.7999999999993"/>
    <m/>
    <s v="Invalid"/>
    <s v="Exclude"/>
    <n v="0"/>
    <n v="-9861.7999999999993"/>
    <s v="Negative Revenue"/>
    <s v="Exclude"/>
    <d v="2024-10-23T00:00:00"/>
    <d v="2024-10-23T00:00:00"/>
    <s v="Yes"/>
    <s v="Online"/>
    <s v="Delhi"/>
    <s v="Delhi"/>
    <n v="48.02"/>
  </r>
  <r>
    <n v="4093"/>
    <x v="1"/>
    <x v="2"/>
    <x v="7"/>
    <n v="11"/>
    <s v="Number"/>
    <s v="11"/>
    <s v="Yes"/>
    <x v="2"/>
    <s v="Sold"/>
    <n v="8888.58"/>
    <m/>
    <s v="Invalid"/>
    <s v="Exclude"/>
    <n v="0"/>
    <n v="35554.32"/>
    <s v="Valid Revenue"/>
    <s v="Include"/>
    <m/>
    <s v="Missing Date"/>
    <s v="No"/>
    <s v="Retail"/>
    <s v="Kolkata"/>
    <s v="Kolkata"/>
    <n v="2944.03"/>
  </r>
  <r>
    <n v="4094"/>
    <x v="0"/>
    <x v="1"/>
    <x v="1"/>
    <n v="9"/>
    <s v="Number"/>
    <s v="9"/>
    <s v="Yes"/>
    <x v="0"/>
    <s v="Available"/>
    <n v="4094.79"/>
    <m/>
    <s v="Invalid"/>
    <s v="Exclude"/>
    <n v="0"/>
    <s v="Insufficient Data"/>
    <s v="Missing Information"/>
    <s v="Exclude"/>
    <d v="2025-05-18T00:00:00"/>
    <d v="2025-05-18T00:00:00"/>
    <s v="Yes"/>
    <s v="Online"/>
    <s v="Hyderabad"/>
    <s v="Hyderabad"/>
    <n v="2779.39"/>
  </r>
  <r>
    <n v="4095"/>
    <x v="2"/>
    <x v="3"/>
    <x v="11"/>
    <s v="XL"/>
    <s v="Alphabet"/>
    <s v="XL"/>
    <s v="Yes"/>
    <x v="3"/>
    <s v="Sold"/>
    <n v="7129.09"/>
    <m/>
    <s v="Invalid"/>
    <s v="Exclude"/>
    <n v="0"/>
    <n v="7129.09"/>
    <s v="Valid Revenue"/>
    <s v="Include"/>
    <m/>
    <s v="Missing Date"/>
    <s v="No"/>
    <s v="Online"/>
    <s v="Pune"/>
    <s v="Pune"/>
    <n v="1993.16"/>
  </r>
  <r>
    <n v="4096"/>
    <x v="1"/>
    <x v="1"/>
    <x v="15"/>
    <n v="8"/>
    <s v="Number"/>
    <s v="8"/>
    <s v="Yes"/>
    <x v="0"/>
    <s v="Available"/>
    <m/>
    <m/>
    <s v="Invalid"/>
    <s v="Exclude"/>
    <n v="0"/>
    <s v="Insufficient Data"/>
    <s v="Missing Information"/>
    <s v="Exclude"/>
    <d v="2024-04-03T00:00:00"/>
    <d v="2024-04-03T00:00:00"/>
    <s v="Yes"/>
    <s v="Online"/>
    <s v="Pune"/>
    <s v="Pune"/>
    <n v="3865.04"/>
  </r>
  <r>
    <n v="4097"/>
    <x v="2"/>
    <x v="4"/>
    <x v="12"/>
    <s v="XL"/>
    <s v="Alphabet"/>
    <s v="XL"/>
    <s v="Yes"/>
    <x v="0"/>
    <s v="Available"/>
    <n v="3443.1"/>
    <m/>
    <s v="Invalid"/>
    <s v="Exclude"/>
    <n v="0"/>
    <s v="Insufficient Data"/>
    <s v="Missing Information"/>
    <s v="Exclude"/>
    <d v="2024-09-17T00:00:00"/>
    <d v="2024-09-17T00:00:00"/>
    <s v="Yes"/>
    <s v="Retail"/>
    <s v="Hyderabad"/>
    <s v="Hyderabad"/>
    <n v="1928.88"/>
  </r>
  <r>
    <n v="4098"/>
    <x v="2"/>
    <x v="2"/>
    <x v="7"/>
    <s v="L"/>
    <s v="Alphabet"/>
    <s v="L"/>
    <s v="Yes"/>
    <x v="5"/>
    <s v="Available"/>
    <m/>
    <m/>
    <s v="Invalid"/>
    <s v="Exclude"/>
    <n v="0"/>
    <s v="Insufficient Data"/>
    <s v="Missing Information"/>
    <s v="Exclude"/>
    <d v="2024-09-11T00:00:00"/>
    <d v="2024-09-11T00:00:00"/>
    <s v="Yes"/>
    <s v="Retail"/>
    <s v="Bangalore"/>
    <s v="Bangalore"/>
    <n v="2371.4499999999998"/>
  </r>
  <r>
    <n v="4099"/>
    <x v="1"/>
    <x v="1"/>
    <x v="1"/>
    <m/>
    <s v="Missing"/>
    <s v="Unknown"/>
    <s v="No"/>
    <x v="0"/>
    <s v="Available"/>
    <n v="8864.2900000000009"/>
    <m/>
    <s v="Invalid"/>
    <s v="Exclude"/>
    <n v="0"/>
    <s v="Insufficient Data"/>
    <s v="Missing Information"/>
    <s v="Exclude"/>
    <d v="2025-03-15T00:00:00"/>
    <d v="2025-03-15T00:00:00"/>
    <s v="Yes"/>
    <s v="Online"/>
    <s v="Pune"/>
    <s v="Pune"/>
    <n v="3616.91"/>
  </r>
  <r>
    <n v="4100"/>
    <x v="2"/>
    <x v="3"/>
    <x v="16"/>
    <s v="L"/>
    <s v="Alphabet"/>
    <s v="L"/>
    <s v="Yes"/>
    <x v="0"/>
    <s v="Available"/>
    <n v="3315.29"/>
    <m/>
    <s v="Invalid"/>
    <s v="Exclude"/>
    <n v="0"/>
    <s v="Insufficient Data"/>
    <s v="Missing Information"/>
    <s v="Exclude"/>
    <d v="2024-03-19T00:00:00"/>
    <d v="2024-03-19T00:00:00"/>
    <s v="Yes"/>
    <s v="Online"/>
    <s v="Delhi"/>
    <s v="Delhi"/>
    <n v="1507.71"/>
  </r>
  <r>
    <n v="4101"/>
    <x v="2"/>
    <x v="1"/>
    <x v="6"/>
    <m/>
    <s v="Missing"/>
    <s v="Unknown"/>
    <s v="No"/>
    <x v="0"/>
    <s v="Available"/>
    <m/>
    <m/>
    <s v="Invalid"/>
    <s v="Exclude"/>
    <n v="0"/>
    <s v="Insufficient Data"/>
    <s v="Missing Information"/>
    <s v="Exclude"/>
    <d v="2024-07-10T00:00:00"/>
    <d v="2024-07-10T00:00:00"/>
    <s v="Yes"/>
    <s v="Retail"/>
    <s v="Delhi"/>
    <s v="Delhi"/>
    <n v="3064.92"/>
  </r>
  <r>
    <n v="4102"/>
    <x v="2"/>
    <x v="4"/>
    <x v="19"/>
    <m/>
    <s v="Missing"/>
    <s v="Unknown"/>
    <s v="No"/>
    <x v="4"/>
    <s v="Check Return/Refund"/>
    <m/>
    <m/>
    <s v="Invalid"/>
    <s v="Exclude"/>
    <n v="0"/>
    <s v="Insufficient Data"/>
    <s v="Missing Information"/>
    <s v="Exclude"/>
    <d v="2025-06-20T00:00:00"/>
    <d v="2025-06-20T00:00:00"/>
    <s v="Yes"/>
    <s v="Retail"/>
    <s v="Mumbai"/>
    <s v="Mumbai"/>
    <n v="1310.3499999999999"/>
  </r>
  <r>
    <n v="4103"/>
    <x v="2"/>
    <x v="2"/>
    <x v="7"/>
    <s v="L"/>
    <s v="Alphabet"/>
    <s v="L"/>
    <s v="Yes"/>
    <x v="0"/>
    <s v="Available"/>
    <n v="2475.41"/>
    <m/>
    <s v="Invalid"/>
    <s v="Exclude"/>
    <n v="0"/>
    <s v="Insufficient Data"/>
    <s v="Missing Information"/>
    <s v="Exclude"/>
    <m/>
    <s v="Missing Date"/>
    <s v="No"/>
    <s v="Retail"/>
    <s v="Hyderabad"/>
    <s v="Hyderabad"/>
    <n v="2158.91"/>
  </r>
  <r>
    <n v="4104"/>
    <x v="0"/>
    <x v="4"/>
    <x v="13"/>
    <n v="11"/>
    <s v="Number"/>
    <s v="11"/>
    <s v="Yes"/>
    <x v="6"/>
    <s v="Sold"/>
    <m/>
    <m/>
    <s v="Invalid"/>
    <s v="Exclude"/>
    <n v="0"/>
    <s v="Insufficient Data"/>
    <s v="Missing Information"/>
    <s v="Exclude"/>
    <d v="2025-07-16T00:00:00"/>
    <d v="2025-07-16T00:00:00"/>
    <s v="Yes"/>
    <s v="Online"/>
    <s v="bengaluru"/>
    <s v="Bengaluru"/>
    <n v="3999.21"/>
  </r>
  <r>
    <n v="4105"/>
    <x v="2"/>
    <x v="3"/>
    <x v="16"/>
    <s v="XL"/>
    <s v="Alphabet"/>
    <s v="XL"/>
    <s v="Yes"/>
    <x v="0"/>
    <s v="Available"/>
    <n v="3489.95"/>
    <m/>
    <s v="Invalid"/>
    <s v="Exclude"/>
    <n v="0"/>
    <s v="Insufficient Data"/>
    <s v="Missing Information"/>
    <s v="Exclude"/>
    <d v="2024-05-25T00:00:00"/>
    <d v="2024-05-25T00:00:00"/>
    <s v="Yes"/>
    <s v="Retail"/>
    <s v="Bangalore"/>
    <s v="Bangalore"/>
    <n v="2093.87"/>
  </r>
  <r>
    <n v="2030"/>
    <x v="2"/>
    <x v="1"/>
    <x v="15"/>
    <m/>
    <s v="Missing"/>
    <s v="Unknown"/>
    <s v="No"/>
    <x v="0"/>
    <s v="Available"/>
    <n v="3998"/>
    <m/>
    <s v="Invalid"/>
    <s v="Exclude"/>
    <n v="0"/>
    <s v="Insufficient Data"/>
    <s v="Missing Information"/>
    <s v="Exclude"/>
    <m/>
    <s v="Missing Date"/>
    <s v="No"/>
    <s v="Online"/>
    <s v="Bangalore"/>
    <s v="Bangalore"/>
    <n v="2911.5"/>
  </r>
  <r>
    <n v="4107"/>
    <x v="0"/>
    <x v="3"/>
    <x v="4"/>
    <s v="L"/>
    <s v="Alphabet"/>
    <s v="L"/>
    <s v="Yes"/>
    <x v="6"/>
    <s v="Sold"/>
    <m/>
    <m/>
    <s v="Invalid"/>
    <s v="Exclude"/>
    <n v="0"/>
    <s v="Insufficient Data"/>
    <s v="Missing Information"/>
    <s v="Exclude"/>
    <d v="2025-04-27T00:00:00"/>
    <d v="2025-04-27T00:00:00"/>
    <s v="Yes"/>
    <s v="Retail"/>
    <s v="Hyderabad"/>
    <s v="Hyderabad"/>
    <n v="779.19"/>
  </r>
  <r>
    <n v="4108"/>
    <x v="0"/>
    <x v="3"/>
    <x v="16"/>
    <s v="L"/>
    <s v="Alphabet"/>
    <s v="L"/>
    <s v="Yes"/>
    <x v="6"/>
    <s v="Sold"/>
    <n v="2767.55"/>
    <n v="0.19"/>
    <s v="Valid"/>
    <s v="Include"/>
    <n v="4483.43"/>
    <n v="4483.4310000000005"/>
    <s v="Valid Revenue"/>
    <s v="Include"/>
    <d v="2023-11-25T00:00:00"/>
    <d v="2023-11-25T00:00:00"/>
    <s v="Yes"/>
    <s v="Online"/>
    <s v="Kolkata"/>
    <s v="Kolkata"/>
    <n v="1059.07"/>
  </r>
  <r>
    <n v="4109"/>
    <x v="0"/>
    <x v="0"/>
    <x v="0"/>
    <n v="12"/>
    <s v="Number"/>
    <s v="12"/>
    <s v="Yes"/>
    <x v="0"/>
    <s v="Available"/>
    <n v="9731.83"/>
    <m/>
    <s v="Invalid"/>
    <s v="Exclude"/>
    <n v="0"/>
    <s v="Insufficient Data"/>
    <s v="Missing Information"/>
    <s v="Exclude"/>
    <d v="2024-11-29T00:00:00"/>
    <d v="2024-11-29T00:00:00"/>
    <s v="Yes"/>
    <s v="Online"/>
    <s v="Mumbai"/>
    <s v="Mumbai"/>
    <n v="-675.88"/>
  </r>
  <r>
    <n v="4110"/>
    <x v="2"/>
    <x v="0"/>
    <x v="9"/>
    <s v="M"/>
    <s v="Alphabet"/>
    <s v="M"/>
    <s v="Yes"/>
    <x v="6"/>
    <s v="Sold"/>
    <m/>
    <n v="0.41"/>
    <s v="Valid"/>
    <s v="Include"/>
    <n v="0"/>
    <s v="Insufficient Data"/>
    <s v="Missing Information"/>
    <s v="Exclude"/>
    <d v="2024-08-26T00:00:00"/>
    <d v="2024-08-26T00:00:00"/>
    <s v="Yes"/>
    <s v="Retail"/>
    <s v="Hyderabad"/>
    <s v="Hyderabad"/>
    <n v="3387.91"/>
  </r>
  <r>
    <n v="4111"/>
    <x v="1"/>
    <x v="2"/>
    <x v="7"/>
    <s v="L"/>
    <s v="Alphabet"/>
    <s v="L"/>
    <s v="Yes"/>
    <x v="4"/>
    <s v="Check Return/Refund"/>
    <n v="4934.05"/>
    <n v="0.83"/>
    <s v="Valid"/>
    <s v="Include"/>
    <n v="-838.79"/>
    <n v="-838.78850000000023"/>
    <s v="Negative Revenue"/>
    <s v="Exclude"/>
    <d v="2024-11-26T00:00:00"/>
    <d v="2024-11-26T00:00:00"/>
    <s v="Yes"/>
    <s v="Retail"/>
    <s v="bengaluru"/>
    <s v="Bengaluru"/>
    <n v="2377.84"/>
  </r>
  <r>
    <n v="4112"/>
    <x v="1"/>
    <x v="3"/>
    <x v="4"/>
    <s v="L"/>
    <s v="Alphabet"/>
    <s v="L"/>
    <s v="Yes"/>
    <x v="4"/>
    <s v="Check Return/Refund"/>
    <n v="6254.85"/>
    <m/>
    <s v="Invalid"/>
    <s v="Exclude"/>
    <n v="0"/>
    <n v="-6254.85"/>
    <s v="Negative Revenue"/>
    <s v="Exclude"/>
    <d v="2025-04-22T00:00:00"/>
    <d v="2025-04-22T00:00:00"/>
    <s v="Yes"/>
    <s v="Online"/>
    <s v="Delhi"/>
    <s v="Delhi"/>
    <n v="2093.6799999999998"/>
  </r>
  <r>
    <n v="4113"/>
    <x v="0"/>
    <x v="4"/>
    <x v="13"/>
    <s v="L"/>
    <s v="Alphabet"/>
    <s v="L"/>
    <s v="Yes"/>
    <x v="6"/>
    <s v="Sold"/>
    <n v="6435.66"/>
    <n v="1.05"/>
    <s v="Invalid"/>
    <s v="Exclude"/>
    <n v="-643.57000000000005"/>
    <s v="Insufficient Data"/>
    <s v="Missing Information"/>
    <s v="Exclude"/>
    <d v="2025-05-12T00:00:00"/>
    <d v="2025-05-12T00:00:00"/>
    <s v="Yes"/>
    <s v="Online"/>
    <s v="Bangalore"/>
    <s v="Bangalore"/>
    <n v="3372.49"/>
  </r>
  <r>
    <n v="4114"/>
    <x v="0"/>
    <x v="0"/>
    <x v="9"/>
    <s v="XL"/>
    <s v="Alphabet"/>
    <s v="XL"/>
    <s v="Yes"/>
    <x v="2"/>
    <s v="Sold"/>
    <n v="4307.83"/>
    <m/>
    <s v="Invalid"/>
    <s v="Exclude"/>
    <n v="0"/>
    <n v="17231.32"/>
    <s v="Valid Revenue"/>
    <s v="Include"/>
    <d v="2025-07-13T00:00:00"/>
    <d v="2025-07-13T00:00:00"/>
    <s v="Yes"/>
    <s v="Retail"/>
    <s v="bengaluru"/>
    <s v="Bengaluru"/>
    <n v="-233.59"/>
  </r>
  <r>
    <n v="4115"/>
    <x v="2"/>
    <x v="4"/>
    <x v="8"/>
    <s v="M"/>
    <s v="Alphabet"/>
    <s v="M"/>
    <s v="Yes"/>
    <x v="0"/>
    <s v="Available"/>
    <n v="4613.79"/>
    <m/>
    <s v="Invalid"/>
    <s v="Exclude"/>
    <n v="0"/>
    <s v="Insufficient Data"/>
    <s v="Missing Information"/>
    <s v="Exclude"/>
    <d v="2025-05-14T00:00:00"/>
    <d v="2025-05-14T00:00:00"/>
    <s v="Yes"/>
    <s v="Retail"/>
    <s v="Delhi"/>
    <s v="Delhi"/>
    <n v="-758.5"/>
  </r>
  <r>
    <n v="4116"/>
    <x v="1"/>
    <x v="2"/>
    <x v="18"/>
    <n v="9"/>
    <s v="Number"/>
    <s v="9"/>
    <s v="Yes"/>
    <x v="0"/>
    <s v="Available"/>
    <n v="3854.22"/>
    <m/>
    <s v="Invalid"/>
    <s v="Exclude"/>
    <n v="0"/>
    <s v="Insufficient Data"/>
    <s v="Missing Information"/>
    <s v="Exclude"/>
    <d v="2024-08-19T00:00:00"/>
    <d v="2024-08-19T00:00:00"/>
    <s v="Yes"/>
    <s v="Online"/>
    <s v="Pune"/>
    <s v="Pune"/>
    <n v="-43.41"/>
  </r>
  <r>
    <n v="4117"/>
    <x v="1"/>
    <x v="4"/>
    <x v="13"/>
    <s v="M"/>
    <s v="Alphabet"/>
    <s v="M"/>
    <s v="Yes"/>
    <x v="0"/>
    <s v="Available"/>
    <n v="9501.67"/>
    <n v="0.51"/>
    <s v="Valid"/>
    <s v="Include"/>
    <n v="0"/>
    <s v="Insufficient Data"/>
    <s v="Missing Information"/>
    <s v="Exclude"/>
    <d v="2024-10-03T00:00:00"/>
    <d v="2024-10-03T00:00:00"/>
    <s v="Yes"/>
    <s v="Online"/>
    <s v="Hyderabad"/>
    <s v="Hyderabad"/>
    <n v="266.39999999999998"/>
  </r>
  <r>
    <n v="4118"/>
    <x v="0"/>
    <x v="4"/>
    <x v="19"/>
    <s v="XL"/>
    <s v="Alphabet"/>
    <s v="XL"/>
    <s v="Yes"/>
    <x v="2"/>
    <s v="Sold"/>
    <n v="5355.64"/>
    <m/>
    <s v="Invalid"/>
    <s v="Exclude"/>
    <n v="0"/>
    <n v="21422.560000000001"/>
    <s v="Valid Revenue"/>
    <s v="Include"/>
    <d v="2025-05-21T00:00:00"/>
    <d v="2025-05-21T00:00:00"/>
    <s v="Yes"/>
    <s v="Retail"/>
    <s v="Mumbai"/>
    <s v="Mumbai"/>
    <n v="-538.94000000000005"/>
  </r>
  <r>
    <n v="4119"/>
    <x v="0"/>
    <x v="0"/>
    <x v="14"/>
    <s v="M"/>
    <s v="Alphabet"/>
    <s v="M"/>
    <s v="Yes"/>
    <x v="0"/>
    <s v="Available"/>
    <n v="8849.6200000000008"/>
    <n v="0.69"/>
    <s v="Valid"/>
    <s v="Include"/>
    <n v="0"/>
    <s v="Insufficient Data"/>
    <s v="Missing Information"/>
    <s v="Exclude"/>
    <d v="2024-08-25T00:00:00"/>
    <d v="2024-08-25T00:00:00"/>
    <s v="Yes"/>
    <s v="Online"/>
    <s v="Mumbai"/>
    <s v="Mumbai"/>
    <n v="1451.15"/>
  </r>
  <r>
    <n v="4120"/>
    <x v="1"/>
    <x v="4"/>
    <x v="13"/>
    <s v="M"/>
    <s v="Alphabet"/>
    <s v="M"/>
    <s v="Yes"/>
    <x v="0"/>
    <s v="Available"/>
    <m/>
    <n v="1.23"/>
    <s v="Invalid"/>
    <s v="Exclude"/>
    <n v="0"/>
    <s v="Insufficient Data"/>
    <s v="Missing Information"/>
    <s v="Exclude"/>
    <m/>
    <s v="Missing Date"/>
    <s v="No"/>
    <s v="Online"/>
    <s v="Delhi"/>
    <s v="Delhi"/>
    <n v="3175.14"/>
  </r>
  <r>
    <n v="4121"/>
    <x v="0"/>
    <x v="0"/>
    <x v="14"/>
    <n v="6"/>
    <s v="Number"/>
    <s v="6"/>
    <s v="Yes"/>
    <x v="5"/>
    <s v="Available"/>
    <n v="2763.46"/>
    <n v="1"/>
    <s v="Valid"/>
    <s v="Include"/>
    <n v="0"/>
    <s v="Insufficient Data"/>
    <s v="Missing Information"/>
    <s v="Exclude"/>
    <d v="2024-11-07T00:00:00"/>
    <d v="2024-11-07T00:00:00"/>
    <s v="Yes"/>
    <s v="Retail"/>
    <s v="bengaluru"/>
    <s v="Bengaluru"/>
    <n v="-399.33"/>
  </r>
  <r>
    <n v="4122"/>
    <x v="0"/>
    <x v="2"/>
    <x v="17"/>
    <n v="11"/>
    <s v="Number"/>
    <s v="11"/>
    <s v="Yes"/>
    <x v="3"/>
    <s v="Sold"/>
    <m/>
    <m/>
    <s v="Invalid"/>
    <s v="Exclude"/>
    <n v="0"/>
    <s v="Insufficient Data"/>
    <s v="Missing Information"/>
    <s v="Exclude"/>
    <d v="2025-06-18T00:00:00"/>
    <d v="2025-06-18T00:00:00"/>
    <s v="Yes"/>
    <s v="Retail"/>
    <s v="Mumbai"/>
    <s v="Mumbai"/>
    <n v="-261.43"/>
  </r>
  <r>
    <n v="4123"/>
    <x v="1"/>
    <x v="3"/>
    <x v="10"/>
    <s v="XL"/>
    <s v="Alphabet"/>
    <s v="XL"/>
    <s v="Yes"/>
    <x v="0"/>
    <s v="Available"/>
    <n v="8184.99"/>
    <m/>
    <s v="Invalid"/>
    <s v="Exclude"/>
    <n v="0"/>
    <s v="Insufficient Data"/>
    <s v="Missing Information"/>
    <s v="Exclude"/>
    <m/>
    <s v="Missing Date"/>
    <s v="No"/>
    <s v="Retail"/>
    <s v="Hyderabad"/>
    <s v="Hyderabad"/>
    <n v="41.24"/>
  </r>
  <r>
    <n v="4124"/>
    <x v="0"/>
    <x v="4"/>
    <x v="19"/>
    <s v="M"/>
    <s v="Alphabet"/>
    <s v="M"/>
    <s v="Yes"/>
    <x v="3"/>
    <s v="Sold"/>
    <m/>
    <n v="0"/>
    <s v="Valid"/>
    <s v="Include"/>
    <n v="0"/>
    <s v="Insufficient Data"/>
    <s v="Missing Information"/>
    <s v="Exclude"/>
    <d v="2023-10-16T00:00:00"/>
    <d v="2023-10-16T00:00:00"/>
    <s v="Yes"/>
    <s v="Online"/>
    <s v="Delhi"/>
    <s v="Delhi"/>
    <n v="477.62"/>
  </r>
  <r>
    <n v="4125"/>
    <x v="2"/>
    <x v="1"/>
    <x v="1"/>
    <s v="M"/>
    <s v="Alphabet"/>
    <s v="M"/>
    <s v="Yes"/>
    <x v="0"/>
    <s v="Available"/>
    <m/>
    <m/>
    <s v="Invalid"/>
    <s v="Exclude"/>
    <n v="0"/>
    <s v="Insufficient Data"/>
    <s v="Missing Information"/>
    <s v="Exclude"/>
    <m/>
    <s v="Missing Date"/>
    <s v="No"/>
    <s v="Retail"/>
    <s v="Kolkata"/>
    <s v="Kolkata"/>
    <n v="2465.79"/>
  </r>
  <r>
    <n v="4126"/>
    <x v="1"/>
    <x v="0"/>
    <x v="0"/>
    <n v="10"/>
    <s v="Number"/>
    <s v="10"/>
    <s v="Yes"/>
    <x v="0"/>
    <s v="Available"/>
    <m/>
    <m/>
    <s v="Invalid"/>
    <s v="Exclude"/>
    <n v="0"/>
    <s v="Insufficient Data"/>
    <s v="Missing Information"/>
    <s v="Exclude"/>
    <d v="2025-07-20T00:00:00"/>
    <d v="2025-07-20T00:00:00"/>
    <s v="Yes"/>
    <s v="Retail"/>
    <s v="Delhi"/>
    <s v="Delhi"/>
    <n v="1345.61"/>
  </r>
  <r>
    <n v="4127"/>
    <x v="1"/>
    <x v="3"/>
    <x v="11"/>
    <s v="L"/>
    <s v="Alphabet"/>
    <s v="L"/>
    <s v="Yes"/>
    <x v="4"/>
    <s v="Check Return/Refund"/>
    <n v="4690.1499999999996"/>
    <n v="0.49"/>
    <s v="Valid"/>
    <s v="Include"/>
    <n v="-2391.98"/>
    <n v="-2391.9764999999998"/>
    <s v="Negative Revenue"/>
    <s v="Exclude"/>
    <d v="2024-12-21T00:00:00"/>
    <d v="2024-12-21T00:00:00"/>
    <s v="Yes"/>
    <s v="Online"/>
    <s v="Kolkata"/>
    <s v="Kolkata"/>
    <n v="1331.92"/>
  </r>
  <r>
    <n v="4128"/>
    <x v="1"/>
    <x v="2"/>
    <x v="18"/>
    <n v="9"/>
    <s v="Number"/>
    <s v="9"/>
    <s v="Yes"/>
    <x v="0"/>
    <s v="Available"/>
    <n v="2566.91"/>
    <n v="0.08"/>
    <s v="Valid"/>
    <s v="Include"/>
    <n v="0"/>
    <s v="Insufficient Data"/>
    <s v="Missing Information"/>
    <s v="Exclude"/>
    <m/>
    <s v="Missing Date"/>
    <s v="No"/>
    <s v="Online"/>
    <s v="Mumbai"/>
    <s v="Mumbai"/>
    <n v="1529.46"/>
  </r>
  <r>
    <n v="4129"/>
    <x v="2"/>
    <x v="3"/>
    <x v="16"/>
    <m/>
    <s v="Missing"/>
    <s v="Unknown"/>
    <s v="No"/>
    <x v="0"/>
    <s v="Available"/>
    <n v="3445.62"/>
    <n v="0.24"/>
    <s v="Valid"/>
    <s v="Include"/>
    <n v="0"/>
    <s v="Insufficient Data"/>
    <s v="Missing Information"/>
    <s v="Exclude"/>
    <d v="2025-03-02T00:00:00"/>
    <d v="2025-03-02T00:00:00"/>
    <s v="Yes"/>
    <s v="Retail"/>
    <s v="Kolkata"/>
    <s v="Kolkata"/>
    <n v="-29.1"/>
  </r>
  <r>
    <n v="4130"/>
    <x v="2"/>
    <x v="3"/>
    <x v="10"/>
    <s v="XL"/>
    <s v="Alphabet"/>
    <s v="XL"/>
    <s v="Yes"/>
    <x v="0"/>
    <s v="Available"/>
    <n v="2776.53"/>
    <m/>
    <s v="Invalid"/>
    <s v="Exclude"/>
    <n v="0"/>
    <s v="Insufficient Data"/>
    <s v="Missing Information"/>
    <s v="Exclude"/>
    <m/>
    <s v="Missing Date"/>
    <s v="No"/>
    <s v="Online"/>
    <s v="Mumbai"/>
    <s v="Mumbai"/>
    <n v="140.84"/>
  </r>
  <r>
    <n v="4131"/>
    <x v="1"/>
    <x v="3"/>
    <x v="4"/>
    <s v="L"/>
    <s v="Alphabet"/>
    <s v="L"/>
    <s v="Yes"/>
    <x v="0"/>
    <s v="Available"/>
    <n v="2081.15"/>
    <n v="0.9"/>
    <s v="Valid"/>
    <s v="Include"/>
    <n v="0"/>
    <s v="Insufficient Data"/>
    <s v="Missing Information"/>
    <s v="Exclude"/>
    <d v="2024-11-16T00:00:00"/>
    <d v="2024-11-16T00:00:00"/>
    <s v="Yes"/>
    <s v="Online"/>
    <s v="Bangalore"/>
    <s v="Bangalore"/>
    <n v="3544.31"/>
  </r>
  <r>
    <n v="4132"/>
    <x v="1"/>
    <x v="2"/>
    <x v="17"/>
    <s v="XL"/>
    <s v="Alphabet"/>
    <s v="XL"/>
    <s v="Yes"/>
    <x v="0"/>
    <s v="Available"/>
    <n v="5087.72"/>
    <n v="7.0000000000000007E-2"/>
    <s v="Valid"/>
    <s v="Include"/>
    <n v="0"/>
    <s v="Insufficient Data"/>
    <s v="Missing Information"/>
    <s v="Exclude"/>
    <d v="2024-08-08T00:00:00"/>
    <d v="2024-08-08T00:00:00"/>
    <s v="Yes"/>
    <s v="Online"/>
    <s v="Hyderabad"/>
    <s v="Hyderabad"/>
    <n v="-921.97"/>
  </r>
  <r>
    <n v="4133"/>
    <x v="2"/>
    <x v="4"/>
    <x v="8"/>
    <s v="L"/>
    <s v="Alphabet"/>
    <s v="L"/>
    <s v="Yes"/>
    <x v="1"/>
    <s v="Sold"/>
    <n v="4105.0600000000004"/>
    <m/>
    <s v="Invalid"/>
    <s v="Exclude"/>
    <n v="0"/>
    <n v="12315.18"/>
    <s v="Valid Revenue"/>
    <s v="Include"/>
    <d v="2024-11-09T00:00:00"/>
    <d v="2024-11-09T00:00:00"/>
    <s v="Yes"/>
    <s v="Online"/>
    <s v="Mumbai"/>
    <s v="Mumbai"/>
    <n v="1015.38"/>
  </r>
  <r>
    <n v="4134"/>
    <x v="1"/>
    <x v="0"/>
    <x v="14"/>
    <n v="12"/>
    <s v="Number"/>
    <s v="12"/>
    <s v="Yes"/>
    <x v="3"/>
    <s v="Sold"/>
    <m/>
    <n v="1.1100000000000001"/>
    <s v="Invalid"/>
    <s v="Exclude"/>
    <n v="0"/>
    <s v="Insufficient Data"/>
    <s v="Missing Information"/>
    <s v="Exclude"/>
    <m/>
    <s v="Missing Date"/>
    <s v="No"/>
    <s v="Retail"/>
    <s v="Delhi"/>
    <s v="Delhi"/>
    <n v="2535.71"/>
  </r>
  <r>
    <n v="4135"/>
    <x v="2"/>
    <x v="0"/>
    <x v="0"/>
    <m/>
    <s v="Missing"/>
    <s v="Unknown"/>
    <s v="No"/>
    <x v="6"/>
    <s v="Sold"/>
    <n v="3860.5"/>
    <m/>
    <s v="Invalid"/>
    <s v="Exclude"/>
    <n v="0"/>
    <n v="7721"/>
    <s v="Valid Revenue"/>
    <s v="Include"/>
    <d v="2024-10-14T00:00:00"/>
    <d v="2024-10-14T00:00:00"/>
    <s v="Yes"/>
    <s v="Retail"/>
    <s v="Delhi"/>
    <s v="Delhi"/>
    <n v="1756.3"/>
  </r>
  <r>
    <n v="4136"/>
    <x v="0"/>
    <x v="2"/>
    <x v="18"/>
    <n v="6"/>
    <s v="Number"/>
    <s v="6"/>
    <s v="Yes"/>
    <x v="0"/>
    <s v="Available"/>
    <m/>
    <m/>
    <s v="Invalid"/>
    <s v="Exclude"/>
    <n v="0"/>
    <s v="Insufficient Data"/>
    <s v="Missing Information"/>
    <s v="Exclude"/>
    <d v="2024-11-16T00:00:00"/>
    <d v="2024-11-16T00:00:00"/>
    <s v="Yes"/>
    <s v="Online"/>
    <s v="Delhi"/>
    <s v="Delhi"/>
    <n v="-105.03"/>
  </r>
  <r>
    <n v="4137"/>
    <x v="1"/>
    <x v="4"/>
    <x v="19"/>
    <m/>
    <s v="Missing"/>
    <s v="Unknown"/>
    <s v="No"/>
    <x v="0"/>
    <s v="Available"/>
    <n v="2310.4499999999998"/>
    <m/>
    <s v="Invalid"/>
    <s v="Exclude"/>
    <n v="0"/>
    <s v="Insufficient Data"/>
    <s v="Missing Information"/>
    <s v="Exclude"/>
    <d v="2025-01-02T00:00:00"/>
    <d v="2025-01-02T00:00:00"/>
    <s v="Yes"/>
    <s v="Retail"/>
    <s v="Hyderabad"/>
    <s v="Hyderabad"/>
    <n v="2244.75"/>
  </r>
  <r>
    <n v="4138"/>
    <x v="0"/>
    <x v="3"/>
    <x v="11"/>
    <m/>
    <s v="Missing"/>
    <s v="Unknown"/>
    <s v="No"/>
    <x v="0"/>
    <s v="Available"/>
    <m/>
    <n v="1.1299999999999999"/>
    <s v="Invalid"/>
    <s v="Exclude"/>
    <n v="0"/>
    <s v="Insufficient Data"/>
    <s v="Missing Information"/>
    <s v="Exclude"/>
    <d v="2025-07-13T00:00:00"/>
    <d v="2025-07-13T00:00:00"/>
    <s v="Yes"/>
    <s v="Retail"/>
    <s v="Pune"/>
    <s v="Pune"/>
    <n v="3938.78"/>
  </r>
  <r>
    <n v="4139"/>
    <x v="1"/>
    <x v="0"/>
    <x v="5"/>
    <m/>
    <s v="Missing"/>
    <s v="Unknown"/>
    <s v="No"/>
    <x v="5"/>
    <s v="Available"/>
    <n v="6465.53"/>
    <m/>
    <s v="Invalid"/>
    <s v="Exclude"/>
    <n v="0"/>
    <n v="0"/>
    <s v="No Recorded Revenue"/>
    <s v="Exclude"/>
    <d v="2024-12-31T00:00:00"/>
    <d v="2024-12-31T00:00:00"/>
    <s v="Yes"/>
    <s v="Online"/>
    <s v="Kolkata"/>
    <s v="Kolkata"/>
    <n v="-279.08999999999997"/>
  </r>
  <r>
    <n v="4140"/>
    <x v="1"/>
    <x v="3"/>
    <x v="10"/>
    <s v="XL"/>
    <s v="Alphabet"/>
    <s v="XL"/>
    <s v="Yes"/>
    <x v="4"/>
    <s v="Check Return/Refund"/>
    <m/>
    <m/>
    <s v="Invalid"/>
    <s v="Exclude"/>
    <n v="0"/>
    <s v="Insufficient Data"/>
    <s v="Missing Information"/>
    <s v="Exclude"/>
    <d v="2025-04-28T00:00:00"/>
    <d v="2025-04-28T00:00:00"/>
    <s v="Yes"/>
    <s v="Online"/>
    <s v="Bangalore"/>
    <s v="Bangalore"/>
    <n v="3381.94"/>
  </r>
  <r>
    <n v="4141"/>
    <x v="2"/>
    <x v="0"/>
    <x v="14"/>
    <n v="7"/>
    <s v="Number"/>
    <s v="7"/>
    <s v="Yes"/>
    <x v="0"/>
    <s v="Available"/>
    <n v="2406.0300000000002"/>
    <m/>
    <s v="Invalid"/>
    <s v="Exclude"/>
    <n v="0"/>
    <s v="Insufficient Data"/>
    <s v="Missing Information"/>
    <s v="Exclude"/>
    <d v="2024-12-21T00:00:00"/>
    <d v="2024-12-21T00:00:00"/>
    <s v="Yes"/>
    <s v="Online"/>
    <s v="bengaluru"/>
    <s v="Bengaluru"/>
    <n v="1504.9"/>
  </r>
  <r>
    <n v="4142"/>
    <x v="0"/>
    <x v="0"/>
    <x v="5"/>
    <s v="L"/>
    <s v="Alphabet"/>
    <s v="L"/>
    <s v="Yes"/>
    <x v="4"/>
    <s v="Check Return/Refund"/>
    <n v="2840.97"/>
    <n v="0.87"/>
    <s v="Valid"/>
    <s v="Include"/>
    <n v="-369.33"/>
    <n v="-369.3261"/>
    <s v="Negative Revenue"/>
    <s v="Exclude"/>
    <m/>
    <s v="Missing Date"/>
    <s v="No"/>
    <s v="Online"/>
    <s v="Bangalore"/>
    <s v="Bangalore"/>
    <n v="3836.65"/>
  </r>
  <r>
    <n v="4143"/>
    <x v="1"/>
    <x v="3"/>
    <x v="4"/>
    <m/>
    <s v="Missing"/>
    <s v="Unknown"/>
    <s v="No"/>
    <x v="0"/>
    <s v="Available"/>
    <m/>
    <m/>
    <s v="Invalid"/>
    <s v="Exclude"/>
    <n v="0"/>
    <s v="Insufficient Data"/>
    <s v="Missing Information"/>
    <s v="Exclude"/>
    <d v="2025-03-26T00:00:00"/>
    <d v="2025-03-26T00:00:00"/>
    <s v="Yes"/>
    <s v="Retail"/>
    <s v="Delhi"/>
    <s v="Delhi"/>
    <n v="3876.35"/>
  </r>
  <r>
    <n v="4144"/>
    <x v="2"/>
    <x v="0"/>
    <x v="14"/>
    <s v="XL"/>
    <s v="Alphabet"/>
    <s v="XL"/>
    <s v="Yes"/>
    <x v="4"/>
    <s v="Check Return/Refund"/>
    <n v="2335.8200000000002"/>
    <m/>
    <s v="Invalid"/>
    <s v="Exclude"/>
    <n v="0"/>
    <n v="-2335.8200000000002"/>
    <s v="Negative Revenue"/>
    <s v="Exclude"/>
    <m/>
    <s v="Missing Date"/>
    <s v="No"/>
    <s v="Online"/>
    <s v="bengaluru"/>
    <s v="Bengaluru"/>
    <n v="304.77999999999997"/>
  </r>
  <r>
    <n v="4145"/>
    <x v="0"/>
    <x v="1"/>
    <x v="1"/>
    <s v="M"/>
    <s v="Alphabet"/>
    <s v="M"/>
    <s v="Yes"/>
    <x v="6"/>
    <s v="Sold"/>
    <m/>
    <m/>
    <s v="Invalid"/>
    <s v="Exclude"/>
    <n v="0"/>
    <s v="Insufficient Data"/>
    <s v="Missing Information"/>
    <s v="Exclude"/>
    <m/>
    <s v="Missing Date"/>
    <s v="No"/>
    <s v="Retail"/>
    <s v="Delhi"/>
    <s v="Delhi"/>
    <n v="285.95"/>
  </r>
  <r>
    <n v="4146"/>
    <x v="0"/>
    <x v="2"/>
    <x v="3"/>
    <n v="10"/>
    <s v="Number"/>
    <s v="10"/>
    <s v="Yes"/>
    <x v="0"/>
    <s v="Available"/>
    <m/>
    <m/>
    <s v="Invalid"/>
    <s v="Exclude"/>
    <n v="0"/>
    <s v="Insufficient Data"/>
    <s v="Missing Information"/>
    <s v="Exclude"/>
    <d v="2023-08-27T00:00:00"/>
    <d v="2023-08-27T00:00:00"/>
    <s v="Yes"/>
    <s v="Online"/>
    <s v="Mumbai"/>
    <s v="Mumbai"/>
    <n v="1217.01"/>
  </r>
  <r>
    <n v="4147"/>
    <x v="2"/>
    <x v="4"/>
    <x v="13"/>
    <s v="L"/>
    <s v="Alphabet"/>
    <s v="L"/>
    <s v="Yes"/>
    <x v="3"/>
    <s v="Sold"/>
    <n v="7659.09"/>
    <m/>
    <s v="Invalid"/>
    <s v="Exclude"/>
    <n v="0"/>
    <n v="7659.09"/>
    <s v="Valid Revenue"/>
    <s v="Include"/>
    <d v="2024-11-26T00:00:00"/>
    <d v="2024-11-26T00:00:00"/>
    <s v="Yes"/>
    <s v="Online"/>
    <s v="Delhi"/>
    <s v="Delhi"/>
    <n v="106.35"/>
  </r>
  <r>
    <n v="4148"/>
    <x v="0"/>
    <x v="1"/>
    <x v="15"/>
    <n v="7"/>
    <s v="Number"/>
    <s v="7"/>
    <s v="Yes"/>
    <x v="1"/>
    <s v="Sold"/>
    <n v="5943.25"/>
    <m/>
    <s v="Invalid"/>
    <s v="Exclude"/>
    <n v="0"/>
    <n v="17829.75"/>
    <s v="Valid Revenue"/>
    <s v="Include"/>
    <d v="2025-07-18T00:00:00"/>
    <d v="2025-07-18T00:00:00"/>
    <s v="Yes"/>
    <s v="Retail"/>
    <s v="Pune"/>
    <s v="Pune"/>
    <n v="-900.4"/>
  </r>
  <r>
    <n v="4149"/>
    <x v="1"/>
    <x v="0"/>
    <x v="0"/>
    <n v="10"/>
    <s v="Number"/>
    <s v="10"/>
    <s v="Yes"/>
    <x v="2"/>
    <s v="Sold"/>
    <n v="5716.52"/>
    <m/>
    <s v="Invalid"/>
    <s v="Exclude"/>
    <n v="0"/>
    <n v="22866.080000000002"/>
    <s v="Valid Revenue"/>
    <s v="Include"/>
    <d v="2024-09-14T00:00:00"/>
    <d v="2024-09-14T00:00:00"/>
    <s v="Yes"/>
    <s v="Retail"/>
    <s v="Pune"/>
    <s v="Pune"/>
    <n v="274.76"/>
  </r>
  <r>
    <n v="4150"/>
    <x v="2"/>
    <x v="4"/>
    <x v="13"/>
    <n v="11"/>
    <s v="Number"/>
    <s v="11"/>
    <s v="Yes"/>
    <x v="0"/>
    <s v="Available"/>
    <m/>
    <n v="0.81"/>
    <s v="Valid"/>
    <s v="Include"/>
    <n v="0"/>
    <s v="Insufficient Data"/>
    <s v="Missing Information"/>
    <s v="Exclude"/>
    <d v="2024-12-17T00:00:00"/>
    <d v="2024-12-17T00:00:00"/>
    <s v="Yes"/>
    <s v="Retail"/>
    <s v="Pune"/>
    <s v="Pune"/>
    <n v="3076.73"/>
  </r>
  <r>
    <n v="4151"/>
    <x v="0"/>
    <x v="0"/>
    <x v="9"/>
    <s v="M"/>
    <s v="Alphabet"/>
    <s v="M"/>
    <s v="Yes"/>
    <x v="0"/>
    <s v="Available"/>
    <n v="7282.99"/>
    <n v="0.05"/>
    <s v="Valid"/>
    <s v="Include"/>
    <n v="0"/>
    <s v="Insufficient Data"/>
    <s v="Missing Information"/>
    <s v="Exclude"/>
    <d v="2024-10-10T00:00:00"/>
    <d v="2024-10-10T00:00:00"/>
    <s v="Yes"/>
    <s v="Retail"/>
    <s v="Kolkata"/>
    <s v="Kolkata"/>
    <n v="871.53"/>
  </r>
  <r>
    <n v="4152"/>
    <x v="2"/>
    <x v="4"/>
    <x v="12"/>
    <s v="XL"/>
    <s v="Alphabet"/>
    <s v="XL"/>
    <s v="Yes"/>
    <x v="3"/>
    <s v="Sold"/>
    <m/>
    <m/>
    <s v="Invalid"/>
    <s v="Exclude"/>
    <n v="0"/>
    <s v="Insufficient Data"/>
    <s v="Missing Information"/>
    <s v="Exclude"/>
    <d v="2024-08-07T00:00:00"/>
    <d v="2024-08-07T00:00:00"/>
    <s v="Yes"/>
    <s v="Online"/>
    <s v="Mumbai"/>
    <s v="Mumbai"/>
    <n v="1011.99"/>
  </r>
  <r>
    <n v="4153"/>
    <x v="1"/>
    <x v="3"/>
    <x v="16"/>
    <m/>
    <s v="Missing"/>
    <s v="Unknown"/>
    <s v="No"/>
    <x v="6"/>
    <s v="Sold"/>
    <m/>
    <m/>
    <s v="Invalid"/>
    <s v="Exclude"/>
    <n v="0"/>
    <s v="Insufficient Data"/>
    <s v="Missing Information"/>
    <s v="Exclude"/>
    <d v="2025-02-13T00:00:00"/>
    <d v="2025-02-13T00:00:00"/>
    <s v="Yes"/>
    <s v="Retail"/>
    <s v="Kolkata"/>
    <s v="Kolkata"/>
    <n v="2255.7399999999998"/>
  </r>
  <r>
    <n v="4154"/>
    <x v="1"/>
    <x v="1"/>
    <x v="1"/>
    <s v="L"/>
    <s v="Alphabet"/>
    <s v="L"/>
    <s v="Yes"/>
    <x v="4"/>
    <s v="Check Return/Refund"/>
    <m/>
    <m/>
    <s v="Invalid"/>
    <s v="Exclude"/>
    <n v="0"/>
    <s v="Insufficient Data"/>
    <s v="Missing Information"/>
    <s v="Exclude"/>
    <m/>
    <s v="Missing Date"/>
    <s v="No"/>
    <s v="Online"/>
    <s v="bengaluru"/>
    <s v="Bengaluru"/>
    <n v="2963.38"/>
  </r>
  <r>
    <n v="4155"/>
    <x v="0"/>
    <x v="0"/>
    <x v="5"/>
    <s v="M"/>
    <s v="Alphabet"/>
    <s v="M"/>
    <s v="Yes"/>
    <x v="4"/>
    <s v="Check Return/Refund"/>
    <n v="8736.2000000000007"/>
    <n v="0.94"/>
    <s v="Valid"/>
    <s v="Include"/>
    <n v="-524.16999999999996"/>
    <n v="-524.17200000000048"/>
    <s v="Negative Revenue"/>
    <s v="Exclude"/>
    <m/>
    <s v="Missing Date"/>
    <s v="No"/>
    <s v="Retail"/>
    <s v="bengaluru"/>
    <s v="Bengaluru"/>
    <n v="547.28"/>
  </r>
  <r>
    <n v="4156"/>
    <x v="2"/>
    <x v="3"/>
    <x v="4"/>
    <s v="M"/>
    <s v="Alphabet"/>
    <s v="M"/>
    <s v="Yes"/>
    <x v="0"/>
    <s v="Available"/>
    <n v="7417.67"/>
    <m/>
    <s v="Invalid"/>
    <s v="Exclude"/>
    <n v="0"/>
    <s v="Insufficient Data"/>
    <s v="Missing Information"/>
    <s v="Exclude"/>
    <d v="2024-05-20T00:00:00"/>
    <d v="2024-05-20T00:00:00"/>
    <s v="Yes"/>
    <s v="Online"/>
    <s v="Mumbai"/>
    <s v="Mumbai"/>
    <n v="203.96"/>
  </r>
  <r>
    <n v="4157"/>
    <x v="2"/>
    <x v="4"/>
    <x v="13"/>
    <s v="XL"/>
    <s v="Alphabet"/>
    <s v="XL"/>
    <s v="Yes"/>
    <x v="1"/>
    <s v="Sold"/>
    <m/>
    <m/>
    <s v="Invalid"/>
    <s v="Exclude"/>
    <n v="0"/>
    <s v="Insufficient Data"/>
    <s v="Missing Information"/>
    <s v="Exclude"/>
    <d v="2025-07-09T00:00:00"/>
    <d v="2025-07-09T00:00:00"/>
    <s v="Yes"/>
    <s v="Retail"/>
    <s v="Delhi"/>
    <s v="Delhi"/>
    <n v="-699.76"/>
  </r>
  <r>
    <n v="4158"/>
    <x v="1"/>
    <x v="2"/>
    <x v="3"/>
    <s v="L"/>
    <s v="Alphabet"/>
    <s v="L"/>
    <s v="Yes"/>
    <x v="0"/>
    <s v="Available"/>
    <m/>
    <m/>
    <s v="Invalid"/>
    <s v="Exclude"/>
    <n v="0"/>
    <s v="Insufficient Data"/>
    <s v="Missing Information"/>
    <s v="Exclude"/>
    <d v="2024-08-18T00:00:00"/>
    <d v="2024-08-18T00:00:00"/>
    <s v="Yes"/>
    <s v="Online"/>
    <s v="Hyderabad"/>
    <s v="Hyderabad"/>
    <n v="3155.41"/>
  </r>
  <r>
    <n v="4159"/>
    <x v="1"/>
    <x v="3"/>
    <x v="4"/>
    <s v="XL"/>
    <s v="Alphabet"/>
    <s v="XL"/>
    <s v="Yes"/>
    <x v="6"/>
    <s v="Sold"/>
    <n v="8683.7999999999993"/>
    <m/>
    <s v="Invalid"/>
    <s v="Exclude"/>
    <n v="0"/>
    <n v="17367.599999999999"/>
    <s v="Valid Revenue"/>
    <s v="Include"/>
    <m/>
    <s v="Missing Date"/>
    <s v="No"/>
    <s v="Online"/>
    <s v="Delhi"/>
    <s v="Delhi"/>
    <n v="3914.69"/>
  </r>
  <r>
    <n v="4160"/>
    <x v="2"/>
    <x v="2"/>
    <x v="18"/>
    <m/>
    <s v="Missing"/>
    <s v="Unknown"/>
    <s v="No"/>
    <x v="0"/>
    <s v="Available"/>
    <n v="6148.9"/>
    <m/>
    <s v="Invalid"/>
    <s v="Exclude"/>
    <n v="0"/>
    <s v="Insufficient Data"/>
    <s v="Missing Information"/>
    <s v="Exclude"/>
    <m/>
    <s v="Missing Date"/>
    <s v="No"/>
    <s v="Online"/>
    <s v="Delhi"/>
    <s v="Delhi"/>
    <n v="2664.48"/>
  </r>
  <r>
    <n v="4161"/>
    <x v="2"/>
    <x v="3"/>
    <x v="10"/>
    <s v="L"/>
    <s v="Alphabet"/>
    <s v="L"/>
    <s v="Yes"/>
    <x v="0"/>
    <s v="Available"/>
    <m/>
    <n v="0.4"/>
    <s v="Valid"/>
    <s v="Include"/>
    <n v="0"/>
    <s v="Insufficient Data"/>
    <s v="Missing Information"/>
    <s v="Exclude"/>
    <d v="2025-04-16T00:00:00"/>
    <d v="2025-04-16T00:00:00"/>
    <s v="Yes"/>
    <s v="Online"/>
    <s v="Kolkata"/>
    <s v="Kolkata"/>
    <n v="1864.83"/>
  </r>
  <r>
    <n v="4162"/>
    <x v="2"/>
    <x v="0"/>
    <x v="0"/>
    <s v="XL"/>
    <s v="Alphabet"/>
    <s v="XL"/>
    <s v="Yes"/>
    <x v="3"/>
    <s v="Sold"/>
    <n v="3782.59"/>
    <m/>
    <s v="Invalid"/>
    <s v="Exclude"/>
    <n v="0"/>
    <n v="3782.59"/>
    <s v="Valid Revenue"/>
    <s v="Include"/>
    <m/>
    <s v="Missing Date"/>
    <s v="No"/>
    <s v="Online"/>
    <s v="Pune"/>
    <s v="Pune"/>
    <n v="1401.88"/>
  </r>
  <r>
    <n v="4163"/>
    <x v="2"/>
    <x v="0"/>
    <x v="0"/>
    <s v="L"/>
    <s v="Alphabet"/>
    <s v="L"/>
    <s v="Yes"/>
    <x v="0"/>
    <s v="Available"/>
    <m/>
    <m/>
    <s v="Invalid"/>
    <s v="Exclude"/>
    <n v="0"/>
    <s v="Insufficient Data"/>
    <s v="Missing Information"/>
    <s v="Exclude"/>
    <d v="2024-09-12T00:00:00"/>
    <d v="2024-09-12T00:00:00"/>
    <s v="Yes"/>
    <s v="Retail"/>
    <s v="Hyderabad"/>
    <s v="Hyderabad"/>
    <n v="1942.39"/>
  </r>
  <r>
    <n v="4164"/>
    <x v="2"/>
    <x v="1"/>
    <x v="1"/>
    <s v="XL"/>
    <s v="Alphabet"/>
    <s v="XL"/>
    <s v="Yes"/>
    <x v="5"/>
    <s v="Available"/>
    <n v="2196.67"/>
    <m/>
    <s v="Invalid"/>
    <s v="Exclude"/>
    <n v="0"/>
    <n v="0"/>
    <s v="No Recorded Revenue"/>
    <s v="Exclude"/>
    <d v="2025-07-21T00:00:00"/>
    <d v="2025-07-21T00:00:00"/>
    <s v="Yes"/>
    <s v="Online"/>
    <s v="Bangalore"/>
    <s v="Bangalore"/>
    <n v="-1088.9000000000001"/>
  </r>
  <r>
    <n v="4165"/>
    <x v="1"/>
    <x v="0"/>
    <x v="0"/>
    <s v="XL"/>
    <s v="Alphabet"/>
    <s v="XL"/>
    <s v="Yes"/>
    <x v="3"/>
    <s v="Sold"/>
    <m/>
    <n v="0.26"/>
    <s v="Valid"/>
    <s v="Include"/>
    <n v="0"/>
    <s v="Insufficient Data"/>
    <s v="Missing Information"/>
    <s v="Exclude"/>
    <d v="2024-11-20T00:00:00"/>
    <d v="2024-11-20T00:00:00"/>
    <s v="Yes"/>
    <s v="Online"/>
    <s v="Bangalore"/>
    <s v="Bangalore"/>
    <n v="2194.38"/>
  </r>
  <r>
    <n v="4166"/>
    <x v="1"/>
    <x v="1"/>
    <x v="15"/>
    <n v="8"/>
    <s v="Number"/>
    <s v="8"/>
    <s v="Yes"/>
    <x v="5"/>
    <s v="Available"/>
    <m/>
    <m/>
    <s v="Invalid"/>
    <s v="Exclude"/>
    <n v="0"/>
    <s v="Insufficient Data"/>
    <s v="Missing Information"/>
    <s v="Exclude"/>
    <d v="2025-03-05T00:00:00"/>
    <d v="2025-03-05T00:00:00"/>
    <s v="Yes"/>
    <s v="Online"/>
    <s v="Delhi"/>
    <s v="Delhi"/>
    <n v="-512.77"/>
  </r>
  <r>
    <n v="4167"/>
    <x v="2"/>
    <x v="4"/>
    <x v="12"/>
    <s v="XL"/>
    <s v="Alphabet"/>
    <s v="XL"/>
    <s v="Yes"/>
    <x v="4"/>
    <s v="Check Return/Refund"/>
    <n v="3354.93"/>
    <m/>
    <s v="Invalid"/>
    <s v="Exclude"/>
    <n v="0"/>
    <n v="-3354.93"/>
    <s v="Negative Revenue"/>
    <s v="Exclude"/>
    <m/>
    <s v="Missing Date"/>
    <s v="No"/>
    <s v="Retail"/>
    <s v="Hyderabad"/>
    <s v="Hyderabad"/>
    <n v="3486.85"/>
  </r>
  <r>
    <n v="4168"/>
    <x v="0"/>
    <x v="3"/>
    <x v="11"/>
    <n v="10"/>
    <s v="Number"/>
    <s v="10"/>
    <s v="Yes"/>
    <x v="2"/>
    <s v="Sold"/>
    <m/>
    <m/>
    <s v="Invalid"/>
    <s v="Exclude"/>
    <n v="0"/>
    <s v="Insufficient Data"/>
    <s v="Missing Information"/>
    <s v="Exclude"/>
    <d v="2024-06-09T00:00:00"/>
    <d v="2024-06-09T00:00:00"/>
    <s v="Yes"/>
    <s v="Retail"/>
    <s v="Mumbai"/>
    <s v="Mumbai"/>
    <n v="3282.84"/>
  </r>
  <r>
    <n v="4169"/>
    <x v="2"/>
    <x v="4"/>
    <x v="19"/>
    <s v="L"/>
    <s v="Alphabet"/>
    <s v="L"/>
    <s v="Yes"/>
    <x v="0"/>
    <s v="Available"/>
    <n v="8320.11"/>
    <m/>
    <s v="Invalid"/>
    <s v="Exclude"/>
    <n v="0"/>
    <s v="Insufficient Data"/>
    <s v="Missing Information"/>
    <s v="Exclude"/>
    <m/>
    <s v="Missing Date"/>
    <s v="No"/>
    <s v="Retail"/>
    <s v="Delhi"/>
    <s v="Delhi"/>
    <n v="3743.48"/>
  </r>
  <r>
    <n v="4170"/>
    <x v="2"/>
    <x v="2"/>
    <x v="3"/>
    <s v="XL"/>
    <s v="Alphabet"/>
    <s v="XL"/>
    <s v="Yes"/>
    <x v="0"/>
    <s v="Available"/>
    <n v="3297.7"/>
    <n v="1.05"/>
    <s v="Invalid"/>
    <s v="Exclude"/>
    <n v="0"/>
    <s v="Insufficient Data"/>
    <s v="Missing Information"/>
    <s v="Exclude"/>
    <d v="2024-08-15T00:00:00"/>
    <d v="2024-08-15T00:00:00"/>
    <s v="Yes"/>
    <s v="Online"/>
    <s v="bengaluru"/>
    <s v="Bengaluru"/>
    <n v="1678.19"/>
  </r>
  <r>
    <n v="4171"/>
    <x v="2"/>
    <x v="3"/>
    <x v="4"/>
    <s v="M"/>
    <s v="Alphabet"/>
    <s v="M"/>
    <s v="Yes"/>
    <x v="0"/>
    <s v="Available"/>
    <n v="9303.7999999999993"/>
    <m/>
    <s v="Invalid"/>
    <s v="Exclude"/>
    <n v="0"/>
    <s v="Insufficient Data"/>
    <s v="Missing Information"/>
    <s v="Exclude"/>
    <d v="2024-12-21T00:00:00"/>
    <d v="2024-12-21T00:00:00"/>
    <s v="Yes"/>
    <s v="Retail"/>
    <s v="Delhi"/>
    <s v="Delhi"/>
    <n v="-1107.26"/>
  </r>
  <r>
    <n v="4172"/>
    <x v="1"/>
    <x v="1"/>
    <x v="6"/>
    <s v="L"/>
    <s v="Alphabet"/>
    <s v="L"/>
    <s v="Yes"/>
    <x v="3"/>
    <s v="Sold"/>
    <m/>
    <m/>
    <s v="Invalid"/>
    <s v="Exclude"/>
    <n v="0"/>
    <s v="Insufficient Data"/>
    <s v="Missing Information"/>
    <s v="Exclude"/>
    <d v="2025-01-21T00:00:00"/>
    <d v="2025-01-21T00:00:00"/>
    <s v="Yes"/>
    <s v="Retail"/>
    <s v="bengaluru"/>
    <s v="Bengaluru"/>
    <n v="155.61000000000001"/>
  </r>
  <r>
    <n v="4173"/>
    <x v="2"/>
    <x v="1"/>
    <x v="1"/>
    <s v="M"/>
    <s v="Alphabet"/>
    <s v="M"/>
    <s v="Yes"/>
    <x v="0"/>
    <s v="Available"/>
    <m/>
    <m/>
    <s v="Invalid"/>
    <s v="Exclude"/>
    <n v="0"/>
    <s v="Insufficient Data"/>
    <s v="Missing Information"/>
    <s v="Exclude"/>
    <m/>
    <s v="Missing Date"/>
    <s v="No"/>
    <s v="Online"/>
    <s v="Hyderabad"/>
    <s v="Hyderabad"/>
    <n v="-835.46"/>
  </r>
  <r>
    <n v="4174"/>
    <x v="1"/>
    <x v="1"/>
    <x v="1"/>
    <s v="XL"/>
    <s v="Alphabet"/>
    <s v="XL"/>
    <s v="Yes"/>
    <x v="0"/>
    <s v="Available"/>
    <m/>
    <m/>
    <s v="Invalid"/>
    <s v="Exclude"/>
    <n v="0"/>
    <s v="Insufficient Data"/>
    <s v="Missing Information"/>
    <s v="Exclude"/>
    <d v="2025-03-08T00:00:00"/>
    <d v="2025-03-08T00:00:00"/>
    <s v="Yes"/>
    <s v="Retail"/>
    <s v="Kolkata"/>
    <s v="Kolkata"/>
    <n v="-869.37"/>
  </r>
  <r>
    <n v="4175"/>
    <x v="2"/>
    <x v="4"/>
    <x v="8"/>
    <m/>
    <s v="Missing"/>
    <s v="Unknown"/>
    <s v="No"/>
    <x v="0"/>
    <s v="Available"/>
    <m/>
    <m/>
    <s v="Invalid"/>
    <s v="Exclude"/>
    <n v="0"/>
    <s v="Insufficient Data"/>
    <s v="Missing Information"/>
    <s v="Exclude"/>
    <m/>
    <s v="Missing Date"/>
    <s v="No"/>
    <s v="Retail"/>
    <s v="Kolkata"/>
    <s v="Kolkata"/>
    <n v="2631.77"/>
  </r>
  <r>
    <n v="4176"/>
    <x v="1"/>
    <x v="0"/>
    <x v="14"/>
    <s v="M"/>
    <s v="Alphabet"/>
    <s v="M"/>
    <s v="Yes"/>
    <x v="3"/>
    <s v="Sold"/>
    <m/>
    <m/>
    <s v="Invalid"/>
    <s v="Exclude"/>
    <n v="0"/>
    <s v="Insufficient Data"/>
    <s v="Missing Information"/>
    <s v="Exclude"/>
    <d v="2023-09-02T00:00:00"/>
    <d v="2023-09-02T00:00:00"/>
    <s v="Yes"/>
    <s v="Retail"/>
    <s v="Hyderabad"/>
    <s v="Hyderabad"/>
    <n v="2254.67"/>
  </r>
  <r>
    <n v="4177"/>
    <x v="0"/>
    <x v="0"/>
    <x v="9"/>
    <s v="M"/>
    <s v="Alphabet"/>
    <s v="M"/>
    <s v="Yes"/>
    <x v="0"/>
    <s v="Available"/>
    <m/>
    <m/>
    <s v="Invalid"/>
    <s v="Exclude"/>
    <n v="0"/>
    <s v="Insufficient Data"/>
    <s v="Missing Information"/>
    <s v="Exclude"/>
    <m/>
    <s v="Missing Date"/>
    <s v="No"/>
    <s v="Online"/>
    <s v="Mumbai"/>
    <s v="Mumbai"/>
    <n v="-203.62"/>
  </r>
  <r>
    <n v="4178"/>
    <x v="2"/>
    <x v="4"/>
    <x v="8"/>
    <s v="L"/>
    <s v="Alphabet"/>
    <s v="L"/>
    <s v="Yes"/>
    <x v="0"/>
    <s v="Available"/>
    <m/>
    <m/>
    <s v="Invalid"/>
    <s v="Exclude"/>
    <n v="0"/>
    <s v="Insufficient Data"/>
    <s v="Missing Information"/>
    <s v="Exclude"/>
    <d v="2024-08-26T00:00:00"/>
    <d v="2024-08-26T00:00:00"/>
    <s v="Yes"/>
    <s v="Retail"/>
    <s v="Hyderabad"/>
    <s v="Hyderabad"/>
    <n v="302.75"/>
  </r>
  <r>
    <n v="4179"/>
    <x v="1"/>
    <x v="3"/>
    <x v="4"/>
    <s v="XL"/>
    <s v="Alphabet"/>
    <s v="XL"/>
    <s v="Yes"/>
    <x v="0"/>
    <s v="Available"/>
    <n v="6633.14"/>
    <m/>
    <s v="Invalid"/>
    <s v="Exclude"/>
    <n v="0"/>
    <s v="Insufficient Data"/>
    <s v="Missing Information"/>
    <s v="Exclude"/>
    <d v="2025-06-01T00:00:00"/>
    <d v="2025-06-01T00:00:00"/>
    <s v="Yes"/>
    <s v="Retail"/>
    <s v="Mumbai"/>
    <s v="Mumbai"/>
    <n v="1048.6300000000001"/>
  </r>
  <r>
    <n v="4180"/>
    <x v="2"/>
    <x v="3"/>
    <x v="16"/>
    <s v="M"/>
    <s v="Alphabet"/>
    <s v="M"/>
    <s v="Yes"/>
    <x v="0"/>
    <s v="Available"/>
    <m/>
    <m/>
    <s v="Invalid"/>
    <s v="Exclude"/>
    <n v="0"/>
    <s v="Insufficient Data"/>
    <s v="Missing Information"/>
    <s v="Exclude"/>
    <d v="2025-06-04T00:00:00"/>
    <d v="2025-06-04T00:00:00"/>
    <s v="Yes"/>
    <s v="Retail"/>
    <s v="Kolkata"/>
    <s v="Kolkata"/>
    <n v="500.23"/>
  </r>
  <r>
    <n v="4181"/>
    <x v="1"/>
    <x v="3"/>
    <x v="11"/>
    <s v="M"/>
    <s v="Alphabet"/>
    <s v="M"/>
    <s v="Yes"/>
    <x v="1"/>
    <s v="Sold"/>
    <m/>
    <m/>
    <s v="Invalid"/>
    <s v="Exclude"/>
    <n v="0"/>
    <s v="Insufficient Data"/>
    <s v="Missing Information"/>
    <s v="Exclude"/>
    <d v="2025-04-05T00:00:00"/>
    <d v="2025-04-05T00:00:00"/>
    <s v="Yes"/>
    <s v="Retail"/>
    <s v="Delhi"/>
    <s v="Delhi"/>
    <n v="-564.63"/>
  </r>
  <r>
    <n v="4182"/>
    <x v="2"/>
    <x v="2"/>
    <x v="17"/>
    <s v="XL"/>
    <s v="Alphabet"/>
    <s v="XL"/>
    <s v="Yes"/>
    <x v="3"/>
    <s v="Sold"/>
    <n v="9335.57"/>
    <m/>
    <s v="Invalid"/>
    <s v="Exclude"/>
    <n v="0"/>
    <n v="9335.57"/>
    <s v="Valid Revenue"/>
    <s v="Include"/>
    <d v="2024-12-02T00:00:00"/>
    <d v="2024-12-02T00:00:00"/>
    <s v="Yes"/>
    <s v="Retail"/>
    <s v="Mumbai"/>
    <s v="Mumbai"/>
    <n v="1135.3800000000001"/>
  </r>
  <r>
    <n v="4183"/>
    <x v="2"/>
    <x v="2"/>
    <x v="18"/>
    <n v="11"/>
    <s v="Number"/>
    <s v="11"/>
    <s v="Yes"/>
    <x v="6"/>
    <s v="Sold"/>
    <n v="8647.6299999999992"/>
    <m/>
    <s v="Invalid"/>
    <s v="Exclude"/>
    <n v="0"/>
    <n v="17295.259999999998"/>
    <s v="Valid Revenue"/>
    <s v="Include"/>
    <d v="2025-03-23T00:00:00"/>
    <d v="2025-03-23T00:00:00"/>
    <s v="Yes"/>
    <s v="Retail"/>
    <s v="Pune"/>
    <s v="Pune"/>
    <n v="-443.83"/>
  </r>
  <r>
    <n v="4184"/>
    <x v="1"/>
    <x v="4"/>
    <x v="19"/>
    <n v="10"/>
    <s v="Number"/>
    <s v="10"/>
    <s v="Yes"/>
    <x v="0"/>
    <s v="Available"/>
    <m/>
    <m/>
    <s v="Invalid"/>
    <s v="Exclude"/>
    <n v="0"/>
    <s v="Insufficient Data"/>
    <s v="Missing Information"/>
    <s v="Exclude"/>
    <m/>
    <s v="Missing Date"/>
    <s v="No"/>
    <s v="Online"/>
    <s v="bengaluru"/>
    <s v="Bengaluru"/>
    <n v="1788.65"/>
  </r>
  <r>
    <n v="4185"/>
    <x v="1"/>
    <x v="0"/>
    <x v="14"/>
    <n v="6"/>
    <s v="Number"/>
    <s v="6"/>
    <s v="Yes"/>
    <x v="1"/>
    <s v="Sold"/>
    <m/>
    <m/>
    <s v="Invalid"/>
    <s v="Exclude"/>
    <n v="0"/>
    <s v="Insufficient Data"/>
    <s v="Missing Information"/>
    <s v="Exclude"/>
    <d v="2025-02-01T00:00:00"/>
    <d v="2025-02-01T00:00:00"/>
    <s v="Yes"/>
    <s v="Online"/>
    <s v="Hyderabad"/>
    <s v="Hyderabad"/>
    <n v="2562.0500000000002"/>
  </r>
  <r>
    <n v="4186"/>
    <x v="2"/>
    <x v="4"/>
    <x v="19"/>
    <s v="XL"/>
    <s v="Alphabet"/>
    <s v="XL"/>
    <s v="Yes"/>
    <x v="0"/>
    <s v="Available"/>
    <n v="9872.08"/>
    <n v="0.17"/>
    <s v="Valid"/>
    <s v="Include"/>
    <n v="0"/>
    <s v="Insufficient Data"/>
    <s v="Missing Information"/>
    <s v="Exclude"/>
    <d v="2025-03-10T00:00:00"/>
    <d v="2025-03-10T00:00:00"/>
    <s v="Yes"/>
    <s v="Online"/>
    <s v="bengaluru"/>
    <s v="Bengaluru"/>
    <n v="409.77"/>
  </r>
  <r>
    <n v="4187"/>
    <x v="1"/>
    <x v="0"/>
    <x v="5"/>
    <s v="L"/>
    <s v="Alphabet"/>
    <s v="L"/>
    <s v="Yes"/>
    <x v="5"/>
    <s v="Available"/>
    <n v="5363.84"/>
    <n v="0.95"/>
    <s v="Valid"/>
    <s v="Include"/>
    <n v="0"/>
    <n v="0"/>
    <s v="No Recorded Revenue"/>
    <s v="Exclude"/>
    <m/>
    <s v="Missing Date"/>
    <s v="No"/>
    <s v="Retail"/>
    <s v="Hyderabad"/>
    <s v="Hyderabad"/>
    <n v="1194.42"/>
  </r>
  <r>
    <n v="2050"/>
    <x v="0"/>
    <x v="1"/>
    <x v="1"/>
    <m/>
    <s v="Missing"/>
    <s v="Unknown"/>
    <s v="No"/>
    <x v="5"/>
    <s v="Available"/>
    <m/>
    <m/>
    <s v="Invalid"/>
    <s v="Exclude"/>
    <n v="0"/>
    <s v="Insufficient Data"/>
    <s v="Missing Information"/>
    <s v="Exclude"/>
    <d v="2023-09-30T00:00:00"/>
    <d v="2023-09-30T00:00:00"/>
    <s v="Yes"/>
    <s v="Online"/>
    <s v="Pune"/>
    <s v="Pune"/>
    <n v="1182.9000000000001"/>
  </r>
  <r>
    <n v="4189"/>
    <x v="0"/>
    <x v="1"/>
    <x v="15"/>
    <n v="9"/>
    <s v="Number"/>
    <s v="9"/>
    <s v="Yes"/>
    <x v="0"/>
    <s v="Available"/>
    <m/>
    <n v="0.97"/>
    <s v="Valid"/>
    <s v="Include"/>
    <n v="0"/>
    <s v="Insufficient Data"/>
    <s v="Missing Information"/>
    <s v="Exclude"/>
    <m/>
    <s v="Missing Date"/>
    <s v="No"/>
    <s v="Retail"/>
    <s v="Hyderabad"/>
    <s v="Hyderabad"/>
    <n v="2788.1"/>
  </r>
  <r>
    <n v="2043"/>
    <x v="2"/>
    <x v="0"/>
    <x v="5"/>
    <s v="XL"/>
    <s v="Alphabet"/>
    <s v="XL"/>
    <s v="Yes"/>
    <x v="2"/>
    <s v="Sold"/>
    <m/>
    <n v="0.12"/>
    <s v="Valid"/>
    <s v="Include"/>
    <n v="0"/>
    <s v="Insufficient Data"/>
    <s v="Missing Information"/>
    <s v="Exclude"/>
    <m/>
    <s v="Missing Date"/>
    <s v="No"/>
    <s v="Online"/>
    <s v="Pune"/>
    <s v="Pune"/>
    <n v="-809.91"/>
  </r>
  <r>
    <n v="4191"/>
    <x v="2"/>
    <x v="3"/>
    <x v="4"/>
    <s v="M"/>
    <s v="Alphabet"/>
    <s v="M"/>
    <s v="Yes"/>
    <x v="0"/>
    <s v="Available"/>
    <m/>
    <m/>
    <s v="Invalid"/>
    <s v="Exclude"/>
    <n v="0"/>
    <s v="Insufficient Data"/>
    <s v="Missing Information"/>
    <s v="Exclude"/>
    <d v="2024-07-22T00:00:00"/>
    <d v="2024-07-22T00:00:00"/>
    <s v="Yes"/>
    <s v="Online"/>
    <s v="Pune"/>
    <s v="Pune"/>
    <n v="671.86"/>
  </r>
  <r>
    <n v="4192"/>
    <x v="2"/>
    <x v="2"/>
    <x v="7"/>
    <m/>
    <s v="Missing"/>
    <s v="Unknown"/>
    <s v="No"/>
    <x v="0"/>
    <s v="Available"/>
    <n v="3339.95"/>
    <n v="1"/>
    <s v="Valid"/>
    <s v="Include"/>
    <n v="0"/>
    <s v="Insufficient Data"/>
    <s v="Missing Information"/>
    <s v="Exclude"/>
    <d v="2025-05-26T00:00:00"/>
    <d v="2025-05-26T00:00:00"/>
    <s v="Yes"/>
    <s v="Retail"/>
    <s v="Delhi"/>
    <s v="Delhi"/>
    <n v="642.54999999999995"/>
  </r>
  <r>
    <n v="4193"/>
    <x v="0"/>
    <x v="4"/>
    <x v="12"/>
    <s v="XL"/>
    <s v="Alphabet"/>
    <s v="XL"/>
    <s v="Yes"/>
    <x v="3"/>
    <s v="Sold"/>
    <m/>
    <m/>
    <s v="Invalid"/>
    <s v="Exclude"/>
    <n v="0"/>
    <s v="Insufficient Data"/>
    <s v="Missing Information"/>
    <s v="Exclude"/>
    <d v="2024-12-04T00:00:00"/>
    <d v="2024-12-04T00:00:00"/>
    <s v="Yes"/>
    <s v="Online"/>
    <s v="Mumbai"/>
    <s v="Mumbai"/>
    <n v="1192.6600000000001"/>
  </r>
  <r>
    <n v="4194"/>
    <x v="0"/>
    <x v="3"/>
    <x v="4"/>
    <s v="L"/>
    <s v="Alphabet"/>
    <s v="L"/>
    <s v="Yes"/>
    <x v="0"/>
    <s v="Available"/>
    <m/>
    <m/>
    <s v="Invalid"/>
    <s v="Exclude"/>
    <n v="0"/>
    <s v="Insufficient Data"/>
    <s v="Missing Information"/>
    <s v="Exclude"/>
    <d v="2024-10-28T00:00:00"/>
    <d v="2024-10-28T00:00:00"/>
    <s v="Yes"/>
    <s v="Retail"/>
    <s v="Delhi"/>
    <s v="Delhi"/>
    <n v="-759.55"/>
  </r>
  <r>
    <n v="4195"/>
    <x v="0"/>
    <x v="0"/>
    <x v="9"/>
    <s v="L"/>
    <s v="Alphabet"/>
    <s v="L"/>
    <s v="Yes"/>
    <x v="0"/>
    <s v="Available"/>
    <n v="6317.4"/>
    <m/>
    <s v="Invalid"/>
    <s v="Exclude"/>
    <n v="0"/>
    <s v="Insufficient Data"/>
    <s v="Missing Information"/>
    <s v="Exclude"/>
    <d v="2023-09-23T00:00:00"/>
    <d v="2023-09-23T00:00:00"/>
    <s v="Yes"/>
    <s v="Retail"/>
    <s v="Mumbai"/>
    <s v="Mumbai"/>
    <n v="-746.03"/>
  </r>
  <r>
    <n v="2029"/>
    <x v="0"/>
    <x v="2"/>
    <x v="17"/>
    <n v="10"/>
    <s v="Number"/>
    <s v="10"/>
    <s v="Yes"/>
    <x v="0"/>
    <s v="Available"/>
    <n v="8165.07"/>
    <m/>
    <s v="Invalid"/>
    <s v="Exclude"/>
    <n v="0"/>
    <s v="Insufficient Data"/>
    <s v="Missing Information"/>
    <s v="Exclude"/>
    <m/>
    <s v="Missing Date"/>
    <s v="No"/>
    <s v="Online"/>
    <s v="Pune"/>
    <s v="Pune"/>
    <n v="3469.45"/>
  </r>
  <r>
    <n v="4197"/>
    <x v="2"/>
    <x v="3"/>
    <x v="4"/>
    <s v="XL"/>
    <s v="Alphabet"/>
    <s v="XL"/>
    <s v="Yes"/>
    <x v="2"/>
    <s v="Sold"/>
    <n v="7560.6"/>
    <m/>
    <s v="Invalid"/>
    <s v="Exclude"/>
    <n v="0"/>
    <n v="30242.400000000001"/>
    <s v="Valid Revenue"/>
    <s v="Include"/>
    <m/>
    <s v="Missing Date"/>
    <s v="No"/>
    <s v="Online"/>
    <s v="Kolkata"/>
    <s v="Kolkata"/>
    <n v="1415.35"/>
  </r>
  <r>
    <n v="4198"/>
    <x v="2"/>
    <x v="3"/>
    <x v="16"/>
    <s v="M"/>
    <s v="Alphabet"/>
    <s v="M"/>
    <s v="Yes"/>
    <x v="0"/>
    <s v="Available"/>
    <n v="7860.63"/>
    <n v="0.53"/>
    <s v="Valid"/>
    <s v="Include"/>
    <n v="0"/>
    <s v="Insufficient Data"/>
    <s v="Missing Information"/>
    <s v="Exclude"/>
    <m/>
    <s v="Missing Date"/>
    <s v="No"/>
    <s v="Retail"/>
    <s v="Delhi"/>
    <s v="Delhi"/>
    <n v="-1087.1300000000001"/>
  </r>
  <r>
    <n v="4199"/>
    <x v="1"/>
    <x v="3"/>
    <x v="11"/>
    <m/>
    <s v="Missing"/>
    <s v="Unknown"/>
    <s v="No"/>
    <x v="0"/>
    <s v="Available"/>
    <m/>
    <m/>
    <s v="Invalid"/>
    <s v="Exclude"/>
    <n v="0"/>
    <s v="Insufficient Data"/>
    <s v="Missing Information"/>
    <s v="Exclude"/>
    <d v="2025-05-25T00:00:00"/>
    <d v="2025-05-25T00:00:00"/>
    <s v="Yes"/>
    <s v="Online"/>
    <s v="Hyderabad"/>
    <s v="Hyderabad"/>
    <n v="-731.89"/>
  </r>
  <r>
    <n v="4200"/>
    <x v="1"/>
    <x v="1"/>
    <x v="1"/>
    <s v="L"/>
    <s v="Alphabet"/>
    <s v="L"/>
    <s v="Yes"/>
    <x v="0"/>
    <s v="Available"/>
    <m/>
    <n v="0.78"/>
    <s v="Valid"/>
    <s v="Include"/>
    <n v="0"/>
    <s v="Insufficient Data"/>
    <s v="Missing Information"/>
    <s v="Exclude"/>
    <m/>
    <s v="Missing Date"/>
    <s v="No"/>
    <s v="Online"/>
    <s v="bengaluru"/>
    <s v="Bengaluru"/>
    <n v="-613.22"/>
  </r>
  <r>
    <n v="4201"/>
    <x v="0"/>
    <x v="3"/>
    <x v="4"/>
    <s v="L"/>
    <s v="Alphabet"/>
    <s v="L"/>
    <s v="Yes"/>
    <x v="1"/>
    <s v="Sold"/>
    <m/>
    <m/>
    <s v="Invalid"/>
    <s v="Exclude"/>
    <n v="0"/>
    <s v="Insufficient Data"/>
    <s v="Missing Information"/>
    <s v="Exclude"/>
    <d v="2025-05-09T00:00:00"/>
    <d v="2025-05-09T00:00:00"/>
    <s v="Yes"/>
    <s v="Retail"/>
    <s v="Kolkata"/>
    <s v="Kolkata"/>
    <n v="1412.54"/>
  </r>
  <r>
    <n v="4202"/>
    <x v="2"/>
    <x v="0"/>
    <x v="0"/>
    <s v="L"/>
    <s v="Alphabet"/>
    <s v="L"/>
    <s v="Yes"/>
    <x v="2"/>
    <s v="Sold"/>
    <n v="4996.25"/>
    <m/>
    <s v="Invalid"/>
    <s v="Exclude"/>
    <n v="0"/>
    <n v="19985"/>
    <s v="Valid Revenue"/>
    <s v="Include"/>
    <d v="2025-05-16T00:00:00"/>
    <d v="2025-05-16T00:00:00"/>
    <s v="Yes"/>
    <s v="Online"/>
    <s v="Pune"/>
    <s v="Pune"/>
    <n v="299.85000000000002"/>
  </r>
  <r>
    <n v="4203"/>
    <x v="0"/>
    <x v="0"/>
    <x v="5"/>
    <s v="M"/>
    <s v="Alphabet"/>
    <s v="M"/>
    <s v="Yes"/>
    <x v="0"/>
    <s v="Available"/>
    <m/>
    <m/>
    <s v="Invalid"/>
    <s v="Exclude"/>
    <n v="0"/>
    <s v="Insufficient Data"/>
    <s v="Missing Information"/>
    <s v="Exclude"/>
    <m/>
    <s v="Missing Date"/>
    <s v="No"/>
    <s v="Online"/>
    <s v="Pune"/>
    <s v="Pune"/>
    <n v="1879.42"/>
  </r>
  <r>
    <n v="4204"/>
    <x v="0"/>
    <x v="2"/>
    <x v="7"/>
    <m/>
    <s v="Missing"/>
    <s v="Unknown"/>
    <s v="No"/>
    <x v="0"/>
    <s v="Available"/>
    <n v="7265.47"/>
    <m/>
    <s v="Invalid"/>
    <s v="Exclude"/>
    <n v="0"/>
    <s v="Insufficient Data"/>
    <s v="Missing Information"/>
    <s v="Exclude"/>
    <d v="2025-04-16T00:00:00"/>
    <d v="2025-04-16T00:00:00"/>
    <s v="Yes"/>
    <s v="Online"/>
    <s v="Pune"/>
    <s v="Pune"/>
    <n v="1589.71"/>
  </r>
  <r>
    <n v="4205"/>
    <x v="0"/>
    <x v="2"/>
    <x v="7"/>
    <s v="XL"/>
    <s v="Alphabet"/>
    <s v="XL"/>
    <s v="Yes"/>
    <x v="0"/>
    <s v="Available"/>
    <m/>
    <m/>
    <s v="Invalid"/>
    <s v="Exclude"/>
    <n v="0"/>
    <s v="Insufficient Data"/>
    <s v="Missing Information"/>
    <s v="Exclude"/>
    <d v="2024-10-13T00:00:00"/>
    <d v="2024-10-13T00:00:00"/>
    <s v="Yes"/>
    <s v="Online"/>
    <s v="Mumbai"/>
    <s v="Mumbai"/>
    <n v="2333.09"/>
  </r>
  <r>
    <n v="4206"/>
    <x v="0"/>
    <x v="4"/>
    <x v="12"/>
    <m/>
    <s v="Missing"/>
    <s v="Unknown"/>
    <s v="No"/>
    <x v="0"/>
    <s v="Available"/>
    <m/>
    <m/>
    <s v="Invalid"/>
    <s v="Exclude"/>
    <n v="0"/>
    <s v="Insufficient Data"/>
    <s v="Missing Information"/>
    <s v="Exclude"/>
    <d v="2024-11-07T00:00:00"/>
    <d v="2024-11-07T00:00:00"/>
    <s v="Yes"/>
    <s v="Online"/>
    <s v="bengaluru"/>
    <s v="Bengaluru"/>
    <n v="943.16"/>
  </r>
  <r>
    <n v="4207"/>
    <x v="1"/>
    <x v="4"/>
    <x v="8"/>
    <s v="L"/>
    <s v="Alphabet"/>
    <s v="L"/>
    <s v="Yes"/>
    <x v="0"/>
    <s v="Available"/>
    <m/>
    <n v="0"/>
    <s v="Valid"/>
    <s v="Include"/>
    <n v="0"/>
    <s v="Insufficient Data"/>
    <s v="Missing Information"/>
    <s v="Exclude"/>
    <d v="2024-11-15T00:00:00"/>
    <d v="2024-11-15T00:00:00"/>
    <s v="Yes"/>
    <s v="Retail"/>
    <s v="Hyderabad"/>
    <s v="Hyderabad"/>
    <n v="2063.27"/>
  </r>
  <r>
    <n v="4208"/>
    <x v="0"/>
    <x v="3"/>
    <x v="4"/>
    <m/>
    <s v="Missing"/>
    <s v="Unknown"/>
    <s v="No"/>
    <x v="0"/>
    <s v="Available"/>
    <m/>
    <m/>
    <s v="Invalid"/>
    <s v="Exclude"/>
    <n v="0"/>
    <s v="Insufficient Data"/>
    <s v="Missing Information"/>
    <s v="Exclude"/>
    <d v="2025-04-08T00:00:00"/>
    <d v="2025-04-08T00:00:00"/>
    <s v="Yes"/>
    <s v="Retail"/>
    <s v="Pune"/>
    <s v="Pune"/>
    <n v="-942.96"/>
  </r>
  <r>
    <n v="4209"/>
    <x v="1"/>
    <x v="3"/>
    <x v="10"/>
    <s v="M"/>
    <s v="Alphabet"/>
    <s v="M"/>
    <s v="Yes"/>
    <x v="3"/>
    <s v="Sold"/>
    <m/>
    <m/>
    <s v="Invalid"/>
    <s v="Exclude"/>
    <n v="0"/>
    <s v="Insufficient Data"/>
    <s v="Missing Information"/>
    <s v="Exclude"/>
    <d v="2023-12-03T00:00:00"/>
    <d v="2023-12-03T00:00:00"/>
    <s v="Yes"/>
    <s v="Online"/>
    <s v="Kolkata"/>
    <s v="Kolkata"/>
    <n v="3222.58"/>
  </r>
  <r>
    <n v="4210"/>
    <x v="0"/>
    <x v="0"/>
    <x v="0"/>
    <s v="M"/>
    <s v="Alphabet"/>
    <s v="M"/>
    <s v="Yes"/>
    <x v="1"/>
    <s v="Sold"/>
    <m/>
    <m/>
    <s v="Invalid"/>
    <s v="Exclude"/>
    <n v="0"/>
    <s v="Insufficient Data"/>
    <s v="Missing Information"/>
    <s v="Exclude"/>
    <m/>
    <s v="Missing Date"/>
    <s v="No"/>
    <s v="Retail"/>
    <s v="Mumbai"/>
    <s v="Mumbai"/>
    <n v="2738.04"/>
  </r>
  <r>
    <n v="4211"/>
    <x v="2"/>
    <x v="4"/>
    <x v="8"/>
    <n v="9"/>
    <s v="Number"/>
    <s v="9"/>
    <s v="Yes"/>
    <x v="5"/>
    <s v="Available"/>
    <m/>
    <n v="1.0900000000000001"/>
    <s v="Invalid"/>
    <s v="Exclude"/>
    <n v="0"/>
    <s v="Insufficient Data"/>
    <s v="Missing Information"/>
    <s v="Exclude"/>
    <d v="2025-04-19T00:00:00"/>
    <d v="2025-04-19T00:00:00"/>
    <s v="Yes"/>
    <s v="Online"/>
    <s v="Hyderabad"/>
    <s v="Hyderabad"/>
    <n v="-253.76"/>
  </r>
  <r>
    <n v="4212"/>
    <x v="2"/>
    <x v="3"/>
    <x v="4"/>
    <s v="XL"/>
    <s v="Alphabet"/>
    <s v="XL"/>
    <s v="Yes"/>
    <x v="1"/>
    <s v="Sold"/>
    <m/>
    <n v="0.9"/>
    <s v="Valid"/>
    <s v="Include"/>
    <n v="0"/>
    <s v="Insufficient Data"/>
    <s v="Missing Information"/>
    <s v="Exclude"/>
    <d v="2023-07-29T00:00:00"/>
    <d v="2023-07-29T00:00:00"/>
    <s v="Yes"/>
    <s v="Online"/>
    <s v="Kolkata"/>
    <s v="Kolkata"/>
    <n v="3556.86"/>
  </r>
  <r>
    <n v="4213"/>
    <x v="2"/>
    <x v="2"/>
    <x v="17"/>
    <s v="L"/>
    <s v="Alphabet"/>
    <s v="L"/>
    <s v="Yes"/>
    <x v="5"/>
    <s v="Available"/>
    <m/>
    <m/>
    <s v="Invalid"/>
    <s v="Exclude"/>
    <n v="0"/>
    <s v="Insufficient Data"/>
    <s v="Missing Information"/>
    <s v="Exclude"/>
    <d v="2024-05-26T00:00:00"/>
    <d v="2024-05-26T00:00:00"/>
    <s v="Yes"/>
    <s v="Retail"/>
    <s v="Delhi"/>
    <s v="Delhi"/>
    <n v="1165.42"/>
  </r>
  <r>
    <n v="4214"/>
    <x v="2"/>
    <x v="0"/>
    <x v="0"/>
    <m/>
    <s v="Missing"/>
    <s v="Unknown"/>
    <s v="No"/>
    <x v="0"/>
    <s v="Available"/>
    <m/>
    <n v="0"/>
    <s v="Valid"/>
    <s v="Include"/>
    <n v="0"/>
    <s v="Insufficient Data"/>
    <s v="Missing Information"/>
    <s v="Exclude"/>
    <d v="2024-11-08T00:00:00"/>
    <d v="2024-11-08T00:00:00"/>
    <s v="Yes"/>
    <s v="Retail"/>
    <s v="Pune"/>
    <s v="Pune"/>
    <n v="1393.11"/>
  </r>
  <r>
    <n v="4215"/>
    <x v="2"/>
    <x v="0"/>
    <x v="5"/>
    <s v="XL"/>
    <s v="Alphabet"/>
    <s v="XL"/>
    <s v="Yes"/>
    <x v="1"/>
    <s v="Sold"/>
    <n v="7213.51"/>
    <m/>
    <s v="Invalid"/>
    <s v="Exclude"/>
    <n v="0"/>
    <n v="21640.53"/>
    <s v="Valid Revenue"/>
    <s v="Include"/>
    <d v="2025-07-13T00:00:00"/>
    <d v="2025-07-13T00:00:00"/>
    <s v="Yes"/>
    <s v="Online"/>
    <s v="Kolkata"/>
    <s v="Kolkata"/>
    <n v="960.82"/>
  </r>
  <r>
    <n v="4216"/>
    <x v="0"/>
    <x v="2"/>
    <x v="7"/>
    <s v="M"/>
    <s v="Alphabet"/>
    <s v="M"/>
    <s v="Yes"/>
    <x v="4"/>
    <s v="Check Return/Refund"/>
    <n v="4989.1499999999996"/>
    <m/>
    <s v="Invalid"/>
    <s v="Exclude"/>
    <n v="0"/>
    <n v="-4989.1499999999996"/>
    <s v="Negative Revenue"/>
    <s v="Exclude"/>
    <d v="2025-02-23T00:00:00"/>
    <d v="2025-02-23T00:00:00"/>
    <s v="Yes"/>
    <s v="Online"/>
    <s v="Delhi"/>
    <s v="Delhi"/>
    <n v="3445.94"/>
  </r>
  <r>
    <n v="4217"/>
    <x v="2"/>
    <x v="1"/>
    <x v="1"/>
    <n v="12"/>
    <s v="Number"/>
    <s v="12"/>
    <s v="Yes"/>
    <x v="0"/>
    <s v="Available"/>
    <n v="3080.23"/>
    <n v="0.22"/>
    <s v="Valid"/>
    <s v="Include"/>
    <n v="0"/>
    <s v="Insufficient Data"/>
    <s v="Missing Information"/>
    <s v="Exclude"/>
    <d v="2025-05-08T00:00:00"/>
    <d v="2025-05-08T00:00:00"/>
    <s v="Yes"/>
    <s v="Online"/>
    <s v="Delhi"/>
    <s v="Delhi"/>
    <n v="-950.13"/>
  </r>
  <r>
    <n v="4218"/>
    <x v="0"/>
    <x v="3"/>
    <x v="11"/>
    <n v="10"/>
    <s v="Number"/>
    <s v="10"/>
    <s v="Yes"/>
    <x v="0"/>
    <s v="Available"/>
    <n v="6296.17"/>
    <m/>
    <s v="Invalid"/>
    <s v="Exclude"/>
    <n v="0"/>
    <s v="Insufficient Data"/>
    <s v="Missing Information"/>
    <s v="Exclude"/>
    <d v="2025-02-11T00:00:00"/>
    <d v="2025-02-11T00:00:00"/>
    <s v="Yes"/>
    <s v="Online"/>
    <s v="Bangalore"/>
    <s v="Bangalore"/>
    <n v="3435.85"/>
  </r>
  <r>
    <n v="4219"/>
    <x v="0"/>
    <x v="0"/>
    <x v="5"/>
    <m/>
    <s v="Missing"/>
    <s v="Unknown"/>
    <s v="No"/>
    <x v="0"/>
    <s v="Available"/>
    <n v="9565.66"/>
    <m/>
    <s v="Invalid"/>
    <s v="Exclude"/>
    <n v="0"/>
    <s v="Insufficient Data"/>
    <s v="Missing Information"/>
    <s v="Exclude"/>
    <m/>
    <s v="Missing Date"/>
    <s v="No"/>
    <s v="Retail"/>
    <s v="Pune"/>
    <s v="Pune"/>
    <n v="3667.35"/>
  </r>
  <r>
    <n v="4220"/>
    <x v="0"/>
    <x v="2"/>
    <x v="17"/>
    <s v="M"/>
    <s v="Alphabet"/>
    <s v="M"/>
    <s v="Yes"/>
    <x v="6"/>
    <s v="Sold"/>
    <n v="2290.64"/>
    <n v="0.84"/>
    <s v="Valid"/>
    <s v="Include"/>
    <n v="733"/>
    <n v="733.00480000000005"/>
    <s v="Valid Revenue"/>
    <s v="Include"/>
    <d v="2025-01-31T00:00:00"/>
    <d v="2025-01-31T00:00:00"/>
    <s v="Yes"/>
    <s v="Retail"/>
    <s v="Delhi"/>
    <s v="Delhi"/>
    <n v="608.16"/>
  </r>
  <r>
    <n v="4221"/>
    <x v="0"/>
    <x v="1"/>
    <x v="6"/>
    <s v="XL"/>
    <s v="Alphabet"/>
    <s v="XL"/>
    <s v="Yes"/>
    <x v="0"/>
    <s v="Available"/>
    <m/>
    <n v="0.88"/>
    <s v="Valid"/>
    <s v="Include"/>
    <n v="0"/>
    <s v="Insufficient Data"/>
    <s v="Missing Information"/>
    <s v="Exclude"/>
    <m/>
    <s v="Missing Date"/>
    <s v="No"/>
    <s v="Online"/>
    <s v="Hyderabad"/>
    <s v="Hyderabad"/>
    <n v="1001.02"/>
  </r>
  <r>
    <n v="2023"/>
    <x v="2"/>
    <x v="4"/>
    <x v="8"/>
    <s v="XL"/>
    <s v="Alphabet"/>
    <s v="XL"/>
    <s v="Yes"/>
    <x v="0"/>
    <s v="Available"/>
    <m/>
    <m/>
    <s v="Invalid"/>
    <s v="Exclude"/>
    <n v="0"/>
    <s v="Insufficient Data"/>
    <s v="Missing Information"/>
    <s v="Exclude"/>
    <m/>
    <s v="Missing Date"/>
    <s v="No"/>
    <s v="Online"/>
    <s v="Mumbai"/>
    <s v="Mumbai"/>
    <n v="2913.04"/>
  </r>
  <r>
    <n v="4223"/>
    <x v="0"/>
    <x v="1"/>
    <x v="6"/>
    <s v="L"/>
    <s v="Alphabet"/>
    <s v="L"/>
    <s v="Yes"/>
    <x v="3"/>
    <s v="Sold"/>
    <m/>
    <n v="0.31"/>
    <s v="Valid"/>
    <s v="Include"/>
    <n v="0"/>
    <s v="Insufficient Data"/>
    <s v="Missing Information"/>
    <s v="Exclude"/>
    <d v="2025-02-04T00:00:00"/>
    <d v="2025-02-04T00:00:00"/>
    <s v="Yes"/>
    <s v="Retail"/>
    <s v="bengaluru"/>
    <s v="Bengaluru"/>
    <n v="-1152.3699999999999"/>
  </r>
  <r>
    <n v="4224"/>
    <x v="0"/>
    <x v="0"/>
    <x v="14"/>
    <m/>
    <s v="Missing"/>
    <s v="Unknown"/>
    <s v="No"/>
    <x v="0"/>
    <s v="Available"/>
    <m/>
    <n v="0.57999999999999996"/>
    <s v="Valid"/>
    <s v="Include"/>
    <n v="0"/>
    <s v="Insufficient Data"/>
    <s v="Missing Information"/>
    <s v="Exclude"/>
    <d v="2024-10-10T00:00:00"/>
    <d v="2024-10-10T00:00:00"/>
    <s v="Yes"/>
    <s v="Online"/>
    <s v="Hyderabad"/>
    <s v="Hyderabad"/>
    <n v="2541.0700000000002"/>
  </r>
  <r>
    <n v="4225"/>
    <x v="0"/>
    <x v="3"/>
    <x v="11"/>
    <s v="XL"/>
    <s v="Alphabet"/>
    <s v="XL"/>
    <s v="Yes"/>
    <x v="0"/>
    <s v="Available"/>
    <n v="2941.85"/>
    <n v="1.1200000000000001"/>
    <s v="Invalid"/>
    <s v="Exclude"/>
    <n v="0"/>
    <s v="Insufficient Data"/>
    <s v="Missing Information"/>
    <s v="Exclude"/>
    <d v="2025-05-01T00:00:00"/>
    <d v="2025-05-01T00:00:00"/>
    <s v="Yes"/>
    <s v="Online"/>
    <s v="Delhi"/>
    <s v="Delhi"/>
    <n v="2776.82"/>
  </r>
  <r>
    <n v="4226"/>
    <x v="1"/>
    <x v="2"/>
    <x v="7"/>
    <m/>
    <s v="Missing"/>
    <s v="Unknown"/>
    <s v="No"/>
    <x v="4"/>
    <s v="Check Return/Refund"/>
    <m/>
    <m/>
    <s v="Invalid"/>
    <s v="Exclude"/>
    <n v="0"/>
    <s v="Insufficient Data"/>
    <s v="Missing Information"/>
    <s v="Exclude"/>
    <d v="2025-01-17T00:00:00"/>
    <d v="2025-01-17T00:00:00"/>
    <s v="Yes"/>
    <s v="Online"/>
    <s v="Delhi"/>
    <s v="Delhi"/>
    <n v="2918.69"/>
  </r>
  <r>
    <n v="4227"/>
    <x v="0"/>
    <x v="0"/>
    <x v="9"/>
    <s v="L"/>
    <s v="Alphabet"/>
    <s v="L"/>
    <s v="Yes"/>
    <x v="0"/>
    <s v="Available"/>
    <m/>
    <m/>
    <s v="Invalid"/>
    <s v="Exclude"/>
    <n v="0"/>
    <s v="Insufficient Data"/>
    <s v="Missing Information"/>
    <s v="Exclude"/>
    <d v="2024-12-17T00:00:00"/>
    <d v="2024-12-17T00:00:00"/>
    <s v="Yes"/>
    <s v="Retail"/>
    <s v="Mumbai"/>
    <s v="Mumbai"/>
    <n v="110.91"/>
  </r>
  <r>
    <n v="4228"/>
    <x v="0"/>
    <x v="0"/>
    <x v="0"/>
    <s v="L"/>
    <s v="Alphabet"/>
    <s v="L"/>
    <s v="Yes"/>
    <x v="1"/>
    <s v="Sold"/>
    <m/>
    <m/>
    <s v="Invalid"/>
    <s v="Exclude"/>
    <n v="0"/>
    <s v="Insufficient Data"/>
    <s v="Missing Information"/>
    <s v="Exclude"/>
    <d v="2025-05-12T00:00:00"/>
    <d v="2025-05-12T00:00:00"/>
    <s v="Yes"/>
    <s v="Retail"/>
    <s v="Kolkata"/>
    <s v="Kolkata"/>
    <n v="-448.12"/>
  </r>
  <r>
    <n v="4229"/>
    <x v="0"/>
    <x v="3"/>
    <x v="11"/>
    <s v="XL"/>
    <s v="Alphabet"/>
    <s v="XL"/>
    <s v="Yes"/>
    <x v="2"/>
    <s v="Sold"/>
    <m/>
    <m/>
    <s v="Invalid"/>
    <s v="Exclude"/>
    <n v="0"/>
    <s v="Insufficient Data"/>
    <s v="Missing Information"/>
    <s v="Exclude"/>
    <d v="2025-06-20T00:00:00"/>
    <d v="2025-06-20T00:00:00"/>
    <s v="Yes"/>
    <s v="Online"/>
    <s v="Pune"/>
    <s v="Pune"/>
    <n v="3470.61"/>
  </r>
  <r>
    <n v="4230"/>
    <x v="0"/>
    <x v="2"/>
    <x v="7"/>
    <s v="L"/>
    <s v="Alphabet"/>
    <s v="L"/>
    <s v="Yes"/>
    <x v="0"/>
    <s v="Available"/>
    <m/>
    <m/>
    <s v="Invalid"/>
    <s v="Exclude"/>
    <n v="0"/>
    <s v="Insufficient Data"/>
    <s v="Missing Information"/>
    <s v="Exclude"/>
    <d v="2024-08-15T00:00:00"/>
    <d v="2024-08-15T00:00:00"/>
    <s v="Yes"/>
    <s v="Retail"/>
    <s v="Hyderabad"/>
    <s v="Hyderabad"/>
    <n v="-1193.8499999999999"/>
  </r>
  <r>
    <n v="4231"/>
    <x v="0"/>
    <x v="2"/>
    <x v="3"/>
    <s v="XL"/>
    <s v="Alphabet"/>
    <s v="XL"/>
    <s v="Yes"/>
    <x v="6"/>
    <s v="Sold"/>
    <n v="6652.23"/>
    <n v="1.0900000000000001"/>
    <s v="Invalid"/>
    <s v="Exclude"/>
    <n v="-1197.4000000000001"/>
    <s v="Insufficient Data"/>
    <s v="Missing Information"/>
    <s v="Exclude"/>
    <d v="2024-01-08T00:00:00"/>
    <d v="2024-01-08T00:00:00"/>
    <s v="Yes"/>
    <s v="Online"/>
    <s v="Pune"/>
    <s v="Pune"/>
    <n v="-780.66"/>
  </r>
  <r>
    <n v="4232"/>
    <x v="1"/>
    <x v="1"/>
    <x v="1"/>
    <n v="10"/>
    <s v="Number"/>
    <s v="10"/>
    <s v="Yes"/>
    <x v="5"/>
    <s v="Available"/>
    <m/>
    <m/>
    <s v="Invalid"/>
    <s v="Exclude"/>
    <n v="0"/>
    <s v="Insufficient Data"/>
    <s v="Missing Information"/>
    <s v="Exclude"/>
    <m/>
    <s v="Missing Date"/>
    <s v="No"/>
    <s v="Online"/>
    <s v="bengaluru"/>
    <s v="Bengaluru"/>
    <n v="-532.52"/>
  </r>
  <r>
    <n v="4233"/>
    <x v="1"/>
    <x v="1"/>
    <x v="6"/>
    <m/>
    <s v="Missing"/>
    <s v="Unknown"/>
    <s v="No"/>
    <x v="3"/>
    <s v="Sold"/>
    <n v="3895.52"/>
    <m/>
    <s v="Invalid"/>
    <s v="Exclude"/>
    <n v="0"/>
    <n v="3895.52"/>
    <s v="Valid Revenue"/>
    <s v="Include"/>
    <m/>
    <s v="Missing Date"/>
    <s v="No"/>
    <s v="Retail"/>
    <s v="Bangalore"/>
    <s v="Bangalore"/>
    <n v="3856.45"/>
  </r>
  <r>
    <n v="4234"/>
    <x v="1"/>
    <x v="4"/>
    <x v="13"/>
    <s v="M"/>
    <s v="Alphabet"/>
    <s v="M"/>
    <s v="Yes"/>
    <x v="0"/>
    <s v="Available"/>
    <m/>
    <m/>
    <s v="Invalid"/>
    <s v="Exclude"/>
    <n v="0"/>
    <s v="Insufficient Data"/>
    <s v="Missing Information"/>
    <s v="Exclude"/>
    <m/>
    <s v="Missing Date"/>
    <s v="No"/>
    <s v="Online"/>
    <s v="Mumbai"/>
    <s v="Mumbai"/>
    <n v="404.2"/>
  </r>
  <r>
    <n v="4235"/>
    <x v="0"/>
    <x v="4"/>
    <x v="13"/>
    <m/>
    <s v="Missing"/>
    <s v="Unknown"/>
    <s v="No"/>
    <x v="2"/>
    <s v="Sold"/>
    <n v="3417.98"/>
    <m/>
    <s v="Invalid"/>
    <s v="Exclude"/>
    <n v="0"/>
    <n v="13671.92"/>
    <s v="Valid Revenue"/>
    <s v="Include"/>
    <d v="2025-04-18T00:00:00"/>
    <d v="2025-04-18T00:00:00"/>
    <s v="Yes"/>
    <s v="Online"/>
    <s v="Bangalore"/>
    <s v="Bangalore"/>
    <n v="2112.4699999999998"/>
  </r>
  <r>
    <n v="4236"/>
    <x v="0"/>
    <x v="1"/>
    <x v="6"/>
    <m/>
    <s v="Missing"/>
    <s v="Unknown"/>
    <s v="No"/>
    <x v="0"/>
    <s v="Available"/>
    <n v="8299.07"/>
    <n v="0.09"/>
    <s v="Valid"/>
    <s v="Include"/>
    <n v="0"/>
    <s v="Insufficient Data"/>
    <s v="Missing Information"/>
    <s v="Exclude"/>
    <m/>
    <s v="Missing Date"/>
    <s v="No"/>
    <s v="Retail"/>
    <s v="Delhi"/>
    <s v="Delhi"/>
    <n v="1565.48"/>
  </r>
  <r>
    <n v="4237"/>
    <x v="2"/>
    <x v="4"/>
    <x v="19"/>
    <s v="L"/>
    <s v="Alphabet"/>
    <s v="L"/>
    <s v="Yes"/>
    <x v="3"/>
    <s v="Sold"/>
    <m/>
    <m/>
    <s v="Invalid"/>
    <s v="Exclude"/>
    <n v="0"/>
    <s v="Insufficient Data"/>
    <s v="Missing Information"/>
    <s v="Exclude"/>
    <d v="2025-02-15T00:00:00"/>
    <d v="2025-02-15T00:00:00"/>
    <s v="Yes"/>
    <s v="Online"/>
    <s v="Delhi"/>
    <s v="Delhi"/>
    <n v="572.58000000000004"/>
  </r>
  <r>
    <n v="4238"/>
    <x v="2"/>
    <x v="1"/>
    <x v="15"/>
    <s v="XL"/>
    <s v="Alphabet"/>
    <s v="XL"/>
    <s v="Yes"/>
    <x v="6"/>
    <s v="Sold"/>
    <n v="6489.35"/>
    <m/>
    <s v="Invalid"/>
    <s v="Exclude"/>
    <n v="0"/>
    <n v="12978.7"/>
    <s v="Valid Revenue"/>
    <s v="Include"/>
    <d v="2024-12-14T00:00:00"/>
    <d v="2024-12-14T00:00:00"/>
    <s v="Yes"/>
    <s v="Online"/>
    <s v="Hyderabad"/>
    <s v="Hyderabad"/>
    <n v="-321.44"/>
  </r>
  <r>
    <n v="4239"/>
    <x v="2"/>
    <x v="3"/>
    <x v="10"/>
    <m/>
    <s v="Missing"/>
    <s v="Unknown"/>
    <s v="No"/>
    <x v="0"/>
    <s v="Available"/>
    <m/>
    <n v="1.1299999999999999"/>
    <s v="Invalid"/>
    <s v="Exclude"/>
    <n v="0"/>
    <s v="Insufficient Data"/>
    <s v="Missing Information"/>
    <s v="Exclude"/>
    <d v="2023-09-08T00:00:00"/>
    <d v="2023-09-08T00:00:00"/>
    <s v="Yes"/>
    <s v="Online"/>
    <s v="Kolkata"/>
    <s v="Kolkata"/>
    <n v="-828.71"/>
  </r>
  <r>
    <n v="4240"/>
    <x v="2"/>
    <x v="3"/>
    <x v="10"/>
    <s v="M"/>
    <s v="Alphabet"/>
    <s v="M"/>
    <s v="Yes"/>
    <x v="0"/>
    <s v="Available"/>
    <m/>
    <m/>
    <s v="Invalid"/>
    <s v="Exclude"/>
    <n v="0"/>
    <s v="Insufficient Data"/>
    <s v="Missing Information"/>
    <s v="Exclude"/>
    <d v="2025-06-04T00:00:00"/>
    <d v="2025-06-04T00:00:00"/>
    <s v="Yes"/>
    <s v="Retail"/>
    <s v="Bangalore"/>
    <s v="Bangalore"/>
    <n v="1091.8499999999999"/>
  </r>
  <r>
    <n v="4241"/>
    <x v="1"/>
    <x v="4"/>
    <x v="19"/>
    <s v="M"/>
    <s v="Alphabet"/>
    <s v="M"/>
    <s v="Yes"/>
    <x v="0"/>
    <s v="Available"/>
    <m/>
    <m/>
    <s v="Invalid"/>
    <s v="Exclude"/>
    <n v="0"/>
    <s v="Insufficient Data"/>
    <s v="Missing Information"/>
    <s v="Exclude"/>
    <d v="2024-10-29T00:00:00"/>
    <d v="2024-10-29T00:00:00"/>
    <s v="Yes"/>
    <s v="Retail"/>
    <s v="Delhi"/>
    <s v="Delhi"/>
    <n v="3890.05"/>
  </r>
  <r>
    <n v="4242"/>
    <x v="0"/>
    <x v="4"/>
    <x v="12"/>
    <m/>
    <s v="Missing"/>
    <s v="Unknown"/>
    <s v="No"/>
    <x v="0"/>
    <s v="Available"/>
    <n v="3507.12"/>
    <m/>
    <s v="Invalid"/>
    <s v="Exclude"/>
    <n v="0"/>
    <s v="Insufficient Data"/>
    <s v="Missing Information"/>
    <s v="Exclude"/>
    <d v="2025-01-09T00:00:00"/>
    <d v="2025-01-09T00:00:00"/>
    <s v="Yes"/>
    <s v="Retail"/>
    <s v="Mumbai"/>
    <s v="Mumbai"/>
    <n v="2217.09"/>
  </r>
  <r>
    <n v="4243"/>
    <x v="0"/>
    <x v="0"/>
    <x v="14"/>
    <m/>
    <s v="Missing"/>
    <s v="Unknown"/>
    <s v="No"/>
    <x v="0"/>
    <s v="Available"/>
    <n v="5248.74"/>
    <m/>
    <s v="Invalid"/>
    <s v="Exclude"/>
    <n v="0"/>
    <s v="Insufficient Data"/>
    <s v="Missing Information"/>
    <s v="Exclude"/>
    <m/>
    <s v="Missing Date"/>
    <s v="No"/>
    <s v="Retail"/>
    <s v="bengaluru"/>
    <s v="Bengaluru"/>
    <n v="3500.67"/>
  </r>
  <r>
    <n v="4244"/>
    <x v="2"/>
    <x v="0"/>
    <x v="9"/>
    <s v="XL"/>
    <s v="Alphabet"/>
    <s v="XL"/>
    <s v="Yes"/>
    <x v="6"/>
    <s v="Sold"/>
    <m/>
    <n v="0.54"/>
    <s v="Valid"/>
    <s v="Include"/>
    <n v="0"/>
    <s v="Insufficient Data"/>
    <s v="Missing Information"/>
    <s v="Exclude"/>
    <m/>
    <s v="Missing Date"/>
    <s v="No"/>
    <s v="Retail"/>
    <s v="bengaluru"/>
    <s v="Bengaluru"/>
    <n v="161.88"/>
  </r>
  <r>
    <n v="4245"/>
    <x v="0"/>
    <x v="4"/>
    <x v="13"/>
    <s v="M"/>
    <s v="Alphabet"/>
    <s v="M"/>
    <s v="Yes"/>
    <x v="1"/>
    <s v="Sold"/>
    <m/>
    <n v="0.17"/>
    <s v="Valid"/>
    <s v="Include"/>
    <n v="0"/>
    <s v="Insufficient Data"/>
    <s v="Missing Information"/>
    <s v="Exclude"/>
    <d v="2024-12-12T00:00:00"/>
    <d v="2024-12-12T00:00:00"/>
    <s v="Yes"/>
    <s v="Online"/>
    <s v="Delhi"/>
    <s v="Delhi"/>
    <n v="2445.12"/>
  </r>
  <r>
    <n v="4246"/>
    <x v="2"/>
    <x v="3"/>
    <x v="16"/>
    <s v="L"/>
    <s v="Alphabet"/>
    <s v="L"/>
    <s v="Yes"/>
    <x v="0"/>
    <s v="Available"/>
    <n v="3576.04"/>
    <m/>
    <s v="Invalid"/>
    <s v="Exclude"/>
    <n v="0"/>
    <s v="Insufficient Data"/>
    <s v="Missing Information"/>
    <s v="Exclude"/>
    <d v="2025-01-10T00:00:00"/>
    <d v="2025-01-10T00:00:00"/>
    <s v="Yes"/>
    <s v="Retail"/>
    <s v="Mumbai"/>
    <s v="Mumbai"/>
    <n v="3581.39"/>
  </r>
  <r>
    <n v="4247"/>
    <x v="0"/>
    <x v="0"/>
    <x v="5"/>
    <s v="M"/>
    <s v="Alphabet"/>
    <s v="M"/>
    <s v="Yes"/>
    <x v="3"/>
    <s v="Sold"/>
    <m/>
    <n v="0.69"/>
    <s v="Valid"/>
    <s v="Include"/>
    <n v="0"/>
    <s v="Insufficient Data"/>
    <s v="Missing Information"/>
    <s v="Exclude"/>
    <d v="2025-02-26T00:00:00"/>
    <d v="2025-02-26T00:00:00"/>
    <s v="Yes"/>
    <s v="Retail"/>
    <s v="Kolkata"/>
    <s v="Kolkata"/>
    <n v="1585.72"/>
  </r>
  <r>
    <n v="4248"/>
    <x v="0"/>
    <x v="1"/>
    <x v="2"/>
    <s v="XL"/>
    <s v="Alphabet"/>
    <s v="XL"/>
    <s v="Yes"/>
    <x v="0"/>
    <s v="Available"/>
    <n v="4045.64"/>
    <m/>
    <s v="Invalid"/>
    <s v="Exclude"/>
    <n v="0"/>
    <s v="Insufficient Data"/>
    <s v="Missing Information"/>
    <s v="Exclude"/>
    <m/>
    <s v="Missing Date"/>
    <s v="No"/>
    <s v="Retail"/>
    <s v="Mumbai"/>
    <s v="Mumbai"/>
    <n v="2167.88"/>
  </r>
  <r>
    <n v="4249"/>
    <x v="0"/>
    <x v="0"/>
    <x v="5"/>
    <s v="L"/>
    <s v="Alphabet"/>
    <s v="L"/>
    <s v="Yes"/>
    <x v="3"/>
    <s v="Sold"/>
    <n v="2902.95"/>
    <n v="0.6"/>
    <s v="Valid"/>
    <s v="Include"/>
    <n v="1161.18"/>
    <n v="1161.18"/>
    <s v="Valid Revenue"/>
    <s v="Include"/>
    <d v="2024-10-11T00:00:00"/>
    <d v="2024-10-11T00:00:00"/>
    <s v="Yes"/>
    <s v="Retail"/>
    <s v="bengaluru"/>
    <s v="Bengaluru"/>
    <n v="-855.08"/>
  </r>
  <r>
    <n v="4250"/>
    <x v="1"/>
    <x v="4"/>
    <x v="8"/>
    <n v="11"/>
    <s v="Number"/>
    <s v="11"/>
    <s v="Yes"/>
    <x v="0"/>
    <s v="Available"/>
    <m/>
    <m/>
    <s v="Invalid"/>
    <s v="Exclude"/>
    <n v="0"/>
    <s v="Insufficient Data"/>
    <s v="Missing Information"/>
    <s v="Exclude"/>
    <d v="2025-01-16T00:00:00"/>
    <d v="2025-01-16T00:00:00"/>
    <s v="Yes"/>
    <s v="Online"/>
    <s v="Kolkata"/>
    <s v="Kolkata"/>
    <n v="2005.64"/>
  </r>
  <r>
    <n v="4251"/>
    <x v="0"/>
    <x v="4"/>
    <x v="19"/>
    <s v="M"/>
    <s v="Alphabet"/>
    <s v="M"/>
    <s v="Yes"/>
    <x v="3"/>
    <s v="Sold"/>
    <m/>
    <n v="0.59"/>
    <s v="Valid"/>
    <s v="Include"/>
    <n v="0"/>
    <s v="Insufficient Data"/>
    <s v="Missing Information"/>
    <s v="Exclude"/>
    <d v="2024-01-07T00:00:00"/>
    <d v="2024-01-07T00:00:00"/>
    <s v="Yes"/>
    <s v="Retail"/>
    <s v="Mumbai"/>
    <s v="Mumbai"/>
    <n v="354.2"/>
  </r>
  <r>
    <n v="4252"/>
    <x v="0"/>
    <x v="0"/>
    <x v="0"/>
    <s v="L"/>
    <s v="Alphabet"/>
    <s v="L"/>
    <s v="Yes"/>
    <x v="0"/>
    <s v="Available"/>
    <m/>
    <n v="1"/>
    <s v="Valid"/>
    <s v="Include"/>
    <n v="0"/>
    <s v="Insufficient Data"/>
    <s v="Missing Information"/>
    <s v="Exclude"/>
    <d v="2024-06-08T00:00:00"/>
    <d v="2024-06-08T00:00:00"/>
    <s v="Yes"/>
    <s v="Online"/>
    <s v="Hyderabad"/>
    <s v="Hyderabad"/>
    <n v="2633.21"/>
  </r>
  <r>
    <n v="2013"/>
    <x v="0"/>
    <x v="2"/>
    <x v="3"/>
    <m/>
    <s v="Missing"/>
    <s v="Unknown"/>
    <s v="No"/>
    <x v="0"/>
    <s v="Available"/>
    <m/>
    <n v="0.24"/>
    <s v="Valid"/>
    <s v="Include"/>
    <n v="0"/>
    <s v="Insufficient Data"/>
    <s v="Missing Information"/>
    <s v="Exclude"/>
    <d v="2024-08-07T00:00:00"/>
    <d v="2024-08-07T00:00:00"/>
    <s v="Yes"/>
    <s v="Online"/>
    <s v="Hyderabad"/>
    <s v="Hyderabad"/>
    <n v="2827.54"/>
  </r>
  <r>
    <n v="2019"/>
    <x v="2"/>
    <x v="3"/>
    <x v="11"/>
    <s v="XL"/>
    <s v="Alphabet"/>
    <s v="XL"/>
    <s v="Yes"/>
    <x v="6"/>
    <s v="Sold"/>
    <n v="8072.86"/>
    <m/>
    <s v="Invalid"/>
    <s v="Exclude"/>
    <n v="0"/>
    <n v="16145.72"/>
    <s v="Valid Revenue"/>
    <s v="Include"/>
    <m/>
    <s v="Missing Date"/>
    <s v="No"/>
    <s v="Online"/>
    <s v="Kolkata"/>
    <s v="Kolkata"/>
    <n v="1387.97"/>
  </r>
  <r>
    <n v="4255"/>
    <x v="1"/>
    <x v="3"/>
    <x v="4"/>
    <m/>
    <s v="Missing"/>
    <s v="Unknown"/>
    <s v="No"/>
    <x v="3"/>
    <s v="Sold"/>
    <m/>
    <m/>
    <s v="Invalid"/>
    <s v="Exclude"/>
    <n v="0"/>
    <s v="Insufficient Data"/>
    <s v="Missing Information"/>
    <s v="Exclude"/>
    <m/>
    <s v="Missing Date"/>
    <s v="No"/>
    <s v="Retail"/>
    <s v="Kolkata"/>
    <s v="Kolkata"/>
    <n v="2584.67"/>
  </r>
  <r>
    <n v="4256"/>
    <x v="1"/>
    <x v="1"/>
    <x v="1"/>
    <s v="XL"/>
    <s v="Alphabet"/>
    <s v="XL"/>
    <s v="Yes"/>
    <x v="2"/>
    <s v="Sold"/>
    <m/>
    <n v="0.52"/>
    <s v="Valid"/>
    <s v="Include"/>
    <n v="0"/>
    <s v="Insufficient Data"/>
    <s v="Missing Information"/>
    <s v="Exclude"/>
    <d v="2024-12-18T00:00:00"/>
    <d v="2024-12-18T00:00:00"/>
    <s v="Yes"/>
    <s v="Online"/>
    <s v="Hyderabad"/>
    <s v="Hyderabad"/>
    <n v="-782.15"/>
  </r>
  <r>
    <n v="4257"/>
    <x v="1"/>
    <x v="0"/>
    <x v="9"/>
    <m/>
    <s v="Missing"/>
    <s v="Unknown"/>
    <s v="No"/>
    <x v="0"/>
    <s v="Available"/>
    <n v="5462.8"/>
    <n v="0.99"/>
    <s v="Valid"/>
    <s v="Include"/>
    <n v="0"/>
    <s v="Insufficient Data"/>
    <s v="Missing Information"/>
    <s v="Exclude"/>
    <d v="2024-08-14T00:00:00"/>
    <d v="2024-08-14T00:00:00"/>
    <s v="Yes"/>
    <s v="Online"/>
    <s v="Kolkata"/>
    <s v="Kolkata"/>
    <n v="-1144.93"/>
  </r>
  <r>
    <n v="4258"/>
    <x v="0"/>
    <x v="2"/>
    <x v="17"/>
    <s v="L"/>
    <s v="Alphabet"/>
    <s v="L"/>
    <s v="Yes"/>
    <x v="4"/>
    <s v="Check Return/Refund"/>
    <n v="4189.3599999999997"/>
    <m/>
    <s v="Invalid"/>
    <s v="Exclude"/>
    <n v="0"/>
    <n v="-4189.3599999999997"/>
    <s v="Negative Revenue"/>
    <s v="Exclude"/>
    <d v="2024-06-10T00:00:00"/>
    <d v="2024-06-10T00:00:00"/>
    <s v="Yes"/>
    <s v="Retail"/>
    <s v="Pune"/>
    <s v="Pune"/>
    <n v="1276.3399999999999"/>
  </r>
  <r>
    <n v="4259"/>
    <x v="2"/>
    <x v="2"/>
    <x v="18"/>
    <s v="L"/>
    <s v="Alphabet"/>
    <s v="L"/>
    <s v="Yes"/>
    <x v="0"/>
    <s v="Available"/>
    <m/>
    <n v="0.35"/>
    <s v="Valid"/>
    <s v="Include"/>
    <n v="0"/>
    <s v="Insufficient Data"/>
    <s v="Missing Information"/>
    <s v="Exclude"/>
    <d v="2023-09-22T00:00:00"/>
    <d v="2023-09-22T00:00:00"/>
    <s v="Yes"/>
    <s v="Retail"/>
    <s v="Bangalore"/>
    <s v="Bangalore"/>
    <n v="3351.25"/>
  </r>
  <r>
    <n v="4260"/>
    <x v="1"/>
    <x v="2"/>
    <x v="7"/>
    <m/>
    <s v="Missing"/>
    <s v="Unknown"/>
    <s v="No"/>
    <x v="1"/>
    <s v="Sold"/>
    <n v="6058.38"/>
    <m/>
    <s v="Invalid"/>
    <s v="Exclude"/>
    <n v="0"/>
    <n v="18175.14"/>
    <s v="Valid Revenue"/>
    <s v="Include"/>
    <m/>
    <s v="Missing Date"/>
    <s v="No"/>
    <s v="Online"/>
    <s v="Kolkata"/>
    <s v="Kolkata"/>
    <n v="258.08"/>
  </r>
  <r>
    <n v="2044"/>
    <x v="2"/>
    <x v="0"/>
    <x v="5"/>
    <s v="XL"/>
    <s v="Alphabet"/>
    <s v="XL"/>
    <s v="Yes"/>
    <x v="0"/>
    <s v="Available"/>
    <m/>
    <m/>
    <s v="Invalid"/>
    <s v="Exclude"/>
    <n v="0"/>
    <s v="Insufficient Data"/>
    <s v="Missing Information"/>
    <s v="Exclude"/>
    <d v="2023-08-13T00:00:00"/>
    <d v="2023-08-13T00:00:00"/>
    <s v="Yes"/>
    <s v="Online"/>
    <s v="Bangalore"/>
    <s v="Bangalore"/>
    <n v="1192.96"/>
  </r>
  <r>
    <n v="4262"/>
    <x v="1"/>
    <x v="4"/>
    <x v="19"/>
    <s v="XL"/>
    <s v="Alphabet"/>
    <s v="XL"/>
    <s v="Yes"/>
    <x v="5"/>
    <s v="Available"/>
    <m/>
    <m/>
    <s v="Invalid"/>
    <s v="Exclude"/>
    <n v="0"/>
    <s v="Insufficient Data"/>
    <s v="Missing Information"/>
    <s v="Exclude"/>
    <d v="2025-04-18T00:00:00"/>
    <d v="2025-04-18T00:00:00"/>
    <s v="Yes"/>
    <s v="Online"/>
    <s v="Mumbai"/>
    <s v="Mumbai"/>
    <n v="-975.63"/>
  </r>
  <r>
    <n v="4263"/>
    <x v="2"/>
    <x v="3"/>
    <x v="4"/>
    <m/>
    <s v="Missing"/>
    <s v="Unknown"/>
    <s v="No"/>
    <x v="1"/>
    <s v="Sold"/>
    <n v="4641.58"/>
    <m/>
    <s v="Invalid"/>
    <s v="Exclude"/>
    <n v="0"/>
    <n v="13924.74"/>
    <s v="Valid Revenue"/>
    <s v="Include"/>
    <d v="2025-06-30T00:00:00"/>
    <d v="2025-06-30T00:00:00"/>
    <s v="Yes"/>
    <s v="Retail"/>
    <s v="Delhi"/>
    <s v="Delhi"/>
    <n v="2049.3200000000002"/>
  </r>
  <r>
    <n v="4264"/>
    <x v="0"/>
    <x v="2"/>
    <x v="18"/>
    <s v="M"/>
    <s v="Alphabet"/>
    <s v="M"/>
    <s v="Yes"/>
    <x v="4"/>
    <s v="Check Return/Refund"/>
    <n v="6012.55"/>
    <m/>
    <s v="Invalid"/>
    <s v="Exclude"/>
    <n v="0"/>
    <n v="-6012.55"/>
    <s v="Negative Revenue"/>
    <s v="Exclude"/>
    <d v="2024-01-11T00:00:00"/>
    <d v="2024-01-11T00:00:00"/>
    <s v="Yes"/>
    <s v="Online"/>
    <s v="Delhi"/>
    <s v="Delhi"/>
    <n v="783.79"/>
  </r>
  <r>
    <n v="4265"/>
    <x v="0"/>
    <x v="0"/>
    <x v="5"/>
    <s v="M"/>
    <s v="Alphabet"/>
    <s v="M"/>
    <s v="Yes"/>
    <x v="0"/>
    <s v="Available"/>
    <m/>
    <m/>
    <s v="Invalid"/>
    <s v="Exclude"/>
    <n v="0"/>
    <s v="Insufficient Data"/>
    <s v="Missing Information"/>
    <s v="Exclude"/>
    <d v="2024-02-08T00:00:00"/>
    <d v="2024-02-08T00:00:00"/>
    <s v="Yes"/>
    <s v="Online"/>
    <s v="Kolkata"/>
    <s v="Kolkata"/>
    <n v="1852.59"/>
  </r>
  <r>
    <n v="4266"/>
    <x v="2"/>
    <x v="2"/>
    <x v="7"/>
    <s v="XL"/>
    <s v="Alphabet"/>
    <s v="XL"/>
    <s v="Yes"/>
    <x v="1"/>
    <s v="Sold"/>
    <m/>
    <m/>
    <s v="Invalid"/>
    <s v="Exclude"/>
    <n v="0"/>
    <s v="Insufficient Data"/>
    <s v="Missing Information"/>
    <s v="Exclude"/>
    <d v="2025-07-04T00:00:00"/>
    <d v="2025-07-04T00:00:00"/>
    <s v="Yes"/>
    <s v="Online"/>
    <s v="Mumbai"/>
    <s v="Mumbai"/>
    <n v="-898.11"/>
  </r>
  <r>
    <n v="4267"/>
    <x v="1"/>
    <x v="4"/>
    <x v="13"/>
    <s v="L"/>
    <s v="Alphabet"/>
    <s v="L"/>
    <s v="Yes"/>
    <x v="5"/>
    <s v="Available"/>
    <n v="4101.5"/>
    <n v="0.28000000000000003"/>
    <s v="Valid"/>
    <s v="Include"/>
    <n v="0"/>
    <n v="0"/>
    <s v="No Recorded Revenue"/>
    <s v="Exclude"/>
    <m/>
    <s v="Missing Date"/>
    <s v="No"/>
    <s v="Retail"/>
    <s v="Pune"/>
    <s v="Pune"/>
    <n v="2289.0500000000002"/>
  </r>
  <r>
    <n v="4268"/>
    <x v="2"/>
    <x v="2"/>
    <x v="7"/>
    <s v="L"/>
    <s v="Alphabet"/>
    <s v="L"/>
    <s v="Yes"/>
    <x v="3"/>
    <s v="Sold"/>
    <n v="6321.98"/>
    <m/>
    <s v="Invalid"/>
    <s v="Exclude"/>
    <n v="0"/>
    <n v="6321.98"/>
    <s v="Valid Revenue"/>
    <s v="Include"/>
    <m/>
    <s v="Missing Date"/>
    <s v="No"/>
    <s v="Online"/>
    <s v="Mumbai"/>
    <s v="Mumbai"/>
    <n v="-557.35"/>
  </r>
  <r>
    <n v="4269"/>
    <x v="0"/>
    <x v="4"/>
    <x v="13"/>
    <s v="L"/>
    <s v="Alphabet"/>
    <s v="L"/>
    <s v="Yes"/>
    <x v="6"/>
    <s v="Sold"/>
    <m/>
    <m/>
    <s v="Invalid"/>
    <s v="Exclude"/>
    <n v="0"/>
    <s v="Insufficient Data"/>
    <s v="Missing Information"/>
    <s v="Exclude"/>
    <m/>
    <s v="Missing Date"/>
    <s v="No"/>
    <s v="Online"/>
    <s v="Pune"/>
    <s v="Pune"/>
    <n v="672.46"/>
  </r>
  <r>
    <n v="4270"/>
    <x v="0"/>
    <x v="1"/>
    <x v="1"/>
    <s v="L"/>
    <s v="Alphabet"/>
    <s v="L"/>
    <s v="Yes"/>
    <x v="0"/>
    <s v="Available"/>
    <m/>
    <m/>
    <s v="Invalid"/>
    <s v="Exclude"/>
    <n v="0"/>
    <s v="Insufficient Data"/>
    <s v="Missing Information"/>
    <s v="Exclude"/>
    <d v="2025-01-01T00:00:00"/>
    <d v="2025-01-01T00:00:00"/>
    <s v="Yes"/>
    <s v="Online"/>
    <s v="Bangalore"/>
    <s v="Bangalore"/>
    <n v="679.64"/>
  </r>
  <r>
    <n v="4271"/>
    <x v="0"/>
    <x v="2"/>
    <x v="7"/>
    <s v="XL"/>
    <s v="Alphabet"/>
    <s v="XL"/>
    <s v="Yes"/>
    <x v="0"/>
    <s v="Available"/>
    <n v="4426.6899999999996"/>
    <n v="0.52"/>
    <s v="Valid"/>
    <s v="Include"/>
    <n v="0"/>
    <s v="Insufficient Data"/>
    <s v="Missing Information"/>
    <s v="Exclude"/>
    <d v="2025-01-13T00:00:00"/>
    <d v="2025-01-13T00:00:00"/>
    <s v="Yes"/>
    <s v="Online"/>
    <s v="Bangalore"/>
    <s v="Bangalore"/>
    <n v="-389.08"/>
  </r>
  <r>
    <n v="4272"/>
    <x v="1"/>
    <x v="4"/>
    <x v="8"/>
    <n v="10"/>
    <s v="Number"/>
    <s v="10"/>
    <s v="Yes"/>
    <x v="0"/>
    <s v="Available"/>
    <n v="4529.5200000000004"/>
    <m/>
    <s v="Invalid"/>
    <s v="Exclude"/>
    <n v="0"/>
    <s v="Insufficient Data"/>
    <s v="Missing Information"/>
    <s v="Exclude"/>
    <d v="2025-06-23T00:00:00"/>
    <d v="2025-06-23T00:00:00"/>
    <s v="Yes"/>
    <s v="Online"/>
    <s v="Mumbai"/>
    <s v="Mumbai"/>
    <n v="2722.9"/>
  </r>
  <r>
    <n v="4273"/>
    <x v="0"/>
    <x v="1"/>
    <x v="15"/>
    <n v="7"/>
    <s v="Number"/>
    <s v="7"/>
    <s v="Yes"/>
    <x v="1"/>
    <s v="Sold"/>
    <n v="3407.16"/>
    <m/>
    <s v="Invalid"/>
    <s v="Exclude"/>
    <n v="0"/>
    <n v="10221.48"/>
    <s v="Valid Revenue"/>
    <s v="Include"/>
    <d v="2025-01-20T00:00:00"/>
    <d v="2025-01-20T00:00:00"/>
    <s v="Yes"/>
    <s v="Retail"/>
    <s v="Mumbai"/>
    <s v="Mumbai"/>
    <n v="1161.05"/>
  </r>
  <r>
    <n v="4274"/>
    <x v="2"/>
    <x v="4"/>
    <x v="12"/>
    <s v="XL"/>
    <s v="Alphabet"/>
    <s v="XL"/>
    <s v="Yes"/>
    <x v="0"/>
    <s v="Available"/>
    <m/>
    <m/>
    <s v="Invalid"/>
    <s v="Exclude"/>
    <n v="0"/>
    <s v="Insufficient Data"/>
    <s v="Missing Information"/>
    <s v="Exclude"/>
    <d v="2025-04-27T00:00:00"/>
    <d v="2025-04-27T00:00:00"/>
    <s v="Yes"/>
    <s v="Online"/>
    <s v="Mumbai"/>
    <s v="Mumbai"/>
    <n v="1957.94"/>
  </r>
  <r>
    <n v="4275"/>
    <x v="1"/>
    <x v="2"/>
    <x v="17"/>
    <n v="8"/>
    <s v="Number"/>
    <s v="8"/>
    <s v="Yes"/>
    <x v="0"/>
    <s v="Available"/>
    <m/>
    <m/>
    <s v="Invalid"/>
    <s v="Exclude"/>
    <n v="0"/>
    <s v="Insufficient Data"/>
    <s v="Missing Information"/>
    <s v="Exclude"/>
    <m/>
    <s v="Missing Date"/>
    <s v="No"/>
    <s v="Retail"/>
    <s v="Mumbai"/>
    <s v="Mumbai"/>
    <n v="557.80999999999995"/>
  </r>
  <r>
    <n v="4276"/>
    <x v="2"/>
    <x v="4"/>
    <x v="12"/>
    <n v="11"/>
    <s v="Number"/>
    <s v="11"/>
    <s v="Yes"/>
    <x v="1"/>
    <s v="Sold"/>
    <m/>
    <m/>
    <s v="Invalid"/>
    <s v="Exclude"/>
    <n v="0"/>
    <s v="Insufficient Data"/>
    <s v="Missing Information"/>
    <s v="Exclude"/>
    <d v="2025-02-05T00:00:00"/>
    <d v="2025-02-05T00:00:00"/>
    <s v="Yes"/>
    <s v="Retail"/>
    <s v="bengaluru"/>
    <s v="Bengaluru"/>
    <n v="-1109.4000000000001"/>
  </r>
  <r>
    <n v="4277"/>
    <x v="1"/>
    <x v="1"/>
    <x v="15"/>
    <n v="11"/>
    <s v="Number"/>
    <s v="11"/>
    <s v="Yes"/>
    <x v="0"/>
    <s v="Available"/>
    <n v="6924.77"/>
    <m/>
    <s v="Invalid"/>
    <s v="Exclude"/>
    <n v="0"/>
    <s v="Insufficient Data"/>
    <s v="Missing Information"/>
    <s v="Exclude"/>
    <d v="2024-10-03T00:00:00"/>
    <d v="2024-10-03T00:00:00"/>
    <s v="Yes"/>
    <s v="Online"/>
    <s v="bengaluru"/>
    <s v="Bengaluru"/>
    <n v="555.86"/>
  </r>
  <r>
    <n v="4278"/>
    <x v="0"/>
    <x v="4"/>
    <x v="13"/>
    <s v="M"/>
    <s v="Alphabet"/>
    <s v="M"/>
    <s v="Yes"/>
    <x v="0"/>
    <s v="Available"/>
    <n v="5606.81"/>
    <m/>
    <s v="Invalid"/>
    <s v="Exclude"/>
    <n v="0"/>
    <s v="Insufficient Data"/>
    <s v="Missing Information"/>
    <s v="Exclude"/>
    <m/>
    <s v="Missing Date"/>
    <s v="No"/>
    <s v="Retail"/>
    <s v="Pune"/>
    <s v="Pune"/>
    <n v="-356.42"/>
  </r>
  <r>
    <n v="4279"/>
    <x v="2"/>
    <x v="0"/>
    <x v="14"/>
    <s v="XL"/>
    <s v="Alphabet"/>
    <s v="XL"/>
    <s v="Yes"/>
    <x v="0"/>
    <s v="Available"/>
    <m/>
    <m/>
    <s v="Invalid"/>
    <s v="Exclude"/>
    <n v="0"/>
    <s v="Insufficient Data"/>
    <s v="Missing Information"/>
    <s v="Exclude"/>
    <d v="2025-04-30T00:00:00"/>
    <d v="2025-04-30T00:00:00"/>
    <s v="Yes"/>
    <s v="Retail"/>
    <s v="Pune"/>
    <s v="Pune"/>
    <n v="1724.71"/>
  </r>
  <r>
    <n v="4280"/>
    <x v="1"/>
    <x v="1"/>
    <x v="15"/>
    <s v="M"/>
    <s v="Alphabet"/>
    <s v="M"/>
    <s v="Yes"/>
    <x v="0"/>
    <s v="Available"/>
    <m/>
    <n v="0.45"/>
    <s v="Valid"/>
    <s v="Include"/>
    <n v="0"/>
    <s v="Insufficient Data"/>
    <s v="Missing Information"/>
    <s v="Exclude"/>
    <d v="2024-08-11T00:00:00"/>
    <d v="2024-08-11T00:00:00"/>
    <s v="Yes"/>
    <s v="Retail"/>
    <s v="Kolkata"/>
    <s v="Kolkata"/>
    <n v="3800.29"/>
  </r>
  <r>
    <n v="4281"/>
    <x v="0"/>
    <x v="4"/>
    <x v="8"/>
    <n v="11"/>
    <s v="Number"/>
    <s v="11"/>
    <s v="Yes"/>
    <x v="0"/>
    <s v="Available"/>
    <m/>
    <m/>
    <s v="Invalid"/>
    <s v="Exclude"/>
    <n v="0"/>
    <s v="Insufficient Data"/>
    <s v="Missing Information"/>
    <s v="Exclude"/>
    <m/>
    <s v="Missing Date"/>
    <s v="No"/>
    <s v="Retail"/>
    <s v="Mumbai"/>
    <s v="Mumbai"/>
    <n v="88.91"/>
  </r>
  <r>
    <n v="4282"/>
    <x v="2"/>
    <x v="1"/>
    <x v="15"/>
    <m/>
    <s v="Missing"/>
    <s v="Unknown"/>
    <s v="No"/>
    <x v="0"/>
    <s v="Available"/>
    <n v="2670.28"/>
    <m/>
    <s v="Invalid"/>
    <s v="Exclude"/>
    <n v="0"/>
    <s v="Insufficient Data"/>
    <s v="Missing Information"/>
    <s v="Exclude"/>
    <d v="2025-03-20T00:00:00"/>
    <d v="2025-03-20T00:00:00"/>
    <s v="Yes"/>
    <s v="Online"/>
    <s v="Pune"/>
    <s v="Pune"/>
    <n v="2334.23"/>
  </r>
  <r>
    <n v="4283"/>
    <x v="2"/>
    <x v="0"/>
    <x v="14"/>
    <s v="M"/>
    <s v="Alphabet"/>
    <s v="M"/>
    <s v="Yes"/>
    <x v="3"/>
    <s v="Sold"/>
    <n v="9649.36"/>
    <n v="0.95"/>
    <s v="Valid"/>
    <s v="Include"/>
    <n v="482.47"/>
    <n v="482.46800000000047"/>
    <s v="Valid Revenue"/>
    <s v="Include"/>
    <d v="2025-02-26T00:00:00"/>
    <d v="2025-02-26T00:00:00"/>
    <s v="Yes"/>
    <s v="Retail"/>
    <s v="bengaluru"/>
    <s v="Bengaluru"/>
    <n v="1158.69"/>
  </r>
  <r>
    <n v="4284"/>
    <x v="2"/>
    <x v="3"/>
    <x v="10"/>
    <m/>
    <s v="Missing"/>
    <s v="Unknown"/>
    <s v="No"/>
    <x v="0"/>
    <s v="Available"/>
    <n v="2953.43"/>
    <n v="0.1"/>
    <s v="Valid"/>
    <s v="Include"/>
    <n v="0"/>
    <s v="Insufficient Data"/>
    <s v="Missing Information"/>
    <s v="Exclude"/>
    <d v="2024-05-15T00:00:00"/>
    <d v="2024-05-15T00:00:00"/>
    <s v="Yes"/>
    <s v="Retail"/>
    <s v="Delhi"/>
    <s v="Delhi"/>
    <n v="2708.4"/>
  </r>
  <r>
    <n v="4285"/>
    <x v="0"/>
    <x v="2"/>
    <x v="7"/>
    <m/>
    <s v="Missing"/>
    <s v="Unknown"/>
    <s v="No"/>
    <x v="2"/>
    <s v="Sold"/>
    <m/>
    <m/>
    <s v="Invalid"/>
    <s v="Exclude"/>
    <n v="0"/>
    <s v="Insufficient Data"/>
    <s v="Missing Information"/>
    <s v="Exclude"/>
    <d v="2024-11-28T00:00:00"/>
    <d v="2024-11-28T00:00:00"/>
    <s v="Yes"/>
    <s v="Retail"/>
    <s v="Pune"/>
    <s v="Pune"/>
    <n v="3380.53"/>
  </r>
  <r>
    <n v="4286"/>
    <x v="0"/>
    <x v="1"/>
    <x v="1"/>
    <s v="L"/>
    <s v="Alphabet"/>
    <s v="L"/>
    <s v="Yes"/>
    <x v="0"/>
    <s v="Available"/>
    <n v="5385.78"/>
    <m/>
    <s v="Invalid"/>
    <s v="Exclude"/>
    <n v="0"/>
    <s v="Insufficient Data"/>
    <s v="Missing Information"/>
    <s v="Exclude"/>
    <d v="2025-06-08T00:00:00"/>
    <d v="2025-06-08T00:00:00"/>
    <s v="Yes"/>
    <s v="Online"/>
    <s v="Kolkata"/>
    <s v="Kolkata"/>
    <n v="840.25"/>
  </r>
  <r>
    <n v="4287"/>
    <x v="0"/>
    <x v="2"/>
    <x v="7"/>
    <n v="6"/>
    <s v="Number"/>
    <s v="6"/>
    <s v="Yes"/>
    <x v="5"/>
    <s v="Available"/>
    <m/>
    <m/>
    <s v="Invalid"/>
    <s v="Exclude"/>
    <n v="0"/>
    <s v="Insufficient Data"/>
    <s v="Missing Information"/>
    <s v="Exclude"/>
    <m/>
    <s v="Missing Date"/>
    <s v="No"/>
    <s v="Retail"/>
    <s v="Kolkata"/>
    <s v="Kolkata"/>
    <n v="-157.55000000000001"/>
  </r>
  <r>
    <n v="4288"/>
    <x v="0"/>
    <x v="4"/>
    <x v="8"/>
    <m/>
    <s v="Missing"/>
    <s v="Unknown"/>
    <s v="No"/>
    <x v="0"/>
    <s v="Available"/>
    <n v="6754.13"/>
    <m/>
    <s v="Invalid"/>
    <s v="Exclude"/>
    <n v="0"/>
    <s v="Insufficient Data"/>
    <s v="Missing Information"/>
    <s v="Exclude"/>
    <d v="2024-09-24T00:00:00"/>
    <d v="2024-09-24T00:00:00"/>
    <s v="Yes"/>
    <s v="Online"/>
    <s v="Hyderabad"/>
    <s v="Hyderabad"/>
    <n v="3737.27"/>
  </r>
  <r>
    <n v="4289"/>
    <x v="2"/>
    <x v="2"/>
    <x v="7"/>
    <s v="L"/>
    <s v="Alphabet"/>
    <s v="L"/>
    <s v="Yes"/>
    <x v="0"/>
    <s v="Available"/>
    <m/>
    <n v="0.1"/>
    <s v="Valid"/>
    <s v="Include"/>
    <n v="0"/>
    <s v="Insufficient Data"/>
    <s v="Missing Information"/>
    <s v="Exclude"/>
    <m/>
    <s v="Missing Date"/>
    <s v="No"/>
    <s v="Retail"/>
    <s v="Delhi"/>
    <s v="Delhi"/>
    <n v="2164.64"/>
  </r>
  <r>
    <n v="4290"/>
    <x v="0"/>
    <x v="2"/>
    <x v="3"/>
    <m/>
    <s v="Missing"/>
    <s v="Unknown"/>
    <s v="No"/>
    <x v="4"/>
    <s v="Check Return/Refund"/>
    <m/>
    <m/>
    <s v="Invalid"/>
    <s v="Exclude"/>
    <n v="0"/>
    <s v="Insufficient Data"/>
    <s v="Missing Information"/>
    <s v="Exclude"/>
    <d v="2025-01-25T00:00:00"/>
    <d v="2025-01-25T00:00:00"/>
    <s v="Yes"/>
    <s v="Retail"/>
    <s v="Kolkata"/>
    <s v="Kolkata"/>
    <n v="698.53"/>
  </r>
  <r>
    <n v="4291"/>
    <x v="1"/>
    <x v="1"/>
    <x v="15"/>
    <s v="XL"/>
    <s v="Alphabet"/>
    <s v="XL"/>
    <s v="Yes"/>
    <x v="0"/>
    <s v="Available"/>
    <n v="9306.5400000000009"/>
    <m/>
    <s v="Invalid"/>
    <s v="Exclude"/>
    <n v="0"/>
    <s v="Insufficient Data"/>
    <s v="Missing Information"/>
    <s v="Exclude"/>
    <m/>
    <s v="Missing Date"/>
    <s v="No"/>
    <s v="Retail"/>
    <s v="Delhi"/>
    <s v="Delhi"/>
    <n v="-25.67"/>
  </r>
  <r>
    <n v="4292"/>
    <x v="2"/>
    <x v="0"/>
    <x v="14"/>
    <s v="L"/>
    <s v="Alphabet"/>
    <s v="L"/>
    <s v="Yes"/>
    <x v="6"/>
    <s v="Sold"/>
    <m/>
    <n v="0.23"/>
    <s v="Valid"/>
    <s v="Include"/>
    <n v="0"/>
    <s v="Insufficient Data"/>
    <s v="Missing Information"/>
    <s v="Exclude"/>
    <d v="2024-11-24T00:00:00"/>
    <d v="2024-11-24T00:00:00"/>
    <s v="Yes"/>
    <s v="Online"/>
    <s v="Delhi"/>
    <s v="Delhi"/>
    <n v="1328.75"/>
  </r>
  <r>
    <n v="4293"/>
    <x v="1"/>
    <x v="4"/>
    <x v="12"/>
    <s v="XL"/>
    <s v="Alphabet"/>
    <s v="XL"/>
    <s v="Yes"/>
    <x v="5"/>
    <s v="Available"/>
    <m/>
    <m/>
    <s v="Invalid"/>
    <s v="Exclude"/>
    <n v="0"/>
    <s v="Insufficient Data"/>
    <s v="Missing Information"/>
    <s v="Exclude"/>
    <d v="2025-03-20T00:00:00"/>
    <d v="2025-03-20T00:00:00"/>
    <s v="Yes"/>
    <s v="Retail"/>
    <s v="Delhi"/>
    <s v="Delhi"/>
    <n v="635.45000000000005"/>
  </r>
  <r>
    <n v="4294"/>
    <x v="1"/>
    <x v="1"/>
    <x v="2"/>
    <m/>
    <s v="Missing"/>
    <s v="Unknown"/>
    <s v="No"/>
    <x v="0"/>
    <s v="Available"/>
    <n v="5238.91"/>
    <m/>
    <s v="Invalid"/>
    <s v="Exclude"/>
    <n v="0"/>
    <s v="Insufficient Data"/>
    <s v="Missing Information"/>
    <s v="Exclude"/>
    <d v="2025-01-16T00:00:00"/>
    <d v="2025-01-16T00:00:00"/>
    <s v="Yes"/>
    <s v="Online"/>
    <s v="Kolkata"/>
    <s v="Kolkata"/>
    <n v="1217.07"/>
  </r>
  <r>
    <n v="4295"/>
    <x v="1"/>
    <x v="4"/>
    <x v="8"/>
    <n v="10"/>
    <s v="Number"/>
    <s v="10"/>
    <s v="Yes"/>
    <x v="2"/>
    <s v="Sold"/>
    <n v="4469.12"/>
    <m/>
    <s v="Invalid"/>
    <s v="Exclude"/>
    <n v="0"/>
    <n v="17876.48"/>
    <s v="Valid Revenue"/>
    <s v="Include"/>
    <d v="2025-03-15T00:00:00"/>
    <d v="2025-03-15T00:00:00"/>
    <s v="Yes"/>
    <s v="Retail"/>
    <s v="Mumbai"/>
    <s v="Mumbai"/>
    <n v="-1033.4100000000001"/>
  </r>
  <r>
    <n v="4296"/>
    <x v="1"/>
    <x v="2"/>
    <x v="7"/>
    <n v="7"/>
    <s v="Number"/>
    <s v="7"/>
    <s v="Yes"/>
    <x v="1"/>
    <s v="Sold"/>
    <n v="4121.58"/>
    <m/>
    <s v="Invalid"/>
    <s v="Exclude"/>
    <n v="0"/>
    <n v="12364.74"/>
    <s v="Valid Revenue"/>
    <s v="Include"/>
    <m/>
    <s v="Missing Date"/>
    <s v="No"/>
    <s v="Online"/>
    <s v="Mumbai"/>
    <s v="Mumbai"/>
    <n v="3702.74"/>
  </r>
  <r>
    <n v="4297"/>
    <x v="1"/>
    <x v="3"/>
    <x v="4"/>
    <s v="L"/>
    <s v="Alphabet"/>
    <s v="L"/>
    <s v="Yes"/>
    <x v="0"/>
    <s v="Available"/>
    <m/>
    <m/>
    <s v="Invalid"/>
    <s v="Exclude"/>
    <n v="0"/>
    <s v="Insufficient Data"/>
    <s v="Missing Information"/>
    <s v="Exclude"/>
    <d v="2025-03-06T00:00:00"/>
    <d v="2025-03-06T00:00:00"/>
    <s v="Yes"/>
    <s v="Online"/>
    <s v="Kolkata"/>
    <s v="Kolkata"/>
    <n v="1123.18"/>
  </r>
  <r>
    <n v="4298"/>
    <x v="2"/>
    <x v="3"/>
    <x v="4"/>
    <m/>
    <s v="Missing"/>
    <s v="Unknown"/>
    <s v="No"/>
    <x v="2"/>
    <s v="Sold"/>
    <m/>
    <n v="0.37"/>
    <s v="Valid"/>
    <s v="Include"/>
    <n v="0"/>
    <s v="Insufficient Data"/>
    <s v="Missing Information"/>
    <s v="Exclude"/>
    <d v="2024-08-13T00:00:00"/>
    <d v="2024-08-13T00:00:00"/>
    <s v="Yes"/>
    <s v="Online"/>
    <s v="Mumbai"/>
    <s v="Mumbai"/>
    <n v="1574.59"/>
  </r>
  <r>
    <n v="4299"/>
    <x v="0"/>
    <x v="3"/>
    <x v="11"/>
    <m/>
    <s v="Missing"/>
    <s v="Unknown"/>
    <s v="No"/>
    <x v="0"/>
    <s v="Available"/>
    <m/>
    <m/>
    <s v="Invalid"/>
    <s v="Exclude"/>
    <n v="0"/>
    <s v="Insufficient Data"/>
    <s v="Missing Information"/>
    <s v="Exclude"/>
    <d v="2025-06-14T00:00:00"/>
    <d v="2025-06-14T00:00:00"/>
    <s v="Yes"/>
    <s v="Online"/>
    <s v="Pune"/>
    <s v="Pune"/>
    <n v="3967.64"/>
  </r>
  <r>
    <n v="4300"/>
    <x v="0"/>
    <x v="4"/>
    <x v="13"/>
    <m/>
    <s v="Missing"/>
    <s v="Unknown"/>
    <s v="No"/>
    <x v="0"/>
    <s v="Available"/>
    <m/>
    <m/>
    <s v="Invalid"/>
    <s v="Exclude"/>
    <n v="0"/>
    <s v="Insufficient Data"/>
    <s v="Missing Information"/>
    <s v="Exclude"/>
    <d v="2024-12-27T00:00:00"/>
    <d v="2024-12-27T00:00:00"/>
    <s v="Yes"/>
    <s v="Online"/>
    <s v="Kolkata"/>
    <s v="Kolkata"/>
    <n v="1868.82"/>
  </r>
  <r>
    <n v="2026"/>
    <x v="0"/>
    <x v="0"/>
    <x v="14"/>
    <m/>
    <s v="Missing"/>
    <s v="Unknown"/>
    <s v="No"/>
    <x v="0"/>
    <s v="Available"/>
    <m/>
    <m/>
    <s v="Invalid"/>
    <s v="Exclude"/>
    <n v="0"/>
    <s v="Insufficient Data"/>
    <s v="Missing Information"/>
    <s v="Exclude"/>
    <d v="2024-01-05T00:00:00"/>
    <d v="2024-01-05T00:00:00"/>
    <s v="Yes"/>
    <s v="Online"/>
    <s v="Kolkata"/>
    <s v="Kolkata"/>
    <n v="-264.64999999999998"/>
  </r>
  <r>
    <n v="4302"/>
    <x v="0"/>
    <x v="0"/>
    <x v="5"/>
    <n v="11"/>
    <s v="Number"/>
    <s v="11"/>
    <s v="Yes"/>
    <x v="0"/>
    <s v="Available"/>
    <m/>
    <m/>
    <s v="Invalid"/>
    <s v="Exclude"/>
    <n v="0"/>
    <s v="Insufficient Data"/>
    <s v="Missing Information"/>
    <s v="Exclude"/>
    <d v="2025-06-03T00:00:00"/>
    <d v="2025-06-03T00:00:00"/>
    <s v="Yes"/>
    <s v="Retail"/>
    <s v="Pune"/>
    <s v="Pune"/>
    <n v="3813.44"/>
  </r>
  <r>
    <n v="4303"/>
    <x v="2"/>
    <x v="1"/>
    <x v="15"/>
    <s v="L"/>
    <s v="Alphabet"/>
    <s v="L"/>
    <s v="Yes"/>
    <x v="0"/>
    <s v="Available"/>
    <n v="7587.07"/>
    <m/>
    <s v="Invalid"/>
    <s v="Exclude"/>
    <n v="0"/>
    <s v="Insufficient Data"/>
    <s v="Missing Information"/>
    <s v="Exclude"/>
    <d v="2024-07-21T00:00:00"/>
    <d v="2024-07-21T00:00:00"/>
    <s v="Yes"/>
    <s v="Online"/>
    <s v="bengaluru"/>
    <s v="Bengaluru"/>
    <n v="-1131.99"/>
  </r>
  <r>
    <n v="4304"/>
    <x v="0"/>
    <x v="4"/>
    <x v="12"/>
    <s v="L"/>
    <s v="Alphabet"/>
    <s v="L"/>
    <s v="Yes"/>
    <x v="0"/>
    <s v="Available"/>
    <n v="4877.24"/>
    <m/>
    <s v="Invalid"/>
    <s v="Exclude"/>
    <n v="0"/>
    <s v="Insufficient Data"/>
    <s v="Missing Information"/>
    <s v="Exclude"/>
    <d v="2024-07-07T00:00:00"/>
    <d v="2024-07-07T00:00:00"/>
    <s v="Yes"/>
    <s v="Retail"/>
    <s v="Hyderabad"/>
    <s v="Hyderabad"/>
    <n v="2692.2"/>
  </r>
  <r>
    <n v="4305"/>
    <x v="1"/>
    <x v="2"/>
    <x v="7"/>
    <s v="M"/>
    <s v="Alphabet"/>
    <s v="M"/>
    <s v="Yes"/>
    <x v="0"/>
    <s v="Available"/>
    <n v="2270.5700000000002"/>
    <m/>
    <s v="Invalid"/>
    <s v="Exclude"/>
    <n v="0"/>
    <s v="Insufficient Data"/>
    <s v="Missing Information"/>
    <s v="Exclude"/>
    <d v="2024-12-07T00:00:00"/>
    <d v="2024-12-07T00:00:00"/>
    <s v="Yes"/>
    <s v="Retail"/>
    <s v="bengaluru"/>
    <s v="Bengaluru"/>
    <n v="-331.09"/>
  </r>
  <r>
    <n v="4306"/>
    <x v="0"/>
    <x v="4"/>
    <x v="8"/>
    <s v="M"/>
    <s v="Alphabet"/>
    <s v="M"/>
    <s v="Yes"/>
    <x v="0"/>
    <s v="Available"/>
    <m/>
    <m/>
    <s v="Invalid"/>
    <s v="Exclude"/>
    <n v="0"/>
    <s v="Insufficient Data"/>
    <s v="Missing Information"/>
    <s v="Exclude"/>
    <d v="2024-09-21T00:00:00"/>
    <d v="2024-09-21T00:00:00"/>
    <s v="Yes"/>
    <s v="Retail"/>
    <s v="bengaluru"/>
    <s v="Bengaluru"/>
    <n v="867.77"/>
  </r>
  <r>
    <n v="4307"/>
    <x v="1"/>
    <x v="0"/>
    <x v="0"/>
    <n v="7"/>
    <s v="Number"/>
    <s v="7"/>
    <s v="Yes"/>
    <x v="0"/>
    <s v="Available"/>
    <n v="6767.5"/>
    <m/>
    <s v="Invalid"/>
    <s v="Exclude"/>
    <n v="0"/>
    <s v="Insufficient Data"/>
    <s v="Missing Information"/>
    <s v="Exclude"/>
    <m/>
    <s v="Missing Date"/>
    <s v="No"/>
    <s v="Retail"/>
    <s v="Delhi"/>
    <s v="Delhi"/>
    <n v="1311.71"/>
  </r>
  <r>
    <n v="4308"/>
    <x v="2"/>
    <x v="4"/>
    <x v="19"/>
    <s v="XL"/>
    <s v="Alphabet"/>
    <s v="XL"/>
    <s v="Yes"/>
    <x v="0"/>
    <s v="Available"/>
    <m/>
    <n v="0.21"/>
    <s v="Valid"/>
    <s v="Include"/>
    <n v="0"/>
    <s v="Insufficient Data"/>
    <s v="Missing Information"/>
    <s v="Exclude"/>
    <d v="2025-06-05T00:00:00"/>
    <d v="2025-06-05T00:00:00"/>
    <s v="Yes"/>
    <s v="Retail"/>
    <s v="Pune"/>
    <s v="Pune"/>
    <n v="982.03"/>
  </r>
  <r>
    <n v="4309"/>
    <x v="1"/>
    <x v="0"/>
    <x v="9"/>
    <s v="M"/>
    <s v="Alphabet"/>
    <s v="M"/>
    <s v="Yes"/>
    <x v="5"/>
    <s v="Available"/>
    <m/>
    <n v="0.12"/>
    <s v="Valid"/>
    <s v="Include"/>
    <n v="0"/>
    <s v="Insufficient Data"/>
    <s v="Missing Information"/>
    <s v="Exclude"/>
    <d v="2025-06-18T00:00:00"/>
    <d v="2025-06-18T00:00:00"/>
    <s v="Yes"/>
    <s v="Online"/>
    <s v="Pune"/>
    <s v="Pune"/>
    <n v="-9.44"/>
  </r>
  <r>
    <n v="4310"/>
    <x v="0"/>
    <x v="4"/>
    <x v="13"/>
    <s v="XL"/>
    <s v="Alphabet"/>
    <s v="XL"/>
    <s v="Yes"/>
    <x v="5"/>
    <s v="Available"/>
    <n v="9745.69"/>
    <n v="0.16"/>
    <s v="Valid"/>
    <s v="Include"/>
    <n v="0"/>
    <n v="0"/>
    <s v="No Recorded Revenue"/>
    <s v="Exclude"/>
    <d v="2025-06-17T00:00:00"/>
    <d v="2025-06-17T00:00:00"/>
    <s v="Yes"/>
    <s v="Retail"/>
    <s v="Delhi"/>
    <s v="Delhi"/>
    <n v="138.5"/>
  </r>
  <r>
    <n v="4311"/>
    <x v="2"/>
    <x v="0"/>
    <x v="0"/>
    <s v="L"/>
    <s v="Alphabet"/>
    <s v="L"/>
    <s v="Yes"/>
    <x v="1"/>
    <s v="Sold"/>
    <m/>
    <n v="0.46"/>
    <s v="Valid"/>
    <s v="Include"/>
    <n v="0"/>
    <s v="Insufficient Data"/>
    <s v="Missing Information"/>
    <s v="Exclude"/>
    <d v="2023-08-16T00:00:00"/>
    <d v="2023-08-16T00:00:00"/>
    <s v="Yes"/>
    <s v="Retail"/>
    <s v="bengaluru"/>
    <s v="Bengaluru"/>
    <n v="2595.5100000000002"/>
  </r>
  <r>
    <n v="4312"/>
    <x v="0"/>
    <x v="0"/>
    <x v="0"/>
    <m/>
    <s v="Missing"/>
    <s v="Unknown"/>
    <s v="No"/>
    <x v="0"/>
    <s v="Available"/>
    <n v="7889.36"/>
    <m/>
    <s v="Invalid"/>
    <s v="Exclude"/>
    <n v="0"/>
    <s v="Insufficient Data"/>
    <s v="Missing Information"/>
    <s v="Exclude"/>
    <m/>
    <s v="Missing Date"/>
    <s v="No"/>
    <s v="Online"/>
    <s v="Delhi"/>
    <s v="Delhi"/>
    <n v="521.96"/>
  </r>
  <r>
    <n v="4313"/>
    <x v="1"/>
    <x v="1"/>
    <x v="1"/>
    <n v="8"/>
    <s v="Number"/>
    <s v="8"/>
    <s v="Yes"/>
    <x v="0"/>
    <s v="Available"/>
    <m/>
    <m/>
    <s v="Invalid"/>
    <s v="Exclude"/>
    <n v="0"/>
    <s v="Insufficient Data"/>
    <s v="Missing Information"/>
    <s v="Exclude"/>
    <m/>
    <s v="Missing Date"/>
    <s v="No"/>
    <s v="Retail"/>
    <s v="bengaluru"/>
    <s v="Bengaluru"/>
    <n v="3611.15"/>
  </r>
  <r>
    <n v="4314"/>
    <x v="0"/>
    <x v="2"/>
    <x v="3"/>
    <m/>
    <s v="Missing"/>
    <s v="Unknown"/>
    <s v="No"/>
    <x v="2"/>
    <s v="Sold"/>
    <n v="8823.8799999999992"/>
    <m/>
    <s v="Invalid"/>
    <s v="Exclude"/>
    <n v="0"/>
    <n v="35295.519999999997"/>
    <s v="Valid Revenue"/>
    <s v="Include"/>
    <d v="2025-07-22T00:00:00"/>
    <d v="2025-07-22T00:00:00"/>
    <s v="Yes"/>
    <s v="Online"/>
    <s v="Hyderabad"/>
    <s v="Hyderabad"/>
    <n v="573.58000000000004"/>
  </r>
  <r>
    <n v="4315"/>
    <x v="1"/>
    <x v="2"/>
    <x v="17"/>
    <s v="M"/>
    <s v="Alphabet"/>
    <s v="M"/>
    <s v="Yes"/>
    <x v="2"/>
    <s v="Sold"/>
    <n v="4080.51"/>
    <m/>
    <s v="Invalid"/>
    <s v="Exclude"/>
    <n v="0"/>
    <n v="16322.04"/>
    <s v="Valid Revenue"/>
    <s v="Include"/>
    <d v="2024-03-04T00:00:00"/>
    <d v="2024-03-04T00:00:00"/>
    <s v="Yes"/>
    <s v="Retail"/>
    <s v="Pune"/>
    <s v="Pune"/>
    <n v="3322.21"/>
  </r>
  <r>
    <n v="4316"/>
    <x v="2"/>
    <x v="3"/>
    <x v="4"/>
    <s v="XL"/>
    <s v="Alphabet"/>
    <s v="XL"/>
    <s v="Yes"/>
    <x v="0"/>
    <s v="Available"/>
    <m/>
    <m/>
    <s v="Invalid"/>
    <s v="Exclude"/>
    <n v="0"/>
    <s v="Insufficient Data"/>
    <s v="Missing Information"/>
    <s v="Exclude"/>
    <d v="2024-01-04T00:00:00"/>
    <d v="2024-01-04T00:00:00"/>
    <s v="Yes"/>
    <s v="Retail"/>
    <s v="Hyderabad"/>
    <s v="Hyderabad"/>
    <n v="405.43"/>
  </r>
  <r>
    <n v="4317"/>
    <x v="0"/>
    <x v="2"/>
    <x v="3"/>
    <s v="L"/>
    <s v="Alphabet"/>
    <s v="L"/>
    <s v="Yes"/>
    <x v="0"/>
    <s v="Available"/>
    <n v="9623.5300000000007"/>
    <m/>
    <s v="Invalid"/>
    <s v="Exclude"/>
    <n v="0"/>
    <s v="Insufficient Data"/>
    <s v="Missing Information"/>
    <s v="Exclude"/>
    <d v="2024-10-15T00:00:00"/>
    <d v="2024-10-15T00:00:00"/>
    <s v="Yes"/>
    <s v="Retail"/>
    <s v="Bangalore"/>
    <s v="Bangalore"/>
    <n v="-448.89"/>
  </r>
  <r>
    <n v="4318"/>
    <x v="1"/>
    <x v="4"/>
    <x v="12"/>
    <n v="11"/>
    <s v="Number"/>
    <s v="11"/>
    <s v="Yes"/>
    <x v="4"/>
    <s v="Check Return/Refund"/>
    <m/>
    <m/>
    <s v="Invalid"/>
    <s v="Exclude"/>
    <n v="0"/>
    <s v="Insufficient Data"/>
    <s v="Missing Information"/>
    <s v="Exclude"/>
    <d v="2024-10-16T00:00:00"/>
    <d v="2024-10-16T00:00:00"/>
    <s v="Yes"/>
    <s v="Retail"/>
    <s v="Kolkata"/>
    <s v="Kolkata"/>
    <n v="883.91"/>
  </r>
  <r>
    <n v="2027"/>
    <x v="2"/>
    <x v="0"/>
    <x v="0"/>
    <s v="L"/>
    <s v="Alphabet"/>
    <s v="L"/>
    <s v="Yes"/>
    <x v="5"/>
    <s v="Available"/>
    <m/>
    <n v="0.08"/>
    <s v="Valid"/>
    <s v="Include"/>
    <n v="0"/>
    <s v="Insufficient Data"/>
    <s v="Missing Information"/>
    <s v="Exclude"/>
    <d v="2024-11-14T00:00:00"/>
    <d v="2024-11-14T00:00:00"/>
    <s v="Yes"/>
    <s v="Retail"/>
    <s v="Kolkata"/>
    <s v="Kolkata"/>
    <n v="126.1"/>
  </r>
  <r>
    <n v="4320"/>
    <x v="1"/>
    <x v="0"/>
    <x v="0"/>
    <n v="11"/>
    <s v="Number"/>
    <s v="11"/>
    <s v="Yes"/>
    <x v="0"/>
    <s v="Available"/>
    <m/>
    <m/>
    <s v="Invalid"/>
    <s v="Exclude"/>
    <n v="0"/>
    <s v="Insufficient Data"/>
    <s v="Missing Information"/>
    <s v="Exclude"/>
    <d v="2024-09-27T00:00:00"/>
    <d v="2024-09-27T00:00:00"/>
    <s v="Yes"/>
    <s v="Online"/>
    <s v="Delhi"/>
    <s v="Delhi"/>
    <n v="1848.29"/>
  </r>
  <r>
    <n v="4321"/>
    <x v="0"/>
    <x v="3"/>
    <x v="11"/>
    <s v="XL"/>
    <s v="Alphabet"/>
    <s v="XL"/>
    <s v="Yes"/>
    <x v="0"/>
    <s v="Available"/>
    <n v="6646.84"/>
    <m/>
    <s v="Invalid"/>
    <s v="Exclude"/>
    <n v="0"/>
    <s v="Insufficient Data"/>
    <s v="Missing Information"/>
    <s v="Exclude"/>
    <d v="2024-01-15T00:00:00"/>
    <d v="2024-01-15T00:00:00"/>
    <s v="Yes"/>
    <s v="Online"/>
    <s v="Mumbai"/>
    <s v="Mumbai"/>
    <n v="2210.19"/>
  </r>
  <r>
    <n v="4322"/>
    <x v="1"/>
    <x v="2"/>
    <x v="7"/>
    <s v="M"/>
    <s v="Alphabet"/>
    <s v="M"/>
    <s v="Yes"/>
    <x v="0"/>
    <s v="Available"/>
    <m/>
    <m/>
    <s v="Invalid"/>
    <s v="Exclude"/>
    <n v="0"/>
    <s v="Insufficient Data"/>
    <s v="Missing Information"/>
    <s v="Exclude"/>
    <d v="2025-01-20T00:00:00"/>
    <d v="2025-01-20T00:00:00"/>
    <s v="Yes"/>
    <s v="Online"/>
    <s v="Mumbai"/>
    <s v="Mumbai"/>
    <n v="1939.05"/>
  </r>
  <r>
    <n v="4323"/>
    <x v="2"/>
    <x v="2"/>
    <x v="18"/>
    <s v="M"/>
    <s v="Alphabet"/>
    <s v="M"/>
    <s v="Yes"/>
    <x v="0"/>
    <s v="Available"/>
    <n v="8526.42"/>
    <n v="1.02"/>
    <s v="Invalid"/>
    <s v="Exclude"/>
    <n v="0"/>
    <s v="Insufficient Data"/>
    <s v="Missing Information"/>
    <s v="Exclude"/>
    <d v="2024-10-26T00:00:00"/>
    <d v="2024-10-26T00:00:00"/>
    <s v="Yes"/>
    <s v="Retail"/>
    <s v="Delhi"/>
    <s v="Delhi"/>
    <n v="3573.83"/>
  </r>
  <r>
    <n v="4324"/>
    <x v="1"/>
    <x v="1"/>
    <x v="1"/>
    <n v="7"/>
    <s v="Number"/>
    <s v="7"/>
    <s v="Yes"/>
    <x v="5"/>
    <s v="Available"/>
    <m/>
    <m/>
    <s v="Invalid"/>
    <s v="Exclude"/>
    <n v="0"/>
    <s v="Insufficient Data"/>
    <s v="Missing Information"/>
    <s v="Exclude"/>
    <m/>
    <s v="Missing Date"/>
    <s v="No"/>
    <s v="Retail"/>
    <s v="Mumbai"/>
    <s v="Mumbai"/>
    <n v="920.34"/>
  </r>
  <r>
    <n v="4325"/>
    <x v="2"/>
    <x v="4"/>
    <x v="13"/>
    <s v="L"/>
    <s v="Alphabet"/>
    <s v="L"/>
    <s v="Yes"/>
    <x v="0"/>
    <s v="Available"/>
    <m/>
    <m/>
    <s v="Invalid"/>
    <s v="Exclude"/>
    <n v="0"/>
    <s v="Insufficient Data"/>
    <s v="Missing Information"/>
    <s v="Exclude"/>
    <d v="2025-01-15T00:00:00"/>
    <d v="2025-01-15T00:00:00"/>
    <s v="Yes"/>
    <s v="Retail"/>
    <s v="Bangalore"/>
    <s v="Bangalore"/>
    <n v="-402.21"/>
  </r>
  <r>
    <n v="4326"/>
    <x v="1"/>
    <x v="2"/>
    <x v="18"/>
    <s v="XL"/>
    <s v="Alphabet"/>
    <s v="XL"/>
    <s v="Yes"/>
    <x v="5"/>
    <s v="Available"/>
    <n v="9604.84"/>
    <n v="0.31"/>
    <s v="Valid"/>
    <s v="Include"/>
    <n v="0"/>
    <n v="0"/>
    <s v="No Recorded Revenue"/>
    <s v="Exclude"/>
    <d v="2024-06-06T00:00:00"/>
    <d v="2024-06-06T00:00:00"/>
    <s v="Yes"/>
    <s v="Retail"/>
    <s v="Delhi"/>
    <s v="Delhi"/>
    <n v="-143.11000000000001"/>
  </r>
  <r>
    <n v="4327"/>
    <x v="2"/>
    <x v="0"/>
    <x v="0"/>
    <m/>
    <s v="Missing"/>
    <s v="Unknown"/>
    <s v="No"/>
    <x v="4"/>
    <s v="Check Return/Refund"/>
    <n v="6348.4"/>
    <m/>
    <s v="Invalid"/>
    <s v="Exclude"/>
    <n v="0"/>
    <n v="-6348.4"/>
    <s v="Negative Revenue"/>
    <s v="Exclude"/>
    <d v="2024-12-15T00:00:00"/>
    <d v="2024-12-15T00:00:00"/>
    <s v="Yes"/>
    <s v="Retail"/>
    <s v="Pune"/>
    <s v="Pune"/>
    <n v="1249.1500000000001"/>
  </r>
  <r>
    <n v="4328"/>
    <x v="2"/>
    <x v="4"/>
    <x v="13"/>
    <m/>
    <s v="Missing"/>
    <s v="Unknown"/>
    <s v="No"/>
    <x v="0"/>
    <s v="Available"/>
    <n v="3943.71"/>
    <m/>
    <s v="Invalid"/>
    <s v="Exclude"/>
    <n v="0"/>
    <s v="Insufficient Data"/>
    <s v="Missing Information"/>
    <s v="Exclude"/>
    <d v="2025-04-29T00:00:00"/>
    <d v="2025-04-29T00:00:00"/>
    <s v="Yes"/>
    <s v="Online"/>
    <s v="Hyderabad"/>
    <s v="Hyderabad"/>
    <n v="2631.07"/>
  </r>
  <r>
    <n v="2003"/>
    <x v="2"/>
    <x v="2"/>
    <x v="3"/>
    <s v="M"/>
    <s v="Alphabet"/>
    <s v="M"/>
    <s v="Yes"/>
    <x v="1"/>
    <s v="Sold"/>
    <m/>
    <n v="0.36"/>
    <s v="Valid"/>
    <s v="Include"/>
    <n v="0"/>
    <s v="Insufficient Data"/>
    <s v="Missing Information"/>
    <s v="Exclude"/>
    <d v="2024-08-16T00:00:00"/>
    <d v="2024-08-16T00:00:00"/>
    <s v="Yes"/>
    <s v="Retail"/>
    <s v="Delhi"/>
    <s v="Delhi"/>
    <n v="1884.04"/>
  </r>
  <r>
    <n v="4330"/>
    <x v="0"/>
    <x v="2"/>
    <x v="18"/>
    <s v="M"/>
    <s v="Alphabet"/>
    <s v="M"/>
    <s v="Yes"/>
    <x v="3"/>
    <s v="Sold"/>
    <n v="4087.76"/>
    <m/>
    <s v="Invalid"/>
    <s v="Exclude"/>
    <n v="0"/>
    <n v="4087.76"/>
    <s v="Valid Revenue"/>
    <s v="Include"/>
    <d v="2025-07-17T00:00:00"/>
    <d v="2025-07-17T00:00:00"/>
    <s v="Yes"/>
    <s v="Retail"/>
    <s v="bengaluru"/>
    <s v="Bengaluru"/>
    <n v="-831.23"/>
  </r>
  <r>
    <n v="4331"/>
    <x v="1"/>
    <x v="0"/>
    <x v="0"/>
    <m/>
    <s v="Missing"/>
    <s v="Unknown"/>
    <s v="No"/>
    <x v="6"/>
    <s v="Sold"/>
    <n v="4574.53"/>
    <n v="0.04"/>
    <s v="Valid"/>
    <s v="Include"/>
    <n v="8783.1"/>
    <n v="8783.0975999999991"/>
    <s v="Valid Revenue"/>
    <s v="Include"/>
    <d v="2025-01-03T00:00:00"/>
    <d v="2025-01-03T00:00:00"/>
    <s v="Yes"/>
    <s v="Retail"/>
    <s v="Kolkata"/>
    <s v="Kolkata"/>
    <n v="3534.47"/>
  </r>
  <r>
    <n v="4332"/>
    <x v="1"/>
    <x v="3"/>
    <x v="16"/>
    <m/>
    <s v="Missing"/>
    <s v="Unknown"/>
    <s v="No"/>
    <x v="0"/>
    <s v="Available"/>
    <m/>
    <n v="0.12"/>
    <s v="Valid"/>
    <s v="Include"/>
    <n v="0"/>
    <s v="Insufficient Data"/>
    <s v="Missing Information"/>
    <s v="Exclude"/>
    <d v="2024-09-24T00:00:00"/>
    <d v="2024-09-24T00:00:00"/>
    <s v="Yes"/>
    <s v="Online"/>
    <s v="Delhi"/>
    <s v="Delhi"/>
    <n v="2181.1"/>
  </r>
  <r>
    <n v="4333"/>
    <x v="2"/>
    <x v="2"/>
    <x v="3"/>
    <m/>
    <s v="Missing"/>
    <s v="Unknown"/>
    <s v="No"/>
    <x v="0"/>
    <s v="Available"/>
    <n v="5179.28"/>
    <m/>
    <s v="Invalid"/>
    <s v="Exclude"/>
    <n v="0"/>
    <s v="Insufficient Data"/>
    <s v="Missing Information"/>
    <s v="Exclude"/>
    <d v="2025-06-04T00:00:00"/>
    <d v="2025-06-04T00:00:00"/>
    <s v="Yes"/>
    <s v="Retail"/>
    <s v="Mumbai"/>
    <s v="Mumbai"/>
    <n v="3256.38"/>
  </r>
  <r>
    <n v="4334"/>
    <x v="0"/>
    <x v="4"/>
    <x v="8"/>
    <m/>
    <s v="Missing"/>
    <s v="Unknown"/>
    <s v="No"/>
    <x v="0"/>
    <s v="Available"/>
    <n v="4393.46"/>
    <m/>
    <s v="Invalid"/>
    <s v="Exclude"/>
    <n v="0"/>
    <s v="Insufficient Data"/>
    <s v="Missing Information"/>
    <s v="Exclude"/>
    <d v="2024-08-12T00:00:00"/>
    <d v="2024-08-12T00:00:00"/>
    <s v="Yes"/>
    <s v="Online"/>
    <s v="Kolkata"/>
    <s v="Kolkata"/>
    <n v="2432.09"/>
  </r>
  <r>
    <n v="4335"/>
    <x v="0"/>
    <x v="3"/>
    <x v="10"/>
    <m/>
    <s v="Missing"/>
    <s v="Unknown"/>
    <s v="No"/>
    <x v="0"/>
    <s v="Available"/>
    <m/>
    <m/>
    <s v="Invalid"/>
    <s v="Exclude"/>
    <n v="0"/>
    <s v="Insufficient Data"/>
    <s v="Missing Information"/>
    <s v="Exclude"/>
    <d v="2025-06-30T00:00:00"/>
    <d v="2025-06-30T00:00:00"/>
    <s v="Yes"/>
    <s v="Online"/>
    <s v="Kolkata"/>
    <s v="Kolkata"/>
    <n v="133.01"/>
  </r>
  <r>
    <n v="4336"/>
    <x v="2"/>
    <x v="1"/>
    <x v="15"/>
    <s v="XL"/>
    <s v="Alphabet"/>
    <s v="XL"/>
    <s v="Yes"/>
    <x v="4"/>
    <s v="Check Return/Refund"/>
    <n v="7120.57"/>
    <n v="0.09"/>
    <s v="Valid"/>
    <s v="Include"/>
    <n v="-6479.72"/>
    <n v="-6479.7187000000004"/>
    <s v="Negative Revenue"/>
    <s v="Exclude"/>
    <m/>
    <s v="Missing Date"/>
    <s v="No"/>
    <s v="Retail"/>
    <s v="Pune"/>
    <s v="Pune"/>
    <n v="1916.22"/>
  </r>
  <r>
    <n v="4337"/>
    <x v="1"/>
    <x v="2"/>
    <x v="3"/>
    <m/>
    <s v="Missing"/>
    <s v="Unknown"/>
    <s v="No"/>
    <x v="0"/>
    <s v="Available"/>
    <m/>
    <m/>
    <s v="Invalid"/>
    <s v="Exclude"/>
    <n v="0"/>
    <s v="Insufficient Data"/>
    <s v="Missing Information"/>
    <s v="Exclude"/>
    <m/>
    <s v="Missing Date"/>
    <s v="No"/>
    <s v="Online"/>
    <s v="Mumbai"/>
    <s v="Mumbai"/>
    <n v="2735.14"/>
  </r>
  <r>
    <n v="4338"/>
    <x v="2"/>
    <x v="3"/>
    <x v="10"/>
    <s v="XL"/>
    <s v="Alphabet"/>
    <s v="XL"/>
    <s v="Yes"/>
    <x v="0"/>
    <s v="Available"/>
    <m/>
    <m/>
    <s v="Invalid"/>
    <s v="Exclude"/>
    <n v="0"/>
    <s v="Insufficient Data"/>
    <s v="Missing Information"/>
    <s v="Exclude"/>
    <m/>
    <s v="Missing Date"/>
    <s v="No"/>
    <s v="Online"/>
    <s v="Pune"/>
    <s v="Pune"/>
    <n v="1586.94"/>
  </r>
  <r>
    <n v="4339"/>
    <x v="1"/>
    <x v="2"/>
    <x v="17"/>
    <s v="L"/>
    <s v="Alphabet"/>
    <s v="L"/>
    <s v="Yes"/>
    <x v="0"/>
    <s v="Available"/>
    <m/>
    <n v="0.33"/>
    <s v="Valid"/>
    <s v="Include"/>
    <n v="0"/>
    <s v="Insufficient Data"/>
    <s v="Missing Information"/>
    <s v="Exclude"/>
    <d v="2024-11-21T00:00:00"/>
    <d v="2024-11-21T00:00:00"/>
    <s v="Yes"/>
    <s v="Retail"/>
    <s v="Hyderabad"/>
    <s v="Hyderabad"/>
    <n v="2003"/>
  </r>
  <r>
    <n v="4340"/>
    <x v="1"/>
    <x v="0"/>
    <x v="14"/>
    <n v="6"/>
    <s v="Number"/>
    <s v="6"/>
    <s v="Yes"/>
    <x v="0"/>
    <s v="Available"/>
    <n v="3051.51"/>
    <m/>
    <s v="Invalid"/>
    <s v="Exclude"/>
    <n v="0"/>
    <s v="Insufficient Data"/>
    <s v="Missing Information"/>
    <s v="Exclude"/>
    <m/>
    <s v="Missing Date"/>
    <s v="No"/>
    <s v="Retail"/>
    <s v="Bangalore"/>
    <s v="Bangalore"/>
    <n v="728.33"/>
  </r>
  <r>
    <n v="4341"/>
    <x v="0"/>
    <x v="0"/>
    <x v="5"/>
    <m/>
    <s v="Missing"/>
    <s v="Unknown"/>
    <s v="No"/>
    <x v="0"/>
    <s v="Available"/>
    <m/>
    <m/>
    <s v="Invalid"/>
    <s v="Exclude"/>
    <n v="0"/>
    <s v="Insufficient Data"/>
    <s v="Missing Information"/>
    <s v="Exclude"/>
    <m/>
    <s v="Missing Date"/>
    <s v="No"/>
    <s v="Retail"/>
    <s v="Hyderabad"/>
    <s v="Hyderabad"/>
    <n v="-461.13"/>
  </r>
  <r>
    <n v="2009"/>
    <x v="0"/>
    <x v="3"/>
    <x v="16"/>
    <s v="L"/>
    <s v="Alphabet"/>
    <s v="L"/>
    <s v="Yes"/>
    <x v="0"/>
    <s v="Available"/>
    <m/>
    <n v="0.84"/>
    <s v="Valid"/>
    <s v="Include"/>
    <n v="0"/>
    <s v="Insufficient Data"/>
    <s v="Missing Information"/>
    <s v="Exclude"/>
    <d v="2023-11-22T00:00:00"/>
    <d v="2023-11-22T00:00:00"/>
    <s v="Yes"/>
    <s v="Retail"/>
    <s v="Delhi"/>
    <s v="Delhi"/>
    <n v="1671.62"/>
  </r>
  <r>
    <n v="4343"/>
    <x v="0"/>
    <x v="0"/>
    <x v="9"/>
    <n v="7"/>
    <s v="Number"/>
    <s v="7"/>
    <s v="Yes"/>
    <x v="0"/>
    <s v="Available"/>
    <n v="5890.69"/>
    <m/>
    <s v="Invalid"/>
    <s v="Exclude"/>
    <n v="0"/>
    <s v="Insufficient Data"/>
    <s v="Missing Information"/>
    <s v="Exclude"/>
    <m/>
    <s v="Missing Date"/>
    <s v="No"/>
    <s v="Retail"/>
    <s v="bengaluru"/>
    <s v="Bengaluru"/>
    <n v="1390.36"/>
  </r>
  <r>
    <n v="4344"/>
    <x v="0"/>
    <x v="1"/>
    <x v="2"/>
    <n v="8"/>
    <s v="Number"/>
    <s v="8"/>
    <s v="Yes"/>
    <x v="0"/>
    <s v="Available"/>
    <m/>
    <m/>
    <s v="Invalid"/>
    <s v="Exclude"/>
    <n v="0"/>
    <s v="Insufficient Data"/>
    <s v="Missing Information"/>
    <s v="Exclude"/>
    <d v="2024-01-18T00:00:00"/>
    <d v="2024-01-18T00:00:00"/>
    <s v="Yes"/>
    <s v="Online"/>
    <s v="Delhi"/>
    <s v="Delhi"/>
    <n v="-467.18"/>
  </r>
  <r>
    <n v="4345"/>
    <x v="0"/>
    <x v="0"/>
    <x v="9"/>
    <m/>
    <s v="Missing"/>
    <s v="Unknown"/>
    <s v="No"/>
    <x v="0"/>
    <s v="Available"/>
    <n v="2282.8000000000002"/>
    <n v="0.28000000000000003"/>
    <s v="Valid"/>
    <s v="Include"/>
    <n v="0"/>
    <s v="Insufficient Data"/>
    <s v="Missing Information"/>
    <s v="Exclude"/>
    <d v="2024-11-29T00:00:00"/>
    <d v="2024-11-29T00:00:00"/>
    <s v="Yes"/>
    <s v="Retail"/>
    <s v="Pune"/>
    <s v="Pune"/>
    <n v="459.9"/>
  </r>
  <r>
    <n v="4346"/>
    <x v="2"/>
    <x v="0"/>
    <x v="14"/>
    <s v="M"/>
    <s v="Alphabet"/>
    <s v="M"/>
    <s v="Yes"/>
    <x v="0"/>
    <s v="Available"/>
    <m/>
    <n v="0.71"/>
    <s v="Valid"/>
    <s v="Include"/>
    <n v="0"/>
    <s v="Insufficient Data"/>
    <s v="Missing Information"/>
    <s v="Exclude"/>
    <d v="2025-05-04T00:00:00"/>
    <d v="2025-05-04T00:00:00"/>
    <s v="Yes"/>
    <s v="Online"/>
    <s v="Mumbai"/>
    <s v="Mumbai"/>
    <n v="3222.9"/>
  </r>
  <r>
    <n v="4347"/>
    <x v="2"/>
    <x v="2"/>
    <x v="17"/>
    <n v="12"/>
    <s v="Number"/>
    <s v="12"/>
    <s v="Yes"/>
    <x v="4"/>
    <s v="Check Return/Refund"/>
    <n v="9440.9500000000007"/>
    <m/>
    <s v="Invalid"/>
    <s v="Exclude"/>
    <n v="0"/>
    <n v="-9440.9500000000007"/>
    <s v="Negative Revenue"/>
    <s v="Exclude"/>
    <d v="2025-03-10T00:00:00"/>
    <d v="2025-03-10T00:00:00"/>
    <s v="Yes"/>
    <s v="Retail"/>
    <s v="Hyderabad"/>
    <s v="Hyderabad"/>
    <n v="2945.56"/>
  </r>
  <r>
    <n v="4348"/>
    <x v="1"/>
    <x v="2"/>
    <x v="3"/>
    <m/>
    <s v="Missing"/>
    <s v="Unknown"/>
    <s v="No"/>
    <x v="0"/>
    <s v="Available"/>
    <m/>
    <m/>
    <s v="Invalid"/>
    <s v="Exclude"/>
    <n v="0"/>
    <s v="Insufficient Data"/>
    <s v="Missing Information"/>
    <s v="Exclude"/>
    <d v="2023-09-25T00:00:00"/>
    <d v="2023-09-25T00:00:00"/>
    <s v="Yes"/>
    <s v="Online"/>
    <s v="Pune"/>
    <s v="Pune"/>
    <n v="25.44"/>
  </r>
  <r>
    <n v="4349"/>
    <x v="1"/>
    <x v="0"/>
    <x v="5"/>
    <m/>
    <s v="Missing"/>
    <s v="Unknown"/>
    <s v="No"/>
    <x v="0"/>
    <s v="Available"/>
    <m/>
    <m/>
    <s v="Invalid"/>
    <s v="Exclude"/>
    <n v="0"/>
    <s v="Insufficient Data"/>
    <s v="Missing Information"/>
    <s v="Exclude"/>
    <m/>
    <s v="Missing Date"/>
    <s v="No"/>
    <s v="Retail"/>
    <s v="Mumbai"/>
    <s v="Mumbai"/>
    <n v="1799.33"/>
  </r>
  <r>
    <n v="4350"/>
    <x v="2"/>
    <x v="1"/>
    <x v="15"/>
    <s v="M"/>
    <s v="Alphabet"/>
    <s v="M"/>
    <s v="Yes"/>
    <x v="5"/>
    <s v="Available"/>
    <m/>
    <m/>
    <s v="Invalid"/>
    <s v="Exclude"/>
    <n v="0"/>
    <s v="Insufficient Data"/>
    <s v="Missing Information"/>
    <s v="Exclude"/>
    <d v="2024-05-30T00:00:00"/>
    <d v="2024-05-30T00:00:00"/>
    <s v="Yes"/>
    <s v="Online"/>
    <s v="Delhi"/>
    <s v="Delhi"/>
    <n v="2515.85"/>
  </r>
  <r>
    <n v="4351"/>
    <x v="2"/>
    <x v="1"/>
    <x v="6"/>
    <s v="M"/>
    <s v="Alphabet"/>
    <s v="M"/>
    <s v="Yes"/>
    <x v="5"/>
    <s v="Available"/>
    <m/>
    <m/>
    <s v="Invalid"/>
    <s v="Exclude"/>
    <n v="0"/>
    <s v="Insufficient Data"/>
    <s v="Missing Information"/>
    <s v="Exclude"/>
    <d v="2024-08-19T00:00:00"/>
    <d v="2024-08-19T00:00:00"/>
    <s v="Yes"/>
    <s v="Online"/>
    <s v="Pune"/>
    <s v="Pune"/>
    <n v="3303.1"/>
  </r>
  <r>
    <n v="4352"/>
    <x v="2"/>
    <x v="3"/>
    <x v="16"/>
    <n v="9"/>
    <s v="Number"/>
    <s v="9"/>
    <s v="Yes"/>
    <x v="4"/>
    <s v="Check Return/Refund"/>
    <n v="9332.64"/>
    <n v="0.56999999999999995"/>
    <s v="Valid"/>
    <s v="Include"/>
    <n v="-4013.04"/>
    <n v="-4013.0352000000003"/>
    <s v="Negative Revenue"/>
    <s v="Exclude"/>
    <d v="2025-01-10T00:00:00"/>
    <d v="2025-01-10T00:00:00"/>
    <s v="Yes"/>
    <s v="Retail"/>
    <s v="Kolkata"/>
    <s v="Kolkata"/>
    <n v="-238.9"/>
  </r>
  <r>
    <n v="4353"/>
    <x v="2"/>
    <x v="1"/>
    <x v="2"/>
    <s v="M"/>
    <s v="Alphabet"/>
    <s v="M"/>
    <s v="Yes"/>
    <x v="4"/>
    <s v="Check Return/Refund"/>
    <m/>
    <m/>
    <s v="Invalid"/>
    <s v="Exclude"/>
    <n v="0"/>
    <s v="Insufficient Data"/>
    <s v="Missing Information"/>
    <s v="Exclude"/>
    <m/>
    <s v="Missing Date"/>
    <s v="No"/>
    <s v="Retail"/>
    <s v="Bangalore"/>
    <s v="Bangalore"/>
    <n v="1665.83"/>
  </r>
  <r>
    <n v="4354"/>
    <x v="2"/>
    <x v="1"/>
    <x v="2"/>
    <m/>
    <s v="Missing"/>
    <s v="Unknown"/>
    <s v="No"/>
    <x v="4"/>
    <s v="Check Return/Refund"/>
    <n v="6908.65"/>
    <m/>
    <s v="Invalid"/>
    <s v="Exclude"/>
    <n v="0"/>
    <n v="-6908.65"/>
    <s v="Negative Revenue"/>
    <s v="Exclude"/>
    <d v="2025-03-08T00:00:00"/>
    <d v="2025-03-08T00:00:00"/>
    <s v="Yes"/>
    <s v="Retail"/>
    <s v="Kolkata"/>
    <s v="Kolkata"/>
    <n v="720.09"/>
  </r>
  <r>
    <n v="2007"/>
    <x v="0"/>
    <x v="4"/>
    <x v="19"/>
    <n v="7"/>
    <s v="Number"/>
    <s v="7"/>
    <s v="Yes"/>
    <x v="0"/>
    <s v="Available"/>
    <m/>
    <m/>
    <s v="Invalid"/>
    <s v="Exclude"/>
    <n v="0"/>
    <s v="Insufficient Data"/>
    <s v="Missing Information"/>
    <s v="Exclude"/>
    <m/>
    <s v="Missing Date"/>
    <s v="No"/>
    <s v="Retail"/>
    <s v="Kolkata"/>
    <s v="Kolkata"/>
    <n v="1779.99"/>
  </r>
  <r>
    <n v="4356"/>
    <x v="2"/>
    <x v="1"/>
    <x v="15"/>
    <s v="M"/>
    <s v="Alphabet"/>
    <s v="M"/>
    <s v="Yes"/>
    <x v="3"/>
    <s v="Sold"/>
    <n v="9557.32"/>
    <m/>
    <s v="Invalid"/>
    <s v="Exclude"/>
    <n v="0"/>
    <n v="9557.32"/>
    <s v="Valid Revenue"/>
    <s v="Include"/>
    <m/>
    <s v="Missing Date"/>
    <s v="No"/>
    <s v="Online"/>
    <s v="Delhi"/>
    <s v="Delhi"/>
    <n v="1465.63"/>
  </r>
  <r>
    <n v="4357"/>
    <x v="1"/>
    <x v="2"/>
    <x v="18"/>
    <n v="6"/>
    <s v="Number"/>
    <s v="6"/>
    <s v="Yes"/>
    <x v="0"/>
    <s v="Available"/>
    <n v="7723.9"/>
    <m/>
    <s v="Invalid"/>
    <s v="Exclude"/>
    <n v="0"/>
    <s v="Insufficient Data"/>
    <s v="Missing Information"/>
    <s v="Exclude"/>
    <d v="2025-01-27T00:00:00"/>
    <d v="2025-01-27T00:00:00"/>
    <s v="Yes"/>
    <s v="Online"/>
    <s v="Pune"/>
    <s v="Pune"/>
    <n v="3626.91"/>
  </r>
  <r>
    <n v="4358"/>
    <x v="0"/>
    <x v="4"/>
    <x v="19"/>
    <s v="XL"/>
    <s v="Alphabet"/>
    <s v="XL"/>
    <s v="Yes"/>
    <x v="6"/>
    <s v="Sold"/>
    <m/>
    <n v="0.43"/>
    <s v="Valid"/>
    <s v="Include"/>
    <n v="0"/>
    <s v="Insufficient Data"/>
    <s v="Missing Information"/>
    <s v="Exclude"/>
    <d v="2024-10-18T00:00:00"/>
    <d v="2024-10-18T00:00:00"/>
    <s v="Yes"/>
    <s v="Online"/>
    <s v="Mumbai"/>
    <s v="Mumbai"/>
    <n v="2538.9699999999998"/>
  </r>
  <r>
    <n v="4359"/>
    <x v="0"/>
    <x v="3"/>
    <x v="16"/>
    <s v="L"/>
    <s v="Alphabet"/>
    <s v="L"/>
    <s v="Yes"/>
    <x v="0"/>
    <s v="Available"/>
    <n v="9336.51"/>
    <m/>
    <s v="Invalid"/>
    <s v="Exclude"/>
    <n v="0"/>
    <s v="Insufficient Data"/>
    <s v="Missing Information"/>
    <s v="Exclude"/>
    <d v="2025-02-23T00:00:00"/>
    <d v="2025-02-23T00:00:00"/>
    <s v="Yes"/>
    <s v="Online"/>
    <s v="Bangalore"/>
    <s v="Bangalore"/>
    <n v="92.73"/>
  </r>
  <r>
    <n v="4360"/>
    <x v="1"/>
    <x v="3"/>
    <x v="16"/>
    <m/>
    <s v="Missing"/>
    <s v="Unknown"/>
    <s v="No"/>
    <x v="0"/>
    <s v="Available"/>
    <n v="2906.76"/>
    <n v="0.3"/>
    <s v="Valid"/>
    <s v="Include"/>
    <n v="0"/>
    <s v="Insufficient Data"/>
    <s v="Missing Information"/>
    <s v="Exclude"/>
    <d v="2024-09-24T00:00:00"/>
    <d v="2024-09-24T00:00:00"/>
    <s v="Yes"/>
    <s v="Online"/>
    <s v="Hyderabad"/>
    <s v="Hyderabad"/>
    <n v="829.32"/>
  </r>
  <r>
    <n v="4361"/>
    <x v="0"/>
    <x v="2"/>
    <x v="3"/>
    <s v="M"/>
    <s v="Alphabet"/>
    <s v="M"/>
    <s v="Yes"/>
    <x v="0"/>
    <s v="Available"/>
    <n v="5294.22"/>
    <m/>
    <s v="Invalid"/>
    <s v="Exclude"/>
    <n v="0"/>
    <s v="Insufficient Data"/>
    <s v="Missing Information"/>
    <s v="Exclude"/>
    <d v="2024-08-25T00:00:00"/>
    <d v="2024-08-25T00:00:00"/>
    <s v="Yes"/>
    <s v="Retail"/>
    <s v="Kolkata"/>
    <s v="Kolkata"/>
    <n v="-787.71"/>
  </r>
  <r>
    <n v="4362"/>
    <x v="2"/>
    <x v="0"/>
    <x v="5"/>
    <m/>
    <s v="Missing"/>
    <s v="Unknown"/>
    <s v="No"/>
    <x v="0"/>
    <s v="Available"/>
    <m/>
    <n v="0"/>
    <s v="Valid"/>
    <s v="Include"/>
    <n v="0"/>
    <s v="Insufficient Data"/>
    <s v="Missing Information"/>
    <s v="Exclude"/>
    <d v="2025-07-08T00:00:00"/>
    <d v="2025-07-08T00:00:00"/>
    <s v="Yes"/>
    <s v="Online"/>
    <s v="Kolkata"/>
    <s v="Kolkata"/>
    <n v="-81.22"/>
  </r>
  <r>
    <n v="4363"/>
    <x v="0"/>
    <x v="4"/>
    <x v="8"/>
    <s v="L"/>
    <s v="Alphabet"/>
    <s v="L"/>
    <s v="Yes"/>
    <x v="6"/>
    <s v="Sold"/>
    <m/>
    <n v="0.75"/>
    <s v="Valid"/>
    <s v="Include"/>
    <n v="0"/>
    <s v="Insufficient Data"/>
    <s v="Missing Information"/>
    <s v="Exclude"/>
    <d v="2024-11-24T00:00:00"/>
    <d v="2024-11-24T00:00:00"/>
    <s v="Yes"/>
    <s v="Online"/>
    <s v="Delhi"/>
    <s v="Delhi"/>
    <n v="-1071.83"/>
  </r>
  <r>
    <n v="4364"/>
    <x v="0"/>
    <x v="3"/>
    <x v="11"/>
    <m/>
    <s v="Missing"/>
    <s v="Unknown"/>
    <s v="No"/>
    <x v="0"/>
    <s v="Available"/>
    <n v="6290.99"/>
    <m/>
    <s v="Invalid"/>
    <s v="Exclude"/>
    <n v="0"/>
    <s v="Insufficient Data"/>
    <s v="Missing Information"/>
    <s v="Exclude"/>
    <m/>
    <s v="Missing Date"/>
    <s v="No"/>
    <s v="Retail"/>
    <s v="Kolkata"/>
    <s v="Kolkata"/>
    <n v="1946.3"/>
  </r>
  <r>
    <n v="4365"/>
    <x v="2"/>
    <x v="4"/>
    <x v="13"/>
    <s v="L"/>
    <s v="Alphabet"/>
    <s v="L"/>
    <s v="Yes"/>
    <x v="0"/>
    <s v="Available"/>
    <n v="7357.98"/>
    <m/>
    <s v="Invalid"/>
    <s v="Exclude"/>
    <n v="0"/>
    <s v="Insufficient Data"/>
    <s v="Missing Information"/>
    <s v="Exclude"/>
    <d v="2024-10-02T00:00:00"/>
    <d v="2024-10-02T00:00:00"/>
    <s v="Yes"/>
    <s v="Online"/>
    <s v="Kolkata"/>
    <s v="Kolkata"/>
    <n v="-86.8"/>
  </r>
  <r>
    <n v="4366"/>
    <x v="0"/>
    <x v="0"/>
    <x v="0"/>
    <s v="L"/>
    <s v="Alphabet"/>
    <s v="L"/>
    <s v="Yes"/>
    <x v="0"/>
    <s v="Available"/>
    <n v="2572.92"/>
    <m/>
    <s v="Invalid"/>
    <s v="Exclude"/>
    <n v="0"/>
    <s v="Insufficient Data"/>
    <s v="Missing Information"/>
    <s v="Exclude"/>
    <d v="2025-02-16T00:00:00"/>
    <d v="2025-02-16T00:00:00"/>
    <s v="Yes"/>
    <s v="Retail"/>
    <s v="Kolkata"/>
    <s v="Kolkata"/>
    <n v="714.82"/>
  </r>
  <r>
    <n v="4367"/>
    <x v="0"/>
    <x v="4"/>
    <x v="12"/>
    <m/>
    <s v="Missing"/>
    <s v="Unknown"/>
    <s v="No"/>
    <x v="0"/>
    <s v="Available"/>
    <n v="8832.85"/>
    <m/>
    <s v="Invalid"/>
    <s v="Exclude"/>
    <n v="0"/>
    <s v="Insufficient Data"/>
    <s v="Missing Information"/>
    <s v="Exclude"/>
    <d v="2024-01-08T00:00:00"/>
    <d v="2024-01-08T00:00:00"/>
    <s v="Yes"/>
    <s v="Retail"/>
    <s v="Kolkata"/>
    <s v="Kolkata"/>
    <n v="-1073.49"/>
  </r>
  <r>
    <n v="4368"/>
    <x v="1"/>
    <x v="1"/>
    <x v="1"/>
    <s v="M"/>
    <s v="Alphabet"/>
    <s v="M"/>
    <s v="Yes"/>
    <x v="1"/>
    <s v="Sold"/>
    <n v="5481.64"/>
    <n v="1.18"/>
    <s v="Invalid"/>
    <s v="Exclude"/>
    <n v="-2960.09"/>
    <s v="Insufficient Data"/>
    <s v="Missing Information"/>
    <s v="Exclude"/>
    <d v="2024-10-12T00:00:00"/>
    <d v="2024-10-12T00:00:00"/>
    <s v="Yes"/>
    <s v="Retail"/>
    <s v="Delhi"/>
    <s v="Delhi"/>
    <n v="2234.2800000000002"/>
  </r>
  <r>
    <n v="4369"/>
    <x v="1"/>
    <x v="0"/>
    <x v="0"/>
    <s v="L"/>
    <s v="Alphabet"/>
    <s v="L"/>
    <s v="Yes"/>
    <x v="0"/>
    <s v="Available"/>
    <m/>
    <m/>
    <s v="Invalid"/>
    <s v="Exclude"/>
    <n v="0"/>
    <s v="Insufficient Data"/>
    <s v="Missing Information"/>
    <s v="Exclude"/>
    <m/>
    <s v="Missing Date"/>
    <s v="No"/>
    <s v="Online"/>
    <s v="Hyderabad"/>
    <s v="Hyderabad"/>
    <n v="1525.91"/>
  </r>
  <r>
    <n v="4370"/>
    <x v="1"/>
    <x v="3"/>
    <x v="16"/>
    <s v="L"/>
    <s v="Alphabet"/>
    <s v="L"/>
    <s v="Yes"/>
    <x v="6"/>
    <s v="Sold"/>
    <n v="5046.05"/>
    <n v="0.38"/>
    <s v="Valid"/>
    <s v="Include"/>
    <n v="6257.1"/>
    <n v="6257.1019999999999"/>
    <s v="Valid Revenue"/>
    <s v="Include"/>
    <d v="2024-10-13T00:00:00"/>
    <d v="2024-10-13T00:00:00"/>
    <s v="Yes"/>
    <s v="Retail"/>
    <s v="Mumbai"/>
    <s v="Mumbai"/>
    <n v="2530.73"/>
  </r>
  <r>
    <n v="4371"/>
    <x v="2"/>
    <x v="2"/>
    <x v="3"/>
    <n v="7"/>
    <s v="Number"/>
    <s v="7"/>
    <s v="Yes"/>
    <x v="5"/>
    <s v="Available"/>
    <n v="2042.87"/>
    <n v="1.25"/>
    <s v="Invalid"/>
    <s v="Exclude"/>
    <n v="0"/>
    <s v="Insufficient Data"/>
    <s v="Missing Information"/>
    <s v="Exclude"/>
    <d v="2024-11-22T00:00:00"/>
    <d v="2024-11-22T00:00:00"/>
    <s v="Yes"/>
    <s v="Retail"/>
    <s v="Hyderabad"/>
    <s v="Hyderabad"/>
    <n v="510.02"/>
  </r>
  <r>
    <n v="2029"/>
    <x v="0"/>
    <x v="3"/>
    <x v="11"/>
    <s v="M"/>
    <s v="Alphabet"/>
    <s v="M"/>
    <s v="Yes"/>
    <x v="0"/>
    <s v="Available"/>
    <m/>
    <m/>
    <s v="Invalid"/>
    <s v="Exclude"/>
    <n v="0"/>
    <s v="Insufficient Data"/>
    <s v="Missing Information"/>
    <s v="Exclude"/>
    <m/>
    <s v="Missing Date"/>
    <s v="No"/>
    <s v="Retail"/>
    <s v="Mumbai"/>
    <s v="Mumbai"/>
    <n v="2598.77"/>
  </r>
  <r>
    <n v="4373"/>
    <x v="2"/>
    <x v="2"/>
    <x v="7"/>
    <s v="M"/>
    <s v="Alphabet"/>
    <s v="M"/>
    <s v="Yes"/>
    <x v="0"/>
    <s v="Available"/>
    <m/>
    <m/>
    <s v="Invalid"/>
    <s v="Exclude"/>
    <n v="0"/>
    <s v="Insufficient Data"/>
    <s v="Missing Information"/>
    <s v="Exclude"/>
    <d v="2024-08-01T00:00:00"/>
    <d v="2024-08-01T00:00:00"/>
    <s v="Yes"/>
    <s v="Retail"/>
    <s v="bengaluru"/>
    <s v="Bengaluru"/>
    <n v="396.99"/>
  </r>
  <r>
    <n v="4374"/>
    <x v="1"/>
    <x v="4"/>
    <x v="13"/>
    <s v="XL"/>
    <s v="Alphabet"/>
    <s v="XL"/>
    <s v="Yes"/>
    <x v="1"/>
    <s v="Sold"/>
    <m/>
    <m/>
    <s v="Invalid"/>
    <s v="Exclude"/>
    <n v="0"/>
    <s v="Insufficient Data"/>
    <s v="Missing Information"/>
    <s v="Exclude"/>
    <d v="2024-11-19T00:00:00"/>
    <d v="2024-11-19T00:00:00"/>
    <s v="Yes"/>
    <s v="Retail"/>
    <s v="Pune"/>
    <s v="Pune"/>
    <n v="-1129.3800000000001"/>
  </r>
  <r>
    <n v="4375"/>
    <x v="1"/>
    <x v="0"/>
    <x v="14"/>
    <s v="L"/>
    <s v="Alphabet"/>
    <s v="L"/>
    <s v="Yes"/>
    <x v="4"/>
    <s v="Check Return/Refund"/>
    <m/>
    <n v="0.45"/>
    <s v="Valid"/>
    <s v="Include"/>
    <n v="0"/>
    <s v="Insufficient Data"/>
    <s v="Missing Information"/>
    <s v="Exclude"/>
    <d v="2025-06-12T00:00:00"/>
    <d v="2025-06-12T00:00:00"/>
    <s v="Yes"/>
    <s v="Online"/>
    <s v="Kolkata"/>
    <s v="Kolkata"/>
    <n v="-693.38"/>
  </r>
  <r>
    <n v="4376"/>
    <x v="2"/>
    <x v="1"/>
    <x v="15"/>
    <s v="M"/>
    <s v="Alphabet"/>
    <s v="M"/>
    <s v="Yes"/>
    <x v="0"/>
    <s v="Available"/>
    <n v="7651.93"/>
    <n v="1.08"/>
    <s v="Invalid"/>
    <s v="Exclude"/>
    <n v="0"/>
    <s v="Insufficient Data"/>
    <s v="Missing Information"/>
    <s v="Exclude"/>
    <d v="2024-08-05T00:00:00"/>
    <d v="2024-08-05T00:00:00"/>
    <s v="Yes"/>
    <s v="Online"/>
    <s v="Kolkata"/>
    <s v="Kolkata"/>
    <n v="546.84"/>
  </r>
  <r>
    <n v="4377"/>
    <x v="1"/>
    <x v="3"/>
    <x v="11"/>
    <n v="12"/>
    <s v="Number"/>
    <s v="12"/>
    <s v="Yes"/>
    <x v="0"/>
    <s v="Available"/>
    <m/>
    <n v="0.89"/>
    <s v="Valid"/>
    <s v="Include"/>
    <n v="0"/>
    <s v="Insufficient Data"/>
    <s v="Missing Information"/>
    <s v="Exclude"/>
    <d v="2024-12-07T00:00:00"/>
    <d v="2024-12-07T00:00:00"/>
    <s v="Yes"/>
    <s v="Retail"/>
    <s v="Mumbai"/>
    <s v="Mumbai"/>
    <n v="2302.2199999999998"/>
  </r>
  <r>
    <n v="4378"/>
    <x v="2"/>
    <x v="0"/>
    <x v="5"/>
    <m/>
    <s v="Missing"/>
    <s v="Unknown"/>
    <s v="No"/>
    <x v="2"/>
    <s v="Sold"/>
    <n v="2620.09"/>
    <m/>
    <s v="Invalid"/>
    <s v="Exclude"/>
    <n v="0"/>
    <n v="10480.36"/>
    <s v="Valid Revenue"/>
    <s v="Include"/>
    <d v="2024-08-29T00:00:00"/>
    <d v="2024-08-29T00:00:00"/>
    <s v="Yes"/>
    <s v="Online"/>
    <s v="Mumbai"/>
    <s v="Mumbai"/>
    <n v="263.16000000000003"/>
  </r>
  <r>
    <n v="4379"/>
    <x v="1"/>
    <x v="2"/>
    <x v="18"/>
    <n v="9"/>
    <s v="Number"/>
    <s v="9"/>
    <s v="Yes"/>
    <x v="1"/>
    <s v="Sold"/>
    <m/>
    <m/>
    <s v="Invalid"/>
    <s v="Exclude"/>
    <n v="0"/>
    <s v="Insufficient Data"/>
    <s v="Missing Information"/>
    <s v="Exclude"/>
    <m/>
    <s v="Missing Date"/>
    <s v="No"/>
    <s v="Online"/>
    <s v="Hyderabad"/>
    <s v="Hyderabad"/>
    <n v="974.37"/>
  </r>
  <r>
    <n v="4380"/>
    <x v="2"/>
    <x v="1"/>
    <x v="15"/>
    <s v="M"/>
    <s v="Alphabet"/>
    <s v="M"/>
    <s v="Yes"/>
    <x v="3"/>
    <s v="Sold"/>
    <m/>
    <n v="0.56999999999999995"/>
    <s v="Valid"/>
    <s v="Include"/>
    <n v="0"/>
    <s v="Insufficient Data"/>
    <s v="Missing Information"/>
    <s v="Exclude"/>
    <m/>
    <s v="Missing Date"/>
    <s v="No"/>
    <s v="Online"/>
    <s v="Pune"/>
    <s v="Pune"/>
    <n v="3456.67"/>
  </r>
  <r>
    <n v="4381"/>
    <x v="2"/>
    <x v="0"/>
    <x v="5"/>
    <s v="XL"/>
    <s v="Alphabet"/>
    <s v="XL"/>
    <s v="Yes"/>
    <x v="0"/>
    <s v="Available"/>
    <n v="2476.41"/>
    <m/>
    <s v="Invalid"/>
    <s v="Exclude"/>
    <n v="0"/>
    <s v="Insufficient Data"/>
    <s v="Missing Information"/>
    <s v="Exclude"/>
    <m/>
    <s v="Missing Date"/>
    <s v="No"/>
    <s v="Retail"/>
    <s v="Pune"/>
    <s v="Pune"/>
    <n v="1189.49"/>
  </r>
  <r>
    <n v="4382"/>
    <x v="0"/>
    <x v="1"/>
    <x v="6"/>
    <m/>
    <s v="Missing"/>
    <s v="Unknown"/>
    <s v="No"/>
    <x v="6"/>
    <s v="Sold"/>
    <m/>
    <m/>
    <s v="Invalid"/>
    <s v="Exclude"/>
    <n v="0"/>
    <s v="Insufficient Data"/>
    <s v="Missing Information"/>
    <s v="Exclude"/>
    <d v="2024-11-24T00:00:00"/>
    <d v="2024-11-24T00:00:00"/>
    <s v="Yes"/>
    <s v="Retail"/>
    <s v="Hyderabad"/>
    <s v="Hyderabad"/>
    <n v="3659.71"/>
  </r>
  <r>
    <n v="4383"/>
    <x v="1"/>
    <x v="1"/>
    <x v="1"/>
    <m/>
    <s v="Missing"/>
    <s v="Unknown"/>
    <s v="No"/>
    <x v="0"/>
    <s v="Available"/>
    <m/>
    <n v="0.16"/>
    <s v="Valid"/>
    <s v="Include"/>
    <n v="0"/>
    <s v="Insufficient Data"/>
    <s v="Missing Information"/>
    <s v="Exclude"/>
    <d v="2024-12-24T00:00:00"/>
    <d v="2024-12-24T00:00:00"/>
    <s v="Yes"/>
    <s v="Retail"/>
    <s v="Delhi"/>
    <s v="Delhi"/>
    <n v="3378.64"/>
  </r>
  <r>
    <n v="4384"/>
    <x v="1"/>
    <x v="3"/>
    <x v="16"/>
    <m/>
    <s v="Missing"/>
    <s v="Unknown"/>
    <s v="No"/>
    <x v="0"/>
    <s v="Available"/>
    <m/>
    <n v="0.6"/>
    <s v="Valid"/>
    <s v="Include"/>
    <n v="0"/>
    <s v="Insufficient Data"/>
    <s v="Missing Information"/>
    <s v="Exclude"/>
    <d v="2024-06-15T00:00:00"/>
    <d v="2024-06-15T00:00:00"/>
    <s v="Yes"/>
    <s v="Online"/>
    <s v="Kolkata"/>
    <s v="Kolkata"/>
    <n v="3507.63"/>
  </r>
  <r>
    <n v="4385"/>
    <x v="2"/>
    <x v="4"/>
    <x v="12"/>
    <s v="L"/>
    <s v="Alphabet"/>
    <s v="L"/>
    <s v="Yes"/>
    <x v="0"/>
    <s v="Available"/>
    <n v="9057.85"/>
    <n v="0.84"/>
    <s v="Valid"/>
    <s v="Include"/>
    <n v="0"/>
    <s v="Insufficient Data"/>
    <s v="Missing Information"/>
    <s v="Exclude"/>
    <d v="2023-12-13T00:00:00"/>
    <d v="2023-12-13T00:00:00"/>
    <s v="Yes"/>
    <s v="Retail"/>
    <s v="Kolkata"/>
    <s v="Kolkata"/>
    <n v="1767.32"/>
  </r>
  <r>
    <n v="4386"/>
    <x v="0"/>
    <x v="4"/>
    <x v="13"/>
    <m/>
    <s v="Missing"/>
    <s v="Unknown"/>
    <s v="No"/>
    <x v="6"/>
    <s v="Sold"/>
    <n v="3432.35"/>
    <n v="0.34"/>
    <s v="Valid"/>
    <s v="Include"/>
    <n v="4530.7"/>
    <n v="4530.7019999999993"/>
    <s v="Valid Revenue"/>
    <s v="Include"/>
    <d v="2025-06-14T00:00:00"/>
    <d v="2025-06-14T00:00:00"/>
    <s v="Yes"/>
    <s v="Online"/>
    <s v="bengaluru"/>
    <s v="Bengaluru"/>
    <n v="2576.11"/>
  </r>
  <r>
    <n v="4387"/>
    <x v="1"/>
    <x v="2"/>
    <x v="17"/>
    <m/>
    <s v="Missing"/>
    <s v="Unknown"/>
    <s v="No"/>
    <x v="2"/>
    <s v="Sold"/>
    <n v="2616.9"/>
    <m/>
    <s v="Invalid"/>
    <s v="Exclude"/>
    <n v="0"/>
    <n v="10467.6"/>
    <s v="Valid Revenue"/>
    <s v="Include"/>
    <d v="2025-03-27T00:00:00"/>
    <d v="2025-03-27T00:00:00"/>
    <s v="Yes"/>
    <s v="Retail"/>
    <s v="Delhi"/>
    <s v="Delhi"/>
    <n v="3770.94"/>
  </r>
  <r>
    <n v="4388"/>
    <x v="1"/>
    <x v="0"/>
    <x v="14"/>
    <s v="M"/>
    <s v="Alphabet"/>
    <s v="M"/>
    <s v="Yes"/>
    <x v="0"/>
    <s v="Available"/>
    <m/>
    <m/>
    <s v="Invalid"/>
    <s v="Exclude"/>
    <n v="0"/>
    <s v="Insufficient Data"/>
    <s v="Missing Information"/>
    <s v="Exclude"/>
    <d v="2025-07-02T00:00:00"/>
    <d v="2025-07-02T00:00:00"/>
    <s v="Yes"/>
    <s v="Retail"/>
    <s v="bengaluru"/>
    <s v="Bengaluru"/>
    <n v="2186.94"/>
  </r>
  <r>
    <n v="4389"/>
    <x v="1"/>
    <x v="4"/>
    <x v="13"/>
    <s v="M"/>
    <s v="Alphabet"/>
    <s v="M"/>
    <s v="Yes"/>
    <x v="5"/>
    <s v="Available"/>
    <n v="9304.56"/>
    <m/>
    <s v="Invalid"/>
    <s v="Exclude"/>
    <n v="0"/>
    <n v="0"/>
    <s v="No Recorded Revenue"/>
    <s v="Exclude"/>
    <d v="2025-07-06T00:00:00"/>
    <d v="2025-07-06T00:00:00"/>
    <s v="Yes"/>
    <s v="Online"/>
    <s v="Kolkata"/>
    <s v="Kolkata"/>
    <n v="2773.13"/>
  </r>
  <r>
    <n v="4390"/>
    <x v="0"/>
    <x v="2"/>
    <x v="7"/>
    <s v="L"/>
    <s v="Alphabet"/>
    <s v="L"/>
    <s v="Yes"/>
    <x v="0"/>
    <s v="Available"/>
    <m/>
    <n v="1.1100000000000001"/>
    <s v="Invalid"/>
    <s v="Exclude"/>
    <n v="0"/>
    <s v="Insufficient Data"/>
    <s v="Missing Information"/>
    <s v="Exclude"/>
    <d v="2024-12-05T00:00:00"/>
    <d v="2024-12-05T00:00:00"/>
    <s v="Yes"/>
    <s v="Online"/>
    <s v="Bangalore"/>
    <s v="Bangalore"/>
    <n v="848.64"/>
  </r>
  <r>
    <n v="4391"/>
    <x v="1"/>
    <x v="2"/>
    <x v="17"/>
    <n v="9"/>
    <s v="Number"/>
    <s v="9"/>
    <s v="Yes"/>
    <x v="0"/>
    <s v="Available"/>
    <n v="9569.18"/>
    <m/>
    <s v="Invalid"/>
    <s v="Exclude"/>
    <n v="0"/>
    <s v="Insufficient Data"/>
    <s v="Missing Information"/>
    <s v="Exclude"/>
    <d v="2025-04-20T00:00:00"/>
    <d v="2025-04-20T00:00:00"/>
    <s v="Yes"/>
    <s v="Retail"/>
    <s v="Pune"/>
    <s v="Pune"/>
    <n v="2446.09"/>
  </r>
  <r>
    <n v="4392"/>
    <x v="0"/>
    <x v="0"/>
    <x v="9"/>
    <m/>
    <s v="Missing"/>
    <s v="Unknown"/>
    <s v="No"/>
    <x v="0"/>
    <s v="Available"/>
    <m/>
    <m/>
    <s v="Invalid"/>
    <s v="Exclude"/>
    <n v="0"/>
    <s v="Insufficient Data"/>
    <s v="Missing Information"/>
    <s v="Exclude"/>
    <d v="2025-04-19T00:00:00"/>
    <d v="2025-04-19T00:00:00"/>
    <s v="Yes"/>
    <s v="Retail"/>
    <s v="Bangalore"/>
    <s v="Bangalore"/>
    <n v="1619.78"/>
  </r>
  <r>
    <n v="4393"/>
    <x v="1"/>
    <x v="4"/>
    <x v="12"/>
    <s v="L"/>
    <s v="Alphabet"/>
    <s v="L"/>
    <s v="Yes"/>
    <x v="0"/>
    <s v="Available"/>
    <m/>
    <m/>
    <s v="Invalid"/>
    <s v="Exclude"/>
    <n v="0"/>
    <s v="Insufficient Data"/>
    <s v="Missing Information"/>
    <s v="Exclude"/>
    <m/>
    <s v="Missing Date"/>
    <s v="No"/>
    <s v="Retail"/>
    <s v="Kolkata"/>
    <s v="Kolkata"/>
    <n v="-41.67"/>
  </r>
  <r>
    <n v="4394"/>
    <x v="1"/>
    <x v="0"/>
    <x v="14"/>
    <s v="L"/>
    <s v="Alphabet"/>
    <s v="L"/>
    <s v="Yes"/>
    <x v="0"/>
    <s v="Available"/>
    <n v="8873.61"/>
    <n v="0.81"/>
    <s v="Valid"/>
    <s v="Include"/>
    <n v="0"/>
    <s v="Insufficient Data"/>
    <s v="Missing Information"/>
    <s v="Exclude"/>
    <d v="2025-03-14T00:00:00"/>
    <d v="2025-03-14T00:00:00"/>
    <s v="Yes"/>
    <s v="Retail"/>
    <s v="bengaluru"/>
    <s v="Bengaluru"/>
    <n v="1663.56"/>
  </r>
  <r>
    <n v="4395"/>
    <x v="0"/>
    <x v="3"/>
    <x v="10"/>
    <s v="M"/>
    <s v="Alphabet"/>
    <s v="M"/>
    <s v="Yes"/>
    <x v="6"/>
    <s v="Sold"/>
    <n v="5282.31"/>
    <m/>
    <s v="Invalid"/>
    <s v="Exclude"/>
    <n v="0"/>
    <n v="10564.62"/>
    <s v="Valid Revenue"/>
    <s v="Include"/>
    <d v="2025-04-20T00:00:00"/>
    <d v="2025-04-20T00:00:00"/>
    <s v="Yes"/>
    <s v="Online"/>
    <s v="Mumbai"/>
    <s v="Mumbai"/>
    <n v="3365.61"/>
  </r>
  <r>
    <n v="4396"/>
    <x v="0"/>
    <x v="1"/>
    <x v="15"/>
    <m/>
    <s v="Missing"/>
    <s v="Unknown"/>
    <s v="No"/>
    <x v="6"/>
    <s v="Sold"/>
    <n v="2392.41"/>
    <m/>
    <s v="Invalid"/>
    <s v="Exclude"/>
    <n v="0"/>
    <n v="4784.82"/>
    <s v="Valid Revenue"/>
    <s v="Include"/>
    <d v="2025-01-30T00:00:00"/>
    <d v="2025-01-30T00:00:00"/>
    <s v="Yes"/>
    <s v="Online"/>
    <s v="Pune"/>
    <s v="Pune"/>
    <n v="1592.95"/>
  </r>
  <r>
    <n v="4397"/>
    <x v="2"/>
    <x v="3"/>
    <x v="4"/>
    <n v="9"/>
    <s v="Number"/>
    <s v="9"/>
    <s v="Yes"/>
    <x v="4"/>
    <s v="Check Return/Refund"/>
    <m/>
    <m/>
    <s v="Invalid"/>
    <s v="Exclude"/>
    <n v="0"/>
    <s v="Insufficient Data"/>
    <s v="Missing Information"/>
    <s v="Exclude"/>
    <d v="2025-05-08T00:00:00"/>
    <d v="2025-05-08T00:00:00"/>
    <s v="Yes"/>
    <s v="Retail"/>
    <s v="Delhi"/>
    <s v="Delhi"/>
    <n v="-671.54"/>
  </r>
  <r>
    <n v="4398"/>
    <x v="2"/>
    <x v="1"/>
    <x v="2"/>
    <s v="XL"/>
    <s v="Alphabet"/>
    <s v="XL"/>
    <s v="Yes"/>
    <x v="6"/>
    <s v="Sold"/>
    <m/>
    <m/>
    <s v="Invalid"/>
    <s v="Exclude"/>
    <n v="0"/>
    <s v="Insufficient Data"/>
    <s v="Missing Information"/>
    <s v="Exclude"/>
    <d v="2024-06-29T00:00:00"/>
    <d v="2024-06-29T00:00:00"/>
    <s v="Yes"/>
    <s v="Online"/>
    <s v="Delhi"/>
    <s v="Delhi"/>
    <n v="1971.9"/>
  </r>
  <r>
    <n v="4399"/>
    <x v="2"/>
    <x v="4"/>
    <x v="8"/>
    <s v="L"/>
    <s v="Alphabet"/>
    <s v="L"/>
    <s v="Yes"/>
    <x v="0"/>
    <s v="Available"/>
    <n v="7607.91"/>
    <m/>
    <s v="Invalid"/>
    <s v="Exclude"/>
    <n v="0"/>
    <s v="Insufficient Data"/>
    <s v="Missing Information"/>
    <s v="Exclude"/>
    <d v="2025-01-06T00:00:00"/>
    <d v="2025-01-06T00:00:00"/>
    <s v="Yes"/>
    <s v="Online"/>
    <s v="bengaluru"/>
    <s v="Bengaluru"/>
    <n v="-161.85"/>
  </r>
  <r>
    <n v="4400"/>
    <x v="1"/>
    <x v="2"/>
    <x v="18"/>
    <s v="M"/>
    <s v="Alphabet"/>
    <s v="M"/>
    <s v="Yes"/>
    <x v="2"/>
    <s v="Sold"/>
    <n v="7798.57"/>
    <n v="0.28000000000000003"/>
    <s v="Valid"/>
    <s v="Include"/>
    <n v="22459.88"/>
    <n v="22459.881599999997"/>
    <s v="Valid Revenue"/>
    <s v="Include"/>
    <d v="2025-05-27T00:00:00"/>
    <d v="2025-05-27T00:00:00"/>
    <s v="Yes"/>
    <s v="Retail"/>
    <s v="Kolkata"/>
    <s v="Kolkata"/>
    <n v="1334.4"/>
  </r>
  <r>
    <n v="4401"/>
    <x v="2"/>
    <x v="2"/>
    <x v="3"/>
    <s v="XL"/>
    <s v="Alphabet"/>
    <s v="XL"/>
    <s v="Yes"/>
    <x v="0"/>
    <s v="Available"/>
    <m/>
    <m/>
    <s v="Invalid"/>
    <s v="Exclude"/>
    <n v="0"/>
    <s v="Insufficient Data"/>
    <s v="Missing Information"/>
    <s v="Exclude"/>
    <d v="2024-11-25T00:00:00"/>
    <d v="2024-11-25T00:00:00"/>
    <s v="Yes"/>
    <s v="Retail"/>
    <s v="Kolkata"/>
    <s v="Kolkata"/>
    <n v="3410.82"/>
  </r>
  <r>
    <n v="4402"/>
    <x v="1"/>
    <x v="1"/>
    <x v="2"/>
    <m/>
    <s v="Missing"/>
    <s v="Unknown"/>
    <s v="No"/>
    <x v="3"/>
    <s v="Sold"/>
    <m/>
    <n v="0.38"/>
    <s v="Valid"/>
    <s v="Include"/>
    <n v="0"/>
    <s v="Insufficient Data"/>
    <s v="Missing Information"/>
    <s v="Exclude"/>
    <d v="2024-11-19T00:00:00"/>
    <d v="2024-11-19T00:00:00"/>
    <s v="Yes"/>
    <s v="Online"/>
    <s v="Mumbai"/>
    <s v="Mumbai"/>
    <n v="2429.5700000000002"/>
  </r>
  <r>
    <n v="4403"/>
    <x v="0"/>
    <x v="4"/>
    <x v="12"/>
    <s v="L"/>
    <s v="Alphabet"/>
    <s v="L"/>
    <s v="Yes"/>
    <x v="5"/>
    <s v="Available"/>
    <n v="3086.75"/>
    <m/>
    <s v="Invalid"/>
    <s v="Exclude"/>
    <n v="0"/>
    <n v="0"/>
    <s v="No Recorded Revenue"/>
    <s v="Exclude"/>
    <d v="2024-08-27T00:00:00"/>
    <d v="2024-08-27T00:00:00"/>
    <s v="Yes"/>
    <s v="Online"/>
    <s v="Pune"/>
    <s v="Pune"/>
    <n v="-681.62"/>
  </r>
  <r>
    <n v="4404"/>
    <x v="1"/>
    <x v="3"/>
    <x v="11"/>
    <s v="M"/>
    <s v="Alphabet"/>
    <s v="M"/>
    <s v="Yes"/>
    <x v="0"/>
    <s v="Available"/>
    <m/>
    <m/>
    <s v="Invalid"/>
    <s v="Exclude"/>
    <n v="0"/>
    <s v="Insufficient Data"/>
    <s v="Missing Information"/>
    <s v="Exclude"/>
    <m/>
    <s v="Missing Date"/>
    <s v="No"/>
    <s v="Retail"/>
    <s v="Hyderabad"/>
    <s v="Hyderabad"/>
    <n v="2129.29"/>
  </r>
  <r>
    <n v="4405"/>
    <x v="1"/>
    <x v="0"/>
    <x v="5"/>
    <s v="XL"/>
    <s v="Alphabet"/>
    <s v="XL"/>
    <s v="Yes"/>
    <x v="4"/>
    <s v="Check Return/Refund"/>
    <m/>
    <n v="1.24"/>
    <s v="Invalid"/>
    <s v="Exclude"/>
    <n v="0"/>
    <s v="Insufficient Data"/>
    <s v="Missing Information"/>
    <s v="Exclude"/>
    <d v="2025-02-24T00:00:00"/>
    <d v="2025-02-24T00:00:00"/>
    <s v="Yes"/>
    <s v="Retail"/>
    <s v="Pune"/>
    <s v="Pune"/>
    <n v="3373.28"/>
  </r>
  <r>
    <n v="4406"/>
    <x v="1"/>
    <x v="4"/>
    <x v="12"/>
    <m/>
    <s v="Missing"/>
    <s v="Unknown"/>
    <s v="No"/>
    <x v="0"/>
    <s v="Available"/>
    <n v="4079.94"/>
    <m/>
    <s v="Invalid"/>
    <s v="Exclude"/>
    <n v="0"/>
    <s v="Insufficient Data"/>
    <s v="Missing Information"/>
    <s v="Exclude"/>
    <d v="2025-02-01T00:00:00"/>
    <d v="2025-02-01T00:00:00"/>
    <s v="Yes"/>
    <s v="Online"/>
    <s v="Kolkata"/>
    <s v="Kolkata"/>
    <n v="3276.97"/>
  </r>
  <r>
    <n v="4407"/>
    <x v="0"/>
    <x v="2"/>
    <x v="7"/>
    <s v="M"/>
    <s v="Alphabet"/>
    <s v="M"/>
    <s v="Yes"/>
    <x v="0"/>
    <s v="Available"/>
    <m/>
    <n v="1.1100000000000001"/>
    <s v="Invalid"/>
    <s v="Exclude"/>
    <n v="0"/>
    <s v="Insufficient Data"/>
    <s v="Missing Information"/>
    <s v="Exclude"/>
    <m/>
    <s v="Missing Date"/>
    <s v="No"/>
    <s v="Online"/>
    <s v="Mumbai"/>
    <s v="Mumbai"/>
    <n v="3172.6"/>
  </r>
  <r>
    <n v="4408"/>
    <x v="0"/>
    <x v="0"/>
    <x v="9"/>
    <s v="XL"/>
    <s v="Alphabet"/>
    <s v="XL"/>
    <s v="Yes"/>
    <x v="3"/>
    <s v="Sold"/>
    <n v="3409.83"/>
    <m/>
    <s v="Invalid"/>
    <s v="Exclude"/>
    <n v="0"/>
    <n v="3409.83"/>
    <s v="Valid Revenue"/>
    <s v="Include"/>
    <m/>
    <s v="Missing Date"/>
    <s v="No"/>
    <s v="Online"/>
    <s v="bengaluru"/>
    <s v="Bengaluru"/>
    <n v="1822"/>
  </r>
  <r>
    <n v="4409"/>
    <x v="0"/>
    <x v="0"/>
    <x v="5"/>
    <s v="L"/>
    <s v="Alphabet"/>
    <s v="L"/>
    <s v="Yes"/>
    <x v="0"/>
    <s v="Available"/>
    <m/>
    <n v="0.01"/>
    <s v="Valid"/>
    <s v="Include"/>
    <n v="0"/>
    <s v="Insufficient Data"/>
    <s v="Missing Information"/>
    <s v="Exclude"/>
    <m/>
    <s v="Missing Date"/>
    <s v="No"/>
    <s v="Retail"/>
    <s v="Bangalore"/>
    <s v="Bangalore"/>
    <n v="2707.33"/>
  </r>
  <r>
    <n v="4410"/>
    <x v="2"/>
    <x v="4"/>
    <x v="12"/>
    <s v="XL"/>
    <s v="Alphabet"/>
    <s v="XL"/>
    <s v="Yes"/>
    <x v="4"/>
    <s v="Check Return/Refund"/>
    <n v="5967.57"/>
    <n v="1.1000000000000001"/>
    <s v="Invalid"/>
    <s v="Exclude"/>
    <n v="596.76"/>
    <s v="Insufficient Data"/>
    <s v="Missing Information"/>
    <s v="Exclude"/>
    <d v="2024-01-26T00:00:00"/>
    <d v="2024-01-26T00:00:00"/>
    <s v="Yes"/>
    <s v="Retail"/>
    <s v="Mumbai"/>
    <s v="Mumbai"/>
    <n v="-1011.68"/>
  </r>
  <r>
    <n v="4411"/>
    <x v="0"/>
    <x v="2"/>
    <x v="18"/>
    <s v="M"/>
    <s v="Alphabet"/>
    <s v="M"/>
    <s v="Yes"/>
    <x v="0"/>
    <s v="Available"/>
    <m/>
    <m/>
    <s v="Invalid"/>
    <s v="Exclude"/>
    <n v="0"/>
    <s v="Insufficient Data"/>
    <s v="Missing Information"/>
    <s v="Exclude"/>
    <m/>
    <s v="Missing Date"/>
    <s v="No"/>
    <s v="Retail"/>
    <s v="Hyderabad"/>
    <s v="Hyderabad"/>
    <n v="3130.26"/>
  </r>
  <r>
    <n v="4412"/>
    <x v="0"/>
    <x v="2"/>
    <x v="3"/>
    <s v="XL"/>
    <s v="Alphabet"/>
    <s v="XL"/>
    <s v="Yes"/>
    <x v="3"/>
    <s v="Sold"/>
    <m/>
    <m/>
    <s v="Invalid"/>
    <s v="Exclude"/>
    <n v="0"/>
    <s v="Insufficient Data"/>
    <s v="Missing Information"/>
    <s v="Exclude"/>
    <d v="2025-05-25T00:00:00"/>
    <d v="2025-05-25T00:00:00"/>
    <s v="Yes"/>
    <s v="Online"/>
    <s v="Kolkata"/>
    <s v="Kolkata"/>
    <n v="3452.75"/>
  </r>
  <r>
    <n v="4413"/>
    <x v="2"/>
    <x v="3"/>
    <x v="11"/>
    <s v="M"/>
    <s v="Alphabet"/>
    <s v="M"/>
    <s v="Yes"/>
    <x v="0"/>
    <s v="Available"/>
    <m/>
    <m/>
    <s v="Invalid"/>
    <s v="Exclude"/>
    <n v="0"/>
    <s v="Insufficient Data"/>
    <s v="Missing Information"/>
    <s v="Exclude"/>
    <d v="2024-09-03T00:00:00"/>
    <d v="2024-09-03T00:00:00"/>
    <s v="Yes"/>
    <s v="Retail"/>
    <s v="Hyderabad"/>
    <s v="Hyderabad"/>
    <n v="2790.67"/>
  </r>
  <r>
    <n v="4414"/>
    <x v="0"/>
    <x v="3"/>
    <x v="16"/>
    <n v="9"/>
    <s v="Number"/>
    <s v="9"/>
    <s v="Yes"/>
    <x v="0"/>
    <s v="Available"/>
    <m/>
    <n v="0.32"/>
    <s v="Valid"/>
    <s v="Include"/>
    <n v="0"/>
    <s v="Insufficient Data"/>
    <s v="Missing Information"/>
    <s v="Exclude"/>
    <d v="2024-09-05T00:00:00"/>
    <d v="2024-09-05T00:00:00"/>
    <s v="Yes"/>
    <s v="Retail"/>
    <s v="Hyderabad"/>
    <s v="Hyderabad"/>
    <n v="3503.26"/>
  </r>
  <r>
    <n v="4415"/>
    <x v="0"/>
    <x v="3"/>
    <x v="11"/>
    <n v="12"/>
    <s v="Number"/>
    <s v="12"/>
    <s v="Yes"/>
    <x v="0"/>
    <s v="Available"/>
    <n v="3671.95"/>
    <m/>
    <s v="Invalid"/>
    <s v="Exclude"/>
    <n v="0"/>
    <s v="Insufficient Data"/>
    <s v="Missing Information"/>
    <s v="Exclude"/>
    <m/>
    <s v="Missing Date"/>
    <s v="No"/>
    <s v="Retail"/>
    <s v="Pune"/>
    <s v="Pune"/>
    <n v="2797.91"/>
  </r>
  <r>
    <n v="4416"/>
    <x v="1"/>
    <x v="4"/>
    <x v="13"/>
    <m/>
    <s v="Missing"/>
    <s v="Unknown"/>
    <s v="No"/>
    <x v="0"/>
    <s v="Available"/>
    <n v="2365.6"/>
    <m/>
    <s v="Invalid"/>
    <s v="Exclude"/>
    <n v="0"/>
    <s v="Insufficient Data"/>
    <s v="Missing Information"/>
    <s v="Exclude"/>
    <d v="2025-06-07T00:00:00"/>
    <d v="2025-06-07T00:00:00"/>
    <s v="Yes"/>
    <s v="Retail"/>
    <s v="Mumbai"/>
    <s v="Mumbai"/>
    <n v="-178.54"/>
  </r>
  <r>
    <n v="4417"/>
    <x v="1"/>
    <x v="1"/>
    <x v="1"/>
    <s v="L"/>
    <s v="Alphabet"/>
    <s v="L"/>
    <s v="Yes"/>
    <x v="0"/>
    <s v="Available"/>
    <m/>
    <n v="0.83"/>
    <s v="Valid"/>
    <s v="Include"/>
    <n v="0"/>
    <s v="Insufficient Data"/>
    <s v="Missing Information"/>
    <s v="Exclude"/>
    <m/>
    <s v="Missing Date"/>
    <s v="No"/>
    <s v="Retail"/>
    <s v="Hyderabad"/>
    <s v="Hyderabad"/>
    <n v="2668.14"/>
  </r>
  <r>
    <n v="4418"/>
    <x v="1"/>
    <x v="0"/>
    <x v="9"/>
    <s v="XL"/>
    <s v="Alphabet"/>
    <s v="XL"/>
    <s v="Yes"/>
    <x v="6"/>
    <s v="Sold"/>
    <n v="3139.93"/>
    <n v="0.46"/>
    <s v="Valid"/>
    <s v="Include"/>
    <n v="3391.12"/>
    <n v="3391.1244000000002"/>
    <s v="Valid Revenue"/>
    <s v="Include"/>
    <m/>
    <s v="Missing Date"/>
    <s v="No"/>
    <s v="Online"/>
    <s v="Kolkata"/>
    <s v="Kolkata"/>
    <n v="3548.13"/>
  </r>
  <r>
    <n v="4419"/>
    <x v="0"/>
    <x v="0"/>
    <x v="5"/>
    <n v="9"/>
    <s v="Number"/>
    <s v="9"/>
    <s v="Yes"/>
    <x v="0"/>
    <s v="Available"/>
    <m/>
    <m/>
    <s v="Invalid"/>
    <s v="Exclude"/>
    <n v="0"/>
    <s v="Insufficient Data"/>
    <s v="Missing Information"/>
    <s v="Exclude"/>
    <d v="2025-01-17T00:00:00"/>
    <d v="2025-01-17T00:00:00"/>
    <s v="Yes"/>
    <s v="Online"/>
    <s v="Bangalore"/>
    <s v="Bangalore"/>
    <n v="61.45"/>
  </r>
  <r>
    <n v="4420"/>
    <x v="1"/>
    <x v="2"/>
    <x v="3"/>
    <s v="L"/>
    <s v="Alphabet"/>
    <s v="L"/>
    <s v="Yes"/>
    <x v="2"/>
    <s v="Sold"/>
    <n v="4904.79"/>
    <n v="1.19"/>
    <s v="Invalid"/>
    <s v="Exclude"/>
    <n v="-3727.64"/>
    <s v="Insufficient Data"/>
    <s v="Missing Information"/>
    <s v="Exclude"/>
    <d v="2023-11-08T00:00:00"/>
    <d v="2023-11-08T00:00:00"/>
    <s v="Yes"/>
    <s v="Retail"/>
    <s v="Pune"/>
    <s v="Pune"/>
    <n v="2633.82"/>
  </r>
  <r>
    <n v="4421"/>
    <x v="1"/>
    <x v="3"/>
    <x v="4"/>
    <s v="XL"/>
    <s v="Alphabet"/>
    <s v="XL"/>
    <s v="Yes"/>
    <x v="0"/>
    <s v="Available"/>
    <m/>
    <m/>
    <s v="Invalid"/>
    <s v="Exclude"/>
    <n v="0"/>
    <s v="Insufficient Data"/>
    <s v="Missing Information"/>
    <s v="Exclude"/>
    <d v="2024-09-05T00:00:00"/>
    <d v="2024-09-05T00:00:00"/>
    <s v="Yes"/>
    <s v="Online"/>
    <s v="Mumbai"/>
    <s v="Mumbai"/>
    <n v="3005.03"/>
  </r>
  <r>
    <n v="4422"/>
    <x v="2"/>
    <x v="3"/>
    <x v="4"/>
    <m/>
    <s v="Missing"/>
    <s v="Unknown"/>
    <s v="No"/>
    <x v="0"/>
    <s v="Available"/>
    <m/>
    <n v="0.43"/>
    <s v="Valid"/>
    <s v="Include"/>
    <n v="0"/>
    <s v="Insufficient Data"/>
    <s v="Missing Information"/>
    <s v="Exclude"/>
    <d v="2025-06-08T00:00:00"/>
    <d v="2025-06-08T00:00:00"/>
    <s v="Yes"/>
    <s v="Online"/>
    <s v="Delhi"/>
    <s v="Delhi"/>
    <n v="1143.45"/>
  </r>
  <r>
    <n v="4423"/>
    <x v="2"/>
    <x v="3"/>
    <x v="11"/>
    <n v="6"/>
    <s v="Number"/>
    <s v="6"/>
    <s v="Yes"/>
    <x v="3"/>
    <s v="Sold"/>
    <n v="5381.5"/>
    <m/>
    <s v="Invalid"/>
    <s v="Exclude"/>
    <n v="0"/>
    <n v="5381.5"/>
    <s v="Valid Revenue"/>
    <s v="Include"/>
    <d v="2025-01-03T00:00:00"/>
    <d v="2025-01-03T00:00:00"/>
    <s v="Yes"/>
    <s v="Retail"/>
    <s v="Pune"/>
    <s v="Pune"/>
    <n v="57.84"/>
  </r>
  <r>
    <n v="2007"/>
    <x v="2"/>
    <x v="1"/>
    <x v="15"/>
    <s v="L"/>
    <s v="Alphabet"/>
    <s v="L"/>
    <s v="Yes"/>
    <x v="0"/>
    <s v="Available"/>
    <n v="7652.31"/>
    <m/>
    <s v="Invalid"/>
    <s v="Exclude"/>
    <n v="0"/>
    <s v="Insufficient Data"/>
    <s v="Missing Information"/>
    <s v="Exclude"/>
    <d v="2023-09-29T00:00:00"/>
    <d v="2023-09-29T00:00:00"/>
    <s v="Yes"/>
    <s v="Retail"/>
    <s v="Bangalore"/>
    <s v="Bangalore"/>
    <n v="1515.95"/>
  </r>
  <r>
    <n v="4425"/>
    <x v="1"/>
    <x v="3"/>
    <x v="10"/>
    <s v="L"/>
    <s v="Alphabet"/>
    <s v="L"/>
    <s v="Yes"/>
    <x v="5"/>
    <s v="Available"/>
    <n v="4034.25"/>
    <m/>
    <s v="Invalid"/>
    <s v="Exclude"/>
    <n v="0"/>
    <n v="0"/>
    <s v="No Recorded Revenue"/>
    <s v="Exclude"/>
    <d v="2023-09-04T00:00:00"/>
    <d v="2023-09-04T00:00:00"/>
    <s v="Yes"/>
    <s v="Retail"/>
    <s v="Delhi"/>
    <s v="Delhi"/>
    <n v="363.8"/>
  </r>
  <r>
    <n v="4426"/>
    <x v="2"/>
    <x v="2"/>
    <x v="3"/>
    <s v="M"/>
    <s v="Alphabet"/>
    <s v="M"/>
    <s v="Yes"/>
    <x v="3"/>
    <s v="Sold"/>
    <m/>
    <m/>
    <s v="Invalid"/>
    <s v="Exclude"/>
    <n v="0"/>
    <s v="Insufficient Data"/>
    <s v="Missing Information"/>
    <s v="Exclude"/>
    <d v="2024-12-02T00:00:00"/>
    <d v="2024-12-02T00:00:00"/>
    <s v="Yes"/>
    <s v="Online"/>
    <s v="Pune"/>
    <s v="Pune"/>
    <n v="2133.39"/>
  </r>
  <r>
    <n v="4427"/>
    <x v="1"/>
    <x v="2"/>
    <x v="17"/>
    <m/>
    <s v="Missing"/>
    <s v="Unknown"/>
    <s v="No"/>
    <x v="6"/>
    <s v="Sold"/>
    <n v="8546.9"/>
    <m/>
    <s v="Invalid"/>
    <s v="Exclude"/>
    <n v="0"/>
    <n v="17093.8"/>
    <s v="Valid Revenue"/>
    <s v="Include"/>
    <d v="2024-11-04T00:00:00"/>
    <d v="2024-11-04T00:00:00"/>
    <s v="Yes"/>
    <s v="Retail"/>
    <s v="Pune"/>
    <s v="Pune"/>
    <n v="-357.43"/>
  </r>
  <r>
    <n v="4428"/>
    <x v="0"/>
    <x v="2"/>
    <x v="7"/>
    <m/>
    <s v="Missing"/>
    <s v="Unknown"/>
    <s v="No"/>
    <x v="6"/>
    <s v="Sold"/>
    <m/>
    <m/>
    <s v="Invalid"/>
    <s v="Exclude"/>
    <n v="0"/>
    <s v="Insufficient Data"/>
    <s v="Missing Information"/>
    <s v="Exclude"/>
    <d v="2025-04-04T00:00:00"/>
    <d v="2025-04-04T00:00:00"/>
    <s v="Yes"/>
    <s v="Online"/>
    <s v="Hyderabad"/>
    <s v="Hyderabad"/>
    <n v="2700.85"/>
  </r>
  <r>
    <n v="4429"/>
    <x v="0"/>
    <x v="1"/>
    <x v="2"/>
    <s v="XL"/>
    <s v="Alphabet"/>
    <s v="XL"/>
    <s v="Yes"/>
    <x v="6"/>
    <s v="Sold"/>
    <m/>
    <n v="0.49"/>
    <s v="Valid"/>
    <s v="Include"/>
    <n v="0"/>
    <s v="Insufficient Data"/>
    <s v="Missing Information"/>
    <s v="Exclude"/>
    <d v="2025-01-18T00:00:00"/>
    <d v="2025-01-18T00:00:00"/>
    <s v="Yes"/>
    <s v="Retail"/>
    <s v="Kolkata"/>
    <s v="Kolkata"/>
    <n v="3905.15"/>
  </r>
  <r>
    <n v="4430"/>
    <x v="0"/>
    <x v="4"/>
    <x v="12"/>
    <s v="L"/>
    <s v="Alphabet"/>
    <s v="L"/>
    <s v="Yes"/>
    <x v="6"/>
    <s v="Sold"/>
    <m/>
    <n v="0.15"/>
    <s v="Valid"/>
    <s v="Include"/>
    <n v="0"/>
    <s v="Insufficient Data"/>
    <s v="Missing Information"/>
    <s v="Exclude"/>
    <d v="2025-05-16T00:00:00"/>
    <d v="2025-05-16T00:00:00"/>
    <s v="Yes"/>
    <s v="Retail"/>
    <s v="Bangalore"/>
    <s v="Bangalore"/>
    <n v="3590.87"/>
  </r>
  <r>
    <n v="4431"/>
    <x v="0"/>
    <x v="0"/>
    <x v="9"/>
    <s v="XL"/>
    <s v="Alphabet"/>
    <s v="XL"/>
    <s v="Yes"/>
    <x v="0"/>
    <s v="Available"/>
    <m/>
    <m/>
    <s v="Invalid"/>
    <s v="Exclude"/>
    <n v="0"/>
    <s v="Insufficient Data"/>
    <s v="Missing Information"/>
    <s v="Exclude"/>
    <d v="2025-01-15T00:00:00"/>
    <d v="2025-01-15T00:00:00"/>
    <s v="Yes"/>
    <s v="Online"/>
    <s v="Bangalore"/>
    <s v="Bangalore"/>
    <n v="-537.53"/>
  </r>
  <r>
    <n v="4432"/>
    <x v="2"/>
    <x v="4"/>
    <x v="8"/>
    <s v="XL"/>
    <s v="Alphabet"/>
    <s v="XL"/>
    <s v="Yes"/>
    <x v="0"/>
    <s v="Available"/>
    <n v="6378.45"/>
    <m/>
    <s v="Invalid"/>
    <s v="Exclude"/>
    <n v="0"/>
    <s v="Insufficient Data"/>
    <s v="Missing Information"/>
    <s v="Exclude"/>
    <d v="2025-06-06T00:00:00"/>
    <d v="2025-06-06T00:00:00"/>
    <s v="Yes"/>
    <s v="Retail"/>
    <s v="Hyderabad"/>
    <s v="Hyderabad"/>
    <n v="2573.36"/>
  </r>
  <r>
    <n v="4433"/>
    <x v="2"/>
    <x v="1"/>
    <x v="15"/>
    <s v="M"/>
    <s v="Alphabet"/>
    <s v="M"/>
    <s v="Yes"/>
    <x v="2"/>
    <s v="Sold"/>
    <n v="4840.5"/>
    <m/>
    <s v="Invalid"/>
    <s v="Exclude"/>
    <n v="0"/>
    <n v="19362"/>
    <s v="Valid Revenue"/>
    <s v="Include"/>
    <m/>
    <s v="Missing Date"/>
    <s v="No"/>
    <s v="Retail"/>
    <s v="Hyderabad"/>
    <s v="Hyderabad"/>
    <n v="3226.65"/>
  </r>
  <r>
    <n v="4434"/>
    <x v="2"/>
    <x v="4"/>
    <x v="13"/>
    <s v="L"/>
    <s v="Alphabet"/>
    <s v="L"/>
    <s v="Yes"/>
    <x v="1"/>
    <s v="Sold"/>
    <n v="3844.82"/>
    <m/>
    <s v="Invalid"/>
    <s v="Exclude"/>
    <n v="0"/>
    <n v="11534.460000000001"/>
    <s v="Valid Revenue"/>
    <s v="Include"/>
    <d v="2025-02-09T00:00:00"/>
    <d v="2025-02-09T00:00:00"/>
    <s v="Yes"/>
    <s v="Online"/>
    <s v="Hyderabad"/>
    <s v="Hyderabad"/>
    <n v="-289.83"/>
  </r>
  <r>
    <n v="4435"/>
    <x v="1"/>
    <x v="0"/>
    <x v="5"/>
    <s v="M"/>
    <s v="Alphabet"/>
    <s v="M"/>
    <s v="Yes"/>
    <x v="0"/>
    <s v="Available"/>
    <m/>
    <m/>
    <s v="Invalid"/>
    <s v="Exclude"/>
    <n v="0"/>
    <s v="Insufficient Data"/>
    <s v="Missing Information"/>
    <s v="Exclude"/>
    <m/>
    <s v="Missing Date"/>
    <s v="No"/>
    <s v="Online"/>
    <s v="Hyderabad"/>
    <s v="Hyderabad"/>
    <n v="2607.5700000000002"/>
  </r>
  <r>
    <n v="4436"/>
    <x v="2"/>
    <x v="0"/>
    <x v="0"/>
    <s v="M"/>
    <s v="Alphabet"/>
    <s v="M"/>
    <s v="Yes"/>
    <x v="2"/>
    <s v="Sold"/>
    <n v="2720.7"/>
    <m/>
    <s v="Invalid"/>
    <s v="Exclude"/>
    <n v="0"/>
    <n v="10882.8"/>
    <s v="Valid Revenue"/>
    <s v="Include"/>
    <d v="2025-04-08T00:00:00"/>
    <d v="2025-04-08T00:00:00"/>
    <s v="Yes"/>
    <s v="Online"/>
    <s v="Pune"/>
    <s v="Pune"/>
    <n v="-818.53"/>
  </r>
  <r>
    <n v="4437"/>
    <x v="2"/>
    <x v="4"/>
    <x v="12"/>
    <s v="XL"/>
    <s v="Alphabet"/>
    <s v="XL"/>
    <s v="Yes"/>
    <x v="6"/>
    <s v="Sold"/>
    <m/>
    <m/>
    <s v="Invalid"/>
    <s v="Exclude"/>
    <n v="0"/>
    <s v="Insufficient Data"/>
    <s v="Missing Information"/>
    <s v="Exclude"/>
    <d v="2023-11-25T00:00:00"/>
    <d v="2023-11-25T00:00:00"/>
    <s v="Yes"/>
    <s v="Retail"/>
    <s v="Hyderabad"/>
    <s v="Hyderabad"/>
    <n v="3972.33"/>
  </r>
  <r>
    <n v="4438"/>
    <x v="2"/>
    <x v="4"/>
    <x v="13"/>
    <m/>
    <s v="Missing"/>
    <s v="Unknown"/>
    <s v="No"/>
    <x v="1"/>
    <s v="Sold"/>
    <m/>
    <m/>
    <s v="Invalid"/>
    <s v="Exclude"/>
    <n v="0"/>
    <s v="Insufficient Data"/>
    <s v="Missing Information"/>
    <s v="Exclude"/>
    <m/>
    <s v="Missing Date"/>
    <s v="No"/>
    <s v="Retail"/>
    <s v="Delhi"/>
    <s v="Delhi"/>
    <n v="-735.65"/>
  </r>
  <r>
    <n v="4439"/>
    <x v="1"/>
    <x v="2"/>
    <x v="17"/>
    <m/>
    <s v="Missing"/>
    <s v="Unknown"/>
    <s v="No"/>
    <x v="5"/>
    <s v="Available"/>
    <m/>
    <m/>
    <s v="Invalid"/>
    <s v="Exclude"/>
    <n v="0"/>
    <s v="Insufficient Data"/>
    <s v="Missing Information"/>
    <s v="Exclude"/>
    <d v="2025-04-22T00:00:00"/>
    <d v="2025-04-22T00:00:00"/>
    <s v="Yes"/>
    <s v="Retail"/>
    <s v="Hyderabad"/>
    <s v="Hyderabad"/>
    <n v="-324.47000000000003"/>
  </r>
  <r>
    <n v="4440"/>
    <x v="2"/>
    <x v="4"/>
    <x v="13"/>
    <s v="XL"/>
    <s v="Alphabet"/>
    <s v="XL"/>
    <s v="Yes"/>
    <x v="0"/>
    <s v="Available"/>
    <n v="6172.36"/>
    <m/>
    <s v="Invalid"/>
    <s v="Exclude"/>
    <n v="0"/>
    <s v="Insufficient Data"/>
    <s v="Missing Information"/>
    <s v="Exclude"/>
    <d v="2025-04-15T00:00:00"/>
    <d v="2025-04-15T00:00:00"/>
    <s v="Yes"/>
    <s v="Online"/>
    <s v="Mumbai"/>
    <s v="Mumbai"/>
    <n v="-551.75"/>
  </r>
  <r>
    <n v="4441"/>
    <x v="0"/>
    <x v="1"/>
    <x v="2"/>
    <s v="L"/>
    <s v="Alphabet"/>
    <s v="L"/>
    <s v="Yes"/>
    <x v="1"/>
    <s v="Sold"/>
    <m/>
    <m/>
    <s v="Invalid"/>
    <s v="Exclude"/>
    <n v="0"/>
    <s v="Insufficient Data"/>
    <s v="Missing Information"/>
    <s v="Exclude"/>
    <d v="2024-05-05T00:00:00"/>
    <d v="2024-05-05T00:00:00"/>
    <s v="Yes"/>
    <s v="Retail"/>
    <s v="Kolkata"/>
    <s v="Kolkata"/>
    <n v="2036.39"/>
  </r>
  <r>
    <n v="4442"/>
    <x v="1"/>
    <x v="1"/>
    <x v="15"/>
    <s v="L"/>
    <s v="Alphabet"/>
    <s v="L"/>
    <s v="Yes"/>
    <x v="0"/>
    <s v="Available"/>
    <m/>
    <m/>
    <s v="Invalid"/>
    <s v="Exclude"/>
    <n v="0"/>
    <s v="Insufficient Data"/>
    <s v="Missing Information"/>
    <s v="Exclude"/>
    <d v="2024-05-22T00:00:00"/>
    <d v="2024-05-22T00:00:00"/>
    <s v="Yes"/>
    <s v="Retail"/>
    <s v="Hyderabad"/>
    <s v="Hyderabad"/>
    <n v="1366.18"/>
  </r>
  <r>
    <n v="4443"/>
    <x v="2"/>
    <x v="2"/>
    <x v="17"/>
    <n v="9"/>
    <s v="Number"/>
    <s v="9"/>
    <s v="Yes"/>
    <x v="1"/>
    <s v="Sold"/>
    <n v="7953"/>
    <n v="1.21"/>
    <s v="Invalid"/>
    <s v="Exclude"/>
    <n v="-5010.3900000000003"/>
    <s v="Insufficient Data"/>
    <s v="Missing Information"/>
    <s v="Exclude"/>
    <d v="2025-05-12T00:00:00"/>
    <d v="2025-05-12T00:00:00"/>
    <s v="Yes"/>
    <s v="Retail"/>
    <s v="Hyderabad"/>
    <s v="Hyderabad"/>
    <n v="-665.22"/>
  </r>
  <r>
    <n v="4444"/>
    <x v="2"/>
    <x v="3"/>
    <x v="4"/>
    <n v="7"/>
    <s v="Number"/>
    <s v="7"/>
    <s v="Yes"/>
    <x v="2"/>
    <s v="Sold"/>
    <m/>
    <n v="0.36"/>
    <s v="Valid"/>
    <s v="Include"/>
    <n v="0"/>
    <s v="Insufficient Data"/>
    <s v="Missing Information"/>
    <s v="Exclude"/>
    <d v="2024-10-04T00:00:00"/>
    <d v="2024-10-04T00:00:00"/>
    <s v="Yes"/>
    <s v="Online"/>
    <s v="Kolkata"/>
    <s v="Kolkata"/>
    <n v="243.39"/>
  </r>
  <r>
    <n v="4445"/>
    <x v="1"/>
    <x v="0"/>
    <x v="9"/>
    <s v="XL"/>
    <s v="Alphabet"/>
    <s v="XL"/>
    <s v="Yes"/>
    <x v="3"/>
    <s v="Sold"/>
    <n v="5915.27"/>
    <n v="0.12"/>
    <s v="Valid"/>
    <s v="Include"/>
    <n v="5205.4399999999996"/>
    <n v="5205.4376000000002"/>
    <s v="Valid Revenue"/>
    <s v="Include"/>
    <d v="2024-12-15T00:00:00"/>
    <d v="2024-12-15T00:00:00"/>
    <s v="Yes"/>
    <s v="Retail"/>
    <s v="Mumbai"/>
    <s v="Mumbai"/>
    <n v="3456.95"/>
  </r>
  <r>
    <n v="4446"/>
    <x v="2"/>
    <x v="1"/>
    <x v="6"/>
    <s v="M"/>
    <s v="Alphabet"/>
    <s v="M"/>
    <s v="Yes"/>
    <x v="6"/>
    <s v="Sold"/>
    <n v="3469.31"/>
    <n v="0.28000000000000003"/>
    <s v="Valid"/>
    <s v="Include"/>
    <n v="4995.8100000000004"/>
    <n v="4995.8063999999995"/>
    <s v="Valid Revenue"/>
    <s v="Include"/>
    <d v="2025-01-26T00:00:00"/>
    <d v="2025-01-26T00:00:00"/>
    <s v="Yes"/>
    <s v="Retail"/>
    <s v="Pune"/>
    <s v="Pune"/>
    <n v="2671.58"/>
  </r>
  <r>
    <n v="4447"/>
    <x v="0"/>
    <x v="3"/>
    <x v="11"/>
    <s v="XL"/>
    <s v="Alphabet"/>
    <s v="XL"/>
    <s v="Yes"/>
    <x v="5"/>
    <s v="Available"/>
    <m/>
    <m/>
    <s v="Invalid"/>
    <s v="Exclude"/>
    <n v="0"/>
    <s v="Insufficient Data"/>
    <s v="Missing Information"/>
    <s v="Exclude"/>
    <d v="2024-12-12T00:00:00"/>
    <d v="2024-12-12T00:00:00"/>
    <s v="Yes"/>
    <s v="Retail"/>
    <s v="Delhi"/>
    <s v="Delhi"/>
    <n v="1574.91"/>
  </r>
  <r>
    <n v="2030"/>
    <x v="1"/>
    <x v="4"/>
    <x v="8"/>
    <n v="11"/>
    <s v="Number"/>
    <s v="11"/>
    <s v="Yes"/>
    <x v="6"/>
    <s v="Sold"/>
    <m/>
    <m/>
    <s v="Invalid"/>
    <s v="Exclude"/>
    <n v="0"/>
    <s v="Insufficient Data"/>
    <s v="Missing Information"/>
    <s v="Exclude"/>
    <d v="2025-06-10T00:00:00"/>
    <d v="2025-06-10T00:00:00"/>
    <s v="Yes"/>
    <s v="Retail"/>
    <s v="Mumbai"/>
    <s v="Mumbai"/>
    <n v="2717.93"/>
  </r>
  <r>
    <n v="4449"/>
    <x v="2"/>
    <x v="2"/>
    <x v="18"/>
    <n v="9"/>
    <s v="Number"/>
    <s v="9"/>
    <s v="Yes"/>
    <x v="5"/>
    <s v="Available"/>
    <n v="5053.29"/>
    <m/>
    <s v="Invalid"/>
    <s v="Exclude"/>
    <n v="0"/>
    <n v="0"/>
    <s v="No Recorded Revenue"/>
    <s v="Exclude"/>
    <d v="2025-02-24T00:00:00"/>
    <d v="2025-02-24T00:00:00"/>
    <s v="Yes"/>
    <s v="Retail"/>
    <s v="Kolkata"/>
    <s v="Kolkata"/>
    <n v="3206.34"/>
  </r>
  <r>
    <n v="4450"/>
    <x v="2"/>
    <x v="2"/>
    <x v="18"/>
    <m/>
    <s v="Missing"/>
    <s v="Unknown"/>
    <s v="No"/>
    <x v="3"/>
    <s v="Sold"/>
    <n v="4745.4799999999996"/>
    <m/>
    <s v="Invalid"/>
    <s v="Exclude"/>
    <n v="0"/>
    <n v="4745.4799999999996"/>
    <s v="Valid Revenue"/>
    <s v="Include"/>
    <m/>
    <s v="Missing Date"/>
    <s v="No"/>
    <s v="Retail"/>
    <s v="Mumbai"/>
    <s v="Mumbai"/>
    <n v="174.49"/>
  </r>
  <r>
    <n v="4451"/>
    <x v="1"/>
    <x v="2"/>
    <x v="17"/>
    <m/>
    <s v="Missing"/>
    <s v="Unknown"/>
    <s v="No"/>
    <x v="5"/>
    <s v="Available"/>
    <n v="2049.73"/>
    <m/>
    <s v="Invalid"/>
    <s v="Exclude"/>
    <n v="0"/>
    <n v="0"/>
    <s v="No Recorded Revenue"/>
    <s v="Exclude"/>
    <d v="2024-11-08T00:00:00"/>
    <d v="2024-11-08T00:00:00"/>
    <s v="Yes"/>
    <s v="Online"/>
    <s v="Pune"/>
    <s v="Pune"/>
    <n v="2543.16"/>
  </r>
  <r>
    <n v="4452"/>
    <x v="1"/>
    <x v="2"/>
    <x v="3"/>
    <s v="M"/>
    <s v="Alphabet"/>
    <s v="M"/>
    <s v="Yes"/>
    <x v="3"/>
    <s v="Sold"/>
    <m/>
    <m/>
    <s v="Invalid"/>
    <s v="Exclude"/>
    <n v="0"/>
    <s v="Insufficient Data"/>
    <s v="Missing Information"/>
    <s v="Exclude"/>
    <d v="2025-04-27T00:00:00"/>
    <d v="2025-04-27T00:00:00"/>
    <s v="Yes"/>
    <s v="Online"/>
    <s v="bengaluru"/>
    <s v="Bengaluru"/>
    <n v="-86.63"/>
  </r>
  <r>
    <n v="4453"/>
    <x v="2"/>
    <x v="0"/>
    <x v="5"/>
    <s v="XL"/>
    <s v="Alphabet"/>
    <s v="XL"/>
    <s v="Yes"/>
    <x v="3"/>
    <s v="Sold"/>
    <m/>
    <m/>
    <s v="Invalid"/>
    <s v="Exclude"/>
    <n v="0"/>
    <s v="Insufficient Data"/>
    <s v="Missing Information"/>
    <s v="Exclude"/>
    <d v="2025-05-26T00:00:00"/>
    <d v="2025-05-26T00:00:00"/>
    <s v="Yes"/>
    <s v="Retail"/>
    <s v="bengaluru"/>
    <s v="Bengaluru"/>
    <n v="2814.75"/>
  </r>
  <r>
    <n v="4454"/>
    <x v="0"/>
    <x v="3"/>
    <x v="16"/>
    <s v="M"/>
    <s v="Alphabet"/>
    <s v="M"/>
    <s v="Yes"/>
    <x v="0"/>
    <s v="Available"/>
    <n v="2915.54"/>
    <m/>
    <s v="Invalid"/>
    <s v="Exclude"/>
    <n v="0"/>
    <s v="Insufficient Data"/>
    <s v="Missing Information"/>
    <s v="Exclude"/>
    <d v="2025-01-02T00:00:00"/>
    <d v="2025-01-02T00:00:00"/>
    <s v="Yes"/>
    <s v="Retail"/>
    <s v="Delhi"/>
    <s v="Delhi"/>
    <n v="-1188.6400000000001"/>
  </r>
  <r>
    <n v="4455"/>
    <x v="1"/>
    <x v="4"/>
    <x v="12"/>
    <n v="12"/>
    <s v="Number"/>
    <s v="12"/>
    <s v="Yes"/>
    <x v="1"/>
    <s v="Sold"/>
    <n v="8629.75"/>
    <m/>
    <s v="Invalid"/>
    <s v="Exclude"/>
    <n v="0"/>
    <n v="25889.25"/>
    <s v="Valid Revenue"/>
    <s v="Include"/>
    <m/>
    <s v="Missing Date"/>
    <s v="No"/>
    <s v="Online"/>
    <s v="Mumbai"/>
    <s v="Mumbai"/>
    <n v="2417.15"/>
  </r>
  <r>
    <n v="4456"/>
    <x v="1"/>
    <x v="4"/>
    <x v="12"/>
    <s v="XL"/>
    <s v="Alphabet"/>
    <s v="XL"/>
    <s v="Yes"/>
    <x v="3"/>
    <s v="Sold"/>
    <m/>
    <n v="0.32"/>
    <s v="Valid"/>
    <s v="Include"/>
    <n v="0"/>
    <s v="Insufficient Data"/>
    <s v="Missing Information"/>
    <s v="Exclude"/>
    <d v="2023-12-16T00:00:00"/>
    <d v="2023-12-16T00:00:00"/>
    <s v="Yes"/>
    <s v="Retail"/>
    <s v="Hyderabad"/>
    <s v="Hyderabad"/>
    <n v="450.51"/>
  </r>
  <r>
    <n v="2019"/>
    <x v="2"/>
    <x v="2"/>
    <x v="18"/>
    <s v="L"/>
    <s v="Alphabet"/>
    <s v="L"/>
    <s v="Yes"/>
    <x v="4"/>
    <s v="Check Return/Refund"/>
    <n v="2452.52"/>
    <n v="0.12"/>
    <s v="Valid"/>
    <s v="Include"/>
    <n v="-2158.2199999999998"/>
    <n v="-2158.2175999999999"/>
    <s v="Negative Revenue"/>
    <s v="Exclude"/>
    <d v="2024-07-26T00:00:00"/>
    <d v="2024-07-26T00:00:00"/>
    <s v="Yes"/>
    <s v="Retail"/>
    <s v="Hyderabad"/>
    <s v="Hyderabad"/>
    <n v="-1199.45"/>
  </r>
  <r>
    <n v="4458"/>
    <x v="0"/>
    <x v="1"/>
    <x v="2"/>
    <s v="L"/>
    <s v="Alphabet"/>
    <s v="L"/>
    <s v="Yes"/>
    <x v="0"/>
    <s v="Available"/>
    <n v="6500.77"/>
    <n v="0.22"/>
    <s v="Valid"/>
    <s v="Include"/>
    <n v="0"/>
    <s v="Insufficient Data"/>
    <s v="Missing Information"/>
    <s v="Exclude"/>
    <d v="2024-10-28T00:00:00"/>
    <d v="2024-10-28T00:00:00"/>
    <s v="Yes"/>
    <s v="Retail"/>
    <s v="Mumbai"/>
    <s v="Mumbai"/>
    <n v="870.08"/>
  </r>
  <r>
    <n v="4459"/>
    <x v="2"/>
    <x v="0"/>
    <x v="0"/>
    <m/>
    <s v="Missing"/>
    <s v="Unknown"/>
    <s v="No"/>
    <x v="4"/>
    <s v="Check Return/Refund"/>
    <m/>
    <n v="0.59"/>
    <s v="Valid"/>
    <s v="Include"/>
    <n v="0"/>
    <s v="Insufficient Data"/>
    <s v="Missing Information"/>
    <s v="Exclude"/>
    <m/>
    <s v="Missing Date"/>
    <s v="No"/>
    <s v="Online"/>
    <s v="Kolkata"/>
    <s v="Kolkata"/>
    <n v="3055.56"/>
  </r>
  <r>
    <n v="4460"/>
    <x v="1"/>
    <x v="1"/>
    <x v="1"/>
    <s v="M"/>
    <s v="Alphabet"/>
    <s v="M"/>
    <s v="Yes"/>
    <x v="4"/>
    <s v="Check Return/Refund"/>
    <n v="9682.2000000000007"/>
    <m/>
    <s v="Invalid"/>
    <s v="Exclude"/>
    <n v="0"/>
    <n v="-9682.2000000000007"/>
    <s v="Negative Revenue"/>
    <s v="Exclude"/>
    <m/>
    <s v="Missing Date"/>
    <s v="No"/>
    <s v="Online"/>
    <s v="Hyderabad"/>
    <s v="Hyderabad"/>
    <n v="570.41999999999996"/>
  </r>
  <r>
    <n v="4461"/>
    <x v="0"/>
    <x v="2"/>
    <x v="7"/>
    <s v="XL"/>
    <s v="Alphabet"/>
    <s v="XL"/>
    <s v="Yes"/>
    <x v="0"/>
    <s v="Available"/>
    <m/>
    <m/>
    <s v="Invalid"/>
    <s v="Exclude"/>
    <n v="0"/>
    <s v="Insufficient Data"/>
    <s v="Missing Information"/>
    <s v="Exclude"/>
    <m/>
    <s v="Missing Date"/>
    <s v="No"/>
    <s v="Retail"/>
    <s v="Hyderabad"/>
    <s v="Hyderabad"/>
    <n v="1800.98"/>
  </r>
  <r>
    <n v="4462"/>
    <x v="0"/>
    <x v="3"/>
    <x v="4"/>
    <s v="L"/>
    <s v="Alphabet"/>
    <s v="L"/>
    <s v="Yes"/>
    <x v="0"/>
    <s v="Available"/>
    <m/>
    <m/>
    <s v="Invalid"/>
    <s v="Exclude"/>
    <n v="0"/>
    <s v="Insufficient Data"/>
    <s v="Missing Information"/>
    <s v="Exclude"/>
    <m/>
    <s v="Missing Date"/>
    <s v="No"/>
    <s v="Retail"/>
    <s v="Pune"/>
    <s v="Pune"/>
    <n v="2280.52"/>
  </r>
  <r>
    <n v="4463"/>
    <x v="2"/>
    <x v="1"/>
    <x v="2"/>
    <n v="11"/>
    <s v="Number"/>
    <s v="11"/>
    <s v="Yes"/>
    <x v="1"/>
    <s v="Sold"/>
    <n v="8317.5300000000007"/>
    <n v="0.6"/>
    <s v="Valid"/>
    <s v="Include"/>
    <n v="9981.0400000000009"/>
    <n v="9981.0360000000019"/>
    <s v="Valid Revenue"/>
    <s v="Include"/>
    <d v="2025-06-07T00:00:00"/>
    <d v="2025-06-07T00:00:00"/>
    <s v="Yes"/>
    <s v="Retail"/>
    <s v="Pune"/>
    <s v="Pune"/>
    <n v="1821.65"/>
  </r>
  <r>
    <n v="4464"/>
    <x v="0"/>
    <x v="4"/>
    <x v="12"/>
    <m/>
    <s v="Missing"/>
    <s v="Unknown"/>
    <s v="No"/>
    <x v="0"/>
    <s v="Available"/>
    <n v="4917.28"/>
    <n v="0.82"/>
    <s v="Valid"/>
    <s v="Include"/>
    <n v="0"/>
    <s v="Insufficient Data"/>
    <s v="Missing Information"/>
    <s v="Exclude"/>
    <m/>
    <s v="Missing Date"/>
    <s v="No"/>
    <s v="Online"/>
    <s v="Mumbai"/>
    <s v="Mumbai"/>
    <n v="2769.22"/>
  </r>
  <r>
    <n v="2019"/>
    <x v="2"/>
    <x v="4"/>
    <x v="19"/>
    <m/>
    <s v="Missing"/>
    <s v="Unknown"/>
    <s v="No"/>
    <x v="1"/>
    <s v="Sold"/>
    <m/>
    <n v="0.85"/>
    <s v="Valid"/>
    <s v="Include"/>
    <n v="0"/>
    <s v="Insufficient Data"/>
    <s v="Missing Information"/>
    <s v="Exclude"/>
    <d v="2024-08-13T00:00:00"/>
    <d v="2024-08-13T00:00:00"/>
    <s v="Yes"/>
    <s v="Online"/>
    <s v="Delhi"/>
    <s v="Delhi"/>
    <n v="347.96"/>
  </r>
  <r>
    <n v="4466"/>
    <x v="0"/>
    <x v="1"/>
    <x v="6"/>
    <m/>
    <s v="Missing"/>
    <s v="Unknown"/>
    <s v="No"/>
    <x v="0"/>
    <s v="Available"/>
    <n v="4743.16"/>
    <m/>
    <s v="Invalid"/>
    <s v="Exclude"/>
    <n v="0"/>
    <s v="Insufficient Data"/>
    <s v="Missing Information"/>
    <s v="Exclude"/>
    <d v="2024-03-06T00:00:00"/>
    <d v="2024-03-06T00:00:00"/>
    <s v="Yes"/>
    <s v="Retail"/>
    <s v="Mumbai"/>
    <s v="Mumbai"/>
    <n v="3480.06"/>
  </r>
  <r>
    <n v="4467"/>
    <x v="0"/>
    <x v="2"/>
    <x v="18"/>
    <s v="XL"/>
    <s v="Alphabet"/>
    <s v="XL"/>
    <s v="Yes"/>
    <x v="0"/>
    <s v="Available"/>
    <n v="3918.43"/>
    <m/>
    <s v="Invalid"/>
    <s v="Exclude"/>
    <n v="0"/>
    <s v="Insufficient Data"/>
    <s v="Missing Information"/>
    <s v="Exclude"/>
    <d v="2024-09-03T00:00:00"/>
    <d v="2024-09-03T00:00:00"/>
    <s v="Yes"/>
    <s v="Retail"/>
    <s v="Kolkata"/>
    <s v="Kolkata"/>
    <n v="2820.24"/>
  </r>
  <r>
    <n v="4468"/>
    <x v="2"/>
    <x v="1"/>
    <x v="2"/>
    <s v="XL"/>
    <s v="Alphabet"/>
    <s v="XL"/>
    <s v="Yes"/>
    <x v="1"/>
    <s v="Sold"/>
    <n v="6077.13"/>
    <n v="1.1299999999999999"/>
    <s v="Invalid"/>
    <s v="Exclude"/>
    <n v="-2370.08"/>
    <s v="Insufficient Data"/>
    <s v="Missing Information"/>
    <s v="Exclude"/>
    <d v="2023-11-27T00:00:00"/>
    <d v="2023-11-27T00:00:00"/>
    <s v="Yes"/>
    <s v="Online"/>
    <s v="Mumbai"/>
    <s v="Mumbai"/>
    <n v="3173.31"/>
  </r>
  <r>
    <n v="4469"/>
    <x v="0"/>
    <x v="4"/>
    <x v="19"/>
    <s v="M"/>
    <s v="Alphabet"/>
    <s v="M"/>
    <s v="Yes"/>
    <x v="0"/>
    <s v="Available"/>
    <m/>
    <m/>
    <s v="Invalid"/>
    <s v="Exclude"/>
    <n v="0"/>
    <s v="Insufficient Data"/>
    <s v="Missing Information"/>
    <s v="Exclude"/>
    <m/>
    <s v="Missing Date"/>
    <s v="No"/>
    <s v="Retail"/>
    <s v="bengaluru"/>
    <s v="Bengaluru"/>
    <n v="3626.93"/>
  </r>
  <r>
    <n v="4470"/>
    <x v="1"/>
    <x v="4"/>
    <x v="12"/>
    <s v="L"/>
    <s v="Alphabet"/>
    <s v="L"/>
    <s v="Yes"/>
    <x v="0"/>
    <s v="Available"/>
    <m/>
    <m/>
    <s v="Invalid"/>
    <s v="Exclude"/>
    <n v="0"/>
    <s v="Insufficient Data"/>
    <s v="Missing Information"/>
    <s v="Exclude"/>
    <m/>
    <s v="Missing Date"/>
    <s v="No"/>
    <s v="Online"/>
    <s v="Bangalore"/>
    <s v="Bangalore"/>
    <n v="3144.4"/>
  </r>
  <r>
    <n v="4471"/>
    <x v="0"/>
    <x v="4"/>
    <x v="13"/>
    <m/>
    <s v="Missing"/>
    <s v="Unknown"/>
    <s v="No"/>
    <x v="0"/>
    <s v="Available"/>
    <n v="2184.9499999999998"/>
    <m/>
    <s v="Invalid"/>
    <s v="Exclude"/>
    <n v="0"/>
    <s v="Insufficient Data"/>
    <s v="Missing Information"/>
    <s v="Exclude"/>
    <d v="2025-06-20T00:00:00"/>
    <d v="2025-06-20T00:00:00"/>
    <s v="Yes"/>
    <s v="Online"/>
    <s v="Mumbai"/>
    <s v="Mumbai"/>
    <n v="3303.4"/>
  </r>
  <r>
    <n v="4472"/>
    <x v="1"/>
    <x v="4"/>
    <x v="19"/>
    <m/>
    <s v="Missing"/>
    <s v="Unknown"/>
    <s v="No"/>
    <x v="6"/>
    <s v="Sold"/>
    <n v="6833.94"/>
    <m/>
    <s v="Invalid"/>
    <s v="Exclude"/>
    <n v="0"/>
    <n v="13667.88"/>
    <s v="Valid Revenue"/>
    <s v="Include"/>
    <d v="2024-08-12T00:00:00"/>
    <d v="2024-08-12T00:00:00"/>
    <s v="Yes"/>
    <s v="Online"/>
    <s v="Hyderabad"/>
    <s v="Hyderabad"/>
    <n v="-151.52000000000001"/>
  </r>
  <r>
    <n v="4473"/>
    <x v="0"/>
    <x v="2"/>
    <x v="7"/>
    <n v="12"/>
    <s v="Number"/>
    <s v="12"/>
    <s v="Yes"/>
    <x v="0"/>
    <s v="Available"/>
    <m/>
    <m/>
    <s v="Invalid"/>
    <s v="Exclude"/>
    <n v="0"/>
    <s v="Insufficient Data"/>
    <s v="Missing Information"/>
    <s v="Exclude"/>
    <m/>
    <s v="Missing Date"/>
    <s v="No"/>
    <s v="Online"/>
    <s v="Kolkata"/>
    <s v="Kolkata"/>
    <n v="1011.74"/>
  </r>
  <r>
    <n v="4474"/>
    <x v="1"/>
    <x v="2"/>
    <x v="18"/>
    <s v="XL"/>
    <s v="Alphabet"/>
    <s v="XL"/>
    <s v="Yes"/>
    <x v="0"/>
    <s v="Available"/>
    <n v="8130.71"/>
    <m/>
    <s v="Invalid"/>
    <s v="Exclude"/>
    <n v="0"/>
    <s v="Insufficient Data"/>
    <s v="Missing Information"/>
    <s v="Exclude"/>
    <m/>
    <s v="Missing Date"/>
    <s v="No"/>
    <s v="Online"/>
    <s v="Mumbai"/>
    <s v="Mumbai"/>
    <n v="3536.87"/>
  </r>
  <r>
    <n v="4475"/>
    <x v="0"/>
    <x v="1"/>
    <x v="1"/>
    <s v="M"/>
    <s v="Alphabet"/>
    <s v="M"/>
    <s v="Yes"/>
    <x v="0"/>
    <s v="Available"/>
    <m/>
    <n v="1.25"/>
    <s v="Invalid"/>
    <s v="Exclude"/>
    <n v="0"/>
    <s v="Insufficient Data"/>
    <s v="Missing Information"/>
    <s v="Exclude"/>
    <d v="2024-03-04T00:00:00"/>
    <d v="2024-03-04T00:00:00"/>
    <s v="Yes"/>
    <s v="Online"/>
    <s v="Hyderabad"/>
    <s v="Hyderabad"/>
    <n v="1487.03"/>
  </r>
  <r>
    <n v="4476"/>
    <x v="1"/>
    <x v="2"/>
    <x v="7"/>
    <s v="L"/>
    <s v="Alphabet"/>
    <s v="L"/>
    <s v="Yes"/>
    <x v="0"/>
    <s v="Available"/>
    <n v="4495.47"/>
    <m/>
    <s v="Invalid"/>
    <s v="Exclude"/>
    <n v="0"/>
    <s v="Insufficient Data"/>
    <s v="Missing Information"/>
    <s v="Exclude"/>
    <d v="2025-01-27T00:00:00"/>
    <d v="2025-01-27T00:00:00"/>
    <s v="Yes"/>
    <s v="Online"/>
    <s v="bengaluru"/>
    <s v="Bengaluru"/>
    <n v="560.20000000000005"/>
  </r>
  <r>
    <n v="4477"/>
    <x v="2"/>
    <x v="3"/>
    <x v="16"/>
    <n v="6"/>
    <s v="Number"/>
    <s v="6"/>
    <s v="Yes"/>
    <x v="0"/>
    <s v="Available"/>
    <m/>
    <m/>
    <s v="Invalid"/>
    <s v="Exclude"/>
    <n v="0"/>
    <s v="Insufficient Data"/>
    <s v="Missing Information"/>
    <s v="Exclude"/>
    <d v="2024-12-10T00:00:00"/>
    <d v="2024-12-10T00:00:00"/>
    <s v="Yes"/>
    <s v="Online"/>
    <s v="Delhi"/>
    <s v="Delhi"/>
    <n v="-838.22"/>
  </r>
  <r>
    <n v="4478"/>
    <x v="1"/>
    <x v="2"/>
    <x v="18"/>
    <m/>
    <s v="Missing"/>
    <s v="Unknown"/>
    <s v="No"/>
    <x v="2"/>
    <s v="Sold"/>
    <n v="7748.38"/>
    <m/>
    <s v="Invalid"/>
    <s v="Exclude"/>
    <n v="0"/>
    <n v="30993.52"/>
    <s v="Valid Revenue"/>
    <s v="Include"/>
    <m/>
    <s v="Missing Date"/>
    <s v="No"/>
    <s v="Retail"/>
    <s v="Kolkata"/>
    <s v="Kolkata"/>
    <n v="3416.84"/>
  </r>
  <r>
    <n v="4479"/>
    <x v="0"/>
    <x v="2"/>
    <x v="18"/>
    <m/>
    <s v="Missing"/>
    <s v="Unknown"/>
    <s v="No"/>
    <x v="0"/>
    <s v="Available"/>
    <n v="7530.67"/>
    <m/>
    <s v="Invalid"/>
    <s v="Exclude"/>
    <n v="0"/>
    <s v="Insufficient Data"/>
    <s v="Missing Information"/>
    <s v="Exclude"/>
    <d v="2024-12-04T00:00:00"/>
    <d v="2024-12-04T00:00:00"/>
    <s v="Yes"/>
    <s v="Online"/>
    <s v="Kolkata"/>
    <s v="Kolkata"/>
    <n v="3209.42"/>
  </r>
  <r>
    <n v="4480"/>
    <x v="2"/>
    <x v="0"/>
    <x v="0"/>
    <n v="7"/>
    <s v="Number"/>
    <s v="7"/>
    <s v="Yes"/>
    <x v="0"/>
    <s v="Available"/>
    <m/>
    <n v="0.61"/>
    <s v="Valid"/>
    <s v="Include"/>
    <n v="0"/>
    <s v="Insufficient Data"/>
    <s v="Missing Information"/>
    <s v="Exclude"/>
    <d v="2025-05-05T00:00:00"/>
    <d v="2025-05-05T00:00:00"/>
    <s v="Yes"/>
    <s v="Retail"/>
    <s v="Hyderabad"/>
    <s v="Hyderabad"/>
    <n v="1920.5"/>
  </r>
  <r>
    <n v="4481"/>
    <x v="2"/>
    <x v="1"/>
    <x v="6"/>
    <s v="L"/>
    <s v="Alphabet"/>
    <s v="L"/>
    <s v="Yes"/>
    <x v="0"/>
    <s v="Available"/>
    <n v="8504.98"/>
    <n v="0.88"/>
    <s v="Valid"/>
    <s v="Include"/>
    <n v="0"/>
    <s v="Insufficient Data"/>
    <s v="Missing Information"/>
    <s v="Exclude"/>
    <d v="2024-12-11T00:00:00"/>
    <d v="2024-12-11T00:00:00"/>
    <s v="Yes"/>
    <s v="Retail"/>
    <s v="Delhi"/>
    <s v="Delhi"/>
    <n v="1227.48"/>
  </r>
  <r>
    <n v="4482"/>
    <x v="0"/>
    <x v="1"/>
    <x v="15"/>
    <s v="L"/>
    <s v="Alphabet"/>
    <s v="L"/>
    <s v="Yes"/>
    <x v="6"/>
    <s v="Sold"/>
    <m/>
    <m/>
    <s v="Invalid"/>
    <s v="Exclude"/>
    <n v="0"/>
    <s v="Insufficient Data"/>
    <s v="Missing Information"/>
    <s v="Exclude"/>
    <d v="2024-07-16T00:00:00"/>
    <d v="2024-07-16T00:00:00"/>
    <s v="Yes"/>
    <s v="Online"/>
    <s v="Mumbai"/>
    <s v="Mumbai"/>
    <n v="-742.03"/>
  </r>
  <r>
    <n v="4483"/>
    <x v="0"/>
    <x v="2"/>
    <x v="3"/>
    <s v="M"/>
    <s v="Alphabet"/>
    <s v="M"/>
    <s v="Yes"/>
    <x v="0"/>
    <s v="Available"/>
    <n v="2844.04"/>
    <n v="0.12"/>
    <s v="Valid"/>
    <s v="Include"/>
    <n v="0"/>
    <s v="Insufficient Data"/>
    <s v="Missing Information"/>
    <s v="Exclude"/>
    <d v="2025-06-12T00:00:00"/>
    <d v="2025-06-12T00:00:00"/>
    <s v="Yes"/>
    <s v="Online"/>
    <s v="Hyderabad"/>
    <s v="Hyderabad"/>
    <n v="-1026.8599999999999"/>
  </r>
  <r>
    <n v="4484"/>
    <x v="2"/>
    <x v="4"/>
    <x v="8"/>
    <n v="11"/>
    <s v="Number"/>
    <s v="11"/>
    <s v="Yes"/>
    <x v="1"/>
    <s v="Sold"/>
    <n v="5981.92"/>
    <n v="0.8"/>
    <s v="Valid"/>
    <s v="Include"/>
    <n v="3589.15"/>
    <n v="3589.1519999999996"/>
    <s v="Valid Revenue"/>
    <s v="Include"/>
    <d v="2024-12-12T00:00:00"/>
    <d v="2024-12-12T00:00:00"/>
    <s v="Yes"/>
    <s v="Retail"/>
    <s v="Hyderabad"/>
    <s v="Hyderabad"/>
    <n v="-751.05"/>
  </r>
  <r>
    <n v="4485"/>
    <x v="2"/>
    <x v="0"/>
    <x v="5"/>
    <s v="L"/>
    <s v="Alphabet"/>
    <s v="L"/>
    <s v="Yes"/>
    <x v="0"/>
    <s v="Available"/>
    <m/>
    <n v="0.78"/>
    <s v="Valid"/>
    <s v="Include"/>
    <n v="0"/>
    <s v="Insufficient Data"/>
    <s v="Missing Information"/>
    <s v="Exclude"/>
    <d v="2025-03-26T00:00:00"/>
    <d v="2025-03-26T00:00:00"/>
    <s v="Yes"/>
    <s v="Retail"/>
    <s v="Pune"/>
    <s v="Pune"/>
    <n v="-367.25"/>
  </r>
  <r>
    <n v="4486"/>
    <x v="1"/>
    <x v="0"/>
    <x v="5"/>
    <s v="XL"/>
    <s v="Alphabet"/>
    <s v="XL"/>
    <s v="Yes"/>
    <x v="0"/>
    <s v="Available"/>
    <m/>
    <m/>
    <s v="Invalid"/>
    <s v="Exclude"/>
    <n v="0"/>
    <s v="Insufficient Data"/>
    <s v="Missing Information"/>
    <s v="Exclude"/>
    <d v="2023-10-15T00:00:00"/>
    <d v="2023-10-15T00:00:00"/>
    <s v="Yes"/>
    <s v="Online"/>
    <s v="Bangalore"/>
    <s v="Bangalore"/>
    <n v="3338.79"/>
  </r>
  <r>
    <n v="4487"/>
    <x v="2"/>
    <x v="2"/>
    <x v="18"/>
    <s v="L"/>
    <s v="Alphabet"/>
    <s v="L"/>
    <s v="Yes"/>
    <x v="0"/>
    <s v="Available"/>
    <n v="9009.7099999999991"/>
    <n v="0.4"/>
    <s v="Valid"/>
    <s v="Include"/>
    <n v="0"/>
    <s v="Insufficient Data"/>
    <s v="Missing Information"/>
    <s v="Exclude"/>
    <d v="2024-08-21T00:00:00"/>
    <d v="2024-08-21T00:00:00"/>
    <s v="Yes"/>
    <s v="Retail"/>
    <s v="Pune"/>
    <s v="Pune"/>
    <n v="-996.86"/>
  </r>
  <r>
    <n v="4488"/>
    <x v="1"/>
    <x v="0"/>
    <x v="5"/>
    <n v="8"/>
    <s v="Number"/>
    <s v="8"/>
    <s v="Yes"/>
    <x v="6"/>
    <s v="Sold"/>
    <m/>
    <m/>
    <s v="Invalid"/>
    <s v="Exclude"/>
    <n v="0"/>
    <s v="Insufficient Data"/>
    <s v="Missing Information"/>
    <s v="Exclude"/>
    <d v="2024-12-16T00:00:00"/>
    <d v="2024-12-16T00:00:00"/>
    <s v="Yes"/>
    <s v="Retail"/>
    <s v="Pune"/>
    <s v="Pune"/>
    <n v="3045.38"/>
  </r>
  <r>
    <n v="4489"/>
    <x v="0"/>
    <x v="2"/>
    <x v="3"/>
    <n v="9"/>
    <s v="Number"/>
    <s v="9"/>
    <s v="Yes"/>
    <x v="1"/>
    <s v="Sold"/>
    <m/>
    <n v="1.1499999999999999"/>
    <s v="Invalid"/>
    <s v="Exclude"/>
    <n v="0"/>
    <s v="Insufficient Data"/>
    <s v="Missing Information"/>
    <s v="Exclude"/>
    <d v="2025-04-02T00:00:00"/>
    <d v="2025-04-02T00:00:00"/>
    <s v="Yes"/>
    <s v="Retail"/>
    <s v="bengaluru"/>
    <s v="Bengaluru"/>
    <n v="1890.99"/>
  </r>
  <r>
    <n v="4490"/>
    <x v="1"/>
    <x v="0"/>
    <x v="9"/>
    <s v="L"/>
    <s v="Alphabet"/>
    <s v="L"/>
    <s v="Yes"/>
    <x v="5"/>
    <s v="Available"/>
    <m/>
    <m/>
    <s v="Invalid"/>
    <s v="Exclude"/>
    <n v="0"/>
    <s v="Insufficient Data"/>
    <s v="Missing Information"/>
    <s v="Exclude"/>
    <d v="2025-02-23T00:00:00"/>
    <d v="2025-02-23T00:00:00"/>
    <s v="Yes"/>
    <s v="Online"/>
    <s v="Kolkata"/>
    <s v="Kolkata"/>
    <n v="-1173.8399999999999"/>
  </r>
  <r>
    <n v="4491"/>
    <x v="1"/>
    <x v="3"/>
    <x v="16"/>
    <s v="M"/>
    <s v="Alphabet"/>
    <s v="M"/>
    <s v="Yes"/>
    <x v="5"/>
    <s v="Available"/>
    <m/>
    <m/>
    <s v="Invalid"/>
    <s v="Exclude"/>
    <n v="0"/>
    <s v="Insufficient Data"/>
    <s v="Missing Information"/>
    <s v="Exclude"/>
    <m/>
    <s v="Missing Date"/>
    <s v="No"/>
    <s v="Online"/>
    <s v="Kolkata"/>
    <s v="Kolkata"/>
    <n v="3066.85"/>
  </r>
  <r>
    <n v="4492"/>
    <x v="2"/>
    <x v="2"/>
    <x v="18"/>
    <s v="M"/>
    <s v="Alphabet"/>
    <s v="M"/>
    <s v="Yes"/>
    <x v="0"/>
    <s v="Available"/>
    <m/>
    <m/>
    <s v="Invalid"/>
    <s v="Exclude"/>
    <n v="0"/>
    <s v="Insufficient Data"/>
    <s v="Missing Information"/>
    <s v="Exclude"/>
    <m/>
    <s v="Missing Date"/>
    <s v="No"/>
    <s v="Retail"/>
    <s v="Mumbai"/>
    <s v="Mumbai"/>
    <n v="2397.23"/>
  </r>
  <r>
    <n v="4493"/>
    <x v="1"/>
    <x v="2"/>
    <x v="3"/>
    <s v="XL"/>
    <s v="Alphabet"/>
    <s v="XL"/>
    <s v="Yes"/>
    <x v="2"/>
    <s v="Sold"/>
    <m/>
    <m/>
    <s v="Invalid"/>
    <s v="Exclude"/>
    <n v="0"/>
    <s v="Insufficient Data"/>
    <s v="Missing Information"/>
    <s v="Exclude"/>
    <d v="2024-10-04T00:00:00"/>
    <d v="2024-10-04T00:00:00"/>
    <s v="Yes"/>
    <s v="Online"/>
    <s v="Mumbai"/>
    <s v="Mumbai"/>
    <n v="321.24"/>
  </r>
  <r>
    <n v="4494"/>
    <x v="1"/>
    <x v="0"/>
    <x v="14"/>
    <s v="L"/>
    <s v="Alphabet"/>
    <s v="L"/>
    <s v="Yes"/>
    <x v="0"/>
    <s v="Available"/>
    <m/>
    <m/>
    <s v="Invalid"/>
    <s v="Exclude"/>
    <n v="0"/>
    <s v="Insufficient Data"/>
    <s v="Missing Information"/>
    <s v="Exclude"/>
    <d v="2025-02-12T00:00:00"/>
    <d v="2025-02-12T00:00:00"/>
    <s v="Yes"/>
    <s v="Online"/>
    <s v="Kolkata"/>
    <s v="Kolkata"/>
    <n v="1357.29"/>
  </r>
  <r>
    <n v="4495"/>
    <x v="0"/>
    <x v="4"/>
    <x v="12"/>
    <s v="XL"/>
    <s v="Alphabet"/>
    <s v="XL"/>
    <s v="Yes"/>
    <x v="1"/>
    <s v="Sold"/>
    <m/>
    <m/>
    <s v="Invalid"/>
    <s v="Exclude"/>
    <n v="0"/>
    <s v="Insufficient Data"/>
    <s v="Missing Information"/>
    <s v="Exclude"/>
    <d v="2025-05-14T00:00:00"/>
    <d v="2025-05-14T00:00:00"/>
    <s v="Yes"/>
    <s v="Online"/>
    <s v="Pune"/>
    <s v="Pune"/>
    <n v="2.97"/>
  </r>
  <r>
    <n v="4496"/>
    <x v="2"/>
    <x v="4"/>
    <x v="12"/>
    <s v="L"/>
    <s v="Alphabet"/>
    <s v="L"/>
    <s v="Yes"/>
    <x v="4"/>
    <s v="Check Return/Refund"/>
    <m/>
    <m/>
    <s v="Invalid"/>
    <s v="Exclude"/>
    <n v="0"/>
    <s v="Insufficient Data"/>
    <s v="Missing Information"/>
    <s v="Exclude"/>
    <m/>
    <s v="Missing Date"/>
    <s v="No"/>
    <s v="Online"/>
    <s v="Hyderabad"/>
    <s v="Hyderabad"/>
    <n v="-487.36"/>
  </r>
  <r>
    <n v="4497"/>
    <x v="2"/>
    <x v="1"/>
    <x v="1"/>
    <n v="7"/>
    <s v="Number"/>
    <s v="7"/>
    <s v="Yes"/>
    <x v="0"/>
    <s v="Available"/>
    <n v="6647.6"/>
    <n v="0.52"/>
    <s v="Valid"/>
    <s v="Include"/>
    <n v="0"/>
    <s v="Insufficient Data"/>
    <s v="Missing Information"/>
    <s v="Exclude"/>
    <d v="2025-07-02T00:00:00"/>
    <d v="2025-07-02T00:00:00"/>
    <s v="Yes"/>
    <s v="Retail"/>
    <s v="Bangalore"/>
    <s v="Bangalore"/>
    <n v="-918.14"/>
  </r>
  <r>
    <n v="4498"/>
    <x v="1"/>
    <x v="0"/>
    <x v="14"/>
    <m/>
    <s v="Missing"/>
    <s v="Unknown"/>
    <s v="No"/>
    <x v="2"/>
    <s v="Sold"/>
    <n v="5358.7"/>
    <m/>
    <s v="Invalid"/>
    <s v="Exclude"/>
    <n v="0"/>
    <n v="21434.799999999999"/>
    <s v="Valid Revenue"/>
    <s v="Include"/>
    <d v="2024-12-11T00:00:00"/>
    <d v="2024-12-11T00:00:00"/>
    <s v="Yes"/>
    <s v="Online"/>
    <s v="Mumbai"/>
    <s v="Mumbai"/>
    <n v="3352.29"/>
  </r>
  <r>
    <n v="4499"/>
    <x v="1"/>
    <x v="3"/>
    <x v="10"/>
    <s v="M"/>
    <s v="Alphabet"/>
    <s v="M"/>
    <s v="Yes"/>
    <x v="0"/>
    <s v="Available"/>
    <n v="5550.99"/>
    <m/>
    <s v="Invalid"/>
    <s v="Exclude"/>
    <n v="0"/>
    <s v="Insufficient Data"/>
    <s v="Missing Information"/>
    <s v="Exclude"/>
    <d v="2024-11-23T00:00:00"/>
    <d v="2024-11-23T00:00:00"/>
    <s v="Yes"/>
    <s v="Retail"/>
    <s v="Mumbai"/>
    <s v="Mumbai"/>
    <n v="2453.570000000000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0">
  <r>
    <s v="Training"/>
    <s v="SuperRep Go"/>
    <x v="0"/>
    <s v="Alphabet"/>
    <s v="M"/>
    <s v="Yes"/>
    <m/>
    <s v="Available"/>
    <m/>
    <n v="0.47"/>
    <s v="Valid"/>
    <s v="Include"/>
    <n v="0"/>
    <s v="Insufficient Data"/>
    <s v="Missing Information"/>
    <s v="Exclude"/>
    <x v="0"/>
    <d v="2024-03-09T00:00:00"/>
    <s v="Yes"/>
    <s v="Online"/>
    <s v="bengaluru"/>
    <x v="0"/>
    <n v="-770.45"/>
  </r>
  <r>
    <s v="Soccer"/>
    <s v="Tiempo Legend"/>
    <x v="0"/>
    <s v="Alphabet"/>
    <s v="M"/>
    <s v="Yes"/>
    <n v="3"/>
    <s v="Sold"/>
    <n v="4957.93"/>
    <m/>
    <s v="Invalid"/>
    <s v="Exclude"/>
    <n v="0"/>
    <n v="14873.79"/>
    <s v="Valid Revenue"/>
    <s v="Include"/>
    <x v="1"/>
    <d v="2024-07-09T00:00:00"/>
    <s v="Yes"/>
    <s v="Retail"/>
    <s v="Hyderabad"/>
    <x v="1"/>
    <n v="-112.53"/>
  </r>
  <r>
    <s v="Soccer"/>
    <s v="Premier III"/>
    <x v="0"/>
    <s v="Alphabet"/>
    <s v="M"/>
    <s v="Yes"/>
    <n v="4"/>
    <s v="Sold"/>
    <m/>
    <m/>
    <s v="Invalid"/>
    <s v="Exclude"/>
    <n v="0"/>
    <s v="Insufficient Data"/>
    <s v="Missing Information"/>
    <s v="Exclude"/>
    <x v="2"/>
    <s v="Missing Date"/>
    <s v="No"/>
    <s v="Retail"/>
    <s v="Mumbai"/>
    <x v="2"/>
    <n v="3337.34"/>
  </r>
  <r>
    <s v="Lifestyle"/>
    <s v="Blazer Mid"/>
    <x v="1"/>
    <s v="Alphabet"/>
    <s v="L"/>
    <s v="Yes"/>
    <m/>
    <s v="Available"/>
    <n v="9673.57"/>
    <m/>
    <s v="Invalid"/>
    <s v="Exclude"/>
    <n v="0"/>
    <s v="Insufficient Data"/>
    <s v="Missing Information"/>
    <s v="Exclude"/>
    <x v="3"/>
    <d v="2024-10-04T00:00:00"/>
    <s v="Yes"/>
    <s v="Online"/>
    <s v="Pune"/>
    <x v="3"/>
    <n v="3376.85"/>
  </r>
  <r>
    <s v="Running"/>
    <s v="React Infinity"/>
    <x v="2"/>
    <s v="Alphabet"/>
    <s v="XL"/>
    <s v="Yes"/>
    <m/>
    <s v="Available"/>
    <m/>
    <m/>
    <s v="Invalid"/>
    <s v="Exclude"/>
    <n v="0"/>
    <s v="Insufficient Data"/>
    <s v="Missing Information"/>
    <s v="Exclude"/>
    <x v="4"/>
    <d v="2024-09-12T00:00:00"/>
    <s v="Yes"/>
    <s v="Retail"/>
    <s v="Delhi"/>
    <x v="4"/>
    <n v="187.89"/>
  </r>
  <r>
    <s v="Training"/>
    <s v="Flex Trainer"/>
    <x v="0"/>
    <s v="Alphabet"/>
    <s v="M"/>
    <s v="Yes"/>
    <n v="1"/>
    <s v="Sold"/>
    <n v="7363.96"/>
    <m/>
    <s v="Invalid"/>
    <s v="Exclude"/>
    <n v="0"/>
    <n v="7363.96"/>
    <s v="Valid Revenue"/>
    <s v="Include"/>
    <x v="2"/>
    <s v="Missing Date"/>
    <s v="No"/>
    <s v="Retail"/>
    <s v="Delhi"/>
    <x v="4"/>
    <n v="1415.98"/>
  </r>
  <r>
    <s v="Training"/>
    <s v="SuperRep Go"/>
    <x v="0"/>
    <s v="Alphabet"/>
    <s v="M"/>
    <s v="Yes"/>
    <m/>
    <s v="Available"/>
    <n v="6819.78"/>
    <m/>
    <s v="Invalid"/>
    <s v="Exclude"/>
    <n v="0"/>
    <s v="Insufficient Data"/>
    <s v="Missing Information"/>
    <s v="Exclude"/>
    <x v="5"/>
    <d v="2025-06-04T00:00:00"/>
    <s v="Yes"/>
    <s v="Online"/>
    <s v="Bangalore"/>
    <x v="5"/>
    <n v="1802.09"/>
  </r>
  <r>
    <s v="Training"/>
    <s v="SuperRep Go"/>
    <x v="0"/>
    <s v="Alphabet"/>
    <s v="M"/>
    <s v="Yes"/>
    <n v="1"/>
    <s v="Sold"/>
    <m/>
    <n v="0.32"/>
    <s v="Valid"/>
    <s v="Include"/>
    <n v="0"/>
    <s v="Insufficient Data"/>
    <s v="Missing Information"/>
    <s v="Exclude"/>
    <x v="2"/>
    <s v="Missing Date"/>
    <s v="No"/>
    <s v="Retail"/>
    <s v="Bangalore"/>
    <x v="5"/>
    <n v="2928.36"/>
  </r>
  <r>
    <s v="Soccer"/>
    <s v="Premier III"/>
    <x v="3"/>
    <s v="Number"/>
    <s v="11"/>
    <s v="Yes"/>
    <n v="-1"/>
    <s v="Check Return/Refund"/>
    <m/>
    <m/>
    <s v="Invalid"/>
    <s v="Exclude"/>
    <n v="0"/>
    <s v="Insufficient Data"/>
    <s v="Missing Information"/>
    <s v="Exclude"/>
    <x v="6"/>
    <d v="2024-10-11T00:00:00"/>
    <s v="Yes"/>
    <s v="Online"/>
    <s v="Hyderabad"/>
    <x v="1"/>
    <n v="-731.18"/>
  </r>
  <r>
    <s v="Soccer"/>
    <s v="Mercurial Superfly"/>
    <x v="0"/>
    <s v="Alphabet"/>
    <s v="M"/>
    <s v="Yes"/>
    <n v="4"/>
    <s v="Sold"/>
    <m/>
    <m/>
    <s v="Invalid"/>
    <s v="Exclude"/>
    <n v="0"/>
    <s v="Insufficient Data"/>
    <s v="Missing Information"/>
    <s v="Exclude"/>
    <x v="2"/>
    <s v="Missing Date"/>
    <s v="No"/>
    <s v="Online"/>
    <s v="Pune"/>
    <x v="3"/>
    <n v="3929.61"/>
  </r>
  <r>
    <s v="Lifestyle"/>
    <s v="Waffle One"/>
    <x v="1"/>
    <s v="Alphabet"/>
    <s v="L"/>
    <s v="Yes"/>
    <n v="1"/>
    <s v="Sold"/>
    <n v="7949.83"/>
    <m/>
    <s v="Invalid"/>
    <s v="Exclude"/>
    <n v="0"/>
    <n v="7949.83"/>
    <s v="Valid Revenue"/>
    <s v="Include"/>
    <x v="7"/>
    <d v="2025-01-16T00:00:00"/>
    <s v="Yes"/>
    <s v="Online"/>
    <s v="Pune"/>
    <x v="3"/>
    <n v="1965.56"/>
  </r>
  <r>
    <s v="Training"/>
    <s v="Flex Trainer"/>
    <x v="1"/>
    <s v="Alphabet"/>
    <s v="L"/>
    <s v="Yes"/>
    <n v="-1"/>
    <s v="Check Return/Refund"/>
    <n v="9586.08"/>
    <m/>
    <s v="Invalid"/>
    <s v="Exclude"/>
    <n v="0"/>
    <n v="-9586.08"/>
    <s v="Negative Revenue"/>
    <s v="Exclude"/>
    <x v="2"/>
    <s v="Missing Date"/>
    <s v="No"/>
    <s v="Retail"/>
    <s v="Hyderabad"/>
    <x v="1"/>
    <n v="1667.08"/>
  </r>
  <r>
    <s v="Lifestyle"/>
    <s v="Blazer Mid"/>
    <x v="4"/>
    <s v="Missing"/>
    <s v="Unknown"/>
    <s v="No"/>
    <n v="-1"/>
    <s v="Check Return/Refund"/>
    <m/>
    <n v="0.86"/>
    <s v="Valid"/>
    <s v="Include"/>
    <n v="0"/>
    <s v="Insufficient Data"/>
    <s v="Missing Information"/>
    <s v="Exclude"/>
    <x v="8"/>
    <d v="2024-11-13T00:00:00"/>
    <s v="Yes"/>
    <s v="Online"/>
    <s v="Delhi"/>
    <x v="4"/>
    <n v="2109.48"/>
  </r>
  <r>
    <s v="Training"/>
    <s v="SuperRep Go"/>
    <x v="4"/>
    <s v="Missing"/>
    <s v="Unknown"/>
    <s v="No"/>
    <m/>
    <s v="Available"/>
    <n v="9671.0499999999993"/>
    <m/>
    <s v="Invalid"/>
    <s v="Exclude"/>
    <n v="0"/>
    <s v="Insufficient Data"/>
    <s v="Missing Information"/>
    <s v="Exclude"/>
    <x v="9"/>
    <d v="2024-09-19T00:00:00"/>
    <s v="Yes"/>
    <s v="Online"/>
    <s v="Hyderabad"/>
    <x v="1"/>
    <n v="299.33999999999997"/>
  </r>
  <r>
    <s v="Running"/>
    <s v="React Infinity"/>
    <x v="3"/>
    <s v="Number"/>
    <s v="11"/>
    <s v="Yes"/>
    <m/>
    <s v="Available"/>
    <m/>
    <m/>
    <s v="Invalid"/>
    <s v="Exclude"/>
    <n v="0"/>
    <s v="Insufficient Data"/>
    <s v="Missing Information"/>
    <s v="Exclude"/>
    <x v="10"/>
    <d v="2025-04-12T00:00:00"/>
    <s v="Yes"/>
    <s v="Online"/>
    <s v="Bangalore"/>
    <x v="5"/>
    <n v="-1044.4000000000001"/>
  </r>
  <r>
    <s v="Basketball"/>
    <s v="Air Jordan"/>
    <x v="4"/>
    <s v="Missing"/>
    <s v="Unknown"/>
    <s v="No"/>
    <m/>
    <s v="Available"/>
    <n v="3285.52"/>
    <m/>
    <s v="Invalid"/>
    <s v="Exclude"/>
    <n v="0"/>
    <s v="Insufficient Data"/>
    <s v="Missing Information"/>
    <s v="Exclude"/>
    <x v="11"/>
    <d v="2025-05-31T00:00:00"/>
    <s v="Yes"/>
    <s v="Retail"/>
    <s v="Kolkata"/>
    <x v="6"/>
    <n v="1193.21"/>
  </r>
  <r>
    <s v="Basketball"/>
    <s v="Air Jordan"/>
    <x v="0"/>
    <s v="Alphabet"/>
    <s v="M"/>
    <s v="Yes"/>
    <n v="1"/>
    <s v="Sold"/>
    <n v="9871.75"/>
    <n v="0.3"/>
    <s v="Valid"/>
    <s v="Include"/>
    <n v="6910.22"/>
    <n v="6910.2249999999995"/>
    <s v="Valid Revenue"/>
    <s v="Include"/>
    <x v="2"/>
    <s v="Missing Date"/>
    <s v="No"/>
    <s v="Retail"/>
    <s v="Hyderabad"/>
    <x v="1"/>
    <n v="2452.69"/>
  </r>
  <r>
    <s v="Basketball"/>
    <s v="Air Jordan"/>
    <x v="5"/>
    <s v="Number"/>
    <s v="9"/>
    <s v="Yes"/>
    <n v="4"/>
    <s v="Sold"/>
    <m/>
    <m/>
    <s v="Invalid"/>
    <s v="Exclude"/>
    <n v="0"/>
    <s v="Insufficient Data"/>
    <s v="Missing Information"/>
    <s v="Exclude"/>
    <x v="12"/>
    <d v="2025-03-17T00:00:00"/>
    <s v="Yes"/>
    <s v="Retail"/>
    <s v="Delhi"/>
    <x v="4"/>
    <n v="1946.24"/>
  </r>
  <r>
    <s v="Training"/>
    <s v="Metcon 7"/>
    <x v="2"/>
    <s v="Alphabet"/>
    <s v="XL"/>
    <s v="Yes"/>
    <n v="0"/>
    <s v="Available"/>
    <m/>
    <n v="1.17"/>
    <s v="Invalid"/>
    <s v="Exclude"/>
    <n v="0"/>
    <s v="Insufficient Data"/>
    <s v="Missing Information"/>
    <s v="Exclude"/>
    <x v="2"/>
    <s v="Missing Date"/>
    <s v="No"/>
    <s v="Online"/>
    <s v="bengaluru"/>
    <x v="0"/>
    <n v="-966.89"/>
  </r>
  <r>
    <s v="Running"/>
    <s v="Air Zoom"/>
    <x v="6"/>
    <s v="Number"/>
    <s v="6"/>
    <s v="Yes"/>
    <n v="0"/>
    <s v="Available"/>
    <n v="3424.06"/>
    <n v="0.32"/>
    <s v="Valid"/>
    <s v="Include"/>
    <n v="0"/>
    <n v="0"/>
    <s v="No Recorded Revenue"/>
    <s v="Exclude"/>
    <x v="13"/>
    <d v="2025-01-17T00:00:00"/>
    <s v="Yes"/>
    <s v="Online"/>
    <s v="Hyderabad"/>
    <x v="1"/>
    <n v="1915.24"/>
  </r>
  <r>
    <s v="Soccer"/>
    <s v="Tiempo Legend"/>
    <x v="1"/>
    <s v="Alphabet"/>
    <s v="L"/>
    <s v="Yes"/>
    <n v="-1"/>
    <s v="Check Return/Refund"/>
    <m/>
    <n v="0.67"/>
    <s v="Valid"/>
    <s v="Include"/>
    <n v="0"/>
    <s v="Insufficient Data"/>
    <s v="Missing Information"/>
    <s v="Exclude"/>
    <x v="14"/>
    <d v="2025-03-28T00:00:00"/>
    <s v="Yes"/>
    <s v="Retail"/>
    <s v="Mumbai"/>
    <x v="2"/>
    <n v="439.96"/>
  </r>
  <r>
    <s v="Running"/>
    <s v="Free RN"/>
    <x v="1"/>
    <s v="Alphabet"/>
    <s v="L"/>
    <s v="Yes"/>
    <n v="-1"/>
    <s v="Check Return/Refund"/>
    <n v="7086.7"/>
    <n v="0.66"/>
    <s v="Valid"/>
    <s v="Include"/>
    <n v="-2409.48"/>
    <n v="-2409.4779999999996"/>
    <s v="Negative Revenue"/>
    <s v="Exclude"/>
    <x v="15"/>
    <d v="2024-11-19T00:00:00"/>
    <s v="Yes"/>
    <s v="Retail"/>
    <s v="Hyderabad"/>
    <x v="1"/>
    <n v="-1120.49"/>
  </r>
  <r>
    <s v="Soccer"/>
    <s v="Premier III"/>
    <x v="0"/>
    <s v="Alphabet"/>
    <s v="M"/>
    <s v="Yes"/>
    <m/>
    <s v="Available"/>
    <m/>
    <m/>
    <s v="Invalid"/>
    <s v="Exclude"/>
    <n v="0"/>
    <s v="Insufficient Data"/>
    <s v="Missing Information"/>
    <s v="Exclude"/>
    <x v="16"/>
    <d v="2024-09-24T00:00:00"/>
    <s v="Yes"/>
    <s v="Online"/>
    <s v="Pune"/>
    <x v="3"/>
    <n v="3427.16"/>
  </r>
  <r>
    <s v="Lifestyle"/>
    <s v="Waffle One"/>
    <x v="0"/>
    <s v="Alphabet"/>
    <s v="M"/>
    <s v="Yes"/>
    <m/>
    <s v="Available"/>
    <n v="5003.95"/>
    <m/>
    <s v="Invalid"/>
    <s v="Exclude"/>
    <n v="0"/>
    <s v="Insufficient Data"/>
    <s v="Missing Information"/>
    <s v="Exclude"/>
    <x v="17"/>
    <d v="2025-01-10T00:00:00"/>
    <s v="Yes"/>
    <s v="Online"/>
    <s v="Mumbai"/>
    <x v="2"/>
    <n v="1498.37"/>
  </r>
  <r>
    <s v="Training"/>
    <s v="SuperRep Go"/>
    <x v="2"/>
    <s v="Alphabet"/>
    <s v="XL"/>
    <s v="Yes"/>
    <n v="0"/>
    <s v="Available"/>
    <m/>
    <n v="0.5"/>
    <s v="Valid"/>
    <s v="Include"/>
    <n v="0"/>
    <s v="Insufficient Data"/>
    <s v="Missing Information"/>
    <s v="Exclude"/>
    <x v="18"/>
    <d v="2024-12-28T00:00:00"/>
    <s v="Yes"/>
    <s v="Retail"/>
    <s v="Bangalore"/>
    <x v="5"/>
    <n v="1842.35"/>
  </r>
  <r>
    <s v="Basketball"/>
    <s v="Kyrie Flytrap"/>
    <x v="0"/>
    <s v="Alphabet"/>
    <s v="M"/>
    <s v="Yes"/>
    <n v="3"/>
    <s v="Sold"/>
    <n v="9820.5"/>
    <m/>
    <s v="Invalid"/>
    <s v="Exclude"/>
    <n v="0"/>
    <n v="29461.5"/>
    <s v="Valid Revenue"/>
    <s v="Include"/>
    <x v="2"/>
    <s v="Missing Date"/>
    <s v="No"/>
    <s v="Retail"/>
    <s v="Mumbai"/>
    <x v="2"/>
    <n v="1900.15"/>
  </r>
  <r>
    <s v="Lifestyle"/>
    <s v="Blazer Mid"/>
    <x v="2"/>
    <s v="Alphabet"/>
    <s v="XL"/>
    <s v="Yes"/>
    <n v="1"/>
    <s v="Sold"/>
    <m/>
    <n v="0.16"/>
    <s v="Valid"/>
    <s v="Include"/>
    <n v="0"/>
    <s v="Insufficient Data"/>
    <s v="Missing Information"/>
    <s v="Exclude"/>
    <x v="19"/>
    <d v="2024-08-10T00:00:00"/>
    <s v="Yes"/>
    <s v="Retail"/>
    <s v="Kolkata"/>
    <x v="6"/>
    <n v="2301.64"/>
  </r>
  <r>
    <s v="Basketball"/>
    <s v="Zoom Freak"/>
    <x v="2"/>
    <s v="Alphabet"/>
    <s v="XL"/>
    <s v="Yes"/>
    <m/>
    <s v="Available"/>
    <m/>
    <n v="0.22"/>
    <s v="Valid"/>
    <s v="Include"/>
    <n v="0"/>
    <s v="Insufficient Data"/>
    <s v="Missing Information"/>
    <s v="Exclude"/>
    <x v="2"/>
    <s v="Missing Date"/>
    <s v="No"/>
    <s v="Online"/>
    <s v="Pune"/>
    <x v="3"/>
    <n v="-138.74"/>
  </r>
  <r>
    <s v="Training"/>
    <s v="Flex Trainer"/>
    <x v="7"/>
    <s v="Number"/>
    <s v="12"/>
    <s v="Yes"/>
    <m/>
    <s v="Available"/>
    <n v="3270.23"/>
    <m/>
    <s v="Invalid"/>
    <s v="Exclude"/>
    <n v="0"/>
    <s v="Insufficient Data"/>
    <s v="Missing Information"/>
    <s v="Exclude"/>
    <x v="2"/>
    <s v="Missing Date"/>
    <s v="No"/>
    <s v="Retail"/>
    <s v="Delhi"/>
    <x v="4"/>
    <n v="-946.86"/>
  </r>
  <r>
    <s v="Training"/>
    <s v="ZoomX Invincible"/>
    <x v="7"/>
    <s v="Number"/>
    <s v="12"/>
    <s v="Yes"/>
    <n v="0"/>
    <s v="Available"/>
    <m/>
    <m/>
    <s v="Invalid"/>
    <s v="Exclude"/>
    <n v="0"/>
    <s v="Insufficient Data"/>
    <s v="Missing Information"/>
    <s v="Exclude"/>
    <x v="20"/>
    <d v="2023-10-28T00:00:00"/>
    <s v="Yes"/>
    <s v="Online"/>
    <s v="Bangalore"/>
    <x v="5"/>
    <n v="-185.67"/>
  </r>
  <r>
    <s v="Soccer"/>
    <s v="Phantom GT"/>
    <x v="2"/>
    <s v="Alphabet"/>
    <s v="XL"/>
    <s v="Yes"/>
    <m/>
    <s v="Available"/>
    <m/>
    <n v="1.05"/>
    <s v="Invalid"/>
    <s v="Exclude"/>
    <n v="0"/>
    <s v="Insufficient Data"/>
    <s v="Missing Information"/>
    <s v="Exclude"/>
    <x v="21"/>
    <d v="2025-07-14T00:00:00"/>
    <s v="Yes"/>
    <s v="Retail"/>
    <s v="Hyderabad"/>
    <x v="1"/>
    <n v="-122.93"/>
  </r>
  <r>
    <s v="Soccer"/>
    <s v="Premier III"/>
    <x v="4"/>
    <s v="Missing"/>
    <s v="Unknown"/>
    <s v="No"/>
    <n v="4"/>
    <s v="Sold"/>
    <n v="3493.04"/>
    <n v="0.82"/>
    <s v="Valid"/>
    <s v="Include"/>
    <n v="2514.9899999999998"/>
    <n v="2514.9888000000005"/>
    <s v="Valid Revenue"/>
    <s v="Include"/>
    <x v="22"/>
    <d v="2024-05-09T00:00:00"/>
    <s v="Yes"/>
    <s v="Online"/>
    <s v="Delhi"/>
    <x v="4"/>
    <n v="350.7"/>
  </r>
  <r>
    <s v="Lifestyle"/>
    <s v="Blazer Mid"/>
    <x v="2"/>
    <s v="Alphabet"/>
    <s v="XL"/>
    <s v="Yes"/>
    <n v="1"/>
    <s v="Sold"/>
    <m/>
    <n v="1.07"/>
    <s v="Invalid"/>
    <s v="Exclude"/>
    <n v="0"/>
    <s v="Insufficient Data"/>
    <s v="Missing Information"/>
    <s v="Exclude"/>
    <x v="23"/>
    <d v="2025-04-11T00:00:00"/>
    <s v="Yes"/>
    <s v="Retail"/>
    <s v="Mumbai"/>
    <x v="2"/>
    <n v="-555.16"/>
  </r>
  <r>
    <s v="Soccer"/>
    <s v="Mercurial Superfly"/>
    <x v="2"/>
    <s v="Alphabet"/>
    <s v="XL"/>
    <s v="Yes"/>
    <n v="-1"/>
    <s v="Check Return/Refund"/>
    <m/>
    <m/>
    <s v="Invalid"/>
    <s v="Exclude"/>
    <n v="0"/>
    <s v="Insufficient Data"/>
    <s v="Missing Information"/>
    <s v="Exclude"/>
    <x v="2"/>
    <s v="Missing Date"/>
    <s v="No"/>
    <s v="Retail"/>
    <s v="Kolkata"/>
    <x v="6"/>
    <n v="-1005.71"/>
  </r>
  <r>
    <s v="Basketball"/>
    <s v="Air Jordan"/>
    <x v="6"/>
    <s v="Number"/>
    <s v="6"/>
    <s v="Yes"/>
    <m/>
    <s v="Available"/>
    <n v="6235.71"/>
    <m/>
    <s v="Invalid"/>
    <s v="Exclude"/>
    <n v="0"/>
    <s v="Insufficient Data"/>
    <s v="Missing Information"/>
    <s v="Exclude"/>
    <x v="24"/>
    <d v="2025-04-30T00:00:00"/>
    <s v="Yes"/>
    <s v="Retail"/>
    <s v="Delhi"/>
    <x v="4"/>
    <n v="-267.37"/>
  </r>
  <r>
    <s v="Basketball"/>
    <s v="Zoom Freak"/>
    <x v="4"/>
    <s v="Missing"/>
    <s v="Unknown"/>
    <s v="No"/>
    <n v="4"/>
    <s v="Sold"/>
    <m/>
    <n v="0.38"/>
    <s v="Valid"/>
    <s v="Include"/>
    <n v="0"/>
    <s v="Insufficient Data"/>
    <s v="Missing Information"/>
    <s v="Exclude"/>
    <x v="25"/>
    <d v="2024-11-17T00:00:00"/>
    <s v="Yes"/>
    <s v="Online"/>
    <s v="Bangalore"/>
    <x v="5"/>
    <n v="2914.83"/>
  </r>
  <r>
    <s v="Training"/>
    <s v="Metcon 7"/>
    <x v="4"/>
    <s v="Missing"/>
    <s v="Unknown"/>
    <s v="No"/>
    <n v="3"/>
    <s v="Sold"/>
    <m/>
    <m/>
    <s v="Invalid"/>
    <s v="Exclude"/>
    <n v="0"/>
    <s v="Insufficient Data"/>
    <s v="Missing Information"/>
    <s v="Exclude"/>
    <x v="26"/>
    <d v="2025-02-15T00:00:00"/>
    <s v="Yes"/>
    <s v="Retail"/>
    <s v="Bangalore"/>
    <x v="5"/>
    <n v="-143.80000000000001"/>
  </r>
  <r>
    <s v="Running"/>
    <s v="Pegasus Turbo"/>
    <x v="8"/>
    <s v="Number"/>
    <s v="7"/>
    <s v="Yes"/>
    <n v="3"/>
    <s v="Sold"/>
    <n v="5653.14"/>
    <n v="1.01"/>
    <s v="Invalid"/>
    <s v="Exclude"/>
    <n v="-169.59"/>
    <s v="Insufficient Data"/>
    <s v="Missing Information"/>
    <s v="Exclude"/>
    <x v="2"/>
    <s v="Missing Date"/>
    <s v="No"/>
    <s v="Retail"/>
    <s v="Pune"/>
    <x v="3"/>
    <n v="2776.96"/>
  </r>
  <r>
    <s v="Running"/>
    <s v="Free RN"/>
    <x v="4"/>
    <s v="Missing"/>
    <s v="Unknown"/>
    <s v="No"/>
    <n v="0"/>
    <s v="Available"/>
    <m/>
    <n v="0.83"/>
    <s v="Valid"/>
    <s v="Include"/>
    <n v="0"/>
    <s v="Insufficient Data"/>
    <s v="Missing Information"/>
    <s v="Exclude"/>
    <x v="2"/>
    <s v="Missing Date"/>
    <s v="No"/>
    <s v="Online"/>
    <s v="Delhi"/>
    <x v="4"/>
    <n v="1163.21"/>
  </r>
  <r>
    <s v="Training"/>
    <s v="Flex Trainer"/>
    <x v="0"/>
    <s v="Alphabet"/>
    <s v="M"/>
    <s v="Yes"/>
    <m/>
    <s v="Available"/>
    <n v="2767.7"/>
    <n v="0.63"/>
    <s v="Valid"/>
    <s v="Include"/>
    <n v="0"/>
    <s v="Insufficient Data"/>
    <s v="Missing Information"/>
    <s v="Exclude"/>
    <x v="27"/>
    <d v="2025-04-22T00:00:00"/>
    <s v="Yes"/>
    <s v="Retail"/>
    <s v="Hyderabad"/>
    <x v="1"/>
    <n v="-336.3"/>
  </r>
  <r>
    <s v="Basketball"/>
    <s v="Zoom Freak"/>
    <x v="2"/>
    <s v="Alphabet"/>
    <s v="XL"/>
    <s v="Yes"/>
    <n v="3"/>
    <s v="Sold"/>
    <n v="5075.22"/>
    <m/>
    <s v="Invalid"/>
    <s v="Exclude"/>
    <n v="0"/>
    <n v="15225.66"/>
    <s v="Valid Revenue"/>
    <s v="Include"/>
    <x v="28"/>
    <d v="2025-03-07T00:00:00"/>
    <s v="Yes"/>
    <s v="Retail"/>
    <s v="Delhi"/>
    <x v="4"/>
    <n v="145.08000000000001"/>
  </r>
  <r>
    <s v="Soccer"/>
    <s v="Tiempo Legend"/>
    <x v="7"/>
    <s v="Number"/>
    <s v="12"/>
    <s v="Yes"/>
    <m/>
    <s v="Available"/>
    <n v="5553.88"/>
    <m/>
    <s v="Invalid"/>
    <s v="Exclude"/>
    <n v="0"/>
    <s v="Insufficient Data"/>
    <s v="Missing Information"/>
    <s v="Exclude"/>
    <x v="29"/>
    <d v="2025-03-05T00:00:00"/>
    <s v="Yes"/>
    <s v="Online"/>
    <s v="Hyderabad"/>
    <x v="1"/>
    <n v="2371.66"/>
  </r>
  <r>
    <s v="Basketball"/>
    <s v="Kyrie Flytrap"/>
    <x v="1"/>
    <s v="Alphabet"/>
    <s v="L"/>
    <s v="Yes"/>
    <m/>
    <s v="Available"/>
    <m/>
    <m/>
    <s v="Invalid"/>
    <s v="Exclude"/>
    <n v="0"/>
    <s v="Insufficient Data"/>
    <s v="Missing Information"/>
    <s v="Exclude"/>
    <x v="30"/>
    <d v="2025-04-19T00:00:00"/>
    <s v="Yes"/>
    <s v="Online"/>
    <s v="Hyderabad"/>
    <x v="1"/>
    <n v="-862.16"/>
  </r>
  <r>
    <s v="Soccer"/>
    <s v="Premier III"/>
    <x v="2"/>
    <s v="Alphabet"/>
    <s v="XL"/>
    <s v="Yes"/>
    <m/>
    <s v="Available"/>
    <n v="3492.89"/>
    <n v="0.77"/>
    <s v="Valid"/>
    <s v="Include"/>
    <n v="0"/>
    <s v="Insufficient Data"/>
    <s v="Missing Information"/>
    <s v="Exclude"/>
    <x v="31"/>
    <d v="2024-05-02T00:00:00"/>
    <s v="Yes"/>
    <s v="Retail"/>
    <s v="Delhi"/>
    <x v="4"/>
    <n v="3770.75"/>
  </r>
  <r>
    <s v="Training"/>
    <s v="SuperRep Go"/>
    <x v="4"/>
    <s v="Missing"/>
    <s v="Unknown"/>
    <s v="No"/>
    <m/>
    <s v="Available"/>
    <m/>
    <m/>
    <s v="Invalid"/>
    <s v="Exclude"/>
    <n v="0"/>
    <s v="Insufficient Data"/>
    <s v="Missing Information"/>
    <s v="Exclude"/>
    <x v="32"/>
    <d v="2023-09-06T00:00:00"/>
    <s v="Yes"/>
    <s v="Online"/>
    <s v="Delhi"/>
    <x v="4"/>
    <n v="2174.71"/>
  </r>
  <r>
    <s v="Lifestyle"/>
    <s v="Dunk Low"/>
    <x v="2"/>
    <s v="Alphabet"/>
    <s v="XL"/>
    <s v="Yes"/>
    <n v="4"/>
    <s v="Sold"/>
    <m/>
    <m/>
    <s v="Invalid"/>
    <s v="Exclude"/>
    <n v="0"/>
    <s v="Insufficient Data"/>
    <s v="Missing Information"/>
    <s v="Exclude"/>
    <x v="33"/>
    <d v="2025-04-06T00:00:00"/>
    <s v="Yes"/>
    <s v="Retail"/>
    <s v="Delhi"/>
    <x v="4"/>
    <n v="1833.94"/>
  </r>
  <r>
    <s v="Running"/>
    <s v="Air Zoom"/>
    <x v="7"/>
    <s v="Number"/>
    <s v="12"/>
    <s v="Yes"/>
    <m/>
    <s v="Available"/>
    <m/>
    <n v="1.04"/>
    <s v="Invalid"/>
    <s v="Exclude"/>
    <n v="0"/>
    <s v="Insufficient Data"/>
    <s v="Missing Information"/>
    <s v="Exclude"/>
    <x v="2"/>
    <s v="Missing Date"/>
    <s v="No"/>
    <s v="Online"/>
    <s v="Kolkata"/>
    <x v="6"/>
    <n v="1284.33"/>
  </r>
  <r>
    <s v="Training"/>
    <s v="SuperRep Go"/>
    <x v="9"/>
    <s v="Number"/>
    <s v="10"/>
    <s v="Yes"/>
    <n v="1"/>
    <s v="Sold"/>
    <n v="8577.75"/>
    <m/>
    <s v="Invalid"/>
    <s v="Exclude"/>
    <n v="0"/>
    <n v="8577.75"/>
    <s v="Valid Revenue"/>
    <s v="Include"/>
    <x v="34"/>
    <d v="2024-06-13T00:00:00"/>
    <s v="Yes"/>
    <s v="Retail"/>
    <s v="Bangalore"/>
    <x v="5"/>
    <n v="2888.68"/>
  </r>
  <r>
    <s v="Basketball"/>
    <s v="Air Jordan"/>
    <x v="2"/>
    <s v="Alphabet"/>
    <s v="XL"/>
    <s v="Yes"/>
    <m/>
    <s v="Available"/>
    <m/>
    <m/>
    <s v="Invalid"/>
    <s v="Exclude"/>
    <n v="0"/>
    <s v="Insufficient Data"/>
    <s v="Missing Information"/>
    <s v="Exclude"/>
    <x v="35"/>
    <d v="2024-10-27T00:00:00"/>
    <s v="Yes"/>
    <s v="Online"/>
    <s v="Bangalore"/>
    <x v="5"/>
    <n v="2875.86"/>
  </r>
  <r>
    <s v="Soccer"/>
    <s v="Tiempo Legend"/>
    <x v="1"/>
    <s v="Alphabet"/>
    <s v="L"/>
    <s v="Yes"/>
    <n v="1"/>
    <s v="Sold"/>
    <n v="7767.2"/>
    <m/>
    <s v="Invalid"/>
    <s v="Exclude"/>
    <n v="0"/>
    <n v="7767.2"/>
    <s v="Valid Revenue"/>
    <s v="Include"/>
    <x v="2"/>
    <s v="Missing Date"/>
    <s v="No"/>
    <s v="Retail"/>
    <s v="Pune"/>
    <x v="3"/>
    <n v="311.48"/>
  </r>
  <r>
    <s v="Running"/>
    <s v="Air Zoom"/>
    <x v="1"/>
    <s v="Alphabet"/>
    <s v="L"/>
    <s v="Yes"/>
    <n v="1"/>
    <s v="Sold"/>
    <m/>
    <n v="0.56999999999999995"/>
    <s v="Valid"/>
    <s v="Include"/>
    <n v="0"/>
    <s v="Insufficient Data"/>
    <s v="Missing Information"/>
    <s v="Exclude"/>
    <x v="2"/>
    <s v="Missing Date"/>
    <s v="No"/>
    <s v="Retail"/>
    <s v="Kolkata"/>
    <x v="6"/>
    <n v="682.12"/>
  </r>
  <r>
    <s v="Basketball"/>
    <s v="Air Jordan"/>
    <x v="2"/>
    <s v="Alphabet"/>
    <s v="XL"/>
    <s v="Yes"/>
    <m/>
    <s v="Available"/>
    <m/>
    <n v="0.37"/>
    <s v="Valid"/>
    <s v="Include"/>
    <n v="0"/>
    <s v="Insufficient Data"/>
    <s v="Missing Information"/>
    <s v="Exclude"/>
    <x v="36"/>
    <d v="2024-01-05T00:00:00"/>
    <s v="Yes"/>
    <s v="Retail"/>
    <s v="Delhi"/>
    <x v="4"/>
    <n v="3135.98"/>
  </r>
  <r>
    <s v="Training"/>
    <s v="Flex Trainer"/>
    <x v="9"/>
    <s v="Number"/>
    <s v="10"/>
    <s v="Yes"/>
    <n v="3"/>
    <s v="Sold"/>
    <n v="9155.9599999999991"/>
    <m/>
    <s v="Invalid"/>
    <s v="Exclude"/>
    <n v="0"/>
    <n v="27467.879999999997"/>
    <s v="Valid Revenue"/>
    <s v="Include"/>
    <x v="37"/>
    <d v="2024-10-08T00:00:00"/>
    <s v="Yes"/>
    <s v="Retail"/>
    <s v="Pune"/>
    <x v="3"/>
    <n v="2184.8000000000002"/>
  </r>
  <r>
    <s v="Lifestyle"/>
    <s v="Air Force 1"/>
    <x v="2"/>
    <s v="Alphabet"/>
    <s v="XL"/>
    <s v="Yes"/>
    <n v="3"/>
    <s v="Sold"/>
    <n v="6009.58"/>
    <m/>
    <s v="Invalid"/>
    <s v="Exclude"/>
    <n v="0"/>
    <n v="18028.739999999998"/>
    <s v="Valid Revenue"/>
    <s v="Include"/>
    <x v="38"/>
    <d v="2024-10-02T00:00:00"/>
    <s v="Yes"/>
    <s v="Online"/>
    <s v="Delhi"/>
    <x v="4"/>
    <n v="3384.92"/>
  </r>
  <r>
    <s v="Training"/>
    <s v="Flex Trainer"/>
    <x v="3"/>
    <s v="Number"/>
    <s v="11"/>
    <s v="Yes"/>
    <n v="-1"/>
    <s v="Check Return/Refund"/>
    <m/>
    <m/>
    <s v="Invalid"/>
    <s v="Exclude"/>
    <n v="0"/>
    <s v="Insufficient Data"/>
    <s v="Missing Information"/>
    <s v="Exclude"/>
    <x v="39"/>
    <d v="2025-06-23T00:00:00"/>
    <s v="Yes"/>
    <s v="Online"/>
    <s v="Mumbai"/>
    <x v="2"/>
    <n v="-549.76"/>
  </r>
  <r>
    <s v="Basketball"/>
    <s v="Kyrie Flytrap"/>
    <x v="1"/>
    <s v="Alphabet"/>
    <s v="L"/>
    <s v="Yes"/>
    <m/>
    <s v="Available"/>
    <m/>
    <m/>
    <s v="Invalid"/>
    <s v="Exclude"/>
    <n v="0"/>
    <s v="Insufficient Data"/>
    <s v="Missing Information"/>
    <s v="Exclude"/>
    <x v="40"/>
    <d v="2024-10-26T00:00:00"/>
    <s v="Yes"/>
    <s v="Online"/>
    <s v="Hyderabad"/>
    <x v="1"/>
    <n v="-1078.76"/>
  </r>
  <r>
    <s v="Running"/>
    <s v="React Infinity"/>
    <x v="1"/>
    <s v="Alphabet"/>
    <s v="L"/>
    <s v="Yes"/>
    <n v="3"/>
    <s v="Sold"/>
    <m/>
    <m/>
    <s v="Invalid"/>
    <s v="Exclude"/>
    <n v="0"/>
    <s v="Insufficient Data"/>
    <s v="Missing Information"/>
    <s v="Exclude"/>
    <x v="41"/>
    <d v="2024-05-31T00:00:00"/>
    <s v="Yes"/>
    <s v="Retail"/>
    <s v="Bangalore"/>
    <x v="5"/>
    <n v="-244.44"/>
  </r>
  <r>
    <s v="Lifestyle"/>
    <s v="Waffle One"/>
    <x v="0"/>
    <s v="Alphabet"/>
    <s v="M"/>
    <s v="Yes"/>
    <n v="3"/>
    <s v="Sold"/>
    <n v="6216.29"/>
    <n v="0.94"/>
    <s v="Valid"/>
    <s v="Include"/>
    <n v="1118.93"/>
    <n v="1118.9322000000009"/>
    <s v="Valid Revenue"/>
    <s v="Include"/>
    <x v="42"/>
    <d v="2024-09-14T00:00:00"/>
    <s v="Yes"/>
    <s v="Online"/>
    <s v="Mumbai"/>
    <x v="2"/>
    <n v="-642.02"/>
  </r>
  <r>
    <s v="Training"/>
    <s v="Flex Trainer"/>
    <x v="3"/>
    <s v="Number"/>
    <s v="11"/>
    <s v="Yes"/>
    <m/>
    <s v="Available"/>
    <n v="4985.92"/>
    <m/>
    <s v="Invalid"/>
    <s v="Exclude"/>
    <n v="0"/>
    <s v="Insufficient Data"/>
    <s v="Missing Information"/>
    <s v="Exclude"/>
    <x v="2"/>
    <s v="Missing Date"/>
    <s v="No"/>
    <s v="Online"/>
    <s v="Kolkata"/>
    <x v="6"/>
    <n v="361.54"/>
  </r>
  <r>
    <s v="Soccer"/>
    <s v="Phantom GT"/>
    <x v="4"/>
    <s v="Missing"/>
    <s v="Unknown"/>
    <s v="No"/>
    <n v="-1"/>
    <s v="Check Return/Refund"/>
    <n v="9507.5400000000009"/>
    <m/>
    <s v="Invalid"/>
    <s v="Exclude"/>
    <n v="0"/>
    <n v="-9507.5400000000009"/>
    <s v="Negative Revenue"/>
    <s v="Exclude"/>
    <x v="43"/>
    <d v="2023-12-27T00:00:00"/>
    <s v="Yes"/>
    <s v="Retail"/>
    <s v="Delhi"/>
    <x v="4"/>
    <n v="291.27999999999997"/>
  </r>
  <r>
    <s v="Lifestyle"/>
    <s v="Waffle One"/>
    <x v="1"/>
    <s v="Alphabet"/>
    <s v="L"/>
    <s v="Yes"/>
    <n v="2"/>
    <s v="Sold"/>
    <n v="7979.26"/>
    <m/>
    <s v="Invalid"/>
    <s v="Exclude"/>
    <n v="0"/>
    <n v="15958.52"/>
    <s v="Valid Revenue"/>
    <s v="Include"/>
    <x v="44"/>
    <d v="2024-07-11T00:00:00"/>
    <s v="Yes"/>
    <s v="Online"/>
    <s v="bengaluru"/>
    <x v="0"/>
    <n v="2821.59"/>
  </r>
  <r>
    <s v="Basketball"/>
    <s v="LeBron 20"/>
    <x v="1"/>
    <s v="Alphabet"/>
    <s v="L"/>
    <s v="Yes"/>
    <m/>
    <s v="Available"/>
    <m/>
    <m/>
    <s v="Invalid"/>
    <s v="Exclude"/>
    <n v="0"/>
    <s v="Insufficient Data"/>
    <s v="Missing Information"/>
    <s v="Exclude"/>
    <x v="45"/>
    <d v="2024-09-10T00:00:00"/>
    <s v="Yes"/>
    <s v="Online"/>
    <s v="Mumbai"/>
    <x v="2"/>
    <n v="-501.68"/>
  </r>
  <r>
    <s v="Basketball"/>
    <s v="Air Jordan"/>
    <x v="4"/>
    <s v="Missing"/>
    <s v="Unknown"/>
    <s v="No"/>
    <n v="2"/>
    <s v="Sold"/>
    <m/>
    <m/>
    <s v="Invalid"/>
    <s v="Exclude"/>
    <n v="0"/>
    <s v="Insufficient Data"/>
    <s v="Missing Information"/>
    <s v="Exclude"/>
    <x v="46"/>
    <d v="2025-06-06T00:00:00"/>
    <s v="Yes"/>
    <s v="Online"/>
    <s v="Bangalore"/>
    <x v="5"/>
    <n v="1823.91"/>
  </r>
  <r>
    <s v="Basketball"/>
    <s v="Air Jordan"/>
    <x v="0"/>
    <s v="Alphabet"/>
    <s v="M"/>
    <s v="Yes"/>
    <n v="1"/>
    <s v="Sold"/>
    <n v="9751"/>
    <n v="0.16"/>
    <s v="Valid"/>
    <s v="Include"/>
    <n v="8190.84"/>
    <n v="8190.84"/>
    <s v="Valid Revenue"/>
    <s v="Include"/>
    <x v="47"/>
    <d v="2024-09-06T00:00:00"/>
    <s v="Yes"/>
    <s v="Retail"/>
    <s v="Pune"/>
    <x v="3"/>
    <n v="1130.31"/>
  </r>
  <r>
    <s v="Running"/>
    <s v="React Infinity"/>
    <x v="1"/>
    <s v="Alphabet"/>
    <s v="L"/>
    <s v="Yes"/>
    <n v="2"/>
    <s v="Sold"/>
    <n v="7557.71"/>
    <m/>
    <s v="Invalid"/>
    <s v="Exclude"/>
    <n v="0"/>
    <n v="15115.42"/>
    <s v="Valid Revenue"/>
    <s v="Include"/>
    <x v="48"/>
    <d v="2025-03-02T00:00:00"/>
    <s v="Yes"/>
    <s v="Online"/>
    <s v="Bangalore"/>
    <x v="5"/>
    <n v="3277.44"/>
  </r>
  <r>
    <s v="Lifestyle"/>
    <s v="Waffle One"/>
    <x v="9"/>
    <s v="Number"/>
    <s v="10"/>
    <s v="Yes"/>
    <m/>
    <s v="Available"/>
    <m/>
    <n v="0.78"/>
    <s v="Valid"/>
    <s v="Include"/>
    <n v="0"/>
    <s v="Insufficient Data"/>
    <s v="Missing Information"/>
    <s v="Exclude"/>
    <x v="49"/>
    <d v="2024-02-11T00:00:00"/>
    <s v="Yes"/>
    <s v="Retail"/>
    <s v="Hyderabad"/>
    <x v="1"/>
    <n v="21.58"/>
  </r>
  <r>
    <s v="Soccer"/>
    <s v="Phantom GT"/>
    <x v="2"/>
    <s v="Alphabet"/>
    <s v="XL"/>
    <s v="Yes"/>
    <n v="-1"/>
    <s v="Check Return/Refund"/>
    <n v="5259.05"/>
    <m/>
    <s v="Invalid"/>
    <s v="Exclude"/>
    <n v="0"/>
    <n v="-5259.05"/>
    <s v="Negative Revenue"/>
    <s v="Exclude"/>
    <x v="50"/>
    <d v="2024-12-10T00:00:00"/>
    <s v="Yes"/>
    <s v="Online"/>
    <s v="Mumbai"/>
    <x v="2"/>
    <n v="1022.82"/>
  </r>
  <r>
    <s v="Basketball"/>
    <s v="LeBron 20"/>
    <x v="1"/>
    <s v="Alphabet"/>
    <s v="L"/>
    <s v="Yes"/>
    <n v="4"/>
    <s v="Sold"/>
    <n v="3588.38"/>
    <m/>
    <s v="Invalid"/>
    <s v="Exclude"/>
    <n v="0"/>
    <n v="14353.52"/>
    <s v="Valid Revenue"/>
    <s v="Include"/>
    <x v="51"/>
    <d v="2025-05-06T00:00:00"/>
    <s v="Yes"/>
    <s v="Online"/>
    <s v="Kolkata"/>
    <x v="6"/>
    <n v="161.5"/>
  </r>
  <r>
    <s v="Running"/>
    <s v="Free RN"/>
    <x v="4"/>
    <s v="Missing"/>
    <s v="Unknown"/>
    <s v="No"/>
    <n v="4"/>
    <s v="Sold"/>
    <n v="2553.29"/>
    <m/>
    <s v="Invalid"/>
    <s v="Exclude"/>
    <n v="0"/>
    <n v="10213.16"/>
    <s v="Valid Revenue"/>
    <s v="Include"/>
    <x v="52"/>
    <d v="2024-12-05T00:00:00"/>
    <s v="Yes"/>
    <s v="Retail"/>
    <s v="Mumbai"/>
    <x v="2"/>
    <n v="984.9"/>
  </r>
  <r>
    <s v="Training"/>
    <s v="SuperRep Go"/>
    <x v="4"/>
    <s v="Missing"/>
    <s v="Unknown"/>
    <s v="No"/>
    <m/>
    <s v="Available"/>
    <n v="7502.24"/>
    <m/>
    <s v="Invalid"/>
    <s v="Exclude"/>
    <n v="0"/>
    <s v="Insufficient Data"/>
    <s v="Missing Information"/>
    <s v="Exclude"/>
    <x v="21"/>
    <d v="2025-07-14T00:00:00"/>
    <s v="Yes"/>
    <s v="Online"/>
    <s v="Pune"/>
    <x v="3"/>
    <n v="3554.58"/>
  </r>
  <r>
    <s v="Running"/>
    <s v="React Infinity"/>
    <x v="1"/>
    <s v="Alphabet"/>
    <s v="L"/>
    <s v="Yes"/>
    <m/>
    <s v="Available"/>
    <m/>
    <m/>
    <s v="Invalid"/>
    <s v="Exclude"/>
    <n v="0"/>
    <s v="Insufficient Data"/>
    <s v="Missing Information"/>
    <s v="Exclude"/>
    <x v="2"/>
    <s v="Missing Date"/>
    <s v="No"/>
    <s v="Retail"/>
    <s v="Mumbai"/>
    <x v="2"/>
    <n v="1112.43"/>
  </r>
  <r>
    <s v="Lifestyle"/>
    <s v="Blazer Mid"/>
    <x v="0"/>
    <s v="Alphabet"/>
    <s v="M"/>
    <s v="Yes"/>
    <n v="3"/>
    <s v="Sold"/>
    <n v="7849.81"/>
    <n v="0.49"/>
    <s v="Valid"/>
    <s v="Include"/>
    <n v="12010.21"/>
    <n v="12010.2093"/>
    <s v="Valid Revenue"/>
    <s v="Include"/>
    <x v="53"/>
    <d v="2025-01-12T00:00:00"/>
    <s v="Yes"/>
    <s v="Retail"/>
    <s v="Pune"/>
    <x v="3"/>
    <n v="-882.96"/>
  </r>
  <r>
    <s v="Training"/>
    <s v="Flex Trainer"/>
    <x v="4"/>
    <s v="Missing"/>
    <s v="Unknown"/>
    <s v="No"/>
    <n v="3"/>
    <s v="Sold"/>
    <m/>
    <m/>
    <s v="Invalid"/>
    <s v="Exclude"/>
    <n v="0"/>
    <s v="Insufficient Data"/>
    <s v="Missing Information"/>
    <s v="Exclude"/>
    <x v="2"/>
    <s v="Missing Date"/>
    <s v="No"/>
    <s v="Retail"/>
    <s v="Pune"/>
    <x v="3"/>
    <n v="3639.2"/>
  </r>
  <r>
    <s v="Lifestyle"/>
    <s v="Blazer Mid"/>
    <x v="7"/>
    <s v="Number"/>
    <s v="12"/>
    <s v="Yes"/>
    <n v="4"/>
    <s v="Sold"/>
    <m/>
    <n v="0.85"/>
    <s v="Valid"/>
    <s v="Include"/>
    <n v="0"/>
    <s v="Insufficient Data"/>
    <s v="Missing Information"/>
    <s v="Exclude"/>
    <x v="54"/>
    <d v="2024-11-03T00:00:00"/>
    <s v="Yes"/>
    <s v="Online"/>
    <s v="Hyderabad"/>
    <x v="1"/>
    <n v="443.86"/>
  </r>
  <r>
    <s v="Training"/>
    <s v="Flex Trainer"/>
    <x v="1"/>
    <s v="Alphabet"/>
    <s v="L"/>
    <s v="Yes"/>
    <n v="-1"/>
    <s v="Check Return/Refund"/>
    <m/>
    <n v="0.56999999999999995"/>
    <s v="Valid"/>
    <s v="Include"/>
    <n v="0"/>
    <s v="Insufficient Data"/>
    <s v="Missing Information"/>
    <s v="Exclude"/>
    <x v="2"/>
    <s v="Missing Date"/>
    <s v="No"/>
    <s v="Online"/>
    <s v="Kolkata"/>
    <x v="6"/>
    <n v="1958.47"/>
  </r>
  <r>
    <s v="Basketball"/>
    <s v="Air Jordan"/>
    <x v="1"/>
    <s v="Alphabet"/>
    <s v="L"/>
    <s v="Yes"/>
    <n v="4"/>
    <s v="Sold"/>
    <n v="4251.74"/>
    <m/>
    <s v="Invalid"/>
    <s v="Exclude"/>
    <n v="0"/>
    <n v="17006.96"/>
    <s v="Valid Revenue"/>
    <s v="Include"/>
    <x v="21"/>
    <d v="2025-07-14T00:00:00"/>
    <s v="Yes"/>
    <s v="Online"/>
    <s v="Pune"/>
    <x v="3"/>
    <n v="2345.35"/>
  </r>
  <r>
    <s v="Training"/>
    <s v="ZoomX Invincible"/>
    <x v="3"/>
    <s v="Number"/>
    <s v="11"/>
    <s v="Yes"/>
    <m/>
    <s v="Available"/>
    <m/>
    <m/>
    <s v="Invalid"/>
    <s v="Exclude"/>
    <n v="0"/>
    <s v="Insufficient Data"/>
    <s v="Missing Information"/>
    <s v="Exclude"/>
    <x v="55"/>
    <d v="2024-10-13T00:00:00"/>
    <s v="Yes"/>
    <s v="Retail"/>
    <s v="bengaluru"/>
    <x v="0"/>
    <n v="2011.25"/>
  </r>
  <r>
    <s v="Training"/>
    <s v="ZoomX Invincible"/>
    <x v="1"/>
    <s v="Alphabet"/>
    <s v="L"/>
    <s v="Yes"/>
    <m/>
    <s v="Available"/>
    <m/>
    <m/>
    <s v="Invalid"/>
    <s v="Exclude"/>
    <n v="0"/>
    <s v="Insufficient Data"/>
    <s v="Missing Information"/>
    <s v="Exclude"/>
    <x v="56"/>
    <d v="2023-11-21T00:00:00"/>
    <s v="Yes"/>
    <s v="Online"/>
    <s v="Pune"/>
    <x v="3"/>
    <n v="3332.66"/>
  </r>
  <r>
    <s v="Basketball"/>
    <s v="LeBron 20"/>
    <x v="4"/>
    <s v="Missing"/>
    <s v="Unknown"/>
    <s v="No"/>
    <n v="0"/>
    <s v="Available"/>
    <n v="6970.47"/>
    <m/>
    <s v="Invalid"/>
    <s v="Exclude"/>
    <n v="0"/>
    <n v="0"/>
    <s v="No Recorded Revenue"/>
    <s v="Exclude"/>
    <x v="2"/>
    <s v="Missing Date"/>
    <s v="No"/>
    <s v="Online"/>
    <s v="Mumbai"/>
    <x v="2"/>
    <n v="262.79000000000002"/>
  </r>
  <r>
    <s v="Running"/>
    <s v="Pegasus Turbo"/>
    <x v="2"/>
    <s v="Alphabet"/>
    <s v="XL"/>
    <s v="Yes"/>
    <n v="-1"/>
    <s v="Check Return/Refund"/>
    <n v="4322.0600000000004"/>
    <m/>
    <s v="Invalid"/>
    <s v="Exclude"/>
    <n v="0"/>
    <n v="-4322.0600000000004"/>
    <s v="Negative Revenue"/>
    <s v="Exclude"/>
    <x v="57"/>
    <d v="2025-01-19T00:00:00"/>
    <s v="Yes"/>
    <s v="Online"/>
    <s v="bengaluru"/>
    <x v="0"/>
    <n v="279.77999999999997"/>
  </r>
  <r>
    <s v="Lifestyle"/>
    <s v="Blazer Mid"/>
    <x v="1"/>
    <s v="Alphabet"/>
    <s v="L"/>
    <s v="Yes"/>
    <m/>
    <s v="Available"/>
    <m/>
    <m/>
    <s v="Invalid"/>
    <s v="Exclude"/>
    <n v="0"/>
    <s v="Insufficient Data"/>
    <s v="Missing Information"/>
    <s v="Exclude"/>
    <x v="58"/>
    <d v="2025-03-31T00:00:00"/>
    <s v="Yes"/>
    <s v="Online"/>
    <s v="Bangalore"/>
    <x v="5"/>
    <n v="-1005.89"/>
  </r>
  <r>
    <s v="Training"/>
    <s v="ZoomX Invincible"/>
    <x v="1"/>
    <s v="Alphabet"/>
    <s v="L"/>
    <s v="Yes"/>
    <m/>
    <s v="Available"/>
    <m/>
    <m/>
    <s v="Invalid"/>
    <s v="Exclude"/>
    <n v="0"/>
    <s v="Insufficient Data"/>
    <s v="Missing Information"/>
    <s v="Exclude"/>
    <x v="2"/>
    <s v="Missing Date"/>
    <s v="No"/>
    <s v="Online"/>
    <s v="Mumbai"/>
    <x v="2"/>
    <n v="2810.49"/>
  </r>
  <r>
    <s v="Running"/>
    <s v="Free RN"/>
    <x v="4"/>
    <s v="Missing"/>
    <s v="Unknown"/>
    <s v="No"/>
    <n v="-1"/>
    <s v="Check Return/Refund"/>
    <m/>
    <n v="0.21"/>
    <s v="Valid"/>
    <s v="Include"/>
    <n v="0"/>
    <s v="Insufficient Data"/>
    <s v="Missing Information"/>
    <s v="Exclude"/>
    <x v="59"/>
    <d v="2024-02-14T00:00:00"/>
    <s v="Yes"/>
    <s v="Online"/>
    <s v="Hyderabad"/>
    <x v="1"/>
    <n v="3303.01"/>
  </r>
  <r>
    <s v="Running"/>
    <s v="Free RN"/>
    <x v="4"/>
    <s v="Missing"/>
    <s v="Unknown"/>
    <s v="No"/>
    <m/>
    <s v="Available"/>
    <n v="9291.74"/>
    <m/>
    <s v="Invalid"/>
    <s v="Exclude"/>
    <n v="0"/>
    <s v="Insufficient Data"/>
    <s v="Missing Information"/>
    <s v="Exclude"/>
    <x v="60"/>
    <d v="2024-10-14T00:00:00"/>
    <s v="Yes"/>
    <s v="Retail"/>
    <s v="Delhi"/>
    <x v="4"/>
    <n v="-981.21"/>
  </r>
  <r>
    <s v="Training"/>
    <s v="Metcon 7"/>
    <x v="0"/>
    <s v="Alphabet"/>
    <s v="M"/>
    <s v="Yes"/>
    <n v="2"/>
    <s v="Sold"/>
    <m/>
    <m/>
    <s v="Invalid"/>
    <s v="Exclude"/>
    <n v="0"/>
    <s v="Insufficient Data"/>
    <s v="Missing Information"/>
    <s v="Exclude"/>
    <x v="61"/>
    <d v="2023-12-24T00:00:00"/>
    <s v="Yes"/>
    <s v="Online"/>
    <s v="Mumbai"/>
    <x v="2"/>
    <n v="408.39"/>
  </r>
  <r>
    <s v="Basketball"/>
    <s v="Kyrie Flytrap"/>
    <x v="4"/>
    <s v="Missing"/>
    <s v="Unknown"/>
    <s v="No"/>
    <m/>
    <s v="Available"/>
    <n v="7561.85"/>
    <m/>
    <s v="Invalid"/>
    <s v="Exclude"/>
    <n v="0"/>
    <s v="Insufficient Data"/>
    <s v="Missing Information"/>
    <s v="Exclude"/>
    <x v="62"/>
    <d v="2024-12-17T00:00:00"/>
    <s v="Yes"/>
    <s v="Retail"/>
    <s v="Kolkata"/>
    <x v="6"/>
    <n v="98.72"/>
  </r>
  <r>
    <s v="Soccer"/>
    <s v="Mercurial Superfly"/>
    <x v="1"/>
    <s v="Alphabet"/>
    <s v="L"/>
    <s v="Yes"/>
    <n v="0"/>
    <s v="Available"/>
    <m/>
    <n v="0.45"/>
    <s v="Valid"/>
    <s v="Include"/>
    <n v="0"/>
    <s v="Insufficient Data"/>
    <s v="Missing Information"/>
    <s v="Exclude"/>
    <x v="6"/>
    <d v="2024-10-11T00:00:00"/>
    <s v="Yes"/>
    <s v="Online"/>
    <s v="Kolkata"/>
    <x v="6"/>
    <n v="1742.66"/>
  </r>
  <r>
    <s v="Basketball"/>
    <s v="Zoom Freak"/>
    <x v="4"/>
    <s v="Missing"/>
    <s v="Unknown"/>
    <s v="No"/>
    <m/>
    <s v="Available"/>
    <n v="4656.28"/>
    <m/>
    <s v="Invalid"/>
    <s v="Exclude"/>
    <n v="0"/>
    <s v="Insufficient Data"/>
    <s v="Missing Information"/>
    <s v="Exclude"/>
    <x v="63"/>
    <d v="2024-11-01T00:00:00"/>
    <s v="Yes"/>
    <s v="Online"/>
    <s v="Kolkata"/>
    <x v="6"/>
    <n v="3777.5"/>
  </r>
  <r>
    <s v="Running"/>
    <s v="Free RN"/>
    <x v="2"/>
    <s v="Alphabet"/>
    <s v="XL"/>
    <s v="Yes"/>
    <n v="4"/>
    <s v="Sold"/>
    <m/>
    <m/>
    <s v="Invalid"/>
    <s v="Exclude"/>
    <n v="0"/>
    <s v="Insufficient Data"/>
    <s v="Missing Information"/>
    <s v="Exclude"/>
    <x v="64"/>
    <d v="2025-04-26T00:00:00"/>
    <s v="Yes"/>
    <s v="Online"/>
    <s v="Bangalore"/>
    <x v="5"/>
    <n v="2702.93"/>
  </r>
  <r>
    <s v="Training"/>
    <s v="Flex Trainer"/>
    <x v="1"/>
    <s v="Alphabet"/>
    <s v="L"/>
    <s v="Yes"/>
    <n v="2"/>
    <s v="Sold"/>
    <n v="6874.77"/>
    <n v="0.6"/>
    <s v="Valid"/>
    <s v="Include"/>
    <n v="5499.82"/>
    <n v="5499.8160000000007"/>
    <s v="Valid Revenue"/>
    <s v="Include"/>
    <x v="65"/>
    <d v="2024-12-02T00:00:00"/>
    <s v="Yes"/>
    <s v="Online"/>
    <s v="Mumbai"/>
    <x v="2"/>
    <n v="-1076.6600000000001"/>
  </r>
  <r>
    <s v="Lifestyle"/>
    <s v="Dunk Low"/>
    <x v="10"/>
    <s v="Number"/>
    <s v="8"/>
    <s v="Yes"/>
    <m/>
    <s v="Available"/>
    <m/>
    <m/>
    <s v="Invalid"/>
    <s v="Exclude"/>
    <n v="0"/>
    <s v="Insufficient Data"/>
    <s v="Missing Information"/>
    <s v="Exclude"/>
    <x v="2"/>
    <s v="Missing Date"/>
    <s v="No"/>
    <s v="Retail"/>
    <s v="Bangalore"/>
    <x v="5"/>
    <n v="163.15"/>
  </r>
  <r>
    <s v="Running"/>
    <s v="Air Zoom"/>
    <x v="3"/>
    <s v="Number"/>
    <s v="11"/>
    <s v="Yes"/>
    <m/>
    <s v="Available"/>
    <n v="9246.8799999999992"/>
    <m/>
    <s v="Invalid"/>
    <s v="Exclude"/>
    <n v="0"/>
    <s v="Insufficient Data"/>
    <s v="Missing Information"/>
    <s v="Exclude"/>
    <x v="2"/>
    <s v="Missing Date"/>
    <s v="No"/>
    <s v="Retail"/>
    <s v="Mumbai"/>
    <x v="2"/>
    <n v="1917.55"/>
  </r>
  <r>
    <s v="Basketball"/>
    <s v="Zoom Freak"/>
    <x v="2"/>
    <s v="Alphabet"/>
    <s v="XL"/>
    <s v="Yes"/>
    <n v="2"/>
    <s v="Sold"/>
    <m/>
    <n v="1.1299999999999999"/>
    <s v="Invalid"/>
    <s v="Exclude"/>
    <n v="0"/>
    <s v="Insufficient Data"/>
    <s v="Missing Information"/>
    <s v="Exclude"/>
    <x v="2"/>
    <s v="Missing Date"/>
    <s v="No"/>
    <s v="Online"/>
    <s v="Delhi"/>
    <x v="4"/>
    <n v="207.2"/>
  </r>
  <r>
    <s v="Running"/>
    <s v="Free RN"/>
    <x v="2"/>
    <s v="Alphabet"/>
    <s v="XL"/>
    <s v="Yes"/>
    <n v="0"/>
    <s v="Available"/>
    <m/>
    <n v="0.28999999999999998"/>
    <s v="Valid"/>
    <s v="Include"/>
    <n v="0"/>
    <s v="Insufficient Data"/>
    <s v="Missing Information"/>
    <s v="Exclude"/>
    <x v="2"/>
    <s v="Missing Date"/>
    <s v="No"/>
    <s v="Online"/>
    <s v="Kolkata"/>
    <x v="6"/>
    <n v="-146.72999999999999"/>
  </r>
  <r>
    <s v="Training"/>
    <s v="Flex Trainer"/>
    <x v="9"/>
    <s v="Number"/>
    <s v="10"/>
    <s v="Yes"/>
    <n v="1"/>
    <s v="Sold"/>
    <n v="4276.3599999999997"/>
    <m/>
    <s v="Invalid"/>
    <s v="Exclude"/>
    <n v="0"/>
    <n v="4276.3599999999997"/>
    <s v="Valid Revenue"/>
    <s v="Include"/>
    <x v="66"/>
    <d v="2024-11-10T00:00:00"/>
    <s v="Yes"/>
    <s v="Retail"/>
    <s v="Delhi"/>
    <x v="4"/>
    <n v="2974.58"/>
  </r>
  <r>
    <s v="Lifestyle"/>
    <s v="Waffle One"/>
    <x v="0"/>
    <s v="Alphabet"/>
    <s v="M"/>
    <s v="Yes"/>
    <m/>
    <s v="Available"/>
    <m/>
    <m/>
    <s v="Invalid"/>
    <s v="Exclude"/>
    <n v="0"/>
    <s v="Insufficient Data"/>
    <s v="Missing Information"/>
    <s v="Exclude"/>
    <x v="67"/>
    <d v="2024-10-16T00:00:00"/>
    <s v="Yes"/>
    <s v="Online"/>
    <s v="Delhi"/>
    <x v="4"/>
    <n v="880.57"/>
  </r>
  <r>
    <s v="Running"/>
    <s v="Pegasus Turbo"/>
    <x v="2"/>
    <s v="Alphabet"/>
    <s v="XL"/>
    <s v="Yes"/>
    <n v="2"/>
    <s v="Sold"/>
    <m/>
    <m/>
    <s v="Invalid"/>
    <s v="Exclude"/>
    <n v="0"/>
    <s v="Insufficient Data"/>
    <s v="Missing Information"/>
    <s v="Exclude"/>
    <x v="68"/>
    <d v="2024-12-24T00:00:00"/>
    <s v="Yes"/>
    <s v="Online"/>
    <s v="Kolkata"/>
    <x v="6"/>
    <n v="288.66000000000003"/>
  </r>
  <r>
    <s v="Training"/>
    <s v="ZoomX Invincible"/>
    <x v="2"/>
    <s v="Alphabet"/>
    <s v="XL"/>
    <s v="Yes"/>
    <m/>
    <s v="Available"/>
    <n v="7978.89"/>
    <m/>
    <s v="Invalid"/>
    <s v="Exclude"/>
    <n v="0"/>
    <s v="Insufficient Data"/>
    <s v="Missing Information"/>
    <s v="Exclude"/>
    <x v="2"/>
    <s v="Missing Date"/>
    <s v="No"/>
    <s v="Online"/>
    <s v="Bangalore"/>
    <x v="5"/>
    <n v="769.05"/>
  </r>
  <r>
    <s v="Training"/>
    <s v="ZoomX Invincible"/>
    <x v="1"/>
    <s v="Alphabet"/>
    <s v="L"/>
    <s v="Yes"/>
    <m/>
    <s v="Available"/>
    <n v="5690.69"/>
    <n v="0.69"/>
    <s v="Valid"/>
    <s v="Include"/>
    <n v="0"/>
    <s v="Insufficient Data"/>
    <s v="Missing Information"/>
    <s v="Exclude"/>
    <x v="69"/>
    <d v="2024-01-24T00:00:00"/>
    <s v="Yes"/>
    <s v="Online"/>
    <s v="Hyderabad"/>
    <x v="1"/>
    <n v="98.3"/>
  </r>
  <r>
    <s v="Soccer"/>
    <s v="Mercurial Superfly"/>
    <x v="0"/>
    <s v="Alphabet"/>
    <s v="M"/>
    <s v="Yes"/>
    <n v="2"/>
    <s v="Sold"/>
    <m/>
    <n v="0.32"/>
    <s v="Valid"/>
    <s v="Include"/>
    <n v="0"/>
    <s v="Insufficient Data"/>
    <s v="Missing Information"/>
    <s v="Exclude"/>
    <x v="70"/>
    <d v="2025-02-01T00:00:00"/>
    <s v="Yes"/>
    <s v="Retail"/>
    <s v="Mumbai"/>
    <x v="2"/>
    <n v="360.97"/>
  </r>
  <r>
    <s v="Soccer"/>
    <s v="Phantom GT"/>
    <x v="10"/>
    <s v="Number"/>
    <s v="8"/>
    <s v="Yes"/>
    <n v="1"/>
    <s v="Sold"/>
    <n v="5937.52"/>
    <m/>
    <s v="Invalid"/>
    <s v="Exclude"/>
    <n v="0"/>
    <n v="5937.52"/>
    <s v="Valid Revenue"/>
    <s v="Include"/>
    <x v="71"/>
    <d v="2025-07-11T00:00:00"/>
    <s v="Yes"/>
    <s v="Retail"/>
    <s v="Mumbai"/>
    <x v="2"/>
    <n v="2287.5700000000002"/>
  </r>
  <r>
    <s v="Running"/>
    <s v="Free RN"/>
    <x v="2"/>
    <s v="Alphabet"/>
    <s v="XL"/>
    <s v="Yes"/>
    <m/>
    <s v="Available"/>
    <n v="2010.07"/>
    <m/>
    <s v="Invalid"/>
    <s v="Exclude"/>
    <n v="0"/>
    <s v="Insufficient Data"/>
    <s v="Missing Information"/>
    <s v="Exclude"/>
    <x v="72"/>
    <d v="2025-07-03T00:00:00"/>
    <s v="Yes"/>
    <s v="Online"/>
    <s v="Hyderabad"/>
    <x v="1"/>
    <n v="3398.01"/>
  </r>
  <r>
    <s v="Soccer"/>
    <s v="Mercurial Superfly"/>
    <x v="2"/>
    <s v="Alphabet"/>
    <s v="XL"/>
    <s v="Yes"/>
    <n v="-1"/>
    <s v="Check Return/Refund"/>
    <m/>
    <n v="0.77"/>
    <s v="Valid"/>
    <s v="Include"/>
    <n v="0"/>
    <s v="Insufficient Data"/>
    <s v="Missing Information"/>
    <s v="Exclude"/>
    <x v="73"/>
    <d v="2025-04-10T00:00:00"/>
    <s v="Yes"/>
    <s v="Online"/>
    <s v="Pune"/>
    <x v="3"/>
    <n v="284.17"/>
  </r>
  <r>
    <s v="Basketball"/>
    <s v="LeBron 20"/>
    <x v="2"/>
    <s v="Alphabet"/>
    <s v="XL"/>
    <s v="Yes"/>
    <n v="-1"/>
    <s v="Check Return/Refund"/>
    <n v="6777.88"/>
    <m/>
    <s v="Invalid"/>
    <s v="Exclude"/>
    <n v="0"/>
    <n v="-6777.88"/>
    <s v="Negative Revenue"/>
    <s v="Exclude"/>
    <x v="74"/>
    <d v="2025-01-08T00:00:00"/>
    <s v="Yes"/>
    <s v="Online"/>
    <s v="Kolkata"/>
    <x v="6"/>
    <n v="469.61"/>
  </r>
  <r>
    <s v="Basketball"/>
    <s v="Kyrie Flytrap"/>
    <x v="4"/>
    <s v="Missing"/>
    <s v="Unknown"/>
    <s v="No"/>
    <m/>
    <s v="Available"/>
    <m/>
    <m/>
    <s v="Invalid"/>
    <s v="Exclude"/>
    <n v="0"/>
    <s v="Insufficient Data"/>
    <s v="Missing Information"/>
    <s v="Exclude"/>
    <x v="2"/>
    <s v="Missing Date"/>
    <s v="No"/>
    <s v="Retail"/>
    <s v="Delhi"/>
    <x v="4"/>
    <n v="2905.91"/>
  </r>
  <r>
    <s v="Training"/>
    <s v="Metcon 7"/>
    <x v="4"/>
    <s v="Missing"/>
    <s v="Unknown"/>
    <s v="No"/>
    <n v="2"/>
    <s v="Sold"/>
    <n v="5744.7"/>
    <m/>
    <s v="Invalid"/>
    <s v="Exclude"/>
    <n v="0"/>
    <n v="11489.4"/>
    <s v="Valid Revenue"/>
    <s v="Include"/>
    <x v="25"/>
    <d v="2024-11-17T00:00:00"/>
    <s v="Yes"/>
    <s v="Retail"/>
    <s v="Mumbai"/>
    <x v="2"/>
    <n v="1716.04"/>
  </r>
  <r>
    <s v="Running"/>
    <s v="Free RN"/>
    <x v="4"/>
    <s v="Missing"/>
    <s v="Unknown"/>
    <s v="No"/>
    <m/>
    <s v="Available"/>
    <m/>
    <m/>
    <s v="Invalid"/>
    <s v="Exclude"/>
    <n v="0"/>
    <s v="Insufficient Data"/>
    <s v="Missing Information"/>
    <s v="Exclude"/>
    <x v="2"/>
    <s v="Missing Date"/>
    <s v="No"/>
    <s v="Retail"/>
    <s v="bengaluru"/>
    <x v="0"/>
    <n v="76.95"/>
  </r>
  <r>
    <s v="Running"/>
    <s v="React Infinity"/>
    <x v="0"/>
    <s v="Alphabet"/>
    <s v="M"/>
    <s v="Yes"/>
    <n v="4"/>
    <s v="Sold"/>
    <m/>
    <m/>
    <s v="Invalid"/>
    <s v="Exclude"/>
    <n v="0"/>
    <s v="Insufficient Data"/>
    <s v="Missing Information"/>
    <s v="Exclude"/>
    <x v="75"/>
    <d v="2024-08-30T00:00:00"/>
    <s v="Yes"/>
    <s v="Online"/>
    <s v="Hyderabad"/>
    <x v="1"/>
    <n v="-184.69"/>
  </r>
  <r>
    <s v="Lifestyle"/>
    <s v="Air Force 1"/>
    <x v="2"/>
    <s v="Alphabet"/>
    <s v="XL"/>
    <s v="Yes"/>
    <m/>
    <s v="Available"/>
    <m/>
    <n v="0.27"/>
    <s v="Valid"/>
    <s v="Include"/>
    <n v="0"/>
    <s v="Insufficient Data"/>
    <s v="Missing Information"/>
    <s v="Exclude"/>
    <x v="76"/>
    <d v="2024-11-15T00:00:00"/>
    <s v="Yes"/>
    <s v="Retail"/>
    <s v="Mumbai"/>
    <x v="2"/>
    <n v="-338.77"/>
  </r>
  <r>
    <s v="Basketball"/>
    <s v="Zoom Freak"/>
    <x v="0"/>
    <s v="Alphabet"/>
    <s v="M"/>
    <s v="Yes"/>
    <n v="0"/>
    <s v="Available"/>
    <m/>
    <m/>
    <s v="Invalid"/>
    <s v="Exclude"/>
    <n v="0"/>
    <s v="Insufficient Data"/>
    <s v="Missing Information"/>
    <s v="Exclude"/>
    <x v="77"/>
    <d v="2025-01-29T00:00:00"/>
    <s v="Yes"/>
    <s v="Retail"/>
    <s v="Kolkata"/>
    <x v="6"/>
    <n v="3791.88"/>
  </r>
  <r>
    <s v="Running"/>
    <s v="Air Zoom"/>
    <x v="7"/>
    <s v="Number"/>
    <s v="12"/>
    <s v="Yes"/>
    <n v="1"/>
    <s v="Sold"/>
    <m/>
    <n v="0.42"/>
    <s v="Valid"/>
    <s v="Include"/>
    <n v="0"/>
    <s v="Insufficient Data"/>
    <s v="Missing Information"/>
    <s v="Exclude"/>
    <x v="78"/>
    <d v="2024-12-25T00:00:00"/>
    <s v="Yes"/>
    <s v="Retail"/>
    <s v="Pune"/>
    <x v="3"/>
    <n v="-259.29000000000002"/>
  </r>
  <r>
    <s v="Lifestyle"/>
    <s v="Waffle One"/>
    <x v="4"/>
    <s v="Missing"/>
    <s v="Unknown"/>
    <s v="No"/>
    <m/>
    <s v="Available"/>
    <m/>
    <n v="1.1399999999999999"/>
    <s v="Invalid"/>
    <s v="Exclude"/>
    <n v="0"/>
    <s v="Insufficient Data"/>
    <s v="Missing Information"/>
    <s v="Exclude"/>
    <x v="79"/>
    <d v="2024-11-21T00:00:00"/>
    <s v="Yes"/>
    <s v="Retail"/>
    <s v="bengaluru"/>
    <x v="0"/>
    <n v="1326.67"/>
  </r>
  <r>
    <s v="Training"/>
    <s v="Metcon 7"/>
    <x v="4"/>
    <s v="Missing"/>
    <s v="Unknown"/>
    <s v="No"/>
    <m/>
    <s v="Available"/>
    <n v="2201.54"/>
    <m/>
    <s v="Invalid"/>
    <s v="Exclude"/>
    <n v="0"/>
    <s v="Insufficient Data"/>
    <s v="Missing Information"/>
    <s v="Exclude"/>
    <x v="2"/>
    <s v="Missing Date"/>
    <s v="No"/>
    <s v="Retail"/>
    <s v="bengaluru"/>
    <x v="0"/>
    <n v="697.42"/>
  </r>
  <r>
    <s v="Basketball"/>
    <s v="Air Jordan"/>
    <x v="2"/>
    <s v="Alphabet"/>
    <s v="XL"/>
    <s v="Yes"/>
    <m/>
    <s v="Available"/>
    <n v="3939.34"/>
    <m/>
    <s v="Invalid"/>
    <s v="Exclude"/>
    <n v="0"/>
    <s v="Insufficient Data"/>
    <s v="Missing Information"/>
    <s v="Exclude"/>
    <x v="80"/>
    <d v="2023-12-19T00:00:00"/>
    <s v="Yes"/>
    <s v="Retail"/>
    <s v="Pune"/>
    <x v="3"/>
    <n v="2918.93"/>
  </r>
  <r>
    <s v="Training"/>
    <s v="Flex Trainer"/>
    <x v="2"/>
    <s v="Alphabet"/>
    <s v="XL"/>
    <s v="Yes"/>
    <n v="1"/>
    <s v="Sold"/>
    <n v="3167.33"/>
    <n v="0.53"/>
    <s v="Valid"/>
    <s v="Include"/>
    <n v="1488.65"/>
    <n v="1488.6451"/>
    <s v="Valid Revenue"/>
    <s v="Include"/>
    <x v="2"/>
    <s v="Missing Date"/>
    <s v="No"/>
    <s v="Retail"/>
    <s v="Pune"/>
    <x v="3"/>
    <n v="1567.37"/>
  </r>
  <r>
    <s v="Soccer"/>
    <s v="Phantom GT"/>
    <x v="6"/>
    <s v="Number"/>
    <s v="6"/>
    <s v="Yes"/>
    <n v="2"/>
    <s v="Sold"/>
    <n v="7607.45"/>
    <m/>
    <s v="Invalid"/>
    <s v="Exclude"/>
    <n v="0"/>
    <n v="15214.9"/>
    <s v="Valid Revenue"/>
    <s v="Include"/>
    <x v="2"/>
    <s v="Missing Date"/>
    <s v="No"/>
    <s v="Online"/>
    <s v="Kolkata"/>
    <x v="6"/>
    <n v="1969.03"/>
  </r>
  <r>
    <s v="Basketball"/>
    <s v="LeBron 20"/>
    <x v="4"/>
    <s v="Missing"/>
    <s v="Unknown"/>
    <s v="No"/>
    <m/>
    <s v="Available"/>
    <n v="4038.32"/>
    <n v="1.1299999999999999"/>
    <s v="Invalid"/>
    <s v="Exclude"/>
    <n v="0"/>
    <s v="Insufficient Data"/>
    <s v="Missing Information"/>
    <s v="Exclude"/>
    <x v="81"/>
    <d v="2024-08-27T00:00:00"/>
    <s v="Yes"/>
    <s v="Online"/>
    <s v="Hyderabad"/>
    <x v="1"/>
    <n v="2088.5500000000002"/>
  </r>
  <r>
    <s v="Training"/>
    <s v="SuperRep Go"/>
    <x v="1"/>
    <s v="Alphabet"/>
    <s v="L"/>
    <s v="Yes"/>
    <n v="0"/>
    <s v="Available"/>
    <n v="7645.96"/>
    <m/>
    <s v="Invalid"/>
    <s v="Exclude"/>
    <n v="0"/>
    <n v="0"/>
    <s v="No Recorded Revenue"/>
    <s v="Exclude"/>
    <x v="82"/>
    <d v="2024-10-30T00:00:00"/>
    <s v="Yes"/>
    <s v="Online"/>
    <s v="Pune"/>
    <x v="3"/>
    <n v="2037.43"/>
  </r>
  <r>
    <s v="Basketball"/>
    <s v="Zoom Freak"/>
    <x v="2"/>
    <s v="Alphabet"/>
    <s v="XL"/>
    <s v="Yes"/>
    <n v="2"/>
    <s v="Sold"/>
    <n v="8426.5400000000009"/>
    <m/>
    <s v="Invalid"/>
    <s v="Exclude"/>
    <n v="0"/>
    <n v="16853.080000000002"/>
    <s v="Valid Revenue"/>
    <s v="Include"/>
    <x v="83"/>
    <d v="2023-09-21T00:00:00"/>
    <s v="Yes"/>
    <s v="Online"/>
    <s v="Hyderabad"/>
    <x v="1"/>
    <n v="2696.85"/>
  </r>
  <r>
    <s v="Training"/>
    <s v="Metcon 7"/>
    <x v="3"/>
    <s v="Number"/>
    <s v="11"/>
    <s v="Yes"/>
    <n v="-1"/>
    <s v="Check Return/Refund"/>
    <m/>
    <n v="0.41"/>
    <s v="Valid"/>
    <s v="Include"/>
    <n v="0"/>
    <s v="Insufficient Data"/>
    <s v="Missing Information"/>
    <s v="Exclude"/>
    <x v="84"/>
    <d v="2025-04-05T00:00:00"/>
    <s v="Yes"/>
    <s v="Retail"/>
    <s v="Kolkata"/>
    <x v="6"/>
    <n v="2887.81"/>
  </r>
  <r>
    <s v="Soccer"/>
    <s v="Phantom GT"/>
    <x v="7"/>
    <s v="Number"/>
    <s v="12"/>
    <s v="Yes"/>
    <m/>
    <s v="Available"/>
    <m/>
    <m/>
    <s v="Invalid"/>
    <s v="Exclude"/>
    <n v="0"/>
    <s v="Insufficient Data"/>
    <s v="Missing Information"/>
    <s v="Exclude"/>
    <x v="85"/>
    <d v="2024-12-14T00:00:00"/>
    <s v="Yes"/>
    <s v="Retail"/>
    <s v="Pune"/>
    <x v="3"/>
    <n v="-328"/>
  </r>
  <r>
    <s v="Running"/>
    <s v="React Infinity"/>
    <x v="0"/>
    <s v="Alphabet"/>
    <s v="M"/>
    <s v="Yes"/>
    <n v="-1"/>
    <s v="Check Return/Refund"/>
    <m/>
    <m/>
    <s v="Invalid"/>
    <s v="Exclude"/>
    <n v="0"/>
    <s v="Insufficient Data"/>
    <s v="Missing Information"/>
    <s v="Exclude"/>
    <x v="86"/>
    <d v="2023-11-20T00:00:00"/>
    <s v="Yes"/>
    <s v="Retail"/>
    <s v="Kolkata"/>
    <x v="6"/>
    <n v="929.75"/>
  </r>
  <r>
    <s v="Soccer"/>
    <s v="Mercurial Superfly"/>
    <x v="4"/>
    <s v="Missing"/>
    <s v="Unknown"/>
    <s v="No"/>
    <n v="0"/>
    <s v="Available"/>
    <m/>
    <m/>
    <s v="Invalid"/>
    <s v="Exclude"/>
    <n v="0"/>
    <s v="Insufficient Data"/>
    <s v="Missing Information"/>
    <s v="Exclude"/>
    <x v="2"/>
    <s v="Missing Date"/>
    <s v="No"/>
    <s v="Retail"/>
    <s v="bengaluru"/>
    <x v="0"/>
    <n v="1078.48"/>
  </r>
  <r>
    <s v="Running"/>
    <s v="Air Zoom"/>
    <x v="1"/>
    <s v="Alphabet"/>
    <s v="L"/>
    <s v="Yes"/>
    <m/>
    <s v="Available"/>
    <m/>
    <m/>
    <s v="Invalid"/>
    <s v="Exclude"/>
    <n v="0"/>
    <s v="Insufficient Data"/>
    <s v="Missing Information"/>
    <s v="Exclude"/>
    <x v="87"/>
    <d v="2024-09-15T00:00:00"/>
    <s v="Yes"/>
    <s v="Retail"/>
    <s v="Hyderabad"/>
    <x v="1"/>
    <n v="2195.52"/>
  </r>
  <r>
    <s v="Basketball"/>
    <s v="Kyrie Flytrap"/>
    <x v="1"/>
    <s v="Alphabet"/>
    <s v="L"/>
    <s v="Yes"/>
    <m/>
    <s v="Available"/>
    <n v="6436.11"/>
    <n v="1.24"/>
    <s v="Invalid"/>
    <s v="Exclude"/>
    <n v="0"/>
    <s v="Insufficient Data"/>
    <s v="Missing Information"/>
    <s v="Exclude"/>
    <x v="88"/>
    <d v="2025-07-04T00:00:00"/>
    <s v="Yes"/>
    <s v="Online"/>
    <s v="Kolkata"/>
    <x v="6"/>
    <n v="432.04"/>
  </r>
  <r>
    <s v="Soccer"/>
    <s v="Tiempo Legend"/>
    <x v="0"/>
    <s v="Alphabet"/>
    <s v="M"/>
    <s v="Yes"/>
    <m/>
    <s v="Available"/>
    <m/>
    <m/>
    <s v="Invalid"/>
    <s v="Exclude"/>
    <n v="0"/>
    <s v="Insufficient Data"/>
    <s v="Missing Information"/>
    <s v="Exclude"/>
    <x v="50"/>
    <d v="2024-12-10T00:00:00"/>
    <s v="Yes"/>
    <s v="Retail"/>
    <s v="Hyderabad"/>
    <x v="1"/>
    <n v="1051.22"/>
  </r>
  <r>
    <s v="Running"/>
    <s v="Pegasus Turbo"/>
    <x v="1"/>
    <s v="Alphabet"/>
    <s v="L"/>
    <s v="Yes"/>
    <n v="-1"/>
    <s v="Check Return/Refund"/>
    <n v="5399.58"/>
    <m/>
    <s v="Invalid"/>
    <s v="Exclude"/>
    <n v="0"/>
    <n v="-5399.58"/>
    <s v="Negative Revenue"/>
    <s v="Exclude"/>
    <x v="85"/>
    <d v="2024-12-14T00:00:00"/>
    <s v="Yes"/>
    <s v="Retail"/>
    <s v="Pune"/>
    <x v="3"/>
    <n v="2508.34"/>
  </r>
  <r>
    <s v="Training"/>
    <s v="Metcon 7"/>
    <x v="1"/>
    <s v="Alphabet"/>
    <s v="L"/>
    <s v="Yes"/>
    <n v="-1"/>
    <s v="Check Return/Refund"/>
    <n v="4020.5"/>
    <m/>
    <s v="Invalid"/>
    <s v="Exclude"/>
    <n v="0"/>
    <n v="-4020.5"/>
    <s v="Negative Revenue"/>
    <s v="Exclude"/>
    <x v="89"/>
    <d v="2023-08-19T00:00:00"/>
    <s v="Yes"/>
    <s v="Online"/>
    <s v="Mumbai"/>
    <x v="2"/>
    <n v="3718.37"/>
  </r>
  <r>
    <s v="Basketball"/>
    <s v="LeBron 20"/>
    <x v="1"/>
    <s v="Alphabet"/>
    <s v="L"/>
    <s v="Yes"/>
    <m/>
    <s v="Available"/>
    <n v="8750.7099999999991"/>
    <m/>
    <s v="Invalid"/>
    <s v="Exclude"/>
    <n v="0"/>
    <s v="Insufficient Data"/>
    <s v="Missing Information"/>
    <s v="Exclude"/>
    <x v="2"/>
    <s v="Missing Date"/>
    <s v="No"/>
    <s v="Retail"/>
    <s v="Bangalore"/>
    <x v="5"/>
    <n v="1411.29"/>
  </r>
  <r>
    <s v="Basketball"/>
    <s v="Zoom Freak"/>
    <x v="5"/>
    <s v="Number"/>
    <s v="9"/>
    <s v="Yes"/>
    <m/>
    <s v="Available"/>
    <m/>
    <m/>
    <s v="Invalid"/>
    <s v="Exclude"/>
    <n v="0"/>
    <s v="Insufficient Data"/>
    <s v="Missing Information"/>
    <s v="Exclude"/>
    <x v="2"/>
    <s v="Missing Date"/>
    <s v="No"/>
    <s v="Retail"/>
    <s v="Delhi"/>
    <x v="4"/>
    <n v="841.4"/>
  </r>
  <r>
    <s v="Soccer"/>
    <s v="Premier III"/>
    <x v="9"/>
    <s v="Number"/>
    <s v="10"/>
    <s v="Yes"/>
    <n v="3"/>
    <s v="Sold"/>
    <m/>
    <n v="0.24"/>
    <s v="Valid"/>
    <s v="Include"/>
    <n v="0"/>
    <s v="Insufficient Data"/>
    <s v="Missing Information"/>
    <s v="Exclude"/>
    <x v="42"/>
    <d v="2024-09-14T00:00:00"/>
    <s v="Yes"/>
    <s v="Online"/>
    <s v="bengaluru"/>
    <x v="0"/>
    <n v="2962.75"/>
  </r>
  <r>
    <s v="Running"/>
    <s v="Free RN"/>
    <x v="2"/>
    <s v="Alphabet"/>
    <s v="XL"/>
    <s v="Yes"/>
    <m/>
    <s v="Available"/>
    <n v="5561.82"/>
    <m/>
    <s v="Invalid"/>
    <s v="Exclude"/>
    <n v="0"/>
    <s v="Insufficient Data"/>
    <s v="Missing Information"/>
    <s v="Exclude"/>
    <x v="2"/>
    <s v="Missing Date"/>
    <s v="No"/>
    <s v="Retail"/>
    <s v="Mumbai"/>
    <x v="2"/>
    <n v="2227.48"/>
  </r>
  <r>
    <s v="Running"/>
    <s v="Free RN"/>
    <x v="1"/>
    <s v="Alphabet"/>
    <s v="L"/>
    <s v="Yes"/>
    <n v="2"/>
    <s v="Sold"/>
    <m/>
    <m/>
    <s v="Invalid"/>
    <s v="Exclude"/>
    <n v="0"/>
    <s v="Insufficient Data"/>
    <s v="Missing Information"/>
    <s v="Exclude"/>
    <x v="2"/>
    <s v="Missing Date"/>
    <s v="No"/>
    <s v="Online"/>
    <s v="Delhi"/>
    <x v="4"/>
    <n v="3882.22"/>
  </r>
  <r>
    <s v="Training"/>
    <s v="Metcon 7"/>
    <x v="2"/>
    <s v="Alphabet"/>
    <s v="XL"/>
    <s v="Yes"/>
    <m/>
    <s v="Available"/>
    <n v="6789.53"/>
    <m/>
    <s v="Invalid"/>
    <s v="Exclude"/>
    <n v="0"/>
    <s v="Insufficient Data"/>
    <s v="Missing Information"/>
    <s v="Exclude"/>
    <x v="90"/>
    <d v="2024-10-10T00:00:00"/>
    <s v="Yes"/>
    <s v="Retail"/>
    <s v="Pune"/>
    <x v="3"/>
    <n v="-166.81"/>
  </r>
  <r>
    <s v="Training"/>
    <s v="ZoomX Invincible"/>
    <x v="0"/>
    <s v="Alphabet"/>
    <s v="M"/>
    <s v="Yes"/>
    <m/>
    <s v="Available"/>
    <n v="4738.62"/>
    <m/>
    <s v="Invalid"/>
    <s v="Exclude"/>
    <n v="0"/>
    <s v="Insufficient Data"/>
    <s v="Missing Information"/>
    <s v="Exclude"/>
    <x v="91"/>
    <d v="2024-08-06T00:00:00"/>
    <s v="Yes"/>
    <s v="Online"/>
    <s v="Hyderabad"/>
    <x v="1"/>
    <n v="1009.28"/>
  </r>
  <r>
    <s v="Basketball"/>
    <s v="Zoom Freak"/>
    <x v="1"/>
    <s v="Alphabet"/>
    <s v="L"/>
    <s v="Yes"/>
    <n v="2"/>
    <s v="Sold"/>
    <n v="9106.61"/>
    <n v="0.74"/>
    <s v="Valid"/>
    <s v="Include"/>
    <n v="4735.4399999999996"/>
    <n v="4735.4372000000003"/>
    <s v="Valid Revenue"/>
    <s v="Include"/>
    <x v="54"/>
    <d v="2024-11-03T00:00:00"/>
    <s v="Yes"/>
    <s v="Retail"/>
    <s v="Hyderabad"/>
    <x v="1"/>
    <n v="2422.38"/>
  </r>
  <r>
    <s v="Training"/>
    <s v="ZoomX Invincible"/>
    <x v="1"/>
    <s v="Alphabet"/>
    <s v="L"/>
    <s v="Yes"/>
    <n v="1"/>
    <s v="Sold"/>
    <m/>
    <m/>
    <s v="Invalid"/>
    <s v="Exclude"/>
    <n v="0"/>
    <s v="Insufficient Data"/>
    <s v="Missing Information"/>
    <s v="Exclude"/>
    <x v="87"/>
    <d v="2024-09-15T00:00:00"/>
    <s v="Yes"/>
    <s v="Online"/>
    <s v="Pune"/>
    <x v="3"/>
    <n v="3672.24"/>
  </r>
  <r>
    <s v="Soccer"/>
    <s v="Phantom GT"/>
    <x v="4"/>
    <s v="Missing"/>
    <s v="Unknown"/>
    <s v="No"/>
    <n v="0"/>
    <s v="Available"/>
    <n v="5222.0200000000004"/>
    <n v="0.95"/>
    <s v="Valid"/>
    <s v="Include"/>
    <n v="0"/>
    <n v="0"/>
    <s v="No Recorded Revenue"/>
    <s v="Exclude"/>
    <x v="53"/>
    <d v="2025-01-12T00:00:00"/>
    <s v="Yes"/>
    <s v="Online"/>
    <s v="Delhi"/>
    <x v="4"/>
    <n v="1796.76"/>
  </r>
  <r>
    <s v="Running"/>
    <s v="Pegasus Turbo"/>
    <x v="3"/>
    <s v="Number"/>
    <s v="11"/>
    <s v="Yes"/>
    <n v="2"/>
    <s v="Sold"/>
    <n v="8055.2"/>
    <m/>
    <s v="Invalid"/>
    <s v="Exclude"/>
    <n v="0"/>
    <n v="16110.4"/>
    <s v="Valid Revenue"/>
    <s v="Include"/>
    <x v="92"/>
    <d v="2025-06-14T00:00:00"/>
    <s v="Yes"/>
    <s v="Online"/>
    <s v="Mumbai"/>
    <x v="2"/>
    <n v="1840.09"/>
  </r>
  <r>
    <s v="Basketball"/>
    <s v="Air Jordan"/>
    <x v="0"/>
    <s v="Alphabet"/>
    <s v="M"/>
    <s v="Yes"/>
    <m/>
    <s v="Available"/>
    <m/>
    <m/>
    <s v="Invalid"/>
    <s v="Exclude"/>
    <n v="0"/>
    <s v="Insufficient Data"/>
    <s v="Missing Information"/>
    <s v="Exclude"/>
    <x v="93"/>
    <d v="2025-06-19T00:00:00"/>
    <s v="Yes"/>
    <s v="Retail"/>
    <s v="Mumbai"/>
    <x v="2"/>
    <n v="-334.52"/>
  </r>
  <r>
    <s v="Basketball"/>
    <s v="Zoom Freak"/>
    <x v="0"/>
    <s v="Alphabet"/>
    <s v="M"/>
    <s v="Yes"/>
    <m/>
    <s v="Available"/>
    <n v="6765.74"/>
    <m/>
    <s v="Invalid"/>
    <s v="Exclude"/>
    <n v="0"/>
    <s v="Insufficient Data"/>
    <s v="Missing Information"/>
    <s v="Exclude"/>
    <x v="94"/>
    <d v="2025-04-28T00:00:00"/>
    <s v="Yes"/>
    <s v="Online"/>
    <s v="Bangalore"/>
    <x v="5"/>
    <n v="-875.45"/>
  </r>
  <r>
    <s v="Soccer"/>
    <s v="Tiempo Legend"/>
    <x v="4"/>
    <s v="Missing"/>
    <s v="Unknown"/>
    <s v="No"/>
    <m/>
    <s v="Available"/>
    <m/>
    <n v="1.1000000000000001"/>
    <s v="Invalid"/>
    <s v="Exclude"/>
    <n v="0"/>
    <s v="Insufficient Data"/>
    <s v="Missing Information"/>
    <s v="Exclude"/>
    <x v="95"/>
    <d v="2023-11-22T00:00:00"/>
    <s v="Yes"/>
    <s v="Retail"/>
    <s v="Kolkata"/>
    <x v="6"/>
    <n v="-1032.47"/>
  </r>
  <r>
    <s v="Soccer"/>
    <s v="Mercurial Superfly"/>
    <x v="4"/>
    <s v="Missing"/>
    <s v="Unknown"/>
    <s v="No"/>
    <m/>
    <s v="Available"/>
    <m/>
    <m/>
    <s v="Invalid"/>
    <s v="Exclude"/>
    <n v="0"/>
    <s v="Insufficient Data"/>
    <s v="Missing Information"/>
    <s v="Exclude"/>
    <x v="96"/>
    <d v="2024-10-03T00:00:00"/>
    <s v="Yes"/>
    <s v="Retail"/>
    <s v="Kolkata"/>
    <x v="6"/>
    <n v="-995.59"/>
  </r>
  <r>
    <s v="Training"/>
    <s v="ZoomX Invincible"/>
    <x v="1"/>
    <s v="Alphabet"/>
    <s v="L"/>
    <s v="Yes"/>
    <n v="-1"/>
    <s v="Check Return/Refund"/>
    <m/>
    <m/>
    <s v="Invalid"/>
    <s v="Exclude"/>
    <n v="0"/>
    <s v="Insufficient Data"/>
    <s v="Missing Information"/>
    <s v="Exclude"/>
    <x v="97"/>
    <d v="2025-03-10T00:00:00"/>
    <s v="Yes"/>
    <s v="Online"/>
    <s v="Delhi"/>
    <x v="4"/>
    <n v="1006.66"/>
  </r>
  <r>
    <s v="Lifestyle"/>
    <s v="Waffle One"/>
    <x v="4"/>
    <s v="Missing"/>
    <s v="Unknown"/>
    <s v="No"/>
    <n v="4"/>
    <s v="Sold"/>
    <m/>
    <m/>
    <s v="Invalid"/>
    <s v="Exclude"/>
    <n v="0"/>
    <s v="Insufficient Data"/>
    <s v="Missing Information"/>
    <s v="Exclude"/>
    <x v="98"/>
    <d v="2025-03-30T00:00:00"/>
    <s v="Yes"/>
    <s v="Online"/>
    <s v="Kolkata"/>
    <x v="6"/>
    <n v="2385.1"/>
  </r>
  <r>
    <s v="Lifestyle"/>
    <s v="Blazer Mid"/>
    <x v="6"/>
    <s v="Number"/>
    <s v="6"/>
    <s v="Yes"/>
    <n v="0"/>
    <s v="Available"/>
    <m/>
    <n v="0.67"/>
    <s v="Valid"/>
    <s v="Include"/>
    <n v="0"/>
    <s v="Insufficient Data"/>
    <s v="Missing Information"/>
    <s v="Exclude"/>
    <x v="99"/>
    <d v="2024-07-30T00:00:00"/>
    <s v="Yes"/>
    <s v="Online"/>
    <s v="Bangalore"/>
    <x v="5"/>
    <n v="1335.45"/>
  </r>
  <r>
    <s v="Basketball"/>
    <s v="Air Jordan"/>
    <x v="2"/>
    <s v="Alphabet"/>
    <s v="XL"/>
    <s v="Yes"/>
    <m/>
    <s v="Available"/>
    <m/>
    <n v="1.1200000000000001"/>
    <s v="Invalid"/>
    <s v="Exclude"/>
    <n v="0"/>
    <s v="Insufficient Data"/>
    <s v="Missing Information"/>
    <s v="Exclude"/>
    <x v="26"/>
    <d v="2025-02-15T00:00:00"/>
    <s v="Yes"/>
    <s v="Retail"/>
    <s v="Mumbai"/>
    <x v="2"/>
    <n v="-908.85"/>
  </r>
  <r>
    <s v="Soccer"/>
    <s v="Phantom GT"/>
    <x v="2"/>
    <s v="Alphabet"/>
    <s v="XL"/>
    <s v="Yes"/>
    <n v="-1"/>
    <s v="Check Return/Refund"/>
    <m/>
    <m/>
    <s v="Invalid"/>
    <s v="Exclude"/>
    <n v="0"/>
    <s v="Insufficient Data"/>
    <s v="Missing Information"/>
    <s v="Exclude"/>
    <x v="42"/>
    <d v="2024-09-14T00:00:00"/>
    <s v="Yes"/>
    <s v="Online"/>
    <s v="Hyderabad"/>
    <x v="1"/>
    <n v="-426.53"/>
  </r>
  <r>
    <s v="Basketball"/>
    <s v="Kyrie Flytrap"/>
    <x v="4"/>
    <s v="Missing"/>
    <s v="Unknown"/>
    <s v="No"/>
    <m/>
    <s v="Available"/>
    <m/>
    <m/>
    <s v="Invalid"/>
    <s v="Exclude"/>
    <n v="0"/>
    <s v="Insufficient Data"/>
    <s v="Missing Information"/>
    <s v="Exclude"/>
    <x v="93"/>
    <d v="2025-06-19T00:00:00"/>
    <s v="Yes"/>
    <s v="Online"/>
    <s v="Hyderabad"/>
    <x v="1"/>
    <n v="520.54999999999995"/>
  </r>
  <r>
    <s v="Running"/>
    <s v="Pegasus Turbo"/>
    <x v="4"/>
    <s v="Missing"/>
    <s v="Unknown"/>
    <s v="No"/>
    <m/>
    <s v="Available"/>
    <m/>
    <m/>
    <s v="Invalid"/>
    <s v="Exclude"/>
    <n v="0"/>
    <s v="Insufficient Data"/>
    <s v="Missing Information"/>
    <s v="Exclude"/>
    <x v="100"/>
    <d v="2025-05-20T00:00:00"/>
    <s v="Yes"/>
    <s v="Online"/>
    <s v="Kolkata"/>
    <x v="6"/>
    <n v="-595.69000000000005"/>
  </r>
  <r>
    <s v="Basketball"/>
    <s v="LeBron 20"/>
    <x v="0"/>
    <s v="Alphabet"/>
    <s v="M"/>
    <s v="Yes"/>
    <n v="2"/>
    <s v="Sold"/>
    <n v="3313.21"/>
    <n v="0.48"/>
    <s v="Valid"/>
    <s v="Include"/>
    <n v="3445.74"/>
    <n v="3445.7384000000002"/>
    <s v="Valid Revenue"/>
    <s v="Include"/>
    <x v="101"/>
    <d v="2025-07-06T00:00:00"/>
    <s v="Yes"/>
    <s v="Online"/>
    <s v="bengaluru"/>
    <x v="0"/>
    <n v="3221.62"/>
  </r>
  <r>
    <s v="Soccer"/>
    <s v="Tiempo Legend"/>
    <x v="1"/>
    <s v="Alphabet"/>
    <s v="L"/>
    <s v="Yes"/>
    <n v="4"/>
    <s v="Sold"/>
    <n v="5619.75"/>
    <m/>
    <s v="Invalid"/>
    <s v="Exclude"/>
    <n v="0"/>
    <n v="22479"/>
    <s v="Valid Revenue"/>
    <s v="Include"/>
    <x v="102"/>
    <d v="2025-05-27T00:00:00"/>
    <s v="Yes"/>
    <s v="Online"/>
    <s v="bengaluru"/>
    <x v="0"/>
    <n v="2000.85"/>
  </r>
  <r>
    <s v="Running"/>
    <s v="Free RN"/>
    <x v="10"/>
    <s v="Number"/>
    <s v="8"/>
    <s v="Yes"/>
    <m/>
    <s v="Available"/>
    <m/>
    <m/>
    <s v="Invalid"/>
    <s v="Exclude"/>
    <n v="0"/>
    <s v="Insufficient Data"/>
    <s v="Missing Information"/>
    <s v="Exclude"/>
    <x v="2"/>
    <s v="Missing Date"/>
    <s v="No"/>
    <s v="Online"/>
    <s v="bengaluru"/>
    <x v="0"/>
    <n v="3819.41"/>
  </r>
  <r>
    <s v="Running"/>
    <s v="React Infinity"/>
    <x v="4"/>
    <s v="Missing"/>
    <s v="Unknown"/>
    <s v="No"/>
    <n v="0"/>
    <s v="Available"/>
    <m/>
    <n v="0.09"/>
    <s v="Valid"/>
    <s v="Include"/>
    <n v="0"/>
    <s v="Insufficient Data"/>
    <s v="Missing Information"/>
    <s v="Exclude"/>
    <x v="103"/>
    <d v="2024-08-18T00:00:00"/>
    <s v="Yes"/>
    <s v="Retail"/>
    <s v="Pune"/>
    <x v="3"/>
    <n v="1246.58"/>
  </r>
  <r>
    <s v="Lifestyle"/>
    <s v="Blazer Mid"/>
    <x v="2"/>
    <s v="Alphabet"/>
    <s v="XL"/>
    <s v="Yes"/>
    <m/>
    <s v="Available"/>
    <n v="2963.16"/>
    <m/>
    <s v="Invalid"/>
    <s v="Exclude"/>
    <n v="0"/>
    <s v="Insufficient Data"/>
    <s v="Missing Information"/>
    <s v="Exclude"/>
    <x v="104"/>
    <d v="2025-04-01T00:00:00"/>
    <s v="Yes"/>
    <s v="Online"/>
    <s v="Bangalore"/>
    <x v="5"/>
    <n v="2381.85"/>
  </r>
  <r>
    <s v="Soccer"/>
    <s v="Phantom GT"/>
    <x v="4"/>
    <s v="Missing"/>
    <s v="Unknown"/>
    <s v="No"/>
    <n v="3"/>
    <s v="Sold"/>
    <m/>
    <m/>
    <s v="Invalid"/>
    <s v="Exclude"/>
    <n v="0"/>
    <s v="Insufficient Data"/>
    <s v="Missing Information"/>
    <s v="Exclude"/>
    <x v="2"/>
    <s v="Missing Date"/>
    <s v="No"/>
    <s v="Online"/>
    <s v="Hyderabad"/>
    <x v="1"/>
    <n v="1475.15"/>
  </r>
  <r>
    <s v="Soccer"/>
    <s v="Tiempo Legend"/>
    <x v="0"/>
    <s v="Alphabet"/>
    <s v="M"/>
    <s v="Yes"/>
    <n v="0"/>
    <s v="Available"/>
    <m/>
    <m/>
    <s v="Invalid"/>
    <s v="Exclude"/>
    <n v="0"/>
    <s v="Insufficient Data"/>
    <s v="Missing Information"/>
    <s v="Exclude"/>
    <x v="105"/>
    <d v="2024-08-31T00:00:00"/>
    <s v="Yes"/>
    <s v="Online"/>
    <s v="Pune"/>
    <x v="3"/>
    <n v="-286.07"/>
  </r>
  <r>
    <s v="Soccer"/>
    <s v="Premier III"/>
    <x v="4"/>
    <s v="Missing"/>
    <s v="Unknown"/>
    <s v="No"/>
    <n v="1"/>
    <s v="Sold"/>
    <m/>
    <m/>
    <s v="Invalid"/>
    <s v="Exclude"/>
    <n v="0"/>
    <s v="Insufficient Data"/>
    <s v="Missing Information"/>
    <s v="Exclude"/>
    <x v="106"/>
    <d v="2025-04-29T00:00:00"/>
    <s v="Yes"/>
    <s v="Online"/>
    <s v="Delhi"/>
    <x v="4"/>
    <n v="-701.01"/>
  </r>
  <r>
    <s v="Running"/>
    <s v="React Infinity"/>
    <x v="0"/>
    <s v="Alphabet"/>
    <s v="M"/>
    <s v="Yes"/>
    <n v="-1"/>
    <s v="Check Return/Refund"/>
    <m/>
    <n v="0.5"/>
    <s v="Valid"/>
    <s v="Include"/>
    <n v="0"/>
    <s v="Insufficient Data"/>
    <s v="Missing Information"/>
    <s v="Exclude"/>
    <x v="107"/>
    <d v="2025-01-28T00:00:00"/>
    <s v="Yes"/>
    <s v="Online"/>
    <s v="Mumbai"/>
    <x v="2"/>
    <n v="514.79"/>
  </r>
  <r>
    <s v="Training"/>
    <s v="ZoomX Invincible"/>
    <x v="2"/>
    <s v="Alphabet"/>
    <s v="XL"/>
    <s v="Yes"/>
    <n v="2"/>
    <s v="Sold"/>
    <n v="3987.65"/>
    <m/>
    <s v="Invalid"/>
    <s v="Exclude"/>
    <n v="0"/>
    <n v="7975.3"/>
    <s v="Valid Revenue"/>
    <s v="Include"/>
    <x v="2"/>
    <s v="Missing Date"/>
    <s v="No"/>
    <s v="Retail"/>
    <s v="Delhi"/>
    <x v="4"/>
    <n v="2781.72"/>
  </r>
  <r>
    <s v="Running"/>
    <s v="Air Zoom"/>
    <x v="2"/>
    <s v="Alphabet"/>
    <s v="XL"/>
    <s v="Yes"/>
    <m/>
    <s v="Available"/>
    <m/>
    <m/>
    <s v="Invalid"/>
    <s v="Exclude"/>
    <n v="0"/>
    <s v="Insufficient Data"/>
    <s v="Missing Information"/>
    <s v="Exclude"/>
    <x v="108"/>
    <d v="2025-03-01T00:00:00"/>
    <s v="Yes"/>
    <s v="Retail"/>
    <s v="Mumbai"/>
    <x v="2"/>
    <n v="3744.91"/>
  </r>
  <r>
    <s v="Lifestyle"/>
    <s v="Waffle One"/>
    <x v="0"/>
    <s v="Alphabet"/>
    <s v="M"/>
    <s v="Yes"/>
    <n v="0"/>
    <s v="Available"/>
    <n v="5119.41"/>
    <n v="0.8"/>
    <s v="Valid"/>
    <s v="Include"/>
    <n v="0"/>
    <n v="0"/>
    <s v="No Recorded Revenue"/>
    <s v="Exclude"/>
    <x v="2"/>
    <s v="Missing Date"/>
    <s v="No"/>
    <s v="Online"/>
    <s v="Pune"/>
    <x v="3"/>
    <n v="1956.8"/>
  </r>
  <r>
    <s v="Lifestyle"/>
    <s v="Blazer Mid"/>
    <x v="10"/>
    <s v="Number"/>
    <s v="8"/>
    <s v="Yes"/>
    <m/>
    <s v="Available"/>
    <n v="7662.11"/>
    <m/>
    <s v="Invalid"/>
    <s v="Exclude"/>
    <n v="0"/>
    <s v="Insufficient Data"/>
    <s v="Missing Information"/>
    <s v="Exclude"/>
    <x v="2"/>
    <s v="Missing Date"/>
    <s v="No"/>
    <s v="Online"/>
    <s v="Mumbai"/>
    <x v="2"/>
    <n v="2398.5500000000002"/>
  </r>
  <r>
    <s v="Lifestyle"/>
    <s v="Dunk Low"/>
    <x v="8"/>
    <s v="Number"/>
    <s v="7"/>
    <s v="Yes"/>
    <m/>
    <s v="Available"/>
    <m/>
    <n v="1.24"/>
    <s v="Invalid"/>
    <s v="Exclude"/>
    <n v="0"/>
    <s v="Insufficient Data"/>
    <s v="Missing Information"/>
    <s v="Exclude"/>
    <x v="109"/>
    <d v="2025-03-06T00:00:00"/>
    <s v="Yes"/>
    <s v="Retail"/>
    <s v="Hyderabad"/>
    <x v="1"/>
    <n v="3344.98"/>
  </r>
  <r>
    <s v="Soccer"/>
    <s v="Mercurial Superfly"/>
    <x v="10"/>
    <s v="Number"/>
    <s v="8"/>
    <s v="Yes"/>
    <n v="0"/>
    <s v="Available"/>
    <m/>
    <n v="0.95"/>
    <s v="Valid"/>
    <s v="Include"/>
    <n v="0"/>
    <s v="Insufficient Data"/>
    <s v="Missing Information"/>
    <s v="Exclude"/>
    <x v="110"/>
    <d v="2024-10-23T00:00:00"/>
    <s v="Yes"/>
    <s v="Online"/>
    <s v="Pune"/>
    <x v="3"/>
    <n v="-872.9"/>
  </r>
  <r>
    <s v="Training"/>
    <s v="SuperRep Go"/>
    <x v="1"/>
    <s v="Alphabet"/>
    <s v="L"/>
    <s v="Yes"/>
    <n v="4"/>
    <s v="Sold"/>
    <n v="4577.6499999999996"/>
    <m/>
    <s v="Invalid"/>
    <s v="Exclude"/>
    <n v="0"/>
    <n v="18310.599999999999"/>
    <s v="Valid Revenue"/>
    <s v="Include"/>
    <x v="111"/>
    <d v="2024-11-11T00:00:00"/>
    <s v="Yes"/>
    <s v="Retail"/>
    <s v="Kolkata"/>
    <x v="6"/>
    <n v="2460.19"/>
  </r>
  <r>
    <s v="Lifestyle"/>
    <s v="Air Force 1"/>
    <x v="0"/>
    <s v="Alphabet"/>
    <s v="M"/>
    <s v="Yes"/>
    <m/>
    <s v="Available"/>
    <n v="7312.38"/>
    <m/>
    <s v="Invalid"/>
    <s v="Exclude"/>
    <n v="0"/>
    <s v="Insufficient Data"/>
    <s v="Missing Information"/>
    <s v="Exclude"/>
    <x v="70"/>
    <d v="2025-02-01T00:00:00"/>
    <s v="Yes"/>
    <s v="Online"/>
    <s v="Mumbai"/>
    <x v="2"/>
    <n v="3364.05"/>
  </r>
  <r>
    <s v="Running"/>
    <s v="React Infinity"/>
    <x v="2"/>
    <s v="Alphabet"/>
    <s v="XL"/>
    <s v="Yes"/>
    <n v="3"/>
    <s v="Sold"/>
    <n v="3055.79"/>
    <m/>
    <s v="Invalid"/>
    <s v="Exclude"/>
    <n v="0"/>
    <n v="9167.369999999999"/>
    <s v="Valid Revenue"/>
    <s v="Include"/>
    <x v="2"/>
    <s v="Missing Date"/>
    <s v="No"/>
    <s v="Retail"/>
    <s v="Mumbai"/>
    <x v="2"/>
    <n v="1259.58"/>
  </r>
  <r>
    <s v="Running"/>
    <s v="Pegasus Turbo"/>
    <x v="4"/>
    <s v="Missing"/>
    <s v="Unknown"/>
    <s v="No"/>
    <m/>
    <s v="Available"/>
    <m/>
    <n v="0.85"/>
    <s v="Valid"/>
    <s v="Include"/>
    <n v="0"/>
    <s v="Insufficient Data"/>
    <s v="Missing Information"/>
    <s v="Exclude"/>
    <x v="112"/>
    <d v="2024-08-01T00:00:00"/>
    <s v="Yes"/>
    <s v="Retail"/>
    <s v="Kolkata"/>
    <x v="6"/>
    <n v="3011.49"/>
  </r>
  <r>
    <s v="Training"/>
    <s v="Flex Trainer"/>
    <x v="4"/>
    <s v="Missing"/>
    <s v="Unknown"/>
    <s v="No"/>
    <n v="4"/>
    <s v="Sold"/>
    <n v="4046.05"/>
    <n v="0.01"/>
    <s v="Valid"/>
    <s v="Include"/>
    <n v="16022.36"/>
    <n v="16022.358"/>
    <s v="Valid Revenue"/>
    <s v="Include"/>
    <x v="85"/>
    <d v="2024-12-14T00:00:00"/>
    <s v="Yes"/>
    <s v="Retail"/>
    <s v="Delhi"/>
    <x v="4"/>
    <n v="1057.58"/>
  </r>
  <r>
    <s v="Lifestyle"/>
    <s v="Air Force 1"/>
    <x v="0"/>
    <s v="Alphabet"/>
    <s v="M"/>
    <s v="Yes"/>
    <n v="0"/>
    <s v="Available"/>
    <m/>
    <m/>
    <s v="Invalid"/>
    <s v="Exclude"/>
    <n v="0"/>
    <s v="Insufficient Data"/>
    <s v="Missing Information"/>
    <s v="Exclude"/>
    <x v="113"/>
    <d v="2025-06-28T00:00:00"/>
    <s v="Yes"/>
    <s v="Online"/>
    <s v="Kolkata"/>
    <x v="6"/>
    <n v="3218.82"/>
  </r>
  <r>
    <s v="Lifestyle"/>
    <s v="Air Force 1"/>
    <x v="1"/>
    <s v="Alphabet"/>
    <s v="L"/>
    <s v="Yes"/>
    <m/>
    <s v="Available"/>
    <n v="9378.52"/>
    <n v="1.06"/>
    <s v="Invalid"/>
    <s v="Exclude"/>
    <n v="0"/>
    <s v="Insufficient Data"/>
    <s v="Missing Information"/>
    <s v="Exclude"/>
    <x v="114"/>
    <d v="2023-10-29T00:00:00"/>
    <s v="Yes"/>
    <s v="Retail"/>
    <s v="Mumbai"/>
    <x v="2"/>
    <n v="128.91999999999999"/>
  </r>
  <r>
    <s v="Training"/>
    <s v="ZoomX Invincible"/>
    <x v="0"/>
    <s v="Alphabet"/>
    <s v="M"/>
    <s v="Yes"/>
    <m/>
    <s v="Available"/>
    <n v="7988.99"/>
    <n v="1.2"/>
    <s v="Invalid"/>
    <s v="Exclude"/>
    <n v="0"/>
    <s v="Insufficient Data"/>
    <s v="Missing Information"/>
    <s v="Exclude"/>
    <x v="62"/>
    <d v="2024-12-17T00:00:00"/>
    <s v="Yes"/>
    <s v="Online"/>
    <s v="bengaluru"/>
    <x v="0"/>
    <n v="-909.86"/>
  </r>
  <r>
    <s v="Running"/>
    <s v="Free RN"/>
    <x v="1"/>
    <s v="Alphabet"/>
    <s v="L"/>
    <s v="Yes"/>
    <n v="-1"/>
    <s v="Check Return/Refund"/>
    <n v="6620.78"/>
    <m/>
    <s v="Invalid"/>
    <s v="Exclude"/>
    <n v="0"/>
    <n v="-6620.78"/>
    <s v="Negative Revenue"/>
    <s v="Exclude"/>
    <x v="115"/>
    <d v="2025-03-29T00:00:00"/>
    <s v="Yes"/>
    <s v="Online"/>
    <s v="Bangalore"/>
    <x v="5"/>
    <n v="3770.03"/>
  </r>
  <r>
    <s v="Soccer"/>
    <s v="Phantom GT"/>
    <x v="1"/>
    <s v="Alphabet"/>
    <s v="L"/>
    <s v="Yes"/>
    <m/>
    <s v="Available"/>
    <n v="3883.92"/>
    <m/>
    <s v="Invalid"/>
    <s v="Exclude"/>
    <n v="0"/>
    <s v="Insufficient Data"/>
    <s v="Missing Information"/>
    <s v="Exclude"/>
    <x v="2"/>
    <s v="Missing Date"/>
    <s v="No"/>
    <s v="Retail"/>
    <s v="Pune"/>
    <x v="3"/>
    <n v="428.5"/>
  </r>
  <r>
    <s v="Lifestyle"/>
    <s v="Blazer Mid"/>
    <x v="4"/>
    <s v="Missing"/>
    <s v="Unknown"/>
    <s v="No"/>
    <m/>
    <s v="Available"/>
    <m/>
    <n v="1.1599999999999999"/>
    <s v="Invalid"/>
    <s v="Exclude"/>
    <n v="0"/>
    <s v="Insufficient Data"/>
    <s v="Missing Information"/>
    <s v="Exclude"/>
    <x v="2"/>
    <s v="Missing Date"/>
    <s v="No"/>
    <s v="Online"/>
    <s v="Pune"/>
    <x v="3"/>
    <n v="2457.7800000000002"/>
  </r>
  <r>
    <s v="Soccer"/>
    <s v="Mercurial Superfly"/>
    <x v="4"/>
    <s v="Missing"/>
    <s v="Unknown"/>
    <s v="No"/>
    <n v="4"/>
    <s v="Sold"/>
    <m/>
    <m/>
    <s v="Invalid"/>
    <s v="Exclude"/>
    <n v="0"/>
    <s v="Insufficient Data"/>
    <s v="Missing Information"/>
    <s v="Exclude"/>
    <x v="116"/>
    <d v="2025-01-04T00:00:00"/>
    <s v="Yes"/>
    <s v="Online"/>
    <s v="bengaluru"/>
    <x v="0"/>
    <n v="3908.28"/>
  </r>
  <r>
    <s v="Lifestyle"/>
    <s v="Waffle One"/>
    <x v="2"/>
    <s v="Alphabet"/>
    <s v="XL"/>
    <s v="Yes"/>
    <m/>
    <s v="Available"/>
    <m/>
    <m/>
    <s v="Invalid"/>
    <s v="Exclude"/>
    <n v="0"/>
    <s v="Insufficient Data"/>
    <s v="Missing Information"/>
    <s v="Exclude"/>
    <x v="117"/>
    <d v="2025-06-27T00:00:00"/>
    <s v="Yes"/>
    <s v="Retail"/>
    <s v="Mumbai"/>
    <x v="2"/>
    <n v="885.37"/>
  </r>
  <r>
    <s v="Running"/>
    <s v="Free RN"/>
    <x v="4"/>
    <s v="Missing"/>
    <s v="Unknown"/>
    <s v="No"/>
    <n v="1"/>
    <s v="Sold"/>
    <m/>
    <m/>
    <s v="Invalid"/>
    <s v="Exclude"/>
    <n v="0"/>
    <s v="Insufficient Data"/>
    <s v="Missing Information"/>
    <s v="Exclude"/>
    <x v="118"/>
    <d v="2024-10-28T00:00:00"/>
    <s v="Yes"/>
    <s v="Retail"/>
    <s v="Bangalore"/>
    <x v="5"/>
    <n v="-983.37"/>
  </r>
  <r>
    <s v="Training"/>
    <s v="ZoomX Invincible"/>
    <x v="0"/>
    <s v="Alphabet"/>
    <s v="M"/>
    <s v="Yes"/>
    <n v="3"/>
    <s v="Sold"/>
    <m/>
    <m/>
    <s v="Invalid"/>
    <s v="Exclude"/>
    <n v="0"/>
    <s v="Insufficient Data"/>
    <s v="Missing Information"/>
    <s v="Exclude"/>
    <x v="119"/>
    <d v="2024-01-26T00:00:00"/>
    <s v="Yes"/>
    <s v="Retail"/>
    <s v="Pune"/>
    <x v="3"/>
    <n v="3135.92"/>
  </r>
  <r>
    <s v="Basketball"/>
    <s v="LeBron 20"/>
    <x v="2"/>
    <s v="Alphabet"/>
    <s v="XL"/>
    <s v="Yes"/>
    <m/>
    <s v="Available"/>
    <m/>
    <m/>
    <s v="Invalid"/>
    <s v="Exclude"/>
    <n v="0"/>
    <s v="Insufficient Data"/>
    <s v="Missing Information"/>
    <s v="Exclude"/>
    <x v="120"/>
    <d v="2024-05-15T00:00:00"/>
    <s v="Yes"/>
    <s v="Online"/>
    <s v="Pune"/>
    <x v="3"/>
    <n v="2189.84"/>
  </r>
  <r>
    <s v="Lifestyle"/>
    <s v="Air Force 1"/>
    <x v="2"/>
    <s v="Alphabet"/>
    <s v="XL"/>
    <s v="Yes"/>
    <n v="2"/>
    <s v="Sold"/>
    <m/>
    <m/>
    <s v="Invalid"/>
    <s v="Exclude"/>
    <n v="0"/>
    <s v="Insufficient Data"/>
    <s v="Missing Information"/>
    <s v="Exclude"/>
    <x v="121"/>
    <d v="2025-01-06T00:00:00"/>
    <s v="Yes"/>
    <s v="Retail"/>
    <s v="Delhi"/>
    <x v="4"/>
    <n v="419.58"/>
  </r>
  <r>
    <s v="Basketball"/>
    <s v="Zoom Freak"/>
    <x v="3"/>
    <s v="Number"/>
    <s v="11"/>
    <s v="Yes"/>
    <m/>
    <s v="Available"/>
    <n v="7214.55"/>
    <m/>
    <s v="Invalid"/>
    <s v="Exclude"/>
    <n v="0"/>
    <s v="Insufficient Data"/>
    <s v="Missing Information"/>
    <s v="Exclude"/>
    <x v="2"/>
    <s v="Missing Date"/>
    <s v="No"/>
    <s v="Online"/>
    <s v="Mumbai"/>
    <x v="2"/>
    <n v="-662.77"/>
  </r>
  <r>
    <s v="Lifestyle"/>
    <s v="Waffle One"/>
    <x v="0"/>
    <s v="Alphabet"/>
    <s v="M"/>
    <s v="Yes"/>
    <m/>
    <s v="Available"/>
    <n v="5389.56"/>
    <m/>
    <s v="Invalid"/>
    <s v="Exclude"/>
    <n v="0"/>
    <s v="Insufficient Data"/>
    <s v="Missing Information"/>
    <s v="Exclude"/>
    <x v="2"/>
    <s v="Missing Date"/>
    <s v="No"/>
    <s v="Online"/>
    <s v="Pune"/>
    <x v="3"/>
    <n v="2927.93"/>
  </r>
  <r>
    <s v="Soccer"/>
    <s v="Mercurial Superfly"/>
    <x v="2"/>
    <s v="Alphabet"/>
    <s v="XL"/>
    <s v="Yes"/>
    <n v="4"/>
    <s v="Sold"/>
    <m/>
    <m/>
    <s v="Invalid"/>
    <s v="Exclude"/>
    <n v="0"/>
    <s v="Insufficient Data"/>
    <s v="Missing Information"/>
    <s v="Exclude"/>
    <x v="2"/>
    <s v="Missing Date"/>
    <s v="No"/>
    <s v="Retail"/>
    <s v="Hyderabad"/>
    <x v="1"/>
    <n v="1980.73"/>
  </r>
  <r>
    <s v="Training"/>
    <s v="ZoomX Invincible"/>
    <x v="2"/>
    <s v="Alphabet"/>
    <s v="XL"/>
    <s v="Yes"/>
    <n v="4"/>
    <s v="Sold"/>
    <n v="4207.4399999999996"/>
    <n v="0.59"/>
    <s v="Valid"/>
    <s v="Include"/>
    <n v="6900.2"/>
    <n v="6900.2015999999994"/>
    <s v="Valid Revenue"/>
    <s v="Include"/>
    <x v="122"/>
    <d v="2025-06-08T00:00:00"/>
    <s v="Yes"/>
    <s v="Online"/>
    <s v="Kolkata"/>
    <x v="6"/>
    <n v="-615.48"/>
  </r>
  <r>
    <s v="Running"/>
    <s v="React Infinity"/>
    <x v="4"/>
    <s v="Missing"/>
    <s v="Unknown"/>
    <s v="No"/>
    <n v="0"/>
    <s v="Available"/>
    <m/>
    <m/>
    <s v="Invalid"/>
    <s v="Exclude"/>
    <n v="0"/>
    <s v="Insufficient Data"/>
    <s v="Missing Information"/>
    <s v="Exclude"/>
    <x v="2"/>
    <s v="Missing Date"/>
    <s v="No"/>
    <s v="Retail"/>
    <s v="Bangalore"/>
    <x v="5"/>
    <n v="540.83000000000004"/>
  </r>
  <r>
    <s v="Running"/>
    <s v="React Infinity"/>
    <x v="1"/>
    <s v="Alphabet"/>
    <s v="L"/>
    <s v="Yes"/>
    <m/>
    <s v="Available"/>
    <n v="7795.32"/>
    <m/>
    <s v="Invalid"/>
    <s v="Exclude"/>
    <n v="0"/>
    <s v="Insufficient Data"/>
    <s v="Missing Information"/>
    <s v="Exclude"/>
    <x v="123"/>
    <d v="2024-11-09T00:00:00"/>
    <s v="Yes"/>
    <s v="Online"/>
    <s v="Mumbai"/>
    <x v="2"/>
    <n v="2402.9899999999998"/>
  </r>
  <r>
    <s v="Running"/>
    <s v="React Infinity"/>
    <x v="1"/>
    <s v="Alphabet"/>
    <s v="L"/>
    <s v="Yes"/>
    <n v="-1"/>
    <s v="Check Return/Refund"/>
    <m/>
    <m/>
    <s v="Invalid"/>
    <s v="Exclude"/>
    <n v="0"/>
    <s v="Insufficient Data"/>
    <s v="Missing Information"/>
    <s v="Exclude"/>
    <x v="2"/>
    <s v="Missing Date"/>
    <s v="No"/>
    <s v="Online"/>
    <s v="Pune"/>
    <x v="3"/>
    <n v="1278.03"/>
  </r>
  <r>
    <s v="Training"/>
    <s v="SuperRep Go"/>
    <x v="1"/>
    <s v="Alphabet"/>
    <s v="L"/>
    <s v="Yes"/>
    <n v="3"/>
    <s v="Sold"/>
    <m/>
    <n v="0.9"/>
    <s v="Valid"/>
    <s v="Include"/>
    <n v="0"/>
    <s v="Insufficient Data"/>
    <s v="Missing Information"/>
    <s v="Exclude"/>
    <x v="38"/>
    <d v="2024-10-02T00:00:00"/>
    <s v="Yes"/>
    <s v="Online"/>
    <s v="Hyderabad"/>
    <x v="1"/>
    <n v="3628.46"/>
  </r>
  <r>
    <s v="Basketball"/>
    <s v="Kyrie Flytrap"/>
    <x v="1"/>
    <s v="Alphabet"/>
    <s v="L"/>
    <s v="Yes"/>
    <m/>
    <s v="Available"/>
    <n v="4280.01"/>
    <n v="0.66"/>
    <s v="Valid"/>
    <s v="Include"/>
    <n v="0"/>
    <s v="Insufficient Data"/>
    <s v="Missing Information"/>
    <s v="Exclude"/>
    <x v="2"/>
    <s v="Missing Date"/>
    <s v="No"/>
    <s v="Online"/>
    <s v="Delhi"/>
    <x v="4"/>
    <n v="1949.77"/>
  </r>
  <r>
    <s v="Lifestyle"/>
    <s v="Air Force 1"/>
    <x v="10"/>
    <s v="Number"/>
    <s v="8"/>
    <s v="Yes"/>
    <n v="3"/>
    <s v="Sold"/>
    <m/>
    <m/>
    <s v="Invalid"/>
    <s v="Exclude"/>
    <n v="0"/>
    <s v="Insufficient Data"/>
    <s v="Missing Information"/>
    <s v="Exclude"/>
    <x v="124"/>
    <d v="2024-09-28T00:00:00"/>
    <s v="Yes"/>
    <s v="Retail"/>
    <s v="Pune"/>
    <x v="3"/>
    <n v="-1032.8800000000001"/>
  </r>
  <r>
    <s v="Basketball"/>
    <s v="Kyrie Flytrap"/>
    <x v="2"/>
    <s v="Alphabet"/>
    <s v="XL"/>
    <s v="Yes"/>
    <n v="-1"/>
    <s v="Check Return/Refund"/>
    <m/>
    <m/>
    <s v="Invalid"/>
    <s v="Exclude"/>
    <n v="0"/>
    <s v="Insufficient Data"/>
    <s v="Missing Information"/>
    <s v="Exclude"/>
    <x v="125"/>
    <d v="2023-10-13T00:00:00"/>
    <s v="Yes"/>
    <s v="Retail"/>
    <s v="Delhi"/>
    <x v="4"/>
    <n v="554.91"/>
  </r>
  <r>
    <s v="Lifestyle"/>
    <s v="Waffle One"/>
    <x v="2"/>
    <s v="Alphabet"/>
    <s v="XL"/>
    <s v="Yes"/>
    <n v="-1"/>
    <s v="Check Return/Refund"/>
    <m/>
    <n v="1.24"/>
    <s v="Invalid"/>
    <s v="Exclude"/>
    <n v="0"/>
    <s v="Insufficient Data"/>
    <s v="Missing Information"/>
    <s v="Exclude"/>
    <x v="13"/>
    <d v="2025-01-17T00:00:00"/>
    <s v="Yes"/>
    <s v="Retail"/>
    <s v="Delhi"/>
    <x v="4"/>
    <n v="1803.66"/>
  </r>
  <r>
    <s v="Soccer"/>
    <s v="Mercurial Superfly"/>
    <x v="0"/>
    <s v="Alphabet"/>
    <s v="M"/>
    <s v="Yes"/>
    <m/>
    <s v="Available"/>
    <n v="6196.01"/>
    <m/>
    <s v="Invalid"/>
    <s v="Exclude"/>
    <n v="0"/>
    <s v="Insufficient Data"/>
    <s v="Missing Information"/>
    <s v="Exclude"/>
    <x v="35"/>
    <d v="2024-10-27T00:00:00"/>
    <s v="Yes"/>
    <s v="Online"/>
    <s v="Hyderabad"/>
    <x v="1"/>
    <n v="926.03"/>
  </r>
  <r>
    <s v="Training"/>
    <s v="SuperRep Go"/>
    <x v="4"/>
    <s v="Missing"/>
    <s v="Unknown"/>
    <s v="No"/>
    <m/>
    <s v="Available"/>
    <m/>
    <n v="0.51"/>
    <s v="Valid"/>
    <s v="Include"/>
    <n v="0"/>
    <s v="Insufficient Data"/>
    <s v="Missing Information"/>
    <s v="Exclude"/>
    <x v="2"/>
    <s v="Missing Date"/>
    <s v="No"/>
    <s v="Online"/>
    <s v="Delhi"/>
    <x v="4"/>
    <n v="1041.81"/>
  </r>
  <r>
    <s v="Soccer"/>
    <s v="Premier III"/>
    <x v="1"/>
    <s v="Alphabet"/>
    <s v="L"/>
    <s v="Yes"/>
    <n v="2"/>
    <s v="Sold"/>
    <n v="2708.73"/>
    <m/>
    <s v="Invalid"/>
    <s v="Exclude"/>
    <n v="0"/>
    <n v="5417.46"/>
    <s v="Valid Revenue"/>
    <s v="Include"/>
    <x v="126"/>
    <d v="2025-06-30T00:00:00"/>
    <s v="Yes"/>
    <s v="Online"/>
    <s v="Delhi"/>
    <x v="4"/>
    <n v="925.63"/>
  </r>
  <r>
    <s v="Training"/>
    <s v="ZoomX Invincible"/>
    <x v="1"/>
    <s v="Alphabet"/>
    <s v="L"/>
    <s v="Yes"/>
    <n v="3"/>
    <s v="Sold"/>
    <m/>
    <m/>
    <s v="Invalid"/>
    <s v="Exclude"/>
    <n v="0"/>
    <s v="Insufficient Data"/>
    <s v="Missing Information"/>
    <s v="Exclude"/>
    <x v="127"/>
    <d v="2024-10-06T00:00:00"/>
    <s v="Yes"/>
    <s v="Online"/>
    <s v="bengaluru"/>
    <x v="0"/>
    <n v="-418.5"/>
  </r>
  <r>
    <s v="Training"/>
    <s v="SuperRep Go"/>
    <x v="8"/>
    <s v="Number"/>
    <s v="7"/>
    <s v="Yes"/>
    <n v="4"/>
    <s v="Sold"/>
    <m/>
    <n v="0.65"/>
    <s v="Valid"/>
    <s v="Include"/>
    <n v="0"/>
    <s v="Insufficient Data"/>
    <s v="Missing Information"/>
    <s v="Exclude"/>
    <x v="128"/>
    <d v="2025-01-05T00:00:00"/>
    <s v="Yes"/>
    <s v="Online"/>
    <s v="Pune"/>
    <x v="3"/>
    <n v="-169.33"/>
  </r>
  <r>
    <s v="Soccer"/>
    <s v="Premier III"/>
    <x v="0"/>
    <s v="Alphabet"/>
    <s v="M"/>
    <s v="Yes"/>
    <n v="1"/>
    <s v="Sold"/>
    <m/>
    <m/>
    <s v="Invalid"/>
    <s v="Exclude"/>
    <n v="0"/>
    <s v="Insufficient Data"/>
    <s v="Missing Information"/>
    <s v="Exclude"/>
    <x v="2"/>
    <s v="Missing Date"/>
    <s v="No"/>
    <s v="Retail"/>
    <s v="Kolkata"/>
    <x v="6"/>
    <n v="389.94"/>
  </r>
  <r>
    <s v="Basketball"/>
    <s v="Air Jordan"/>
    <x v="5"/>
    <s v="Number"/>
    <s v="9"/>
    <s v="Yes"/>
    <n v="3"/>
    <s v="Sold"/>
    <n v="5570.72"/>
    <m/>
    <s v="Invalid"/>
    <s v="Exclude"/>
    <n v="0"/>
    <n v="16712.16"/>
    <s v="Valid Revenue"/>
    <s v="Include"/>
    <x v="2"/>
    <s v="Missing Date"/>
    <s v="No"/>
    <s v="Online"/>
    <s v="Delhi"/>
    <x v="4"/>
    <n v="1513.76"/>
  </r>
  <r>
    <s v="Training"/>
    <s v="SuperRep Go"/>
    <x v="3"/>
    <s v="Number"/>
    <s v="11"/>
    <s v="Yes"/>
    <m/>
    <s v="Available"/>
    <m/>
    <m/>
    <s v="Invalid"/>
    <s v="Exclude"/>
    <n v="0"/>
    <s v="Insufficient Data"/>
    <s v="Missing Information"/>
    <s v="Exclude"/>
    <x v="129"/>
    <d v="2024-05-10T00:00:00"/>
    <s v="Yes"/>
    <s v="Online"/>
    <s v="Mumbai"/>
    <x v="2"/>
    <n v="1403.56"/>
  </r>
  <r>
    <s v="Basketball"/>
    <s v="Kyrie Flytrap"/>
    <x v="0"/>
    <s v="Alphabet"/>
    <s v="M"/>
    <s v="Yes"/>
    <n v="-1"/>
    <s v="Check Return/Refund"/>
    <n v="7918.93"/>
    <n v="1.06"/>
    <s v="Invalid"/>
    <s v="Exclude"/>
    <n v="475.14"/>
    <s v="Insufficient Data"/>
    <s v="Missing Information"/>
    <s v="Exclude"/>
    <x v="88"/>
    <d v="2025-07-04T00:00:00"/>
    <s v="Yes"/>
    <s v="Retail"/>
    <s v="Bangalore"/>
    <x v="5"/>
    <n v="1994.42"/>
  </r>
  <r>
    <s v="Lifestyle"/>
    <s v="Air Force 1"/>
    <x v="0"/>
    <s v="Alphabet"/>
    <s v="M"/>
    <s v="Yes"/>
    <n v="0"/>
    <s v="Available"/>
    <n v="6903.22"/>
    <m/>
    <s v="Invalid"/>
    <s v="Exclude"/>
    <n v="0"/>
    <n v="0"/>
    <s v="No Recorded Revenue"/>
    <s v="Exclude"/>
    <x v="2"/>
    <s v="Missing Date"/>
    <s v="No"/>
    <s v="Online"/>
    <s v="Pune"/>
    <x v="3"/>
    <n v="1556.95"/>
  </r>
  <r>
    <s v="Basketball"/>
    <s v="LeBron 20"/>
    <x v="8"/>
    <s v="Number"/>
    <s v="7"/>
    <s v="Yes"/>
    <m/>
    <s v="Available"/>
    <n v="7660.41"/>
    <m/>
    <s v="Invalid"/>
    <s v="Exclude"/>
    <n v="0"/>
    <s v="Insufficient Data"/>
    <s v="Missing Information"/>
    <s v="Exclude"/>
    <x v="130"/>
    <d v="2025-05-17T00:00:00"/>
    <s v="Yes"/>
    <s v="Online"/>
    <s v="Delhi"/>
    <x v="4"/>
    <n v="2076.75"/>
  </r>
  <r>
    <s v="Running"/>
    <s v="React Infinity"/>
    <x v="2"/>
    <s v="Alphabet"/>
    <s v="XL"/>
    <s v="Yes"/>
    <n v="0"/>
    <s v="Available"/>
    <m/>
    <m/>
    <s v="Invalid"/>
    <s v="Exclude"/>
    <n v="0"/>
    <s v="Insufficient Data"/>
    <s v="Missing Information"/>
    <s v="Exclude"/>
    <x v="131"/>
    <d v="2025-04-24T00:00:00"/>
    <s v="Yes"/>
    <s v="Retail"/>
    <s v="Pune"/>
    <x v="3"/>
    <n v="-467.52"/>
  </r>
  <r>
    <s v="Training"/>
    <s v="Flex Trainer"/>
    <x v="0"/>
    <s v="Alphabet"/>
    <s v="M"/>
    <s v="Yes"/>
    <n v="2"/>
    <s v="Sold"/>
    <m/>
    <m/>
    <s v="Invalid"/>
    <s v="Exclude"/>
    <n v="0"/>
    <s v="Insufficient Data"/>
    <s v="Missing Information"/>
    <s v="Exclude"/>
    <x v="2"/>
    <s v="Missing Date"/>
    <s v="No"/>
    <s v="Online"/>
    <s v="Delhi"/>
    <x v="4"/>
    <n v="-524.85"/>
  </r>
  <r>
    <s v="Running"/>
    <s v="Pegasus Turbo"/>
    <x v="2"/>
    <s v="Alphabet"/>
    <s v="XL"/>
    <s v="Yes"/>
    <m/>
    <s v="Available"/>
    <m/>
    <m/>
    <s v="Invalid"/>
    <s v="Exclude"/>
    <n v="0"/>
    <s v="Insufficient Data"/>
    <s v="Missing Information"/>
    <s v="Exclude"/>
    <x v="2"/>
    <s v="Missing Date"/>
    <s v="No"/>
    <s v="Online"/>
    <s v="Hyderabad"/>
    <x v="1"/>
    <n v="2101.41"/>
  </r>
  <r>
    <s v="Basketball"/>
    <s v="LeBron 20"/>
    <x v="0"/>
    <s v="Alphabet"/>
    <s v="M"/>
    <s v="Yes"/>
    <m/>
    <s v="Available"/>
    <n v="5172.62"/>
    <n v="0.97"/>
    <s v="Valid"/>
    <s v="Include"/>
    <n v="0"/>
    <s v="Insufficient Data"/>
    <s v="Missing Information"/>
    <s v="Exclude"/>
    <x v="2"/>
    <s v="Missing Date"/>
    <s v="No"/>
    <s v="Retail"/>
    <s v="Hyderabad"/>
    <x v="1"/>
    <n v="-1074.04"/>
  </r>
  <r>
    <s v="Training"/>
    <s v="SuperRep Go"/>
    <x v="4"/>
    <s v="Missing"/>
    <s v="Unknown"/>
    <s v="No"/>
    <m/>
    <s v="Available"/>
    <m/>
    <m/>
    <s v="Invalid"/>
    <s v="Exclude"/>
    <n v="0"/>
    <s v="Insufficient Data"/>
    <s v="Missing Information"/>
    <s v="Exclude"/>
    <x v="132"/>
    <d v="2024-09-01T00:00:00"/>
    <s v="Yes"/>
    <s v="Retail"/>
    <s v="Hyderabad"/>
    <x v="1"/>
    <n v="1956.7"/>
  </r>
  <r>
    <s v="Lifestyle"/>
    <s v="Blazer Mid"/>
    <x v="2"/>
    <s v="Alphabet"/>
    <s v="XL"/>
    <s v="Yes"/>
    <m/>
    <s v="Available"/>
    <m/>
    <m/>
    <s v="Invalid"/>
    <s v="Exclude"/>
    <n v="0"/>
    <s v="Insufficient Data"/>
    <s v="Missing Information"/>
    <s v="Exclude"/>
    <x v="133"/>
    <d v="2024-08-09T00:00:00"/>
    <s v="Yes"/>
    <s v="Retail"/>
    <s v="Kolkata"/>
    <x v="6"/>
    <n v="701.02"/>
  </r>
  <r>
    <s v="Training"/>
    <s v="Metcon 7"/>
    <x v="4"/>
    <s v="Missing"/>
    <s v="Unknown"/>
    <s v="No"/>
    <n v="4"/>
    <s v="Sold"/>
    <m/>
    <n v="0.94"/>
    <s v="Valid"/>
    <s v="Include"/>
    <n v="0"/>
    <s v="Insufficient Data"/>
    <s v="Missing Information"/>
    <s v="Exclude"/>
    <x v="134"/>
    <d v="2024-02-27T00:00:00"/>
    <s v="Yes"/>
    <s v="Retail"/>
    <s v="bengaluru"/>
    <x v="0"/>
    <n v="2372.8200000000002"/>
  </r>
  <r>
    <s v="Lifestyle"/>
    <s v="Blazer Mid"/>
    <x v="1"/>
    <s v="Alphabet"/>
    <s v="L"/>
    <s v="Yes"/>
    <m/>
    <s v="Available"/>
    <n v="7670.82"/>
    <m/>
    <s v="Invalid"/>
    <s v="Exclude"/>
    <n v="0"/>
    <s v="Insufficient Data"/>
    <s v="Missing Information"/>
    <s v="Exclude"/>
    <x v="135"/>
    <d v="2024-09-23T00:00:00"/>
    <s v="Yes"/>
    <s v="Online"/>
    <s v="Kolkata"/>
    <x v="6"/>
    <n v="-87.95"/>
  </r>
  <r>
    <s v="Running"/>
    <s v="Air Zoom"/>
    <x v="5"/>
    <s v="Number"/>
    <s v="9"/>
    <s v="Yes"/>
    <m/>
    <s v="Available"/>
    <n v="5714.92"/>
    <m/>
    <s v="Invalid"/>
    <s v="Exclude"/>
    <n v="0"/>
    <s v="Insufficient Data"/>
    <s v="Missing Information"/>
    <s v="Exclude"/>
    <x v="2"/>
    <s v="Missing Date"/>
    <s v="No"/>
    <s v="Online"/>
    <s v="Delhi"/>
    <x v="4"/>
    <n v="3741.14"/>
  </r>
  <r>
    <s v="Basketball"/>
    <s v="LeBron 20"/>
    <x v="2"/>
    <s v="Alphabet"/>
    <s v="XL"/>
    <s v="Yes"/>
    <n v="2"/>
    <s v="Sold"/>
    <n v="5016.03"/>
    <m/>
    <s v="Invalid"/>
    <s v="Exclude"/>
    <n v="0"/>
    <n v="10032.06"/>
    <s v="Valid Revenue"/>
    <s v="Include"/>
    <x v="2"/>
    <s v="Missing Date"/>
    <s v="No"/>
    <s v="Retail"/>
    <s v="Mumbai"/>
    <x v="2"/>
    <n v="1446"/>
  </r>
  <r>
    <s v="Basketball"/>
    <s v="Zoom Freak"/>
    <x v="2"/>
    <s v="Alphabet"/>
    <s v="XL"/>
    <s v="Yes"/>
    <n v="3"/>
    <s v="Sold"/>
    <m/>
    <n v="0.36"/>
    <s v="Valid"/>
    <s v="Include"/>
    <n v="0"/>
    <s v="Insufficient Data"/>
    <s v="Missing Information"/>
    <s v="Exclude"/>
    <x v="136"/>
    <d v="2024-12-16T00:00:00"/>
    <s v="Yes"/>
    <s v="Online"/>
    <s v="Kolkata"/>
    <x v="6"/>
    <n v="3254.06"/>
  </r>
  <r>
    <s v="Lifestyle"/>
    <s v="Air Force 1"/>
    <x v="0"/>
    <s v="Alphabet"/>
    <s v="M"/>
    <s v="Yes"/>
    <n v="1"/>
    <s v="Sold"/>
    <n v="3111.62"/>
    <m/>
    <s v="Invalid"/>
    <s v="Exclude"/>
    <n v="0"/>
    <n v="3111.62"/>
    <s v="Valid Revenue"/>
    <s v="Include"/>
    <x v="2"/>
    <s v="Missing Date"/>
    <s v="No"/>
    <s v="Online"/>
    <s v="Hyderabad"/>
    <x v="1"/>
    <n v="2617.56"/>
  </r>
  <r>
    <s v="Lifestyle"/>
    <s v="Waffle One"/>
    <x v="1"/>
    <s v="Alphabet"/>
    <s v="L"/>
    <s v="Yes"/>
    <m/>
    <s v="Available"/>
    <m/>
    <m/>
    <s v="Invalid"/>
    <s v="Exclude"/>
    <n v="0"/>
    <s v="Insufficient Data"/>
    <s v="Missing Information"/>
    <s v="Exclude"/>
    <x v="137"/>
    <d v="2025-04-15T00:00:00"/>
    <s v="Yes"/>
    <s v="Retail"/>
    <s v="Delhi"/>
    <x v="4"/>
    <n v="2190.84"/>
  </r>
  <r>
    <s v="Soccer"/>
    <s v="Premier III"/>
    <x v="6"/>
    <s v="Number"/>
    <s v="6"/>
    <s v="Yes"/>
    <n v="2"/>
    <s v="Sold"/>
    <m/>
    <m/>
    <s v="Invalid"/>
    <s v="Exclude"/>
    <n v="0"/>
    <s v="Insufficient Data"/>
    <s v="Missing Information"/>
    <s v="Exclude"/>
    <x v="2"/>
    <s v="Missing Date"/>
    <s v="No"/>
    <s v="Online"/>
    <s v="Bangalore"/>
    <x v="5"/>
    <n v="1440.02"/>
  </r>
  <r>
    <s v="Basketball"/>
    <s v="Air Jordan"/>
    <x v="0"/>
    <s v="Alphabet"/>
    <s v="M"/>
    <s v="Yes"/>
    <n v="-1"/>
    <s v="Check Return/Refund"/>
    <m/>
    <n v="1.06"/>
    <s v="Invalid"/>
    <s v="Exclude"/>
    <n v="0"/>
    <s v="Insufficient Data"/>
    <s v="Missing Information"/>
    <s v="Exclude"/>
    <x v="2"/>
    <s v="Missing Date"/>
    <s v="No"/>
    <s v="Online"/>
    <s v="bengaluru"/>
    <x v="0"/>
    <n v="3305.72"/>
  </r>
  <r>
    <s v="Training"/>
    <s v="SuperRep Go"/>
    <x v="0"/>
    <s v="Alphabet"/>
    <s v="M"/>
    <s v="Yes"/>
    <m/>
    <s v="Available"/>
    <m/>
    <m/>
    <s v="Invalid"/>
    <s v="Exclude"/>
    <n v="0"/>
    <s v="Insufficient Data"/>
    <s v="Missing Information"/>
    <s v="Exclude"/>
    <x v="138"/>
    <d v="2024-09-09T00:00:00"/>
    <s v="Yes"/>
    <s v="Online"/>
    <s v="Kolkata"/>
    <x v="6"/>
    <n v="890.14"/>
  </r>
  <r>
    <s v="Lifestyle"/>
    <s v="Waffle One"/>
    <x v="1"/>
    <s v="Alphabet"/>
    <s v="L"/>
    <s v="Yes"/>
    <n v="2"/>
    <s v="Sold"/>
    <n v="3375.97"/>
    <m/>
    <s v="Invalid"/>
    <s v="Exclude"/>
    <n v="0"/>
    <n v="6751.94"/>
    <s v="Valid Revenue"/>
    <s v="Include"/>
    <x v="139"/>
    <d v="2024-01-06T00:00:00"/>
    <s v="Yes"/>
    <s v="Retail"/>
    <s v="Mumbai"/>
    <x v="2"/>
    <n v="-297.05"/>
  </r>
  <r>
    <s v="Training"/>
    <s v="ZoomX Invincible"/>
    <x v="2"/>
    <s v="Alphabet"/>
    <s v="XL"/>
    <s v="Yes"/>
    <n v="2"/>
    <s v="Sold"/>
    <n v="8897.19"/>
    <n v="0.11"/>
    <s v="Valid"/>
    <s v="Include"/>
    <n v="15837"/>
    <n v="15836.998200000002"/>
    <s v="Valid Revenue"/>
    <s v="Include"/>
    <x v="140"/>
    <d v="2024-12-21T00:00:00"/>
    <s v="Yes"/>
    <s v="Retail"/>
    <s v="Mumbai"/>
    <x v="2"/>
    <n v="2821.69"/>
  </r>
  <r>
    <s v="Training"/>
    <s v="Flex Trainer"/>
    <x v="0"/>
    <s v="Alphabet"/>
    <s v="M"/>
    <s v="Yes"/>
    <n v="-1"/>
    <s v="Check Return/Refund"/>
    <n v="9180.15"/>
    <m/>
    <s v="Invalid"/>
    <s v="Exclude"/>
    <n v="0"/>
    <n v="-9180.15"/>
    <s v="Negative Revenue"/>
    <s v="Exclude"/>
    <x v="26"/>
    <d v="2025-02-15T00:00:00"/>
    <s v="Yes"/>
    <s v="Online"/>
    <s v="Kolkata"/>
    <x v="6"/>
    <n v="799.28"/>
  </r>
  <r>
    <s v="Lifestyle"/>
    <s v="Dunk Low"/>
    <x v="4"/>
    <s v="Missing"/>
    <s v="Unknown"/>
    <s v="No"/>
    <n v="-1"/>
    <s v="Check Return/Refund"/>
    <m/>
    <n v="0.12"/>
    <s v="Valid"/>
    <s v="Include"/>
    <n v="0"/>
    <s v="Insufficient Data"/>
    <s v="Missing Information"/>
    <s v="Exclude"/>
    <x v="16"/>
    <d v="2024-09-24T00:00:00"/>
    <s v="Yes"/>
    <s v="Online"/>
    <s v="Pune"/>
    <x v="3"/>
    <n v="3278.7"/>
  </r>
  <r>
    <s v="Basketball"/>
    <s v="Kyrie Flytrap"/>
    <x v="3"/>
    <s v="Number"/>
    <s v="11"/>
    <s v="Yes"/>
    <m/>
    <s v="Available"/>
    <m/>
    <m/>
    <s v="Invalid"/>
    <s v="Exclude"/>
    <n v="0"/>
    <s v="Insufficient Data"/>
    <s v="Missing Information"/>
    <s v="Exclude"/>
    <x v="2"/>
    <s v="Missing Date"/>
    <s v="No"/>
    <s v="Retail"/>
    <s v="Hyderabad"/>
    <x v="1"/>
    <n v="1136.6300000000001"/>
  </r>
  <r>
    <s v="Basketball"/>
    <s v="Zoom Freak"/>
    <x v="4"/>
    <s v="Missing"/>
    <s v="Unknown"/>
    <s v="No"/>
    <m/>
    <s v="Available"/>
    <m/>
    <n v="0.31"/>
    <s v="Valid"/>
    <s v="Include"/>
    <n v="0"/>
    <s v="Insufficient Data"/>
    <s v="Missing Information"/>
    <s v="Exclude"/>
    <x v="113"/>
    <d v="2025-06-28T00:00:00"/>
    <s v="Yes"/>
    <s v="Online"/>
    <s v="Delhi"/>
    <x v="4"/>
    <n v="-131.04"/>
  </r>
  <r>
    <s v="Running"/>
    <s v="React Infinity"/>
    <x v="2"/>
    <s v="Alphabet"/>
    <s v="XL"/>
    <s v="Yes"/>
    <m/>
    <s v="Available"/>
    <n v="2180.71"/>
    <n v="0.82"/>
    <s v="Valid"/>
    <s v="Include"/>
    <n v="0"/>
    <s v="Insufficient Data"/>
    <s v="Missing Information"/>
    <s v="Exclude"/>
    <x v="2"/>
    <s v="Missing Date"/>
    <s v="No"/>
    <s v="Retail"/>
    <s v="Hyderabad"/>
    <x v="1"/>
    <n v="2277.63"/>
  </r>
  <r>
    <s v="Basketball"/>
    <s v="Zoom Freak"/>
    <x v="4"/>
    <s v="Missing"/>
    <s v="Unknown"/>
    <s v="No"/>
    <m/>
    <s v="Available"/>
    <n v="9382.15"/>
    <m/>
    <s v="Invalid"/>
    <s v="Exclude"/>
    <n v="0"/>
    <s v="Insufficient Data"/>
    <s v="Missing Information"/>
    <s v="Exclude"/>
    <x v="141"/>
    <d v="2024-08-22T00:00:00"/>
    <s v="Yes"/>
    <s v="Online"/>
    <s v="Kolkata"/>
    <x v="6"/>
    <n v="-127.34"/>
  </r>
  <r>
    <s v="Running"/>
    <s v="Air Zoom"/>
    <x v="2"/>
    <s v="Alphabet"/>
    <s v="XL"/>
    <s v="Yes"/>
    <m/>
    <s v="Available"/>
    <n v="7143.23"/>
    <m/>
    <s v="Invalid"/>
    <s v="Exclude"/>
    <n v="0"/>
    <s v="Insufficient Data"/>
    <s v="Missing Information"/>
    <s v="Exclude"/>
    <x v="142"/>
    <d v="2025-03-26T00:00:00"/>
    <s v="Yes"/>
    <s v="Retail"/>
    <s v="Mumbai"/>
    <x v="2"/>
    <n v="3284.36"/>
  </r>
  <r>
    <s v="Lifestyle"/>
    <s v="Dunk Low"/>
    <x v="9"/>
    <s v="Number"/>
    <s v="10"/>
    <s v="Yes"/>
    <m/>
    <s v="Available"/>
    <m/>
    <m/>
    <s v="Invalid"/>
    <s v="Exclude"/>
    <n v="0"/>
    <s v="Insufficient Data"/>
    <s v="Missing Information"/>
    <s v="Exclude"/>
    <x v="2"/>
    <s v="Missing Date"/>
    <s v="No"/>
    <s v="Online"/>
    <s v="bengaluru"/>
    <x v="0"/>
    <n v="781.56"/>
  </r>
  <r>
    <s v="Training"/>
    <s v="Flex Trainer"/>
    <x v="5"/>
    <s v="Number"/>
    <s v="9"/>
    <s v="Yes"/>
    <n v="0"/>
    <s v="Available"/>
    <m/>
    <n v="1.05"/>
    <s v="Invalid"/>
    <s v="Exclude"/>
    <n v="0"/>
    <s v="Insufficient Data"/>
    <s v="Missing Information"/>
    <s v="Exclude"/>
    <x v="116"/>
    <d v="2025-01-04T00:00:00"/>
    <s v="Yes"/>
    <s v="Online"/>
    <s v="bengaluru"/>
    <x v="0"/>
    <n v="-39.479999999999997"/>
  </r>
  <r>
    <s v="Running"/>
    <s v="Free RN"/>
    <x v="2"/>
    <s v="Alphabet"/>
    <s v="XL"/>
    <s v="Yes"/>
    <m/>
    <s v="Available"/>
    <n v="2149.2800000000002"/>
    <n v="0.32"/>
    <s v="Valid"/>
    <s v="Include"/>
    <n v="0"/>
    <s v="Insufficient Data"/>
    <s v="Missing Information"/>
    <s v="Exclude"/>
    <x v="25"/>
    <d v="2024-11-17T00:00:00"/>
    <s v="Yes"/>
    <s v="Online"/>
    <s v="Kolkata"/>
    <x v="6"/>
    <n v="2409.87"/>
  </r>
  <r>
    <s v="Lifestyle"/>
    <s v="Air Force 1"/>
    <x v="2"/>
    <s v="Alphabet"/>
    <s v="XL"/>
    <s v="Yes"/>
    <n v="0"/>
    <s v="Available"/>
    <m/>
    <m/>
    <s v="Invalid"/>
    <s v="Exclude"/>
    <n v="0"/>
    <s v="Insufficient Data"/>
    <s v="Missing Information"/>
    <s v="Exclude"/>
    <x v="2"/>
    <s v="Missing Date"/>
    <s v="No"/>
    <s v="Online"/>
    <s v="Kolkata"/>
    <x v="6"/>
    <n v="2398.0700000000002"/>
  </r>
  <r>
    <s v="Training"/>
    <s v="Flex Trainer"/>
    <x v="4"/>
    <s v="Missing"/>
    <s v="Unknown"/>
    <s v="No"/>
    <n v="4"/>
    <s v="Sold"/>
    <n v="6189.1"/>
    <n v="1.1200000000000001"/>
    <s v="Invalid"/>
    <s v="Exclude"/>
    <n v="-2970.77"/>
    <s v="Insufficient Data"/>
    <s v="Missing Information"/>
    <s v="Exclude"/>
    <x v="140"/>
    <d v="2024-12-21T00:00:00"/>
    <s v="Yes"/>
    <s v="Retail"/>
    <s v="bengaluru"/>
    <x v="0"/>
    <n v="2085.62"/>
  </r>
  <r>
    <s v="Basketball"/>
    <s v="Kyrie Flytrap"/>
    <x v="9"/>
    <s v="Number"/>
    <s v="10"/>
    <s v="Yes"/>
    <n v="1"/>
    <s v="Sold"/>
    <n v="5254.47"/>
    <m/>
    <s v="Invalid"/>
    <s v="Exclude"/>
    <n v="0"/>
    <n v="5254.47"/>
    <s v="Valid Revenue"/>
    <s v="Include"/>
    <x v="143"/>
    <d v="2025-02-26T00:00:00"/>
    <s v="Yes"/>
    <s v="Retail"/>
    <s v="bengaluru"/>
    <x v="0"/>
    <n v="2459.63"/>
  </r>
  <r>
    <s v="Soccer"/>
    <s v="Mercurial Superfly"/>
    <x v="0"/>
    <s v="Alphabet"/>
    <s v="M"/>
    <s v="Yes"/>
    <m/>
    <s v="Available"/>
    <m/>
    <m/>
    <s v="Invalid"/>
    <s v="Exclude"/>
    <n v="0"/>
    <s v="Insufficient Data"/>
    <s v="Missing Information"/>
    <s v="Exclude"/>
    <x v="2"/>
    <s v="Missing Date"/>
    <s v="No"/>
    <s v="Online"/>
    <s v="Delhi"/>
    <x v="4"/>
    <n v="880.62"/>
  </r>
  <r>
    <s v="Training"/>
    <s v="Metcon 7"/>
    <x v="0"/>
    <s v="Alphabet"/>
    <s v="M"/>
    <s v="Yes"/>
    <m/>
    <s v="Available"/>
    <n v="5089.88"/>
    <m/>
    <s v="Invalid"/>
    <s v="Exclude"/>
    <n v="0"/>
    <s v="Insufficient Data"/>
    <s v="Missing Information"/>
    <s v="Exclude"/>
    <x v="144"/>
    <d v="2025-06-26T00:00:00"/>
    <s v="Yes"/>
    <s v="Online"/>
    <s v="Mumbai"/>
    <x v="2"/>
    <n v="-238.18"/>
  </r>
  <r>
    <s v="Training"/>
    <s v="SuperRep Go"/>
    <x v="4"/>
    <s v="Missing"/>
    <s v="Unknown"/>
    <s v="No"/>
    <n v="3"/>
    <s v="Sold"/>
    <n v="4348.8599999999997"/>
    <m/>
    <s v="Invalid"/>
    <s v="Exclude"/>
    <n v="0"/>
    <n v="13046.579999999998"/>
    <s v="Valid Revenue"/>
    <s v="Include"/>
    <x v="2"/>
    <s v="Missing Date"/>
    <s v="No"/>
    <s v="Online"/>
    <s v="Delhi"/>
    <x v="4"/>
    <n v="662.02"/>
  </r>
  <r>
    <s v="Training"/>
    <s v="SuperRep Go"/>
    <x v="2"/>
    <s v="Alphabet"/>
    <s v="XL"/>
    <s v="Yes"/>
    <m/>
    <s v="Available"/>
    <m/>
    <m/>
    <s v="Invalid"/>
    <s v="Exclude"/>
    <n v="0"/>
    <s v="Insufficient Data"/>
    <s v="Missing Information"/>
    <s v="Exclude"/>
    <x v="145"/>
    <d v="2024-08-04T00:00:00"/>
    <s v="Yes"/>
    <s v="Online"/>
    <s v="Kolkata"/>
    <x v="6"/>
    <n v="1750.71"/>
  </r>
  <r>
    <s v="Basketball"/>
    <s v="Air Jordan"/>
    <x v="0"/>
    <s v="Alphabet"/>
    <s v="M"/>
    <s v="Yes"/>
    <m/>
    <s v="Available"/>
    <n v="9520.5"/>
    <n v="0.48"/>
    <s v="Valid"/>
    <s v="Include"/>
    <n v="0"/>
    <s v="Insufficient Data"/>
    <s v="Missing Information"/>
    <s v="Exclude"/>
    <x v="146"/>
    <d v="2025-01-22T00:00:00"/>
    <s v="Yes"/>
    <s v="Retail"/>
    <s v="Kolkata"/>
    <x v="6"/>
    <n v="-928.85"/>
  </r>
  <r>
    <s v="Soccer"/>
    <s v="Tiempo Legend"/>
    <x v="7"/>
    <s v="Number"/>
    <s v="12"/>
    <s v="Yes"/>
    <m/>
    <s v="Available"/>
    <n v="9662.0400000000009"/>
    <m/>
    <s v="Invalid"/>
    <s v="Exclude"/>
    <n v="0"/>
    <s v="Insufficient Data"/>
    <s v="Missing Information"/>
    <s v="Exclude"/>
    <x v="147"/>
    <d v="2025-02-19T00:00:00"/>
    <s v="Yes"/>
    <s v="Online"/>
    <s v="Hyderabad"/>
    <x v="1"/>
    <n v="-233.74"/>
  </r>
  <r>
    <s v="Basketball"/>
    <s v="LeBron 20"/>
    <x v="4"/>
    <s v="Missing"/>
    <s v="Unknown"/>
    <s v="No"/>
    <n v="-1"/>
    <s v="Check Return/Refund"/>
    <n v="4934.46"/>
    <n v="0.86"/>
    <s v="Valid"/>
    <s v="Include"/>
    <n v="-690.82"/>
    <n v="-690.82440000000008"/>
    <s v="Negative Revenue"/>
    <s v="Exclude"/>
    <x v="2"/>
    <s v="Missing Date"/>
    <s v="No"/>
    <s v="Retail"/>
    <s v="Kolkata"/>
    <x v="6"/>
    <n v="2237.9499999999998"/>
  </r>
  <r>
    <s v="Lifestyle"/>
    <s v="Blazer Mid"/>
    <x v="1"/>
    <s v="Alphabet"/>
    <s v="L"/>
    <s v="Yes"/>
    <m/>
    <s v="Available"/>
    <n v="9747.58"/>
    <m/>
    <s v="Invalid"/>
    <s v="Exclude"/>
    <n v="0"/>
    <s v="Insufficient Data"/>
    <s v="Missing Information"/>
    <s v="Exclude"/>
    <x v="148"/>
    <d v="2024-11-07T00:00:00"/>
    <s v="Yes"/>
    <s v="Retail"/>
    <s v="Delhi"/>
    <x v="4"/>
    <n v="266.31"/>
  </r>
  <r>
    <s v="Training"/>
    <s v="Metcon 7"/>
    <x v="1"/>
    <s v="Alphabet"/>
    <s v="L"/>
    <s v="Yes"/>
    <n v="2"/>
    <s v="Sold"/>
    <m/>
    <m/>
    <s v="Invalid"/>
    <s v="Exclude"/>
    <n v="0"/>
    <s v="Insufficient Data"/>
    <s v="Missing Information"/>
    <s v="Exclude"/>
    <x v="2"/>
    <s v="Missing Date"/>
    <s v="No"/>
    <s v="Online"/>
    <s v="Delhi"/>
    <x v="4"/>
    <n v="1904.11"/>
  </r>
  <r>
    <s v="Running"/>
    <s v="React Infinity"/>
    <x v="4"/>
    <s v="Missing"/>
    <s v="Unknown"/>
    <s v="No"/>
    <m/>
    <s v="Available"/>
    <n v="4128.3500000000004"/>
    <m/>
    <s v="Invalid"/>
    <s v="Exclude"/>
    <n v="0"/>
    <s v="Insufficient Data"/>
    <s v="Missing Information"/>
    <s v="Exclude"/>
    <x v="149"/>
    <d v="2025-04-16T00:00:00"/>
    <s v="Yes"/>
    <s v="Online"/>
    <s v="Pune"/>
    <x v="3"/>
    <n v="-290.33"/>
  </r>
  <r>
    <s v="Basketball"/>
    <s v="LeBron 20"/>
    <x v="1"/>
    <s v="Alphabet"/>
    <s v="L"/>
    <s v="Yes"/>
    <n v="-1"/>
    <s v="Check Return/Refund"/>
    <n v="7806.98"/>
    <m/>
    <s v="Invalid"/>
    <s v="Exclude"/>
    <n v="0"/>
    <n v="-7806.98"/>
    <s v="Negative Revenue"/>
    <s v="Exclude"/>
    <x v="38"/>
    <d v="2024-10-02T00:00:00"/>
    <s v="Yes"/>
    <s v="Online"/>
    <s v="Hyderabad"/>
    <x v="1"/>
    <n v="-943.35"/>
  </r>
  <r>
    <s v="Training"/>
    <s v="Metcon 7"/>
    <x v="4"/>
    <s v="Missing"/>
    <s v="Unknown"/>
    <s v="No"/>
    <m/>
    <s v="Available"/>
    <m/>
    <m/>
    <s v="Invalid"/>
    <s v="Exclude"/>
    <n v="0"/>
    <s v="Insufficient Data"/>
    <s v="Missing Information"/>
    <s v="Exclude"/>
    <x v="150"/>
    <d v="2024-08-16T00:00:00"/>
    <s v="Yes"/>
    <s v="Online"/>
    <s v="Mumbai"/>
    <x v="2"/>
    <n v="-1158.1500000000001"/>
  </r>
  <r>
    <s v="Training"/>
    <s v="Metcon 7"/>
    <x v="0"/>
    <s v="Alphabet"/>
    <s v="M"/>
    <s v="Yes"/>
    <n v="4"/>
    <s v="Sold"/>
    <n v="8249.9599999999991"/>
    <n v="0.24"/>
    <s v="Valid"/>
    <s v="Include"/>
    <n v="25079.88"/>
    <n v="25079.878399999998"/>
    <s v="Valid Revenue"/>
    <s v="Include"/>
    <x v="151"/>
    <d v="2024-01-16T00:00:00"/>
    <s v="Yes"/>
    <s v="Online"/>
    <s v="bengaluru"/>
    <x v="0"/>
    <n v="1625.14"/>
  </r>
  <r>
    <s v="Training"/>
    <s v="Flex Trainer"/>
    <x v="0"/>
    <s v="Alphabet"/>
    <s v="M"/>
    <s v="Yes"/>
    <m/>
    <s v="Available"/>
    <n v="7730.77"/>
    <m/>
    <s v="Invalid"/>
    <s v="Exclude"/>
    <n v="0"/>
    <s v="Insufficient Data"/>
    <s v="Missing Information"/>
    <s v="Exclude"/>
    <x v="152"/>
    <d v="2024-05-28T00:00:00"/>
    <s v="Yes"/>
    <s v="Online"/>
    <s v="Delhi"/>
    <x v="4"/>
    <n v="-692.94"/>
  </r>
  <r>
    <s v="Basketball"/>
    <s v="Kyrie Flytrap"/>
    <x v="2"/>
    <s v="Alphabet"/>
    <s v="XL"/>
    <s v="Yes"/>
    <m/>
    <s v="Available"/>
    <m/>
    <m/>
    <s v="Invalid"/>
    <s v="Exclude"/>
    <n v="0"/>
    <s v="Insufficient Data"/>
    <s v="Missing Information"/>
    <s v="Exclude"/>
    <x v="153"/>
    <d v="2024-10-01T00:00:00"/>
    <s v="Yes"/>
    <s v="Retail"/>
    <s v="Pune"/>
    <x v="3"/>
    <n v="821.13"/>
  </r>
  <r>
    <s v="Basketball"/>
    <s v="Air Jordan"/>
    <x v="4"/>
    <s v="Missing"/>
    <s v="Unknown"/>
    <s v="No"/>
    <n v="2"/>
    <s v="Sold"/>
    <n v="9593.65"/>
    <m/>
    <s v="Invalid"/>
    <s v="Exclude"/>
    <n v="0"/>
    <n v="19187.3"/>
    <s v="Valid Revenue"/>
    <s v="Include"/>
    <x v="154"/>
    <d v="2025-01-11T00:00:00"/>
    <s v="Yes"/>
    <s v="Online"/>
    <s v="Hyderabad"/>
    <x v="1"/>
    <n v="1592.5"/>
  </r>
  <r>
    <s v="Running"/>
    <s v="Free RN"/>
    <x v="1"/>
    <s v="Alphabet"/>
    <s v="L"/>
    <s v="Yes"/>
    <m/>
    <s v="Available"/>
    <m/>
    <m/>
    <s v="Invalid"/>
    <s v="Exclude"/>
    <n v="0"/>
    <s v="Insufficient Data"/>
    <s v="Missing Information"/>
    <s v="Exclude"/>
    <x v="2"/>
    <s v="Missing Date"/>
    <s v="No"/>
    <s v="Retail"/>
    <s v="Delhi"/>
    <x v="4"/>
    <n v="934.87"/>
  </r>
  <r>
    <s v="Training"/>
    <s v="Flex Trainer"/>
    <x v="0"/>
    <s v="Alphabet"/>
    <s v="M"/>
    <s v="Yes"/>
    <n v="0"/>
    <s v="Available"/>
    <m/>
    <m/>
    <s v="Invalid"/>
    <s v="Exclude"/>
    <n v="0"/>
    <s v="Insufficient Data"/>
    <s v="Missing Information"/>
    <s v="Exclude"/>
    <x v="155"/>
    <d v="2025-05-18T00:00:00"/>
    <s v="Yes"/>
    <s v="Online"/>
    <s v="bengaluru"/>
    <x v="0"/>
    <n v="1516.72"/>
  </r>
  <r>
    <s v="Basketball"/>
    <s v="LeBron 20"/>
    <x v="0"/>
    <s v="Alphabet"/>
    <s v="M"/>
    <s v="Yes"/>
    <m/>
    <s v="Available"/>
    <m/>
    <n v="0.89"/>
    <s v="Valid"/>
    <s v="Include"/>
    <n v="0"/>
    <s v="Insufficient Data"/>
    <s v="Missing Information"/>
    <s v="Exclude"/>
    <x v="131"/>
    <d v="2025-04-24T00:00:00"/>
    <s v="Yes"/>
    <s v="Online"/>
    <s v="Hyderabad"/>
    <x v="1"/>
    <n v="1642"/>
  </r>
  <r>
    <s v="Basketball"/>
    <s v="LeBron 20"/>
    <x v="2"/>
    <s v="Alphabet"/>
    <s v="XL"/>
    <s v="Yes"/>
    <m/>
    <s v="Available"/>
    <n v="2222.5500000000002"/>
    <n v="0.84"/>
    <s v="Valid"/>
    <s v="Include"/>
    <n v="0"/>
    <s v="Insufficient Data"/>
    <s v="Missing Information"/>
    <s v="Exclude"/>
    <x v="33"/>
    <d v="2025-04-06T00:00:00"/>
    <s v="Yes"/>
    <s v="Retail"/>
    <s v="Mumbai"/>
    <x v="2"/>
    <n v="586.55999999999995"/>
  </r>
  <r>
    <s v="Soccer"/>
    <s v="Phantom GT"/>
    <x v="4"/>
    <s v="Missing"/>
    <s v="Unknown"/>
    <s v="No"/>
    <m/>
    <s v="Available"/>
    <m/>
    <m/>
    <s v="Invalid"/>
    <s v="Exclude"/>
    <n v="0"/>
    <s v="Insufficient Data"/>
    <s v="Missing Information"/>
    <s v="Exclude"/>
    <x v="98"/>
    <d v="2025-03-30T00:00:00"/>
    <s v="Yes"/>
    <s v="Online"/>
    <s v="Hyderabad"/>
    <x v="1"/>
    <n v="3175.83"/>
  </r>
  <r>
    <s v="Basketball"/>
    <s v="Kyrie Flytrap"/>
    <x v="2"/>
    <s v="Alphabet"/>
    <s v="XL"/>
    <s v="Yes"/>
    <n v="1"/>
    <s v="Sold"/>
    <m/>
    <m/>
    <s v="Invalid"/>
    <s v="Exclude"/>
    <n v="0"/>
    <s v="Insufficient Data"/>
    <s v="Missing Information"/>
    <s v="Exclude"/>
    <x v="156"/>
    <d v="2025-02-09T00:00:00"/>
    <s v="Yes"/>
    <s v="Online"/>
    <s v="Mumbai"/>
    <x v="2"/>
    <n v="-365.42"/>
  </r>
  <r>
    <s v="Lifestyle"/>
    <s v="Dunk Low"/>
    <x v="1"/>
    <s v="Alphabet"/>
    <s v="L"/>
    <s v="Yes"/>
    <m/>
    <s v="Available"/>
    <m/>
    <n v="0.39"/>
    <s v="Valid"/>
    <s v="Include"/>
    <n v="0"/>
    <s v="Insufficient Data"/>
    <s v="Missing Information"/>
    <s v="Exclude"/>
    <x v="56"/>
    <d v="2023-11-21T00:00:00"/>
    <s v="Yes"/>
    <s v="Online"/>
    <s v="Mumbai"/>
    <x v="2"/>
    <n v="2824.7"/>
  </r>
  <r>
    <s v="Soccer"/>
    <s v="Mercurial Superfly"/>
    <x v="0"/>
    <s v="Alphabet"/>
    <s v="M"/>
    <s v="Yes"/>
    <m/>
    <s v="Available"/>
    <m/>
    <m/>
    <s v="Invalid"/>
    <s v="Exclude"/>
    <n v="0"/>
    <s v="Insufficient Data"/>
    <s v="Missing Information"/>
    <s v="Exclude"/>
    <x v="157"/>
    <d v="2024-10-20T00:00:00"/>
    <s v="Yes"/>
    <s v="Retail"/>
    <s v="Delhi"/>
    <x v="4"/>
    <n v="2323.89"/>
  </r>
  <r>
    <s v="Lifestyle"/>
    <s v="Dunk Low"/>
    <x v="0"/>
    <s v="Alphabet"/>
    <s v="M"/>
    <s v="Yes"/>
    <n v="2"/>
    <s v="Sold"/>
    <m/>
    <m/>
    <s v="Invalid"/>
    <s v="Exclude"/>
    <n v="0"/>
    <s v="Insufficient Data"/>
    <s v="Missing Information"/>
    <s v="Exclude"/>
    <x v="158"/>
    <d v="2024-12-12T00:00:00"/>
    <s v="Yes"/>
    <s v="Retail"/>
    <s v="Pune"/>
    <x v="3"/>
    <n v="-352.18"/>
  </r>
  <r>
    <s v="Training"/>
    <s v="ZoomX Invincible"/>
    <x v="4"/>
    <s v="Missing"/>
    <s v="Unknown"/>
    <s v="No"/>
    <m/>
    <s v="Available"/>
    <n v="2503.6"/>
    <n v="0.54"/>
    <s v="Valid"/>
    <s v="Include"/>
    <n v="0"/>
    <s v="Insufficient Data"/>
    <s v="Missing Information"/>
    <s v="Exclude"/>
    <x v="3"/>
    <d v="2024-10-04T00:00:00"/>
    <s v="Yes"/>
    <s v="Retail"/>
    <s v="Pune"/>
    <x v="3"/>
    <n v="1574.74"/>
  </r>
  <r>
    <s v="Running"/>
    <s v="Pegasus Turbo"/>
    <x v="1"/>
    <s v="Alphabet"/>
    <s v="L"/>
    <s v="Yes"/>
    <n v="0"/>
    <s v="Available"/>
    <m/>
    <m/>
    <s v="Invalid"/>
    <s v="Exclude"/>
    <n v="0"/>
    <s v="Insufficient Data"/>
    <s v="Missing Information"/>
    <s v="Exclude"/>
    <x v="87"/>
    <d v="2024-09-15T00:00:00"/>
    <s v="Yes"/>
    <s v="Retail"/>
    <s v="Pune"/>
    <x v="3"/>
    <n v="3146.93"/>
  </r>
  <r>
    <s v="Soccer"/>
    <s v="Premier III"/>
    <x v="0"/>
    <s v="Alphabet"/>
    <s v="M"/>
    <s v="Yes"/>
    <n v="0"/>
    <s v="Available"/>
    <n v="5172.1400000000003"/>
    <m/>
    <s v="Invalid"/>
    <s v="Exclude"/>
    <n v="0"/>
    <n v="0"/>
    <s v="No Recorded Revenue"/>
    <s v="Exclude"/>
    <x v="37"/>
    <d v="2024-10-08T00:00:00"/>
    <s v="Yes"/>
    <s v="Online"/>
    <s v="Kolkata"/>
    <x v="6"/>
    <n v="2510.5500000000002"/>
  </r>
  <r>
    <s v="Training"/>
    <s v="ZoomX Invincible"/>
    <x v="4"/>
    <s v="Missing"/>
    <s v="Unknown"/>
    <s v="No"/>
    <n v="4"/>
    <s v="Sold"/>
    <n v="5622.32"/>
    <n v="1.08"/>
    <s v="Invalid"/>
    <s v="Exclude"/>
    <n v="-1799.14"/>
    <s v="Insufficient Data"/>
    <s v="Missing Information"/>
    <s v="Exclude"/>
    <x v="159"/>
    <d v="2024-04-22T00:00:00"/>
    <s v="Yes"/>
    <s v="Retail"/>
    <s v="bengaluru"/>
    <x v="0"/>
    <n v="1248.25"/>
  </r>
  <r>
    <s v="Soccer"/>
    <s v="Premier III"/>
    <x v="8"/>
    <s v="Number"/>
    <s v="7"/>
    <s v="Yes"/>
    <m/>
    <s v="Available"/>
    <n v="2422.9699999999998"/>
    <m/>
    <s v="Invalid"/>
    <s v="Exclude"/>
    <n v="0"/>
    <s v="Insufficient Data"/>
    <s v="Missing Information"/>
    <s v="Exclude"/>
    <x v="160"/>
    <d v="2024-11-23T00:00:00"/>
    <s v="Yes"/>
    <s v="Retail"/>
    <s v="Delhi"/>
    <x v="4"/>
    <n v="-67.739999999999995"/>
  </r>
  <r>
    <s v="Basketball"/>
    <s v="LeBron 20"/>
    <x v="1"/>
    <s v="Alphabet"/>
    <s v="L"/>
    <s v="Yes"/>
    <m/>
    <s v="Available"/>
    <m/>
    <m/>
    <s v="Invalid"/>
    <s v="Exclude"/>
    <n v="0"/>
    <s v="Insufficient Data"/>
    <s v="Missing Information"/>
    <s v="Exclude"/>
    <x v="161"/>
    <d v="2025-07-19T00:00:00"/>
    <s v="Yes"/>
    <s v="Retail"/>
    <s v="Kolkata"/>
    <x v="6"/>
    <n v="3475.59"/>
  </r>
  <r>
    <s v="Running"/>
    <s v="Air Zoom"/>
    <x v="0"/>
    <s v="Alphabet"/>
    <s v="M"/>
    <s v="Yes"/>
    <n v="-1"/>
    <s v="Check Return/Refund"/>
    <n v="3075.72"/>
    <m/>
    <s v="Invalid"/>
    <s v="Exclude"/>
    <n v="0"/>
    <n v="-3075.72"/>
    <s v="Negative Revenue"/>
    <s v="Exclude"/>
    <x v="162"/>
    <d v="2024-12-20T00:00:00"/>
    <s v="Yes"/>
    <s v="Retail"/>
    <s v="Kolkata"/>
    <x v="6"/>
    <n v="238.78"/>
  </r>
  <r>
    <s v="Soccer"/>
    <s v="Mercurial Superfly"/>
    <x v="0"/>
    <s v="Alphabet"/>
    <s v="M"/>
    <s v="Yes"/>
    <n v="3"/>
    <s v="Sold"/>
    <n v="7330.81"/>
    <m/>
    <s v="Invalid"/>
    <s v="Exclude"/>
    <n v="0"/>
    <n v="21992.43"/>
    <s v="Valid Revenue"/>
    <s v="Include"/>
    <x v="163"/>
    <d v="2023-11-16T00:00:00"/>
    <s v="Yes"/>
    <s v="Online"/>
    <s v="Kolkata"/>
    <x v="6"/>
    <n v="518.71"/>
  </r>
  <r>
    <s v="Training"/>
    <s v="ZoomX Invincible"/>
    <x v="3"/>
    <s v="Number"/>
    <s v="11"/>
    <s v="Yes"/>
    <n v="4"/>
    <s v="Sold"/>
    <n v="6424.32"/>
    <m/>
    <s v="Invalid"/>
    <s v="Exclude"/>
    <n v="0"/>
    <n v="25697.279999999999"/>
    <s v="Valid Revenue"/>
    <s v="Include"/>
    <x v="164"/>
    <d v="2024-07-14T00:00:00"/>
    <s v="Yes"/>
    <s v="Retail"/>
    <s v="Mumbai"/>
    <x v="2"/>
    <n v="-405.26"/>
  </r>
  <r>
    <s v="Running"/>
    <s v="React Infinity"/>
    <x v="2"/>
    <s v="Alphabet"/>
    <s v="XL"/>
    <s v="Yes"/>
    <n v="1"/>
    <s v="Sold"/>
    <m/>
    <n v="1.03"/>
    <s v="Invalid"/>
    <s v="Exclude"/>
    <n v="0"/>
    <s v="Insufficient Data"/>
    <s v="Missing Information"/>
    <s v="Exclude"/>
    <x v="46"/>
    <d v="2025-06-06T00:00:00"/>
    <s v="Yes"/>
    <s v="Retail"/>
    <s v="Pune"/>
    <x v="3"/>
    <n v="3088.25"/>
  </r>
  <r>
    <s v="Lifestyle"/>
    <s v="Waffle One"/>
    <x v="5"/>
    <s v="Number"/>
    <s v="9"/>
    <s v="Yes"/>
    <m/>
    <s v="Available"/>
    <n v="5116.58"/>
    <n v="7.0000000000000007E-2"/>
    <s v="Valid"/>
    <s v="Include"/>
    <n v="0"/>
    <s v="Insufficient Data"/>
    <s v="Missing Information"/>
    <s v="Exclude"/>
    <x v="165"/>
    <d v="2024-05-03T00:00:00"/>
    <s v="Yes"/>
    <s v="Retail"/>
    <s v="Delhi"/>
    <x v="4"/>
    <n v="1293.94"/>
  </r>
  <r>
    <s v="Training"/>
    <s v="ZoomX Invincible"/>
    <x v="2"/>
    <s v="Alphabet"/>
    <s v="XL"/>
    <s v="Yes"/>
    <n v="1"/>
    <s v="Sold"/>
    <n v="7338.57"/>
    <m/>
    <s v="Invalid"/>
    <s v="Exclude"/>
    <n v="0"/>
    <n v="7338.57"/>
    <s v="Valid Revenue"/>
    <s v="Include"/>
    <x v="166"/>
    <d v="2024-10-21T00:00:00"/>
    <s v="Yes"/>
    <s v="Retail"/>
    <s v="Delhi"/>
    <x v="4"/>
    <n v="3680.24"/>
  </r>
  <r>
    <s v="Running"/>
    <s v="Free RN"/>
    <x v="0"/>
    <s v="Alphabet"/>
    <s v="M"/>
    <s v="Yes"/>
    <n v="-1"/>
    <s v="Check Return/Refund"/>
    <n v="4004.36"/>
    <m/>
    <s v="Invalid"/>
    <s v="Exclude"/>
    <n v="0"/>
    <n v="-4004.36"/>
    <s v="Negative Revenue"/>
    <s v="Exclude"/>
    <x v="167"/>
    <d v="2024-01-30T00:00:00"/>
    <s v="Yes"/>
    <s v="Online"/>
    <s v="Kolkata"/>
    <x v="6"/>
    <n v="-614.66"/>
  </r>
  <r>
    <s v="Training"/>
    <s v="Metcon 7"/>
    <x v="6"/>
    <s v="Number"/>
    <s v="6"/>
    <s v="Yes"/>
    <n v="4"/>
    <s v="Sold"/>
    <m/>
    <n v="0.45"/>
    <s v="Valid"/>
    <s v="Include"/>
    <n v="0"/>
    <s v="Insufficient Data"/>
    <s v="Missing Information"/>
    <s v="Exclude"/>
    <x v="168"/>
    <d v="2025-06-13T00:00:00"/>
    <s v="Yes"/>
    <s v="Online"/>
    <s v="bengaluru"/>
    <x v="0"/>
    <n v="2561.89"/>
  </r>
  <r>
    <s v="Running"/>
    <s v="Pegasus Turbo"/>
    <x v="0"/>
    <s v="Alphabet"/>
    <s v="M"/>
    <s v="Yes"/>
    <n v="-1"/>
    <s v="Check Return/Refund"/>
    <m/>
    <m/>
    <s v="Invalid"/>
    <s v="Exclude"/>
    <n v="0"/>
    <s v="Insufficient Data"/>
    <s v="Missing Information"/>
    <s v="Exclude"/>
    <x v="72"/>
    <d v="2025-07-03T00:00:00"/>
    <s v="Yes"/>
    <s v="Online"/>
    <s v="Pune"/>
    <x v="3"/>
    <n v="-783.71"/>
  </r>
  <r>
    <s v="Lifestyle"/>
    <s v="Air Force 1"/>
    <x v="1"/>
    <s v="Alphabet"/>
    <s v="L"/>
    <s v="Yes"/>
    <n v="-1"/>
    <s v="Check Return/Refund"/>
    <n v="6066.5"/>
    <m/>
    <s v="Invalid"/>
    <s v="Exclude"/>
    <n v="0"/>
    <n v="-6066.5"/>
    <s v="Negative Revenue"/>
    <s v="Exclude"/>
    <x v="169"/>
    <d v="2023-08-29T00:00:00"/>
    <s v="Yes"/>
    <s v="Retail"/>
    <s v="Kolkata"/>
    <x v="6"/>
    <n v="1181.8699999999999"/>
  </r>
  <r>
    <s v="Basketball"/>
    <s v="LeBron 20"/>
    <x v="0"/>
    <s v="Alphabet"/>
    <s v="M"/>
    <s v="Yes"/>
    <m/>
    <s v="Available"/>
    <n v="3682.84"/>
    <m/>
    <s v="Invalid"/>
    <s v="Exclude"/>
    <n v="0"/>
    <s v="Insufficient Data"/>
    <s v="Missing Information"/>
    <s v="Exclude"/>
    <x v="18"/>
    <d v="2024-12-28T00:00:00"/>
    <s v="Yes"/>
    <s v="Online"/>
    <s v="Hyderabad"/>
    <x v="1"/>
    <n v="3967.77"/>
  </r>
  <r>
    <s v="Training"/>
    <s v="SuperRep Go"/>
    <x v="3"/>
    <s v="Number"/>
    <s v="11"/>
    <s v="Yes"/>
    <m/>
    <s v="Available"/>
    <m/>
    <n v="1.22"/>
    <s v="Invalid"/>
    <s v="Exclude"/>
    <n v="0"/>
    <s v="Insufficient Data"/>
    <s v="Missing Information"/>
    <s v="Exclude"/>
    <x v="28"/>
    <d v="2025-03-07T00:00:00"/>
    <s v="Yes"/>
    <s v="Retail"/>
    <s v="Pune"/>
    <x v="3"/>
    <n v="3638.15"/>
  </r>
  <r>
    <s v="Lifestyle"/>
    <s v="Blazer Mid"/>
    <x v="6"/>
    <s v="Number"/>
    <s v="6"/>
    <s v="Yes"/>
    <m/>
    <s v="Available"/>
    <m/>
    <m/>
    <s v="Invalid"/>
    <s v="Exclude"/>
    <n v="0"/>
    <s v="Insufficient Data"/>
    <s v="Missing Information"/>
    <s v="Exclude"/>
    <x v="170"/>
    <d v="2024-08-03T00:00:00"/>
    <s v="Yes"/>
    <s v="Retail"/>
    <s v="Mumbai"/>
    <x v="2"/>
    <n v="766.72"/>
  </r>
  <r>
    <s v="Soccer"/>
    <s v="Mercurial Superfly"/>
    <x v="0"/>
    <s v="Alphabet"/>
    <s v="M"/>
    <s v="Yes"/>
    <n v="-1"/>
    <s v="Check Return/Refund"/>
    <m/>
    <m/>
    <s v="Invalid"/>
    <s v="Exclude"/>
    <n v="0"/>
    <s v="Insufficient Data"/>
    <s v="Missing Information"/>
    <s v="Exclude"/>
    <x v="171"/>
    <d v="2025-02-13T00:00:00"/>
    <s v="Yes"/>
    <s v="Online"/>
    <s v="Delhi"/>
    <x v="4"/>
    <n v="3069.57"/>
  </r>
  <r>
    <s v="Lifestyle"/>
    <s v="Waffle One"/>
    <x v="0"/>
    <s v="Alphabet"/>
    <s v="M"/>
    <s v="Yes"/>
    <n v="2"/>
    <s v="Sold"/>
    <m/>
    <m/>
    <s v="Invalid"/>
    <s v="Exclude"/>
    <n v="0"/>
    <s v="Insufficient Data"/>
    <s v="Missing Information"/>
    <s v="Exclude"/>
    <x v="172"/>
    <d v="2025-07-13T00:00:00"/>
    <s v="Yes"/>
    <s v="Retail"/>
    <s v="Kolkata"/>
    <x v="6"/>
    <n v="1753.48"/>
  </r>
  <r>
    <s v="Running"/>
    <s v="Free RN"/>
    <x v="4"/>
    <s v="Missing"/>
    <s v="Unknown"/>
    <s v="No"/>
    <m/>
    <s v="Available"/>
    <m/>
    <n v="0.26"/>
    <s v="Valid"/>
    <s v="Include"/>
    <n v="0"/>
    <s v="Insufficient Data"/>
    <s v="Missing Information"/>
    <s v="Exclude"/>
    <x v="173"/>
    <d v="2024-11-14T00:00:00"/>
    <s v="Yes"/>
    <s v="Retail"/>
    <s v="Mumbai"/>
    <x v="2"/>
    <n v="-1002.46"/>
  </r>
  <r>
    <s v="Soccer"/>
    <s v="Mercurial Superfly"/>
    <x v="9"/>
    <s v="Number"/>
    <s v="10"/>
    <s v="Yes"/>
    <n v="1"/>
    <s v="Sold"/>
    <m/>
    <m/>
    <s v="Invalid"/>
    <s v="Exclude"/>
    <n v="0"/>
    <s v="Insufficient Data"/>
    <s v="Missing Information"/>
    <s v="Exclude"/>
    <x v="174"/>
    <d v="2024-08-21T00:00:00"/>
    <s v="Yes"/>
    <s v="Retail"/>
    <s v="Delhi"/>
    <x v="4"/>
    <n v="468.59"/>
  </r>
  <r>
    <s v="Soccer"/>
    <s v="Mercurial Superfly"/>
    <x v="0"/>
    <s v="Alphabet"/>
    <s v="M"/>
    <s v="Yes"/>
    <m/>
    <s v="Available"/>
    <m/>
    <n v="0.53"/>
    <s v="Valid"/>
    <s v="Include"/>
    <n v="0"/>
    <s v="Insufficient Data"/>
    <s v="Missing Information"/>
    <s v="Exclude"/>
    <x v="37"/>
    <d v="2024-10-08T00:00:00"/>
    <s v="Yes"/>
    <s v="Online"/>
    <s v="Kolkata"/>
    <x v="6"/>
    <n v="1370.01"/>
  </r>
  <r>
    <s v="Basketball"/>
    <s v="LeBron 20"/>
    <x v="1"/>
    <s v="Alphabet"/>
    <s v="L"/>
    <s v="Yes"/>
    <n v="-1"/>
    <s v="Check Return/Refund"/>
    <m/>
    <m/>
    <s v="Invalid"/>
    <s v="Exclude"/>
    <n v="0"/>
    <s v="Insufficient Data"/>
    <s v="Missing Information"/>
    <s v="Exclude"/>
    <x v="2"/>
    <s v="Missing Date"/>
    <s v="No"/>
    <s v="Retail"/>
    <s v="Delhi"/>
    <x v="4"/>
    <n v="2211.71"/>
  </r>
  <r>
    <s v="Lifestyle"/>
    <s v="Waffle One"/>
    <x v="4"/>
    <s v="Missing"/>
    <s v="Unknown"/>
    <s v="No"/>
    <m/>
    <s v="Available"/>
    <m/>
    <m/>
    <s v="Invalid"/>
    <s v="Exclude"/>
    <n v="0"/>
    <s v="Insufficient Data"/>
    <s v="Missing Information"/>
    <s v="Exclude"/>
    <x v="67"/>
    <d v="2024-10-16T00:00:00"/>
    <s v="Yes"/>
    <s v="Online"/>
    <s v="Bangalore"/>
    <x v="5"/>
    <n v="2419.09"/>
  </r>
  <r>
    <s v="Running"/>
    <s v="React Infinity"/>
    <x v="5"/>
    <s v="Number"/>
    <s v="9"/>
    <s v="Yes"/>
    <n v="3"/>
    <s v="Sold"/>
    <m/>
    <m/>
    <s v="Invalid"/>
    <s v="Exclude"/>
    <n v="0"/>
    <s v="Insufficient Data"/>
    <s v="Missing Information"/>
    <s v="Exclude"/>
    <x v="2"/>
    <s v="Missing Date"/>
    <s v="No"/>
    <s v="Online"/>
    <s v="Mumbai"/>
    <x v="2"/>
    <n v="-650.67999999999995"/>
  </r>
  <r>
    <s v="Training"/>
    <s v="ZoomX Invincible"/>
    <x v="4"/>
    <s v="Missing"/>
    <s v="Unknown"/>
    <s v="No"/>
    <m/>
    <s v="Available"/>
    <m/>
    <n v="0.25"/>
    <s v="Valid"/>
    <s v="Include"/>
    <n v="0"/>
    <s v="Insufficient Data"/>
    <s v="Missing Information"/>
    <s v="Exclude"/>
    <x v="175"/>
    <d v="2024-08-24T00:00:00"/>
    <s v="Yes"/>
    <s v="Retail"/>
    <s v="Hyderabad"/>
    <x v="1"/>
    <n v="1570.91"/>
  </r>
  <r>
    <s v="Running"/>
    <s v="Air Zoom"/>
    <x v="1"/>
    <s v="Alphabet"/>
    <s v="L"/>
    <s v="Yes"/>
    <m/>
    <s v="Available"/>
    <m/>
    <n v="0.51"/>
    <s v="Valid"/>
    <s v="Include"/>
    <n v="0"/>
    <s v="Insufficient Data"/>
    <s v="Missing Information"/>
    <s v="Exclude"/>
    <x v="2"/>
    <s v="Missing Date"/>
    <s v="No"/>
    <s v="Retail"/>
    <s v="Mumbai"/>
    <x v="2"/>
    <n v="3161.45"/>
  </r>
  <r>
    <s v="Training"/>
    <s v="Flex Trainer"/>
    <x v="1"/>
    <s v="Alphabet"/>
    <s v="L"/>
    <s v="Yes"/>
    <m/>
    <s v="Available"/>
    <m/>
    <m/>
    <s v="Invalid"/>
    <s v="Exclude"/>
    <n v="0"/>
    <s v="Insufficient Data"/>
    <s v="Missing Information"/>
    <s v="Exclude"/>
    <x v="157"/>
    <d v="2024-10-20T00:00:00"/>
    <s v="Yes"/>
    <s v="Online"/>
    <s v="Kolkata"/>
    <x v="6"/>
    <n v="546.66"/>
  </r>
  <r>
    <s v="Basketball"/>
    <s v="LeBron 20"/>
    <x v="1"/>
    <s v="Alphabet"/>
    <s v="L"/>
    <s v="Yes"/>
    <n v="-1"/>
    <s v="Check Return/Refund"/>
    <m/>
    <m/>
    <s v="Invalid"/>
    <s v="Exclude"/>
    <n v="0"/>
    <s v="Insufficient Data"/>
    <s v="Missing Information"/>
    <s v="Exclude"/>
    <x v="2"/>
    <s v="Missing Date"/>
    <s v="No"/>
    <s v="Retail"/>
    <s v="Pune"/>
    <x v="3"/>
    <n v="2729.23"/>
  </r>
  <r>
    <s v="Running"/>
    <s v="Free RN"/>
    <x v="0"/>
    <s v="Alphabet"/>
    <s v="M"/>
    <s v="Yes"/>
    <n v="2"/>
    <s v="Sold"/>
    <m/>
    <n v="1.1000000000000001"/>
    <s v="Invalid"/>
    <s v="Exclude"/>
    <n v="0"/>
    <s v="Insufficient Data"/>
    <s v="Missing Information"/>
    <s v="Exclude"/>
    <x v="176"/>
    <d v="2024-11-05T00:00:00"/>
    <s v="Yes"/>
    <s v="Online"/>
    <s v="Kolkata"/>
    <x v="6"/>
    <n v="1192.5"/>
  </r>
  <r>
    <s v="Basketball"/>
    <s v="Air Jordan"/>
    <x v="2"/>
    <s v="Alphabet"/>
    <s v="XL"/>
    <s v="Yes"/>
    <n v="3"/>
    <s v="Sold"/>
    <m/>
    <m/>
    <s v="Invalid"/>
    <s v="Exclude"/>
    <n v="0"/>
    <s v="Insufficient Data"/>
    <s v="Missing Information"/>
    <s v="Exclude"/>
    <x v="177"/>
    <d v="2025-05-13T00:00:00"/>
    <s v="Yes"/>
    <s v="Retail"/>
    <s v="Mumbai"/>
    <x v="2"/>
    <n v="2525.87"/>
  </r>
  <r>
    <s v="Soccer"/>
    <s v="Phantom GT"/>
    <x v="4"/>
    <s v="Missing"/>
    <s v="Unknown"/>
    <s v="No"/>
    <m/>
    <s v="Available"/>
    <m/>
    <m/>
    <s v="Invalid"/>
    <s v="Exclude"/>
    <n v="0"/>
    <s v="Insufficient Data"/>
    <s v="Missing Information"/>
    <s v="Exclude"/>
    <x v="132"/>
    <d v="2024-09-01T00:00:00"/>
    <s v="Yes"/>
    <s v="Retail"/>
    <s v="Hyderabad"/>
    <x v="1"/>
    <n v="-914.59"/>
  </r>
  <r>
    <s v="Lifestyle"/>
    <s v="Dunk Low"/>
    <x v="4"/>
    <s v="Missing"/>
    <s v="Unknown"/>
    <s v="No"/>
    <m/>
    <s v="Available"/>
    <m/>
    <n v="0.81"/>
    <s v="Valid"/>
    <s v="Include"/>
    <n v="0"/>
    <s v="Insufficient Data"/>
    <s v="Missing Information"/>
    <s v="Exclude"/>
    <x v="178"/>
    <d v="2025-06-17T00:00:00"/>
    <s v="Yes"/>
    <s v="Retail"/>
    <s v="Hyderabad"/>
    <x v="1"/>
    <n v="3901.16"/>
  </r>
  <r>
    <s v="Soccer"/>
    <s v="Phantom GT"/>
    <x v="4"/>
    <s v="Missing"/>
    <s v="Unknown"/>
    <s v="No"/>
    <m/>
    <s v="Available"/>
    <m/>
    <m/>
    <s v="Invalid"/>
    <s v="Exclude"/>
    <n v="0"/>
    <s v="Insufficient Data"/>
    <s v="Missing Information"/>
    <s v="Exclude"/>
    <x v="179"/>
    <d v="2024-08-15T00:00:00"/>
    <s v="Yes"/>
    <s v="Online"/>
    <s v="Delhi"/>
    <x v="4"/>
    <n v="-1188.8599999999999"/>
  </r>
  <r>
    <s v="Basketball"/>
    <s v="LeBron 20"/>
    <x v="0"/>
    <s v="Alphabet"/>
    <s v="M"/>
    <s v="Yes"/>
    <m/>
    <s v="Available"/>
    <n v="6356.31"/>
    <n v="0.74"/>
    <s v="Valid"/>
    <s v="Include"/>
    <n v="0"/>
    <s v="Insufficient Data"/>
    <s v="Missing Information"/>
    <s v="Exclude"/>
    <x v="180"/>
    <d v="2024-12-31T00:00:00"/>
    <s v="Yes"/>
    <s v="Online"/>
    <s v="Pune"/>
    <x v="3"/>
    <n v="454.97"/>
  </r>
  <r>
    <s v="Training"/>
    <s v="SuperRep Go"/>
    <x v="4"/>
    <s v="Missing"/>
    <s v="Unknown"/>
    <s v="No"/>
    <m/>
    <s v="Available"/>
    <n v="5571.14"/>
    <n v="0.49"/>
    <s v="Valid"/>
    <s v="Include"/>
    <n v="0"/>
    <s v="Insufficient Data"/>
    <s v="Missing Information"/>
    <s v="Exclude"/>
    <x v="181"/>
    <d v="2025-06-11T00:00:00"/>
    <s v="Yes"/>
    <s v="Retail"/>
    <s v="Kolkata"/>
    <x v="6"/>
    <n v="3445.5"/>
  </r>
  <r>
    <s v="Soccer"/>
    <s v="Phantom GT"/>
    <x v="4"/>
    <s v="Missing"/>
    <s v="Unknown"/>
    <s v="No"/>
    <n v="2"/>
    <s v="Sold"/>
    <m/>
    <n v="0.77"/>
    <s v="Valid"/>
    <s v="Include"/>
    <n v="0"/>
    <s v="Insufficient Data"/>
    <s v="Missing Information"/>
    <s v="Exclude"/>
    <x v="182"/>
    <d v="2025-05-09T00:00:00"/>
    <s v="Yes"/>
    <s v="Online"/>
    <s v="Hyderabad"/>
    <x v="1"/>
    <n v="2596.8000000000002"/>
  </r>
  <r>
    <s v="Basketball"/>
    <s v="Air Jordan"/>
    <x v="1"/>
    <s v="Alphabet"/>
    <s v="L"/>
    <s v="Yes"/>
    <n v="3"/>
    <s v="Sold"/>
    <n v="6331.64"/>
    <n v="0.78"/>
    <s v="Valid"/>
    <s v="Include"/>
    <n v="4178.88"/>
    <n v="4178.8823999999995"/>
    <s v="Valid Revenue"/>
    <s v="Include"/>
    <x v="183"/>
    <d v="2024-08-17T00:00:00"/>
    <s v="Yes"/>
    <s v="Retail"/>
    <s v="Delhi"/>
    <x v="4"/>
    <n v="3380.28"/>
  </r>
  <r>
    <s v="Soccer"/>
    <s v="Mercurial Superfly"/>
    <x v="2"/>
    <s v="Alphabet"/>
    <s v="XL"/>
    <s v="Yes"/>
    <m/>
    <s v="Available"/>
    <n v="7982.2"/>
    <m/>
    <s v="Invalid"/>
    <s v="Exclude"/>
    <n v="0"/>
    <s v="Insufficient Data"/>
    <s v="Missing Information"/>
    <s v="Exclude"/>
    <x v="184"/>
    <d v="2024-12-29T00:00:00"/>
    <s v="Yes"/>
    <s v="Online"/>
    <s v="Pune"/>
    <x v="3"/>
    <n v="-505.58"/>
  </r>
  <r>
    <s v="Running"/>
    <s v="Air Zoom"/>
    <x v="2"/>
    <s v="Alphabet"/>
    <s v="XL"/>
    <s v="Yes"/>
    <n v="0"/>
    <s v="Available"/>
    <m/>
    <m/>
    <s v="Invalid"/>
    <s v="Exclude"/>
    <n v="0"/>
    <s v="Insufficient Data"/>
    <s v="Missing Information"/>
    <s v="Exclude"/>
    <x v="185"/>
    <d v="2025-02-27T00:00:00"/>
    <s v="Yes"/>
    <s v="Retail"/>
    <s v="Hyderabad"/>
    <x v="1"/>
    <n v="1489.99"/>
  </r>
  <r>
    <s v="Running"/>
    <s v="Free RN"/>
    <x v="1"/>
    <s v="Alphabet"/>
    <s v="L"/>
    <s v="Yes"/>
    <n v="2"/>
    <s v="Sold"/>
    <n v="2504.09"/>
    <m/>
    <s v="Invalid"/>
    <s v="Exclude"/>
    <n v="0"/>
    <n v="5008.18"/>
    <s v="Valid Revenue"/>
    <s v="Include"/>
    <x v="68"/>
    <d v="2024-12-24T00:00:00"/>
    <s v="Yes"/>
    <s v="Retail"/>
    <s v="Hyderabad"/>
    <x v="1"/>
    <n v="2971.55"/>
  </r>
  <r>
    <s v="Training"/>
    <s v="Flex Trainer"/>
    <x v="3"/>
    <s v="Number"/>
    <s v="11"/>
    <s v="Yes"/>
    <m/>
    <s v="Available"/>
    <m/>
    <m/>
    <s v="Invalid"/>
    <s v="Exclude"/>
    <n v="0"/>
    <s v="Insufficient Data"/>
    <s v="Missing Information"/>
    <s v="Exclude"/>
    <x v="186"/>
    <d v="2024-11-28T00:00:00"/>
    <s v="Yes"/>
    <s v="Online"/>
    <s v="Hyderabad"/>
    <x v="1"/>
    <n v="2055.87"/>
  </r>
  <r>
    <s v="Running"/>
    <s v="Pegasus Turbo"/>
    <x v="1"/>
    <s v="Alphabet"/>
    <s v="L"/>
    <s v="Yes"/>
    <m/>
    <s v="Available"/>
    <n v="4803.7"/>
    <n v="0.08"/>
    <s v="Valid"/>
    <s v="Include"/>
    <n v="0"/>
    <s v="Insufficient Data"/>
    <s v="Missing Information"/>
    <s v="Exclude"/>
    <x v="2"/>
    <s v="Missing Date"/>
    <s v="No"/>
    <s v="Retail"/>
    <s v="Mumbai"/>
    <x v="2"/>
    <n v="2794.61"/>
  </r>
  <r>
    <s v="Basketball"/>
    <s v="Air Jordan"/>
    <x v="4"/>
    <s v="Missing"/>
    <s v="Unknown"/>
    <s v="No"/>
    <n v="1"/>
    <s v="Sold"/>
    <n v="8267.56"/>
    <n v="0.28999999999999998"/>
    <s v="Valid"/>
    <s v="Include"/>
    <n v="5869.97"/>
    <n v="5869.967599999999"/>
    <s v="Valid Revenue"/>
    <s v="Include"/>
    <x v="66"/>
    <d v="2024-11-10T00:00:00"/>
    <s v="Yes"/>
    <s v="Retail"/>
    <s v="Bangalore"/>
    <x v="5"/>
    <n v="476.25"/>
  </r>
  <r>
    <s v="Running"/>
    <s v="Free RN"/>
    <x v="2"/>
    <s v="Alphabet"/>
    <s v="XL"/>
    <s v="Yes"/>
    <n v="2"/>
    <s v="Sold"/>
    <n v="9369.1"/>
    <m/>
    <s v="Invalid"/>
    <s v="Exclude"/>
    <n v="0"/>
    <n v="18738.2"/>
    <s v="Valid Revenue"/>
    <s v="Include"/>
    <x v="187"/>
    <d v="2025-06-18T00:00:00"/>
    <s v="Yes"/>
    <s v="Retail"/>
    <s v="Kolkata"/>
    <x v="6"/>
    <n v="2390.6999999999998"/>
  </r>
  <r>
    <s v="Running"/>
    <s v="Pegasus Turbo"/>
    <x v="4"/>
    <s v="Missing"/>
    <s v="Unknown"/>
    <s v="No"/>
    <n v="0"/>
    <s v="Available"/>
    <m/>
    <n v="0.65"/>
    <s v="Valid"/>
    <s v="Include"/>
    <n v="0"/>
    <s v="Insufficient Data"/>
    <s v="Missing Information"/>
    <s v="Exclude"/>
    <x v="188"/>
    <d v="2025-05-01T00:00:00"/>
    <s v="Yes"/>
    <s v="Online"/>
    <s v="bengaluru"/>
    <x v="0"/>
    <n v="2282.0100000000002"/>
  </r>
  <r>
    <s v="Lifestyle"/>
    <s v="Dunk Low"/>
    <x v="0"/>
    <s v="Alphabet"/>
    <s v="M"/>
    <s v="Yes"/>
    <m/>
    <s v="Available"/>
    <m/>
    <n v="0.6"/>
    <s v="Valid"/>
    <s v="Include"/>
    <n v="0"/>
    <s v="Insufficient Data"/>
    <s v="Missing Information"/>
    <s v="Exclude"/>
    <x v="189"/>
    <d v="2025-02-23T00:00:00"/>
    <s v="Yes"/>
    <s v="Retail"/>
    <s v="bengaluru"/>
    <x v="0"/>
    <n v="-276.83"/>
  </r>
  <r>
    <s v="Running"/>
    <s v="Air Zoom"/>
    <x v="2"/>
    <s v="Alphabet"/>
    <s v="XL"/>
    <s v="Yes"/>
    <m/>
    <s v="Available"/>
    <m/>
    <m/>
    <s v="Invalid"/>
    <s v="Exclude"/>
    <n v="0"/>
    <s v="Insufficient Data"/>
    <s v="Missing Information"/>
    <s v="Exclude"/>
    <x v="190"/>
    <d v="2025-02-04T00:00:00"/>
    <s v="Yes"/>
    <s v="Online"/>
    <s v="Kolkata"/>
    <x v="6"/>
    <n v="-1061.45"/>
  </r>
  <r>
    <s v="Training"/>
    <s v="Flex Trainer"/>
    <x v="0"/>
    <s v="Alphabet"/>
    <s v="M"/>
    <s v="Yes"/>
    <n v="4"/>
    <s v="Sold"/>
    <m/>
    <n v="0.26"/>
    <s v="Valid"/>
    <s v="Include"/>
    <n v="0"/>
    <s v="Insufficient Data"/>
    <s v="Missing Information"/>
    <s v="Exclude"/>
    <x v="191"/>
    <d v="2024-09-25T00:00:00"/>
    <s v="Yes"/>
    <s v="Online"/>
    <s v="Delhi"/>
    <x v="4"/>
    <n v="495.62"/>
  </r>
  <r>
    <s v="Soccer"/>
    <s v="Premier III"/>
    <x v="4"/>
    <s v="Missing"/>
    <s v="Unknown"/>
    <s v="No"/>
    <m/>
    <s v="Available"/>
    <m/>
    <m/>
    <s v="Invalid"/>
    <s v="Exclude"/>
    <n v="0"/>
    <s v="Insufficient Data"/>
    <s v="Missing Information"/>
    <s v="Exclude"/>
    <x v="192"/>
    <d v="2024-09-30T00:00:00"/>
    <s v="Yes"/>
    <s v="Online"/>
    <s v="bengaluru"/>
    <x v="0"/>
    <n v="249.56"/>
  </r>
  <r>
    <s v="Training"/>
    <s v="SuperRep Go"/>
    <x v="0"/>
    <s v="Alphabet"/>
    <s v="M"/>
    <s v="Yes"/>
    <n v="0"/>
    <s v="Available"/>
    <m/>
    <m/>
    <s v="Invalid"/>
    <s v="Exclude"/>
    <n v="0"/>
    <s v="Insufficient Data"/>
    <s v="Missing Information"/>
    <s v="Exclude"/>
    <x v="2"/>
    <s v="Missing Date"/>
    <s v="No"/>
    <s v="Online"/>
    <s v="Delhi"/>
    <x v="4"/>
    <n v="480.74"/>
  </r>
  <r>
    <s v="Soccer"/>
    <s v="Mercurial Superfly"/>
    <x v="0"/>
    <s v="Alphabet"/>
    <s v="M"/>
    <s v="Yes"/>
    <n v="2"/>
    <s v="Sold"/>
    <m/>
    <n v="0.86"/>
    <s v="Valid"/>
    <s v="Include"/>
    <n v="0"/>
    <s v="Insufficient Data"/>
    <s v="Missing Information"/>
    <s v="Exclude"/>
    <x v="193"/>
    <d v="2024-12-09T00:00:00"/>
    <s v="Yes"/>
    <s v="Retail"/>
    <s v="Mumbai"/>
    <x v="2"/>
    <n v="1505.11"/>
  </r>
  <r>
    <s v="Basketball"/>
    <s v="Kyrie Flytrap"/>
    <x v="0"/>
    <s v="Alphabet"/>
    <s v="M"/>
    <s v="Yes"/>
    <m/>
    <s v="Available"/>
    <n v="9149.8799999999992"/>
    <n v="0.71"/>
    <s v="Valid"/>
    <s v="Include"/>
    <n v="0"/>
    <s v="Insufficient Data"/>
    <s v="Missing Information"/>
    <s v="Exclude"/>
    <x v="194"/>
    <d v="2024-11-12T00:00:00"/>
    <s v="Yes"/>
    <s v="Retail"/>
    <s v="Hyderabad"/>
    <x v="1"/>
    <n v="143.06"/>
  </r>
  <r>
    <s v="Soccer"/>
    <s v="Phantom GT"/>
    <x v="0"/>
    <s v="Alphabet"/>
    <s v="M"/>
    <s v="Yes"/>
    <n v="1"/>
    <s v="Sold"/>
    <m/>
    <n v="0.39"/>
    <s v="Valid"/>
    <s v="Include"/>
    <n v="0"/>
    <s v="Insufficient Data"/>
    <s v="Missing Information"/>
    <s v="Exclude"/>
    <x v="2"/>
    <s v="Missing Date"/>
    <s v="No"/>
    <s v="Retail"/>
    <s v="Delhi"/>
    <x v="4"/>
    <n v="3862.6"/>
  </r>
  <r>
    <s v="Training"/>
    <s v="Flex Trainer"/>
    <x v="0"/>
    <s v="Alphabet"/>
    <s v="M"/>
    <s v="Yes"/>
    <m/>
    <s v="Available"/>
    <n v="9695.44"/>
    <n v="1.06"/>
    <s v="Invalid"/>
    <s v="Exclude"/>
    <n v="0"/>
    <s v="Insufficient Data"/>
    <s v="Missing Information"/>
    <s v="Exclude"/>
    <x v="195"/>
    <d v="2024-09-13T00:00:00"/>
    <s v="Yes"/>
    <s v="Online"/>
    <s v="Kolkata"/>
    <x v="6"/>
    <n v="32.450000000000003"/>
  </r>
  <r>
    <s v="Soccer"/>
    <s v="Phantom GT"/>
    <x v="3"/>
    <s v="Number"/>
    <s v="11"/>
    <s v="Yes"/>
    <n v="2"/>
    <s v="Sold"/>
    <m/>
    <n v="0.25"/>
    <s v="Valid"/>
    <s v="Include"/>
    <n v="0"/>
    <s v="Insufficient Data"/>
    <s v="Missing Information"/>
    <s v="Exclude"/>
    <x v="196"/>
    <d v="2025-04-04T00:00:00"/>
    <s v="Yes"/>
    <s v="Retail"/>
    <s v="Delhi"/>
    <x v="4"/>
    <n v="1894.17"/>
  </r>
  <r>
    <s v="Basketball"/>
    <s v="Kyrie Flytrap"/>
    <x v="1"/>
    <s v="Alphabet"/>
    <s v="L"/>
    <s v="Yes"/>
    <n v="-1"/>
    <s v="Check Return/Refund"/>
    <n v="5649.99"/>
    <m/>
    <s v="Invalid"/>
    <s v="Exclude"/>
    <n v="0"/>
    <n v="-5649.99"/>
    <s v="Negative Revenue"/>
    <s v="Exclude"/>
    <x v="197"/>
    <d v="2025-06-29T00:00:00"/>
    <s v="Yes"/>
    <s v="Online"/>
    <s v="Delhi"/>
    <x v="4"/>
    <n v="2141.6799999999998"/>
  </r>
  <r>
    <s v="Running"/>
    <s v="Pegasus Turbo"/>
    <x v="2"/>
    <s v="Alphabet"/>
    <s v="XL"/>
    <s v="Yes"/>
    <m/>
    <s v="Available"/>
    <n v="4033.28"/>
    <m/>
    <s v="Invalid"/>
    <s v="Exclude"/>
    <n v="0"/>
    <s v="Insufficient Data"/>
    <s v="Missing Information"/>
    <s v="Exclude"/>
    <x v="198"/>
    <d v="2025-01-23T00:00:00"/>
    <s v="Yes"/>
    <s v="Retail"/>
    <s v="Hyderabad"/>
    <x v="1"/>
    <n v="1265.74"/>
  </r>
  <r>
    <s v="Lifestyle"/>
    <s v="Dunk Low"/>
    <x v="10"/>
    <s v="Number"/>
    <s v="8"/>
    <s v="Yes"/>
    <m/>
    <s v="Available"/>
    <m/>
    <m/>
    <s v="Invalid"/>
    <s v="Exclude"/>
    <n v="0"/>
    <s v="Insufficient Data"/>
    <s v="Missing Information"/>
    <s v="Exclude"/>
    <x v="199"/>
    <d v="2024-06-10T00:00:00"/>
    <s v="Yes"/>
    <s v="Online"/>
    <s v="Mumbai"/>
    <x v="2"/>
    <n v="-362.47"/>
  </r>
  <r>
    <s v="Running"/>
    <s v="Pegasus Turbo"/>
    <x v="1"/>
    <s v="Alphabet"/>
    <s v="L"/>
    <s v="Yes"/>
    <n v="0"/>
    <s v="Available"/>
    <n v="8016.24"/>
    <m/>
    <s v="Invalid"/>
    <s v="Exclude"/>
    <n v="0"/>
    <n v="0"/>
    <s v="No Recorded Revenue"/>
    <s v="Exclude"/>
    <x v="200"/>
    <d v="2025-04-07T00:00:00"/>
    <s v="Yes"/>
    <s v="Retail"/>
    <s v="Delhi"/>
    <x v="4"/>
    <n v="1333.86"/>
  </r>
  <r>
    <s v="Lifestyle"/>
    <s v="Dunk Low"/>
    <x v="4"/>
    <s v="Missing"/>
    <s v="Unknown"/>
    <s v="No"/>
    <m/>
    <s v="Available"/>
    <n v="6537.29"/>
    <m/>
    <s v="Invalid"/>
    <s v="Exclude"/>
    <n v="0"/>
    <s v="Insufficient Data"/>
    <s v="Missing Information"/>
    <s v="Exclude"/>
    <x v="128"/>
    <d v="2025-01-05T00:00:00"/>
    <s v="Yes"/>
    <s v="Online"/>
    <s v="bengaluru"/>
    <x v="0"/>
    <n v="-453.11"/>
  </r>
  <r>
    <s v="Soccer"/>
    <s v="Mercurial Superfly"/>
    <x v="0"/>
    <s v="Alphabet"/>
    <s v="M"/>
    <s v="Yes"/>
    <n v="0"/>
    <s v="Available"/>
    <m/>
    <n v="0.21"/>
    <s v="Valid"/>
    <s v="Include"/>
    <n v="0"/>
    <s v="Insufficient Data"/>
    <s v="Missing Information"/>
    <s v="Exclude"/>
    <x v="185"/>
    <d v="2025-02-27T00:00:00"/>
    <s v="Yes"/>
    <s v="Online"/>
    <s v="Kolkata"/>
    <x v="6"/>
    <n v="2640.1"/>
  </r>
  <r>
    <s v="Basketball"/>
    <s v="Zoom Freak"/>
    <x v="0"/>
    <s v="Alphabet"/>
    <s v="M"/>
    <s v="Yes"/>
    <n v="0"/>
    <s v="Available"/>
    <n v="8031.83"/>
    <n v="0.56000000000000005"/>
    <s v="Valid"/>
    <s v="Include"/>
    <n v="0"/>
    <n v="0"/>
    <s v="No Recorded Revenue"/>
    <s v="Exclude"/>
    <x v="155"/>
    <d v="2025-05-18T00:00:00"/>
    <s v="Yes"/>
    <s v="Online"/>
    <s v="Kolkata"/>
    <x v="6"/>
    <n v="3954.38"/>
  </r>
  <r>
    <s v="Lifestyle"/>
    <s v="Dunk Low"/>
    <x v="2"/>
    <s v="Alphabet"/>
    <s v="XL"/>
    <s v="Yes"/>
    <n v="4"/>
    <s v="Sold"/>
    <n v="9936.94"/>
    <m/>
    <s v="Invalid"/>
    <s v="Exclude"/>
    <n v="0"/>
    <n v="39747.760000000002"/>
    <s v="Valid Revenue"/>
    <s v="Include"/>
    <x v="50"/>
    <d v="2024-12-10T00:00:00"/>
    <s v="Yes"/>
    <s v="Retail"/>
    <s v="Kolkata"/>
    <x v="6"/>
    <n v="2047.65"/>
  </r>
  <r>
    <s v="Training"/>
    <s v="Flex Trainer"/>
    <x v="2"/>
    <s v="Alphabet"/>
    <s v="XL"/>
    <s v="Yes"/>
    <n v="4"/>
    <s v="Sold"/>
    <n v="6640.67"/>
    <m/>
    <s v="Invalid"/>
    <s v="Exclude"/>
    <n v="0"/>
    <n v="26562.68"/>
    <s v="Valid Revenue"/>
    <s v="Include"/>
    <x v="201"/>
    <d v="2025-03-21T00:00:00"/>
    <s v="Yes"/>
    <s v="Retail"/>
    <s v="Delhi"/>
    <x v="4"/>
    <n v="3402.41"/>
  </r>
  <r>
    <s v="Lifestyle"/>
    <s v="Waffle One"/>
    <x v="6"/>
    <s v="Number"/>
    <s v="6"/>
    <s v="Yes"/>
    <n v="2"/>
    <s v="Sold"/>
    <n v="6449.46"/>
    <n v="0.28999999999999998"/>
    <s v="Valid"/>
    <s v="Include"/>
    <n v="9158.23"/>
    <n v="9158.2331999999988"/>
    <s v="Valid Revenue"/>
    <s v="Include"/>
    <x v="123"/>
    <d v="2024-11-09T00:00:00"/>
    <s v="Yes"/>
    <s v="Online"/>
    <s v="Mumbai"/>
    <x v="2"/>
    <n v="39.69"/>
  </r>
  <r>
    <s v="Basketball"/>
    <s v="Kyrie Flytrap"/>
    <x v="1"/>
    <s v="Alphabet"/>
    <s v="L"/>
    <s v="Yes"/>
    <n v="4"/>
    <s v="Sold"/>
    <n v="4981.26"/>
    <m/>
    <s v="Invalid"/>
    <s v="Exclude"/>
    <n v="0"/>
    <n v="19925.04"/>
    <s v="Valid Revenue"/>
    <s v="Include"/>
    <x v="202"/>
    <d v="2025-06-05T00:00:00"/>
    <s v="Yes"/>
    <s v="Online"/>
    <s v="Mumbai"/>
    <x v="2"/>
    <n v="1833.07"/>
  </r>
  <r>
    <s v="Training"/>
    <s v="Flex Trainer"/>
    <x v="2"/>
    <s v="Alphabet"/>
    <s v="XL"/>
    <s v="Yes"/>
    <m/>
    <s v="Available"/>
    <m/>
    <n v="0.06"/>
    <s v="Valid"/>
    <s v="Include"/>
    <n v="0"/>
    <s v="Insufficient Data"/>
    <s v="Missing Information"/>
    <s v="Exclude"/>
    <x v="203"/>
    <d v="2024-10-22T00:00:00"/>
    <s v="Yes"/>
    <s v="Online"/>
    <s v="Mumbai"/>
    <x v="2"/>
    <n v="-648.08000000000004"/>
  </r>
  <r>
    <s v="Basketball"/>
    <s v="Kyrie Flytrap"/>
    <x v="1"/>
    <s v="Alphabet"/>
    <s v="L"/>
    <s v="Yes"/>
    <m/>
    <s v="Available"/>
    <n v="9023.07"/>
    <m/>
    <s v="Invalid"/>
    <s v="Exclude"/>
    <n v="0"/>
    <s v="Insufficient Data"/>
    <s v="Missing Information"/>
    <s v="Exclude"/>
    <x v="160"/>
    <d v="2024-11-23T00:00:00"/>
    <s v="Yes"/>
    <s v="Retail"/>
    <s v="Mumbai"/>
    <x v="2"/>
    <n v="-304.92"/>
  </r>
  <r>
    <s v="Training"/>
    <s v="Flex Trainer"/>
    <x v="4"/>
    <s v="Missing"/>
    <s v="Unknown"/>
    <s v="No"/>
    <n v="-1"/>
    <s v="Check Return/Refund"/>
    <m/>
    <n v="0.22"/>
    <s v="Valid"/>
    <s v="Include"/>
    <n v="0"/>
    <s v="Insufficient Data"/>
    <s v="Missing Information"/>
    <s v="Exclude"/>
    <x v="204"/>
    <d v="2024-07-15T00:00:00"/>
    <s v="Yes"/>
    <s v="Retail"/>
    <s v="Pune"/>
    <x v="3"/>
    <n v="2914.06"/>
  </r>
  <r>
    <s v="Running"/>
    <s v="Free RN"/>
    <x v="4"/>
    <s v="Missing"/>
    <s v="Unknown"/>
    <s v="No"/>
    <m/>
    <s v="Available"/>
    <n v="4638.25"/>
    <m/>
    <s v="Invalid"/>
    <s v="Exclude"/>
    <n v="0"/>
    <s v="Insufficient Data"/>
    <s v="Missing Information"/>
    <s v="Exclude"/>
    <x v="2"/>
    <s v="Missing Date"/>
    <s v="No"/>
    <s v="Online"/>
    <s v="Hyderabad"/>
    <x v="1"/>
    <n v="-614.05999999999995"/>
  </r>
  <r>
    <s v="Training"/>
    <s v="SuperRep Go"/>
    <x v="1"/>
    <s v="Alphabet"/>
    <s v="L"/>
    <s v="Yes"/>
    <n v="4"/>
    <s v="Sold"/>
    <m/>
    <n v="0.82"/>
    <s v="Valid"/>
    <s v="Include"/>
    <n v="0"/>
    <s v="Insufficient Data"/>
    <s v="Missing Information"/>
    <s v="Exclude"/>
    <x v="205"/>
    <d v="2024-06-06T00:00:00"/>
    <s v="Yes"/>
    <s v="Retail"/>
    <s v="Mumbai"/>
    <x v="2"/>
    <n v="-80.25"/>
  </r>
  <r>
    <s v="Running"/>
    <s v="Free RN"/>
    <x v="2"/>
    <s v="Alphabet"/>
    <s v="XL"/>
    <s v="Yes"/>
    <n v="0"/>
    <s v="Available"/>
    <n v="5620.64"/>
    <m/>
    <s v="Invalid"/>
    <s v="Exclude"/>
    <n v="0"/>
    <n v="0"/>
    <s v="No Recorded Revenue"/>
    <s v="Exclude"/>
    <x v="36"/>
    <d v="2024-01-05T00:00:00"/>
    <s v="Yes"/>
    <s v="Online"/>
    <s v="Mumbai"/>
    <x v="2"/>
    <n v="217.22"/>
  </r>
  <r>
    <s v="Soccer"/>
    <s v="Mercurial Superfly"/>
    <x v="10"/>
    <s v="Number"/>
    <s v="8"/>
    <s v="Yes"/>
    <n v="4"/>
    <s v="Sold"/>
    <n v="8482.43"/>
    <m/>
    <s v="Invalid"/>
    <s v="Exclude"/>
    <n v="0"/>
    <n v="33929.72"/>
    <s v="Valid Revenue"/>
    <s v="Include"/>
    <x v="206"/>
    <d v="2023-10-22T00:00:00"/>
    <s v="Yes"/>
    <s v="Online"/>
    <s v="Pune"/>
    <x v="3"/>
    <n v="3854.71"/>
  </r>
  <r>
    <s v="Training"/>
    <s v="SuperRep Go"/>
    <x v="4"/>
    <s v="Missing"/>
    <s v="Unknown"/>
    <s v="No"/>
    <m/>
    <s v="Available"/>
    <m/>
    <m/>
    <s v="Invalid"/>
    <s v="Exclude"/>
    <n v="0"/>
    <s v="Insufficient Data"/>
    <s v="Missing Information"/>
    <s v="Exclude"/>
    <x v="207"/>
    <d v="2024-10-17T00:00:00"/>
    <s v="Yes"/>
    <s v="Online"/>
    <s v="Pune"/>
    <x v="3"/>
    <n v="3186.84"/>
  </r>
  <r>
    <s v="Soccer"/>
    <s v="Premier III"/>
    <x v="2"/>
    <s v="Alphabet"/>
    <s v="XL"/>
    <s v="Yes"/>
    <m/>
    <s v="Available"/>
    <m/>
    <m/>
    <s v="Invalid"/>
    <s v="Exclude"/>
    <n v="0"/>
    <s v="Insufficient Data"/>
    <s v="Missing Information"/>
    <s v="Exclude"/>
    <x v="2"/>
    <s v="Missing Date"/>
    <s v="No"/>
    <s v="Retail"/>
    <s v="Delhi"/>
    <x v="4"/>
    <n v="3529.93"/>
  </r>
  <r>
    <s v="Basketball"/>
    <s v="LeBron 20"/>
    <x v="1"/>
    <s v="Alphabet"/>
    <s v="L"/>
    <s v="Yes"/>
    <n v="4"/>
    <s v="Sold"/>
    <m/>
    <m/>
    <s v="Invalid"/>
    <s v="Exclude"/>
    <n v="0"/>
    <s v="Insufficient Data"/>
    <s v="Missing Information"/>
    <s v="Exclude"/>
    <x v="2"/>
    <s v="Missing Date"/>
    <s v="No"/>
    <s v="Retail"/>
    <s v="Kolkata"/>
    <x v="6"/>
    <n v="3196.02"/>
  </r>
  <r>
    <s v="Running"/>
    <s v="Free RN"/>
    <x v="8"/>
    <s v="Number"/>
    <s v="7"/>
    <s v="Yes"/>
    <n v="3"/>
    <s v="Sold"/>
    <m/>
    <n v="0.91"/>
    <s v="Valid"/>
    <s v="Include"/>
    <n v="0"/>
    <s v="Insufficient Data"/>
    <s v="Missing Information"/>
    <s v="Exclude"/>
    <x v="208"/>
    <d v="2024-08-07T00:00:00"/>
    <s v="Yes"/>
    <s v="Online"/>
    <s v="Mumbai"/>
    <x v="2"/>
    <n v="-425.99"/>
  </r>
  <r>
    <s v="Lifestyle"/>
    <s v="Waffle One"/>
    <x v="3"/>
    <s v="Number"/>
    <s v="11"/>
    <s v="Yes"/>
    <m/>
    <s v="Available"/>
    <m/>
    <m/>
    <s v="Invalid"/>
    <s v="Exclude"/>
    <n v="0"/>
    <s v="Insufficient Data"/>
    <s v="Missing Information"/>
    <s v="Exclude"/>
    <x v="27"/>
    <d v="2025-04-22T00:00:00"/>
    <s v="Yes"/>
    <s v="Online"/>
    <s v="Hyderabad"/>
    <x v="1"/>
    <n v="-280.18"/>
  </r>
  <r>
    <s v="Training"/>
    <s v="Metcon 7"/>
    <x v="2"/>
    <s v="Alphabet"/>
    <s v="XL"/>
    <s v="Yes"/>
    <m/>
    <s v="Available"/>
    <m/>
    <m/>
    <s v="Invalid"/>
    <s v="Exclude"/>
    <n v="0"/>
    <s v="Insufficient Data"/>
    <s v="Missing Information"/>
    <s v="Exclude"/>
    <x v="209"/>
    <d v="2024-08-19T00:00:00"/>
    <s v="Yes"/>
    <s v="Retail"/>
    <s v="Kolkata"/>
    <x v="6"/>
    <n v="3463.09"/>
  </r>
  <r>
    <s v="Basketball"/>
    <s v="Zoom Freak"/>
    <x v="4"/>
    <s v="Missing"/>
    <s v="Unknown"/>
    <s v="No"/>
    <n v="0"/>
    <s v="Available"/>
    <n v="7507.91"/>
    <m/>
    <s v="Invalid"/>
    <s v="Exclude"/>
    <n v="0"/>
    <n v="0"/>
    <s v="No Recorded Revenue"/>
    <s v="Exclude"/>
    <x v="210"/>
    <d v="2024-11-22T00:00:00"/>
    <s v="Yes"/>
    <s v="Retail"/>
    <s v="Kolkata"/>
    <x v="6"/>
    <n v="1900.24"/>
  </r>
  <r>
    <s v="Training"/>
    <s v="ZoomX Invincible"/>
    <x v="9"/>
    <s v="Number"/>
    <s v="10"/>
    <s v="Yes"/>
    <n v="-1"/>
    <s v="Check Return/Refund"/>
    <m/>
    <n v="0.65"/>
    <s v="Valid"/>
    <s v="Include"/>
    <n v="0"/>
    <s v="Insufficient Data"/>
    <s v="Missing Information"/>
    <s v="Exclude"/>
    <x v="211"/>
    <d v="2025-06-20T00:00:00"/>
    <s v="Yes"/>
    <s v="Online"/>
    <s v="Kolkata"/>
    <x v="6"/>
    <n v="938.88"/>
  </r>
  <r>
    <s v="Running"/>
    <s v="React Infinity"/>
    <x v="4"/>
    <s v="Missing"/>
    <s v="Unknown"/>
    <s v="No"/>
    <n v="0"/>
    <s v="Available"/>
    <m/>
    <m/>
    <s v="Invalid"/>
    <s v="Exclude"/>
    <n v="0"/>
    <s v="Insufficient Data"/>
    <s v="Missing Information"/>
    <s v="Exclude"/>
    <x v="212"/>
    <d v="2025-06-21T00:00:00"/>
    <s v="Yes"/>
    <s v="Retail"/>
    <s v="Hyderabad"/>
    <x v="1"/>
    <n v="3039.05"/>
  </r>
  <r>
    <s v="Soccer"/>
    <s v="Phantom GT"/>
    <x v="8"/>
    <s v="Number"/>
    <s v="7"/>
    <s v="Yes"/>
    <m/>
    <s v="Available"/>
    <n v="6320.59"/>
    <n v="0.93"/>
    <s v="Valid"/>
    <s v="Include"/>
    <n v="0"/>
    <s v="Insufficient Data"/>
    <s v="Missing Information"/>
    <s v="Exclude"/>
    <x v="2"/>
    <s v="Missing Date"/>
    <s v="No"/>
    <s v="Retail"/>
    <s v="Mumbai"/>
    <x v="2"/>
    <n v="324.45"/>
  </r>
  <r>
    <s v="Training"/>
    <s v="Flex Trainer"/>
    <x v="1"/>
    <s v="Alphabet"/>
    <s v="L"/>
    <s v="Yes"/>
    <m/>
    <s v="Available"/>
    <n v="9653.35"/>
    <m/>
    <s v="Invalid"/>
    <s v="Exclude"/>
    <n v="0"/>
    <s v="Insufficient Data"/>
    <s v="Missing Information"/>
    <s v="Exclude"/>
    <x v="213"/>
    <d v="2024-09-21T00:00:00"/>
    <s v="Yes"/>
    <s v="Retail"/>
    <s v="Bangalore"/>
    <x v="5"/>
    <n v="3511.89"/>
  </r>
  <r>
    <s v="Training"/>
    <s v="Metcon 7"/>
    <x v="2"/>
    <s v="Alphabet"/>
    <s v="XL"/>
    <s v="Yes"/>
    <m/>
    <s v="Available"/>
    <n v="6591.41"/>
    <m/>
    <s v="Invalid"/>
    <s v="Exclude"/>
    <n v="0"/>
    <s v="Insufficient Data"/>
    <s v="Missing Information"/>
    <s v="Exclude"/>
    <x v="106"/>
    <d v="2025-04-29T00:00:00"/>
    <s v="Yes"/>
    <s v="Retail"/>
    <s v="Delhi"/>
    <x v="4"/>
    <n v="2604.6799999999998"/>
  </r>
  <r>
    <s v="Soccer"/>
    <s v="Tiempo Legend"/>
    <x v="9"/>
    <s v="Number"/>
    <s v="10"/>
    <s v="Yes"/>
    <n v="3"/>
    <s v="Sold"/>
    <m/>
    <m/>
    <s v="Invalid"/>
    <s v="Exclude"/>
    <n v="0"/>
    <s v="Insufficient Data"/>
    <s v="Missing Information"/>
    <s v="Exclude"/>
    <x v="214"/>
    <d v="2023-10-25T00:00:00"/>
    <s v="Yes"/>
    <s v="Online"/>
    <s v="Delhi"/>
    <x v="4"/>
    <n v="-902.62"/>
  </r>
  <r>
    <s v="Running"/>
    <s v="Air Zoom"/>
    <x v="4"/>
    <s v="Missing"/>
    <s v="Unknown"/>
    <s v="No"/>
    <n v="4"/>
    <s v="Sold"/>
    <n v="8228.8799999999992"/>
    <m/>
    <s v="Invalid"/>
    <s v="Exclude"/>
    <n v="0"/>
    <n v="32915.519999999997"/>
    <s v="Valid Revenue"/>
    <s v="Include"/>
    <x v="201"/>
    <d v="2025-03-21T00:00:00"/>
    <s v="Yes"/>
    <s v="Retail"/>
    <s v="Delhi"/>
    <x v="4"/>
    <n v="2494.5"/>
  </r>
  <r>
    <s v="Basketball"/>
    <s v="LeBron 20"/>
    <x v="3"/>
    <s v="Number"/>
    <s v="11"/>
    <s v="Yes"/>
    <n v="3"/>
    <s v="Sold"/>
    <n v="4179.34"/>
    <m/>
    <s v="Invalid"/>
    <s v="Exclude"/>
    <n v="0"/>
    <n v="12538.02"/>
    <s v="Valid Revenue"/>
    <s v="Include"/>
    <x v="215"/>
    <d v="2024-07-29T00:00:00"/>
    <s v="Yes"/>
    <s v="Retail"/>
    <s v="Pune"/>
    <x v="3"/>
    <n v="2363.69"/>
  </r>
  <r>
    <s v="Basketball"/>
    <s v="LeBron 20"/>
    <x v="0"/>
    <s v="Alphabet"/>
    <s v="M"/>
    <s v="Yes"/>
    <m/>
    <s v="Available"/>
    <m/>
    <m/>
    <s v="Invalid"/>
    <s v="Exclude"/>
    <n v="0"/>
    <s v="Insufficient Data"/>
    <s v="Missing Information"/>
    <s v="Exclude"/>
    <x v="216"/>
    <d v="2025-03-24T00:00:00"/>
    <s v="Yes"/>
    <s v="Online"/>
    <s v="Bangalore"/>
    <x v="5"/>
    <n v="599.21"/>
  </r>
  <r>
    <s v="Training"/>
    <s v="ZoomX Invincible"/>
    <x v="5"/>
    <s v="Number"/>
    <s v="9"/>
    <s v="Yes"/>
    <n v="0"/>
    <s v="Available"/>
    <m/>
    <n v="0.22"/>
    <s v="Valid"/>
    <s v="Include"/>
    <n v="0"/>
    <s v="Insufficient Data"/>
    <s v="Missing Information"/>
    <s v="Exclude"/>
    <x v="96"/>
    <d v="2024-10-03T00:00:00"/>
    <s v="Yes"/>
    <s v="Retail"/>
    <s v="Bangalore"/>
    <x v="5"/>
    <n v="818.35"/>
  </r>
  <r>
    <s v="Basketball"/>
    <s v="Kyrie Flytrap"/>
    <x v="1"/>
    <s v="Alphabet"/>
    <s v="L"/>
    <s v="Yes"/>
    <n v="0"/>
    <s v="Available"/>
    <m/>
    <m/>
    <s v="Invalid"/>
    <s v="Exclude"/>
    <n v="0"/>
    <s v="Insufficient Data"/>
    <s v="Missing Information"/>
    <s v="Exclude"/>
    <x v="47"/>
    <d v="2024-09-06T00:00:00"/>
    <s v="Yes"/>
    <s v="Online"/>
    <s v="Hyderabad"/>
    <x v="1"/>
    <n v="1445.09"/>
  </r>
  <r>
    <s v="Lifestyle"/>
    <s v="Waffle One"/>
    <x v="1"/>
    <s v="Alphabet"/>
    <s v="L"/>
    <s v="Yes"/>
    <n v="1"/>
    <s v="Sold"/>
    <m/>
    <m/>
    <s v="Invalid"/>
    <s v="Exclude"/>
    <n v="0"/>
    <s v="Insufficient Data"/>
    <s v="Missing Information"/>
    <s v="Exclude"/>
    <x v="217"/>
    <d v="2024-07-26T00:00:00"/>
    <s v="Yes"/>
    <s v="Retail"/>
    <s v="bengaluru"/>
    <x v="0"/>
    <n v="-887.83"/>
  </r>
  <r>
    <s v="Basketball"/>
    <s v="Air Jordan"/>
    <x v="1"/>
    <s v="Alphabet"/>
    <s v="L"/>
    <s v="Yes"/>
    <m/>
    <s v="Available"/>
    <m/>
    <m/>
    <s v="Invalid"/>
    <s v="Exclude"/>
    <n v="0"/>
    <s v="Insufficient Data"/>
    <s v="Missing Information"/>
    <s v="Exclude"/>
    <x v="218"/>
    <d v="2025-02-17T00:00:00"/>
    <s v="Yes"/>
    <s v="Retail"/>
    <s v="Pune"/>
    <x v="3"/>
    <n v="543.26"/>
  </r>
  <r>
    <s v="Lifestyle"/>
    <s v="Air Force 1"/>
    <x v="0"/>
    <s v="Alphabet"/>
    <s v="M"/>
    <s v="Yes"/>
    <m/>
    <s v="Available"/>
    <m/>
    <n v="1.23"/>
    <s v="Invalid"/>
    <s v="Exclude"/>
    <n v="0"/>
    <s v="Insufficient Data"/>
    <s v="Missing Information"/>
    <s v="Exclude"/>
    <x v="94"/>
    <d v="2025-04-28T00:00:00"/>
    <s v="Yes"/>
    <s v="Retail"/>
    <s v="Bangalore"/>
    <x v="5"/>
    <n v="-1199.32"/>
  </r>
  <r>
    <s v="Basketball"/>
    <s v="LeBron 20"/>
    <x v="0"/>
    <s v="Alphabet"/>
    <s v="M"/>
    <s v="Yes"/>
    <n v="4"/>
    <s v="Sold"/>
    <m/>
    <m/>
    <s v="Invalid"/>
    <s v="Exclude"/>
    <n v="0"/>
    <s v="Insufficient Data"/>
    <s v="Missing Information"/>
    <s v="Exclude"/>
    <x v="219"/>
    <d v="2025-02-24T00:00:00"/>
    <s v="Yes"/>
    <s v="Online"/>
    <s v="Pune"/>
    <x v="3"/>
    <n v="1819.6"/>
  </r>
  <r>
    <s v="Lifestyle"/>
    <s v="Waffle One"/>
    <x v="1"/>
    <s v="Alphabet"/>
    <s v="L"/>
    <s v="Yes"/>
    <n v="-1"/>
    <s v="Check Return/Refund"/>
    <n v="9836.48"/>
    <n v="0.34"/>
    <s v="Valid"/>
    <s v="Include"/>
    <n v="-6492.08"/>
    <n v="-6492.0767999999989"/>
    <s v="Negative Revenue"/>
    <s v="Exclude"/>
    <x v="2"/>
    <s v="Missing Date"/>
    <s v="No"/>
    <s v="Retail"/>
    <s v="Pune"/>
    <x v="3"/>
    <n v="-874.96"/>
  </r>
  <r>
    <s v="Training"/>
    <s v="Metcon 7"/>
    <x v="2"/>
    <s v="Alphabet"/>
    <s v="XL"/>
    <s v="Yes"/>
    <m/>
    <s v="Available"/>
    <m/>
    <n v="0.85"/>
    <s v="Valid"/>
    <s v="Include"/>
    <n v="0"/>
    <s v="Insufficient Data"/>
    <s v="Missing Information"/>
    <s v="Exclude"/>
    <x v="220"/>
    <d v="2024-12-07T00:00:00"/>
    <s v="Yes"/>
    <s v="Online"/>
    <s v="Hyderabad"/>
    <x v="1"/>
    <n v="1947.5"/>
  </r>
  <r>
    <s v="Training"/>
    <s v="Flex Trainer"/>
    <x v="1"/>
    <s v="Alphabet"/>
    <s v="L"/>
    <s v="Yes"/>
    <n v="0"/>
    <s v="Available"/>
    <m/>
    <n v="1.06"/>
    <s v="Invalid"/>
    <s v="Exclude"/>
    <n v="0"/>
    <s v="Insufficient Data"/>
    <s v="Missing Information"/>
    <s v="Exclude"/>
    <x v="99"/>
    <d v="2024-07-30T00:00:00"/>
    <s v="Yes"/>
    <s v="Retail"/>
    <s v="Mumbai"/>
    <x v="2"/>
    <n v="1302.98"/>
  </r>
  <r>
    <s v="Lifestyle"/>
    <s v="Blazer Mid"/>
    <x v="2"/>
    <s v="Alphabet"/>
    <s v="XL"/>
    <s v="Yes"/>
    <n v="2"/>
    <s v="Sold"/>
    <m/>
    <n v="1.04"/>
    <s v="Invalid"/>
    <s v="Exclude"/>
    <n v="0"/>
    <s v="Insufficient Data"/>
    <s v="Missing Information"/>
    <s v="Exclude"/>
    <x v="193"/>
    <d v="2024-12-09T00:00:00"/>
    <s v="Yes"/>
    <s v="Online"/>
    <s v="bengaluru"/>
    <x v="0"/>
    <n v="3817.26"/>
  </r>
  <r>
    <s v="Running"/>
    <s v="Pegasus Turbo"/>
    <x v="2"/>
    <s v="Alphabet"/>
    <s v="XL"/>
    <s v="Yes"/>
    <m/>
    <s v="Available"/>
    <n v="5419.15"/>
    <n v="1.08"/>
    <s v="Invalid"/>
    <s v="Exclude"/>
    <n v="0"/>
    <s v="Insufficient Data"/>
    <s v="Missing Information"/>
    <s v="Exclude"/>
    <x v="221"/>
    <d v="2025-07-01T00:00:00"/>
    <s v="Yes"/>
    <s v="Retail"/>
    <s v="Hyderabad"/>
    <x v="1"/>
    <n v="-597.61"/>
  </r>
  <r>
    <s v="Lifestyle"/>
    <s v="Dunk Low"/>
    <x v="0"/>
    <s v="Alphabet"/>
    <s v="M"/>
    <s v="Yes"/>
    <m/>
    <s v="Available"/>
    <m/>
    <n v="0.27"/>
    <s v="Valid"/>
    <s v="Include"/>
    <n v="0"/>
    <s v="Insufficient Data"/>
    <s v="Missing Information"/>
    <s v="Exclude"/>
    <x v="2"/>
    <s v="Missing Date"/>
    <s v="No"/>
    <s v="Online"/>
    <s v="Delhi"/>
    <x v="4"/>
    <n v="1414.23"/>
  </r>
  <r>
    <s v="Running"/>
    <s v="React Infinity"/>
    <x v="9"/>
    <s v="Number"/>
    <s v="10"/>
    <s v="Yes"/>
    <m/>
    <s v="Available"/>
    <m/>
    <m/>
    <s v="Invalid"/>
    <s v="Exclude"/>
    <n v="0"/>
    <s v="Insufficient Data"/>
    <s v="Missing Information"/>
    <s v="Exclude"/>
    <x v="183"/>
    <d v="2024-08-17T00:00:00"/>
    <s v="Yes"/>
    <s v="Online"/>
    <s v="Hyderabad"/>
    <x v="1"/>
    <n v="3555.61"/>
  </r>
  <r>
    <s v="Lifestyle"/>
    <s v="Waffle One"/>
    <x v="0"/>
    <s v="Alphabet"/>
    <s v="M"/>
    <s v="Yes"/>
    <m/>
    <s v="Available"/>
    <m/>
    <n v="0.63"/>
    <s v="Valid"/>
    <s v="Include"/>
    <n v="0"/>
    <s v="Insufficient Data"/>
    <s v="Missing Information"/>
    <s v="Exclude"/>
    <x v="222"/>
    <d v="2025-05-08T00:00:00"/>
    <s v="Yes"/>
    <s v="Retail"/>
    <s v="Bangalore"/>
    <x v="5"/>
    <n v="3737.47"/>
  </r>
  <r>
    <s v="Lifestyle"/>
    <s v="Dunk Low"/>
    <x v="2"/>
    <s v="Alphabet"/>
    <s v="XL"/>
    <s v="Yes"/>
    <n v="4"/>
    <s v="Sold"/>
    <n v="6202.99"/>
    <n v="0.84"/>
    <s v="Valid"/>
    <s v="Include"/>
    <n v="3969.91"/>
    <n v="3969.9136000000008"/>
    <s v="Valid Revenue"/>
    <s v="Include"/>
    <x v="194"/>
    <d v="2024-11-12T00:00:00"/>
    <s v="Yes"/>
    <s v="Online"/>
    <s v="Bangalore"/>
    <x v="5"/>
    <n v="-202.12"/>
  </r>
  <r>
    <s v="Lifestyle"/>
    <s v="Waffle One"/>
    <x v="1"/>
    <s v="Alphabet"/>
    <s v="L"/>
    <s v="Yes"/>
    <m/>
    <s v="Available"/>
    <n v="5582.98"/>
    <m/>
    <s v="Invalid"/>
    <s v="Exclude"/>
    <n v="0"/>
    <s v="Insufficient Data"/>
    <s v="Missing Information"/>
    <s v="Exclude"/>
    <x v="223"/>
    <d v="2023-08-04T00:00:00"/>
    <s v="Yes"/>
    <s v="Retail"/>
    <s v="Delhi"/>
    <x v="4"/>
    <n v="2369.2800000000002"/>
  </r>
  <r>
    <s v="Basketball"/>
    <s v="LeBron 20"/>
    <x v="2"/>
    <s v="Alphabet"/>
    <s v="XL"/>
    <s v="Yes"/>
    <n v="0"/>
    <s v="Available"/>
    <n v="4248.21"/>
    <n v="0.5"/>
    <s v="Valid"/>
    <s v="Include"/>
    <n v="0"/>
    <n v="0"/>
    <s v="No Recorded Revenue"/>
    <s v="Exclude"/>
    <x v="71"/>
    <d v="2025-07-11T00:00:00"/>
    <s v="Yes"/>
    <s v="Online"/>
    <s v="Hyderabad"/>
    <x v="1"/>
    <n v="2427.86"/>
  </r>
  <r>
    <s v="Running"/>
    <s v="Pegasus Turbo"/>
    <x v="1"/>
    <s v="Alphabet"/>
    <s v="L"/>
    <s v="Yes"/>
    <n v="2"/>
    <s v="Sold"/>
    <m/>
    <m/>
    <s v="Invalid"/>
    <s v="Exclude"/>
    <n v="0"/>
    <s v="Insufficient Data"/>
    <s v="Missing Information"/>
    <s v="Exclude"/>
    <x v="190"/>
    <d v="2025-02-04T00:00:00"/>
    <s v="Yes"/>
    <s v="Online"/>
    <s v="Delhi"/>
    <x v="4"/>
    <n v="867.37"/>
  </r>
  <r>
    <s v="Training"/>
    <s v="Flex Trainer"/>
    <x v="4"/>
    <s v="Missing"/>
    <s v="Unknown"/>
    <s v="No"/>
    <n v="1"/>
    <s v="Sold"/>
    <m/>
    <n v="0.05"/>
    <s v="Valid"/>
    <s v="Include"/>
    <n v="0"/>
    <s v="Insufficient Data"/>
    <s v="Missing Information"/>
    <s v="Exclude"/>
    <x v="137"/>
    <d v="2025-04-15T00:00:00"/>
    <s v="Yes"/>
    <s v="Online"/>
    <s v="Kolkata"/>
    <x v="6"/>
    <n v="3424.65"/>
  </r>
  <r>
    <s v="Running"/>
    <s v="Free RN"/>
    <x v="4"/>
    <s v="Missing"/>
    <s v="Unknown"/>
    <s v="No"/>
    <m/>
    <s v="Available"/>
    <n v="7624.86"/>
    <m/>
    <s v="Invalid"/>
    <s v="Exclude"/>
    <n v="0"/>
    <s v="Insufficient Data"/>
    <s v="Missing Information"/>
    <s v="Exclude"/>
    <x v="224"/>
    <d v="2025-05-23T00:00:00"/>
    <s v="Yes"/>
    <s v="Online"/>
    <s v="Kolkata"/>
    <x v="6"/>
    <n v="3365.96"/>
  </r>
  <r>
    <s v="Lifestyle"/>
    <s v="Air Force 1"/>
    <x v="2"/>
    <s v="Alphabet"/>
    <s v="XL"/>
    <s v="Yes"/>
    <m/>
    <s v="Available"/>
    <n v="8637.25"/>
    <n v="0.35"/>
    <s v="Valid"/>
    <s v="Include"/>
    <n v="0"/>
    <s v="Insufficient Data"/>
    <s v="Missing Information"/>
    <s v="Exclude"/>
    <x v="225"/>
    <d v="2024-09-22T00:00:00"/>
    <s v="Yes"/>
    <s v="Retail"/>
    <s v="Kolkata"/>
    <x v="6"/>
    <n v="2738.82"/>
  </r>
  <r>
    <s v="Basketball"/>
    <s v="Zoom Freak"/>
    <x v="1"/>
    <s v="Alphabet"/>
    <s v="L"/>
    <s v="Yes"/>
    <n v="-1"/>
    <s v="Check Return/Refund"/>
    <n v="8799.2199999999993"/>
    <m/>
    <s v="Invalid"/>
    <s v="Exclude"/>
    <n v="0"/>
    <n v="-8799.2199999999993"/>
    <s v="Negative Revenue"/>
    <s v="Exclude"/>
    <x v="226"/>
    <d v="2023-08-13T00:00:00"/>
    <s v="Yes"/>
    <s v="Retail"/>
    <s v="Bangalore"/>
    <x v="5"/>
    <n v="-1109.57"/>
  </r>
  <r>
    <s v="Training"/>
    <s v="Metcon 7"/>
    <x v="4"/>
    <s v="Missing"/>
    <s v="Unknown"/>
    <s v="No"/>
    <n v="-1"/>
    <s v="Check Return/Refund"/>
    <n v="9061.25"/>
    <m/>
    <s v="Invalid"/>
    <s v="Exclude"/>
    <n v="0"/>
    <n v="-9061.25"/>
    <s v="Negative Revenue"/>
    <s v="Exclude"/>
    <x v="84"/>
    <d v="2025-04-05T00:00:00"/>
    <s v="Yes"/>
    <s v="Retail"/>
    <s v="Mumbai"/>
    <x v="2"/>
    <n v="990.59"/>
  </r>
  <r>
    <s v="Lifestyle"/>
    <s v="Dunk Low"/>
    <x v="2"/>
    <s v="Alphabet"/>
    <s v="XL"/>
    <s v="Yes"/>
    <m/>
    <s v="Available"/>
    <n v="3718.82"/>
    <n v="0.88"/>
    <s v="Valid"/>
    <s v="Include"/>
    <n v="0"/>
    <s v="Insufficient Data"/>
    <s v="Missing Information"/>
    <s v="Exclude"/>
    <x v="96"/>
    <d v="2024-10-03T00:00:00"/>
    <s v="Yes"/>
    <s v="Online"/>
    <s v="Delhi"/>
    <x v="4"/>
    <n v="-234.66"/>
  </r>
  <r>
    <s v="Basketball"/>
    <s v="LeBron 20"/>
    <x v="4"/>
    <s v="Missing"/>
    <s v="Unknown"/>
    <s v="No"/>
    <n v="4"/>
    <s v="Sold"/>
    <m/>
    <m/>
    <s v="Invalid"/>
    <s v="Exclude"/>
    <n v="0"/>
    <s v="Insufficient Data"/>
    <s v="Missing Information"/>
    <s v="Exclude"/>
    <x v="227"/>
    <d v="2025-07-02T00:00:00"/>
    <s v="Yes"/>
    <s v="Online"/>
    <s v="Mumbai"/>
    <x v="2"/>
    <n v="2438.2399999999998"/>
  </r>
  <r>
    <s v="Basketball"/>
    <s v="LeBron 20"/>
    <x v="2"/>
    <s v="Alphabet"/>
    <s v="XL"/>
    <s v="Yes"/>
    <n v="-1"/>
    <s v="Check Return/Refund"/>
    <m/>
    <m/>
    <s v="Invalid"/>
    <s v="Exclude"/>
    <n v="0"/>
    <s v="Insufficient Data"/>
    <s v="Missing Information"/>
    <s v="Exclude"/>
    <x v="228"/>
    <d v="2024-11-04T00:00:00"/>
    <s v="Yes"/>
    <s v="Retail"/>
    <s v="Mumbai"/>
    <x v="2"/>
    <n v="2107.42"/>
  </r>
  <r>
    <s v="Lifestyle"/>
    <s v="Air Force 1"/>
    <x v="1"/>
    <s v="Alphabet"/>
    <s v="L"/>
    <s v="Yes"/>
    <n v="4"/>
    <s v="Sold"/>
    <m/>
    <m/>
    <s v="Invalid"/>
    <s v="Exclude"/>
    <n v="0"/>
    <s v="Insufficient Data"/>
    <s v="Missing Information"/>
    <s v="Exclude"/>
    <x v="229"/>
    <d v="2024-04-09T00:00:00"/>
    <s v="Yes"/>
    <s v="Online"/>
    <s v="Mumbai"/>
    <x v="2"/>
    <n v="3289.77"/>
  </r>
  <r>
    <s v="Soccer"/>
    <s v="Phantom GT"/>
    <x v="0"/>
    <s v="Alphabet"/>
    <s v="M"/>
    <s v="Yes"/>
    <n v="1"/>
    <s v="Sold"/>
    <n v="7932.85"/>
    <m/>
    <s v="Invalid"/>
    <s v="Exclude"/>
    <n v="0"/>
    <n v="7932.85"/>
    <s v="Valid Revenue"/>
    <s v="Include"/>
    <x v="193"/>
    <d v="2024-12-09T00:00:00"/>
    <s v="Yes"/>
    <s v="Retail"/>
    <s v="Delhi"/>
    <x v="4"/>
    <n v="2707.27"/>
  </r>
  <r>
    <s v="Lifestyle"/>
    <s v="Dunk Low"/>
    <x v="0"/>
    <s v="Alphabet"/>
    <s v="M"/>
    <s v="Yes"/>
    <n v="3"/>
    <s v="Sold"/>
    <n v="4834.6499999999996"/>
    <n v="1.02"/>
    <s v="Invalid"/>
    <s v="Exclude"/>
    <n v="-290.08"/>
    <s v="Insufficient Data"/>
    <s v="Missing Information"/>
    <s v="Exclude"/>
    <x v="230"/>
    <d v="2024-10-12T00:00:00"/>
    <s v="Yes"/>
    <s v="Retail"/>
    <s v="Pune"/>
    <x v="3"/>
    <n v="213.96"/>
  </r>
  <r>
    <s v="Lifestyle"/>
    <s v="Waffle One"/>
    <x v="1"/>
    <s v="Alphabet"/>
    <s v="L"/>
    <s v="Yes"/>
    <n v="4"/>
    <s v="Sold"/>
    <m/>
    <m/>
    <s v="Invalid"/>
    <s v="Exclude"/>
    <n v="0"/>
    <s v="Insufficient Data"/>
    <s v="Missing Information"/>
    <s v="Exclude"/>
    <x v="0"/>
    <d v="2024-03-09T00:00:00"/>
    <s v="Yes"/>
    <s v="Retail"/>
    <s v="Mumbai"/>
    <x v="2"/>
    <n v="787.42"/>
  </r>
  <r>
    <s v="Basketball"/>
    <s v="LeBron 20"/>
    <x v="4"/>
    <s v="Missing"/>
    <s v="Unknown"/>
    <s v="No"/>
    <n v="-1"/>
    <s v="Check Return/Refund"/>
    <n v="3272.45"/>
    <m/>
    <s v="Invalid"/>
    <s v="Exclude"/>
    <n v="0"/>
    <n v="-3272.45"/>
    <s v="Negative Revenue"/>
    <s v="Exclude"/>
    <x v="231"/>
    <d v="2025-02-28T00:00:00"/>
    <s v="Yes"/>
    <s v="Online"/>
    <s v="Kolkata"/>
    <x v="6"/>
    <n v="69.680000000000007"/>
  </r>
  <r>
    <s v="Training"/>
    <s v="SuperRep Go"/>
    <x v="4"/>
    <s v="Missing"/>
    <s v="Unknown"/>
    <s v="No"/>
    <n v="3"/>
    <s v="Sold"/>
    <n v="2070.9699999999998"/>
    <n v="1.25"/>
    <s v="Invalid"/>
    <s v="Exclude"/>
    <n v="-1553.23"/>
    <s v="Insufficient Data"/>
    <s v="Missing Information"/>
    <s v="Exclude"/>
    <x v="232"/>
    <d v="2024-09-05T00:00:00"/>
    <s v="Yes"/>
    <s v="Online"/>
    <s v="Delhi"/>
    <x v="4"/>
    <n v="42.89"/>
  </r>
  <r>
    <s v="Training"/>
    <s v="Metcon 7"/>
    <x v="4"/>
    <s v="Missing"/>
    <s v="Unknown"/>
    <s v="No"/>
    <m/>
    <s v="Available"/>
    <m/>
    <m/>
    <s v="Invalid"/>
    <s v="Exclude"/>
    <n v="0"/>
    <s v="Insufficient Data"/>
    <s v="Missing Information"/>
    <s v="Exclude"/>
    <x v="96"/>
    <d v="2024-10-03T00:00:00"/>
    <s v="Yes"/>
    <s v="Retail"/>
    <s v="Delhi"/>
    <x v="4"/>
    <n v="1443.09"/>
  </r>
  <r>
    <s v="Basketball"/>
    <s v="Kyrie Flytrap"/>
    <x v="0"/>
    <s v="Alphabet"/>
    <s v="M"/>
    <s v="Yes"/>
    <m/>
    <s v="Available"/>
    <n v="2271.77"/>
    <m/>
    <s v="Invalid"/>
    <s v="Exclude"/>
    <n v="0"/>
    <s v="Insufficient Data"/>
    <s v="Missing Information"/>
    <s v="Exclude"/>
    <x v="172"/>
    <d v="2025-07-13T00:00:00"/>
    <s v="Yes"/>
    <s v="Online"/>
    <s v="Pune"/>
    <x v="3"/>
    <n v="2029.55"/>
  </r>
  <r>
    <s v="Basketball"/>
    <s v="Kyrie Flytrap"/>
    <x v="4"/>
    <s v="Missing"/>
    <s v="Unknown"/>
    <s v="No"/>
    <n v="3"/>
    <s v="Sold"/>
    <m/>
    <m/>
    <s v="Invalid"/>
    <s v="Exclude"/>
    <n v="0"/>
    <s v="Insufficient Data"/>
    <s v="Missing Information"/>
    <s v="Exclude"/>
    <x v="213"/>
    <d v="2024-09-21T00:00:00"/>
    <s v="Yes"/>
    <s v="Online"/>
    <s v="Pune"/>
    <x v="3"/>
    <n v="1042.0899999999999"/>
  </r>
  <r>
    <s v="Running"/>
    <s v="Air Zoom"/>
    <x v="1"/>
    <s v="Alphabet"/>
    <s v="L"/>
    <s v="Yes"/>
    <n v="1"/>
    <s v="Sold"/>
    <n v="5321.46"/>
    <m/>
    <s v="Invalid"/>
    <s v="Exclude"/>
    <n v="0"/>
    <n v="5321.46"/>
    <s v="Valid Revenue"/>
    <s v="Include"/>
    <x v="233"/>
    <d v="2024-09-02T00:00:00"/>
    <s v="Yes"/>
    <s v="Retail"/>
    <s v="Bangalore"/>
    <x v="5"/>
    <n v="2587.2600000000002"/>
  </r>
  <r>
    <s v="Basketball"/>
    <s v="Kyrie Flytrap"/>
    <x v="2"/>
    <s v="Alphabet"/>
    <s v="XL"/>
    <s v="Yes"/>
    <n v="0"/>
    <s v="Available"/>
    <n v="7901.16"/>
    <n v="0.77"/>
    <s v="Valid"/>
    <s v="Include"/>
    <n v="0"/>
    <n v="0"/>
    <s v="No Recorded Revenue"/>
    <s v="Exclude"/>
    <x v="37"/>
    <d v="2024-10-08T00:00:00"/>
    <s v="Yes"/>
    <s v="Online"/>
    <s v="Delhi"/>
    <x v="4"/>
    <n v="-406.39"/>
  </r>
  <r>
    <s v="Lifestyle"/>
    <s v="Waffle One"/>
    <x v="2"/>
    <s v="Alphabet"/>
    <s v="XL"/>
    <s v="Yes"/>
    <n v="-1"/>
    <s v="Check Return/Refund"/>
    <m/>
    <m/>
    <s v="Invalid"/>
    <s v="Exclude"/>
    <n v="0"/>
    <s v="Insufficient Data"/>
    <s v="Missing Information"/>
    <s v="Exclude"/>
    <x v="234"/>
    <d v="2025-05-24T00:00:00"/>
    <s v="Yes"/>
    <s v="Online"/>
    <s v="Delhi"/>
    <x v="4"/>
    <n v="496.54"/>
  </r>
  <r>
    <s v="Training"/>
    <s v="ZoomX Invincible"/>
    <x v="2"/>
    <s v="Alphabet"/>
    <s v="XL"/>
    <s v="Yes"/>
    <n v="4"/>
    <s v="Sold"/>
    <n v="6820.42"/>
    <m/>
    <s v="Invalid"/>
    <s v="Exclude"/>
    <n v="0"/>
    <n v="27281.68"/>
    <s v="Valid Revenue"/>
    <s v="Include"/>
    <x v="96"/>
    <d v="2024-10-03T00:00:00"/>
    <s v="Yes"/>
    <s v="Retail"/>
    <s v="Kolkata"/>
    <x v="6"/>
    <n v="3842.85"/>
  </r>
  <r>
    <s v="Basketball"/>
    <s v="Zoom Freak"/>
    <x v="2"/>
    <s v="Alphabet"/>
    <s v="XL"/>
    <s v="Yes"/>
    <m/>
    <s v="Available"/>
    <n v="8631.0300000000007"/>
    <m/>
    <s v="Invalid"/>
    <s v="Exclude"/>
    <n v="0"/>
    <s v="Insufficient Data"/>
    <s v="Missing Information"/>
    <s v="Exclude"/>
    <x v="2"/>
    <s v="Missing Date"/>
    <s v="No"/>
    <s v="Retail"/>
    <s v="bengaluru"/>
    <x v="0"/>
    <n v="1356.18"/>
  </r>
  <r>
    <s v="Training"/>
    <s v="ZoomX Invincible"/>
    <x v="1"/>
    <s v="Alphabet"/>
    <s v="L"/>
    <s v="Yes"/>
    <m/>
    <s v="Available"/>
    <m/>
    <n v="1.19"/>
    <s v="Invalid"/>
    <s v="Exclude"/>
    <n v="0"/>
    <s v="Insufficient Data"/>
    <s v="Missing Information"/>
    <s v="Exclude"/>
    <x v="2"/>
    <s v="Missing Date"/>
    <s v="No"/>
    <s v="Retail"/>
    <s v="Hyderabad"/>
    <x v="1"/>
    <n v="4.76"/>
  </r>
  <r>
    <s v="Lifestyle"/>
    <s v="Air Force 1"/>
    <x v="2"/>
    <s v="Alphabet"/>
    <s v="XL"/>
    <s v="Yes"/>
    <m/>
    <s v="Available"/>
    <m/>
    <n v="0.2"/>
    <s v="Valid"/>
    <s v="Include"/>
    <n v="0"/>
    <s v="Insufficient Data"/>
    <s v="Missing Information"/>
    <s v="Exclude"/>
    <x v="235"/>
    <d v="2023-08-18T00:00:00"/>
    <s v="Yes"/>
    <s v="Online"/>
    <s v="Delhi"/>
    <x v="4"/>
    <n v="-133.03"/>
  </r>
  <r>
    <s v="Soccer"/>
    <s v="Premier III"/>
    <x v="2"/>
    <s v="Alphabet"/>
    <s v="XL"/>
    <s v="Yes"/>
    <n v="1"/>
    <s v="Sold"/>
    <m/>
    <m/>
    <s v="Invalid"/>
    <s v="Exclude"/>
    <n v="0"/>
    <s v="Insufficient Data"/>
    <s v="Missing Information"/>
    <s v="Exclude"/>
    <x v="236"/>
    <d v="2025-07-08T00:00:00"/>
    <s v="Yes"/>
    <s v="Online"/>
    <s v="Pune"/>
    <x v="3"/>
    <n v="85"/>
  </r>
  <r>
    <s v="Basketball"/>
    <s v="Air Jordan"/>
    <x v="1"/>
    <s v="Alphabet"/>
    <s v="L"/>
    <s v="Yes"/>
    <m/>
    <s v="Available"/>
    <n v="5967.92"/>
    <n v="0.03"/>
    <s v="Valid"/>
    <s v="Include"/>
    <n v="0"/>
    <s v="Insufficient Data"/>
    <s v="Missing Information"/>
    <s v="Exclude"/>
    <x v="237"/>
    <d v="2025-06-09T00:00:00"/>
    <s v="Yes"/>
    <s v="Retail"/>
    <s v="Pune"/>
    <x v="3"/>
    <n v="859.93"/>
  </r>
  <r>
    <s v="Soccer"/>
    <s v="Phantom GT"/>
    <x v="2"/>
    <s v="Alphabet"/>
    <s v="XL"/>
    <s v="Yes"/>
    <m/>
    <s v="Available"/>
    <m/>
    <m/>
    <s v="Invalid"/>
    <s v="Exclude"/>
    <n v="0"/>
    <s v="Insufficient Data"/>
    <s v="Missing Information"/>
    <s v="Exclude"/>
    <x v="43"/>
    <d v="2023-12-27T00:00:00"/>
    <s v="Yes"/>
    <s v="Retail"/>
    <s v="Mumbai"/>
    <x v="2"/>
    <n v="3996.96"/>
  </r>
  <r>
    <s v="Soccer"/>
    <s v="Mercurial Superfly"/>
    <x v="1"/>
    <s v="Alphabet"/>
    <s v="L"/>
    <s v="Yes"/>
    <m/>
    <s v="Available"/>
    <n v="4301.8500000000004"/>
    <n v="0.74"/>
    <s v="Valid"/>
    <s v="Include"/>
    <n v="0"/>
    <s v="Insufficient Data"/>
    <s v="Missing Information"/>
    <s v="Exclude"/>
    <x v="2"/>
    <s v="Missing Date"/>
    <s v="No"/>
    <s v="Retail"/>
    <s v="Bangalore"/>
    <x v="5"/>
    <n v="3888.42"/>
  </r>
  <r>
    <s v="Running"/>
    <s v="Air Zoom"/>
    <x v="1"/>
    <s v="Alphabet"/>
    <s v="L"/>
    <s v="Yes"/>
    <n v="-1"/>
    <s v="Check Return/Refund"/>
    <n v="6188.29"/>
    <m/>
    <s v="Invalid"/>
    <s v="Exclude"/>
    <n v="0"/>
    <n v="-6188.29"/>
    <s v="Negative Revenue"/>
    <s v="Exclude"/>
    <x v="208"/>
    <d v="2024-08-07T00:00:00"/>
    <s v="Yes"/>
    <s v="Retail"/>
    <s v="Pune"/>
    <x v="3"/>
    <n v="515.6"/>
  </r>
  <r>
    <s v="Training"/>
    <s v="ZoomX Invincible"/>
    <x v="2"/>
    <s v="Alphabet"/>
    <s v="XL"/>
    <s v="Yes"/>
    <n v="4"/>
    <s v="Sold"/>
    <n v="6743.07"/>
    <m/>
    <s v="Invalid"/>
    <s v="Exclude"/>
    <n v="0"/>
    <n v="26972.28"/>
    <s v="Valid Revenue"/>
    <s v="Include"/>
    <x v="238"/>
    <d v="2024-10-09T00:00:00"/>
    <s v="Yes"/>
    <s v="Online"/>
    <s v="Pune"/>
    <x v="3"/>
    <n v="-277.41000000000003"/>
  </r>
  <r>
    <s v="Running"/>
    <s v="Pegasus Turbo"/>
    <x v="4"/>
    <s v="Missing"/>
    <s v="Unknown"/>
    <s v="No"/>
    <n v="0"/>
    <s v="Available"/>
    <n v="9220.15"/>
    <m/>
    <s v="Invalid"/>
    <s v="Exclude"/>
    <n v="0"/>
    <n v="0"/>
    <s v="No Recorded Revenue"/>
    <s v="Exclude"/>
    <x v="239"/>
    <d v="2025-04-02T00:00:00"/>
    <s v="Yes"/>
    <s v="Retail"/>
    <s v="Pune"/>
    <x v="3"/>
    <n v="2688.05"/>
  </r>
  <r>
    <s v="Running"/>
    <s v="React Infinity"/>
    <x v="4"/>
    <s v="Missing"/>
    <s v="Unknown"/>
    <s v="No"/>
    <m/>
    <s v="Available"/>
    <n v="6437.85"/>
    <m/>
    <s v="Invalid"/>
    <s v="Exclude"/>
    <n v="0"/>
    <s v="Insufficient Data"/>
    <s v="Missing Information"/>
    <s v="Exclude"/>
    <x v="240"/>
    <d v="2025-03-09T00:00:00"/>
    <s v="Yes"/>
    <s v="Online"/>
    <s v="Mumbai"/>
    <x v="2"/>
    <n v="1231.3"/>
  </r>
  <r>
    <s v="Running"/>
    <s v="React Infinity"/>
    <x v="2"/>
    <s v="Alphabet"/>
    <s v="XL"/>
    <s v="Yes"/>
    <m/>
    <s v="Available"/>
    <m/>
    <n v="1.1299999999999999"/>
    <s v="Invalid"/>
    <s v="Exclude"/>
    <n v="0"/>
    <s v="Insufficient Data"/>
    <s v="Missing Information"/>
    <s v="Exclude"/>
    <x v="175"/>
    <d v="2024-08-24T00:00:00"/>
    <s v="Yes"/>
    <s v="Retail"/>
    <s v="Delhi"/>
    <x v="4"/>
    <n v="1309.54"/>
  </r>
  <r>
    <s v="Lifestyle"/>
    <s v="Blazer Mid"/>
    <x v="2"/>
    <s v="Alphabet"/>
    <s v="XL"/>
    <s v="Yes"/>
    <m/>
    <s v="Available"/>
    <m/>
    <n v="0.09"/>
    <s v="Valid"/>
    <s v="Include"/>
    <n v="0"/>
    <s v="Insufficient Data"/>
    <s v="Missing Information"/>
    <s v="Exclude"/>
    <x v="241"/>
    <d v="2024-01-25T00:00:00"/>
    <s v="Yes"/>
    <s v="Online"/>
    <s v="Pune"/>
    <x v="3"/>
    <n v="-501.36"/>
  </r>
  <r>
    <s v="Basketball"/>
    <s v="Kyrie Flytrap"/>
    <x v="6"/>
    <s v="Number"/>
    <s v="6"/>
    <s v="Yes"/>
    <n v="1"/>
    <s v="Sold"/>
    <m/>
    <m/>
    <s v="Invalid"/>
    <s v="Exclude"/>
    <n v="0"/>
    <s v="Insufficient Data"/>
    <s v="Missing Information"/>
    <s v="Exclude"/>
    <x v="25"/>
    <d v="2024-11-17T00:00:00"/>
    <s v="Yes"/>
    <s v="Online"/>
    <s v="Kolkata"/>
    <x v="6"/>
    <n v="69.95"/>
  </r>
  <r>
    <s v="Training"/>
    <s v="Metcon 7"/>
    <x v="1"/>
    <s v="Alphabet"/>
    <s v="L"/>
    <s v="Yes"/>
    <n v="4"/>
    <s v="Sold"/>
    <n v="6458.72"/>
    <m/>
    <s v="Invalid"/>
    <s v="Exclude"/>
    <n v="0"/>
    <n v="25834.880000000001"/>
    <s v="Valid Revenue"/>
    <s v="Include"/>
    <x v="242"/>
    <d v="2023-09-17T00:00:00"/>
    <s v="Yes"/>
    <s v="Online"/>
    <s v="Mumbai"/>
    <x v="2"/>
    <n v="402"/>
  </r>
  <r>
    <s v="Running"/>
    <s v="Free RN"/>
    <x v="6"/>
    <s v="Number"/>
    <s v="6"/>
    <s v="Yes"/>
    <m/>
    <s v="Available"/>
    <n v="9193.15"/>
    <m/>
    <s v="Invalid"/>
    <s v="Exclude"/>
    <n v="0"/>
    <s v="Insufficient Data"/>
    <s v="Missing Information"/>
    <s v="Exclude"/>
    <x v="243"/>
    <d v="2023-12-30T00:00:00"/>
    <s v="Yes"/>
    <s v="Online"/>
    <s v="Kolkata"/>
    <x v="6"/>
    <n v="521.77"/>
  </r>
  <r>
    <s v="Soccer"/>
    <s v="Premier III"/>
    <x v="2"/>
    <s v="Alphabet"/>
    <s v="XL"/>
    <s v="Yes"/>
    <n v="1"/>
    <s v="Sold"/>
    <m/>
    <m/>
    <s v="Invalid"/>
    <s v="Exclude"/>
    <n v="0"/>
    <s v="Insufficient Data"/>
    <s v="Missing Information"/>
    <s v="Exclude"/>
    <x v="238"/>
    <d v="2024-10-09T00:00:00"/>
    <s v="Yes"/>
    <s v="Retail"/>
    <s v="bengaluru"/>
    <x v="0"/>
    <n v="1731.86"/>
  </r>
  <r>
    <s v="Basketball"/>
    <s v="Zoom Freak"/>
    <x v="0"/>
    <s v="Alphabet"/>
    <s v="M"/>
    <s v="Yes"/>
    <m/>
    <s v="Available"/>
    <m/>
    <m/>
    <s v="Invalid"/>
    <s v="Exclude"/>
    <n v="0"/>
    <s v="Insufficient Data"/>
    <s v="Missing Information"/>
    <s v="Exclude"/>
    <x v="57"/>
    <d v="2025-01-19T00:00:00"/>
    <s v="Yes"/>
    <s v="Retail"/>
    <s v="bengaluru"/>
    <x v="0"/>
    <n v="2993.72"/>
  </r>
  <r>
    <s v="Basketball"/>
    <s v="Air Jordan"/>
    <x v="4"/>
    <s v="Missing"/>
    <s v="Unknown"/>
    <s v="No"/>
    <m/>
    <s v="Available"/>
    <m/>
    <n v="1.1100000000000001"/>
    <s v="Invalid"/>
    <s v="Exclude"/>
    <n v="0"/>
    <s v="Insufficient Data"/>
    <s v="Missing Information"/>
    <s v="Exclude"/>
    <x v="244"/>
    <d v="2025-03-27T00:00:00"/>
    <s v="Yes"/>
    <s v="Retail"/>
    <s v="Hyderabad"/>
    <x v="1"/>
    <n v="1344.49"/>
  </r>
  <r>
    <s v="Lifestyle"/>
    <s v="Blazer Mid"/>
    <x v="1"/>
    <s v="Alphabet"/>
    <s v="L"/>
    <s v="Yes"/>
    <n v="1"/>
    <s v="Sold"/>
    <n v="8903.17"/>
    <m/>
    <s v="Invalid"/>
    <s v="Exclude"/>
    <n v="0"/>
    <n v="8903.17"/>
    <s v="Valid Revenue"/>
    <s v="Include"/>
    <x v="2"/>
    <s v="Missing Date"/>
    <s v="No"/>
    <s v="Retail"/>
    <s v="Kolkata"/>
    <x v="6"/>
    <n v="3808.81"/>
  </r>
  <r>
    <s v="Lifestyle"/>
    <s v="Blazer Mid"/>
    <x v="2"/>
    <s v="Alphabet"/>
    <s v="XL"/>
    <s v="Yes"/>
    <n v="1"/>
    <s v="Sold"/>
    <n v="4920.3"/>
    <n v="0.14000000000000001"/>
    <s v="Valid"/>
    <s v="Include"/>
    <n v="4231.46"/>
    <n v="4231.4580000000005"/>
    <s v="Valid Revenue"/>
    <s v="Include"/>
    <x v="2"/>
    <s v="Missing Date"/>
    <s v="No"/>
    <s v="Retail"/>
    <s v="Mumbai"/>
    <x v="2"/>
    <n v="1135.72"/>
  </r>
  <r>
    <s v="Training"/>
    <s v="Flex Trainer"/>
    <x v="2"/>
    <s v="Alphabet"/>
    <s v="XL"/>
    <s v="Yes"/>
    <n v="3"/>
    <s v="Sold"/>
    <n v="7005.67"/>
    <n v="0.15"/>
    <s v="Valid"/>
    <s v="Include"/>
    <n v="17864.46"/>
    <n v="17864.458500000001"/>
    <s v="Valid Revenue"/>
    <s v="Include"/>
    <x v="2"/>
    <s v="Missing Date"/>
    <s v="No"/>
    <s v="Retail"/>
    <s v="Kolkata"/>
    <x v="6"/>
    <n v="2329.98"/>
  </r>
  <r>
    <s v="Basketball"/>
    <s v="Air Jordan"/>
    <x v="2"/>
    <s v="Alphabet"/>
    <s v="XL"/>
    <s v="Yes"/>
    <m/>
    <s v="Available"/>
    <n v="8141.8"/>
    <m/>
    <s v="Invalid"/>
    <s v="Exclude"/>
    <n v="0"/>
    <s v="Insufficient Data"/>
    <s v="Missing Information"/>
    <s v="Exclude"/>
    <x v="241"/>
    <d v="2024-01-25T00:00:00"/>
    <s v="Yes"/>
    <s v="Online"/>
    <s v="Hyderabad"/>
    <x v="1"/>
    <n v="-829.35"/>
  </r>
  <r>
    <s v="Running"/>
    <s v="Free RN"/>
    <x v="10"/>
    <s v="Number"/>
    <s v="8"/>
    <s v="Yes"/>
    <n v="3"/>
    <s v="Sold"/>
    <n v="6178.39"/>
    <m/>
    <s v="Invalid"/>
    <s v="Exclude"/>
    <n v="0"/>
    <n v="18535.170000000002"/>
    <s v="Valid Revenue"/>
    <s v="Include"/>
    <x v="245"/>
    <d v="2024-07-22T00:00:00"/>
    <s v="Yes"/>
    <s v="Retail"/>
    <s v="Bangalore"/>
    <x v="5"/>
    <n v="73.75"/>
  </r>
  <r>
    <s v="Soccer"/>
    <s v="Mercurial Superfly"/>
    <x v="5"/>
    <s v="Number"/>
    <s v="9"/>
    <s v="Yes"/>
    <n v="3"/>
    <s v="Sold"/>
    <n v="6245.23"/>
    <n v="1.1499999999999999"/>
    <s v="Invalid"/>
    <s v="Exclude"/>
    <n v="-2810.35"/>
    <s v="Insufficient Data"/>
    <s v="Missing Information"/>
    <s v="Exclude"/>
    <x v="85"/>
    <d v="2024-12-14T00:00:00"/>
    <s v="Yes"/>
    <s v="Retail"/>
    <s v="Mumbai"/>
    <x v="2"/>
    <n v="3485.64"/>
  </r>
  <r>
    <s v="Lifestyle"/>
    <s v="Dunk Low"/>
    <x v="4"/>
    <s v="Missing"/>
    <s v="Unknown"/>
    <s v="No"/>
    <m/>
    <s v="Available"/>
    <n v="8293.3799999999992"/>
    <n v="1.1200000000000001"/>
    <s v="Invalid"/>
    <s v="Exclude"/>
    <n v="0"/>
    <s v="Insufficient Data"/>
    <s v="Missing Information"/>
    <s v="Exclude"/>
    <x v="184"/>
    <d v="2024-12-29T00:00:00"/>
    <s v="Yes"/>
    <s v="Retail"/>
    <s v="bengaluru"/>
    <x v="0"/>
    <n v="1727.06"/>
  </r>
  <r>
    <s v="Soccer"/>
    <s v="Phantom GT"/>
    <x v="2"/>
    <s v="Alphabet"/>
    <s v="XL"/>
    <s v="Yes"/>
    <m/>
    <s v="Available"/>
    <n v="9288.75"/>
    <n v="0.54"/>
    <s v="Valid"/>
    <s v="Include"/>
    <n v="0"/>
    <s v="Insufficient Data"/>
    <s v="Missing Information"/>
    <s v="Exclude"/>
    <x v="106"/>
    <d v="2025-04-29T00:00:00"/>
    <s v="Yes"/>
    <s v="Retail"/>
    <s v="Mumbai"/>
    <x v="2"/>
    <n v="3110.43"/>
  </r>
  <r>
    <s v="Lifestyle"/>
    <s v="Dunk Low"/>
    <x v="1"/>
    <s v="Alphabet"/>
    <s v="L"/>
    <s v="Yes"/>
    <m/>
    <s v="Available"/>
    <n v="8738.99"/>
    <n v="0.47"/>
    <s v="Valid"/>
    <s v="Include"/>
    <n v="0"/>
    <s v="Insufficient Data"/>
    <s v="Missing Information"/>
    <s v="Exclude"/>
    <x v="164"/>
    <d v="2024-07-14T00:00:00"/>
    <s v="Yes"/>
    <s v="Online"/>
    <s v="Hyderabad"/>
    <x v="1"/>
    <n v="2868.49"/>
  </r>
  <r>
    <s v="Basketball"/>
    <s v="Zoom Freak"/>
    <x v="5"/>
    <s v="Number"/>
    <s v="9"/>
    <s v="Yes"/>
    <m/>
    <s v="Available"/>
    <m/>
    <n v="1.02"/>
    <s v="Invalid"/>
    <s v="Exclude"/>
    <n v="0"/>
    <s v="Insufficient Data"/>
    <s v="Missing Information"/>
    <s v="Exclude"/>
    <x v="246"/>
    <d v="2024-04-11T00:00:00"/>
    <s v="Yes"/>
    <s v="Online"/>
    <s v="Hyderabad"/>
    <x v="1"/>
    <n v="1664.6"/>
  </r>
  <r>
    <s v="Running"/>
    <s v="React Infinity"/>
    <x v="0"/>
    <s v="Alphabet"/>
    <s v="M"/>
    <s v="Yes"/>
    <n v="2"/>
    <s v="Sold"/>
    <n v="8136.39"/>
    <m/>
    <s v="Invalid"/>
    <s v="Exclude"/>
    <n v="0"/>
    <n v="16272.78"/>
    <s v="Valid Revenue"/>
    <s v="Include"/>
    <x v="97"/>
    <d v="2025-03-10T00:00:00"/>
    <s v="Yes"/>
    <s v="Retail"/>
    <s v="Pune"/>
    <x v="3"/>
    <n v="3398.15"/>
  </r>
  <r>
    <s v="Soccer"/>
    <s v="Tiempo Legend"/>
    <x v="4"/>
    <s v="Missing"/>
    <s v="Unknown"/>
    <s v="No"/>
    <n v="4"/>
    <s v="Sold"/>
    <m/>
    <m/>
    <s v="Invalid"/>
    <s v="Exclude"/>
    <n v="0"/>
    <s v="Insufficient Data"/>
    <s v="Missing Information"/>
    <s v="Exclude"/>
    <x v="247"/>
    <d v="2024-07-23T00:00:00"/>
    <s v="Yes"/>
    <s v="Retail"/>
    <s v="Mumbai"/>
    <x v="2"/>
    <n v="3044.66"/>
  </r>
  <r>
    <s v="Training"/>
    <s v="Flex Trainer"/>
    <x v="3"/>
    <s v="Number"/>
    <s v="11"/>
    <s v="Yes"/>
    <m/>
    <s v="Available"/>
    <n v="4554.97"/>
    <m/>
    <s v="Invalid"/>
    <s v="Exclude"/>
    <n v="0"/>
    <s v="Insufficient Data"/>
    <s v="Missing Information"/>
    <s v="Exclude"/>
    <x v="29"/>
    <d v="2025-03-05T00:00:00"/>
    <s v="Yes"/>
    <s v="Retail"/>
    <s v="Hyderabad"/>
    <x v="1"/>
    <n v="2802.1"/>
  </r>
  <r>
    <s v="Basketball"/>
    <s v="Air Jordan"/>
    <x v="9"/>
    <s v="Number"/>
    <s v="10"/>
    <s v="Yes"/>
    <m/>
    <s v="Available"/>
    <n v="7634.65"/>
    <m/>
    <s v="Invalid"/>
    <s v="Exclude"/>
    <n v="0"/>
    <s v="Insufficient Data"/>
    <s v="Missing Information"/>
    <s v="Exclude"/>
    <x v="2"/>
    <s v="Missing Date"/>
    <s v="No"/>
    <s v="Online"/>
    <s v="Kolkata"/>
    <x v="6"/>
    <n v="1749.8"/>
  </r>
  <r>
    <s v="Training"/>
    <s v="ZoomX Invincible"/>
    <x v="2"/>
    <s v="Alphabet"/>
    <s v="XL"/>
    <s v="Yes"/>
    <m/>
    <s v="Available"/>
    <m/>
    <n v="0.38"/>
    <s v="Valid"/>
    <s v="Include"/>
    <n v="0"/>
    <s v="Insufficient Data"/>
    <s v="Missing Information"/>
    <s v="Exclude"/>
    <x v="248"/>
    <d v="2024-12-30T00:00:00"/>
    <s v="Yes"/>
    <s v="Online"/>
    <s v="bengaluru"/>
    <x v="0"/>
    <n v="3058.78"/>
  </r>
  <r>
    <s v="Lifestyle"/>
    <s v="Dunk Low"/>
    <x v="0"/>
    <s v="Alphabet"/>
    <s v="M"/>
    <s v="Yes"/>
    <m/>
    <s v="Available"/>
    <n v="2278.67"/>
    <n v="0.56000000000000005"/>
    <s v="Valid"/>
    <s v="Include"/>
    <n v="0"/>
    <s v="Insufficient Data"/>
    <s v="Missing Information"/>
    <s v="Exclude"/>
    <x v="29"/>
    <d v="2025-03-05T00:00:00"/>
    <s v="Yes"/>
    <s v="Retail"/>
    <s v="Pune"/>
    <x v="3"/>
    <n v="-72.52"/>
  </r>
  <r>
    <s v="Running"/>
    <s v="Pegasus Turbo"/>
    <x v="8"/>
    <s v="Number"/>
    <s v="7"/>
    <s v="Yes"/>
    <m/>
    <s v="Available"/>
    <n v="2904.11"/>
    <m/>
    <s v="Invalid"/>
    <s v="Exclude"/>
    <n v="0"/>
    <s v="Insufficient Data"/>
    <s v="Missing Information"/>
    <s v="Exclude"/>
    <x v="168"/>
    <d v="2025-06-13T00:00:00"/>
    <s v="Yes"/>
    <s v="Online"/>
    <s v="Delhi"/>
    <x v="4"/>
    <n v="1683.98"/>
  </r>
  <r>
    <s v="Basketball"/>
    <s v="Kyrie Flytrap"/>
    <x v="7"/>
    <s v="Number"/>
    <s v="12"/>
    <s v="Yes"/>
    <n v="2"/>
    <s v="Sold"/>
    <m/>
    <m/>
    <s v="Invalid"/>
    <s v="Exclude"/>
    <n v="0"/>
    <s v="Insufficient Data"/>
    <s v="Missing Information"/>
    <s v="Exclude"/>
    <x v="220"/>
    <d v="2024-12-07T00:00:00"/>
    <s v="Yes"/>
    <s v="Retail"/>
    <s v="Mumbai"/>
    <x v="2"/>
    <n v="427.51"/>
  </r>
  <r>
    <s v="Lifestyle"/>
    <s v="Dunk Low"/>
    <x v="1"/>
    <s v="Alphabet"/>
    <s v="L"/>
    <s v="Yes"/>
    <m/>
    <s v="Available"/>
    <m/>
    <m/>
    <s v="Invalid"/>
    <s v="Exclude"/>
    <n v="0"/>
    <s v="Insufficient Data"/>
    <s v="Missing Information"/>
    <s v="Exclude"/>
    <x v="249"/>
    <d v="2025-05-25T00:00:00"/>
    <s v="Yes"/>
    <s v="Online"/>
    <s v="Mumbai"/>
    <x v="2"/>
    <n v="550.48"/>
  </r>
  <r>
    <s v="Soccer"/>
    <s v="Tiempo Legend"/>
    <x v="7"/>
    <s v="Number"/>
    <s v="12"/>
    <s v="Yes"/>
    <n v="3"/>
    <s v="Sold"/>
    <m/>
    <n v="0.1"/>
    <s v="Valid"/>
    <s v="Include"/>
    <n v="0"/>
    <s v="Insufficient Data"/>
    <s v="Missing Information"/>
    <s v="Exclude"/>
    <x v="250"/>
    <d v="2025-07-09T00:00:00"/>
    <s v="Yes"/>
    <s v="Online"/>
    <s v="Pune"/>
    <x v="3"/>
    <n v="215.3"/>
  </r>
  <r>
    <s v="Lifestyle"/>
    <s v="Blazer Mid"/>
    <x v="1"/>
    <s v="Alphabet"/>
    <s v="L"/>
    <s v="Yes"/>
    <n v="1"/>
    <s v="Sold"/>
    <m/>
    <m/>
    <s v="Invalid"/>
    <s v="Exclude"/>
    <n v="0"/>
    <s v="Insufficient Data"/>
    <s v="Missing Information"/>
    <s v="Exclude"/>
    <x v="76"/>
    <d v="2024-11-15T00:00:00"/>
    <s v="Yes"/>
    <s v="Online"/>
    <s v="Hyderabad"/>
    <x v="1"/>
    <n v="1627.78"/>
  </r>
  <r>
    <s v="Basketball"/>
    <s v="Zoom Freak"/>
    <x v="1"/>
    <s v="Alphabet"/>
    <s v="L"/>
    <s v="Yes"/>
    <n v="1"/>
    <s v="Sold"/>
    <n v="3036.61"/>
    <n v="0.86"/>
    <s v="Valid"/>
    <s v="Include"/>
    <n v="425.13"/>
    <n v="425.12540000000007"/>
    <s v="Valid Revenue"/>
    <s v="Include"/>
    <x v="40"/>
    <d v="2024-10-26T00:00:00"/>
    <s v="Yes"/>
    <s v="Online"/>
    <s v="Mumbai"/>
    <x v="2"/>
    <n v="3754.3"/>
  </r>
  <r>
    <s v="Basketball"/>
    <s v="Zoom Freak"/>
    <x v="4"/>
    <s v="Missing"/>
    <s v="Unknown"/>
    <s v="No"/>
    <n v="4"/>
    <s v="Sold"/>
    <n v="7154.83"/>
    <m/>
    <s v="Invalid"/>
    <s v="Exclude"/>
    <n v="0"/>
    <n v="28619.32"/>
    <s v="Valid Revenue"/>
    <s v="Include"/>
    <x v="2"/>
    <s v="Missing Date"/>
    <s v="No"/>
    <s v="Retail"/>
    <s v="Pune"/>
    <x v="3"/>
    <n v="-620.53"/>
  </r>
  <r>
    <s v="Training"/>
    <s v="Metcon 7"/>
    <x v="0"/>
    <s v="Alphabet"/>
    <s v="M"/>
    <s v="Yes"/>
    <n v="-1"/>
    <s v="Check Return/Refund"/>
    <n v="3019.25"/>
    <n v="0.79"/>
    <s v="Valid"/>
    <s v="Include"/>
    <n v="-634.04"/>
    <n v="-634.0424999999999"/>
    <s v="Negative Revenue"/>
    <s v="Exclude"/>
    <x v="251"/>
    <d v="2025-02-11T00:00:00"/>
    <s v="Yes"/>
    <s v="Online"/>
    <s v="Hyderabad"/>
    <x v="1"/>
    <n v="387.15"/>
  </r>
  <r>
    <s v="Lifestyle"/>
    <s v="Waffle One"/>
    <x v="2"/>
    <s v="Alphabet"/>
    <s v="XL"/>
    <s v="Yes"/>
    <m/>
    <s v="Available"/>
    <n v="5853.58"/>
    <m/>
    <s v="Invalid"/>
    <s v="Exclude"/>
    <n v="0"/>
    <s v="Insufficient Data"/>
    <s v="Missing Information"/>
    <s v="Exclude"/>
    <x v="252"/>
    <d v="2024-04-01T00:00:00"/>
    <s v="Yes"/>
    <s v="Retail"/>
    <s v="Kolkata"/>
    <x v="6"/>
    <n v="2378.8200000000002"/>
  </r>
  <r>
    <s v="Basketball"/>
    <s v="LeBron 20"/>
    <x v="10"/>
    <s v="Number"/>
    <s v="8"/>
    <s v="Yes"/>
    <n v="0"/>
    <s v="Available"/>
    <m/>
    <n v="0.81"/>
    <s v="Valid"/>
    <s v="Include"/>
    <n v="0"/>
    <s v="Insufficient Data"/>
    <s v="Missing Information"/>
    <s v="Exclude"/>
    <x v="2"/>
    <s v="Missing Date"/>
    <s v="No"/>
    <s v="Online"/>
    <s v="bengaluru"/>
    <x v="0"/>
    <n v="2213.84"/>
  </r>
  <r>
    <s v="Running"/>
    <s v="Pegasus Turbo"/>
    <x v="2"/>
    <s v="Alphabet"/>
    <s v="XL"/>
    <s v="Yes"/>
    <n v="3"/>
    <s v="Sold"/>
    <m/>
    <n v="0.53"/>
    <s v="Valid"/>
    <s v="Include"/>
    <n v="0"/>
    <s v="Insufficient Data"/>
    <s v="Missing Information"/>
    <s v="Exclude"/>
    <x v="253"/>
    <d v="2024-07-31T00:00:00"/>
    <s v="Yes"/>
    <s v="Retail"/>
    <s v="Hyderabad"/>
    <x v="1"/>
    <n v="-281.42"/>
  </r>
  <r>
    <s v="Training"/>
    <s v="Metcon 7"/>
    <x v="10"/>
    <s v="Number"/>
    <s v="8"/>
    <s v="Yes"/>
    <m/>
    <s v="Available"/>
    <m/>
    <m/>
    <s v="Invalid"/>
    <s v="Exclude"/>
    <n v="0"/>
    <s v="Insufficient Data"/>
    <s v="Missing Information"/>
    <s v="Exclude"/>
    <x v="254"/>
    <d v="2024-11-24T00:00:00"/>
    <s v="Yes"/>
    <s v="Retail"/>
    <s v="Mumbai"/>
    <x v="2"/>
    <n v="2965.39"/>
  </r>
  <r>
    <s v="Lifestyle"/>
    <s v="Blazer Mid"/>
    <x v="1"/>
    <s v="Alphabet"/>
    <s v="L"/>
    <s v="Yes"/>
    <n v="-1"/>
    <s v="Check Return/Refund"/>
    <n v="3239.59"/>
    <m/>
    <s v="Invalid"/>
    <s v="Exclude"/>
    <n v="0"/>
    <n v="-3239.59"/>
    <s v="Negative Revenue"/>
    <s v="Exclude"/>
    <x v="255"/>
    <d v="2025-03-03T00:00:00"/>
    <s v="Yes"/>
    <s v="Retail"/>
    <s v="Bangalore"/>
    <x v="5"/>
    <n v="3467.1"/>
  </r>
  <r>
    <s v="Basketball"/>
    <s v="Kyrie Flytrap"/>
    <x v="2"/>
    <s v="Alphabet"/>
    <s v="XL"/>
    <s v="Yes"/>
    <n v="-1"/>
    <s v="Check Return/Refund"/>
    <n v="7510.8"/>
    <m/>
    <s v="Invalid"/>
    <s v="Exclude"/>
    <n v="0"/>
    <n v="-7510.8"/>
    <s v="Negative Revenue"/>
    <s v="Exclude"/>
    <x v="194"/>
    <d v="2024-11-12T00:00:00"/>
    <s v="Yes"/>
    <s v="Retail"/>
    <s v="Kolkata"/>
    <x v="6"/>
    <n v="2989.6"/>
  </r>
  <r>
    <s v="Training"/>
    <s v="Metcon 7"/>
    <x v="2"/>
    <s v="Alphabet"/>
    <s v="XL"/>
    <s v="Yes"/>
    <m/>
    <s v="Available"/>
    <m/>
    <n v="1.1100000000000001"/>
    <s v="Invalid"/>
    <s v="Exclude"/>
    <n v="0"/>
    <s v="Insufficient Data"/>
    <s v="Missing Information"/>
    <s v="Exclude"/>
    <x v="2"/>
    <s v="Missing Date"/>
    <s v="No"/>
    <s v="Retail"/>
    <s v="Pune"/>
    <x v="3"/>
    <n v="-219.02"/>
  </r>
  <r>
    <s v="Soccer"/>
    <s v="Tiempo Legend"/>
    <x v="1"/>
    <s v="Alphabet"/>
    <s v="L"/>
    <s v="Yes"/>
    <m/>
    <s v="Available"/>
    <m/>
    <n v="0.04"/>
    <s v="Valid"/>
    <s v="Include"/>
    <n v="0"/>
    <s v="Insufficient Data"/>
    <s v="Missing Information"/>
    <s v="Exclude"/>
    <x v="256"/>
    <d v="2025-01-26T00:00:00"/>
    <s v="Yes"/>
    <s v="Online"/>
    <s v="Mumbai"/>
    <x v="2"/>
    <n v="3083.26"/>
  </r>
  <r>
    <s v="Basketball"/>
    <s v="LeBron 20"/>
    <x v="0"/>
    <s v="Alphabet"/>
    <s v="M"/>
    <s v="Yes"/>
    <n v="1"/>
    <s v="Sold"/>
    <n v="6271.66"/>
    <m/>
    <s v="Invalid"/>
    <s v="Exclude"/>
    <n v="0"/>
    <n v="6271.66"/>
    <s v="Valid Revenue"/>
    <s v="Include"/>
    <x v="257"/>
    <d v="2025-03-15T00:00:00"/>
    <s v="Yes"/>
    <s v="Retail"/>
    <s v="Mumbai"/>
    <x v="2"/>
    <n v="2449.4299999999998"/>
  </r>
  <r>
    <s v="Lifestyle"/>
    <s v="Blazer Mid"/>
    <x v="2"/>
    <s v="Alphabet"/>
    <s v="XL"/>
    <s v="Yes"/>
    <n v="3"/>
    <s v="Sold"/>
    <n v="3676.04"/>
    <m/>
    <s v="Invalid"/>
    <s v="Exclude"/>
    <n v="0"/>
    <n v="11028.119999999999"/>
    <s v="Valid Revenue"/>
    <s v="Include"/>
    <x v="249"/>
    <d v="2025-05-25T00:00:00"/>
    <s v="Yes"/>
    <s v="Retail"/>
    <s v="Pune"/>
    <x v="3"/>
    <n v="1621.74"/>
  </r>
  <r>
    <s v="Basketball"/>
    <s v="Air Jordan"/>
    <x v="2"/>
    <s v="Alphabet"/>
    <s v="XL"/>
    <s v="Yes"/>
    <m/>
    <s v="Available"/>
    <m/>
    <m/>
    <s v="Invalid"/>
    <s v="Exclude"/>
    <n v="0"/>
    <s v="Insufficient Data"/>
    <s v="Missing Information"/>
    <s v="Exclude"/>
    <x v="65"/>
    <d v="2024-12-02T00:00:00"/>
    <s v="Yes"/>
    <s v="Online"/>
    <s v="Kolkata"/>
    <x v="6"/>
    <n v="141.93"/>
  </r>
  <r>
    <s v="Soccer"/>
    <s v="Mercurial Superfly"/>
    <x v="4"/>
    <s v="Missing"/>
    <s v="Unknown"/>
    <s v="No"/>
    <m/>
    <s v="Available"/>
    <n v="8062.11"/>
    <m/>
    <s v="Invalid"/>
    <s v="Exclude"/>
    <n v="0"/>
    <s v="Insufficient Data"/>
    <s v="Missing Information"/>
    <s v="Exclude"/>
    <x v="2"/>
    <s v="Missing Date"/>
    <s v="No"/>
    <s v="Online"/>
    <s v="Kolkata"/>
    <x v="6"/>
    <n v="3198.97"/>
  </r>
  <r>
    <s v="Lifestyle"/>
    <s v="Waffle One"/>
    <x v="2"/>
    <s v="Alphabet"/>
    <s v="XL"/>
    <s v="Yes"/>
    <m/>
    <s v="Available"/>
    <m/>
    <m/>
    <s v="Invalid"/>
    <s v="Exclude"/>
    <n v="0"/>
    <s v="Insufficient Data"/>
    <s v="Missing Information"/>
    <s v="Exclude"/>
    <x v="258"/>
    <d v="2024-05-04T00:00:00"/>
    <s v="Yes"/>
    <s v="Online"/>
    <s v="Kolkata"/>
    <x v="6"/>
    <n v="1291.8"/>
  </r>
  <r>
    <s v="Lifestyle"/>
    <s v="Waffle One"/>
    <x v="2"/>
    <s v="Alphabet"/>
    <s v="XL"/>
    <s v="Yes"/>
    <n v="2"/>
    <s v="Sold"/>
    <n v="8516.4500000000007"/>
    <n v="0.22"/>
    <s v="Valid"/>
    <s v="Include"/>
    <n v="13285.66"/>
    <n v="13285.662000000002"/>
    <s v="Valid Revenue"/>
    <s v="Include"/>
    <x v="259"/>
    <d v="2023-09-30T00:00:00"/>
    <s v="Yes"/>
    <s v="Online"/>
    <s v="Kolkata"/>
    <x v="6"/>
    <n v="1764.52"/>
  </r>
  <r>
    <s v="Training"/>
    <s v="SuperRep Go"/>
    <x v="4"/>
    <s v="Missing"/>
    <s v="Unknown"/>
    <s v="No"/>
    <n v="-1"/>
    <s v="Check Return/Refund"/>
    <n v="3664.69"/>
    <m/>
    <s v="Invalid"/>
    <s v="Exclude"/>
    <n v="0"/>
    <n v="-3664.69"/>
    <s v="Negative Revenue"/>
    <s v="Exclude"/>
    <x v="48"/>
    <d v="2025-03-02T00:00:00"/>
    <s v="Yes"/>
    <s v="Retail"/>
    <s v="Hyderabad"/>
    <x v="1"/>
    <n v="-173.68"/>
  </r>
  <r>
    <s v="Basketball"/>
    <s v="Air Jordan"/>
    <x v="7"/>
    <s v="Number"/>
    <s v="12"/>
    <s v="Yes"/>
    <m/>
    <s v="Available"/>
    <n v="7520.63"/>
    <m/>
    <s v="Invalid"/>
    <s v="Exclude"/>
    <n v="0"/>
    <s v="Insufficient Data"/>
    <s v="Missing Information"/>
    <s v="Exclude"/>
    <x v="161"/>
    <d v="2025-07-19T00:00:00"/>
    <s v="Yes"/>
    <s v="Online"/>
    <s v="Kolkata"/>
    <x v="6"/>
    <n v="1786.43"/>
  </r>
  <r>
    <s v="Soccer"/>
    <s v="Premier III"/>
    <x v="4"/>
    <s v="Missing"/>
    <s v="Unknown"/>
    <s v="No"/>
    <n v="2"/>
    <s v="Sold"/>
    <m/>
    <n v="0.54"/>
    <s v="Valid"/>
    <s v="Include"/>
    <n v="0"/>
    <s v="Insufficient Data"/>
    <s v="Missing Information"/>
    <s v="Exclude"/>
    <x v="260"/>
    <d v="2023-11-04T00:00:00"/>
    <s v="Yes"/>
    <s v="Online"/>
    <s v="Mumbai"/>
    <x v="2"/>
    <n v="2233.5700000000002"/>
  </r>
  <r>
    <s v="Lifestyle"/>
    <s v="Dunk Low"/>
    <x v="2"/>
    <s v="Alphabet"/>
    <s v="XL"/>
    <s v="Yes"/>
    <m/>
    <s v="Available"/>
    <n v="8780.66"/>
    <m/>
    <s v="Invalid"/>
    <s v="Exclude"/>
    <n v="0"/>
    <s v="Insufficient Data"/>
    <s v="Missing Information"/>
    <s v="Exclude"/>
    <x v="2"/>
    <s v="Missing Date"/>
    <s v="No"/>
    <s v="Online"/>
    <s v="Bangalore"/>
    <x v="5"/>
    <n v="176.96"/>
  </r>
  <r>
    <s v="Running"/>
    <s v="React Infinity"/>
    <x v="0"/>
    <s v="Alphabet"/>
    <s v="M"/>
    <s v="Yes"/>
    <m/>
    <s v="Available"/>
    <n v="9344.52"/>
    <m/>
    <s v="Invalid"/>
    <s v="Exclude"/>
    <n v="0"/>
    <s v="Insufficient Data"/>
    <s v="Missing Information"/>
    <s v="Exclude"/>
    <x v="2"/>
    <s v="Missing Date"/>
    <s v="No"/>
    <s v="Online"/>
    <s v="Pune"/>
    <x v="3"/>
    <n v="387.79"/>
  </r>
  <r>
    <s v="Soccer"/>
    <s v="Tiempo Legend"/>
    <x v="2"/>
    <s v="Alphabet"/>
    <s v="XL"/>
    <s v="Yes"/>
    <m/>
    <s v="Available"/>
    <m/>
    <n v="0.19"/>
    <s v="Valid"/>
    <s v="Include"/>
    <n v="0"/>
    <s v="Insufficient Data"/>
    <s v="Missing Information"/>
    <s v="Exclude"/>
    <x v="261"/>
    <d v="2025-02-25T00:00:00"/>
    <s v="Yes"/>
    <s v="Online"/>
    <s v="Bangalore"/>
    <x v="5"/>
    <n v="3100.44"/>
  </r>
  <r>
    <s v="Training"/>
    <s v="Metcon 7"/>
    <x v="4"/>
    <s v="Missing"/>
    <s v="Unknown"/>
    <s v="No"/>
    <m/>
    <s v="Available"/>
    <n v="4071.46"/>
    <m/>
    <s v="Invalid"/>
    <s v="Exclude"/>
    <n v="0"/>
    <s v="Insufficient Data"/>
    <s v="Missing Information"/>
    <s v="Exclude"/>
    <x v="262"/>
    <d v="2025-03-22T00:00:00"/>
    <s v="Yes"/>
    <s v="Retail"/>
    <s v="Delhi"/>
    <x v="4"/>
    <n v="2003.31"/>
  </r>
  <r>
    <s v="Soccer"/>
    <s v="Premier III"/>
    <x v="0"/>
    <s v="Alphabet"/>
    <s v="M"/>
    <s v="Yes"/>
    <n v="0"/>
    <s v="Available"/>
    <n v="4254.68"/>
    <m/>
    <s v="Invalid"/>
    <s v="Exclude"/>
    <n v="0"/>
    <n v="0"/>
    <s v="No Recorded Revenue"/>
    <s v="Exclude"/>
    <x v="257"/>
    <d v="2025-03-15T00:00:00"/>
    <s v="Yes"/>
    <s v="Retail"/>
    <s v="Kolkata"/>
    <x v="6"/>
    <n v="3498.64"/>
  </r>
  <r>
    <s v="Soccer"/>
    <s v="Mercurial Superfly"/>
    <x v="4"/>
    <s v="Missing"/>
    <s v="Unknown"/>
    <s v="No"/>
    <n v="0"/>
    <s v="Available"/>
    <n v="8206.2199999999993"/>
    <m/>
    <s v="Invalid"/>
    <s v="Exclude"/>
    <n v="0"/>
    <n v="0"/>
    <s v="No Recorded Revenue"/>
    <s v="Exclude"/>
    <x v="263"/>
    <d v="2025-03-04T00:00:00"/>
    <s v="Yes"/>
    <s v="Retail"/>
    <s v="Bangalore"/>
    <x v="5"/>
    <n v="2443.4"/>
  </r>
  <r>
    <s v="Soccer"/>
    <s v="Phantom GT"/>
    <x v="4"/>
    <s v="Missing"/>
    <s v="Unknown"/>
    <s v="No"/>
    <m/>
    <s v="Available"/>
    <m/>
    <m/>
    <s v="Invalid"/>
    <s v="Exclude"/>
    <n v="0"/>
    <s v="Insufficient Data"/>
    <s v="Missing Information"/>
    <s v="Exclude"/>
    <x v="264"/>
    <d v="2023-12-20T00:00:00"/>
    <s v="Yes"/>
    <s v="Retail"/>
    <s v="Pune"/>
    <x v="3"/>
    <n v="573.21"/>
  </r>
  <r>
    <s v="Basketball"/>
    <s v="Air Jordan"/>
    <x v="0"/>
    <s v="Alphabet"/>
    <s v="M"/>
    <s v="Yes"/>
    <m/>
    <s v="Available"/>
    <n v="3572.52"/>
    <m/>
    <s v="Invalid"/>
    <s v="Exclude"/>
    <n v="0"/>
    <s v="Insufficient Data"/>
    <s v="Missing Information"/>
    <s v="Exclude"/>
    <x v="265"/>
    <d v="2024-04-20T00:00:00"/>
    <s v="Yes"/>
    <s v="Retail"/>
    <s v="Kolkata"/>
    <x v="6"/>
    <n v="-404.04"/>
  </r>
  <r>
    <s v="Basketball"/>
    <s v="Zoom Freak"/>
    <x v="2"/>
    <s v="Alphabet"/>
    <s v="XL"/>
    <s v="Yes"/>
    <n v="2"/>
    <s v="Sold"/>
    <n v="5482.96"/>
    <n v="0.35"/>
    <s v="Valid"/>
    <s v="Include"/>
    <n v="7127.85"/>
    <n v="7127.848"/>
    <s v="Valid Revenue"/>
    <s v="Include"/>
    <x v="228"/>
    <d v="2024-11-04T00:00:00"/>
    <s v="Yes"/>
    <s v="Online"/>
    <s v="Kolkata"/>
    <x v="6"/>
    <n v="-823.8"/>
  </r>
  <r>
    <s v="Basketball"/>
    <s v="LeBron 20"/>
    <x v="1"/>
    <s v="Alphabet"/>
    <s v="L"/>
    <s v="Yes"/>
    <m/>
    <s v="Available"/>
    <n v="3939.92"/>
    <n v="0.63"/>
    <s v="Valid"/>
    <s v="Include"/>
    <n v="0"/>
    <s v="Insufficient Data"/>
    <s v="Missing Information"/>
    <s v="Exclude"/>
    <x v="2"/>
    <s v="Missing Date"/>
    <s v="No"/>
    <s v="Online"/>
    <s v="Pune"/>
    <x v="3"/>
    <n v="3146.03"/>
  </r>
  <r>
    <s v="Basketball"/>
    <s v="Zoom Freak"/>
    <x v="10"/>
    <s v="Number"/>
    <s v="8"/>
    <s v="Yes"/>
    <m/>
    <s v="Available"/>
    <n v="4468.7"/>
    <n v="0.49"/>
    <s v="Valid"/>
    <s v="Include"/>
    <n v="0"/>
    <s v="Insufficient Data"/>
    <s v="Missing Information"/>
    <s v="Exclude"/>
    <x v="198"/>
    <d v="2025-01-23T00:00:00"/>
    <s v="Yes"/>
    <s v="Retail"/>
    <s v="Pune"/>
    <x v="3"/>
    <n v="2143.6"/>
  </r>
  <r>
    <s v="Running"/>
    <s v="React Infinity"/>
    <x v="2"/>
    <s v="Alphabet"/>
    <s v="XL"/>
    <s v="Yes"/>
    <m/>
    <s v="Available"/>
    <m/>
    <m/>
    <s v="Invalid"/>
    <s v="Exclude"/>
    <n v="0"/>
    <s v="Insufficient Data"/>
    <s v="Missing Information"/>
    <s v="Exclude"/>
    <x v="3"/>
    <d v="2024-10-04T00:00:00"/>
    <s v="Yes"/>
    <s v="Online"/>
    <s v="Delhi"/>
    <x v="4"/>
    <n v="438.39"/>
  </r>
  <r>
    <s v="Lifestyle"/>
    <s v="Blazer Mid"/>
    <x v="2"/>
    <s v="Alphabet"/>
    <s v="XL"/>
    <s v="Yes"/>
    <n v="3"/>
    <s v="Sold"/>
    <n v="2699.59"/>
    <m/>
    <s v="Invalid"/>
    <s v="Exclude"/>
    <n v="0"/>
    <n v="8098.77"/>
    <s v="Valid Revenue"/>
    <s v="Include"/>
    <x v="266"/>
    <d v="2024-06-30T00:00:00"/>
    <s v="Yes"/>
    <s v="Retail"/>
    <s v="Hyderabad"/>
    <x v="1"/>
    <n v="3507.56"/>
  </r>
  <r>
    <s v="Lifestyle"/>
    <s v="Blazer Mid"/>
    <x v="8"/>
    <s v="Number"/>
    <s v="7"/>
    <s v="Yes"/>
    <n v="1"/>
    <s v="Sold"/>
    <n v="7814.02"/>
    <m/>
    <s v="Invalid"/>
    <s v="Exclude"/>
    <n v="0"/>
    <n v="7814.02"/>
    <s v="Valid Revenue"/>
    <s v="Include"/>
    <x v="262"/>
    <d v="2025-03-22T00:00:00"/>
    <s v="Yes"/>
    <s v="Retail"/>
    <s v="Pune"/>
    <x v="3"/>
    <n v="684.07"/>
  </r>
  <r>
    <s v="Soccer"/>
    <s v="Mercurial Superfly"/>
    <x v="4"/>
    <s v="Missing"/>
    <s v="Unknown"/>
    <s v="No"/>
    <n v="-1"/>
    <s v="Check Return/Refund"/>
    <n v="6569.65"/>
    <m/>
    <s v="Invalid"/>
    <s v="Exclude"/>
    <n v="0"/>
    <n v="-6569.65"/>
    <s v="Negative Revenue"/>
    <s v="Exclude"/>
    <x v="267"/>
    <d v="2025-07-05T00:00:00"/>
    <s v="Yes"/>
    <s v="Retail"/>
    <s v="Pune"/>
    <x v="3"/>
    <n v="3056.38"/>
  </r>
  <r>
    <s v="Training"/>
    <s v="SuperRep Go"/>
    <x v="0"/>
    <s v="Alphabet"/>
    <s v="M"/>
    <s v="Yes"/>
    <n v="1"/>
    <s v="Sold"/>
    <n v="8484.82"/>
    <m/>
    <s v="Invalid"/>
    <s v="Exclude"/>
    <n v="0"/>
    <n v="8484.82"/>
    <s v="Valid Revenue"/>
    <s v="Include"/>
    <x v="268"/>
    <d v="2023-11-05T00:00:00"/>
    <s v="Yes"/>
    <s v="Online"/>
    <s v="Mumbai"/>
    <x v="2"/>
    <n v="1899.54"/>
  </r>
  <r>
    <s v="Soccer"/>
    <s v="Phantom GT"/>
    <x v="8"/>
    <s v="Number"/>
    <s v="7"/>
    <s v="Yes"/>
    <n v="0"/>
    <s v="Available"/>
    <n v="6012.23"/>
    <n v="0.62"/>
    <s v="Valid"/>
    <s v="Include"/>
    <n v="0"/>
    <n v="0"/>
    <s v="No Recorded Revenue"/>
    <s v="Exclude"/>
    <x v="40"/>
    <d v="2024-10-26T00:00:00"/>
    <s v="Yes"/>
    <s v="Retail"/>
    <s v="bengaluru"/>
    <x v="0"/>
    <n v="-1113.25"/>
  </r>
  <r>
    <s v="Training"/>
    <s v="Metcon 7"/>
    <x v="2"/>
    <s v="Alphabet"/>
    <s v="XL"/>
    <s v="Yes"/>
    <n v="4"/>
    <s v="Sold"/>
    <m/>
    <n v="1.08"/>
    <s v="Invalid"/>
    <s v="Exclude"/>
    <n v="0"/>
    <s v="Insufficient Data"/>
    <s v="Missing Information"/>
    <s v="Exclude"/>
    <x v="269"/>
    <d v="2025-05-21T00:00:00"/>
    <s v="Yes"/>
    <s v="Retail"/>
    <s v="Mumbai"/>
    <x v="2"/>
    <n v="-279.26"/>
  </r>
  <r>
    <s v="Soccer"/>
    <s v="Mercurial Superfly"/>
    <x v="1"/>
    <s v="Alphabet"/>
    <s v="L"/>
    <s v="Yes"/>
    <m/>
    <s v="Available"/>
    <m/>
    <m/>
    <s v="Invalid"/>
    <s v="Exclude"/>
    <n v="0"/>
    <s v="Insufficient Data"/>
    <s v="Missing Information"/>
    <s v="Exclude"/>
    <x v="148"/>
    <d v="2024-11-07T00:00:00"/>
    <s v="Yes"/>
    <s v="Online"/>
    <s v="Delhi"/>
    <x v="4"/>
    <n v="1099.17"/>
  </r>
  <r>
    <s v="Basketball"/>
    <s v="Kyrie Flytrap"/>
    <x v="1"/>
    <s v="Alphabet"/>
    <s v="L"/>
    <s v="Yes"/>
    <m/>
    <s v="Available"/>
    <n v="4527.6400000000003"/>
    <m/>
    <s v="Invalid"/>
    <s v="Exclude"/>
    <n v="0"/>
    <s v="Insufficient Data"/>
    <s v="Missing Information"/>
    <s v="Exclude"/>
    <x v="2"/>
    <s v="Missing Date"/>
    <s v="No"/>
    <s v="Retail"/>
    <s v="Pune"/>
    <x v="3"/>
    <n v="464.96"/>
  </r>
  <r>
    <s v="Basketball"/>
    <s v="LeBron 20"/>
    <x v="1"/>
    <s v="Alphabet"/>
    <s v="L"/>
    <s v="Yes"/>
    <m/>
    <s v="Available"/>
    <n v="2255.65"/>
    <m/>
    <s v="Invalid"/>
    <s v="Exclude"/>
    <n v="0"/>
    <s v="Insufficient Data"/>
    <s v="Missing Information"/>
    <s v="Exclude"/>
    <x v="84"/>
    <d v="2025-04-05T00:00:00"/>
    <s v="Yes"/>
    <s v="Online"/>
    <s v="Mumbai"/>
    <x v="2"/>
    <n v="560.70000000000005"/>
  </r>
  <r>
    <s v="Training"/>
    <s v="ZoomX Invincible"/>
    <x v="4"/>
    <s v="Missing"/>
    <s v="Unknown"/>
    <s v="No"/>
    <m/>
    <s v="Available"/>
    <n v="8752.02"/>
    <m/>
    <s v="Invalid"/>
    <s v="Exclude"/>
    <n v="0"/>
    <s v="Insufficient Data"/>
    <s v="Missing Information"/>
    <s v="Exclude"/>
    <x v="2"/>
    <s v="Missing Date"/>
    <s v="No"/>
    <s v="Retail"/>
    <s v="Pune"/>
    <x v="3"/>
    <n v="283.56"/>
  </r>
  <r>
    <s v="Training"/>
    <s v="Metcon 7"/>
    <x v="0"/>
    <s v="Alphabet"/>
    <s v="M"/>
    <s v="Yes"/>
    <m/>
    <s v="Available"/>
    <m/>
    <m/>
    <s v="Invalid"/>
    <s v="Exclude"/>
    <n v="0"/>
    <s v="Insufficient Data"/>
    <s v="Missing Information"/>
    <s v="Exclude"/>
    <x v="140"/>
    <d v="2024-12-21T00:00:00"/>
    <s v="Yes"/>
    <s v="Retail"/>
    <s v="Delhi"/>
    <x v="4"/>
    <n v="115.11"/>
  </r>
  <r>
    <s v="Running"/>
    <s v="Free RN"/>
    <x v="1"/>
    <s v="Alphabet"/>
    <s v="L"/>
    <s v="Yes"/>
    <n v="2"/>
    <s v="Sold"/>
    <m/>
    <n v="1.06"/>
    <s v="Invalid"/>
    <s v="Exclude"/>
    <n v="0"/>
    <s v="Insufficient Data"/>
    <s v="Missing Information"/>
    <s v="Exclude"/>
    <x v="270"/>
    <d v="2025-01-07T00:00:00"/>
    <s v="Yes"/>
    <s v="Online"/>
    <s v="bengaluru"/>
    <x v="0"/>
    <n v="3885.97"/>
  </r>
  <r>
    <s v="Soccer"/>
    <s v="Premier III"/>
    <x v="0"/>
    <s v="Alphabet"/>
    <s v="M"/>
    <s v="Yes"/>
    <m/>
    <s v="Available"/>
    <m/>
    <n v="1.0900000000000001"/>
    <s v="Invalid"/>
    <s v="Exclude"/>
    <n v="0"/>
    <s v="Insufficient Data"/>
    <s v="Missing Information"/>
    <s v="Exclude"/>
    <x v="2"/>
    <s v="Missing Date"/>
    <s v="No"/>
    <s v="Retail"/>
    <s v="Pune"/>
    <x v="3"/>
    <n v="-627.07000000000005"/>
  </r>
  <r>
    <s v="Training"/>
    <s v="ZoomX Invincible"/>
    <x v="0"/>
    <s v="Alphabet"/>
    <s v="M"/>
    <s v="Yes"/>
    <m/>
    <s v="Available"/>
    <n v="5923.67"/>
    <m/>
    <s v="Invalid"/>
    <s v="Exclude"/>
    <n v="0"/>
    <s v="Insufficient Data"/>
    <s v="Missing Information"/>
    <s v="Exclude"/>
    <x v="192"/>
    <d v="2024-09-30T00:00:00"/>
    <s v="Yes"/>
    <s v="Online"/>
    <s v="Hyderabad"/>
    <x v="1"/>
    <n v="-177.68"/>
  </r>
  <r>
    <s v="Soccer"/>
    <s v="Mercurial Superfly"/>
    <x v="4"/>
    <s v="Missing"/>
    <s v="Unknown"/>
    <s v="No"/>
    <n v="2"/>
    <s v="Sold"/>
    <m/>
    <n v="0.62"/>
    <s v="Valid"/>
    <s v="Include"/>
    <n v="0"/>
    <s v="Insufficient Data"/>
    <s v="Missing Information"/>
    <s v="Exclude"/>
    <x v="271"/>
    <d v="2025-05-12T00:00:00"/>
    <s v="Yes"/>
    <s v="Online"/>
    <s v="Pune"/>
    <x v="3"/>
    <n v="-223.4"/>
  </r>
  <r>
    <s v="Running"/>
    <s v="Air Zoom"/>
    <x v="4"/>
    <s v="Missing"/>
    <s v="Unknown"/>
    <s v="No"/>
    <m/>
    <s v="Available"/>
    <n v="2708.99"/>
    <m/>
    <s v="Invalid"/>
    <s v="Exclude"/>
    <n v="0"/>
    <s v="Insufficient Data"/>
    <s v="Missing Information"/>
    <s v="Exclude"/>
    <x v="2"/>
    <s v="Missing Date"/>
    <s v="No"/>
    <s v="Online"/>
    <s v="Delhi"/>
    <x v="4"/>
    <n v="952.78"/>
  </r>
  <r>
    <s v="Basketball"/>
    <s v="Kyrie Flytrap"/>
    <x v="0"/>
    <s v="Alphabet"/>
    <s v="M"/>
    <s v="Yes"/>
    <m/>
    <s v="Available"/>
    <m/>
    <m/>
    <s v="Invalid"/>
    <s v="Exclude"/>
    <n v="0"/>
    <s v="Insufficient Data"/>
    <s v="Missing Information"/>
    <s v="Exclude"/>
    <x v="272"/>
    <d v="2024-08-20T00:00:00"/>
    <s v="Yes"/>
    <s v="Retail"/>
    <s v="Pune"/>
    <x v="3"/>
    <n v="25.18"/>
  </r>
  <r>
    <s v="Soccer"/>
    <s v="Premier III"/>
    <x v="8"/>
    <s v="Number"/>
    <s v="7"/>
    <s v="Yes"/>
    <n v="1"/>
    <s v="Sold"/>
    <n v="9145.3700000000008"/>
    <n v="7.0000000000000007E-2"/>
    <s v="Valid"/>
    <s v="Include"/>
    <n v="8505.19"/>
    <n v="8505.1941000000006"/>
    <s v="Valid Revenue"/>
    <s v="Include"/>
    <x v="273"/>
    <d v="2025-04-17T00:00:00"/>
    <s v="Yes"/>
    <s v="Online"/>
    <s v="Pune"/>
    <x v="3"/>
    <n v="1755.19"/>
  </r>
  <r>
    <s v="Lifestyle"/>
    <s v="Air Force 1"/>
    <x v="2"/>
    <s v="Alphabet"/>
    <s v="XL"/>
    <s v="Yes"/>
    <m/>
    <s v="Available"/>
    <m/>
    <m/>
    <s v="Invalid"/>
    <s v="Exclude"/>
    <n v="0"/>
    <s v="Insufficient Data"/>
    <s v="Missing Information"/>
    <s v="Exclude"/>
    <x v="42"/>
    <d v="2024-09-14T00:00:00"/>
    <s v="Yes"/>
    <s v="Online"/>
    <s v="Mumbai"/>
    <x v="2"/>
    <n v="2642.8"/>
  </r>
  <r>
    <s v="Running"/>
    <s v="Free RN"/>
    <x v="4"/>
    <s v="Missing"/>
    <s v="Unknown"/>
    <s v="No"/>
    <n v="-1"/>
    <s v="Check Return/Refund"/>
    <m/>
    <m/>
    <s v="Invalid"/>
    <s v="Exclude"/>
    <n v="0"/>
    <s v="Insufficient Data"/>
    <s v="Missing Information"/>
    <s v="Exclude"/>
    <x v="130"/>
    <d v="2025-05-17T00:00:00"/>
    <s v="Yes"/>
    <s v="Retail"/>
    <s v="Delhi"/>
    <x v="4"/>
    <n v="856.75"/>
  </r>
  <r>
    <s v="Soccer"/>
    <s v="Mercurial Superfly"/>
    <x v="9"/>
    <s v="Number"/>
    <s v="10"/>
    <s v="Yes"/>
    <m/>
    <s v="Available"/>
    <n v="5308.26"/>
    <n v="1.03"/>
    <s v="Invalid"/>
    <s v="Exclude"/>
    <n v="0"/>
    <s v="Insufficient Data"/>
    <s v="Missing Information"/>
    <s v="Exclude"/>
    <x v="274"/>
    <d v="2025-05-10T00:00:00"/>
    <s v="Yes"/>
    <s v="Retail"/>
    <s v="Bangalore"/>
    <x v="5"/>
    <n v="1189.82"/>
  </r>
  <r>
    <s v="Running"/>
    <s v="Air Zoom"/>
    <x v="0"/>
    <s v="Alphabet"/>
    <s v="M"/>
    <s v="Yes"/>
    <m/>
    <s v="Available"/>
    <n v="9307.2000000000007"/>
    <m/>
    <s v="Invalid"/>
    <s v="Exclude"/>
    <n v="0"/>
    <s v="Insufficient Data"/>
    <s v="Missing Information"/>
    <s v="Exclude"/>
    <x v="62"/>
    <d v="2024-12-17T00:00:00"/>
    <s v="Yes"/>
    <s v="Online"/>
    <s v="Hyderabad"/>
    <x v="1"/>
    <n v="16.059999999999999"/>
  </r>
  <r>
    <s v="Soccer"/>
    <s v="Mercurial Superfly"/>
    <x v="0"/>
    <s v="Alphabet"/>
    <s v="M"/>
    <s v="Yes"/>
    <m/>
    <s v="Available"/>
    <m/>
    <n v="0.33"/>
    <s v="Valid"/>
    <s v="Include"/>
    <n v="0"/>
    <s v="Insufficient Data"/>
    <s v="Missing Information"/>
    <s v="Exclude"/>
    <x v="2"/>
    <s v="Missing Date"/>
    <s v="No"/>
    <s v="Retail"/>
    <s v="Hyderabad"/>
    <x v="1"/>
    <n v="1332.57"/>
  </r>
  <r>
    <s v="Running"/>
    <s v="Air Zoom"/>
    <x v="1"/>
    <s v="Alphabet"/>
    <s v="L"/>
    <s v="Yes"/>
    <n v="3"/>
    <s v="Sold"/>
    <n v="5881.13"/>
    <n v="0.8"/>
    <s v="Valid"/>
    <s v="Include"/>
    <n v="3528.68"/>
    <n v="3528.677999999999"/>
    <s v="Valid Revenue"/>
    <s v="Include"/>
    <x v="58"/>
    <d v="2025-03-31T00:00:00"/>
    <s v="Yes"/>
    <s v="Online"/>
    <s v="Hyderabad"/>
    <x v="1"/>
    <n v="2108.4"/>
  </r>
  <r>
    <s v="Running"/>
    <s v="Free RN"/>
    <x v="6"/>
    <s v="Number"/>
    <s v="6"/>
    <s v="Yes"/>
    <n v="4"/>
    <s v="Sold"/>
    <n v="6387.51"/>
    <m/>
    <s v="Invalid"/>
    <s v="Exclude"/>
    <n v="0"/>
    <n v="25550.04"/>
    <s v="Valid Revenue"/>
    <s v="Include"/>
    <x v="2"/>
    <s v="Missing Date"/>
    <s v="No"/>
    <s v="Retail"/>
    <s v="Kolkata"/>
    <x v="6"/>
    <n v="300.76"/>
  </r>
  <r>
    <s v="Lifestyle"/>
    <s v="Air Force 1"/>
    <x v="4"/>
    <s v="Missing"/>
    <s v="Unknown"/>
    <s v="No"/>
    <n v="4"/>
    <s v="Sold"/>
    <m/>
    <n v="0.18"/>
    <s v="Valid"/>
    <s v="Include"/>
    <n v="0"/>
    <s v="Insufficient Data"/>
    <s v="Missing Information"/>
    <s v="Exclude"/>
    <x v="38"/>
    <d v="2024-10-02T00:00:00"/>
    <s v="Yes"/>
    <s v="Retail"/>
    <s v="Hyderabad"/>
    <x v="1"/>
    <n v="1415.34"/>
  </r>
  <r>
    <s v="Soccer"/>
    <s v="Premier III"/>
    <x v="1"/>
    <s v="Alphabet"/>
    <s v="L"/>
    <s v="Yes"/>
    <n v="3"/>
    <s v="Sold"/>
    <n v="5015.1899999999996"/>
    <n v="0.75"/>
    <s v="Valid"/>
    <s v="Include"/>
    <n v="3761.39"/>
    <n v="3761.3924999999999"/>
    <s v="Valid Revenue"/>
    <s v="Include"/>
    <x v="275"/>
    <d v="2024-11-26T00:00:00"/>
    <s v="Yes"/>
    <s v="Online"/>
    <s v="Hyderabad"/>
    <x v="1"/>
    <n v="-494.53"/>
  </r>
  <r>
    <s v="Soccer"/>
    <s v="Phantom GT"/>
    <x v="0"/>
    <s v="Alphabet"/>
    <s v="M"/>
    <s v="Yes"/>
    <m/>
    <s v="Available"/>
    <n v="8998.44"/>
    <m/>
    <s v="Invalid"/>
    <s v="Exclude"/>
    <n v="0"/>
    <s v="Insufficient Data"/>
    <s v="Missing Information"/>
    <s v="Exclude"/>
    <x v="276"/>
    <d v="2025-05-28T00:00:00"/>
    <s v="Yes"/>
    <s v="Online"/>
    <s v="bengaluru"/>
    <x v="0"/>
    <n v="-432.44"/>
  </r>
  <r>
    <s v="Basketball"/>
    <s v="LeBron 20"/>
    <x v="1"/>
    <s v="Alphabet"/>
    <s v="L"/>
    <s v="Yes"/>
    <m/>
    <s v="Available"/>
    <m/>
    <m/>
    <s v="Invalid"/>
    <s v="Exclude"/>
    <n v="0"/>
    <s v="Insufficient Data"/>
    <s v="Missing Information"/>
    <s v="Exclude"/>
    <x v="2"/>
    <s v="Missing Date"/>
    <s v="No"/>
    <s v="Online"/>
    <s v="Kolkata"/>
    <x v="6"/>
    <n v="473.22"/>
  </r>
  <r>
    <s v="Soccer"/>
    <s v="Premier III"/>
    <x v="4"/>
    <s v="Missing"/>
    <s v="Unknown"/>
    <s v="No"/>
    <n v="3"/>
    <s v="Sold"/>
    <n v="6042.94"/>
    <m/>
    <s v="Invalid"/>
    <s v="Exclude"/>
    <n v="0"/>
    <n v="18128.82"/>
    <s v="Valid Revenue"/>
    <s v="Include"/>
    <x v="275"/>
    <d v="2024-11-26T00:00:00"/>
    <s v="Yes"/>
    <s v="Retail"/>
    <s v="Kolkata"/>
    <x v="6"/>
    <n v="1659.75"/>
  </r>
  <r>
    <s v="Lifestyle"/>
    <s v="Dunk Low"/>
    <x v="4"/>
    <s v="Missing"/>
    <s v="Unknown"/>
    <s v="No"/>
    <n v="2"/>
    <s v="Sold"/>
    <m/>
    <m/>
    <s v="Invalid"/>
    <s v="Exclude"/>
    <n v="0"/>
    <s v="Insufficient Data"/>
    <s v="Missing Information"/>
    <s v="Exclude"/>
    <x v="277"/>
    <d v="2024-11-20T00:00:00"/>
    <s v="Yes"/>
    <s v="Retail"/>
    <s v="Mumbai"/>
    <x v="2"/>
    <n v="1007.7"/>
  </r>
  <r>
    <s v="Basketball"/>
    <s v="LeBron 20"/>
    <x v="4"/>
    <s v="Missing"/>
    <s v="Unknown"/>
    <s v="No"/>
    <n v="3"/>
    <s v="Sold"/>
    <m/>
    <n v="1.1100000000000001"/>
    <s v="Invalid"/>
    <s v="Exclude"/>
    <n v="0"/>
    <s v="Insufficient Data"/>
    <s v="Missing Information"/>
    <s v="Exclude"/>
    <x v="278"/>
    <d v="2025-01-20T00:00:00"/>
    <s v="Yes"/>
    <s v="Retail"/>
    <s v="Bangalore"/>
    <x v="5"/>
    <n v="36.159999999999997"/>
  </r>
  <r>
    <s v="Running"/>
    <s v="React Infinity"/>
    <x v="0"/>
    <s v="Alphabet"/>
    <s v="M"/>
    <s v="Yes"/>
    <n v="2"/>
    <s v="Sold"/>
    <n v="4110.72"/>
    <n v="0.32"/>
    <s v="Valid"/>
    <s v="Include"/>
    <n v="5590.58"/>
    <n v="5590.5792000000001"/>
    <s v="Valid Revenue"/>
    <s v="Include"/>
    <x v="68"/>
    <d v="2024-12-24T00:00:00"/>
    <s v="Yes"/>
    <s v="Retail"/>
    <s v="bengaluru"/>
    <x v="0"/>
    <n v="3894.95"/>
  </r>
  <r>
    <s v="Basketball"/>
    <s v="Air Jordan"/>
    <x v="2"/>
    <s v="Alphabet"/>
    <s v="XL"/>
    <s v="Yes"/>
    <n v="1"/>
    <s v="Sold"/>
    <m/>
    <m/>
    <s v="Invalid"/>
    <s v="Exclude"/>
    <n v="0"/>
    <s v="Insufficient Data"/>
    <s v="Missing Information"/>
    <s v="Exclude"/>
    <x v="279"/>
    <d v="2023-11-29T00:00:00"/>
    <s v="Yes"/>
    <s v="Online"/>
    <s v="Mumbai"/>
    <x v="2"/>
    <n v="2592.98"/>
  </r>
  <r>
    <s v="Training"/>
    <s v="ZoomX Invincible"/>
    <x v="4"/>
    <s v="Missing"/>
    <s v="Unknown"/>
    <s v="No"/>
    <m/>
    <s v="Available"/>
    <m/>
    <m/>
    <s v="Invalid"/>
    <s v="Exclude"/>
    <n v="0"/>
    <s v="Insufficient Data"/>
    <s v="Missing Information"/>
    <s v="Exclude"/>
    <x v="280"/>
    <d v="2025-06-01T00:00:00"/>
    <s v="Yes"/>
    <s v="Retail"/>
    <s v="Pune"/>
    <x v="3"/>
    <n v="1574.98"/>
  </r>
  <r>
    <s v="Soccer"/>
    <s v="Premier III"/>
    <x v="1"/>
    <s v="Alphabet"/>
    <s v="L"/>
    <s v="Yes"/>
    <m/>
    <s v="Available"/>
    <n v="8347.8700000000008"/>
    <m/>
    <s v="Invalid"/>
    <s v="Exclude"/>
    <n v="0"/>
    <s v="Insufficient Data"/>
    <s v="Missing Information"/>
    <s v="Exclude"/>
    <x v="281"/>
    <d v="2024-06-07T00:00:00"/>
    <s v="Yes"/>
    <s v="Retail"/>
    <s v="Hyderabad"/>
    <x v="1"/>
    <n v="1488.3"/>
  </r>
  <r>
    <s v="Running"/>
    <s v="Pegasus Turbo"/>
    <x v="4"/>
    <s v="Missing"/>
    <s v="Unknown"/>
    <s v="No"/>
    <m/>
    <s v="Available"/>
    <m/>
    <n v="0.99"/>
    <s v="Valid"/>
    <s v="Include"/>
    <n v="0"/>
    <s v="Insufficient Data"/>
    <s v="Missing Information"/>
    <s v="Exclude"/>
    <x v="101"/>
    <d v="2025-07-06T00:00:00"/>
    <s v="Yes"/>
    <s v="Online"/>
    <s v="bengaluru"/>
    <x v="0"/>
    <n v="3100.16"/>
  </r>
  <r>
    <s v="Lifestyle"/>
    <s v="Air Force 1"/>
    <x v="1"/>
    <s v="Alphabet"/>
    <s v="L"/>
    <s v="Yes"/>
    <m/>
    <s v="Available"/>
    <n v="6453.36"/>
    <m/>
    <s v="Invalid"/>
    <s v="Exclude"/>
    <n v="0"/>
    <s v="Insufficient Data"/>
    <s v="Missing Information"/>
    <s v="Exclude"/>
    <x v="5"/>
    <d v="2025-06-04T00:00:00"/>
    <s v="Yes"/>
    <s v="Retail"/>
    <s v="Kolkata"/>
    <x v="6"/>
    <n v="2321.06"/>
  </r>
  <r>
    <s v="Basketball"/>
    <s v="Kyrie Flytrap"/>
    <x v="0"/>
    <s v="Alphabet"/>
    <s v="M"/>
    <s v="Yes"/>
    <n v="0"/>
    <s v="Available"/>
    <m/>
    <m/>
    <s v="Invalid"/>
    <s v="Exclude"/>
    <n v="0"/>
    <s v="Insufficient Data"/>
    <s v="Missing Information"/>
    <s v="Exclude"/>
    <x v="282"/>
    <d v="2023-09-10T00:00:00"/>
    <s v="Yes"/>
    <s v="Retail"/>
    <s v="Mumbai"/>
    <x v="2"/>
    <n v="2412.8200000000002"/>
  </r>
  <r>
    <s v="Training"/>
    <s v="ZoomX Invincible"/>
    <x v="2"/>
    <s v="Alphabet"/>
    <s v="XL"/>
    <s v="Yes"/>
    <n v="-1"/>
    <s v="Check Return/Refund"/>
    <m/>
    <m/>
    <s v="Invalid"/>
    <s v="Exclude"/>
    <n v="0"/>
    <s v="Insufficient Data"/>
    <s v="Missing Information"/>
    <s v="Exclude"/>
    <x v="278"/>
    <d v="2025-01-20T00:00:00"/>
    <s v="Yes"/>
    <s v="Online"/>
    <s v="Bangalore"/>
    <x v="5"/>
    <n v="-173.16"/>
  </r>
  <r>
    <s v="Basketball"/>
    <s v="Zoom Freak"/>
    <x v="4"/>
    <s v="Missing"/>
    <s v="Unknown"/>
    <s v="No"/>
    <n v="3"/>
    <s v="Sold"/>
    <m/>
    <m/>
    <s v="Invalid"/>
    <s v="Exclude"/>
    <n v="0"/>
    <s v="Insufficient Data"/>
    <s v="Missing Information"/>
    <s v="Exclude"/>
    <x v="2"/>
    <s v="Missing Date"/>
    <s v="No"/>
    <s v="Online"/>
    <s v="Hyderabad"/>
    <x v="1"/>
    <n v="-278.07"/>
  </r>
  <r>
    <s v="Running"/>
    <s v="Free RN"/>
    <x v="5"/>
    <s v="Number"/>
    <s v="9"/>
    <s v="Yes"/>
    <m/>
    <s v="Available"/>
    <m/>
    <n v="1.1100000000000001"/>
    <s v="Invalid"/>
    <s v="Exclude"/>
    <n v="0"/>
    <s v="Insufficient Data"/>
    <s v="Missing Information"/>
    <s v="Exclude"/>
    <x v="72"/>
    <d v="2025-07-03T00:00:00"/>
    <s v="Yes"/>
    <s v="Online"/>
    <s v="bengaluru"/>
    <x v="0"/>
    <n v="3748.24"/>
  </r>
  <r>
    <s v="Training"/>
    <s v="SuperRep Go"/>
    <x v="4"/>
    <s v="Missing"/>
    <s v="Unknown"/>
    <s v="No"/>
    <m/>
    <s v="Available"/>
    <n v="2225.73"/>
    <m/>
    <s v="Invalid"/>
    <s v="Exclude"/>
    <n v="0"/>
    <s v="Insufficient Data"/>
    <s v="Missing Information"/>
    <s v="Exclude"/>
    <x v="102"/>
    <d v="2025-05-27T00:00:00"/>
    <s v="Yes"/>
    <s v="Online"/>
    <s v="Delhi"/>
    <x v="4"/>
    <n v="276.63"/>
  </r>
  <r>
    <s v="Soccer"/>
    <s v="Phantom GT"/>
    <x v="1"/>
    <s v="Alphabet"/>
    <s v="L"/>
    <s v="Yes"/>
    <n v="2"/>
    <s v="Sold"/>
    <m/>
    <m/>
    <s v="Invalid"/>
    <s v="Exclude"/>
    <n v="0"/>
    <s v="Insufficient Data"/>
    <s v="Missing Information"/>
    <s v="Exclude"/>
    <x v="283"/>
    <d v="2024-03-13T00:00:00"/>
    <s v="Yes"/>
    <s v="Retail"/>
    <s v="Hyderabad"/>
    <x v="1"/>
    <n v="2116.5300000000002"/>
  </r>
  <r>
    <s v="Soccer"/>
    <s v="Premier III"/>
    <x v="2"/>
    <s v="Alphabet"/>
    <s v="XL"/>
    <s v="Yes"/>
    <n v="1"/>
    <s v="Sold"/>
    <m/>
    <n v="1.1599999999999999"/>
    <s v="Invalid"/>
    <s v="Exclude"/>
    <n v="0"/>
    <s v="Insufficient Data"/>
    <s v="Missing Information"/>
    <s v="Exclude"/>
    <x v="2"/>
    <s v="Missing Date"/>
    <s v="No"/>
    <s v="Retail"/>
    <s v="Kolkata"/>
    <x v="6"/>
    <n v="1811.51"/>
  </r>
  <r>
    <s v="Running"/>
    <s v="React Infinity"/>
    <x v="1"/>
    <s v="Alphabet"/>
    <s v="L"/>
    <s v="Yes"/>
    <m/>
    <s v="Available"/>
    <m/>
    <m/>
    <s v="Invalid"/>
    <s v="Exclude"/>
    <n v="0"/>
    <s v="Insufficient Data"/>
    <s v="Missing Information"/>
    <s v="Exclude"/>
    <x v="160"/>
    <d v="2024-11-23T00:00:00"/>
    <s v="Yes"/>
    <s v="Online"/>
    <s v="bengaluru"/>
    <x v="0"/>
    <n v="1086.0899999999999"/>
  </r>
  <r>
    <s v="Running"/>
    <s v="React Infinity"/>
    <x v="4"/>
    <s v="Missing"/>
    <s v="Unknown"/>
    <s v="No"/>
    <n v="0"/>
    <s v="Available"/>
    <n v="2165.14"/>
    <n v="0.36"/>
    <s v="Valid"/>
    <s v="Include"/>
    <n v="0"/>
    <n v="0"/>
    <s v="No Recorded Revenue"/>
    <s v="Exclude"/>
    <x v="2"/>
    <s v="Missing Date"/>
    <s v="No"/>
    <s v="Online"/>
    <s v="Mumbai"/>
    <x v="2"/>
    <n v="3012.1"/>
  </r>
  <r>
    <s v="Running"/>
    <s v="Pegasus Turbo"/>
    <x v="4"/>
    <s v="Missing"/>
    <s v="Unknown"/>
    <s v="No"/>
    <n v="-1"/>
    <s v="Check Return/Refund"/>
    <n v="6310.25"/>
    <n v="0.1"/>
    <s v="Valid"/>
    <s v="Include"/>
    <n v="-5679.23"/>
    <n v="-5679.2250000000004"/>
    <s v="Negative Revenue"/>
    <s v="Exclude"/>
    <x v="171"/>
    <d v="2025-02-13T00:00:00"/>
    <s v="Yes"/>
    <s v="Online"/>
    <s v="Bangalore"/>
    <x v="5"/>
    <n v="2399.42"/>
  </r>
  <r>
    <s v="Training"/>
    <s v="Metcon 7"/>
    <x v="0"/>
    <s v="Alphabet"/>
    <s v="M"/>
    <s v="Yes"/>
    <m/>
    <s v="Available"/>
    <n v="6110.96"/>
    <m/>
    <s v="Invalid"/>
    <s v="Exclude"/>
    <n v="0"/>
    <s v="Insufficient Data"/>
    <s v="Missing Information"/>
    <s v="Exclude"/>
    <x v="2"/>
    <s v="Missing Date"/>
    <s v="No"/>
    <s v="Online"/>
    <s v="Kolkata"/>
    <x v="6"/>
    <n v="3074.69"/>
  </r>
  <r>
    <s v="Basketball"/>
    <s v="Zoom Freak"/>
    <x v="2"/>
    <s v="Alphabet"/>
    <s v="XL"/>
    <s v="Yes"/>
    <n v="4"/>
    <s v="Sold"/>
    <n v="9848.7999999999993"/>
    <m/>
    <s v="Invalid"/>
    <s v="Exclude"/>
    <n v="0"/>
    <n v="39395.199999999997"/>
    <s v="Valid Revenue"/>
    <s v="Include"/>
    <x v="6"/>
    <d v="2024-10-11T00:00:00"/>
    <s v="Yes"/>
    <s v="Online"/>
    <s v="Pune"/>
    <x v="3"/>
    <n v="2764.66"/>
  </r>
  <r>
    <s v="Basketball"/>
    <s v="Air Jordan"/>
    <x v="0"/>
    <s v="Alphabet"/>
    <s v="M"/>
    <s v="Yes"/>
    <n v="1"/>
    <s v="Sold"/>
    <m/>
    <m/>
    <s v="Invalid"/>
    <s v="Exclude"/>
    <n v="0"/>
    <s v="Insufficient Data"/>
    <s v="Missing Information"/>
    <s v="Exclude"/>
    <x v="284"/>
    <d v="2025-05-26T00:00:00"/>
    <s v="Yes"/>
    <s v="Online"/>
    <s v="bengaluru"/>
    <x v="0"/>
    <n v="1790.41"/>
  </r>
  <r>
    <s v="Training"/>
    <s v="SuperRep Go"/>
    <x v="4"/>
    <s v="Missing"/>
    <s v="Unknown"/>
    <s v="No"/>
    <n v="1"/>
    <s v="Sold"/>
    <n v="7532.24"/>
    <m/>
    <s v="Invalid"/>
    <s v="Exclude"/>
    <n v="0"/>
    <n v="7532.24"/>
    <s v="Valid Revenue"/>
    <s v="Include"/>
    <x v="2"/>
    <s v="Missing Date"/>
    <s v="No"/>
    <s v="Retail"/>
    <s v="Pune"/>
    <x v="3"/>
    <n v="1060.53"/>
  </r>
  <r>
    <s v="Running"/>
    <s v="React Infinity"/>
    <x v="4"/>
    <s v="Missing"/>
    <s v="Unknown"/>
    <s v="No"/>
    <m/>
    <s v="Available"/>
    <m/>
    <m/>
    <s v="Invalid"/>
    <s v="Exclude"/>
    <n v="0"/>
    <s v="Insufficient Data"/>
    <s v="Missing Information"/>
    <s v="Exclude"/>
    <x v="285"/>
    <d v="2024-01-21T00:00:00"/>
    <s v="Yes"/>
    <s v="Online"/>
    <s v="Pune"/>
    <x v="3"/>
    <n v="157.65"/>
  </r>
  <r>
    <s v="Lifestyle"/>
    <s v="Air Force 1"/>
    <x v="8"/>
    <s v="Number"/>
    <s v="7"/>
    <s v="Yes"/>
    <n v="1"/>
    <s v="Sold"/>
    <n v="3059.89"/>
    <m/>
    <s v="Invalid"/>
    <s v="Exclude"/>
    <n v="0"/>
    <n v="3059.89"/>
    <s v="Valid Revenue"/>
    <s v="Include"/>
    <x v="2"/>
    <s v="Missing Date"/>
    <s v="No"/>
    <s v="Online"/>
    <s v="Hyderabad"/>
    <x v="1"/>
    <n v="1968.82"/>
  </r>
  <r>
    <s v="Basketball"/>
    <s v="Air Jordan"/>
    <x v="1"/>
    <s v="Alphabet"/>
    <s v="L"/>
    <s v="Yes"/>
    <m/>
    <s v="Available"/>
    <m/>
    <n v="1.03"/>
    <s v="Invalid"/>
    <s v="Exclude"/>
    <n v="0"/>
    <s v="Insufficient Data"/>
    <s v="Missing Information"/>
    <s v="Exclude"/>
    <x v="286"/>
    <d v="2024-07-03T00:00:00"/>
    <s v="Yes"/>
    <s v="Retail"/>
    <s v="Delhi"/>
    <x v="4"/>
    <n v="-703.61"/>
  </r>
  <r>
    <s v="Running"/>
    <s v="React Infinity"/>
    <x v="1"/>
    <s v="Alphabet"/>
    <s v="L"/>
    <s v="Yes"/>
    <m/>
    <s v="Available"/>
    <n v="9701.7199999999993"/>
    <m/>
    <s v="Invalid"/>
    <s v="Exclude"/>
    <n v="0"/>
    <s v="Insufficient Data"/>
    <s v="Missing Information"/>
    <s v="Exclude"/>
    <x v="66"/>
    <d v="2024-11-10T00:00:00"/>
    <s v="Yes"/>
    <s v="Online"/>
    <s v="Hyderabad"/>
    <x v="1"/>
    <n v="-835.82"/>
  </r>
  <r>
    <s v="Soccer"/>
    <s v="Mercurial Superfly"/>
    <x v="4"/>
    <s v="Missing"/>
    <s v="Unknown"/>
    <s v="No"/>
    <m/>
    <s v="Available"/>
    <m/>
    <n v="0.14000000000000001"/>
    <s v="Valid"/>
    <s v="Include"/>
    <n v="0"/>
    <s v="Insufficient Data"/>
    <s v="Missing Information"/>
    <s v="Exclude"/>
    <x v="182"/>
    <d v="2025-05-09T00:00:00"/>
    <s v="Yes"/>
    <s v="Online"/>
    <s v="bengaluru"/>
    <x v="0"/>
    <n v="-945.88"/>
  </r>
  <r>
    <s v="Lifestyle"/>
    <s v="Blazer Mid"/>
    <x v="0"/>
    <s v="Alphabet"/>
    <s v="M"/>
    <s v="Yes"/>
    <n v="4"/>
    <s v="Sold"/>
    <n v="3645.35"/>
    <m/>
    <s v="Invalid"/>
    <s v="Exclude"/>
    <n v="0"/>
    <n v="14581.4"/>
    <s v="Valid Revenue"/>
    <s v="Include"/>
    <x v="191"/>
    <d v="2024-09-25T00:00:00"/>
    <s v="Yes"/>
    <s v="Online"/>
    <s v="Kolkata"/>
    <x v="6"/>
    <n v="3265.83"/>
  </r>
  <r>
    <s v="Running"/>
    <s v="Pegasus Turbo"/>
    <x v="2"/>
    <s v="Alphabet"/>
    <s v="XL"/>
    <s v="Yes"/>
    <n v="4"/>
    <s v="Sold"/>
    <n v="6243.91"/>
    <m/>
    <s v="Invalid"/>
    <s v="Exclude"/>
    <n v="0"/>
    <n v="24975.64"/>
    <s v="Valid Revenue"/>
    <s v="Include"/>
    <x v="287"/>
    <d v="2024-02-13T00:00:00"/>
    <s v="Yes"/>
    <s v="Retail"/>
    <s v="Kolkata"/>
    <x v="6"/>
    <n v="-199.13"/>
  </r>
  <r>
    <s v="Basketball"/>
    <s v="LeBron 20"/>
    <x v="0"/>
    <s v="Alphabet"/>
    <s v="M"/>
    <s v="Yes"/>
    <m/>
    <s v="Available"/>
    <n v="7007.6"/>
    <m/>
    <s v="Invalid"/>
    <s v="Exclude"/>
    <n v="0"/>
    <s v="Insufficient Data"/>
    <s v="Missing Information"/>
    <s v="Exclude"/>
    <x v="208"/>
    <d v="2024-08-07T00:00:00"/>
    <s v="Yes"/>
    <s v="Retail"/>
    <s v="Kolkata"/>
    <x v="6"/>
    <n v="2068.4899999999998"/>
  </r>
  <r>
    <s v="Lifestyle"/>
    <s v="Air Force 1"/>
    <x v="2"/>
    <s v="Alphabet"/>
    <s v="XL"/>
    <s v="Yes"/>
    <m/>
    <s v="Available"/>
    <m/>
    <m/>
    <s v="Invalid"/>
    <s v="Exclude"/>
    <n v="0"/>
    <s v="Insufficient Data"/>
    <s v="Missing Information"/>
    <s v="Exclude"/>
    <x v="79"/>
    <d v="2024-11-21T00:00:00"/>
    <s v="Yes"/>
    <s v="Online"/>
    <s v="Kolkata"/>
    <x v="6"/>
    <n v="997.53"/>
  </r>
  <r>
    <s v="Training"/>
    <s v="Metcon 7"/>
    <x v="2"/>
    <s v="Alphabet"/>
    <s v="XL"/>
    <s v="Yes"/>
    <n v="2"/>
    <s v="Sold"/>
    <m/>
    <m/>
    <s v="Invalid"/>
    <s v="Exclude"/>
    <n v="0"/>
    <s v="Insufficient Data"/>
    <s v="Missing Information"/>
    <s v="Exclude"/>
    <x v="288"/>
    <d v="2025-02-18T00:00:00"/>
    <s v="Yes"/>
    <s v="Retail"/>
    <s v="Kolkata"/>
    <x v="6"/>
    <n v="3453.18"/>
  </r>
  <r>
    <s v="Lifestyle"/>
    <s v="Waffle One"/>
    <x v="9"/>
    <s v="Number"/>
    <s v="10"/>
    <s v="Yes"/>
    <n v="1"/>
    <s v="Sold"/>
    <m/>
    <m/>
    <s v="Invalid"/>
    <s v="Exclude"/>
    <n v="0"/>
    <s v="Insufficient Data"/>
    <s v="Missing Information"/>
    <s v="Exclude"/>
    <x v="112"/>
    <d v="2024-08-01T00:00:00"/>
    <s v="Yes"/>
    <s v="Retail"/>
    <s v="Hyderabad"/>
    <x v="1"/>
    <n v="3188.07"/>
  </r>
  <r>
    <s v="Lifestyle"/>
    <s v="Air Force 1"/>
    <x v="2"/>
    <s v="Alphabet"/>
    <s v="XL"/>
    <s v="Yes"/>
    <m/>
    <s v="Available"/>
    <n v="7408.91"/>
    <m/>
    <s v="Invalid"/>
    <s v="Exclude"/>
    <n v="0"/>
    <s v="Insufficient Data"/>
    <s v="Missing Information"/>
    <s v="Exclude"/>
    <x v="289"/>
    <d v="2024-03-18T00:00:00"/>
    <s v="Yes"/>
    <s v="Online"/>
    <s v="Delhi"/>
    <x v="4"/>
    <n v="-138.78"/>
  </r>
  <r>
    <s v="Training"/>
    <s v="ZoomX Invincible"/>
    <x v="3"/>
    <s v="Number"/>
    <s v="11"/>
    <s v="Yes"/>
    <n v="2"/>
    <s v="Sold"/>
    <m/>
    <m/>
    <s v="Invalid"/>
    <s v="Exclude"/>
    <n v="0"/>
    <s v="Insufficient Data"/>
    <s v="Missing Information"/>
    <s v="Exclude"/>
    <x v="290"/>
    <d v="2025-06-10T00:00:00"/>
    <s v="Yes"/>
    <s v="Online"/>
    <s v="Delhi"/>
    <x v="4"/>
    <n v="134.1"/>
  </r>
  <r>
    <s v="Running"/>
    <s v="React Infinity"/>
    <x v="2"/>
    <s v="Alphabet"/>
    <s v="XL"/>
    <s v="Yes"/>
    <m/>
    <s v="Available"/>
    <m/>
    <m/>
    <s v="Invalid"/>
    <s v="Exclude"/>
    <n v="0"/>
    <s v="Insufficient Data"/>
    <s v="Missing Information"/>
    <s v="Exclude"/>
    <x v="2"/>
    <s v="Missing Date"/>
    <s v="No"/>
    <s v="Online"/>
    <s v="Kolkata"/>
    <x v="6"/>
    <n v="3008.62"/>
  </r>
  <r>
    <s v="Lifestyle"/>
    <s v="Dunk Low"/>
    <x v="0"/>
    <s v="Alphabet"/>
    <s v="M"/>
    <s v="Yes"/>
    <n v="2"/>
    <s v="Sold"/>
    <n v="4357.79"/>
    <m/>
    <s v="Invalid"/>
    <s v="Exclude"/>
    <n v="0"/>
    <n v="8715.58"/>
    <s v="Valid Revenue"/>
    <s v="Include"/>
    <x v="185"/>
    <d v="2025-02-27T00:00:00"/>
    <s v="Yes"/>
    <s v="Retail"/>
    <s v="Mumbai"/>
    <x v="2"/>
    <n v="3936.13"/>
  </r>
  <r>
    <s v="Soccer"/>
    <s v="Premier III"/>
    <x v="2"/>
    <s v="Alphabet"/>
    <s v="XL"/>
    <s v="Yes"/>
    <m/>
    <s v="Available"/>
    <m/>
    <m/>
    <s v="Invalid"/>
    <s v="Exclude"/>
    <n v="0"/>
    <s v="Insufficient Data"/>
    <s v="Missing Information"/>
    <s v="Exclude"/>
    <x v="291"/>
    <d v="2025-04-09T00:00:00"/>
    <s v="Yes"/>
    <s v="Online"/>
    <s v="Hyderabad"/>
    <x v="1"/>
    <n v="2875.41"/>
  </r>
  <r>
    <s v="Soccer"/>
    <s v="Tiempo Legend"/>
    <x v="1"/>
    <s v="Alphabet"/>
    <s v="L"/>
    <s v="Yes"/>
    <m/>
    <s v="Available"/>
    <m/>
    <m/>
    <s v="Invalid"/>
    <s v="Exclude"/>
    <n v="0"/>
    <s v="Insufficient Data"/>
    <s v="Missing Information"/>
    <s v="Exclude"/>
    <x v="273"/>
    <d v="2025-04-17T00:00:00"/>
    <s v="Yes"/>
    <s v="Retail"/>
    <s v="Bangalore"/>
    <x v="5"/>
    <n v="72.78"/>
  </r>
  <r>
    <s v="Training"/>
    <s v="Flex Trainer"/>
    <x v="1"/>
    <s v="Alphabet"/>
    <s v="L"/>
    <s v="Yes"/>
    <m/>
    <s v="Available"/>
    <m/>
    <n v="1.02"/>
    <s v="Invalid"/>
    <s v="Exclude"/>
    <n v="0"/>
    <s v="Insufficient Data"/>
    <s v="Missing Information"/>
    <s v="Exclude"/>
    <x v="292"/>
    <d v="2024-01-31T00:00:00"/>
    <s v="Yes"/>
    <s v="Online"/>
    <s v="Mumbai"/>
    <x v="2"/>
    <n v="2155.46"/>
  </r>
  <r>
    <s v="Training"/>
    <s v="SuperRep Go"/>
    <x v="0"/>
    <s v="Alphabet"/>
    <s v="M"/>
    <s v="Yes"/>
    <m/>
    <s v="Available"/>
    <m/>
    <m/>
    <s v="Invalid"/>
    <s v="Exclude"/>
    <n v="0"/>
    <s v="Insufficient Data"/>
    <s v="Missing Information"/>
    <s v="Exclude"/>
    <x v="2"/>
    <s v="Missing Date"/>
    <s v="No"/>
    <s v="Online"/>
    <s v="Pune"/>
    <x v="3"/>
    <n v="506.26"/>
  </r>
  <r>
    <s v="Soccer"/>
    <s v="Tiempo Legend"/>
    <x v="2"/>
    <s v="Alphabet"/>
    <s v="XL"/>
    <s v="Yes"/>
    <n v="2"/>
    <s v="Sold"/>
    <n v="2786.84"/>
    <n v="0.21"/>
    <s v="Valid"/>
    <s v="Include"/>
    <n v="4403.21"/>
    <n v="4403.2072000000007"/>
    <s v="Valid Revenue"/>
    <s v="Include"/>
    <x v="293"/>
    <d v="2025-01-25T00:00:00"/>
    <s v="Yes"/>
    <s v="Online"/>
    <s v="Mumbai"/>
    <x v="2"/>
    <n v="3345.36"/>
  </r>
  <r>
    <s v="Running"/>
    <s v="Air Zoom"/>
    <x v="0"/>
    <s v="Alphabet"/>
    <s v="M"/>
    <s v="Yes"/>
    <m/>
    <s v="Available"/>
    <n v="2221.7800000000002"/>
    <n v="0.55000000000000004"/>
    <s v="Valid"/>
    <s v="Include"/>
    <n v="0"/>
    <s v="Insufficient Data"/>
    <s v="Missing Information"/>
    <s v="Exclude"/>
    <x v="38"/>
    <d v="2024-10-02T00:00:00"/>
    <s v="Yes"/>
    <s v="Retail"/>
    <s v="Delhi"/>
    <x v="4"/>
    <n v="-1091.6600000000001"/>
  </r>
  <r>
    <s v="Lifestyle"/>
    <s v="Waffle One"/>
    <x v="0"/>
    <s v="Alphabet"/>
    <s v="M"/>
    <s v="Yes"/>
    <m/>
    <s v="Available"/>
    <m/>
    <m/>
    <s v="Invalid"/>
    <s v="Exclude"/>
    <n v="0"/>
    <s v="Insufficient Data"/>
    <s v="Missing Information"/>
    <s v="Exclude"/>
    <x v="294"/>
    <d v="2025-05-30T00:00:00"/>
    <s v="Yes"/>
    <s v="Retail"/>
    <s v="Bangalore"/>
    <x v="5"/>
    <n v="2596.8000000000002"/>
  </r>
  <r>
    <s v="Lifestyle"/>
    <s v="Waffle One"/>
    <x v="4"/>
    <s v="Missing"/>
    <s v="Unknown"/>
    <s v="No"/>
    <n v="2"/>
    <s v="Sold"/>
    <n v="9701.24"/>
    <m/>
    <s v="Invalid"/>
    <s v="Exclude"/>
    <n v="0"/>
    <n v="19402.48"/>
    <s v="Valid Revenue"/>
    <s v="Include"/>
    <x v="127"/>
    <d v="2024-10-06T00:00:00"/>
    <s v="Yes"/>
    <s v="Retail"/>
    <s v="Kolkata"/>
    <x v="6"/>
    <n v="223.82"/>
  </r>
  <r>
    <s v="Running"/>
    <s v="Free RN"/>
    <x v="1"/>
    <s v="Alphabet"/>
    <s v="L"/>
    <s v="Yes"/>
    <m/>
    <s v="Available"/>
    <m/>
    <m/>
    <s v="Invalid"/>
    <s v="Exclude"/>
    <n v="0"/>
    <s v="Insufficient Data"/>
    <s v="Missing Information"/>
    <s v="Exclude"/>
    <x v="143"/>
    <d v="2025-02-26T00:00:00"/>
    <s v="Yes"/>
    <s v="Online"/>
    <s v="bengaluru"/>
    <x v="0"/>
    <n v="3748.73"/>
  </r>
  <r>
    <s v="Lifestyle"/>
    <s v="Air Force 1"/>
    <x v="1"/>
    <s v="Alphabet"/>
    <s v="L"/>
    <s v="Yes"/>
    <m/>
    <s v="Available"/>
    <n v="8794.64"/>
    <m/>
    <s v="Invalid"/>
    <s v="Exclude"/>
    <n v="0"/>
    <s v="Insufficient Data"/>
    <s v="Missing Information"/>
    <s v="Exclude"/>
    <x v="295"/>
    <d v="2025-01-09T00:00:00"/>
    <s v="Yes"/>
    <s v="Online"/>
    <s v="Mumbai"/>
    <x v="2"/>
    <n v="-938.07"/>
  </r>
  <r>
    <s v="Running"/>
    <s v="React Infinity"/>
    <x v="0"/>
    <s v="Alphabet"/>
    <s v="M"/>
    <s v="Yes"/>
    <m/>
    <s v="Available"/>
    <m/>
    <m/>
    <s v="Invalid"/>
    <s v="Exclude"/>
    <n v="0"/>
    <s v="Insufficient Data"/>
    <s v="Missing Information"/>
    <s v="Exclude"/>
    <x v="296"/>
    <d v="2025-05-19T00:00:00"/>
    <s v="Yes"/>
    <s v="Retail"/>
    <s v="Mumbai"/>
    <x v="2"/>
    <n v="-1180.1099999999999"/>
  </r>
  <r>
    <s v="Running"/>
    <s v="React Infinity"/>
    <x v="2"/>
    <s v="Alphabet"/>
    <s v="XL"/>
    <s v="Yes"/>
    <m/>
    <s v="Available"/>
    <m/>
    <n v="0.18"/>
    <s v="Valid"/>
    <s v="Include"/>
    <n v="0"/>
    <s v="Insufficient Data"/>
    <s v="Missing Information"/>
    <s v="Exclude"/>
    <x v="2"/>
    <s v="Missing Date"/>
    <s v="No"/>
    <s v="Retail"/>
    <s v="Hyderabad"/>
    <x v="1"/>
    <n v="-1115.8900000000001"/>
  </r>
  <r>
    <s v="Lifestyle"/>
    <s v="Waffle One"/>
    <x v="4"/>
    <s v="Missing"/>
    <s v="Unknown"/>
    <s v="No"/>
    <m/>
    <s v="Available"/>
    <m/>
    <m/>
    <s v="Invalid"/>
    <s v="Exclude"/>
    <n v="0"/>
    <s v="Insufficient Data"/>
    <s v="Missing Information"/>
    <s v="Exclude"/>
    <x v="2"/>
    <s v="Missing Date"/>
    <s v="No"/>
    <s v="Retail"/>
    <s v="Hyderabad"/>
    <x v="1"/>
    <n v="-244.09"/>
  </r>
  <r>
    <s v="Training"/>
    <s v="ZoomX Invincible"/>
    <x v="1"/>
    <s v="Alphabet"/>
    <s v="L"/>
    <s v="Yes"/>
    <m/>
    <s v="Available"/>
    <n v="8856.07"/>
    <m/>
    <s v="Invalid"/>
    <s v="Exclude"/>
    <n v="0"/>
    <s v="Insufficient Data"/>
    <s v="Missing Information"/>
    <s v="Exclude"/>
    <x v="2"/>
    <s v="Missing Date"/>
    <s v="No"/>
    <s v="Online"/>
    <s v="Bangalore"/>
    <x v="5"/>
    <n v="2069.9299999999998"/>
  </r>
  <r>
    <s v="Training"/>
    <s v="Metcon 7"/>
    <x v="1"/>
    <s v="Alphabet"/>
    <s v="L"/>
    <s v="Yes"/>
    <m/>
    <s v="Available"/>
    <m/>
    <m/>
    <s v="Invalid"/>
    <s v="Exclude"/>
    <n v="0"/>
    <s v="Insufficient Data"/>
    <s v="Missing Information"/>
    <s v="Exclude"/>
    <x v="64"/>
    <d v="2025-04-26T00:00:00"/>
    <s v="Yes"/>
    <s v="Retail"/>
    <s v="Bangalore"/>
    <x v="5"/>
    <n v="924.07"/>
  </r>
  <r>
    <s v="Training"/>
    <s v="ZoomX Invincible"/>
    <x v="2"/>
    <s v="Alphabet"/>
    <s v="XL"/>
    <s v="Yes"/>
    <m/>
    <s v="Available"/>
    <n v="5179.57"/>
    <m/>
    <s v="Invalid"/>
    <s v="Exclude"/>
    <n v="0"/>
    <s v="Insufficient Data"/>
    <s v="Missing Information"/>
    <s v="Exclude"/>
    <x v="96"/>
    <d v="2024-10-03T00:00:00"/>
    <s v="Yes"/>
    <s v="Retail"/>
    <s v="Bangalore"/>
    <x v="5"/>
    <n v="2084.9899999999998"/>
  </r>
  <r>
    <s v="Soccer"/>
    <s v="Mercurial Superfly"/>
    <x v="0"/>
    <s v="Alphabet"/>
    <s v="M"/>
    <s v="Yes"/>
    <n v="1"/>
    <s v="Sold"/>
    <n v="3068.13"/>
    <m/>
    <s v="Invalid"/>
    <s v="Exclude"/>
    <n v="0"/>
    <n v="3068.13"/>
    <s v="Valid Revenue"/>
    <s v="Include"/>
    <x v="236"/>
    <d v="2025-07-08T00:00:00"/>
    <s v="Yes"/>
    <s v="Retail"/>
    <s v="Kolkata"/>
    <x v="6"/>
    <n v="-586.29"/>
  </r>
  <r>
    <s v="Running"/>
    <s v="Pegasus Turbo"/>
    <x v="1"/>
    <s v="Alphabet"/>
    <s v="L"/>
    <s v="Yes"/>
    <m/>
    <s v="Available"/>
    <n v="9557"/>
    <m/>
    <s v="Invalid"/>
    <s v="Exclude"/>
    <n v="0"/>
    <s v="Insufficient Data"/>
    <s v="Missing Information"/>
    <s v="Exclude"/>
    <x v="297"/>
    <d v="2025-04-23T00:00:00"/>
    <s v="Yes"/>
    <s v="Online"/>
    <s v="Delhi"/>
    <x v="4"/>
    <n v="3847.47"/>
  </r>
  <r>
    <s v="Training"/>
    <s v="Flex Trainer"/>
    <x v="2"/>
    <s v="Alphabet"/>
    <s v="XL"/>
    <s v="Yes"/>
    <m/>
    <s v="Available"/>
    <n v="4366.09"/>
    <m/>
    <s v="Invalid"/>
    <s v="Exclude"/>
    <n v="0"/>
    <s v="Insufficient Data"/>
    <s v="Missing Information"/>
    <s v="Exclude"/>
    <x v="2"/>
    <s v="Missing Date"/>
    <s v="No"/>
    <s v="Retail"/>
    <s v="Delhi"/>
    <x v="4"/>
    <n v="1696.1"/>
  </r>
  <r>
    <s v="Soccer"/>
    <s v="Premier III"/>
    <x v="2"/>
    <s v="Alphabet"/>
    <s v="XL"/>
    <s v="Yes"/>
    <n v="1"/>
    <s v="Sold"/>
    <n v="6121.21"/>
    <n v="0.05"/>
    <s v="Valid"/>
    <s v="Include"/>
    <n v="5815.15"/>
    <n v="5815.1494999999995"/>
    <s v="Valid Revenue"/>
    <s v="Include"/>
    <x v="298"/>
    <d v="2023-09-08T00:00:00"/>
    <s v="Yes"/>
    <s v="Online"/>
    <s v="Kolkata"/>
    <x v="6"/>
    <n v="2470.08"/>
  </r>
  <r>
    <s v="Training"/>
    <s v="ZoomX Invincible"/>
    <x v="2"/>
    <s v="Alphabet"/>
    <s v="XL"/>
    <s v="Yes"/>
    <m/>
    <s v="Available"/>
    <m/>
    <m/>
    <s v="Invalid"/>
    <s v="Exclude"/>
    <n v="0"/>
    <s v="Insufficient Data"/>
    <s v="Missing Information"/>
    <s v="Exclude"/>
    <x v="2"/>
    <s v="Missing Date"/>
    <s v="No"/>
    <s v="Retail"/>
    <s v="Mumbai"/>
    <x v="2"/>
    <n v="853.25"/>
  </r>
  <r>
    <s v="Soccer"/>
    <s v="Premier III"/>
    <x v="9"/>
    <s v="Number"/>
    <s v="10"/>
    <s v="Yes"/>
    <n v="1"/>
    <s v="Sold"/>
    <m/>
    <n v="0.41"/>
    <s v="Valid"/>
    <s v="Include"/>
    <n v="0"/>
    <s v="Insufficient Data"/>
    <s v="Missing Information"/>
    <s v="Exclude"/>
    <x v="299"/>
    <d v="2025-05-03T00:00:00"/>
    <s v="Yes"/>
    <s v="Retail"/>
    <s v="Hyderabad"/>
    <x v="1"/>
    <n v="3389.34"/>
  </r>
  <r>
    <s v="Basketball"/>
    <s v="Kyrie Flytrap"/>
    <x v="4"/>
    <s v="Missing"/>
    <s v="Unknown"/>
    <s v="No"/>
    <m/>
    <s v="Available"/>
    <n v="6708.16"/>
    <m/>
    <s v="Invalid"/>
    <s v="Exclude"/>
    <n v="0"/>
    <s v="Insufficient Data"/>
    <s v="Missing Information"/>
    <s v="Exclude"/>
    <x v="219"/>
    <d v="2025-02-24T00:00:00"/>
    <s v="Yes"/>
    <s v="Online"/>
    <s v="Delhi"/>
    <x v="4"/>
    <n v="-739.72"/>
  </r>
  <r>
    <s v="Training"/>
    <s v="Flex Trainer"/>
    <x v="0"/>
    <s v="Alphabet"/>
    <s v="M"/>
    <s v="Yes"/>
    <n v="1"/>
    <s v="Sold"/>
    <n v="6755.56"/>
    <m/>
    <s v="Invalid"/>
    <s v="Exclude"/>
    <n v="0"/>
    <n v="6755.56"/>
    <s v="Valid Revenue"/>
    <s v="Include"/>
    <x v="300"/>
    <d v="2025-01-13T00:00:00"/>
    <s v="Yes"/>
    <s v="Retail"/>
    <s v="bengaluru"/>
    <x v="0"/>
    <n v="1002.19"/>
  </r>
  <r>
    <s v="Basketball"/>
    <s v="Kyrie Flytrap"/>
    <x v="8"/>
    <s v="Number"/>
    <s v="7"/>
    <s v="Yes"/>
    <m/>
    <s v="Available"/>
    <n v="2685.95"/>
    <m/>
    <s v="Invalid"/>
    <s v="Exclude"/>
    <n v="0"/>
    <s v="Insufficient Data"/>
    <s v="Missing Information"/>
    <s v="Exclude"/>
    <x v="2"/>
    <s v="Missing Date"/>
    <s v="No"/>
    <s v="Retail"/>
    <s v="Hyderabad"/>
    <x v="1"/>
    <n v="3675.97"/>
  </r>
  <r>
    <s v="Lifestyle"/>
    <s v="Air Force 1"/>
    <x v="9"/>
    <s v="Number"/>
    <s v="10"/>
    <s v="Yes"/>
    <n v="1"/>
    <s v="Sold"/>
    <m/>
    <m/>
    <s v="Invalid"/>
    <s v="Exclude"/>
    <n v="0"/>
    <s v="Insufficient Data"/>
    <s v="Missing Information"/>
    <s v="Exclude"/>
    <x v="2"/>
    <s v="Missing Date"/>
    <s v="No"/>
    <s v="Retail"/>
    <s v="Kolkata"/>
    <x v="6"/>
    <n v="1327.26"/>
  </r>
  <r>
    <s v="Basketball"/>
    <s v="LeBron 20"/>
    <x v="0"/>
    <s v="Alphabet"/>
    <s v="M"/>
    <s v="Yes"/>
    <n v="3"/>
    <s v="Sold"/>
    <m/>
    <m/>
    <s v="Invalid"/>
    <s v="Exclude"/>
    <n v="0"/>
    <s v="Insufficient Data"/>
    <s v="Missing Information"/>
    <s v="Exclude"/>
    <x v="123"/>
    <d v="2024-11-09T00:00:00"/>
    <s v="Yes"/>
    <s v="Retail"/>
    <s v="Kolkata"/>
    <x v="6"/>
    <n v="1115.74"/>
  </r>
  <r>
    <s v="Basketball"/>
    <s v="Kyrie Flytrap"/>
    <x v="1"/>
    <s v="Alphabet"/>
    <s v="L"/>
    <s v="Yes"/>
    <n v="-1"/>
    <s v="Check Return/Refund"/>
    <n v="3134.87"/>
    <m/>
    <s v="Invalid"/>
    <s v="Exclude"/>
    <n v="0"/>
    <n v="-3134.87"/>
    <s v="Negative Revenue"/>
    <s v="Exclude"/>
    <x v="2"/>
    <s v="Missing Date"/>
    <s v="No"/>
    <s v="Online"/>
    <s v="Mumbai"/>
    <x v="2"/>
    <n v="-1077.81"/>
  </r>
  <r>
    <s v="Lifestyle"/>
    <s v="Air Force 1"/>
    <x v="8"/>
    <s v="Number"/>
    <s v="7"/>
    <s v="Yes"/>
    <n v="3"/>
    <s v="Sold"/>
    <n v="6011.84"/>
    <m/>
    <s v="Invalid"/>
    <s v="Exclude"/>
    <n v="0"/>
    <n v="18035.52"/>
    <s v="Valid Revenue"/>
    <s v="Include"/>
    <x v="301"/>
    <d v="2025-02-10T00:00:00"/>
    <s v="Yes"/>
    <s v="Online"/>
    <s v="Kolkata"/>
    <x v="6"/>
    <n v="-99.73"/>
  </r>
  <r>
    <s v="Basketball"/>
    <s v="Zoom Freak"/>
    <x v="0"/>
    <s v="Alphabet"/>
    <s v="M"/>
    <s v="Yes"/>
    <n v="2"/>
    <s v="Sold"/>
    <m/>
    <m/>
    <s v="Invalid"/>
    <s v="Exclude"/>
    <n v="0"/>
    <s v="Insufficient Data"/>
    <s v="Missing Information"/>
    <s v="Exclude"/>
    <x v="7"/>
    <d v="2025-01-16T00:00:00"/>
    <s v="Yes"/>
    <s v="Retail"/>
    <s v="Delhi"/>
    <x v="4"/>
    <n v="3493.16"/>
  </r>
  <r>
    <s v="Soccer"/>
    <s v="Tiempo Legend"/>
    <x v="2"/>
    <s v="Alphabet"/>
    <s v="XL"/>
    <s v="Yes"/>
    <m/>
    <s v="Available"/>
    <n v="3642.21"/>
    <m/>
    <s v="Invalid"/>
    <s v="Exclude"/>
    <n v="0"/>
    <s v="Insufficient Data"/>
    <s v="Missing Information"/>
    <s v="Exclude"/>
    <x v="302"/>
    <d v="2024-03-25T00:00:00"/>
    <s v="Yes"/>
    <s v="Online"/>
    <s v="bengaluru"/>
    <x v="0"/>
    <n v="3900.7"/>
  </r>
  <r>
    <s v="Training"/>
    <s v="ZoomX Invincible"/>
    <x v="1"/>
    <s v="Alphabet"/>
    <s v="L"/>
    <s v="Yes"/>
    <n v="1"/>
    <s v="Sold"/>
    <m/>
    <m/>
    <s v="Invalid"/>
    <s v="Exclude"/>
    <n v="0"/>
    <s v="Insufficient Data"/>
    <s v="Missing Information"/>
    <s v="Exclude"/>
    <x v="140"/>
    <d v="2024-12-21T00:00:00"/>
    <s v="Yes"/>
    <s v="Retail"/>
    <s v="Mumbai"/>
    <x v="2"/>
    <n v="-79.099999999999994"/>
  </r>
  <r>
    <s v="Soccer"/>
    <s v="Mercurial Superfly"/>
    <x v="0"/>
    <s v="Alphabet"/>
    <s v="M"/>
    <s v="Yes"/>
    <n v="2"/>
    <s v="Sold"/>
    <n v="9443.35"/>
    <n v="0.54"/>
    <s v="Valid"/>
    <s v="Include"/>
    <n v="8687.8799999999992"/>
    <n v="8687.8819999999996"/>
    <s v="Valid Revenue"/>
    <s v="Include"/>
    <x v="303"/>
    <d v="2025-04-13T00:00:00"/>
    <s v="Yes"/>
    <s v="Retail"/>
    <s v="Kolkata"/>
    <x v="6"/>
    <n v="2706.61"/>
  </r>
  <r>
    <s v="Basketball"/>
    <s v="LeBron 20"/>
    <x v="0"/>
    <s v="Alphabet"/>
    <s v="M"/>
    <s v="Yes"/>
    <m/>
    <s v="Available"/>
    <m/>
    <n v="0.72"/>
    <s v="Valid"/>
    <s v="Include"/>
    <n v="0"/>
    <s v="Insufficient Data"/>
    <s v="Missing Information"/>
    <s v="Exclude"/>
    <x v="304"/>
    <d v="2023-08-07T00:00:00"/>
    <s v="Yes"/>
    <s v="Online"/>
    <s v="Delhi"/>
    <x v="4"/>
    <n v="1279.03"/>
  </r>
  <r>
    <s v="Lifestyle"/>
    <s v="Dunk Low"/>
    <x v="2"/>
    <s v="Alphabet"/>
    <s v="XL"/>
    <s v="Yes"/>
    <n v="4"/>
    <s v="Sold"/>
    <n v="3028.41"/>
    <m/>
    <s v="Invalid"/>
    <s v="Exclude"/>
    <n v="0"/>
    <n v="12113.64"/>
    <s v="Valid Revenue"/>
    <s v="Include"/>
    <x v="305"/>
    <d v="2024-09-18T00:00:00"/>
    <s v="Yes"/>
    <s v="Online"/>
    <s v="Mumbai"/>
    <x v="2"/>
    <n v="1754.48"/>
  </r>
  <r>
    <s v="Running"/>
    <s v="React Infinity"/>
    <x v="4"/>
    <s v="Missing"/>
    <s v="Unknown"/>
    <s v="No"/>
    <m/>
    <s v="Available"/>
    <n v="7518.66"/>
    <m/>
    <s v="Invalid"/>
    <s v="Exclude"/>
    <n v="0"/>
    <s v="Insufficient Data"/>
    <s v="Missing Information"/>
    <s v="Exclude"/>
    <x v="136"/>
    <d v="2024-12-16T00:00:00"/>
    <s v="Yes"/>
    <s v="Retail"/>
    <s v="Kolkata"/>
    <x v="6"/>
    <n v="2543.37"/>
  </r>
  <r>
    <s v="Running"/>
    <s v="Air Zoom"/>
    <x v="0"/>
    <s v="Alphabet"/>
    <s v="M"/>
    <s v="Yes"/>
    <n v="3"/>
    <s v="Sold"/>
    <m/>
    <m/>
    <s v="Invalid"/>
    <s v="Exclude"/>
    <n v="0"/>
    <s v="Insufficient Data"/>
    <s v="Missing Information"/>
    <s v="Exclude"/>
    <x v="87"/>
    <d v="2024-09-15T00:00:00"/>
    <s v="Yes"/>
    <s v="Online"/>
    <s v="Pune"/>
    <x v="3"/>
    <n v="1162.3"/>
  </r>
  <r>
    <s v="Soccer"/>
    <s v="Mercurial Superfly"/>
    <x v="4"/>
    <s v="Missing"/>
    <s v="Unknown"/>
    <s v="No"/>
    <m/>
    <s v="Available"/>
    <n v="2298.4499999999998"/>
    <m/>
    <s v="Invalid"/>
    <s v="Exclude"/>
    <n v="0"/>
    <s v="Insufficient Data"/>
    <s v="Missing Information"/>
    <s v="Exclude"/>
    <x v="4"/>
    <d v="2024-09-12T00:00:00"/>
    <s v="Yes"/>
    <s v="Retail"/>
    <s v="Kolkata"/>
    <x v="6"/>
    <n v="-240.32"/>
  </r>
  <r>
    <s v="Basketball"/>
    <s v="Air Jordan"/>
    <x v="1"/>
    <s v="Alphabet"/>
    <s v="L"/>
    <s v="Yes"/>
    <n v="2"/>
    <s v="Sold"/>
    <n v="9605.11"/>
    <n v="0.88"/>
    <s v="Valid"/>
    <s v="Include"/>
    <n v="2305.23"/>
    <n v="2305.2264"/>
    <s v="Valid Revenue"/>
    <s v="Include"/>
    <x v="175"/>
    <d v="2024-08-24T00:00:00"/>
    <s v="Yes"/>
    <s v="Online"/>
    <s v="Hyderabad"/>
    <x v="1"/>
    <n v="128.88999999999999"/>
  </r>
  <r>
    <s v="Basketball"/>
    <s v="Air Jordan"/>
    <x v="1"/>
    <s v="Alphabet"/>
    <s v="L"/>
    <s v="Yes"/>
    <m/>
    <s v="Available"/>
    <m/>
    <m/>
    <s v="Invalid"/>
    <s v="Exclude"/>
    <n v="0"/>
    <s v="Insufficient Data"/>
    <s v="Missing Information"/>
    <s v="Exclude"/>
    <x v="262"/>
    <d v="2025-03-22T00:00:00"/>
    <s v="Yes"/>
    <s v="Online"/>
    <s v="bengaluru"/>
    <x v="0"/>
    <n v="2986.69"/>
  </r>
  <r>
    <s v="Soccer"/>
    <s v="Phantom GT"/>
    <x v="6"/>
    <s v="Number"/>
    <s v="6"/>
    <s v="Yes"/>
    <m/>
    <s v="Available"/>
    <n v="4728.95"/>
    <m/>
    <s v="Invalid"/>
    <s v="Exclude"/>
    <n v="0"/>
    <s v="Insufficient Data"/>
    <s v="Missing Information"/>
    <s v="Exclude"/>
    <x v="306"/>
    <d v="2023-11-28T00:00:00"/>
    <s v="Yes"/>
    <s v="Retail"/>
    <s v="Mumbai"/>
    <x v="2"/>
    <n v="276.98"/>
  </r>
  <r>
    <s v="Lifestyle"/>
    <s v="Waffle One"/>
    <x v="2"/>
    <s v="Alphabet"/>
    <s v="XL"/>
    <s v="Yes"/>
    <n v="-1"/>
    <s v="Check Return/Refund"/>
    <n v="2729.99"/>
    <n v="0.76"/>
    <s v="Valid"/>
    <s v="Include"/>
    <n v="-655.20000000000005"/>
    <n v="-655.19759999999997"/>
    <s v="Negative Revenue"/>
    <s v="Exclude"/>
    <x v="292"/>
    <d v="2024-01-31T00:00:00"/>
    <s v="Yes"/>
    <s v="Retail"/>
    <s v="Pune"/>
    <x v="3"/>
    <n v="1204.81"/>
  </r>
  <r>
    <s v="Soccer"/>
    <s v="Premier III"/>
    <x v="4"/>
    <s v="Missing"/>
    <s v="Unknown"/>
    <s v="No"/>
    <m/>
    <s v="Available"/>
    <m/>
    <n v="0.75"/>
    <s v="Valid"/>
    <s v="Include"/>
    <n v="0"/>
    <s v="Insufficient Data"/>
    <s v="Missing Information"/>
    <s v="Exclude"/>
    <x v="307"/>
    <d v="2024-08-29T00:00:00"/>
    <s v="Yes"/>
    <s v="Online"/>
    <s v="Delhi"/>
    <x v="4"/>
    <n v="301.42"/>
  </r>
  <r>
    <s v="Soccer"/>
    <s v="Tiempo Legend"/>
    <x v="4"/>
    <s v="Missing"/>
    <s v="Unknown"/>
    <s v="No"/>
    <m/>
    <s v="Available"/>
    <n v="3502.97"/>
    <m/>
    <s v="Invalid"/>
    <s v="Exclude"/>
    <n v="0"/>
    <s v="Insufficient Data"/>
    <s v="Missing Information"/>
    <s v="Exclude"/>
    <x v="9"/>
    <d v="2024-09-19T00:00:00"/>
    <s v="Yes"/>
    <s v="Retail"/>
    <s v="Delhi"/>
    <x v="4"/>
    <n v="-542.87"/>
  </r>
  <r>
    <s v="Training"/>
    <s v="Metcon 7"/>
    <x v="2"/>
    <s v="Alphabet"/>
    <s v="XL"/>
    <s v="Yes"/>
    <n v="2"/>
    <s v="Sold"/>
    <n v="3582.67"/>
    <m/>
    <s v="Invalid"/>
    <s v="Exclude"/>
    <n v="0"/>
    <n v="7165.34"/>
    <s v="Valid Revenue"/>
    <s v="Include"/>
    <x v="72"/>
    <d v="2025-07-03T00:00:00"/>
    <s v="Yes"/>
    <s v="Online"/>
    <s v="Hyderabad"/>
    <x v="1"/>
    <n v="1982.16"/>
  </r>
  <r>
    <s v="Running"/>
    <s v="Pegasus Turbo"/>
    <x v="9"/>
    <s v="Number"/>
    <s v="10"/>
    <s v="Yes"/>
    <m/>
    <s v="Available"/>
    <n v="9134.77"/>
    <m/>
    <s v="Invalid"/>
    <s v="Exclude"/>
    <n v="0"/>
    <s v="Insufficient Data"/>
    <s v="Missing Information"/>
    <s v="Exclude"/>
    <x v="116"/>
    <d v="2025-01-04T00:00:00"/>
    <s v="Yes"/>
    <s v="Online"/>
    <s v="Pune"/>
    <x v="3"/>
    <n v="-427.11"/>
  </r>
  <r>
    <s v="Running"/>
    <s v="Air Zoom"/>
    <x v="1"/>
    <s v="Alphabet"/>
    <s v="L"/>
    <s v="Yes"/>
    <n v="-1"/>
    <s v="Check Return/Refund"/>
    <n v="5545.52"/>
    <m/>
    <s v="Invalid"/>
    <s v="Exclude"/>
    <n v="0"/>
    <n v="-5545.52"/>
    <s v="Negative Revenue"/>
    <s v="Exclude"/>
    <x v="163"/>
    <d v="2023-11-16T00:00:00"/>
    <s v="Yes"/>
    <s v="Retail"/>
    <s v="Mumbai"/>
    <x v="2"/>
    <n v="1185.56"/>
  </r>
  <r>
    <s v="Lifestyle"/>
    <s v="Blazer Mid"/>
    <x v="5"/>
    <s v="Number"/>
    <s v="9"/>
    <s v="Yes"/>
    <n v="2"/>
    <s v="Sold"/>
    <m/>
    <m/>
    <s v="Invalid"/>
    <s v="Exclude"/>
    <n v="0"/>
    <s v="Insufficient Data"/>
    <s v="Missing Information"/>
    <s v="Exclude"/>
    <x v="274"/>
    <d v="2025-05-10T00:00:00"/>
    <s v="Yes"/>
    <s v="Retail"/>
    <s v="bengaluru"/>
    <x v="0"/>
    <n v="3550"/>
  </r>
  <r>
    <s v="Lifestyle"/>
    <s v="Dunk Low"/>
    <x v="8"/>
    <s v="Number"/>
    <s v="7"/>
    <s v="Yes"/>
    <n v="3"/>
    <s v="Sold"/>
    <n v="9541.83"/>
    <m/>
    <s v="Invalid"/>
    <s v="Exclude"/>
    <n v="0"/>
    <n v="28625.489999999998"/>
    <s v="Valid Revenue"/>
    <s v="Include"/>
    <x v="217"/>
    <d v="2024-07-26T00:00:00"/>
    <s v="Yes"/>
    <s v="Online"/>
    <s v="Delhi"/>
    <x v="4"/>
    <n v="589.29999999999995"/>
  </r>
  <r>
    <s v="Training"/>
    <s v="Flex Trainer"/>
    <x v="0"/>
    <s v="Alphabet"/>
    <s v="M"/>
    <s v="Yes"/>
    <n v="1"/>
    <s v="Sold"/>
    <n v="2749.79"/>
    <m/>
    <s v="Invalid"/>
    <s v="Exclude"/>
    <n v="0"/>
    <n v="2749.79"/>
    <s v="Valid Revenue"/>
    <s v="Include"/>
    <x v="308"/>
    <d v="2024-12-06T00:00:00"/>
    <s v="Yes"/>
    <s v="Retail"/>
    <s v="Kolkata"/>
    <x v="6"/>
    <n v="2978.85"/>
  </r>
  <r>
    <s v="Running"/>
    <s v="Free RN"/>
    <x v="9"/>
    <s v="Number"/>
    <s v="10"/>
    <s v="Yes"/>
    <n v="0"/>
    <s v="Available"/>
    <m/>
    <n v="0.53"/>
    <s v="Valid"/>
    <s v="Include"/>
    <n v="0"/>
    <s v="Insufficient Data"/>
    <s v="Missing Information"/>
    <s v="Exclude"/>
    <x v="82"/>
    <d v="2024-10-30T00:00:00"/>
    <s v="Yes"/>
    <s v="Online"/>
    <s v="Mumbai"/>
    <x v="2"/>
    <n v="800.45"/>
  </r>
  <r>
    <s v="Training"/>
    <s v="Metcon 7"/>
    <x v="0"/>
    <s v="Alphabet"/>
    <s v="M"/>
    <s v="Yes"/>
    <m/>
    <s v="Available"/>
    <m/>
    <m/>
    <s v="Invalid"/>
    <s v="Exclude"/>
    <n v="0"/>
    <s v="Insufficient Data"/>
    <s v="Missing Information"/>
    <s v="Exclude"/>
    <x v="2"/>
    <s v="Missing Date"/>
    <s v="No"/>
    <s v="Online"/>
    <s v="Kolkata"/>
    <x v="6"/>
    <n v="909.76"/>
  </r>
  <r>
    <s v="Soccer"/>
    <s v="Tiempo Legend"/>
    <x v="0"/>
    <s v="Alphabet"/>
    <s v="M"/>
    <s v="Yes"/>
    <m/>
    <s v="Available"/>
    <m/>
    <m/>
    <s v="Invalid"/>
    <s v="Exclude"/>
    <n v="0"/>
    <s v="Insufficient Data"/>
    <s v="Missing Information"/>
    <s v="Exclude"/>
    <x v="309"/>
    <d v="2024-09-03T00:00:00"/>
    <s v="Yes"/>
    <s v="Retail"/>
    <s v="Mumbai"/>
    <x v="2"/>
    <n v="3051.16"/>
  </r>
  <r>
    <s v="Running"/>
    <s v="React Infinity"/>
    <x v="0"/>
    <s v="Alphabet"/>
    <s v="M"/>
    <s v="Yes"/>
    <n v="0"/>
    <s v="Available"/>
    <m/>
    <m/>
    <s v="Invalid"/>
    <s v="Exclude"/>
    <n v="0"/>
    <s v="Insufficient Data"/>
    <s v="Missing Information"/>
    <s v="Exclude"/>
    <x v="2"/>
    <s v="Missing Date"/>
    <s v="No"/>
    <s v="Retail"/>
    <s v="Hyderabad"/>
    <x v="1"/>
    <n v="-123.93"/>
  </r>
  <r>
    <s v="Basketball"/>
    <s v="Kyrie Flytrap"/>
    <x v="4"/>
    <s v="Missing"/>
    <s v="Unknown"/>
    <s v="No"/>
    <m/>
    <s v="Available"/>
    <n v="5066.1400000000003"/>
    <n v="1.1200000000000001"/>
    <s v="Invalid"/>
    <s v="Exclude"/>
    <n v="0"/>
    <s v="Insufficient Data"/>
    <s v="Missing Information"/>
    <s v="Exclude"/>
    <x v="13"/>
    <d v="2025-01-17T00:00:00"/>
    <s v="Yes"/>
    <s v="Retail"/>
    <s v="Kolkata"/>
    <x v="6"/>
    <n v="-148.71"/>
  </r>
  <r>
    <s v="Running"/>
    <s v="Air Zoom"/>
    <x v="1"/>
    <s v="Alphabet"/>
    <s v="L"/>
    <s v="Yes"/>
    <m/>
    <s v="Available"/>
    <m/>
    <n v="0.99"/>
    <s v="Valid"/>
    <s v="Include"/>
    <n v="0"/>
    <s v="Insufficient Data"/>
    <s v="Missing Information"/>
    <s v="Exclude"/>
    <x v="254"/>
    <d v="2024-11-24T00:00:00"/>
    <s v="Yes"/>
    <s v="Online"/>
    <s v="Mumbai"/>
    <x v="2"/>
    <n v="1146.73"/>
  </r>
  <r>
    <s v="Running"/>
    <s v="React Infinity"/>
    <x v="6"/>
    <s v="Number"/>
    <s v="6"/>
    <s v="Yes"/>
    <n v="4"/>
    <s v="Sold"/>
    <m/>
    <n v="0.37"/>
    <s v="Valid"/>
    <s v="Include"/>
    <n v="0"/>
    <s v="Insufficient Data"/>
    <s v="Missing Information"/>
    <s v="Exclude"/>
    <x v="2"/>
    <s v="Missing Date"/>
    <s v="No"/>
    <s v="Online"/>
    <s v="bengaluru"/>
    <x v="0"/>
    <n v="-480.01"/>
  </r>
  <r>
    <s v="Basketball"/>
    <s v="LeBron 20"/>
    <x v="0"/>
    <s v="Alphabet"/>
    <s v="M"/>
    <s v="Yes"/>
    <m/>
    <s v="Available"/>
    <m/>
    <m/>
    <s v="Invalid"/>
    <s v="Exclude"/>
    <n v="0"/>
    <s v="Insufficient Data"/>
    <s v="Missing Information"/>
    <s v="Exclude"/>
    <x v="161"/>
    <d v="2025-07-19T00:00:00"/>
    <s v="Yes"/>
    <s v="Online"/>
    <s v="Pune"/>
    <x v="3"/>
    <n v="2861.32"/>
  </r>
  <r>
    <s v="Training"/>
    <s v="Metcon 7"/>
    <x v="0"/>
    <s v="Alphabet"/>
    <s v="M"/>
    <s v="Yes"/>
    <n v="3"/>
    <s v="Sold"/>
    <m/>
    <m/>
    <s v="Invalid"/>
    <s v="Exclude"/>
    <n v="0"/>
    <s v="Insufficient Data"/>
    <s v="Missing Information"/>
    <s v="Exclude"/>
    <x v="310"/>
    <d v="2024-09-17T00:00:00"/>
    <s v="Yes"/>
    <s v="Online"/>
    <s v="Kolkata"/>
    <x v="6"/>
    <n v="1429.18"/>
  </r>
  <r>
    <s v="Soccer"/>
    <s v="Premier III"/>
    <x v="2"/>
    <s v="Alphabet"/>
    <s v="XL"/>
    <s v="Yes"/>
    <m/>
    <s v="Available"/>
    <m/>
    <m/>
    <s v="Invalid"/>
    <s v="Exclude"/>
    <n v="0"/>
    <s v="Insufficient Data"/>
    <s v="Missing Information"/>
    <s v="Exclude"/>
    <x v="2"/>
    <s v="Missing Date"/>
    <s v="No"/>
    <s v="Retail"/>
    <s v="bengaluru"/>
    <x v="0"/>
    <n v="1766.46"/>
  </r>
  <r>
    <s v="Training"/>
    <s v="SuperRep Go"/>
    <x v="4"/>
    <s v="Missing"/>
    <s v="Unknown"/>
    <s v="No"/>
    <m/>
    <s v="Available"/>
    <m/>
    <m/>
    <s v="Invalid"/>
    <s v="Exclude"/>
    <n v="0"/>
    <s v="Insufficient Data"/>
    <s v="Missing Information"/>
    <s v="Exclude"/>
    <x v="212"/>
    <d v="2025-06-21T00:00:00"/>
    <s v="Yes"/>
    <s v="Retail"/>
    <s v="Kolkata"/>
    <x v="6"/>
    <n v="1261.67"/>
  </r>
  <r>
    <s v="Lifestyle"/>
    <s v="Blazer Mid"/>
    <x v="0"/>
    <s v="Alphabet"/>
    <s v="M"/>
    <s v="Yes"/>
    <m/>
    <s v="Available"/>
    <m/>
    <m/>
    <s v="Invalid"/>
    <s v="Exclude"/>
    <n v="0"/>
    <s v="Insufficient Data"/>
    <s v="Missing Information"/>
    <s v="Exclude"/>
    <x v="55"/>
    <d v="2024-10-13T00:00:00"/>
    <s v="Yes"/>
    <s v="Retail"/>
    <s v="Mumbai"/>
    <x v="2"/>
    <n v="-907.48"/>
  </r>
  <r>
    <s v="Lifestyle"/>
    <s v="Dunk Low"/>
    <x v="1"/>
    <s v="Alphabet"/>
    <s v="L"/>
    <s v="Yes"/>
    <m/>
    <s v="Available"/>
    <n v="8747.18"/>
    <m/>
    <s v="Invalid"/>
    <s v="Exclude"/>
    <n v="0"/>
    <s v="Insufficient Data"/>
    <s v="Missing Information"/>
    <s v="Exclude"/>
    <x v="116"/>
    <d v="2025-01-04T00:00:00"/>
    <s v="Yes"/>
    <s v="Retail"/>
    <s v="Mumbai"/>
    <x v="2"/>
    <n v="2505.6"/>
  </r>
  <r>
    <s v="Training"/>
    <s v="ZoomX Invincible"/>
    <x v="2"/>
    <s v="Alphabet"/>
    <s v="XL"/>
    <s v="Yes"/>
    <n v="3"/>
    <s v="Sold"/>
    <n v="7944.34"/>
    <n v="0.67"/>
    <s v="Valid"/>
    <s v="Include"/>
    <n v="7864.9"/>
    <n v="7864.8965999999991"/>
    <s v="Valid Revenue"/>
    <s v="Include"/>
    <x v="311"/>
    <d v="2024-02-23T00:00:00"/>
    <s v="Yes"/>
    <s v="Retail"/>
    <s v="Hyderabad"/>
    <x v="1"/>
    <n v="1534.91"/>
  </r>
  <r>
    <s v="Basketball"/>
    <s v="LeBron 20"/>
    <x v="2"/>
    <s v="Alphabet"/>
    <s v="XL"/>
    <s v="Yes"/>
    <n v="0"/>
    <s v="Available"/>
    <m/>
    <m/>
    <s v="Invalid"/>
    <s v="Exclude"/>
    <n v="0"/>
    <s v="Insufficient Data"/>
    <s v="Missing Information"/>
    <s v="Exclude"/>
    <x v="311"/>
    <d v="2024-02-23T00:00:00"/>
    <s v="Yes"/>
    <s v="Retail"/>
    <s v="Delhi"/>
    <x v="4"/>
    <n v="420.27"/>
  </r>
  <r>
    <s v="Soccer"/>
    <s v="Mercurial Superfly"/>
    <x v="0"/>
    <s v="Alphabet"/>
    <s v="M"/>
    <s v="Yes"/>
    <n v="-1"/>
    <s v="Check Return/Refund"/>
    <m/>
    <n v="0.7"/>
    <s v="Valid"/>
    <s v="Include"/>
    <n v="0"/>
    <s v="Insufficient Data"/>
    <s v="Missing Information"/>
    <s v="Exclude"/>
    <x v="257"/>
    <d v="2025-03-15T00:00:00"/>
    <s v="Yes"/>
    <s v="Online"/>
    <s v="Pune"/>
    <x v="3"/>
    <n v="-1193.55"/>
  </r>
  <r>
    <s v="Running"/>
    <s v="Air Zoom"/>
    <x v="4"/>
    <s v="Missing"/>
    <s v="Unknown"/>
    <s v="No"/>
    <n v="3"/>
    <s v="Sold"/>
    <n v="3348.83"/>
    <m/>
    <s v="Invalid"/>
    <s v="Exclude"/>
    <n v="0"/>
    <n v="10046.49"/>
    <s v="Valid Revenue"/>
    <s v="Include"/>
    <x v="52"/>
    <d v="2024-12-05T00:00:00"/>
    <s v="Yes"/>
    <s v="Online"/>
    <s v="Bangalore"/>
    <x v="5"/>
    <n v="-540.08000000000004"/>
  </r>
  <r>
    <s v="Training"/>
    <s v="Metcon 7"/>
    <x v="10"/>
    <s v="Number"/>
    <s v="8"/>
    <s v="Yes"/>
    <m/>
    <s v="Available"/>
    <n v="9488.84"/>
    <m/>
    <s v="Invalid"/>
    <s v="Exclude"/>
    <n v="0"/>
    <s v="Insufficient Data"/>
    <s v="Missing Information"/>
    <s v="Exclude"/>
    <x v="308"/>
    <d v="2024-12-06T00:00:00"/>
    <s v="Yes"/>
    <s v="Retail"/>
    <s v="Bangalore"/>
    <x v="5"/>
    <n v="3505.24"/>
  </r>
  <r>
    <s v="Training"/>
    <s v="Flex Trainer"/>
    <x v="7"/>
    <s v="Number"/>
    <s v="12"/>
    <s v="Yes"/>
    <n v="4"/>
    <s v="Sold"/>
    <m/>
    <m/>
    <s v="Invalid"/>
    <s v="Exclude"/>
    <n v="0"/>
    <s v="Insufficient Data"/>
    <s v="Missing Information"/>
    <s v="Exclude"/>
    <x v="2"/>
    <s v="Missing Date"/>
    <s v="No"/>
    <s v="Retail"/>
    <s v="Hyderabad"/>
    <x v="1"/>
    <n v="-562.30999999999995"/>
  </r>
  <r>
    <s v="Lifestyle"/>
    <s v="Air Force 1"/>
    <x v="0"/>
    <s v="Alphabet"/>
    <s v="M"/>
    <s v="Yes"/>
    <n v="3"/>
    <s v="Sold"/>
    <m/>
    <m/>
    <s v="Invalid"/>
    <s v="Exclude"/>
    <n v="0"/>
    <s v="Insufficient Data"/>
    <s v="Missing Information"/>
    <s v="Exclude"/>
    <x v="228"/>
    <d v="2024-11-04T00:00:00"/>
    <s v="Yes"/>
    <s v="Online"/>
    <s v="Pune"/>
    <x v="3"/>
    <n v="803.62"/>
  </r>
  <r>
    <s v="Soccer"/>
    <s v="Tiempo Legend"/>
    <x v="2"/>
    <s v="Alphabet"/>
    <s v="XL"/>
    <s v="Yes"/>
    <n v="1"/>
    <s v="Sold"/>
    <m/>
    <m/>
    <s v="Invalid"/>
    <s v="Exclude"/>
    <n v="0"/>
    <s v="Insufficient Data"/>
    <s v="Missing Information"/>
    <s v="Exclude"/>
    <x v="312"/>
    <d v="2024-09-27T00:00:00"/>
    <s v="Yes"/>
    <s v="Retail"/>
    <s v="Delhi"/>
    <x v="4"/>
    <n v="3739.4"/>
  </r>
  <r>
    <s v="Running"/>
    <s v="Free RN"/>
    <x v="2"/>
    <s v="Alphabet"/>
    <s v="XL"/>
    <s v="Yes"/>
    <n v="2"/>
    <s v="Sold"/>
    <n v="3518.53"/>
    <m/>
    <s v="Invalid"/>
    <s v="Exclude"/>
    <n v="0"/>
    <n v="7037.06"/>
    <s v="Valid Revenue"/>
    <s v="Include"/>
    <x v="25"/>
    <d v="2024-11-17T00:00:00"/>
    <s v="Yes"/>
    <s v="Online"/>
    <s v="Pune"/>
    <x v="3"/>
    <n v="3494.88"/>
  </r>
  <r>
    <s v="Running"/>
    <s v="Air Zoom"/>
    <x v="1"/>
    <s v="Alphabet"/>
    <s v="L"/>
    <s v="Yes"/>
    <n v="0"/>
    <s v="Available"/>
    <m/>
    <m/>
    <s v="Invalid"/>
    <s v="Exclude"/>
    <n v="0"/>
    <s v="Insufficient Data"/>
    <s v="Missing Information"/>
    <s v="Exclude"/>
    <x v="313"/>
    <d v="2025-03-18T00:00:00"/>
    <s v="Yes"/>
    <s v="Online"/>
    <s v="Hyderabad"/>
    <x v="1"/>
    <n v="-144.08000000000001"/>
  </r>
  <r>
    <s v="Soccer"/>
    <s v="Phantom GT"/>
    <x v="4"/>
    <s v="Missing"/>
    <s v="Unknown"/>
    <s v="No"/>
    <n v="4"/>
    <s v="Sold"/>
    <n v="6136.45"/>
    <m/>
    <s v="Invalid"/>
    <s v="Exclude"/>
    <n v="0"/>
    <n v="24545.8"/>
    <s v="Valid Revenue"/>
    <s v="Include"/>
    <x v="62"/>
    <d v="2024-12-17T00:00:00"/>
    <s v="Yes"/>
    <s v="Online"/>
    <s v="Kolkata"/>
    <x v="6"/>
    <n v="2790.51"/>
  </r>
  <r>
    <s v="Lifestyle"/>
    <s v="Dunk Low"/>
    <x v="4"/>
    <s v="Missing"/>
    <s v="Unknown"/>
    <s v="No"/>
    <n v="-1"/>
    <s v="Check Return/Refund"/>
    <n v="7206.45"/>
    <m/>
    <s v="Invalid"/>
    <s v="Exclude"/>
    <n v="0"/>
    <n v="-7206.45"/>
    <s v="Negative Revenue"/>
    <s v="Exclude"/>
    <x v="70"/>
    <d v="2025-02-01T00:00:00"/>
    <s v="Yes"/>
    <s v="Online"/>
    <s v="bengaluru"/>
    <x v="0"/>
    <n v="-228.84"/>
  </r>
  <r>
    <s v="Lifestyle"/>
    <s v="Air Force 1"/>
    <x v="1"/>
    <s v="Alphabet"/>
    <s v="L"/>
    <s v="Yes"/>
    <m/>
    <s v="Available"/>
    <n v="4040.65"/>
    <m/>
    <s v="Invalid"/>
    <s v="Exclude"/>
    <n v="0"/>
    <s v="Insufficient Data"/>
    <s v="Missing Information"/>
    <s v="Exclude"/>
    <x v="5"/>
    <d v="2025-06-04T00:00:00"/>
    <s v="Yes"/>
    <s v="Retail"/>
    <s v="Mumbai"/>
    <x v="2"/>
    <n v="805.92"/>
  </r>
  <r>
    <s v="Basketball"/>
    <s v="LeBron 20"/>
    <x v="4"/>
    <s v="Missing"/>
    <s v="Unknown"/>
    <s v="No"/>
    <m/>
    <s v="Available"/>
    <m/>
    <m/>
    <s v="Invalid"/>
    <s v="Exclude"/>
    <n v="0"/>
    <s v="Insufficient Data"/>
    <s v="Missing Information"/>
    <s v="Exclude"/>
    <x v="314"/>
    <d v="2023-08-31T00:00:00"/>
    <s v="Yes"/>
    <s v="Online"/>
    <s v="Kolkata"/>
    <x v="6"/>
    <n v="3522.02"/>
  </r>
  <r>
    <s v="Lifestyle"/>
    <s v="Waffle One"/>
    <x v="1"/>
    <s v="Alphabet"/>
    <s v="L"/>
    <s v="Yes"/>
    <n v="2"/>
    <s v="Sold"/>
    <m/>
    <m/>
    <s v="Invalid"/>
    <s v="Exclude"/>
    <n v="0"/>
    <s v="Insufficient Data"/>
    <s v="Missing Information"/>
    <s v="Exclude"/>
    <x v="2"/>
    <s v="Missing Date"/>
    <s v="No"/>
    <s v="Online"/>
    <s v="Kolkata"/>
    <x v="6"/>
    <n v="354.67"/>
  </r>
  <r>
    <s v="Soccer"/>
    <s v="Premier III"/>
    <x v="0"/>
    <s v="Alphabet"/>
    <s v="M"/>
    <s v="Yes"/>
    <m/>
    <s v="Available"/>
    <n v="9649.2800000000007"/>
    <m/>
    <s v="Invalid"/>
    <s v="Exclude"/>
    <n v="0"/>
    <s v="Insufficient Data"/>
    <s v="Missing Information"/>
    <s v="Exclude"/>
    <x v="64"/>
    <d v="2025-04-26T00:00:00"/>
    <s v="Yes"/>
    <s v="Online"/>
    <s v="bengaluru"/>
    <x v="0"/>
    <n v="2712.88"/>
  </r>
  <r>
    <s v="Lifestyle"/>
    <s v="Blazer Mid"/>
    <x v="0"/>
    <s v="Alphabet"/>
    <s v="M"/>
    <s v="Yes"/>
    <m/>
    <s v="Available"/>
    <n v="8359.07"/>
    <m/>
    <s v="Invalid"/>
    <s v="Exclude"/>
    <n v="0"/>
    <s v="Insufficient Data"/>
    <s v="Missing Information"/>
    <s v="Exclude"/>
    <x v="51"/>
    <d v="2025-05-06T00:00:00"/>
    <s v="Yes"/>
    <s v="Online"/>
    <s v="Bangalore"/>
    <x v="5"/>
    <n v="167.72"/>
  </r>
  <r>
    <s v="Soccer"/>
    <s v="Mercurial Superfly"/>
    <x v="0"/>
    <s v="Alphabet"/>
    <s v="M"/>
    <s v="Yes"/>
    <n v="4"/>
    <s v="Sold"/>
    <m/>
    <m/>
    <s v="Invalid"/>
    <s v="Exclude"/>
    <n v="0"/>
    <s v="Insufficient Data"/>
    <s v="Missing Information"/>
    <s v="Exclude"/>
    <x v="2"/>
    <s v="Missing Date"/>
    <s v="No"/>
    <s v="Retail"/>
    <s v="Pune"/>
    <x v="3"/>
    <n v="2310.9"/>
  </r>
  <r>
    <s v="Training"/>
    <s v="Flex Trainer"/>
    <x v="0"/>
    <s v="Alphabet"/>
    <s v="M"/>
    <s v="Yes"/>
    <n v="0"/>
    <s v="Available"/>
    <m/>
    <m/>
    <s v="Invalid"/>
    <s v="Exclude"/>
    <n v="0"/>
    <s v="Insufficient Data"/>
    <s v="Missing Information"/>
    <s v="Exclude"/>
    <x v="315"/>
    <d v="2023-08-10T00:00:00"/>
    <s v="Yes"/>
    <s v="Retail"/>
    <s v="Mumbai"/>
    <x v="2"/>
    <n v="507.1"/>
  </r>
  <r>
    <s v="Lifestyle"/>
    <s v="Waffle One"/>
    <x v="8"/>
    <s v="Number"/>
    <s v="7"/>
    <s v="Yes"/>
    <n v="3"/>
    <s v="Sold"/>
    <n v="4374.83"/>
    <n v="0.27"/>
    <s v="Valid"/>
    <s v="Include"/>
    <n v="9580.8799999999992"/>
    <n v="9580.8776999999991"/>
    <s v="Valid Revenue"/>
    <s v="Include"/>
    <x v="2"/>
    <s v="Missing Date"/>
    <s v="No"/>
    <s v="Retail"/>
    <s v="Delhi"/>
    <x v="4"/>
    <n v="1473.37"/>
  </r>
  <r>
    <s v="Running"/>
    <s v="React Infinity"/>
    <x v="2"/>
    <s v="Alphabet"/>
    <s v="XL"/>
    <s v="Yes"/>
    <m/>
    <s v="Available"/>
    <n v="2265"/>
    <m/>
    <s v="Invalid"/>
    <s v="Exclude"/>
    <n v="0"/>
    <s v="Insufficient Data"/>
    <s v="Missing Information"/>
    <s v="Exclude"/>
    <x v="316"/>
    <d v="2024-08-05T00:00:00"/>
    <s v="Yes"/>
    <s v="Retail"/>
    <s v="Bangalore"/>
    <x v="5"/>
    <n v="2095.44"/>
  </r>
  <r>
    <s v="Soccer"/>
    <s v="Phantom GT"/>
    <x v="2"/>
    <s v="Alphabet"/>
    <s v="XL"/>
    <s v="Yes"/>
    <n v="3"/>
    <s v="Sold"/>
    <n v="3042.37"/>
    <n v="0.12"/>
    <s v="Valid"/>
    <s v="Include"/>
    <n v="8031.86"/>
    <n v="8031.8568000000005"/>
    <s v="Valid Revenue"/>
    <s v="Include"/>
    <x v="216"/>
    <d v="2025-03-24T00:00:00"/>
    <s v="Yes"/>
    <s v="Online"/>
    <s v="Pune"/>
    <x v="3"/>
    <n v="2105.48"/>
  </r>
  <r>
    <s v="Lifestyle"/>
    <s v="Waffle One"/>
    <x v="2"/>
    <s v="Alphabet"/>
    <s v="XL"/>
    <s v="Yes"/>
    <m/>
    <s v="Available"/>
    <m/>
    <n v="0.2"/>
    <s v="Valid"/>
    <s v="Include"/>
    <n v="0"/>
    <s v="Insufficient Data"/>
    <s v="Missing Information"/>
    <s v="Exclude"/>
    <x v="281"/>
    <d v="2024-06-07T00:00:00"/>
    <s v="Yes"/>
    <s v="Online"/>
    <s v="Kolkata"/>
    <x v="6"/>
    <n v="2788.41"/>
  </r>
  <r>
    <s v="Soccer"/>
    <s v="Premier III"/>
    <x v="2"/>
    <s v="Alphabet"/>
    <s v="XL"/>
    <s v="Yes"/>
    <n v="0"/>
    <s v="Available"/>
    <m/>
    <m/>
    <s v="Invalid"/>
    <s v="Exclude"/>
    <n v="0"/>
    <s v="Insufficient Data"/>
    <s v="Missing Information"/>
    <s v="Exclude"/>
    <x v="2"/>
    <s v="Missing Date"/>
    <s v="No"/>
    <s v="Online"/>
    <s v="Delhi"/>
    <x v="4"/>
    <n v="2772.05"/>
  </r>
  <r>
    <s v="Lifestyle"/>
    <s v="Dunk Low"/>
    <x v="2"/>
    <s v="Alphabet"/>
    <s v="XL"/>
    <s v="Yes"/>
    <m/>
    <s v="Available"/>
    <m/>
    <m/>
    <s v="Invalid"/>
    <s v="Exclude"/>
    <n v="0"/>
    <s v="Insufficient Data"/>
    <s v="Missing Information"/>
    <s v="Exclude"/>
    <x v="39"/>
    <d v="2025-06-23T00:00:00"/>
    <s v="Yes"/>
    <s v="Retail"/>
    <s v="Pune"/>
    <x v="3"/>
    <n v="3718.11"/>
  </r>
  <r>
    <s v="Lifestyle"/>
    <s v="Waffle One"/>
    <x v="1"/>
    <s v="Alphabet"/>
    <s v="L"/>
    <s v="Yes"/>
    <n v="4"/>
    <s v="Sold"/>
    <m/>
    <n v="0.65"/>
    <s v="Valid"/>
    <s v="Include"/>
    <n v="0"/>
    <s v="Insufficient Data"/>
    <s v="Missing Information"/>
    <s v="Exclude"/>
    <x v="317"/>
    <d v="2024-01-22T00:00:00"/>
    <s v="Yes"/>
    <s v="Online"/>
    <s v="Hyderabad"/>
    <x v="1"/>
    <n v="-300.27999999999997"/>
  </r>
  <r>
    <s v="Training"/>
    <s v="Flex Trainer"/>
    <x v="2"/>
    <s v="Alphabet"/>
    <s v="XL"/>
    <s v="Yes"/>
    <n v="0"/>
    <s v="Available"/>
    <m/>
    <m/>
    <s v="Invalid"/>
    <s v="Exclude"/>
    <n v="0"/>
    <s v="Insufficient Data"/>
    <s v="Missing Information"/>
    <s v="Exclude"/>
    <x v="2"/>
    <s v="Missing Date"/>
    <s v="No"/>
    <s v="Online"/>
    <s v="Hyderabad"/>
    <x v="1"/>
    <n v="3874.67"/>
  </r>
  <r>
    <s v="Soccer"/>
    <s v="Phantom GT"/>
    <x v="1"/>
    <s v="Alphabet"/>
    <s v="L"/>
    <s v="Yes"/>
    <n v="3"/>
    <s v="Sold"/>
    <n v="6466.57"/>
    <n v="0.59"/>
    <s v="Valid"/>
    <s v="Include"/>
    <n v="7953.88"/>
    <n v="7953.8811000000005"/>
    <s v="Valid Revenue"/>
    <s v="Include"/>
    <x v="318"/>
    <d v="2024-05-19T00:00:00"/>
    <s v="Yes"/>
    <s v="Online"/>
    <s v="Bangalore"/>
    <x v="5"/>
    <n v="-1152.8599999999999"/>
  </r>
  <r>
    <s v="Lifestyle"/>
    <s v="Blazer Mid"/>
    <x v="0"/>
    <s v="Alphabet"/>
    <s v="M"/>
    <s v="Yes"/>
    <m/>
    <s v="Available"/>
    <n v="8073.58"/>
    <m/>
    <s v="Invalid"/>
    <s v="Exclude"/>
    <n v="0"/>
    <s v="Insufficient Data"/>
    <s v="Missing Information"/>
    <s v="Exclude"/>
    <x v="200"/>
    <d v="2025-04-07T00:00:00"/>
    <s v="Yes"/>
    <s v="Online"/>
    <s v="Pune"/>
    <x v="3"/>
    <n v="-82.31"/>
  </r>
  <r>
    <s v="Running"/>
    <s v="Pegasus Turbo"/>
    <x v="1"/>
    <s v="Alphabet"/>
    <s v="L"/>
    <s v="Yes"/>
    <m/>
    <s v="Available"/>
    <n v="4658.42"/>
    <m/>
    <s v="Invalid"/>
    <s v="Exclude"/>
    <n v="0"/>
    <s v="Insufficient Data"/>
    <s v="Missing Information"/>
    <s v="Exclude"/>
    <x v="319"/>
    <d v="2025-04-08T00:00:00"/>
    <s v="Yes"/>
    <s v="Retail"/>
    <s v="Mumbai"/>
    <x v="2"/>
    <n v="1622.42"/>
  </r>
  <r>
    <s v="Lifestyle"/>
    <s v="Blazer Mid"/>
    <x v="2"/>
    <s v="Alphabet"/>
    <s v="XL"/>
    <s v="Yes"/>
    <n v="0"/>
    <s v="Available"/>
    <m/>
    <m/>
    <s v="Invalid"/>
    <s v="Exclude"/>
    <n v="0"/>
    <s v="Insufficient Data"/>
    <s v="Missing Information"/>
    <s v="Exclude"/>
    <x v="2"/>
    <s v="Missing Date"/>
    <s v="No"/>
    <s v="Retail"/>
    <s v="bengaluru"/>
    <x v="0"/>
    <n v="2085.94"/>
  </r>
  <r>
    <s v="Training"/>
    <s v="Flex Trainer"/>
    <x v="0"/>
    <s v="Alphabet"/>
    <s v="M"/>
    <s v="Yes"/>
    <n v="-1"/>
    <s v="Check Return/Refund"/>
    <n v="6815.44"/>
    <m/>
    <s v="Invalid"/>
    <s v="Exclude"/>
    <n v="0"/>
    <n v="-6815.44"/>
    <s v="Negative Revenue"/>
    <s v="Exclude"/>
    <x v="320"/>
    <d v="2025-02-05T00:00:00"/>
    <s v="Yes"/>
    <s v="Online"/>
    <s v="Pune"/>
    <x v="3"/>
    <n v="3874.57"/>
  </r>
  <r>
    <s v="Running"/>
    <s v="Air Zoom"/>
    <x v="8"/>
    <s v="Number"/>
    <s v="7"/>
    <s v="Yes"/>
    <m/>
    <s v="Available"/>
    <n v="5550.99"/>
    <m/>
    <s v="Invalid"/>
    <s v="Exclude"/>
    <n v="0"/>
    <s v="Insufficient Data"/>
    <s v="Missing Information"/>
    <s v="Exclude"/>
    <x v="321"/>
    <d v="2025-04-21T00:00:00"/>
    <s v="Yes"/>
    <s v="Retail"/>
    <s v="bengaluru"/>
    <x v="0"/>
    <n v="-757.9"/>
  </r>
  <r>
    <s v="Basketball"/>
    <s v="LeBron 20"/>
    <x v="8"/>
    <s v="Number"/>
    <s v="7"/>
    <s v="Yes"/>
    <m/>
    <s v="Available"/>
    <m/>
    <m/>
    <s v="Invalid"/>
    <s v="Exclude"/>
    <n v="0"/>
    <s v="Insufficient Data"/>
    <s v="Missing Information"/>
    <s v="Exclude"/>
    <x v="322"/>
    <d v="2023-12-31T00:00:00"/>
    <s v="Yes"/>
    <s v="Online"/>
    <s v="Delhi"/>
    <x v="4"/>
    <n v="282.13"/>
  </r>
  <r>
    <s v="Basketball"/>
    <s v="Kyrie Flytrap"/>
    <x v="1"/>
    <s v="Alphabet"/>
    <s v="L"/>
    <s v="Yes"/>
    <n v="4"/>
    <s v="Sold"/>
    <m/>
    <n v="0.44"/>
    <s v="Valid"/>
    <s v="Include"/>
    <n v="0"/>
    <s v="Insufficient Data"/>
    <s v="Missing Information"/>
    <s v="Exclude"/>
    <x v="197"/>
    <d v="2025-06-29T00:00:00"/>
    <s v="Yes"/>
    <s v="Retail"/>
    <s v="Pune"/>
    <x v="3"/>
    <n v="-348.88"/>
  </r>
  <r>
    <s v="Lifestyle"/>
    <s v="Waffle One"/>
    <x v="2"/>
    <s v="Alphabet"/>
    <s v="XL"/>
    <s v="Yes"/>
    <m/>
    <s v="Available"/>
    <m/>
    <m/>
    <s v="Invalid"/>
    <s v="Exclude"/>
    <n v="0"/>
    <s v="Insufficient Data"/>
    <s v="Missing Information"/>
    <s v="Exclude"/>
    <x v="110"/>
    <d v="2024-10-23T00:00:00"/>
    <s v="Yes"/>
    <s v="Retail"/>
    <s v="Bangalore"/>
    <x v="5"/>
    <n v="1198.75"/>
  </r>
  <r>
    <s v="Running"/>
    <s v="Pegasus Turbo"/>
    <x v="4"/>
    <s v="Missing"/>
    <s v="Unknown"/>
    <s v="No"/>
    <n v="2"/>
    <s v="Sold"/>
    <n v="5846.21"/>
    <n v="1.02"/>
    <s v="Invalid"/>
    <s v="Exclude"/>
    <n v="-233.85"/>
    <s v="Insufficient Data"/>
    <s v="Missing Information"/>
    <s v="Exclude"/>
    <x v="2"/>
    <s v="Missing Date"/>
    <s v="No"/>
    <s v="Online"/>
    <s v="Delhi"/>
    <x v="4"/>
    <n v="3880.6"/>
  </r>
  <r>
    <s v="Basketball"/>
    <s v="Zoom Freak"/>
    <x v="4"/>
    <s v="Missing"/>
    <s v="Unknown"/>
    <s v="No"/>
    <m/>
    <s v="Available"/>
    <m/>
    <m/>
    <s v="Invalid"/>
    <s v="Exclude"/>
    <n v="0"/>
    <s v="Insufficient Data"/>
    <s v="Missing Information"/>
    <s v="Exclude"/>
    <x v="323"/>
    <d v="2025-03-16T00:00:00"/>
    <s v="Yes"/>
    <s v="Online"/>
    <s v="Kolkata"/>
    <x v="6"/>
    <n v="2848.46"/>
  </r>
  <r>
    <s v="Running"/>
    <s v="Pegasus Turbo"/>
    <x v="1"/>
    <s v="Alphabet"/>
    <s v="L"/>
    <s v="Yes"/>
    <n v="-1"/>
    <s v="Check Return/Refund"/>
    <n v="7504.2"/>
    <n v="0.99"/>
    <s v="Valid"/>
    <s v="Include"/>
    <n v="-75.040000000000006"/>
    <n v="-75.042000000000058"/>
    <s v="Negative Revenue"/>
    <s v="Exclude"/>
    <x v="324"/>
    <d v="2024-03-10T00:00:00"/>
    <s v="Yes"/>
    <s v="Online"/>
    <s v="Pune"/>
    <x v="3"/>
    <n v="2413.42"/>
  </r>
  <r>
    <s v="Basketball"/>
    <s v="Air Jordan"/>
    <x v="9"/>
    <s v="Number"/>
    <s v="10"/>
    <s v="Yes"/>
    <n v="0"/>
    <s v="Available"/>
    <m/>
    <n v="0.71"/>
    <s v="Valid"/>
    <s v="Include"/>
    <n v="0"/>
    <s v="Insufficient Data"/>
    <s v="Missing Information"/>
    <s v="Exclude"/>
    <x v="168"/>
    <d v="2025-06-13T00:00:00"/>
    <s v="Yes"/>
    <s v="Online"/>
    <s v="bengaluru"/>
    <x v="0"/>
    <n v="3634.35"/>
  </r>
  <r>
    <s v="Lifestyle"/>
    <s v="Waffle One"/>
    <x v="4"/>
    <s v="Missing"/>
    <s v="Unknown"/>
    <s v="No"/>
    <m/>
    <s v="Available"/>
    <n v="5815.75"/>
    <m/>
    <s v="Invalid"/>
    <s v="Exclude"/>
    <n v="0"/>
    <s v="Insufficient Data"/>
    <s v="Missing Information"/>
    <s v="Exclude"/>
    <x v="141"/>
    <d v="2024-08-22T00:00:00"/>
    <s v="Yes"/>
    <s v="Retail"/>
    <s v="bengaluru"/>
    <x v="0"/>
    <n v="3190.46"/>
  </r>
  <r>
    <s v="Running"/>
    <s v="React Infinity"/>
    <x v="0"/>
    <s v="Alphabet"/>
    <s v="M"/>
    <s v="Yes"/>
    <m/>
    <s v="Available"/>
    <n v="3934.22"/>
    <m/>
    <s v="Invalid"/>
    <s v="Exclude"/>
    <n v="0"/>
    <s v="Insufficient Data"/>
    <s v="Missing Information"/>
    <s v="Exclude"/>
    <x v="325"/>
    <d v="2024-02-28T00:00:00"/>
    <s v="Yes"/>
    <s v="Online"/>
    <s v="Kolkata"/>
    <x v="6"/>
    <n v="430.63"/>
  </r>
  <r>
    <s v="Basketball"/>
    <s v="LeBron 20"/>
    <x v="3"/>
    <s v="Number"/>
    <s v="11"/>
    <s v="Yes"/>
    <m/>
    <s v="Available"/>
    <m/>
    <m/>
    <s v="Invalid"/>
    <s v="Exclude"/>
    <n v="0"/>
    <s v="Insufficient Data"/>
    <s v="Missing Information"/>
    <s v="Exclude"/>
    <x v="2"/>
    <s v="Missing Date"/>
    <s v="No"/>
    <s v="Online"/>
    <s v="bengaluru"/>
    <x v="0"/>
    <n v="3269.14"/>
  </r>
  <r>
    <s v="Training"/>
    <s v="SuperRep Go"/>
    <x v="1"/>
    <s v="Alphabet"/>
    <s v="L"/>
    <s v="Yes"/>
    <m/>
    <s v="Available"/>
    <m/>
    <m/>
    <s v="Invalid"/>
    <s v="Exclude"/>
    <n v="0"/>
    <s v="Insufficient Data"/>
    <s v="Missing Information"/>
    <s v="Exclude"/>
    <x v="326"/>
    <d v="2025-04-20T00:00:00"/>
    <s v="Yes"/>
    <s v="Retail"/>
    <s v="Hyderabad"/>
    <x v="1"/>
    <n v="3847.48"/>
  </r>
  <r>
    <s v="Soccer"/>
    <s v="Premier III"/>
    <x v="10"/>
    <s v="Number"/>
    <s v="8"/>
    <s v="Yes"/>
    <n v="1"/>
    <s v="Sold"/>
    <n v="5028.99"/>
    <m/>
    <s v="Invalid"/>
    <s v="Exclude"/>
    <n v="0"/>
    <n v="5028.99"/>
    <s v="Valid Revenue"/>
    <s v="Include"/>
    <x v="317"/>
    <d v="2024-01-22T00:00:00"/>
    <s v="Yes"/>
    <s v="Online"/>
    <s v="Pune"/>
    <x v="3"/>
    <n v="654.11"/>
  </r>
  <r>
    <s v="Lifestyle"/>
    <s v="Blazer Mid"/>
    <x v="2"/>
    <s v="Alphabet"/>
    <s v="XL"/>
    <s v="Yes"/>
    <m/>
    <s v="Available"/>
    <n v="2597.9299999999998"/>
    <m/>
    <s v="Invalid"/>
    <s v="Exclude"/>
    <n v="0"/>
    <s v="Insufficient Data"/>
    <s v="Missing Information"/>
    <s v="Exclude"/>
    <x v="327"/>
    <d v="2025-06-25T00:00:00"/>
    <s v="Yes"/>
    <s v="Retail"/>
    <s v="Pune"/>
    <x v="3"/>
    <n v="374.95"/>
  </r>
  <r>
    <s v="Training"/>
    <s v="ZoomX Invincible"/>
    <x v="5"/>
    <s v="Number"/>
    <s v="9"/>
    <s v="Yes"/>
    <n v="2"/>
    <s v="Sold"/>
    <n v="7900.02"/>
    <m/>
    <s v="Invalid"/>
    <s v="Exclude"/>
    <n v="0"/>
    <n v="15800.04"/>
    <s v="Valid Revenue"/>
    <s v="Include"/>
    <x v="328"/>
    <d v="2024-08-02T00:00:00"/>
    <s v="Yes"/>
    <s v="Online"/>
    <s v="Bangalore"/>
    <x v="5"/>
    <n v="861.92"/>
  </r>
  <r>
    <s v="Running"/>
    <s v="React Infinity"/>
    <x v="4"/>
    <s v="Missing"/>
    <s v="Unknown"/>
    <s v="No"/>
    <m/>
    <s v="Available"/>
    <n v="2890.77"/>
    <m/>
    <s v="Invalid"/>
    <s v="Exclude"/>
    <n v="0"/>
    <s v="Insufficient Data"/>
    <s v="Missing Information"/>
    <s v="Exclude"/>
    <x v="329"/>
    <d v="2024-11-27T00:00:00"/>
    <s v="Yes"/>
    <s v="Online"/>
    <s v="bengaluru"/>
    <x v="0"/>
    <n v="1709.06"/>
  </r>
  <r>
    <s v="Lifestyle"/>
    <s v="Air Force 1"/>
    <x v="2"/>
    <s v="Alphabet"/>
    <s v="XL"/>
    <s v="Yes"/>
    <m/>
    <s v="Available"/>
    <m/>
    <m/>
    <s v="Invalid"/>
    <s v="Exclude"/>
    <n v="0"/>
    <s v="Insufficient Data"/>
    <s v="Missing Information"/>
    <s v="Exclude"/>
    <x v="130"/>
    <d v="2025-05-17T00:00:00"/>
    <s v="Yes"/>
    <s v="Retail"/>
    <s v="Pune"/>
    <x v="3"/>
    <n v="-785.16"/>
  </r>
  <r>
    <s v="Soccer"/>
    <s v="Mercurial Superfly"/>
    <x v="4"/>
    <s v="Missing"/>
    <s v="Unknown"/>
    <s v="No"/>
    <m/>
    <s v="Available"/>
    <m/>
    <m/>
    <s v="Invalid"/>
    <s v="Exclude"/>
    <n v="0"/>
    <s v="Insufficient Data"/>
    <s v="Missing Information"/>
    <s v="Exclude"/>
    <x v="273"/>
    <d v="2025-04-17T00:00:00"/>
    <s v="Yes"/>
    <s v="Retail"/>
    <s v="Mumbai"/>
    <x v="2"/>
    <n v="2715.31"/>
  </r>
  <r>
    <s v="Training"/>
    <s v="SuperRep Go"/>
    <x v="0"/>
    <s v="Alphabet"/>
    <s v="M"/>
    <s v="Yes"/>
    <n v="1"/>
    <s v="Sold"/>
    <n v="2640.04"/>
    <m/>
    <s v="Invalid"/>
    <s v="Exclude"/>
    <n v="0"/>
    <n v="2640.04"/>
    <s v="Valid Revenue"/>
    <s v="Include"/>
    <x v="2"/>
    <s v="Missing Date"/>
    <s v="No"/>
    <s v="Retail"/>
    <s v="bengaluru"/>
    <x v="0"/>
    <n v="1466.96"/>
  </r>
  <r>
    <s v="Training"/>
    <s v="ZoomX Invincible"/>
    <x v="1"/>
    <s v="Alphabet"/>
    <s v="L"/>
    <s v="Yes"/>
    <n v="3"/>
    <s v="Sold"/>
    <m/>
    <m/>
    <s v="Invalid"/>
    <s v="Exclude"/>
    <n v="0"/>
    <s v="Insufficient Data"/>
    <s v="Missing Information"/>
    <s v="Exclude"/>
    <x v="329"/>
    <d v="2024-11-27T00:00:00"/>
    <s v="Yes"/>
    <s v="Retail"/>
    <s v="Mumbai"/>
    <x v="2"/>
    <n v="689.62"/>
  </r>
  <r>
    <s v="Soccer"/>
    <s v="Premier III"/>
    <x v="2"/>
    <s v="Alphabet"/>
    <s v="XL"/>
    <s v="Yes"/>
    <n v="1"/>
    <s v="Sold"/>
    <m/>
    <n v="0.89"/>
    <s v="Valid"/>
    <s v="Include"/>
    <n v="0"/>
    <s v="Insufficient Data"/>
    <s v="Missing Information"/>
    <s v="Exclude"/>
    <x v="157"/>
    <d v="2024-10-20T00:00:00"/>
    <s v="Yes"/>
    <s v="Retail"/>
    <s v="Kolkata"/>
    <x v="6"/>
    <n v="2676.52"/>
  </r>
  <r>
    <s v="Basketball"/>
    <s v="Zoom Freak"/>
    <x v="4"/>
    <s v="Missing"/>
    <s v="Unknown"/>
    <s v="No"/>
    <n v="4"/>
    <s v="Sold"/>
    <m/>
    <m/>
    <s v="Invalid"/>
    <s v="Exclude"/>
    <n v="0"/>
    <s v="Insufficient Data"/>
    <s v="Missing Information"/>
    <s v="Exclude"/>
    <x v="2"/>
    <s v="Missing Date"/>
    <s v="No"/>
    <s v="Online"/>
    <s v="Mumbai"/>
    <x v="2"/>
    <n v="747.29"/>
  </r>
  <r>
    <s v="Running"/>
    <s v="React Infinity"/>
    <x v="1"/>
    <s v="Alphabet"/>
    <s v="L"/>
    <s v="Yes"/>
    <m/>
    <s v="Available"/>
    <n v="3477.49"/>
    <n v="0.54"/>
    <s v="Valid"/>
    <s v="Include"/>
    <n v="0"/>
    <s v="Insufficient Data"/>
    <s v="Missing Information"/>
    <s v="Exclude"/>
    <x v="109"/>
    <d v="2025-03-06T00:00:00"/>
    <s v="Yes"/>
    <s v="Retail"/>
    <s v="Delhi"/>
    <x v="4"/>
    <n v="3487.39"/>
  </r>
  <r>
    <s v="Basketball"/>
    <s v="Kyrie Flytrap"/>
    <x v="1"/>
    <s v="Alphabet"/>
    <s v="L"/>
    <s v="Yes"/>
    <m/>
    <s v="Available"/>
    <n v="6798.48"/>
    <n v="1.18"/>
    <s v="Invalid"/>
    <s v="Exclude"/>
    <n v="0"/>
    <s v="Insufficient Data"/>
    <s v="Missing Information"/>
    <s v="Exclude"/>
    <x v="70"/>
    <d v="2025-02-01T00:00:00"/>
    <s v="Yes"/>
    <s v="Retail"/>
    <s v="Mumbai"/>
    <x v="2"/>
    <n v="2297.4"/>
  </r>
  <r>
    <s v="Lifestyle"/>
    <s v="Blazer Mid"/>
    <x v="4"/>
    <s v="Missing"/>
    <s v="Unknown"/>
    <s v="No"/>
    <m/>
    <s v="Available"/>
    <m/>
    <m/>
    <s v="Invalid"/>
    <s v="Exclude"/>
    <n v="0"/>
    <s v="Insufficient Data"/>
    <s v="Missing Information"/>
    <s v="Exclude"/>
    <x v="330"/>
    <d v="2023-08-14T00:00:00"/>
    <s v="Yes"/>
    <s v="Retail"/>
    <s v="Bangalore"/>
    <x v="5"/>
    <n v="3703.68"/>
  </r>
  <r>
    <s v="Basketball"/>
    <s v="Air Jordan"/>
    <x v="1"/>
    <s v="Alphabet"/>
    <s v="L"/>
    <s v="Yes"/>
    <n v="1"/>
    <s v="Sold"/>
    <m/>
    <m/>
    <s v="Invalid"/>
    <s v="Exclude"/>
    <n v="0"/>
    <s v="Insufficient Data"/>
    <s v="Missing Information"/>
    <s v="Exclude"/>
    <x v="35"/>
    <d v="2024-10-27T00:00:00"/>
    <s v="Yes"/>
    <s v="Online"/>
    <s v="Kolkata"/>
    <x v="6"/>
    <n v="-819.33"/>
  </r>
  <r>
    <s v="Basketball"/>
    <s v="Air Jordan"/>
    <x v="4"/>
    <s v="Missing"/>
    <s v="Unknown"/>
    <s v="No"/>
    <n v="2"/>
    <s v="Sold"/>
    <m/>
    <n v="1.08"/>
    <s v="Invalid"/>
    <s v="Exclude"/>
    <n v="0"/>
    <s v="Insufficient Data"/>
    <s v="Missing Information"/>
    <s v="Exclude"/>
    <x v="73"/>
    <d v="2025-04-10T00:00:00"/>
    <s v="Yes"/>
    <s v="Online"/>
    <s v="Delhi"/>
    <x v="4"/>
    <n v="-240.8"/>
  </r>
  <r>
    <s v="Running"/>
    <s v="Pegasus Turbo"/>
    <x v="0"/>
    <s v="Alphabet"/>
    <s v="M"/>
    <s v="Yes"/>
    <m/>
    <s v="Available"/>
    <n v="6178.85"/>
    <n v="1.04"/>
    <s v="Invalid"/>
    <s v="Exclude"/>
    <n v="0"/>
    <s v="Insufficient Data"/>
    <s v="Missing Information"/>
    <s v="Exclude"/>
    <x v="50"/>
    <d v="2024-12-10T00:00:00"/>
    <s v="Yes"/>
    <s v="Online"/>
    <s v="Hyderabad"/>
    <x v="1"/>
    <n v="2550.88"/>
  </r>
  <r>
    <s v="Soccer"/>
    <s v="Tiempo Legend"/>
    <x v="0"/>
    <s v="Alphabet"/>
    <s v="M"/>
    <s v="Yes"/>
    <m/>
    <s v="Available"/>
    <m/>
    <m/>
    <s v="Invalid"/>
    <s v="Exclude"/>
    <n v="0"/>
    <s v="Insufficient Data"/>
    <s v="Missing Information"/>
    <s v="Exclude"/>
    <x v="331"/>
    <d v="2024-07-21T00:00:00"/>
    <s v="Yes"/>
    <s v="Online"/>
    <s v="Bangalore"/>
    <x v="5"/>
    <n v="2933.02"/>
  </r>
  <r>
    <s v="Training"/>
    <s v="SuperRep Go"/>
    <x v="9"/>
    <s v="Number"/>
    <s v="10"/>
    <s v="Yes"/>
    <m/>
    <s v="Available"/>
    <n v="4993.9399999999996"/>
    <m/>
    <s v="Invalid"/>
    <s v="Exclude"/>
    <n v="0"/>
    <s v="Insufficient Data"/>
    <s v="Missing Information"/>
    <s v="Exclude"/>
    <x v="2"/>
    <s v="Missing Date"/>
    <s v="No"/>
    <s v="Retail"/>
    <s v="Mumbai"/>
    <x v="2"/>
    <n v="2420.85"/>
  </r>
  <r>
    <s v="Soccer"/>
    <s v="Premier III"/>
    <x v="0"/>
    <s v="Alphabet"/>
    <s v="M"/>
    <s v="Yes"/>
    <n v="1"/>
    <s v="Sold"/>
    <n v="5246.43"/>
    <m/>
    <s v="Invalid"/>
    <s v="Exclude"/>
    <n v="0"/>
    <n v="5246.43"/>
    <s v="Valid Revenue"/>
    <s v="Include"/>
    <x v="2"/>
    <s v="Missing Date"/>
    <s v="No"/>
    <s v="Retail"/>
    <s v="Bangalore"/>
    <x v="5"/>
    <n v="1891.48"/>
  </r>
  <r>
    <s v="Running"/>
    <s v="Air Zoom"/>
    <x v="0"/>
    <s v="Alphabet"/>
    <s v="M"/>
    <s v="Yes"/>
    <n v="4"/>
    <s v="Sold"/>
    <m/>
    <m/>
    <s v="Invalid"/>
    <s v="Exclude"/>
    <n v="0"/>
    <s v="Insufficient Data"/>
    <s v="Missing Information"/>
    <s v="Exclude"/>
    <x v="200"/>
    <d v="2025-04-07T00:00:00"/>
    <s v="Yes"/>
    <s v="Online"/>
    <s v="Delhi"/>
    <x v="4"/>
    <n v="494.45"/>
  </r>
  <r>
    <s v="Lifestyle"/>
    <s v="Dunk Low"/>
    <x v="1"/>
    <s v="Alphabet"/>
    <s v="L"/>
    <s v="Yes"/>
    <n v="1"/>
    <s v="Sold"/>
    <m/>
    <m/>
    <s v="Invalid"/>
    <s v="Exclude"/>
    <n v="0"/>
    <s v="Insufficient Data"/>
    <s v="Missing Information"/>
    <s v="Exclude"/>
    <x v="64"/>
    <d v="2025-04-26T00:00:00"/>
    <s v="Yes"/>
    <s v="Online"/>
    <s v="Delhi"/>
    <x v="4"/>
    <n v="155.53"/>
  </r>
  <r>
    <s v="Basketball"/>
    <s v="LeBron 20"/>
    <x v="0"/>
    <s v="Alphabet"/>
    <s v="M"/>
    <s v="Yes"/>
    <m/>
    <s v="Available"/>
    <n v="9945.56"/>
    <n v="1.01"/>
    <s v="Invalid"/>
    <s v="Exclude"/>
    <n v="0"/>
    <s v="Insufficient Data"/>
    <s v="Missing Information"/>
    <s v="Exclude"/>
    <x v="271"/>
    <d v="2025-05-12T00:00:00"/>
    <s v="Yes"/>
    <s v="Online"/>
    <s v="Hyderabad"/>
    <x v="1"/>
    <n v="-1116.54"/>
  </r>
  <r>
    <s v="Training"/>
    <s v="Flex Trainer"/>
    <x v="4"/>
    <s v="Missing"/>
    <s v="Unknown"/>
    <s v="No"/>
    <m/>
    <s v="Available"/>
    <m/>
    <m/>
    <s v="Invalid"/>
    <s v="Exclude"/>
    <n v="0"/>
    <s v="Insufficient Data"/>
    <s v="Missing Information"/>
    <s v="Exclude"/>
    <x v="63"/>
    <d v="2024-11-01T00:00:00"/>
    <s v="Yes"/>
    <s v="Retail"/>
    <s v="Pune"/>
    <x v="3"/>
    <n v="2519.25"/>
  </r>
  <r>
    <s v="Soccer"/>
    <s v="Tiempo Legend"/>
    <x v="2"/>
    <s v="Alphabet"/>
    <s v="XL"/>
    <s v="Yes"/>
    <m/>
    <s v="Available"/>
    <n v="2006.63"/>
    <m/>
    <s v="Invalid"/>
    <s v="Exclude"/>
    <n v="0"/>
    <s v="Insufficient Data"/>
    <s v="Missing Information"/>
    <s v="Exclude"/>
    <x v="2"/>
    <s v="Missing Date"/>
    <s v="No"/>
    <s v="Online"/>
    <s v="Delhi"/>
    <x v="4"/>
    <n v="3171.69"/>
  </r>
  <r>
    <s v="Training"/>
    <s v="SuperRep Go"/>
    <x v="0"/>
    <s v="Alphabet"/>
    <s v="M"/>
    <s v="Yes"/>
    <n v="0"/>
    <s v="Available"/>
    <m/>
    <m/>
    <s v="Invalid"/>
    <s v="Exclude"/>
    <n v="0"/>
    <s v="Insufficient Data"/>
    <s v="Missing Information"/>
    <s v="Exclude"/>
    <x v="2"/>
    <s v="Missing Date"/>
    <s v="No"/>
    <s v="Online"/>
    <s v="Delhi"/>
    <x v="4"/>
    <n v="2104.46"/>
  </r>
  <r>
    <s v="Training"/>
    <s v="Metcon 7"/>
    <x v="1"/>
    <s v="Alphabet"/>
    <s v="L"/>
    <s v="Yes"/>
    <n v="2"/>
    <s v="Sold"/>
    <m/>
    <n v="0.43"/>
    <s v="Valid"/>
    <s v="Include"/>
    <n v="0"/>
    <s v="Insufficient Data"/>
    <s v="Missing Information"/>
    <s v="Exclude"/>
    <x v="178"/>
    <d v="2025-06-17T00:00:00"/>
    <s v="Yes"/>
    <s v="Retail"/>
    <s v="Delhi"/>
    <x v="4"/>
    <n v="3174.81"/>
  </r>
  <r>
    <s v="Running"/>
    <s v="Pegasus Turbo"/>
    <x v="1"/>
    <s v="Alphabet"/>
    <s v="L"/>
    <s v="Yes"/>
    <n v="2"/>
    <s v="Sold"/>
    <n v="9103.08"/>
    <m/>
    <s v="Invalid"/>
    <s v="Exclude"/>
    <n v="0"/>
    <n v="18206.16"/>
    <s v="Valid Revenue"/>
    <s v="Include"/>
    <x v="332"/>
    <d v="2024-12-11T00:00:00"/>
    <s v="Yes"/>
    <s v="Online"/>
    <s v="Mumbai"/>
    <x v="2"/>
    <n v="1726.8"/>
  </r>
  <r>
    <s v="Lifestyle"/>
    <s v="Waffle One"/>
    <x v="1"/>
    <s v="Alphabet"/>
    <s v="L"/>
    <s v="Yes"/>
    <m/>
    <s v="Available"/>
    <n v="6140.7"/>
    <m/>
    <s v="Invalid"/>
    <s v="Exclude"/>
    <n v="0"/>
    <s v="Insufficient Data"/>
    <s v="Missing Information"/>
    <s v="Exclude"/>
    <x v="2"/>
    <s v="Missing Date"/>
    <s v="No"/>
    <s v="Online"/>
    <s v="Delhi"/>
    <x v="4"/>
    <n v="506.87"/>
  </r>
  <r>
    <s v="Soccer"/>
    <s v="Phantom GT"/>
    <x v="0"/>
    <s v="Alphabet"/>
    <s v="M"/>
    <s v="Yes"/>
    <m/>
    <s v="Available"/>
    <n v="3700.75"/>
    <m/>
    <s v="Invalid"/>
    <s v="Exclude"/>
    <n v="0"/>
    <s v="Insufficient Data"/>
    <s v="Missing Information"/>
    <s v="Exclude"/>
    <x v="2"/>
    <s v="Missing Date"/>
    <s v="No"/>
    <s v="Online"/>
    <s v="Kolkata"/>
    <x v="6"/>
    <n v="-963.73"/>
  </r>
  <r>
    <s v="Lifestyle"/>
    <s v="Air Force 1"/>
    <x v="2"/>
    <s v="Alphabet"/>
    <s v="XL"/>
    <s v="Yes"/>
    <n v="3"/>
    <s v="Sold"/>
    <n v="9367.66"/>
    <m/>
    <s v="Invalid"/>
    <s v="Exclude"/>
    <n v="0"/>
    <n v="28102.98"/>
    <s v="Valid Revenue"/>
    <s v="Include"/>
    <x v="333"/>
    <d v="2025-03-23T00:00:00"/>
    <s v="Yes"/>
    <s v="Online"/>
    <s v="Delhi"/>
    <x v="4"/>
    <n v="-623.95000000000005"/>
  </r>
  <r>
    <s v="Training"/>
    <s v="ZoomX Invincible"/>
    <x v="0"/>
    <s v="Alphabet"/>
    <s v="M"/>
    <s v="Yes"/>
    <m/>
    <s v="Available"/>
    <m/>
    <n v="0.45"/>
    <s v="Valid"/>
    <s v="Include"/>
    <n v="0"/>
    <s v="Insufficient Data"/>
    <s v="Missing Information"/>
    <s v="Exclude"/>
    <x v="162"/>
    <d v="2024-12-20T00:00:00"/>
    <s v="Yes"/>
    <s v="Retail"/>
    <s v="Bangalore"/>
    <x v="5"/>
    <n v="3138.32"/>
  </r>
  <r>
    <s v="Training"/>
    <s v="Flex Trainer"/>
    <x v="2"/>
    <s v="Alphabet"/>
    <s v="XL"/>
    <s v="Yes"/>
    <m/>
    <s v="Available"/>
    <m/>
    <n v="0.51"/>
    <s v="Valid"/>
    <s v="Include"/>
    <n v="0"/>
    <s v="Insufficient Data"/>
    <s v="Missing Information"/>
    <s v="Exclude"/>
    <x v="2"/>
    <s v="Missing Date"/>
    <s v="No"/>
    <s v="Retail"/>
    <s v="Pune"/>
    <x v="3"/>
    <n v="1737.23"/>
  </r>
  <r>
    <s v="Soccer"/>
    <s v="Premier III"/>
    <x v="7"/>
    <s v="Number"/>
    <s v="12"/>
    <s v="Yes"/>
    <n v="4"/>
    <s v="Sold"/>
    <n v="7204.01"/>
    <m/>
    <s v="Invalid"/>
    <s v="Exclude"/>
    <n v="0"/>
    <n v="28816.04"/>
    <s v="Valid Revenue"/>
    <s v="Include"/>
    <x v="334"/>
    <d v="2025-06-15T00:00:00"/>
    <s v="Yes"/>
    <s v="Retail"/>
    <s v="Delhi"/>
    <x v="4"/>
    <n v="3951.42"/>
  </r>
  <r>
    <s v="Running"/>
    <s v="Air Zoom"/>
    <x v="2"/>
    <s v="Alphabet"/>
    <s v="XL"/>
    <s v="Yes"/>
    <m/>
    <s v="Available"/>
    <n v="9264.49"/>
    <m/>
    <s v="Invalid"/>
    <s v="Exclude"/>
    <n v="0"/>
    <s v="Insufficient Data"/>
    <s v="Missing Information"/>
    <s v="Exclude"/>
    <x v="144"/>
    <d v="2025-06-26T00:00:00"/>
    <s v="Yes"/>
    <s v="Retail"/>
    <s v="Pune"/>
    <x v="3"/>
    <n v="491.18"/>
  </r>
  <r>
    <s v="Lifestyle"/>
    <s v="Air Force 1"/>
    <x v="2"/>
    <s v="Alphabet"/>
    <s v="XL"/>
    <s v="Yes"/>
    <n v="2"/>
    <s v="Sold"/>
    <m/>
    <m/>
    <s v="Invalid"/>
    <s v="Exclude"/>
    <n v="0"/>
    <s v="Insufficient Data"/>
    <s v="Missing Information"/>
    <s v="Exclude"/>
    <x v="145"/>
    <d v="2024-08-04T00:00:00"/>
    <s v="Yes"/>
    <s v="Online"/>
    <s v="Mumbai"/>
    <x v="2"/>
    <n v="67.58"/>
  </r>
  <r>
    <s v="Running"/>
    <s v="Pegasus Turbo"/>
    <x v="3"/>
    <s v="Number"/>
    <s v="11"/>
    <s v="Yes"/>
    <m/>
    <s v="Available"/>
    <n v="6891.25"/>
    <n v="0.63"/>
    <s v="Valid"/>
    <s v="Include"/>
    <n v="0"/>
    <s v="Insufficient Data"/>
    <s v="Missing Information"/>
    <s v="Exclude"/>
    <x v="2"/>
    <s v="Missing Date"/>
    <s v="No"/>
    <s v="Retail"/>
    <s v="Pune"/>
    <x v="3"/>
    <n v="-742.85"/>
  </r>
  <r>
    <s v="Lifestyle"/>
    <s v="Waffle One"/>
    <x v="8"/>
    <s v="Number"/>
    <s v="7"/>
    <s v="Yes"/>
    <n v="-1"/>
    <s v="Check Return/Refund"/>
    <n v="4784.45"/>
    <m/>
    <s v="Invalid"/>
    <s v="Exclude"/>
    <n v="0"/>
    <n v="-4784.45"/>
    <s v="Negative Revenue"/>
    <s v="Exclude"/>
    <x v="293"/>
    <d v="2025-01-25T00:00:00"/>
    <s v="Yes"/>
    <s v="Online"/>
    <s v="Pune"/>
    <x v="3"/>
    <n v="3357.12"/>
  </r>
  <r>
    <s v="Soccer"/>
    <s v="Premier III"/>
    <x v="7"/>
    <s v="Number"/>
    <s v="12"/>
    <s v="Yes"/>
    <n v="3"/>
    <s v="Sold"/>
    <m/>
    <m/>
    <s v="Invalid"/>
    <s v="Exclude"/>
    <n v="0"/>
    <s v="Insufficient Data"/>
    <s v="Missing Information"/>
    <s v="Exclude"/>
    <x v="196"/>
    <d v="2025-04-04T00:00:00"/>
    <s v="Yes"/>
    <s v="Online"/>
    <s v="Hyderabad"/>
    <x v="1"/>
    <n v="2731.71"/>
  </r>
  <r>
    <s v="Running"/>
    <s v="Air Zoom"/>
    <x v="9"/>
    <s v="Number"/>
    <s v="10"/>
    <s v="Yes"/>
    <m/>
    <s v="Available"/>
    <m/>
    <m/>
    <s v="Invalid"/>
    <s v="Exclude"/>
    <n v="0"/>
    <s v="Insufficient Data"/>
    <s v="Missing Information"/>
    <s v="Exclude"/>
    <x v="177"/>
    <d v="2025-05-13T00:00:00"/>
    <s v="Yes"/>
    <s v="Online"/>
    <s v="Delhi"/>
    <x v="4"/>
    <n v="3932.36"/>
  </r>
  <r>
    <s v="Lifestyle"/>
    <s v="Air Force 1"/>
    <x v="0"/>
    <s v="Alphabet"/>
    <s v="M"/>
    <s v="Yes"/>
    <n v="2"/>
    <s v="Sold"/>
    <n v="5618.62"/>
    <m/>
    <s v="Invalid"/>
    <s v="Exclude"/>
    <n v="0"/>
    <n v="11237.24"/>
    <s v="Valid Revenue"/>
    <s v="Include"/>
    <x v="2"/>
    <s v="Missing Date"/>
    <s v="No"/>
    <s v="Retail"/>
    <s v="bengaluru"/>
    <x v="0"/>
    <n v="1745.96"/>
  </r>
  <r>
    <s v="Running"/>
    <s v="Pegasus Turbo"/>
    <x v="4"/>
    <s v="Missing"/>
    <s v="Unknown"/>
    <s v="No"/>
    <n v="0"/>
    <s v="Available"/>
    <n v="4240.24"/>
    <n v="1.21"/>
    <s v="Invalid"/>
    <s v="Exclude"/>
    <n v="0"/>
    <s v="Insufficient Data"/>
    <s v="Missing Information"/>
    <s v="Exclude"/>
    <x v="335"/>
    <d v="2024-11-06T00:00:00"/>
    <s v="Yes"/>
    <s v="Retail"/>
    <s v="Pune"/>
    <x v="3"/>
    <n v="3483.11"/>
  </r>
  <r>
    <s v="Training"/>
    <s v="Flex Trainer"/>
    <x v="0"/>
    <s v="Alphabet"/>
    <s v="M"/>
    <s v="Yes"/>
    <m/>
    <s v="Available"/>
    <n v="2758.08"/>
    <n v="0.04"/>
    <s v="Valid"/>
    <s v="Include"/>
    <n v="0"/>
    <s v="Insufficient Data"/>
    <s v="Missing Information"/>
    <s v="Exclude"/>
    <x v="336"/>
    <d v="2024-07-05T00:00:00"/>
    <s v="Yes"/>
    <s v="Online"/>
    <s v="Bangalore"/>
    <x v="5"/>
    <n v="2447.58"/>
  </r>
  <r>
    <s v="Training"/>
    <s v="Metcon 7"/>
    <x v="4"/>
    <s v="Missing"/>
    <s v="Unknown"/>
    <s v="No"/>
    <m/>
    <s v="Available"/>
    <m/>
    <m/>
    <s v="Invalid"/>
    <s v="Exclude"/>
    <n v="0"/>
    <s v="Insufficient Data"/>
    <s v="Missing Information"/>
    <s v="Exclude"/>
    <x v="337"/>
    <d v="2025-07-21T00:00:00"/>
    <s v="Yes"/>
    <s v="Retail"/>
    <s v="Pune"/>
    <x v="3"/>
    <n v="1044.98"/>
  </r>
  <r>
    <s v="Running"/>
    <s v="Pegasus Turbo"/>
    <x v="10"/>
    <s v="Number"/>
    <s v="8"/>
    <s v="Yes"/>
    <m/>
    <s v="Available"/>
    <n v="5996.09"/>
    <m/>
    <s v="Invalid"/>
    <s v="Exclude"/>
    <n v="0"/>
    <s v="Insufficient Data"/>
    <s v="Missing Information"/>
    <s v="Exclude"/>
    <x v="2"/>
    <s v="Missing Date"/>
    <s v="No"/>
    <s v="Online"/>
    <s v="Delhi"/>
    <x v="4"/>
    <n v="3597.08"/>
  </r>
  <r>
    <s v="Basketball"/>
    <s v="LeBron 20"/>
    <x v="2"/>
    <s v="Alphabet"/>
    <s v="XL"/>
    <s v="Yes"/>
    <n v="4"/>
    <s v="Sold"/>
    <m/>
    <n v="0.41"/>
    <s v="Valid"/>
    <s v="Include"/>
    <n v="0"/>
    <s v="Insufficient Data"/>
    <s v="Missing Information"/>
    <s v="Exclude"/>
    <x v="338"/>
    <d v="2024-08-28T00:00:00"/>
    <s v="Yes"/>
    <s v="Retail"/>
    <s v="Pune"/>
    <x v="3"/>
    <n v="3614.76"/>
  </r>
  <r>
    <s v="Lifestyle"/>
    <s v="Dunk Low"/>
    <x v="2"/>
    <s v="Alphabet"/>
    <s v="XL"/>
    <s v="Yes"/>
    <n v="1"/>
    <s v="Sold"/>
    <m/>
    <m/>
    <s v="Invalid"/>
    <s v="Exclude"/>
    <n v="0"/>
    <s v="Insufficient Data"/>
    <s v="Missing Information"/>
    <s v="Exclude"/>
    <x v="339"/>
    <d v="2025-06-12T00:00:00"/>
    <s v="Yes"/>
    <s v="Online"/>
    <s v="Mumbai"/>
    <x v="2"/>
    <n v="1119.71"/>
  </r>
  <r>
    <s v="Lifestyle"/>
    <s v="Blazer Mid"/>
    <x v="1"/>
    <s v="Alphabet"/>
    <s v="L"/>
    <s v="Yes"/>
    <n v="0"/>
    <s v="Available"/>
    <m/>
    <n v="0.73"/>
    <s v="Valid"/>
    <s v="Include"/>
    <n v="0"/>
    <s v="Insufficient Data"/>
    <s v="Missing Information"/>
    <s v="Exclude"/>
    <x v="23"/>
    <d v="2025-04-11T00:00:00"/>
    <s v="Yes"/>
    <s v="Retail"/>
    <s v="Mumbai"/>
    <x v="2"/>
    <n v="1556.61"/>
  </r>
  <r>
    <s v="Lifestyle"/>
    <s v="Dunk Low"/>
    <x v="0"/>
    <s v="Alphabet"/>
    <s v="M"/>
    <s v="Yes"/>
    <n v="4"/>
    <s v="Sold"/>
    <m/>
    <m/>
    <s v="Invalid"/>
    <s v="Exclude"/>
    <n v="0"/>
    <s v="Insufficient Data"/>
    <s v="Missing Information"/>
    <s v="Exclude"/>
    <x v="340"/>
    <d v="2025-05-22T00:00:00"/>
    <s v="Yes"/>
    <s v="Retail"/>
    <s v="Hyderabad"/>
    <x v="1"/>
    <n v="1377.72"/>
  </r>
  <r>
    <s v="Lifestyle"/>
    <s v="Blazer Mid"/>
    <x v="1"/>
    <s v="Alphabet"/>
    <s v="L"/>
    <s v="Yes"/>
    <m/>
    <s v="Available"/>
    <n v="9585.39"/>
    <n v="1.03"/>
    <s v="Invalid"/>
    <s v="Exclude"/>
    <n v="0"/>
    <s v="Insufficient Data"/>
    <s v="Missing Information"/>
    <s v="Exclude"/>
    <x v="72"/>
    <d v="2025-07-03T00:00:00"/>
    <s v="Yes"/>
    <s v="Retail"/>
    <s v="Hyderabad"/>
    <x v="1"/>
    <n v="761.26"/>
  </r>
  <r>
    <s v="Lifestyle"/>
    <s v="Waffle One"/>
    <x v="10"/>
    <s v="Number"/>
    <s v="8"/>
    <s v="Yes"/>
    <n v="-1"/>
    <s v="Check Return/Refund"/>
    <n v="2381.94"/>
    <m/>
    <s v="Invalid"/>
    <s v="Exclude"/>
    <n v="0"/>
    <n v="-2381.94"/>
    <s v="Negative Revenue"/>
    <s v="Exclude"/>
    <x v="192"/>
    <d v="2024-09-30T00:00:00"/>
    <s v="Yes"/>
    <s v="Retail"/>
    <s v="Delhi"/>
    <x v="4"/>
    <n v="1457.93"/>
  </r>
  <r>
    <s v="Soccer"/>
    <s v="Phantom GT"/>
    <x v="1"/>
    <s v="Alphabet"/>
    <s v="L"/>
    <s v="Yes"/>
    <m/>
    <s v="Available"/>
    <m/>
    <m/>
    <s v="Invalid"/>
    <s v="Exclude"/>
    <n v="0"/>
    <s v="Insufficient Data"/>
    <s v="Missing Information"/>
    <s v="Exclude"/>
    <x v="341"/>
    <d v="2024-07-12T00:00:00"/>
    <s v="Yes"/>
    <s v="Online"/>
    <s v="Mumbai"/>
    <x v="2"/>
    <n v="3119.37"/>
  </r>
  <r>
    <s v="Basketball"/>
    <s v="LeBron 20"/>
    <x v="4"/>
    <s v="Missing"/>
    <s v="Unknown"/>
    <s v="No"/>
    <m/>
    <s v="Available"/>
    <n v="5260.17"/>
    <m/>
    <s v="Invalid"/>
    <s v="Exclude"/>
    <n v="0"/>
    <s v="Insufficient Data"/>
    <s v="Missing Information"/>
    <s v="Exclude"/>
    <x v="107"/>
    <d v="2025-01-28T00:00:00"/>
    <s v="Yes"/>
    <s v="Retail"/>
    <s v="Mumbai"/>
    <x v="2"/>
    <n v="1402.81"/>
  </r>
  <r>
    <s v="Training"/>
    <s v="Metcon 7"/>
    <x v="6"/>
    <s v="Number"/>
    <s v="6"/>
    <s v="Yes"/>
    <m/>
    <s v="Available"/>
    <m/>
    <m/>
    <s v="Invalid"/>
    <s v="Exclude"/>
    <n v="0"/>
    <s v="Insufficient Data"/>
    <s v="Missing Information"/>
    <s v="Exclude"/>
    <x v="79"/>
    <d v="2024-11-21T00:00:00"/>
    <s v="Yes"/>
    <s v="Online"/>
    <s v="Mumbai"/>
    <x v="2"/>
    <n v="1125.71"/>
  </r>
  <r>
    <s v="Running"/>
    <s v="Air Zoom"/>
    <x v="4"/>
    <s v="Missing"/>
    <s v="Unknown"/>
    <s v="No"/>
    <m/>
    <s v="Available"/>
    <m/>
    <n v="0.8"/>
    <s v="Valid"/>
    <s v="Include"/>
    <n v="0"/>
    <s v="Insufficient Data"/>
    <s v="Missing Information"/>
    <s v="Exclude"/>
    <x v="2"/>
    <s v="Missing Date"/>
    <s v="No"/>
    <s v="Online"/>
    <s v="Delhi"/>
    <x v="4"/>
    <n v="-151.26"/>
  </r>
  <r>
    <s v="Training"/>
    <s v="Metcon 7"/>
    <x v="2"/>
    <s v="Alphabet"/>
    <s v="XL"/>
    <s v="Yes"/>
    <m/>
    <s v="Available"/>
    <m/>
    <n v="0.47"/>
    <s v="Valid"/>
    <s v="Include"/>
    <n v="0"/>
    <s v="Insufficient Data"/>
    <s v="Missing Information"/>
    <s v="Exclude"/>
    <x v="342"/>
    <d v="2024-06-02T00:00:00"/>
    <s v="Yes"/>
    <s v="Online"/>
    <s v="Bangalore"/>
    <x v="5"/>
    <n v="2528.27"/>
  </r>
  <r>
    <s v="Training"/>
    <s v="ZoomX Invincible"/>
    <x v="9"/>
    <s v="Number"/>
    <s v="10"/>
    <s v="Yes"/>
    <m/>
    <s v="Available"/>
    <m/>
    <m/>
    <s v="Invalid"/>
    <s v="Exclude"/>
    <n v="0"/>
    <s v="Insufficient Data"/>
    <s v="Missing Information"/>
    <s v="Exclude"/>
    <x v="343"/>
    <d v="2025-05-11T00:00:00"/>
    <s v="Yes"/>
    <s v="Online"/>
    <s v="Bangalore"/>
    <x v="5"/>
    <n v="262.12"/>
  </r>
  <r>
    <s v="Training"/>
    <s v="Metcon 7"/>
    <x v="0"/>
    <s v="Alphabet"/>
    <s v="M"/>
    <s v="Yes"/>
    <m/>
    <s v="Available"/>
    <m/>
    <m/>
    <s v="Invalid"/>
    <s v="Exclude"/>
    <n v="0"/>
    <s v="Insufficient Data"/>
    <s v="Missing Information"/>
    <s v="Exclude"/>
    <x v="344"/>
    <d v="2024-07-25T00:00:00"/>
    <s v="Yes"/>
    <s v="Online"/>
    <s v="Hyderabad"/>
    <x v="1"/>
    <n v="-249.45"/>
  </r>
  <r>
    <s v="Basketball"/>
    <s v="Air Jordan"/>
    <x v="1"/>
    <s v="Alphabet"/>
    <s v="L"/>
    <s v="Yes"/>
    <n v="-1"/>
    <s v="Check Return/Refund"/>
    <m/>
    <m/>
    <s v="Invalid"/>
    <s v="Exclude"/>
    <n v="0"/>
    <s v="Insufficient Data"/>
    <s v="Missing Information"/>
    <s v="Exclude"/>
    <x v="230"/>
    <d v="2024-10-12T00:00:00"/>
    <s v="Yes"/>
    <s v="Online"/>
    <s v="Hyderabad"/>
    <x v="1"/>
    <n v="3234.28"/>
  </r>
  <r>
    <s v="Lifestyle"/>
    <s v="Blazer Mid"/>
    <x v="1"/>
    <s v="Alphabet"/>
    <s v="L"/>
    <s v="Yes"/>
    <m/>
    <s v="Available"/>
    <m/>
    <n v="1"/>
    <s v="Valid"/>
    <s v="Include"/>
    <n v="0"/>
    <s v="Insufficient Data"/>
    <s v="Missing Information"/>
    <s v="Exclude"/>
    <x v="210"/>
    <d v="2024-11-22T00:00:00"/>
    <s v="Yes"/>
    <s v="Online"/>
    <s v="Mumbai"/>
    <x v="2"/>
    <n v="66.430000000000007"/>
  </r>
  <r>
    <s v="Basketball"/>
    <s v="Air Jordan"/>
    <x v="0"/>
    <s v="Alphabet"/>
    <s v="M"/>
    <s v="Yes"/>
    <n v="-1"/>
    <s v="Check Return/Refund"/>
    <m/>
    <n v="0.09"/>
    <s v="Valid"/>
    <s v="Include"/>
    <n v="0"/>
    <s v="Insufficient Data"/>
    <s v="Missing Information"/>
    <s v="Exclude"/>
    <x v="327"/>
    <d v="2025-06-25T00:00:00"/>
    <s v="Yes"/>
    <s v="Online"/>
    <s v="Delhi"/>
    <x v="4"/>
    <n v="681.86"/>
  </r>
  <r>
    <s v="Basketball"/>
    <s v="LeBron 20"/>
    <x v="2"/>
    <s v="Alphabet"/>
    <s v="XL"/>
    <s v="Yes"/>
    <m/>
    <s v="Available"/>
    <m/>
    <n v="0.02"/>
    <s v="Valid"/>
    <s v="Include"/>
    <n v="0"/>
    <s v="Insufficient Data"/>
    <s v="Missing Information"/>
    <s v="Exclude"/>
    <x v="2"/>
    <s v="Missing Date"/>
    <s v="No"/>
    <s v="Retail"/>
    <s v="Mumbai"/>
    <x v="2"/>
    <n v="1680.5"/>
  </r>
  <r>
    <s v="Lifestyle"/>
    <s v="Dunk Low"/>
    <x v="2"/>
    <s v="Alphabet"/>
    <s v="XL"/>
    <s v="Yes"/>
    <n v="0"/>
    <s v="Available"/>
    <m/>
    <m/>
    <s v="Invalid"/>
    <s v="Exclude"/>
    <n v="0"/>
    <s v="Insufficient Data"/>
    <s v="Missing Information"/>
    <s v="Exclude"/>
    <x v="345"/>
    <d v="2025-02-21T00:00:00"/>
    <s v="Yes"/>
    <s v="Online"/>
    <s v="Mumbai"/>
    <x v="2"/>
    <n v="1052.6500000000001"/>
  </r>
  <r>
    <s v="Training"/>
    <s v="Metcon 7"/>
    <x v="2"/>
    <s v="Alphabet"/>
    <s v="XL"/>
    <s v="Yes"/>
    <n v="0"/>
    <s v="Available"/>
    <m/>
    <n v="0.48"/>
    <s v="Valid"/>
    <s v="Include"/>
    <n v="0"/>
    <s v="Insufficient Data"/>
    <s v="Missing Information"/>
    <s v="Exclude"/>
    <x v="71"/>
    <d v="2025-07-11T00:00:00"/>
    <s v="Yes"/>
    <s v="Retail"/>
    <s v="bengaluru"/>
    <x v="0"/>
    <n v="1423.83"/>
  </r>
  <r>
    <s v="Training"/>
    <s v="SuperRep Go"/>
    <x v="2"/>
    <s v="Alphabet"/>
    <s v="XL"/>
    <s v="Yes"/>
    <m/>
    <s v="Available"/>
    <m/>
    <m/>
    <s v="Invalid"/>
    <s v="Exclude"/>
    <n v="0"/>
    <s v="Insufficient Data"/>
    <s v="Missing Information"/>
    <s v="Exclude"/>
    <x v="346"/>
    <d v="2024-11-29T00:00:00"/>
    <s v="Yes"/>
    <s v="Online"/>
    <s v="Delhi"/>
    <x v="4"/>
    <n v="2007.01"/>
  </r>
  <r>
    <s v="Basketball"/>
    <s v="Kyrie Flytrap"/>
    <x v="2"/>
    <s v="Alphabet"/>
    <s v="XL"/>
    <s v="Yes"/>
    <n v="0"/>
    <s v="Available"/>
    <m/>
    <m/>
    <s v="Invalid"/>
    <s v="Exclude"/>
    <n v="0"/>
    <s v="Insufficient Data"/>
    <s v="Missing Information"/>
    <s v="Exclude"/>
    <x v="136"/>
    <d v="2024-12-16T00:00:00"/>
    <s v="Yes"/>
    <s v="Online"/>
    <s v="Pune"/>
    <x v="3"/>
    <n v="687.32"/>
  </r>
  <r>
    <s v="Running"/>
    <s v="Pegasus Turbo"/>
    <x v="1"/>
    <s v="Alphabet"/>
    <s v="L"/>
    <s v="Yes"/>
    <m/>
    <s v="Available"/>
    <n v="5214.32"/>
    <m/>
    <s v="Invalid"/>
    <s v="Exclude"/>
    <n v="0"/>
    <s v="Insufficient Data"/>
    <s v="Missing Information"/>
    <s v="Exclude"/>
    <x v="347"/>
    <d v="2025-06-24T00:00:00"/>
    <s v="Yes"/>
    <s v="Online"/>
    <s v="Kolkata"/>
    <x v="6"/>
    <n v="-637.13"/>
  </r>
  <r>
    <s v="Basketball"/>
    <s v="LeBron 20"/>
    <x v="1"/>
    <s v="Alphabet"/>
    <s v="L"/>
    <s v="Yes"/>
    <m/>
    <s v="Available"/>
    <n v="5094.43"/>
    <m/>
    <s v="Invalid"/>
    <s v="Exclude"/>
    <n v="0"/>
    <s v="Insufficient Data"/>
    <s v="Missing Information"/>
    <s v="Exclude"/>
    <x v="2"/>
    <s v="Missing Date"/>
    <s v="No"/>
    <s v="Online"/>
    <s v="Hyderabad"/>
    <x v="1"/>
    <n v="1765.36"/>
  </r>
  <r>
    <s v="Running"/>
    <s v="Pegasus Turbo"/>
    <x v="4"/>
    <s v="Missing"/>
    <s v="Unknown"/>
    <s v="No"/>
    <m/>
    <s v="Available"/>
    <m/>
    <m/>
    <s v="Invalid"/>
    <s v="Exclude"/>
    <n v="0"/>
    <s v="Insufficient Data"/>
    <s v="Missing Information"/>
    <s v="Exclude"/>
    <x v="348"/>
    <d v="2024-01-07T00:00:00"/>
    <s v="Yes"/>
    <s v="Retail"/>
    <s v="Pune"/>
    <x v="3"/>
    <n v="-37.880000000000003"/>
  </r>
  <r>
    <s v="Training"/>
    <s v="ZoomX Invincible"/>
    <x v="2"/>
    <s v="Alphabet"/>
    <s v="XL"/>
    <s v="Yes"/>
    <n v="0"/>
    <s v="Available"/>
    <m/>
    <m/>
    <s v="Invalid"/>
    <s v="Exclude"/>
    <n v="0"/>
    <s v="Insufficient Data"/>
    <s v="Missing Information"/>
    <s v="Exclude"/>
    <x v="222"/>
    <d v="2025-05-08T00:00:00"/>
    <s v="Yes"/>
    <s v="Retail"/>
    <s v="Kolkata"/>
    <x v="6"/>
    <n v="3153.1"/>
  </r>
  <r>
    <s v="Running"/>
    <s v="Free RN"/>
    <x v="2"/>
    <s v="Alphabet"/>
    <s v="XL"/>
    <s v="Yes"/>
    <m/>
    <s v="Available"/>
    <n v="2996.2"/>
    <n v="0.49"/>
    <s v="Valid"/>
    <s v="Include"/>
    <n v="0"/>
    <s v="Insufficient Data"/>
    <s v="Missing Information"/>
    <s v="Exclude"/>
    <x v="2"/>
    <s v="Missing Date"/>
    <s v="No"/>
    <s v="Online"/>
    <s v="Hyderabad"/>
    <x v="1"/>
    <n v="2913.41"/>
  </r>
  <r>
    <s v="Basketball"/>
    <s v="Kyrie Flytrap"/>
    <x v="1"/>
    <s v="Alphabet"/>
    <s v="L"/>
    <s v="Yes"/>
    <m/>
    <s v="Available"/>
    <n v="4523.72"/>
    <m/>
    <s v="Invalid"/>
    <s v="Exclude"/>
    <n v="0"/>
    <s v="Insufficient Data"/>
    <s v="Missing Information"/>
    <s v="Exclude"/>
    <x v="60"/>
    <d v="2024-10-14T00:00:00"/>
    <s v="Yes"/>
    <s v="Online"/>
    <s v="Hyderabad"/>
    <x v="1"/>
    <n v="-237.9"/>
  </r>
  <r>
    <s v="Running"/>
    <s v="Free RN"/>
    <x v="9"/>
    <s v="Number"/>
    <s v="10"/>
    <s v="Yes"/>
    <n v="1"/>
    <s v="Sold"/>
    <n v="6302.98"/>
    <n v="0.48"/>
    <s v="Valid"/>
    <s v="Include"/>
    <n v="3277.55"/>
    <n v="3277.5495999999998"/>
    <s v="Valid Revenue"/>
    <s v="Include"/>
    <x v="349"/>
    <d v="2025-03-08T00:00:00"/>
    <s v="Yes"/>
    <s v="Retail"/>
    <s v="Delhi"/>
    <x v="4"/>
    <n v="2835.93"/>
  </r>
  <r>
    <s v="Lifestyle"/>
    <s v="Blazer Mid"/>
    <x v="0"/>
    <s v="Alphabet"/>
    <s v="M"/>
    <s v="Yes"/>
    <n v="2"/>
    <s v="Sold"/>
    <n v="4669.75"/>
    <m/>
    <s v="Invalid"/>
    <s v="Exclude"/>
    <n v="0"/>
    <n v="9339.5"/>
    <s v="Valid Revenue"/>
    <s v="Include"/>
    <x v="2"/>
    <s v="Missing Date"/>
    <s v="No"/>
    <s v="Retail"/>
    <s v="Bangalore"/>
    <x v="5"/>
    <n v="-987.12"/>
  </r>
  <r>
    <s v="Soccer"/>
    <s v="Mercurial Superfly"/>
    <x v="8"/>
    <s v="Number"/>
    <s v="7"/>
    <s v="Yes"/>
    <n v="2"/>
    <s v="Sold"/>
    <m/>
    <m/>
    <s v="Invalid"/>
    <s v="Exclude"/>
    <n v="0"/>
    <s v="Insufficient Data"/>
    <s v="Missing Information"/>
    <s v="Exclude"/>
    <x v="2"/>
    <s v="Missing Date"/>
    <s v="No"/>
    <s v="Online"/>
    <s v="Delhi"/>
    <x v="4"/>
    <n v="756.18"/>
  </r>
  <r>
    <s v="Running"/>
    <s v="Pegasus Turbo"/>
    <x v="2"/>
    <s v="Alphabet"/>
    <s v="XL"/>
    <s v="Yes"/>
    <m/>
    <s v="Available"/>
    <m/>
    <m/>
    <s v="Invalid"/>
    <s v="Exclude"/>
    <n v="0"/>
    <s v="Insufficient Data"/>
    <s v="Missing Information"/>
    <s v="Exclude"/>
    <x v="245"/>
    <d v="2024-07-22T00:00:00"/>
    <s v="Yes"/>
    <s v="Retail"/>
    <s v="Delhi"/>
    <x v="4"/>
    <n v="3024.11"/>
  </r>
  <r>
    <s v="Lifestyle"/>
    <s v="Air Force 1"/>
    <x v="1"/>
    <s v="Alphabet"/>
    <s v="L"/>
    <s v="Yes"/>
    <n v="1"/>
    <s v="Sold"/>
    <n v="7877.36"/>
    <n v="0.55000000000000004"/>
    <s v="Valid"/>
    <s v="Include"/>
    <n v="3544.81"/>
    <n v="3544.8119999999994"/>
    <s v="Valid Revenue"/>
    <s v="Include"/>
    <x v="274"/>
    <d v="2025-05-10T00:00:00"/>
    <s v="Yes"/>
    <s v="Retail"/>
    <s v="Kolkata"/>
    <x v="6"/>
    <n v="3663.49"/>
  </r>
  <r>
    <s v="Running"/>
    <s v="Air Zoom"/>
    <x v="4"/>
    <s v="Missing"/>
    <s v="Unknown"/>
    <s v="No"/>
    <m/>
    <s v="Available"/>
    <n v="2491.06"/>
    <m/>
    <s v="Invalid"/>
    <s v="Exclude"/>
    <n v="0"/>
    <s v="Insufficient Data"/>
    <s v="Missing Information"/>
    <s v="Exclude"/>
    <x v="350"/>
    <d v="2024-09-04T00:00:00"/>
    <s v="Yes"/>
    <s v="Retail"/>
    <s v="Bangalore"/>
    <x v="5"/>
    <n v="1660.44"/>
  </r>
  <r>
    <s v="Basketball"/>
    <s v="LeBron 20"/>
    <x v="1"/>
    <s v="Alphabet"/>
    <s v="L"/>
    <s v="Yes"/>
    <n v="0"/>
    <s v="Available"/>
    <m/>
    <n v="1.07"/>
    <s v="Invalid"/>
    <s v="Exclude"/>
    <n v="0"/>
    <s v="Insufficient Data"/>
    <s v="Missing Information"/>
    <s v="Exclude"/>
    <x v="168"/>
    <d v="2025-06-13T00:00:00"/>
    <s v="Yes"/>
    <s v="Online"/>
    <s v="Kolkata"/>
    <x v="6"/>
    <n v="-1164.3699999999999"/>
  </r>
  <r>
    <s v="Training"/>
    <s v="SuperRep Go"/>
    <x v="0"/>
    <s v="Alphabet"/>
    <s v="M"/>
    <s v="Yes"/>
    <n v="0"/>
    <s v="Available"/>
    <n v="4830.96"/>
    <m/>
    <s v="Invalid"/>
    <s v="Exclude"/>
    <n v="0"/>
    <n v="0"/>
    <s v="No Recorded Revenue"/>
    <s v="Exclude"/>
    <x v="25"/>
    <d v="2024-11-17T00:00:00"/>
    <s v="Yes"/>
    <s v="Online"/>
    <s v="Pune"/>
    <x v="3"/>
    <n v="1344.73"/>
  </r>
  <r>
    <s v="Running"/>
    <s v="Free RN"/>
    <x v="0"/>
    <s v="Alphabet"/>
    <s v="M"/>
    <s v="Yes"/>
    <n v="0"/>
    <s v="Available"/>
    <n v="9473.09"/>
    <m/>
    <s v="Invalid"/>
    <s v="Exclude"/>
    <n v="0"/>
    <n v="0"/>
    <s v="No Recorded Revenue"/>
    <s v="Exclude"/>
    <x v="25"/>
    <d v="2024-11-17T00:00:00"/>
    <s v="Yes"/>
    <s v="Online"/>
    <s v="Delhi"/>
    <x v="4"/>
    <n v="3055.36"/>
  </r>
  <r>
    <s v="Basketball"/>
    <s v="LeBron 20"/>
    <x v="8"/>
    <s v="Number"/>
    <s v="7"/>
    <s v="Yes"/>
    <m/>
    <s v="Available"/>
    <n v="8485.23"/>
    <m/>
    <s v="Invalid"/>
    <s v="Exclude"/>
    <n v="0"/>
    <s v="Insufficient Data"/>
    <s v="Missing Information"/>
    <s v="Exclude"/>
    <x v="2"/>
    <s v="Missing Date"/>
    <s v="No"/>
    <s v="Retail"/>
    <s v="bengaluru"/>
    <x v="0"/>
    <n v="637.62"/>
  </r>
  <r>
    <s v="Training"/>
    <s v="Metcon 7"/>
    <x v="4"/>
    <s v="Missing"/>
    <s v="Unknown"/>
    <s v="No"/>
    <m/>
    <s v="Available"/>
    <n v="4819.76"/>
    <m/>
    <s v="Invalid"/>
    <s v="Exclude"/>
    <n v="0"/>
    <s v="Insufficient Data"/>
    <s v="Missing Information"/>
    <s v="Exclude"/>
    <x v="351"/>
    <d v="2024-03-22T00:00:00"/>
    <s v="Yes"/>
    <s v="Retail"/>
    <s v="Kolkata"/>
    <x v="6"/>
    <n v="2066.12"/>
  </r>
  <r>
    <s v="Training"/>
    <s v="ZoomX Invincible"/>
    <x v="0"/>
    <s v="Alphabet"/>
    <s v="M"/>
    <s v="Yes"/>
    <m/>
    <s v="Available"/>
    <m/>
    <m/>
    <s v="Invalid"/>
    <s v="Exclude"/>
    <n v="0"/>
    <s v="Insufficient Data"/>
    <s v="Missing Information"/>
    <s v="Exclude"/>
    <x v="2"/>
    <s v="Missing Date"/>
    <s v="No"/>
    <s v="Retail"/>
    <s v="Delhi"/>
    <x v="4"/>
    <n v="2548.7800000000002"/>
  </r>
  <r>
    <s v="Training"/>
    <s v="Flex Trainer"/>
    <x v="1"/>
    <s v="Alphabet"/>
    <s v="L"/>
    <s v="Yes"/>
    <n v="0"/>
    <s v="Available"/>
    <m/>
    <m/>
    <s v="Invalid"/>
    <s v="Exclude"/>
    <n v="0"/>
    <s v="Insufficient Data"/>
    <s v="Missing Information"/>
    <s v="Exclude"/>
    <x v="352"/>
    <d v="2023-11-11T00:00:00"/>
    <s v="Yes"/>
    <s v="Online"/>
    <s v="Bangalore"/>
    <x v="5"/>
    <n v="1275.23"/>
  </r>
  <r>
    <s v="Lifestyle"/>
    <s v="Dunk Low"/>
    <x v="1"/>
    <s v="Alphabet"/>
    <s v="L"/>
    <s v="Yes"/>
    <n v="0"/>
    <s v="Available"/>
    <m/>
    <n v="0.09"/>
    <s v="Valid"/>
    <s v="Include"/>
    <n v="0"/>
    <s v="Insufficient Data"/>
    <s v="Missing Information"/>
    <s v="Exclude"/>
    <x v="192"/>
    <d v="2024-09-30T00:00:00"/>
    <s v="Yes"/>
    <s v="Online"/>
    <s v="Kolkata"/>
    <x v="6"/>
    <n v="818.65"/>
  </r>
  <r>
    <s v="Lifestyle"/>
    <s v="Dunk Low"/>
    <x v="2"/>
    <s v="Alphabet"/>
    <s v="XL"/>
    <s v="Yes"/>
    <m/>
    <s v="Available"/>
    <n v="3403.54"/>
    <m/>
    <s v="Invalid"/>
    <s v="Exclude"/>
    <n v="0"/>
    <s v="Insufficient Data"/>
    <s v="Missing Information"/>
    <s v="Exclude"/>
    <x v="97"/>
    <d v="2025-03-10T00:00:00"/>
    <s v="Yes"/>
    <s v="Online"/>
    <s v="Kolkata"/>
    <x v="6"/>
    <n v="221.41"/>
  </r>
  <r>
    <s v="Training"/>
    <s v="Flex Trainer"/>
    <x v="1"/>
    <s v="Alphabet"/>
    <s v="L"/>
    <s v="Yes"/>
    <m/>
    <s v="Available"/>
    <n v="8007.22"/>
    <m/>
    <s v="Invalid"/>
    <s v="Exclude"/>
    <n v="0"/>
    <s v="Insufficient Data"/>
    <s v="Missing Information"/>
    <s v="Exclude"/>
    <x v="7"/>
    <d v="2025-01-16T00:00:00"/>
    <s v="Yes"/>
    <s v="Online"/>
    <s v="Delhi"/>
    <x v="4"/>
    <n v="1190.2"/>
  </r>
  <r>
    <s v="Lifestyle"/>
    <s v="Dunk Low"/>
    <x v="2"/>
    <s v="Alphabet"/>
    <s v="XL"/>
    <s v="Yes"/>
    <m/>
    <s v="Available"/>
    <n v="2174.89"/>
    <m/>
    <s v="Invalid"/>
    <s v="Exclude"/>
    <n v="0"/>
    <s v="Insufficient Data"/>
    <s v="Missing Information"/>
    <s v="Exclude"/>
    <x v="2"/>
    <s v="Missing Date"/>
    <s v="No"/>
    <s v="Retail"/>
    <s v="Kolkata"/>
    <x v="6"/>
    <n v="-406.38"/>
  </r>
  <r>
    <s v="Training"/>
    <s v="Flex Trainer"/>
    <x v="4"/>
    <s v="Missing"/>
    <s v="Unknown"/>
    <s v="No"/>
    <m/>
    <s v="Available"/>
    <m/>
    <n v="0.48"/>
    <s v="Valid"/>
    <s v="Include"/>
    <n v="0"/>
    <s v="Insufficient Data"/>
    <s v="Missing Information"/>
    <s v="Exclude"/>
    <x v="209"/>
    <d v="2024-08-19T00:00:00"/>
    <s v="Yes"/>
    <s v="Retail"/>
    <s v="Pune"/>
    <x v="3"/>
    <n v="1392.27"/>
  </r>
  <r>
    <s v="Lifestyle"/>
    <s v="Waffle One"/>
    <x v="0"/>
    <s v="Alphabet"/>
    <s v="M"/>
    <s v="Yes"/>
    <m/>
    <s v="Available"/>
    <n v="6154.32"/>
    <n v="0.94"/>
    <s v="Valid"/>
    <s v="Include"/>
    <n v="0"/>
    <s v="Insufficient Data"/>
    <s v="Missing Information"/>
    <s v="Exclude"/>
    <x v="2"/>
    <s v="Missing Date"/>
    <s v="No"/>
    <s v="Online"/>
    <s v="Kolkata"/>
    <x v="6"/>
    <n v="2004.4"/>
  </r>
  <r>
    <s v="Soccer"/>
    <s v="Tiempo Legend"/>
    <x v="1"/>
    <s v="Alphabet"/>
    <s v="L"/>
    <s v="Yes"/>
    <m/>
    <s v="Available"/>
    <m/>
    <m/>
    <s v="Invalid"/>
    <s v="Exclude"/>
    <n v="0"/>
    <s v="Insufficient Data"/>
    <s v="Missing Information"/>
    <s v="Exclude"/>
    <x v="26"/>
    <d v="2025-02-15T00:00:00"/>
    <s v="Yes"/>
    <s v="Retail"/>
    <s v="bengaluru"/>
    <x v="0"/>
    <n v="-701.28"/>
  </r>
  <r>
    <s v="Training"/>
    <s v="Flex Trainer"/>
    <x v="4"/>
    <s v="Missing"/>
    <s v="Unknown"/>
    <s v="No"/>
    <m/>
    <s v="Available"/>
    <n v="6383.55"/>
    <m/>
    <s v="Invalid"/>
    <s v="Exclude"/>
    <n v="0"/>
    <s v="Insufficient Data"/>
    <s v="Missing Information"/>
    <s v="Exclude"/>
    <x v="106"/>
    <d v="2025-04-29T00:00:00"/>
    <s v="Yes"/>
    <s v="Retail"/>
    <s v="Delhi"/>
    <x v="4"/>
    <n v="2079.06"/>
  </r>
  <r>
    <s v="Lifestyle"/>
    <s v="Dunk Low"/>
    <x v="4"/>
    <s v="Missing"/>
    <s v="Unknown"/>
    <s v="No"/>
    <n v="1"/>
    <s v="Sold"/>
    <m/>
    <m/>
    <s v="Invalid"/>
    <s v="Exclude"/>
    <n v="0"/>
    <s v="Insufficient Data"/>
    <s v="Missing Information"/>
    <s v="Exclude"/>
    <x v="2"/>
    <s v="Missing Date"/>
    <s v="No"/>
    <s v="Online"/>
    <s v="Hyderabad"/>
    <x v="1"/>
    <n v="2140.9299999999998"/>
  </r>
  <r>
    <s v="Lifestyle"/>
    <s v="Dunk Low"/>
    <x v="0"/>
    <s v="Alphabet"/>
    <s v="M"/>
    <s v="Yes"/>
    <n v="3"/>
    <s v="Sold"/>
    <m/>
    <m/>
    <s v="Invalid"/>
    <s v="Exclude"/>
    <n v="0"/>
    <s v="Insufficient Data"/>
    <s v="Missing Information"/>
    <s v="Exclude"/>
    <x v="14"/>
    <d v="2025-03-28T00:00:00"/>
    <s v="Yes"/>
    <s v="Online"/>
    <s v="Kolkata"/>
    <x v="6"/>
    <n v="3961.27"/>
  </r>
  <r>
    <s v="Training"/>
    <s v="SuperRep Go"/>
    <x v="0"/>
    <s v="Alphabet"/>
    <s v="M"/>
    <s v="Yes"/>
    <n v="0"/>
    <s v="Available"/>
    <n v="3402.8"/>
    <m/>
    <s v="Invalid"/>
    <s v="Exclude"/>
    <n v="0"/>
    <n v="0"/>
    <s v="No Recorded Revenue"/>
    <s v="Exclude"/>
    <x v="108"/>
    <d v="2025-03-01T00:00:00"/>
    <s v="Yes"/>
    <s v="Online"/>
    <s v="Hyderabad"/>
    <x v="1"/>
    <n v="1045.5"/>
  </r>
  <r>
    <s v="Running"/>
    <s v="Free RN"/>
    <x v="1"/>
    <s v="Alphabet"/>
    <s v="L"/>
    <s v="Yes"/>
    <m/>
    <s v="Available"/>
    <n v="6743.38"/>
    <m/>
    <s v="Invalid"/>
    <s v="Exclude"/>
    <n v="0"/>
    <s v="Insufficient Data"/>
    <s v="Missing Information"/>
    <s v="Exclude"/>
    <x v="210"/>
    <d v="2024-11-22T00:00:00"/>
    <s v="Yes"/>
    <s v="Online"/>
    <s v="Pune"/>
    <x v="3"/>
    <n v="1908.63"/>
  </r>
  <r>
    <s v="Soccer"/>
    <s v="Tiempo Legend"/>
    <x v="4"/>
    <s v="Missing"/>
    <s v="Unknown"/>
    <s v="No"/>
    <n v="-1"/>
    <s v="Check Return/Refund"/>
    <m/>
    <m/>
    <s v="Invalid"/>
    <s v="Exclude"/>
    <n v="0"/>
    <s v="Insufficient Data"/>
    <s v="Missing Information"/>
    <s v="Exclude"/>
    <x v="353"/>
    <d v="2025-07-10T00:00:00"/>
    <s v="Yes"/>
    <s v="Online"/>
    <s v="Bangalore"/>
    <x v="5"/>
    <n v="1229.08"/>
  </r>
  <r>
    <s v="Running"/>
    <s v="Free RN"/>
    <x v="2"/>
    <s v="Alphabet"/>
    <s v="XL"/>
    <s v="Yes"/>
    <m/>
    <s v="Available"/>
    <m/>
    <m/>
    <s v="Invalid"/>
    <s v="Exclude"/>
    <n v="0"/>
    <s v="Insufficient Data"/>
    <s v="Missing Information"/>
    <s v="Exclude"/>
    <x v="316"/>
    <d v="2024-08-05T00:00:00"/>
    <s v="Yes"/>
    <s v="Online"/>
    <s v="Kolkata"/>
    <x v="6"/>
    <n v="928.63"/>
  </r>
  <r>
    <s v="Soccer"/>
    <s v="Tiempo Legend"/>
    <x v="4"/>
    <s v="Missing"/>
    <s v="Unknown"/>
    <s v="No"/>
    <m/>
    <s v="Available"/>
    <m/>
    <n v="0.49"/>
    <s v="Valid"/>
    <s v="Include"/>
    <n v="0"/>
    <s v="Insufficient Data"/>
    <s v="Missing Information"/>
    <s v="Exclude"/>
    <x v="354"/>
    <d v="2025-02-22T00:00:00"/>
    <s v="Yes"/>
    <s v="Retail"/>
    <s v="Delhi"/>
    <x v="4"/>
    <n v="3042.49"/>
  </r>
  <r>
    <s v="Basketball"/>
    <s v="Kyrie Flytrap"/>
    <x v="2"/>
    <s v="Alphabet"/>
    <s v="XL"/>
    <s v="Yes"/>
    <m/>
    <s v="Available"/>
    <m/>
    <m/>
    <s v="Invalid"/>
    <s v="Exclude"/>
    <n v="0"/>
    <s v="Insufficient Data"/>
    <s v="Missing Information"/>
    <s v="Exclude"/>
    <x v="45"/>
    <d v="2024-09-10T00:00:00"/>
    <s v="Yes"/>
    <s v="Retail"/>
    <s v="Mumbai"/>
    <x v="2"/>
    <n v="144.37"/>
  </r>
  <r>
    <s v="Training"/>
    <s v="ZoomX Invincible"/>
    <x v="0"/>
    <s v="Alphabet"/>
    <s v="M"/>
    <s v="Yes"/>
    <n v="3"/>
    <s v="Sold"/>
    <m/>
    <n v="0.39"/>
    <s v="Valid"/>
    <s v="Include"/>
    <n v="0"/>
    <s v="Insufficient Data"/>
    <s v="Missing Information"/>
    <s v="Exclude"/>
    <x v="343"/>
    <d v="2025-05-11T00:00:00"/>
    <s v="Yes"/>
    <s v="Retail"/>
    <s v="Pune"/>
    <x v="3"/>
    <n v="-712.53"/>
  </r>
  <r>
    <s v="Running"/>
    <s v="Free RN"/>
    <x v="1"/>
    <s v="Alphabet"/>
    <s v="L"/>
    <s v="Yes"/>
    <n v="2"/>
    <s v="Sold"/>
    <m/>
    <n v="0.26"/>
    <s v="Valid"/>
    <s v="Include"/>
    <n v="0"/>
    <s v="Insufficient Data"/>
    <s v="Missing Information"/>
    <s v="Exclude"/>
    <x v="190"/>
    <d v="2025-02-04T00:00:00"/>
    <s v="Yes"/>
    <s v="Online"/>
    <s v="Kolkata"/>
    <x v="6"/>
    <n v="2350.69"/>
  </r>
  <r>
    <s v="Lifestyle"/>
    <s v="Air Force 1"/>
    <x v="2"/>
    <s v="Alphabet"/>
    <s v="XL"/>
    <s v="Yes"/>
    <n v="1"/>
    <s v="Sold"/>
    <n v="4922.1899999999996"/>
    <m/>
    <s v="Invalid"/>
    <s v="Exclude"/>
    <n v="0"/>
    <n v="4922.1899999999996"/>
    <s v="Valid Revenue"/>
    <s v="Include"/>
    <x v="2"/>
    <s v="Missing Date"/>
    <s v="No"/>
    <s v="Retail"/>
    <s v="bengaluru"/>
    <x v="0"/>
    <n v="3820.48"/>
  </r>
  <r>
    <s v="Training"/>
    <s v="SuperRep Go"/>
    <x v="1"/>
    <s v="Alphabet"/>
    <s v="L"/>
    <s v="Yes"/>
    <m/>
    <s v="Available"/>
    <n v="5241.8999999999996"/>
    <m/>
    <s v="Invalid"/>
    <s v="Exclude"/>
    <n v="0"/>
    <s v="Insufficient Data"/>
    <s v="Missing Information"/>
    <s v="Exclude"/>
    <x v="355"/>
    <d v="2025-01-15T00:00:00"/>
    <s v="Yes"/>
    <s v="Online"/>
    <s v="Hyderabad"/>
    <x v="1"/>
    <n v="-295.49"/>
  </r>
  <r>
    <s v="Lifestyle"/>
    <s v="Blazer Mid"/>
    <x v="2"/>
    <s v="Alphabet"/>
    <s v="XL"/>
    <s v="Yes"/>
    <m/>
    <s v="Available"/>
    <n v="7063.25"/>
    <m/>
    <s v="Invalid"/>
    <s v="Exclude"/>
    <n v="0"/>
    <s v="Insufficient Data"/>
    <s v="Missing Information"/>
    <s v="Exclude"/>
    <x v="173"/>
    <d v="2024-11-14T00:00:00"/>
    <s v="Yes"/>
    <s v="Online"/>
    <s v="Mumbai"/>
    <x v="2"/>
    <n v="3746.48"/>
  </r>
  <r>
    <s v="Training"/>
    <s v="ZoomX Invincible"/>
    <x v="2"/>
    <s v="Alphabet"/>
    <s v="XL"/>
    <s v="Yes"/>
    <n v="4"/>
    <s v="Sold"/>
    <n v="7850.87"/>
    <n v="1.02"/>
    <s v="Invalid"/>
    <s v="Exclude"/>
    <n v="-628.07000000000005"/>
    <s v="Insufficient Data"/>
    <s v="Missing Information"/>
    <s v="Exclude"/>
    <x v="104"/>
    <d v="2025-04-01T00:00:00"/>
    <s v="Yes"/>
    <s v="Online"/>
    <s v="Kolkata"/>
    <x v="6"/>
    <n v="992.14"/>
  </r>
  <r>
    <s v="Running"/>
    <s v="Pegasus Turbo"/>
    <x v="4"/>
    <s v="Missing"/>
    <s v="Unknown"/>
    <s v="No"/>
    <n v="1"/>
    <s v="Sold"/>
    <n v="7951.27"/>
    <m/>
    <s v="Invalid"/>
    <s v="Exclude"/>
    <n v="0"/>
    <n v="7951.27"/>
    <s v="Valid Revenue"/>
    <s v="Include"/>
    <x v="2"/>
    <s v="Missing Date"/>
    <s v="No"/>
    <s v="Retail"/>
    <s v="Delhi"/>
    <x v="4"/>
    <n v="-154.16999999999999"/>
  </r>
  <r>
    <s v="Soccer"/>
    <s v="Phantom GT"/>
    <x v="2"/>
    <s v="Alphabet"/>
    <s v="XL"/>
    <s v="Yes"/>
    <n v="-1"/>
    <s v="Check Return/Refund"/>
    <m/>
    <n v="0.94"/>
    <s v="Valid"/>
    <s v="Include"/>
    <n v="0"/>
    <s v="Insufficient Data"/>
    <s v="Missing Information"/>
    <s v="Exclude"/>
    <x v="180"/>
    <d v="2024-12-31T00:00:00"/>
    <s v="Yes"/>
    <s v="Retail"/>
    <s v="Hyderabad"/>
    <x v="1"/>
    <n v="501.65"/>
  </r>
  <r>
    <s v="Basketball"/>
    <s v="Air Jordan"/>
    <x v="1"/>
    <s v="Alphabet"/>
    <s v="L"/>
    <s v="Yes"/>
    <n v="-1"/>
    <s v="Check Return/Refund"/>
    <n v="9795.69"/>
    <m/>
    <s v="Invalid"/>
    <s v="Exclude"/>
    <n v="0"/>
    <n v="-9795.69"/>
    <s v="Negative Revenue"/>
    <s v="Exclude"/>
    <x v="213"/>
    <d v="2024-09-21T00:00:00"/>
    <s v="Yes"/>
    <s v="Online"/>
    <s v="Mumbai"/>
    <x v="2"/>
    <n v="1044.46"/>
  </r>
  <r>
    <s v="Soccer"/>
    <s v="Tiempo Legend"/>
    <x v="2"/>
    <s v="Alphabet"/>
    <s v="XL"/>
    <s v="Yes"/>
    <n v="4"/>
    <s v="Sold"/>
    <n v="2483.9699999999998"/>
    <m/>
    <s v="Invalid"/>
    <s v="Exclude"/>
    <n v="0"/>
    <n v="9935.8799999999992"/>
    <s v="Valid Revenue"/>
    <s v="Include"/>
    <x v="2"/>
    <s v="Missing Date"/>
    <s v="No"/>
    <s v="Online"/>
    <s v="Delhi"/>
    <x v="4"/>
    <n v="-609.36"/>
  </r>
  <r>
    <s v="Basketball"/>
    <s v="Kyrie Flytrap"/>
    <x v="2"/>
    <s v="Alphabet"/>
    <s v="XL"/>
    <s v="Yes"/>
    <m/>
    <s v="Available"/>
    <m/>
    <n v="0.05"/>
    <s v="Valid"/>
    <s v="Include"/>
    <n v="0"/>
    <s v="Insufficient Data"/>
    <s v="Missing Information"/>
    <s v="Exclude"/>
    <x v="356"/>
    <d v="2024-08-14T00:00:00"/>
    <s v="Yes"/>
    <s v="Retail"/>
    <s v="Pune"/>
    <x v="3"/>
    <n v="1010.96"/>
  </r>
  <r>
    <s v="Training"/>
    <s v="ZoomX Invincible"/>
    <x v="4"/>
    <s v="Missing"/>
    <s v="Unknown"/>
    <s v="No"/>
    <m/>
    <s v="Available"/>
    <n v="5474.79"/>
    <m/>
    <s v="Invalid"/>
    <s v="Exclude"/>
    <n v="0"/>
    <s v="Insufficient Data"/>
    <s v="Missing Information"/>
    <s v="Exclude"/>
    <x v="108"/>
    <d v="2025-03-01T00:00:00"/>
    <s v="Yes"/>
    <s v="Online"/>
    <s v="Pune"/>
    <x v="3"/>
    <n v="-682.62"/>
  </r>
  <r>
    <s v="Lifestyle"/>
    <s v="Dunk Low"/>
    <x v="1"/>
    <s v="Alphabet"/>
    <s v="L"/>
    <s v="Yes"/>
    <m/>
    <s v="Available"/>
    <m/>
    <m/>
    <s v="Invalid"/>
    <s v="Exclude"/>
    <n v="0"/>
    <s v="Insufficient Data"/>
    <s v="Missing Information"/>
    <s v="Exclude"/>
    <x v="2"/>
    <s v="Missing Date"/>
    <s v="No"/>
    <s v="Online"/>
    <s v="Hyderabad"/>
    <x v="1"/>
    <n v="2924.09"/>
  </r>
  <r>
    <s v="Basketball"/>
    <s v="Air Jordan"/>
    <x v="2"/>
    <s v="Alphabet"/>
    <s v="XL"/>
    <s v="Yes"/>
    <m/>
    <s v="Available"/>
    <n v="4776.83"/>
    <m/>
    <s v="Invalid"/>
    <s v="Exclude"/>
    <n v="0"/>
    <s v="Insufficient Data"/>
    <s v="Missing Information"/>
    <s v="Exclude"/>
    <x v="240"/>
    <d v="2025-03-09T00:00:00"/>
    <s v="Yes"/>
    <s v="Retail"/>
    <s v="Delhi"/>
    <x v="4"/>
    <n v="2857.99"/>
  </r>
  <r>
    <s v="Lifestyle"/>
    <s v="Waffle One"/>
    <x v="4"/>
    <s v="Missing"/>
    <s v="Unknown"/>
    <s v="No"/>
    <n v="0"/>
    <s v="Available"/>
    <m/>
    <m/>
    <s v="Invalid"/>
    <s v="Exclude"/>
    <n v="0"/>
    <s v="Insufficient Data"/>
    <s v="Missing Information"/>
    <s v="Exclude"/>
    <x v="189"/>
    <d v="2025-02-23T00:00:00"/>
    <s v="Yes"/>
    <s v="Retail"/>
    <s v="Pune"/>
    <x v="3"/>
    <n v="341.26"/>
  </r>
  <r>
    <s v="Running"/>
    <s v="Pegasus Turbo"/>
    <x v="1"/>
    <s v="Alphabet"/>
    <s v="L"/>
    <s v="Yes"/>
    <m/>
    <s v="Available"/>
    <m/>
    <m/>
    <s v="Invalid"/>
    <s v="Exclude"/>
    <n v="0"/>
    <s v="Insufficient Data"/>
    <s v="Missing Information"/>
    <s v="Exclude"/>
    <x v="65"/>
    <d v="2024-12-02T00:00:00"/>
    <s v="Yes"/>
    <s v="Retail"/>
    <s v="Kolkata"/>
    <x v="6"/>
    <n v="-364.23"/>
  </r>
  <r>
    <s v="Training"/>
    <s v="ZoomX Invincible"/>
    <x v="2"/>
    <s v="Alphabet"/>
    <s v="XL"/>
    <s v="Yes"/>
    <n v="1"/>
    <s v="Sold"/>
    <m/>
    <m/>
    <s v="Invalid"/>
    <s v="Exclude"/>
    <n v="0"/>
    <s v="Insufficient Data"/>
    <s v="Missing Information"/>
    <s v="Exclude"/>
    <x v="357"/>
    <d v="2025-01-03T00:00:00"/>
    <s v="Yes"/>
    <s v="Online"/>
    <s v="Kolkata"/>
    <x v="6"/>
    <n v="3565.12"/>
  </r>
  <r>
    <s v="Running"/>
    <s v="React Infinity"/>
    <x v="0"/>
    <s v="Alphabet"/>
    <s v="M"/>
    <s v="Yes"/>
    <n v="3"/>
    <s v="Sold"/>
    <n v="8574"/>
    <m/>
    <s v="Invalid"/>
    <s v="Exclude"/>
    <n v="0"/>
    <n v="25722"/>
    <s v="Valid Revenue"/>
    <s v="Include"/>
    <x v="68"/>
    <d v="2024-12-24T00:00:00"/>
    <s v="Yes"/>
    <s v="Online"/>
    <s v="bengaluru"/>
    <x v="0"/>
    <n v="161.94999999999999"/>
  </r>
  <r>
    <s v="Lifestyle"/>
    <s v="Waffle One"/>
    <x v="4"/>
    <s v="Missing"/>
    <s v="Unknown"/>
    <s v="No"/>
    <m/>
    <s v="Available"/>
    <n v="8510.85"/>
    <n v="1.1100000000000001"/>
    <s v="Invalid"/>
    <s v="Exclude"/>
    <n v="0"/>
    <s v="Insufficient Data"/>
    <s v="Missing Information"/>
    <s v="Exclude"/>
    <x v="83"/>
    <d v="2023-09-21T00:00:00"/>
    <s v="Yes"/>
    <s v="Retail"/>
    <s v="bengaluru"/>
    <x v="0"/>
    <n v="1491.91"/>
  </r>
  <r>
    <s v="Soccer"/>
    <s v="Phantom GT"/>
    <x v="4"/>
    <s v="Missing"/>
    <s v="Unknown"/>
    <s v="No"/>
    <n v="0"/>
    <s v="Available"/>
    <n v="3101.14"/>
    <m/>
    <s v="Invalid"/>
    <s v="Exclude"/>
    <n v="0"/>
    <n v="0"/>
    <s v="No Recorded Revenue"/>
    <s v="Exclude"/>
    <x v="269"/>
    <d v="2025-05-21T00:00:00"/>
    <s v="Yes"/>
    <s v="Online"/>
    <s v="Hyderabad"/>
    <x v="1"/>
    <n v="-271.85000000000002"/>
  </r>
  <r>
    <s v="Lifestyle"/>
    <s v="Waffle One"/>
    <x v="0"/>
    <s v="Alphabet"/>
    <s v="M"/>
    <s v="Yes"/>
    <m/>
    <s v="Available"/>
    <m/>
    <m/>
    <s v="Invalid"/>
    <s v="Exclude"/>
    <n v="0"/>
    <s v="Insufficient Data"/>
    <s v="Missing Information"/>
    <s v="Exclude"/>
    <x v="2"/>
    <s v="Missing Date"/>
    <s v="No"/>
    <s v="Online"/>
    <s v="Pune"/>
    <x v="3"/>
    <n v="3986.03"/>
  </r>
  <r>
    <s v="Soccer"/>
    <s v="Premier III"/>
    <x v="4"/>
    <s v="Missing"/>
    <s v="Unknown"/>
    <s v="No"/>
    <m/>
    <s v="Available"/>
    <m/>
    <m/>
    <s v="Invalid"/>
    <s v="Exclude"/>
    <n v="0"/>
    <s v="Insufficient Data"/>
    <s v="Missing Information"/>
    <s v="Exclude"/>
    <x v="119"/>
    <d v="2024-01-26T00:00:00"/>
    <s v="Yes"/>
    <s v="Retail"/>
    <s v="Delhi"/>
    <x v="4"/>
    <n v="1822.72"/>
  </r>
  <r>
    <s v="Training"/>
    <s v="SuperRep Go"/>
    <x v="8"/>
    <s v="Number"/>
    <s v="7"/>
    <s v="Yes"/>
    <m/>
    <s v="Available"/>
    <m/>
    <m/>
    <s v="Invalid"/>
    <s v="Exclude"/>
    <n v="0"/>
    <s v="Insufficient Data"/>
    <s v="Missing Information"/>
    <s v="Exclude"/>
    <x v="276"/>
    <d v="2025-05-28T00:00:00"/>
    <s v="Yes"/>
    <s v="Online"/>
    <s v="Mumbai"/>
    <x v="2"/>
    <n v="1496.19"/>
  </r>
  <r>
    <s v="Soccer"/>
    <s v="Premier III"/>
    <x v="0"/>
    <s v="Alphabet"/>
    <s v="M"/>
    <s v="Yes"/>
    <n v="4"/>
    <s v="Sold"/>
    <m/>
    <m/>
    <s v="Invalid"/>
    <s v="Exclude"/>
    <n v="0"/>
    <s v="Insufficient Data"/>
    <s v="Missing Information"/>
    <s v="Exclude"/>
    <x v="2"/>
    <s v="Missing Date"/>
    <s v="No"/>
    <s v="Retail"/>
    <s v="Delhi"/>
    <x v="4"/>
    <n v="2588.0300000000002"/>
  </r>
  <r>
    <s v="Running"/>
    <s v="Pegasus Turbo"/>
    <x v="1"/>
    <s v="Alphabet"/>
    <s v="L"/>
    <s v="Yes"/>
    <n v="2"/>
    <s v="Sold"/>
    <m/>
    <m/>
    <s v="Invalid"/>
    <s v="Exclude"/>
    <n v="0"/>
    <s v="Insufficient Data"/>
    <s v="Missing Information"/>
    <s v="Exclude"/>
    <x v="2"/>
    <s v="Missing Date"/>
    <s v="No"/>
    <s v="Retail"/>
    <s v="Mumbai"/>
    <x v="2"/>
    <n v="-355.55"/>
  </r>
  <r>
    <s v="Soccer"/>
    <s v="Phantom GT"/>
    <x v="9"/>
    <s v="Number"/>
    <s v="10"/>
    <s v="Yes"/>
    <n v="4"/>
    <s v="Sold"/>
    <n v="3328.58"/>
    <m/>
    <s v="Invalid"/>
    <s v="Exclude"/>
    <n v="0"/>
    <n v="13314.32"/>
    <s v="Valid Revenue"/>
    <s v="Include"/>
    <x v="253"/>
    <d v="2024-07-31T00:00:00"/>
    <s v="Yes"/>
    <s v="Online"/>
    <s v="Pune"/>
    <x v="3"/>
    <n v="-763.34"/>
  </r>
  <r>
    <s v="Lifestyle"/>
    <s v="Blazer Mid"/>
    <x v="4"/>
    <s v="Missing"/>
    <s v="Unknown"/>
    <s v="No"/>
    <m/>
    <s v="Available"/>
    <n v="7776.94"/>
    <m/>
    <s v="Invalid"/>
    <s v="Exclude"/>
    <n v="0"/>
    <s v="Insufficient Data"/>
    <s v="Missing Information"/>
    <s v="Exclude"/>
    <x v="12"/>
    <d v="2025-03-17T00:00:00"/>
    <s v="Yes"/>
    <s v="Retail"/>
    <s v="Kolkata"/>
    <x v="6"/>
    <n v="-532.24"/>
  </r>
  <r>
    <s v="Soccer"/>
    <s v="Premier III"/>
    <x v="0"/>
    <s v="Alphabet"/>
    <s v="M"/>
    <s v="Yes"/>
    <m/>
    <s v="Available"/>
    <n v="6370.84"/>
    <m/>
    <s v="Invalid"/>
    <s v="Exclude"/>
    <n v="0"/>
    <s v="Insufficient Data"/>
    <s v="Missing Information"/>
    <s v="Exclude"/>
    <x v="347"/>
    <d v="2025-06-24T00:00:00"/>
    <s v="Yes"/>
    <s v="Online"/>
    <s v="Mumbai"/>
    <x v="2"/>
    <n v="1609.7"/>
  </r>
  <r>
    <s v="Lifestyle"/>
    <s v="Dunk Low"/>
    <x v="4"/>
    <s v="Missing"/>
    <s v="Unknown"/>
    <s v="No"/>
    <n v="-1"/>
    <s v="Check Return/Refund"/>
    <n v="2609.0700000000002"/>
    <m/>
    <s v="Invalid"/>
    <s v="Exclude"/>
    <n v="0"/>
    <n v="-2609.0700000000002"/>
    <s v="Negative Revenue"/>
    <s v="Exclude"/>
    <x v="358"/>
    <d v="2024-12-23T00:00:00"/>
    <s v="Yes"/>
    <s v="Retail"/>
    <s v="Mumbai"/>
    <x v="2"/>
    <n v="-265.27"/>
  </r>
  <r>
    <s v="Basketball"/>
    <s v="Zoom Freak"/>
    <x v="1"/>
    <s v="Alphabet"/>
    <s v="L"/>
    <s v="Yes"/>
    <m/>
    <s v="Available"/>
    <n v="6887.39"/>
    <m/>
    <s v="Invalid"/>
    <s v="Exclude"/>
    <n v="0"/>
    <s v="Insufficient Data"/>
    <s v="Missing Information"/>
    <s v="Exclude"/>
    <x v="337"/>
    <d v="2025-07-21T00:00:00"/>
    <s v="Yes"/>
    <s v="Online"/>
    <s v="Delhi"/>
    <x v="4"/>
    <n v="1562.76"/>
  </r>
  <r>
    <s v="Basketball"/>
    <s v="LeBron 20"/>
    <x v="4"/>
    <s v="Missing"/>
    <s v="Unknown"/>
    <s v="No"/>
    <m/>
    <s v="Available"/>
    <m/>
    <m/>
    <s v="Invalid"/>
    <s v="Exclude"/>
    <n v="0"/>
    <s v="Insufficient Data"/>
    <s v="Missing Information"/>
    <s v="Exclude"/>
    <x v="357"/>
    <d v="2025-01-03T00:00:00"/>
    <s v="Yes"/>
    <s v="Online"/>
    <s v="Pune"/>
    <x v="3"/>
    <n v="3525.96"/>
  </r>
  <r>
    <s v="Basketball"/>
    <s v="LeBron 20"/>
    <x v="4"/>
    <s v="Missing"/>
    <s v="Unknown"/>
    <s v="No"/>
    <m/>
    <s v="Available"/>
    <n v="8335.48"/>
    <n v="0.56999999999999995"/>
    <s v="Valid"/>
    <s v="Include"/>
    <n v="0"/>
    <s v="Insufficient Data"/>
    <s v="Missing Information"/>
    <s v="Exclude"/>
    <x v="126"/>
    <d v="2025-06-30T00:00:00"/>
    <s v="Yes"/>
    <s v="Retail"/>
    <s v="Mumbai"/>
    <x v="2"/>
    <n v="832.37"/>
  </r>
  <r>
    <s v="Soccer"/>
    <s v="Tiempo Legend"/>
    <x v="5"/>
    <s v="Number"/>
    <s v="9"/>
    <s v="Yes"/>
    <m/>
    <s v="Available"/>
    <m/>
    <n v="0.7"/>
    <s v="Valid"/>
    <s v="Include"/>
    <n v="0"/>
    <s v="Insufficient Data"/>
    <s v="Missing Information"/>
    <s v="Exclude"/>
    <x v="141"/>
    <d v="2024-08-22T00:00:00"/>
    <s v="Yes"/>
    <s v="Online"/>
    <s v="Kolkata"/>
    <x v="6"/>
    <n v="-1095.1199999999999"/>
  </r>
  <r>
    <s v="Running"/>
    <s v="Pegasus Turbo"/>
    <x v="0"/>
    <s v="Alphabet"/>
    <s v="M"/>
    <s v="Yes"/>
    <m/>
    <s v="Available"/>
    <n v="5222.92"/>
    <m/>
    <s v="Invalid"/>
    <s v="Exclude"/>
    <n v="0"/>
    <s v="Insufficient Data"/>
    <s v="Missing Information"/>
    <s v="Exclude"/>
    <x v="284"/>
    <d v="2025-05-26T00:00:00"/>
    <s v="Yes"/>
    <s v="Online"/>
    <s v="Delhi"/>
    <x v="4"/>
    <n v="1804.67"/>
  </r>
  <r>
    <s v="Basketball"/>
    <s v="Zoom Freak"/>
    <x v="7"/>
    <s v="Number"/>
    <s v="12"/>
    <s v="Yes"/>
    <m/>
    <s v="Available"/>
    <m/>
    <m/>
    <s v="Invalid"/>
    <s v="Exclude"/>
    <n v="0"/>
    <s v="Insufficient Data"/>
    <s v="Missing Information"/>
    <s v="Exclude"/>
    <x v="116"/>
    <d v="2025-01-04T00:00:00"/>
    <s v="Yes"/>
    <s v="Online"/>
    <s v="Pune"/>
    <x v="3"/>
    <n v="2332.29"/>
  </r>
  <r>
    <s v="Training"/>
    <s v="ZoomX Invincible"/>
    <x v="0"/>
    <s v="Alphabet"/>
    <s v="M"/>
    <s v="Yes"/>
    <n v="1"/>
    <s v="Sold"/>
    <n v="5045.62"/>
    <n v="1.21"/>
    <s v="Invalid"/>
    <s v="Exclude"/>
    <n v="-1059.58"/>
    <s v="Insufficient Data"/>
    <s v="Missing Information"/>
    <s v="Exclude"/>
    <x v="239"/>
    <d v="2025-04-02T00:00:00"/>
    <s v="Yes"/>
    <s v="Online"/>
    <s v="Hyderabad"/>
    <x v="1"/>
    <n v="1191.02"/>
  </r>
  <r>
    <s v="Running"/>
    <s v="Free RN"/>
    <x v="2"/>
    <s v="Alphabet"/>
    <s v="XL"/>
    <s v="Yes"/>
    <m/>
    <s v="Available"/>
    <m/>
    <m/>
    <s v="Invalid"/>
    <s v="Exclude"/>
    <n v="0"/>
    <s v="Insufficient Data"/>
    <s v="Missing Information"/>
    <s v="Exclude"/>
    <x v="2"/>
    <s v="Missing Date"/>
    <s v="No"/>
    <s v="Online"/>
    <s v="bengaluru"/>
    <x v="0"/>
    <n v="585.97"/>
  </r>
  <r>
    <s v="Lifestyle"/>
    <s v="Air Force 1"/>
    <x v="4"/>
    <s v="Missing"/>
    <s v="Unknown"/>
    <s v="No"/>
    <m/>
    <s v="Available"/>
    <m/>
    <n v="0.73"/>
    <s v="Valid"/>
    <s v="Include"/>
    <n v="0"/>
    <s v="Insufficient Data"/>
    <s v="Missing Information"/>
    <s v="Exclude"/>
    <x v="2"/>
    <s v="Missing Date"/>
    <s v="No"/>
    <s v="Online"/>
    <s v="Pune"/>
    <x v="3"/>
    <n v="2329.33"/>
  </r>
  <r>
    <s v="Training"/>
    <s v="Flex Trainer"/>
    <x v="1"/>
    <s v="Alphabet"/>
    <s v="L"/>
    <s v="Yes"/>
    <m/>
    <s v="Available"/>
    <m/>
    <m/>
    <s v="Invalid"/>
    <s v="Exclude"/>
    <n v="0"/>
    <s v="Insufficient Data"/>
    <s v="Missing Information"/>
    <s v="Exclude"/>
    <x v="12"/>
    <d v="2025-03-17T00:00:00"/>
    <s v="Yes"/>
    <s v="Retail"/>
    <s v="Mumbai"/>
    <x v="2"/>
    <n v="1143.68"/>
  </r>
  <r>
    <s v="Basketball"/>
    <s v="Air Jordan"/>
    <x v="2"/>
    <s v="Alphabet"/>
    <s v="XL"/>
    <s v="Yes"/>
    <m/>
    <s v="Available"/>
    <n v="9062.25"/>
    <m/>
    <s v="Invalid"/>
    <s v="Exclude"/>
    <n v="0"/>
    <s v="Insufficient Data"/>
    <s v="Missing Information"/>
    <s v="Exclude"/>
    <x v="2"/>
    <s v="Missing Date"/>
    <s v="No"/>
    <s v="Retail"/>
    <s v="Kolkata"/>
    <x v="6"/>
    <n v="-9.69"/>
  </r>
  <r>
    <s v="Soccer"/>
    <s v="Phantom GT"/>
    <x v="3"/>
    <s v="Number"/>
    <s v="11"/>
    <s v="Yes"/>
    <n v="0"/>
    <s v="Available"/>
    <n v="4462.26"/>
    <m/>
    <s v="Invalid"/>
    <s v="Exclude"/>
    <n v="0"/>
    <n v="0"/>
    <s v="No Recorded Revenue"/>
    <s v="Exclude"/>
    <x v="211"/>
    <d v="2025-06-20T00:00:00"/>
    <s v="Yes"/>
    <s v="Online"/>
    <s v="Hyderabad"/>
    <x v="1"/>
    <n v="1006.73"/>
  </r>
  <r>
    <s v="Basketball"/>
    <s v="Kyrie Flytrap"/>
    <x v="4"/>
    <s v="Missing"/>
    <s v="Unknown"/>
    <s v="No"/>
    <m/>
    <s v="Available"/>
    <m/>
    <n v="0.09"/>
    <s v="Valid"/>
    <s v="Include"/>
    <n v="0"/>
    <s v="Insufficient Data"/>
    <s v="Missing Information"/>
    <s v="Exclude"/>
    <x v="308"/>
    <d v="2024-12-06T00:00:00"/>
    <s v="Yes"/>
    <s v="Online"/>
    <s v="bengaluru"/>
    <x v="0"/>
    <n v="-187.36"/>
  </r>
  <r>
    <s v="Training"/>
    <s v="Metcon 7"/>
    <x v="6"/>
    <s v="Number"/>
    <s v="6"/>
    <s v="Yes"/>
    <n v="1"/>
    <s v="Sold"/>
    <n v="4308.75"/>
    <n v="0.32"/>
    <s v="Valid"/>
    <s v="Include"/>
    <n v="2929.95"/>
    <n v="2929.95"/>
    <s v="Valid Revenue"/>
    <s v="Include"/>
    <x v="2"/>
    <s v="Missing Date"/>
    <s v="No"/>
    <s v="Online"/>
    <s v="Hyderabad"/>
    <x v="1"/>
    <n v="799.35"/>
  </r>
  <r>
    <s v="Training"/>
    <s v="Metcon 7"/>
    <x v="7"/>
    <s v="Number"/>
    <s v="12"/>
    <s v="Yes"/>
    <n v="1"/>
    <s v="Sold"/>
    <n v="6546.59"/>
    <n v="0.68"/>
    <s v="Valid"/>
    <s v="Include"/>
    <n v="2094.91"/>
    <n v="2094.9087999999997"/>
    <s v="Valid Revenue"/>
    <s v="Include"/>
    <x v="359"/>
    <d v="2023-09-03T00:00:00"/>
    <s v="Yes"/>
    <s v="Retail"/>
    <s v="Bangalore"/>
    <x v="5"/>
    <n v="1504.31"/>
  </r>
  <r>
    <s v="Training"/>
    <s v="ZoomX Invincible"/>
    <x v="10"/>
    <s v="Number"/>
    <s v="8"/>
    <s v="Yes"/>
    <m/>
    <s v="Available"/>
    <n v="8292.3700000000008"/>
    <m/>
    <s v="Invalid"/>
    <s v="Exclude"/>
    <n v="0"/>
    <s v="Insufficient Data"/>
    <s v="Missing Information"/>
    <s v="Exclude"/>
    <x v="2"/>
    <s v="Missing Date"/>
    <s v="No"/>
    <s v="Online"/>
    <s v="Pune"/>
    <x v="3"/>
    <n v="-816.55"/>
  </r>
  <r>
    <s v="Running"/>
    <s v="React Infinity"/>
    <x v="4"/>
    <s v="Missing"/>
    <s v="Unknown"/>
    <s v="No"/>
    <m/>
    <s v="Available"/>
    <m/>
    <n v="0.36"/>
    <s v="Valid"/>
    <s v="Include"/>
    <n v="0"/>
    <s v="Insufficient Data"/>
    <s v="Missing Information"/>
    <s v="Exclude"/>
    <x v="360"/>
    <d v="2024-09-08T00:00:00"/>
    <s v="Yes"/>
    <s v="Retail"/>
    <s v="Pune"/>
    <x v="3"/>
    <n v="134.94999999999999"/>
  </r>
  <r>
    <s v="Basketball"/>
    <s v="Kyrie Flytrap"/>
    <x v="0"/>
    <s v="Alphabet"/>
    <s v="M"/>
    <s v="Yes"/>
    <m/>
    <s v="Available"/>
    <m/>
    <m/>
    <s v="Invalid"/>
    <s v="Exclude"/>
    <n v="0"/>
    <s v="Insufficient Data"/>
    <s v="Missing Information"/>
    <s v="Exclude"/>
    <x v="107"/>
    <d v="2025-01-28T00:00:00"/>
    <s v="Yes"/>
    <s v="Online"/>
    <s v="Pune"/>
    <x v="3"/>
    <n v="2982.03"/>
  </r>
  <r>
    <s v="Lifestyle"/>
    <s v="Blazer Mid"/>
    <x v="1"/>
    <s v="Alphabet"/>
    <s v="L"/>
    <s v="Yes"/>
    <n v="2"/>
    <s v="Sold"/>
    <m/>
    <m/>
    <s v="Invalid"/>
    <s v="Exclude"/>
    <n v="0"/>
    <s v="Insufficient Data"/>
    <s v="Missing Information"/>
    <s v="Exclude"/>
    <x v="157"/>
    <d v="2024-10-20T00:00:00"/>
    <s v="Yes"/>
    <s v="Retail"/>
    <s v="Hyderabad"/>
    <x v="1"/>
    <n v="-834.71"/>
  </r>
  <r>
    <s v="Lifestyle"/>
    <s v="Blazer Mid"/>
    <x v="5"/>
    <s v="Number"/>
    <s v="9"/>
    <s v="Yes"/>
    <m/>
    <s v="Available"/>
    <m/>
    <n v="0.59"/>
    <s v="Valid"/>
    <s v="Include"/>
    <n v="0"/>
    <s v="Insufficient Data"/>
    <s v="Missing Information"/>
    <s v="Exclude"/>
    <x v="157"/>
    <d v="2024-10-20T00:00:00"/>
    <s v="Yes"/>
    <s v="Online"/>
    <s v="Hyderabad"/>
    <x v="1"/>
    <n v="3872.35"/>
  </r>
  <r>
    <s v="Training"/>
    <s v="Metcon 7"/>
    <x v="7"/>
    <s v="Number"/>
    <s v="12"/>
    <s v="Yes"/>
    <n v="3"/>
    <s v="Sold"/>
    <n v="3440.88"/>
    <m/>
    <s v="Invalid"/>
    <s v="Exclude"/>
    <n v="0"/>
    <n v="10322.64"/>
    <s v="Valid Revenue"/>
    <s v="Include"/>
    <x v="105"/>
    <d v="2024-08-31T00:00:00"/>
    <s v="Yes"/>
    <s v="Online"/>
    <s v="Pune"/>
    <x v="3"/>
    <n v="22.93"/>
  </r>
  <r>
    <s v="Soccer"/>
    <s v="Mercurial Superfly"/>
    <x v="0"/>
    <s v="Alphabet"/>
    <s v="M"/>
    <s v="Yes"/>
    <m/>
    <s v="Available"/>
    <n v="7478.84"/>
    <m/>
    <s v="Invalid"/>
    <s v="Exclude"/>
    <n v="0"/>
    <s v="Insufficient Data"/>
    <s v="Missing Information"/>
    <s v="Exclude"/>
    <x v="361"/>
    <d v="2024-01-04T00:00:00"/>
    <s v="Yes"/>
    <s v="Retail"/>
    <s v="Hyderabad"/>
    <x v="1"/>
    <n v="-18.399999999999999"/>
  </r>
  <r>
    <s v="Lifestyle"/>
    <s v="Dunk Low"/>
    <x v="0"/>
    <s v="Alphabet"/>
    <s v="M"/>
    <s v="Yes"/>
    <m/>
    <s v="Available"/>
    <m/>
    <m/>
    <s v="Invalid"/>
    <s v="Exclude"/>
    <n v="0"/>
    <s v="Insufficient Data"/>
    <s v="Missing Information"/>
    <s v="Exclude"/>
    <x v="362"/>
    <d v="2024-01-15T00:00:00"/>
    <s v="Yes"/>
    <s v="Retail"/>
    <s v="Kolkata"/>
    <x v="6"/>
    <n v="1756.75"/>
  </r>
  <r>
    <s v="Running"/>
    <s v="React Infinity"/>
    <x v="2"/>
    <s v="Alphabet"/>
    <s v="XL"/>
    <s v="Yes"/>
    <m/>
    <s v="Available"/>
    <m/>
    <m/>
    <s v="Invalid"/>
    <s v="Exclude"/>
    <n v="0"/>
    <s v="Insufficient Data"/>
    <s v="Missing Information"/>
    <s v="Exclude"/>
    <x v="183"/>
    <d v="2024-08-17T00:00:00"/>
    <s v="Yes"/>
    <s v="Retail"/>
    <s v="Delhi"/>
    <x v="4"/>
    <n v="2554.8200000000002"/>
  </r>
  <r>
    <s v="Training"/>
    <s v="Metcon 7"/>
    <x v="0"/>
    <s v="Alphabet"/>
    <s v="M"/>
    <s v="Yes"/>
    <m/>
    <s v="Available"/>
    <m/>
    <m/>
    <s v="Invalid"/>
    <s v="Exclude"/>
    <n v="0"/>
    <s v="Insufficient Data"/>
    <s v="Missing Information"/>
    <s v="Exclude"/>
    <x v="363"/>
    <d v="2024-05-29T00:00:00"/>
    <s v="Yes"/>
    <s v="Retail"/>
    <s v="Delhi"/>
    <x v="4"/>
    <n v="1194.43"/>
  </r>
  <r>
    <s v="Lifestyle"/>
    <s v="Waffle One"/>
    <x v="1"/>
    <s v="Alphabet"/>
    <s v="L"/>
    <s v="Yes"/>
    <n v="-1"/>
    <s v="Check Return/Refund"/>
    <n v="4338.16"/>
    <m/>
    <s v="Invalid"/>
    <s v="Exclude"/>
    <n v="0"/>
    <n v="-4338.16"/>
    <s v="Negative Revenue"/>
    <s v="Exclude"/>
    <x v="222"/>
    <d v="2025-05-08T00:00:00"/>
    <s v="Yes"/>
    <s v="Online"/>
    <s v="Kolkata"/>
    <x v="6"/>
    <n v="-328.05"/>
  </r>
  <r>
    <s v="Running"/>
    <s v="Pegasus Turbo"/>
    <x v="2"/>
    <s v="Alphabet"/>
    <s v="XL"/>
    <s v="Yes"/>
    <n v="0"/>
    <s v="Available"/>
    <m/>
    <m/>
    <s v="Invalid"/>
    <s v="Exclude"/>
    <n v="0"/>
    <s v="Insufficient Data"/>
    <s v="Missing Information"/>
    <s v="Exclude"/>
    <x v="230"/>
    <d v="2024-10-12T00:00:00"/>
    <s v="Yes"/>
    <s v="Retail"/>
    <s v="bengaluru"/>
    <x v="0"/>
    <n v="922.24"/>
  </r>
  <r>
    <s v="Soccer"/>
    <s v="Mercurial Superfly"/>
    <x v="4"/>
    <s v="Missing"/>
    <s v="Unknown"/>
    <s v="No"/>
    <m/>
    <s v="Available"/>
    <m/>
    <n v="1.22"/>
    <s v="Invalid"/>
    <s v="Exclude"/>
    <n v="0"/>
    <s v="Insufficient Data"/>
    <s v="Missing Information"/>
    <s v="Exclude"/>
    <x v="2"/>
    <s v="Missing Date"/>
    <s v="No"/>
    <s v="Online"/>
    <s v="Mumbai"/>
    <x v="2"/>
    <n v="3833.78"/>
  </r>
  <r>
    <s v="Running"/>
    <s v="React Infinity"/>
    <x v="1"/>
    <s v="Alphabet"/>
    <s v="L"/>
    <s v="Yes"/>
    <n v="0"/>
    <s v="Available"/>
    <m/>
    <m/>
    <s v="Invalid"/>
    <s v="Exclude"/>
    <n v="0"/>
    <s v="Insufficient Data"/>
    <s v="Missing Information"/>
    <s v="Exclude"/>
    <x v="2"/>
    <s v="Missing Date"/>
    <s v="No"/>
    <s v="Retail"/>
    <s v="Delhi"/>
    <x v="4"/>
    <n v="-615.37"/>
  </r>
  <r>
    <s v="Lifestyle"/>
    <s v="Dunk Low"/>
    <x v="7"/>
    <s v="Number"/>
    <s v="12"/>
    <s v="Yes"/>
    <n v="-1"/>
    <s v="Check Return/Refund"/>
    <n v="2849.49"/>
    <m/>
    <s v="Invalid"/>
    <s v="Exclude"/>
    <n v="0"/>
    <n v="-2849.49"/>
    <s v="Negative Revenue"/>
    <s v="Exclude"/>
    <x v="364"/>
    <d v="2023-11-08T00:00:00"/>
    <s v="Yes"/>
    <s v="Retail"/>
    <s v="Mumbai"/>
    <x v="2"/>
    <n v="2597.58"/>
  </r>
  <r>
    <s v="Lifestyle"/>
    <s v="Dunk Low"/>
    <x v="4"/>
    <s v="Missing"/>
    <s v="Unknown"/>
    <s v="No"/>
    <m/>
    <s v="Available"/>
    <n v="2162.29"/>
    <m/>
    <s v="Invalid"/>
    <s v="Exclude"/>
    <n v="0"/>
    <s v="Insufficient Data"/>
    <s v="Missing Information"/>
    <s v="Exclude"/>
    <x v="98"/>
    <d v="2025-03-30T00:00:00"/>
    <s v="Yes"/>
    <s v="Retail"/>
    <s v="Delhi"/>
    <x v="4"/>
    <n v="3158.47"/>
  </r>
  <r>
    <s v="Lifestyle"/>
    <s v="Dunk Low"/>
    <x v="0"/>
    <s v="Alphabet"/>
    <s v="M"/>
    <s v="Yes"/>
    <m/>
    <s v="Available"/>
    <n v="8546.98"/>
    <m/>
    <s v="Invalid"/>
    <s v="Exclude"/>
    <n v="0"/>
    <s v="Insufficient Data"/>
    <s v="Missing Information"/>
    <s v="Exclude"/>
    <x v="2"/>
    <s v="Missing Date"/>
    <s v="No"/>
    <s v="Retail"/>
    <s v="Mumbai"/>
    <x v="2"/>
    <n v="430.88"/>
  </r>
  <r>
    <s v="Training"/>
    <s v="SuperRep Go"/>
    <x v="4"/>
    <s v="Missing"/>
    <s v="Unknown"/>
    <s v="No"/>
    <n v="3"/>
    <s v="Sold"/>
    <n v="2359.4699999999998"/>
    <n v="0.54"/>
    <s v="Valid"/>
    <s v="Include"/>
    <n v="3256.07"/>
    <n v="3256.0685999999996"/>
    <s v="Valid Revenue"/>
    <s v="Include"/>
    <x v="236"/>
    <d v="2025-07-08T00:00:00"/>
    <s v="Yes"/>
    <s v="Online"/>
    <s v="Mumbai"/>
    <x v="2"/>
    <n v="3165.65"/>
  </r>
  <r>
    <s v="Running"/>
    <s v="React Infinity"/>
    <x v="6"/>
    <s v="Number"/>
    <s v="6"/>
    <s v="Yes"/>
    <n v="0"/>
    <s v="Available"/>
    <n v="8737.08"/>
    <n v="0.9"/>
    <s v="Valid"/>
    <s v="Include"/>
    <n v="0"/>
    <n v="0"/>
    <s v="No Recorded Revenue"/>
    <s v="Exclude"/>
    <x v="365"/>
    <d v="2025-03-13T00:00:00"/>
    <s v="Yes"/>
    <s v="Online"/>
    <s v="Delhi"/>
    <x v="4"/>
    <n v="1737"/>
  </r>
  <r>
    <s v="Running"/>
    <s v="React Infinity"/>
    <x v="10"/>
    <s v="Number"/>
    <s v="8"/>
    <s v="Yes"/>
    <n v="2"/>
    <s v="Sold"/>
    <m/>
    <m/>
    <s v="Invalid"/>
    <s v="Exclude"/>
    <n v="0"/>
    <s v="Insufficient Data"/>
    <s v="Missing Information"/>
    <s v="Exclude"/>
    <x v="287"/>
    <d v="2024-02-13T00:00:00"/>
    <s v="Yes"/>
    <s v="Retail"/>
    <s v="Mumbai"/>
    <x v="2"/>
    <n v="2966.12"/>
  </r>
  <r>
    <s v="Running"/>
    <s v="Free RN"/>
    <x v="1"/>
    <s v="Alphabet"/>
    <s v="L"/>
    <s v="Yes"/>
    <n v="3"/>
    <s v="Sold"/>
    <m/>
    <m/>
    <s v="Invalid"/>
    <s v="Exclude"/>
    <n v="0"/>
    <s v="Insufficient Data"/>
    <s v="Missing Information"/>
    <s v="Exclude"/>
    <x v="366"/>
    <d v="2024-01-19T00:00:00"/>
    <s v="Yes"/>
    <s v="Online"/>
    <s v="Kolkata"/>
    <x v="6"/>
    <n v="-231.73"/>
  </r>
  <r>
    <s v="Soccer"/>
    <s v="Mercurial Superfly"/>
    <x v="2"/>
    <s v="Alphabet"/>
    <s v="XL"/>
    <s v="Yes"/>
    <n v="0"/>
    <s v="Available"/>
    <m/>
    <m/>
    <s v="Invalid"/>
    <s v="Exclude"/>
    <n v="0"/>
    <s v="Insufficient Data"/>
    <s v="Missing Information"/>
    <s v="Exclude"/>
    <x v="367"/>
    <d v="2023-11-02T00:00:00"/>
    <s v="Yes"/>
    <s v="Online"/>
    <s v="Hyderabad"/>
    <x v="1"/>
    <n v="83.11"/>
  </r>
  <r>
    <s v="Running"/>
    <s v="Pegasus Turbo"/>
    <x v="2"/>
    <s v="Alphabet"/>
    <s v="XL"/>
    <s v="Yes"/>
    <n v="-1"/>
    <s v="Check Return/Refund"/>
    <m/>
    <m/>
    <s v="Invalid"/>
    <s v="Exclude"/>
    <n v="0"/>
    <s v="Insufficient Data"/>
    <s v="Missing Information"/>
    <s v="Exclude"/>
    <x v="2"/>
    <s v="Missing Date"/>
    <s v="No"/>
    <s v="Online"/>
    <s v="Hyderabad"/>
    <x v="1"/>
    <n v="2270.96"/>
  </r>
  <r>
    <s v="Running"/>
    <s v="Pegasus Turbo"/>
    <x v="1"/>
    <s v="Alphabet"/>
    <s v="L"/>
    <s v="Yes"/>
    <n v="-1"/>
    <s v="Check Return/Refund"/>
    <m/>
    <n v="0.82"/>
    <s v="Valid"/>
    <s v="Include"/>
    <n v="0"/>
    <s v="Insufficient Data"/>
    <s v="Missing Information"/>
    <s v="Exclude"/>
    <x v="368"/>
    <d v="2023-08-28T00:00:00"/>
    <s v="Yes"/>
    <s v="Online"/>
    <s v="Pune"/>
    <x v="3"/>
    <n v="2037.76"/>
  </r>
  <r>
    <s v="Basketball"/>
    <s v="Kyrie Flytrap"/>
    <x v="8"/>
    <s v="Number"/>
    <s v="7"/>
    <s v="Yes"/>
    <n v="3"/>
    <s v="Sold"/>
    <n v="4466.78"/>
    <m/>
    <s v="Invalid"/>
    <s v="Exclude"/>
    <n v="0"/>
    <n v="13400.34"/>
    <s v="Valid Revenue"/>
    <s v="Include"/>
    <x v="369"/>
    <d v="2024-02-10T00:00:00"/>
    <s v="Yes"/>
    <s v="Online"/>
    <s v="Bangalore"/>
    <x v="5"/>
    <n v="2407.08"/>
  </r>
  <r>
    <s v="Training"/>
    <s v="ZoomX Invincible"/>
    <x v="1"/>
    <s v="Alphabet"/>
    <s v="L"/>
    <s v="Yes"/>
    <n v="2"/>
    <s v="Sold"/>
    <m/>
    <m/>
    <s v="Invalid"/>
    <s v="Exclude"/>
    <n v="0"/>
    <s v="Insufficient Data"/>
    <s v="Missing Information"/>
    <s v="Exclude"/>
    <x v="153"/>
    <d v="2024-10-01T00:00:00"/>
    <s v="Yes"/>
    <s v="Online"/>
    <s v="Hyderabad"/>
    <x v="1"/>
    <n v="875.36"/>
  </r>
  <r>
    <s v="Running"/>
    <s v="Pegasus Turbo"/>
    <x v="1"/>
    <s v="Alphabet"/>
    <s v="L"/>
    <s v="Yes"/>
    <n v="0"/>
    <s v="Available"/>
    <n v="7810.49"/>
    <m/>
    <s v="Invalid"/>
    <s v="Exclude"/>
    <n v="0"/>
    <n v="0"/>
    <s v="No Recorded Revenue"/>
    <s v="Exclude"/>
    <x v="2"/>
    <s v="Missing Date"/>
    <s v="No"/>
    <s v="Online"/>
    <s v="bengaluru"/>
    <x v="0"/>
    <n v="-65.849999999999994"/>
  </r>
  <r>
    <s v="Running"/>
    <s v="Free RN"/>
    <x v="4"/>
    <s v="Missing"/>
    <s v="Unknown"/>
    <s v="No"/>
    <n v="0"/>
    <s v="Available"/>
    <n v="3260.38"/>
    <n v="0.08"/>
    <s v="Valid"/>
    <s v="Include"/>
    <n v="0"/>
    <n v="0"/>
    <s v="No Recorded Revenue"/>
    <s v="Exclude"/>
    <x v="2"/>
    <s v="Missing Date"/>
    <s v="No"/>
    <s v="Retail"/>
    <s v="Mumbai"/>
    <x v="2"/>
    <n v="-554.84"/>
  </r>
  <r>
    <s v="Running"/>
    <s v="Air Zoom"/>
    <x v="8"/>
    <s v="Number"/>
    <s v="7"/>
    <s v="Yes"/>
    <n v="2"/>
    <s v="Sold"/>
    <n v="2943.44"/>
    <n v="0.53"/>
    <s v="Valid"/>
    <s v="Include"/>
    <n v="2766.83"/>
    <n v="2766.8335999999999"/>
    <s v="Valid Revenue"/>
    <s v="Include"/>
    <x v="2"/>
    <s v="Missing Date"/>
    <s v="No"/>
    <s v="Retail"/>
    <s v="Hyderabad"/>
    <x v="1"/>
    <n v="405.67"/>
  </r>
  <r>
    <s v="Basketball"/>
    <s v="Zoom Freak"/>
    <x v="10"/>
    <s v="Number"/>
    <s v="8"/>
    <s v="Yes"/>
    <n v="3"/>
    <s v="Sold"/>
    <n v="9153.02"/>
    <m/>
    <s v="Invalid"/>
    <s v="Exclude"/>
    <n v="0"/>
    <n v="27459.06"/>
    <s v="Valid Revenue"/>
    <s v="Include"/>
    <x v="370"/>
    <d v="2025-01-24T00:00:00"/>
    <s v="Yes"/>
    <s v="Retail"/>
    <s v="Bangalore"/>
    <x v="5"/>
    <n v="-77.61"/>
  </r>
  <r>
    <s v="Basketball"/>
    <s v="LeBron 20"/>
    <x v="4"/>
    <s v="Missing"/>
    <s v="Unknown"/>
    <s v="No"/>
    <n v="2"/>
    <s v="Sold"/>
    <n v="9507.39"/>
    <n v="0.01"/>
    <s v="Valid"/>
    <s v="Include"/>
    <n v="18824.63"/>
    <n v="18824.6322"/>
    <s v="Valid Revenue"/>
    <s v="Include"/>
    <x v="371"/>
    <d v="2024-08-08T00:00:00"/>
    <s v="Yes"/>
    <s v="Online"/>
    <s v="Kolkata"/>
    <x v="6"/>
    <n v="2570.0100000000002"/>
  </r>
  <r>
    <s v="Running"/>
    <s v="Free RN"/>
    <x v="0"/>
    <s v="Alphabet"/>
    <s v="M"/>
    <s v="Yes"/>
    <n v="4"/>
    <s v="Sold"/>
    <n v="7450.8"/>
    <m/>
    <s v="Invalid"/>
    <s v="Exclude"/>
    <n v="0"/>
    <n v="29803.200000000001"/>
    <s v="Valid Revenue"/>
    <s v="Include"/>
    <x v="2"/>
    <s v="Missing Date"/>
    <s v="No"/>
    <s v="Online"/>
    <s v="bengaluru"/>
    <x v="0"/>
    <n v="2098.29"/>
  </r>
  <r>
    <s v="Running"/>
    <s v="React Infinity"/>
    <x v="0"/>
    <s v="Alphabet"/>
    <s v="M"/>
    <s v="Yes"/>
    <n v="0"/>
    <s v="Available"/>
    <m/>
    <m/>
    <s v="Invalid"/>
    <s v="Exclude"/>
    <n v="0"/>
    <s v="Insufficient Data"/>
    <s v="Missing Information"/>
    <s v="Exclude"/>
    <x v="372"/>
    <d v="2024-10-07T00:00:00"/>
    <s v="Yes"/>
    <s v="Online"/>
    <s v="Delhi"/>
    <x v="4"/>
    <n v="1702.06"/>
  </r>
  <r>
    <s v="Training"/>
    <s v="Flex Trainer"/>
    <x v="1"/>
    <s v="Alphabet"/>
    <s v="L"/>
    <s v="Yes"/>
    <n v="0"/>
    <s v="Available"/>
    <m/>
    <n v="1.1599999999999999"/>
    <s v="Invalid"/>
    <s v="Exclude"/>
    <n v="0"/>
    <s v="Insufficient Data"/>
    <s v="Missing Information"/>
    <s v="Exclude"/>
    <x v="2"/>
    <s v="Missing Date"/>
    <s v="No"/>
    <s v="Online"/>
    <s v="Kolkata"/>
    <x v="6"/>
    <n v="3281.98"/>
  </r>
  <r>
    <s v="Basketball"/>
    <s v="LeBron 20"/>
    <x v="0"/>
    <s v="Alphabet"/>
    <s v="M"/>
    <s v="Yes"/>
    <n v="3"/>
    <s v="Sold"/>
    <n v="5983.35"/>
    <m/>
    <s v="Invalid"/>
    <s v="Exclude"/>
    <n v="0"/>
    <n v="17950.050000000003"/>
    <s v="Valid Revenue"/>
    <s v="Include"/>
    <x v="146"/>
    <d v="2025-01-22T00:00:00"/>
    <s v="Yes"/>
    <s v="Retail"/>
    <s v="Hyderabad"/>
    <x v="1"/>
    <n v="916.13"/>
  </r>
  <r>
    <s v="Soccer"/>
    <s v="Mercurial Superfly"/>
    <x v="9"/>
    <s v="Number"/>
    <s v="10"/>
    <s v="Yes"/>
    <n v="2"/>
    <s v="Sold"/>
    <m/>
    <n v="0.96"/>
    <s v="Valid"/>
    <s v="Include"/>
    <n v="0"/>
    <s v="Insufficient Data"/>
    <s v="Missing Information"/>
    <s v="Exclude"/>
    <x v="67"/>
    <d v="2024-10-16T00:00:00"/>
    <s v="Yes"/>
    <s v="Online"/>
    <s v="Kolkata"/>
    <x v="6"/>
    <n v="-596.41"/>
  </r>
  <r>
    <s v="Soccer"/>
    <s v="Premier III"/>
    <x v="4"/>
    <s v="Missing"/>
    <s v="Unknown"/>
    <s v="No"/>
    <n v="-1"/>
    <s v="Check Return/Refund"/>
    <m/>
    <m/>
    <s v="Invalid"/>
    <s v="Exclude"/>
    <n v="0"/>
    <s v="Insufficient Data"/>
    <s v="Missing Information"/>
    <s v="Exclude"/>
    <x v="222"/>
    <d v="2025-05-08T00:00:00"/>
    <s v="Yes"/>
    <s v="Retail"/>
    <s v="Pune"/>
    <x v="3"/>
    <n v="-797.91"/>
  </r>
  <r>
    <s v="Soccer"/>
    <s v="Premier III"/>
    <x v="5"/>
    <s v="Number"/>
    <s v="9"/>
    <s v="Yes"/>
    <m/>
    <s v="Available"/>
    <n v="7645.41"/>
    <m/>
    <s v="Invalid"/>
    <s v="Exclude"/>
    <n v="0"/>
    <s v="Insufficient Data"/>
    <s v="Missing Information"/>
    <s v="Exclude"/>
    <x v="278"/>
    <d v="2025-01-20T00:00:00"/>
    <s v="Yes"/>
    <s v="Retail"/>
    <s v="bengaluru"/>
    <x v="0"/>
    <n v="593.62"/>
  </r>
  <r>
    <s v="Lifestyle"/>
    <s v="Blazer Mid"/>
    <x v="0"/>
    <s v="Alphabet"/>
    <s v="M"/>
    <s v="Yes"/>
    <n v="4"/>
    <s v="Sold"/>
    <n v="8659.15"/>
    <m/>
    <s v="Invalid"/>
    <s v="Exclude"/>
    <n v="0"/>
    <n v="34636.6"/>
    <s v="Valid Revenue"/>
    <s v="Include"/>
    <x v="316"/>
    <d v="2024-08-05T00:00:00"/>
    <s v="Yes"/>
    <s v="Online"/>
    <s v="Mumbai"/>
    <x v="2"/>
    <n v="2078.39"/>
  </r>
  <r>
    <s v="Lifestyle"/>
    <s v="Air Force 1"/>
    <x v="4"/>
    <s v="Missing"/>
    <s v="Unknown"/>
    <s v="No"/>
    <n v="0"/>
    <s v="Available"/>
    <n v="3360.35"/>
    <m/>
    <s v="Invalid"/>
    <s v="Exclude"/>
    <n v="0"/>
    <n v="0"/>
    <s v="No Recorded Revenue"/>
    <s v="Exclude"/>
    <x v="319"/>
    <d v="2025-04-08T00:00:00"/>
    <s v="Yes"/>
    <s v="Online"/>
    <s v="Delhi"/>
    <x v="4"/>
    <n v="2991.25"/>
  </r>
  <r>
    <s v="Lifestyle"/>
    <s v="Blazer Mid"/>
    <x v="3"/>
    <s v="Number"/>
    <s v="11"/>
    <s v="Yes"/>
    <m/>
    <s v="Available"/>
    <n v="8314.34"/>
    <m/>
    <s v="Invalid"/>
    <s v="Exclude"/>
    <n v="0"/>
    <s v="Insufficient Data"/>
    <s v="Missing Information"/>
    <s v="Exclude"/>
    <x v="353"/>
    <d v="2025-07-10T00:00:00"/>
    <s v="Yes"/>
    <s v="Retail"/>
    <s v="Bangalore"/>
    <x v="5"/>
    <n v="-1145.98"/>
  </r>
  <r>
    <s v="Soccer"/>
    <s v="Mercurial Superfly"/>
    <x v="1"/>
    <s v="Alphabet"/>
    <s v="L"/>
    <s v="Yes"/>
    <n v="1"/>
    <s v="Sold"/>
    <m/>
    <m/>
    <s v="Invalid"/>
    <s v="Exclude"/>
    <n v="0"/>
    <s v="Insufficient Data"/>
    <s v="Missing Information"/>
    <s v="Exclude"/>
    <x v="373"/>
    <d v="2024-07-27T00:00:00"/>
    <s v="Yes"/>
    <s v="Retail"/>
    <s v="Mumbai"/>
    <x v="2"/>
    <n v="-1125.9100000000001"/>
  </r>
  <r>
    <s v="Basketball"/>
    <s v="Air Jordan"/>
    <x v="1"/>
    <s v="Alphabet"/>
    <s v="L"/>
    <s v="Yes"/>
    <n v="4"/>
    <s v="Sold"/>
    <n v="5123.3500000000004"/>
    <m/>
    <s v="Invalid"/>
    <s v="Exclude"/>
    <n v="0"/>
    <n v="20493.400000000001"/>
    <s v="Valid Revenue"/>
    <s v="Include"/>
    <x v="374"/>
    <d v="2024-11-02T00:00:00"/>
    <s v="Yes"/>
    <s v="Online"/>
    <s v="Mumbai"/>
    <x v="2"/>
    <n v="1620.37"/>
  </r>
  <r>
    <s v="Training"/>
    <s v="SuperRep Go"/>
    <x v="0"/>
    <s v="Alphabet"/>
    <s v="M"/>
    <s v="Yes"/>
    <m/>
    <s v="Available"/>
    <m/>
    <m/>
    <s v="Invalid"/>
    <s v="Exclude"/>
    <n v="0"/>
    <s v="Insufficient Data"/>
    <s v="Missing Information"/>
    <s v="Exclude"/>
    <x v="2"/>
    <s v="Missing Date"/>
    <s v="No"/>
    <s v="Retail"/>
    <s v="Pune"/>
    <x v="3"/>
    <n v="2322.87"/>
  </r>
  <r>
    <s v="Lifestyle"/>
    <s v="Blazer Mid"/>
    <x v="0"/>
    <s v="Alphabet"/>
    <s v="M"/>
    <s v="Yes"/>
    <n v="2"/>
    <s v="Sold"/>
    <m/>
    <n v="0.01"/>
    <s v="Valid"/>
    <s v="Include"/>
    <n v="0"/>
    <s v="Insufficient Data"/>
    <s v="Missing Information"/>
    <s v="Exclude"/>
    <x v="2"/>
    <s v="Missing Date"/>
    <s v="No"/>
    <s v="Retail"/>
    <s v="bengaluru"/>
    <x v="0"/>
    <n v="262.81"/>
  </r>
  <r>
    <s v="Basketball"/>
    <s v="Air Jordan"/>
    <x v="1"/>
    <s v="Alphabet"/>
    <s v="L"/>
    <s v="Yes"/>
    <n v="0"/>
    <s v="Available"/>
    <n v="4278.28"/>
    <n v="1.17"/>
    <s v="Invalid"/>
    <s v="Exclude"/>
    <n v="0"/>
    <s v="Insufficient Data"/>
    <s v="Missing Information"/>
    <s v="Exclude"/>
    <x v="375"/>
    <d v="2025-01-27T00:00:00"/>
    <s v="Yes"/>
    <s v="Retail"/>
    <s v="Hyderabad"/>
    <x v="1"/>
    <n v="860.32"/>
  </r>
  <r>
    <s v="Training"/>
    <s v="ZoomX Invincible"/>
    <x v="2"/>
    <s v="Alphabet"/>
    <s v="XL"/>
    <s v="Yes"/>
    <m/>
    <s v="Available"/>
    <n v="2095"/>
    <m/>
    <s v="Invalid"/>
    <s v="Exclude"/>
    <n v="0"/>
    <s v="Insufficient Data"/>
    <s v="Missing Information"/>
    <s v="Exclude"/>
    <x v="232"/>
    <d v="2024-09-05T00:00:00"/>
    <s v="Yes"/>
    <s v="Online"/>
    <s v="Hyderabad"/>
    <x v="1"/>
    <n v="-831.4"/>
  </r>
  <r>
    <s v="Basketball"/>
    <s v="LeBron 20"/>
    <x v="2"/>
    <s v="Alphabet"/>
    <s v="XL"/>
    <s v="Yes"/>
    <m/>
    <s v="Available"/>
    <m/>
    <m/>
    <s v="Invalid"/>
    <s v="Exclude"/>
    <n v="0"/>
    <s v="Insufficient Data"/>
    <s v="Missing Information"/>
    <s v="Exclude"/>
    <x v="376"/>
    <d v="2024-07-17T00:00:00"/>
    <s v="Yes"/>
    <s v="Online"/>
    <s v="Kolkata"/>
    <x v="6"/>
    <n v="2539.92"/>
  </r>
  <r>
    <s v="Basketball"/>
    <s v="Air Jordan"/>
    <x v="4"/>
    <s v="Missing"/>
    <s v="Unknown"/>
    <s v="No"/>
    <n v="-1"/>
    <s v="Check Return/Refund"/>
    <n v="8572.48"/>
    <n v="0.88"/>
    <s v="Valid"/>
    <s v="Include"/>
    <n v="-1028.7"/>
    <n v="-1028.6976"/>
    <s v="Negative Revenue"/>
    <s v="Exclude"/>
    <x v="2"/>
    <s v="Missing Date"/>
    <s v="No"/>
    <s v="Online"/>
    <s v="Delhi"/>
    <x v="4"/>
    <n v="1221.0899999999999"/>
  </r>
  <r>
    <s v="Training"/>
    <s v="SuperRep Go"/>
    <x v="8"/>
    <s v="Number"/>
    <s v="7"/>
    <s v="Yes"/>
    <n v="4"/>
    <s v="Sold"/>
    <m/>
    <m/>
    <s v="Invalid"/>
    <s v="Exclude"/>
    <n v="0"/>
    <s v="Insufficient Data"/>
    <s v="Missing Information"/>
    <s v="Exclude"/>
    <x v="66"/>
    <d v="2024-11-10T00:00:00"/>
    <s v="Yes"/>
    <s v="Online"/>
    <s v="Mumbai"/>
    <x v="2"/>
    <n v="3134.87"/>
  </r>
  <r>
    <s v="Basketball"/>
    <s v="Kyrie Flytrap"/>
    <x v="4"/>
    <s v="Missing"/>
    <s v="Unknown"/>
    <s v="No"/>
    <n v="0"/>
    <s v="Available"/>
    <m/>
    <n v="0.15"/>
    <s v="Valid"/>
    <s v="Include"/>
    <n v="0"/>
    <s v="Insufficient Data"/>
    <s v="Missing Information"/>
    <s v="Exclude"/>
    <x v="377"/>
    <d v="2024-05-17T00:00:00"/>
    <s v="Yes"/>
    <s v="Retail"/>
    <s v="Hyderabad"/>
    <x v="1"/>
    <n v="752"/>
  </r>
  <r>
    <s v="Training"/>
    <s v="Flex Trainer"/>
    <x v="2"/>
    <s v="Alphabet"/>
    <s v="XL"/>
    <s v="Yes"/>
    <n v="4"/>
    <s v="Sold"/>
    <n v="2224.9"/>
    <m/>
    <s v="Invalid"/>
    <s v="Exclude"/>
    <n v="0"/>
    <n v="8899.6"/>
    <s v="Valid Revenue"/>
    <s v="Include"/>
    <x v="57"/>
    <d v="2025-01-19T00:00:00"/>
    <s v="Yes"/>
    <s v="Online"/>
    <s v="Pune"/>
    <x v="3"/>
    <n v="-16.04"/>
  </r>
  <r>
    <s v="Training"/>
    <s v="Flex Trainer"/>
    <x v="0"/>
    <s v="Alphabet"/>
    <s v="M"/>
    <s v="Yes"/>
    <n v="-1"/>
    <s v="Check Return/Refund"/>
    <n v="9544.08"/>
    <m/>
    <s v="Invalid"/>
    <s v="Exclude"/>
    <n v="0"/>
    <n v="-9544.08"/>
    <s v="Negative Revenue"/>
    <s v="Exclude"/>
    <x v="232"/>
    <d v="2024-09-05T00:00:00"/>
    <s v="Yes"/>
    <s v="Retail"/>
    <s v="Kolkata"/>
    <x v="6"/>
    <n v="575.58000000000004"/>
  </r>
  <r>
    <s v="Lifestyle"/>
    <s v="Air Force 1"/>
    <x v="4"/>
    <s v="Missing"/>
    <s v="Unknown"/>
    <s v="No"/>
    <m/>
    <s v="Available"/>
    <n v="9240.64"/>
    <n v="0.63"/>
    <s v="Valid"/>
    <s v="Include"/>
    <n v="0"/>
    <s v="Insufficient Data"/>
    <s v="Missing Information"/>
    <s v="Exclude"/>
    <x v="372"/>
    <d v="2024-10-07T00:00:00"/>
    <s v="Yes"/>
    <s v="Retail"/>
    <s v="Pune"/>
    <x v="3"/>
    <n v="1873.76"/>
  </r>
  <r>
    <s v="Basketball"/>
    <s v="Kyrie Flytrap"/>
    <x v="1"/>
    <s v="Alphabet"/>
    <s v="L"/>
    <s v="Yes"/>
    <n v="0"/>
    <s v="Available"/>
    <n v="9098.9"/>
    <n v="0.75"/>
    <s v="Valid"/>
    <s v="Include"/>
    <n v="0"/>
    <n v="0"/>
    <s v="No Recorded Revenue"/>
    <s v="Exclude"/>
    <x v="378"/>
    <d v="2025-07-22T00:00:00"/>
    <s v="Yes"/>
    <s v="Retail"/>
    <s v="Delhi"/>
    <x v="4"/>
    <n v="2729.87"/>
  </r>
  <r>
    <s v="Running"/>
    <s v="Pegasus Turbo"/>
    <x v="1"/>
    <s v="Alphabet"/>
    <s v="L"/>
    <s v="Yes"/>
    <m/>
    <s v="Available"/>
    <n v="8889.68"/>
    <m/>
    <s v="Invalid"/>
    <s v="Exclude"/>
    <n v="0"/>
    <s v="Insufficient Data"/>
    <s v="Missing Information"/>
    <s v="Exclude"/>
    <x v="2"/>
    <s v="Missing Date"/>
    <s v="No"/>
    <s v="Online"/>
    <s v="Mumbai"/>
    <x v="2"/>
    <n v="2191.17"/>
  </r>
  <r>
    <s v="Basketball"/>
    <s v="Air Jordan"/>
    <x v="2"/>
    <s v="Alphabet"/>
    <s v="XL"/>
    <s v="Yes"/>
    <n v="4"/>
    <s v="Sold"/>
    <n v="8605.73"/>
    <m/>
    <s v="Invalid"/>
    <s v="Exclude"/>
    <n v="0"/>
    <n v="34422.92"/>
    <s v="Valid Revenue"/>
    <s v="Include"/>
    <x v="74"/>
    <d v="2025-01-08T00:00:00"/>
    <s v="Yes"/>
    <s v="Retail"/>
    <s v="Pune"/>
    <x v="3"/>
    <n v="-990.99"/>
  </r>
  <r>
    <s v="Lifestyle"/>
    <s v="Waffle One"/>
    <x v="6"/>
    <s v="Number"/>
    <s v="6"/>
    <s v="Yes"/>
    <m/>
    <s v="Available"/>
    <m/>
    <m/>
    <s v="Invalid"/>
    <s v="Exclude"/>
    <n v="0"/>
    <s v="Insufficient Data"/>
    <s v="Missing Information"/>
    <s v="Exclude"/>
    <x v="255"/>
    <d v="2025-03-03T00:00:00"/>
    <s v="Yes"/>
    <s v="Online"/>
    <s v="Hyderabad"/>
    <x v="1"/>
    <n v="2992.52"/>
  </r>
  <r>
    <s v="Lifestyle"/>
    <s v="Blazer Mid"/>
    <x v="1"/>
    <s v="Alphabet"/>
    <s v="L"/>
    <s v="Yes"/>
    <n v="-1"/>
    <s v="Check Return/Refund"/>
    <m/>
    <m/>
    <s v="Invalid"/>
    <s v="Exclude"/>
    <n v="0"/>
    <s v="Insufficient Data"/>
    <s v="Missing Information"/>
    <s v="Exclude"/>
    <x v="186"/>
    <d v="2024-11-28T00:00:00"/>
    <s v="Yes"/>
    <s v="Online"/>
    <s v="Kolkata"/>
    <x v="6"/>
    <n v="3407.87"/>
  </r>
  <r>
    <s v="Basketball"/>
    <s v="LeBron 20"/>
    <x v="0"/>
    <s v="Alphabet"/>
    <s v="M"/>
    <s v="Yes"/>
    <n v="1"/>
    <s v="Sold"/>
    <n v="4166.9399999999996"/>
    <m/>
    <s v="Invalid"/>
    <s v="Exclude"/>
    <n v="0"/>
    <n v="4166.9399999999996"/>
    <s v="Valid Revenue"/>
    <s v="Include"/>
    <x v="2"/>
    <s v="Missing Date"/>
    <s v="No"/>
    <s v="Online"/>
    <s v="Delhi"/>
    <x v="4"/>
    <n v="2865.93"/>
  </r>
  <r>
    <s v="Soccer"/>
    <s v="Phantom GT"/>
    <x v="0"/>
    <s v="Alphabet"/>
    <s v="M"/>
    <s v="Yes"/>
    <n v="-1"/>
    <s v="Check Return/Refund"/>
    <m/>
    <m/>
    <s v="Invalid"/>
    <s v="Exclude"/>
    <n v="0"/>
    <s v="Insufficient Data"/>
    <s v="Missing Information"/>
    <s v="Exclude"/>
    <x v="57"/>
    <d v="2025-01-19T00:00:00"/>
    <s v="Yes"/>
    <s v="Online"/>
    <s v="Bangalore"/>
    <x v="5"/>
    <n v="-1193.98"/>
  </r>
  <r>
    <s v="Training"/>
    <s v="SuperRep Go"/>
    <x v="7"/>
    <s v="Number"/>
    <s v="12"/>
    <s v="Yes"/>
    <m/>
    <s v="Available"/>
    <m/>
    <m/>
    <s v="Invalid"/>
    <s v="Exclude"/>
    <n v="0"/>
    <s v="Insufficient Data"/>
    <s v="Missing Information"/>
    <s v="Exclude"/>
    <x v="379"/>
    <d v="2025-04-25T00:00:00"/>
    <s v="Yes"/>
    <s v="Online"/>
    <s v="Mumbai"/>
    <x v="2"/>
    <n v="3574.05"/>
  </r>
  <r>
    <s v="Lifestyle"/>
    <s v="Waffle One"/>
    <x v="4"/>
    <s v="Missing"/>
    <s v="Unknown"/>
    <s v="No"/>
    <n v="2"/>
    <s v="Sold"/>
    <n v="6495.53"/>
    <n v="0.23"/>
    <s v="Valid"/>
    <s v="Include"/>
    <n v="10003.120000000001"/>
    <n v="10003.1162"/>
    <s v="Valid Revenue"/>
    <s v="Include"/>
    <x v="2"/>
    <s v="Missing Date"/>
    <s v="No"/>
    <s v="Retail"/>
    <s v="Mumbai"/>
    <x v="2"/>
    <n v="-951.85"/>
  </r>
  <r>
    <s v="Training"/>
    <s v="ZoomX Invincible"/>
    <x v="4"/>
    <s v="Missing"/>
    <s v="Unknown"/>
    <s v="No"/>
    <m/>
    <s v="Available"/>
    <m/>
    <m/>
    <s v="Invalid"/>
    <s v="Exclude"/>
    <n v="0"/>
    <s v="Insufficient Data"/>
    <s v="Missing Information"/>
    <s v="Exclude"/>
    <x v="380"/>
    <d v="2023-10-31T00:00:00"/>
    <s v="Yes"/>
    <s v="Retail"/>
    <s v="Pune"/>
    <x v="3"/>
    <n v="40.98"/>
  </r>
  <r>
    <s v="Training"/>
    <s v="ZoomX Invincible"/>
    <x v="1"/>
    <s v="Alphabet"/>
    <s v="L"/>
    <s v="Yes"/>
    <m/>
    <s v="Available"/>
    <n v="2932.99"/>
    <m/>
    <s v="Invalid"/>
    <s v="Exclude"/>
    <n v="0"/>
    <s v="Insufficient Data"/>
    <s v="Missing Information"/>
    <s v="Exclude"/>
    <x v="381"/>
    <d v="2024-10-29T00:00:00"/>
    <s v="Yes"/>
    <s v="Online"/>
    <s v="Pune"/>
    <x v="3"/>
    <n v="-543.26"/>
  </r>
  <r>
    <s v="Training"/>
    <s v="Metcon 7"/>
    <x v="2"/>
    <s v="Alphabet"/>
    <s v="XL"/>
    <s v="Yes"/>
    <n v="0"/>
    <s v="Available"/>
    <m/>
    <n v="0.16"/>
    <s v="Valid"/>
    <s v="Include"/>
    <n v="0"/>
    <s v="Insufficient Data"/>
    <s v="Missing Information"/>
    <s v="Exclude"/>
    <x v="382"/>
    <d v="2024-11-16T00:00:00"/>
    <s v="Yes"/>
    <s v="Online"/>
    <s v="Bangalore"/>
    <x v="5"/>
    <n v="3988.85"/>
  </r>
  <r>
    <s v="Running"/>
    <s v="Free RN"/>
    <x v="10"/>
    <s v="Number"/>
    <s v="8"/>
    <s v="Yes"/>
    <m/>
    <s v="Available"/>
    <n v="9476.7999999999993"/>
    <n v="0.03"/>
    <s v="Valid"/>
    <s v="Include"/>
    <n v="0"/>
    <s v="Insufficient Data"/>
    <s v="Missing Information"/>
    <s v="Exclude"/>
    <x v="356"/>
    <d v="2024-08-14T00:00:00"/>
    <s v="Yes"/>
    <s v="Online"/>
    <s v="Hyderabad"/>
    <x v="1"/>
    <n v="-350.03"/>
  </r>
  <r>
    <s v="Running"/>
    <s v="Air Zoom"/>
    <x v="2"/>
    <s v="Alphabet"/>
    <s v="XL"/>
    <s v="Yes"/>
    <m/>
    <s v="Available"/>
    <m/>
    <m/>
    <s v="Invalid"/>
    <s v="Exclude"/>
    <n v="0"/>
    <s v="Insufficient Data"/>
    <s v="Missing Information"/>
    <s v="Exclude"/>
    <x v="344"/>
    <d v="2024-07-25T00:00:00"/>
    <s v="Yes"/>
    <s v="Retail"/>
    <s v="Mumbai"/>
    <x v="2"/>
    <n v="-639.41999999999996"/>
  </r>
  <r>
    <s v="Lifestyle"/>
    <s v="Waffle One"/>
    <x v="2"/>
    <s v="Alphabet"/>
    <s v="XL"/>
    <s v="Yes"/>
    <n v="2"/>
    <s v="Sold"/>
    <m/>
    <m/>
    <s v="Invalid"/>
    <s v="Exclude"/>
    <n v="0"/>
    <s v="Insufficient Data"/>
    <s v="Missing Information"/>
    <s v="Exclude"/>
    <x v="66"/>
    <d v="2024-11-10T00:00:00"/>
    <s v="Yes"/>
    <s v="Retail"/>
    <s v="Pune"/>
    <x v="3"/>
    <n v="458.86"/>
  </r>
  <r>
    <s v="Lifestyle"/>
    <s v="Blazer Mid"/>
    <x v="2"/>
    <s v="Alphabet"/>
    <s v="XL"/>
    <s v="Yes"/>
    <m/>
    <s v="Available"/>
    <n v="2241.11"/>
    <m/>
    <s v="Invalid"/>
    <s v="Exclude"/>
    <n v="0"/>
    <s v="Insufficient Data"/>
    <s v="Missing Information"/>
    <s v="Exclude"/>
    <x v="18"/>
    <d v="2024-12-28T00:00:00"/>
    <s v="Yes"/>
    <s v="Online"/>
    <s v="Mumbai"/>
    <x v="2"/>
    <n v="1243.95"/>
  </r>
  <r>
    <s v="Running"/>
    <s v="React Infinity"/>
    <x v="10"/>
    <s v="Number"/>
    <s v="8"/>
    <s v="Yes"/>
    <m/>
    <s v="Available"/>
    <m/>
    <m/>
    <s v="Invalid"/>
    <s v="Exclude"/>
    <n v="0"/>
    <s v="Insufficient Data"/>
    <s v="Missing Information"/>
    <s v="Exclude"/>
    <x v="2"/>
    <s v="Missing Date"/>
    <s v="No"/>
    <s v="Online"/>
    <s v="Delhi"/>
    <x v="4"/>
    <n v="-234.16"/>
  </r>
  <r>
    <s v="Basketball"/>
    <s v="Kyrie Flytrap"/>
    <x v="2"/>
    <s v="Alphabet"/>
    <s v="XL"/>
    <s v="Yes"/>
    <m/>
    <s v="Available"/>
    <m/>
    <m/>
    <s v="Invalid"/>
    <s v="Exclude"/>
    <n v="0"/>
    <s v="Insufficient Data"/>
    <s v="Missing Information"/>
    <s v="Exclude"/>
    <x v="383"/>
    <d v="2025-02-06T00:00:00"/>
    <s v="Yes"/>
    <s v="Retail"/>
    <s v="Hyderabad"/>
    <x v="1"/>
    <n v="3841.05"/>
  </r>
  <r>
    <s v="Basketball"/>
    <s v="LeBron 20"/>
    <x v="4"/>
    <s v="Missing"/>
    <s v="Unknown"/>
    <s v="No"/>
    <n v="-1"/>
    <s v="Check Return/Refund"/>
    <m/>
    <n v="0.98"/>
    <s v="Valid"/>
    <s v="Include"/>
    <n v="0"/>
    <s v="Insufficient Data"/>
    <s v="Missing Information"/>
    <s v="Exclude"/>
    <x v="384"/>
    <d v="2023-11-07T00:00:00"/>
    <s v="Yes"/>
    <s v="Online"/>
    <s v="Pune"/>
    <x v="3"/>
    <n v="1103.3499999999999"/>
  </r>
  <r>
    <s v="Basketball"/>
    <s v="Air Jordan"/>
    <x v="4"/>
    <s v="Missing"/>
    <s v="Unknown"/>
    <s v="No"/>
    <m/>
    <s v="Available"/>
    <n v="2809.8"/>
    <m/>
    <s v="Invalid"/>
    <s v="Exclude"/>
    <n v="0"/>
    <s v="Insufficient Data"/>
    <s v="Missing Information"/>
    <s v="Exclude"/>
    <x v="326"/>
    <d v="2025-04-20T00:00:00"/>
    <s v="Yes"/>
    <s v="Online"/>
    <s v="Mumbai"/>
    <x v="2"/>
    <n v="-425.73"/>
  </r>
  <r>
    <s v="Basketball"/>
    <s v="Kyrie Flytrap"/>
    <x v="0"/>
    <s v="Alphabet"/>
    <s v="M"/>
    <s v="Yes"/>
    <m/>
    <s v="Available"/>
    <m/>
    <n v="1.1399999999999999"/>
    <s v="Invalid"/>
    <s v="Exclude"/>
    <n v="0"/>
    <s v="Insufficient Data"/>
    <s v="Missing Information"/>
    <s v="Exclude"/>
    <x v="385"/>
    <d v="2023-10-12T00:00:00"/>
    <s v="Yes"/>
    <s v="Online"/>
    <s v="Kolkata"/>
    <x v="6"/>
    <n v="3137.85"/>
  </r>
  <r>
    <s v="Running"/>
    <s v="React Infinity"/>
    <x v="9"/>
    <s v="Number"/>
    <s v="10"/>
    <s v="Yes"/>
    <m/>
    <s v="Available"/>
    <n v="4105.4399999999996"/>
    <n v="0.73"/>
    <s v="Valid"/>
    <s v="Include"/>
    <n v="0"/>
    <s v="Insufficient Data"/>
    <s v="Missing Information"/>
    <s v="Exclude"/>
    <x v="386"/>
    <d v="2024-08-25T00:00:00"/>
    <s v="Yes"/>
    <s v="Online"/>
    <s v="Kolkata"/>
    <x v="6"/>
    <n v="3197.09"/>
  </r>
  <r>
    <s v="Lifestyle"/>
    <s v="Air Force 1"/>
    <x v="4"/>
    <s v="Missing"/>
    <s v="Unknown"/>
    <s v="No"/>
    <n v="0"/>
    <s v="Available"/>
    <m/>
    <n v="0.6"/>
    <s v="Valid"/>
    <s v="Include"/>
    <n v="0"/>
    <s v="Insufficient Data"/>
    <s v="Missing Information"/>
    <s v="Exclude"/>
    <x v="40"/>
    <d v="2024-10-26T00:00:00"/>
    <s v="Yes"/>
    <s v="Retail"/>
    <s v="Pune"/>
    <x v="3"/>
    <n v="2847.01"/>
  </r>
  <r>
    <s v="Lifestyle"/>
    <s v="Air Force 1"/>
    <x v="8"/>
    <s v="Number"/>
    <s v="7"/>
    <s v="Yes"/>
    <m/>
    <s v="Available"/>
    <m/>
    <m/>
    <s v="Invalid"/>
    <s v="Exclude"/>
    <n v="0"/>
    <s v="Insufficient Data"/>
    <s v="Missing Information"/>
    <s v="Exclude"/>
    <x v="2"/>
    <s v="Missing Date"/>
    <s v="No"/>
    <s v="Online"/>
    <s v="Pune"/>
    <x v="3"/>
    <n v="566.34"/>
  </r>
  <r>
    <s v="Lifestyle"/>
    <s v="Air Force 1"/>
    <x v="2"/>
    <s v="Alphabet"/>
    <s v="XL"/>
    <s v="Yes"/>
    <n v="-1"/>
    <s v="Check Return/Refund"/>
    <n v="7568.04"/>
    <m/>
    <s v="Invalid"/>
    <s v="Exclude"/>
    <n v="0"/>
    <n v="-7568.04"/>
    <s v="Negative Revenue"/>
    <s v="Exclude"/>
    <x v="200"/>
    <d v="2025-04-07T00:00:00"/>
    <s v="Yes"/>
    <s v="Retail"/>
    <s v="Hyderabad"/>
    <x v="1"/>
    <n v="1365.3"/>
  </r>
  <r>
    <s v="Training"/>
    <s v="ZoomX Invincible"/>
    <x v="2"/>
    <s v="Alphabet"/>
    <s v="XL"/>
    <s v="Yes"/>
    <n v="0"/>
    <s v="Available"/>
    <m/>
    <m/>
    <s v="Invalid"/>
    <s v="Exclude"/>
    <n v="0"/>
    <s v="Insufficient Data"/>
    <s v="Missing Information"/>
    <s v="Exclude"/>
    <x v="326"/>
    <d v="2025-04-20T00:00:00"/>
    <s v="Yes"/>
    <s v="Online"/>
    <s v="Pune"/>
    <x v="3"/>
    <n v="650.99"/>
  </r>
  <r>
    <s v="Soccer"/>
    <s v="Phantom GT"/>
    <x v="5"/>
    <s v="Number"/>
    <s v="9"/>
    <s v="Yes"/>
    <n v="4"/>
    <s v="Sold"/>
    <n v="7940.29"/>
    <n v="1.02"/>
    <s v="Invalid"/>
    <s v="Exclude"/>
    <n v="-635.22"/>
    <s v="Insufficient Data"/>
    <s v="Missing Information"/>
    <s v="Exclude"/>
    <x v="111"/>
    <d v="2024-11-11T00:00:00"/>
    <s v="Yes"/>
    <s v="Retail"/>
    <s v="Delhi"/>
    <x v="4"/>
    <n v="1803.25"/>
  </r>
  <r>
    <s v="Training"/>
    <s v="Metcon 7"/>
    <x v="6"/>
    <s v="Number"/>
    <s v="6"/>
    <s v="Yes"/>
    <m/>
    <s v="Available"/>
    <n v="8609.77"/>
    <m/>
    <s v="Invalid"/>
    <s v="Exclude"/>
    <n v="0"/>
    <s v="Insufficient Data"/>
    <s v="Missing Information"/>
    <s v="Exclude"/>
    <x v="160"/>
    <d v="2024-11-23T00:00:00"/>
    <s v="Yes"/>
    <s v="Retail"/>
    <s v="Pune"/>
    <x v="3"/>
    <n v="-711.07"/>
  </r>
  <r>
    <s v="Soccer"/>
    <s v="Tiempo Legend"/>
    <x v="4"/>
    <s v="Missing"/>
    <s v="Unknown"/>
    <s v="No"/>
    <n v="-1"/>
    <s v="Check Return/Refund"/>
    <n v="6445.79"/>
    <n v="0.45"/>
    <s v="Valid"/>
    <s v="Include"/>
    <n v="-3545.18"/>
    <n v="-3545.1845000000003"/>
    <s v="Negative Revenue"/>
    <s v="Exclude"/>
    <x v="333"/>
    <d v="2025-03-23T00:00:00"/>
    <s v="Yes"/>
    <s v="Online"/>
    <s v="bengaluru"/>
    <x v="0"/>
    <n v="1534.89"/>
  </r>
  <r>
    <s v="Soccer"/>
    <s v="Phantom GT"/>
    <x v="4"/>
    <s v="Missing"/>
    <s v="Unknown"/>
    <s v="No"/>
    <n v="1"/>
    <s v="Sold"/>
    <m/>
    <n v="0.71"/>
    <s v="Valid"/>
    <s v="Include"/>
    <n v="0"/>
    <s v="Insufficient Data"/>
    <s v="Missing Information"/>
    <s v="Exclude"/>
    <x v="136"/>
    <d v="2024-12-16T00:00:00"/>
    <s v="Yes"/>
    <s v="Retail"/>
    <s v="Kolkata"/>
    <x v="6"/>
    <n v="-94.06"/>
  </r>
  <r>
    <s v="Training"/>
    <s v="SuperRep Go"/>
    <x v="3"/>
    <s v="Number"/>
    <s v="11"/>
    <s v="Yes"/>
    <n v="2"/>
    <s v="Sold"/>
    <m/>
    <m/>
    <s v="Invalid"/>
    <s v="Exclude"/>
    <n v="0"/>
    <s v="Insufficient Data"/>
    <s v="Missing Information"/>
    <s v="Exclude"/>
    <x v="295"/>
    <d v="2025-01-09T00:00:00"/>
    <s v="Yes"/>
    <s v="Online"/>
    <s v="Pune"/>
    <x v="3"/>
    <n v="273.27999999999997"/>
  </r>
  <r>
    <s v="Soccer"/>
    <s v="Mercurial Superfly"/>
    <x v="3"/>
    <s v="Number"/>
    <s v="11"/>
    <s v="Yes"/>
    <n v="1"/>
    <s v="Sold"/>
    <n v="9936.58"/>
    <m/>
    <s v="Invalid"/>
    <s v="Exclude"/>
    <n v="0"/>
    <n v="9936.58"/>
    <s v="Valid Revenue"/>
    <s v="Include"/>
    <x v="387"/>
    <d v="2025-02-20T00:00:00"/>
    <s v="Yes"/>
    <s v="Online"/>
    <s v="Hyderabad"/>
    <x v="1"/>
    <n v="3190.43"/>
  </r>
  <r>
    <s v="Running"/>
    <s v="React Infinity"/>
    <x v="0"/>
    <s v="Alphabet"/>
    <s v="M"/>
    <s v="Yes"/>
    <m/>
    <s v="Available"/>
    <n v="7379.45"/>
    <m/>
    <s v="Invalid"/>
    <s v="Exclude"/>
    <n v="0"/>
    <s v="Insufficient Data"/>
    <s v="Missing Information"/>
    <s v="Exclude"/>
    <x v="110"/>
    <d v="2024-10-23T00:00:00"/>
    <s v="Yes"/>
    <s v="Retail"/>
    <s v="Delhi"/>
    <x v="4"/>
    <n v="-688.14"/>
  </r>
  <r>
    <s v="Soccer"/>
    <s v="Premier III"/>
    <x v="0"/>
    <s v="Alphabet"/>
    <s v="M"/>
    <s v="Yes"/>
    <n v="4"/>
    <s v="Sold"/>
    <m/>
    <m/>
    <s v="Invalid"/>
    <s v="Exclude"/>
    <n v="0"/>
    <s v="Insufficient Data"/>
    <s v="Missing Information"/>
    <s v="Exclude"/>
    <x v="217"/>
    <d v="2024-07-26T00:00:00"/>
    <s v="Yes"/>
    <s v="Online"/>
    <s v="Pune"/>
    <x v="3"/>
    <n v="1550.3"/>
  </r>
  <r>
    <s v="Training"/>
    <s v="Metcon 7"/>
    <x v="0"/>
    <s v="Alphabet"/>
    <s v="M"/>
    <s v="Yes"/>
    <n v="1"/>
    <s v="Sold"/>
    <n v="9633.68"/>
    <m/>
    <s v="Invalid"/>
    <s v="Exclude"/>
    <n v="0"/>
    <n v="9633.68"/>
    <s v="Valid Revenue"/>
    <s v="Include"/>
    <x v="388"/>
    <d v="2024-10-05T00:00:00"/>
    <s v="Yes"/>
    <s v="Retail"/>
    <s v="Delhi"/>
    <x v="4"/>
    <n v="771.96"/>
  </r>
  <r>
    <s v="Training"/>
    <s v="Flex Trainer"/>
    <x v="0"/>
    <s v="Alphabet"/>
    <s v="M"/>
    <s v="Yes"/>
    <n v="1"/>
    <s v="Sold"/>
    <n v="2294.09"/>
    <m/>
    <s v="Invalid"/>
    <s v="Exclude"/>
    <n v="0"/>
    <n v="2294.09"/>
    <s v="Valid Revenue"/>
    <s v="Include"/>
    <x v="378"/>
    <d v="2025-07-22T00:00:00"/>
    <s v="Yes"/>
    <s v="Retail"/>
    <s v="Bangalore"/>
    <x v="5"/>
    <n v="1002.21"/>
  </r>
  <r>
    <s v="Basketball"/>
    <s v="Kyrie Flytrap"/>
    <x v="0"/>
    <s v="Alphabet"/>
    <s v="M"/>
    <s v="Yes"/>
    <m/>
    <s v="Available"/>
    <n v="3953.13"/>
    <m/>
    <s v="Invalid"/>
    <s v="Exclude"/>
    <n v="0"/>
    <s v="Insufficient Data"/>
    <s v="Missing Information"/>
    <s v="Exclude"/>
    <x v="389"/>
    <d v="2024-01-08T00:00:00"/>
    <s v="Yes"/>
    <s v="Online"/>
    <s v="Kolkata"/>
    <x v="6"/>
    <n v="3414.32"/>
  </r>
  <r>
    <s v="Running"/>
    <s v="Air Zoom"/>
    <x v="4"/>
    <s v="Missing"/>
    <s v="Unknown"/>
    <s v="No"/>
    <m/>
    <s v="Available"/>
    <n v="9050.52"/>
    <n v="0.86"/>
    <s v="Valid"/>
    <s v="Include"/>
    <n v="0"/>
    <s v="Insufficient Data"/>
    <s v="Missing Information"/>
    <s v="Exclude"/>
    <x v="2"/>
    <s v="Missing Date"/>
    <s v="No"/>
    <s v="Retail"/>
    <s v="bengaluru"/>
    <x v="0"/>
    <n v="3364.79"/>
  </r>
  <r>
    <s v="Soccer"/>
    <s v="Mercurial Superfly"/>
    <x v="1"/>
    <s v="Alphabet"/>
    <s v="L"/>
    <s v="Yes"/>
    <m/>
    <s v="Available"/>
    <m/>
    <n v="0.01"/>
    <s v="Valid"/>
    <s v="Include"/>
    <n v="0"/>
    <s v="Insufficient Data"/>
    <s v="Missing Information"/>
    <s v="Exclude"/>
    <x v="390"/>
    <d v="2024-03-04T00:00:00"/>
    <s v="Yes"/>
    <s v="Retail"/>
    <s v="Delhi"/>
    <x v="4"/>
    <n v="-109.71"/>
  </r>
  <r>
    <s v="Lifestyle"/>
    <s v="Dunk Low"/>
    <x v="1"/>
    <s v="Alphabet"/>
    <s v="L"/>
    <s v="Yes"/>
    <n v="4"/>
    <s v="Sold"/>
    <n v="7401.53"/>
    <m/>
    <s v="Invalid"/>
    <s v="Exclude"/>
    <n v="0"/>
    <n v="29606.12"/>
    <s v="Valid Revenue"/>
    <s v="Include"/>
    <x v="391"/>
    <d v="2024-09-16T00:00:00"/>
    <s v="Yes"/>
    <s v="Retail"/>
    <s v="Bangalore"/>
    <x v="5"/>
    <n v="1559.28"/>
  </r>
  <r>
    <s v="Lifestyle"/>
    <s v="Waffle One"/>
    <x v="4"/>
    <s v="Missing"/>
    <s v="Unknown"/>
    <s v="No"/>
    <m/>
    <s v="Available"/>
    <m/>
    <m/>
    <s v="Invalid"/>
    <s v="Exclude"/>
    <n v="0"/>
    <s v="Insufficient Data"/>
    <s v="Missing Information"/>
    <s v="Exclude"/>
    <x v="174"/>
    <d v="2024-08-21T00:00:00"/>
    <s v="Yes"/>
    <s v="Retail"/>
    <s v="Hyderabad"/>
    <x v="1"/>
    <n v="-94.98"/>
  </r>
  <r>
    <s v="Basketball"/>
    <s v="Kyrie Flytrap"/>
    <x v="4"/>
    <s v="Missing"/>
    <s v="Unknown"/>
    <s v="No"/>
    <m/>
    <s v="Available"/>
    <m/>
    <m/>
    <s v="Invalid"/>
    <s v="Exclude"/>
    <n v="0"/>
    <s v="Insufficient Data"/>
    <s v="Missing Information"/>
    <s v="Exclude"/>
    <x v="392"/>
    <d v="2024-12-08T00:00:00"/>
    <s v="Yes"/>
    <s v="Retail"/>
    <s v="Kolkata"/>
    <x v="6"/>
    <n v="3327.04"/>
  </r>
  <r>
    <s v="Training"/>
    <s v="ZoomX Invincible"/>
    <x v="0"/>
    <s v="Alphabet"/>
    <s v="M"/>
    <s v="Yes"/>
    <m/>
    <s v="Available"/>
    <n v="9213.58"/>
    <n v="1.23"/>
    <s v="Invalid"/>
    <s v="Exclude"/>
    <n v="0"/>
    <s v="Insufficient Data"/>
    <s v="Missing Information"/>
    <s v="Exclude"/>
    <x v="2"/>
    <s v="Missing Date"/>
    <s v="No"/>
    <s v="Retail"/>
    <s v="Hyderabad"/>
    <x v="1"/>
    <n v="3968.86"/>
  </r>
  <r>
    <s v="Basketball"/>
    <s v="Zoom Freak"/>
    <x v="0"/>
    <s v="Alphabet"/>
    <s v="M"/>
    <s v="Yes"/>
    <m/>
    <s v="Available"/>
    <n v="2831.62"/>
    <m/>
    <s v="Invalid"/>
    <s v="Exclude"/>
    <n v="0"/>
    <s v="Insufficient Data"/>
    <s v="Missing Information"/>
    <s v="Exclude"/>
    <x v="393"/>
    <d v="2025-02-03T00:00:00"/>
    <s v="Yes"/>
    <s v="Retail"/>
    <s v="bengaluru"/>
    <x v="0"/>
    <n v="1053.25"/>
  </r>
  <r>
    <s v="Basketball"/>
    <s v="Air Jordan"/>
    <x v="5"/>
    <s v="Number"/>
    <s v="9"/>
    <s v="Yes"/>
    <n v="0"/>
    <s v="Available"/>
    <n v="8132.33"/>
    <n v="0.63"/>
    <s v="Valid"/>
    <s v="Include"/>
    <n v="0"/>
    <n v="0"/>
    <s v="No Recorded Revenue"/>
    <s v="Exclude"/>
    <x v="296"/>
    <d v="2025-05-19T00:00:00"/>
    <s v="Yes"/>
    <s v="Retail"/>
    <s v="Delhi"/>
    <x v="4"/>
    <n v="191.67"/>
  </r>
  <r>
    <s v="Basketball"/>
    <s v="Zoom Freak"/>
    <x v="6"/>
    <s v="Number"/>
    <s v="6"/>
    <s v="Yes"/>
    <n v="3"/>
    <s v="Sold"/>
    <m/>
    <m/>
    <s v="Invalid"/>
    <s v="Exclude"/>
    <n v="0"/>
    <s v="Insufficient Data"/>
    <s v="Missing Information"/>
    <s v="Exclude"/>
    <x v="126"/>
    <d v="2025-06-30T00:00:00"/>
    <s v="Yes"/>
    <s v="Retail"/>
    <s v="Kolkata"/>
    <x v="6"/>
    <n v="-1000.03"/>
  </r>
  <r>
    <s v="Training"/>
    <s v="Metcon 7"/>
    <x v="5"/>
    <s v="Number"/>
    <s v="9"/>
    <s v="Yes"/>
    <n v="2"/>
    <s v="Sold"/>
    <m/>
    <n v="0.9"/>
    <s v="Valid"/>
    <s v="Include"/>
    <n v="0"/>
    <s v="Insufficient Data"/>
    <s v="Missing Information"/>
    <s v="Exclude"/>
    <x v="2"/>
    <s v="Missing Date"/>
    <s v="No"/>
    <s v="Retail"/>
    <s v="Kolkata"/>
    <x v="6"/>
    <n v="-127.44"/>
  </r>
  <r>
    <s v="Soccer"/>
    <s v="Premier III"/>
    <x v="4"/>
    <s v="Missing"/>
    <s v="Unknown"/>
    <s v="No"/>
    <m/>
    <s v="Available"/>
    <m/>
    <m/>
    <s v="Invalid"/>
    <s v="Exclude"/>
    <n v="0"/>
    <s v="Insufficient Data"/>
    <s v="Missing Information"/>
    <s v="Exclude"/>
    <x v="216"/>
    <d v="2025-03-24T00:00:00"/>
    <s v="Yes"/>
    <s v="Online"/>
    <s v="Delhi"/>
    <x v="4"/>
    <n v="1627.33"/>
  </r>
  <r>
    <s v="Running"/>
    <s v="Pegasus Turbo"/>
    <x v="8"/>
    <s v="Number"/>
    <s v="7"/>
    <s v="Yes"/>
    <m/>
    <s v="Available"/>
    <n v="9897"/>
    <m/>
    <s v="Invalid"/>
    <s v="Exclude"/>
    <n v="0"/>
    <s v="Insufficient Data"/>
    <s v="Missing Information"/>
    <s v="Exclude"/>
    <x v="274"/>
    <d v="2025-05-10T00:00:00"/>
    <s v="Yes"/>
    <s v="Online"/>
    <s v="Hyderabad"/>
    <x v="1"/>
    <n v="-156.47"/>
  </r>
  <r>
    <s v="Lifestyle"/>
    <s v="Blazer Mid"/>
    <x v="2"/>
    <s v="Alphabet"/>
    <s v="XL"/>
    <s v="Yes"/>
    <n v="0"/>
    <s v="Available"/>
    <n v="7671.31"/>
    <m/>
    <s v="Invalid"/>
    <s v="Exclude"/>
    <n v="0"/>
    <n v="0"/>
    <s v="No Recorded Revenue"/>
    <s v="Exclude"/>
    <x v="2"/>
    <s v="Missing Date"/>
    <s v="No"/>
    <s v="Retail"/>
    <s v="Kolkata"/>
    <x v="6"/>
    <n v="3394.27"/>
  </r>
  <r>
    <s v="Running"/>
    <s v="Free RN"/>
    <x v="2"/>
    <s v="Alphabet"/>
    <s v="XL"/>
    <s v="Yes"/>
    <n v="0"/>
    <s v="Available"/>
    <n v="8164.32"/>
    <n v="0.94"/>
    <s v="Valid"/>
    <s v="Include"/>
    <n v="0"/>
    <n v="0"/>
    <s v="No Recorded Revenue"/>
    <s v="Exclude"/>
    <x v="209"/>
    <d v="2024-08-19T00:00:00"/>
    <s v="Yes"/>
    <s v="Retail"/>
    <s v="Pune"/>
    <x v="3"/>
    <n v="286.3"/>
  </r>
  <r>
    <s v="Lifestyle"/>
    <s v="Waffle One"/>
    <x v="1"/>
    <s v="Alphabet"/>
    <s v="L"/>
    <s v="Yes"/>
    <m/>
    <s v="Available"/>
    <n v="9292.33"/>
    <m/>
    <s v="Invalid"/>
    <s v="Exclude"/>
    <n v="0"/>
    <s v="Insufficient Data"/>
    <s v="Missing Information"/>
    <s v="Exclude"/>
    <x v="394"/>
    <d v="2024-02-25T00:00:00"/>
    <s v="Yes"/>
    <s v="Online"/>
    <s v="Hyderabad"/>
    <x v="1"/>
    <n v="3747.95"/>
  </r>
  <r>
    <s v="Running"/>
    <s v="Air Zoom"/>
    <x v="1"/>
    <s v="Alphabet"/>
    <s v="L"/>
    <s v="Yes"/>
    <m/>
    <s v="Available"/>
    <n v="8956.73"/>
    <n v="1.17"/>
    <s v="Invalid"/>
    <s v="Exclude"/>
    <n v="0"/>
    <s v="Insufficient Data"/>
    <s v="Missing Information"/>
    <s v="Exclude"/>
    <x v="347"/>
    <d v="2025-06-24T00:00:00"/>
    <s v="Yes"/>
    <s v="Online"/>
    <s v="Pune"/>
    <x v="3"/>
    <n v="2320.4899999999998"/>
  </r>
  <r>
    <s v="Basketball"/>
    <s v="Zoom Freak"/>
    <x v="0"/>
    <s v="Alphabet"/>
    <s v="M"/>
    <s v="Yes"/>
    <m/>
    <s v="Available"/>
    <m/>
    <n v="1.23"/>
    <s v="Invalid"/>
    <s v="Exclude"/>
    <n v="0"/>
    <s v="Insufficient Data"/>
    <s v="Missing Information"/>
    <s v="Exclude"/>
    <x v="132"/>
    <d v="2024-09-01T00:00:00"/>
    <s v="Yes"/>
    <s v="Online"/>
    <s v="Hyderabad"/>
    <x v="1"/>
    <n v="2447.88"/>
  </r>
  <r>
    <s v="Soccer"/>
    <s v="Phantom GT"/>
    <x v="1"/>
    <s v="Alphabet"/>
    <s v="L"/>
    <s v="Yes"/>
    <m/>
    <s v="Available"/>
    <m/>
    <m/>
    <s v="Invalid"/>
    <s v="Exclude"/>
    <n v="0"/>
    <s v="Insufficient Data"/>
    <s v="Missing Information"/>
    <s v="Exclude"/>
    <x v="224"/>
    <d v="2025-05-23T00:00:00"/>
    <s v="Yes"/>
    <s v="Retail"/>
    <s v="Bangalore"/>
    <x v="5"/>
    <n v="-147.78"/>
  </r>
  <r>
    <s v="Running"/>
    <s v="Air Zoom"/>
    <x v="4"/>
    <s v="Missing"/>
    <s v="Unknown"/>
    <s v="No"/>
    <n v="0"/>
    <s v="Available"/>
    <m/>
    <m/>
    <s v="Invalid"/>
    <s v="Exclude"/>
    <n v="0"/>
    <s v="Insufficient Data"/>
    <s v="Missing Information"/>
    <s v="Exclude"/>
    <x v="2"/>
    <s v="Missing Date"/>
    <s v="No"/>
    <s v="Retail"/>
    <s v="Hyderabad"/>
    <x v="1"/>
    <n v="439.35"/>
  </r>
  <r>
    <s v="Running"/>
    <s v="Free RN"/>
    <x v="0"/>
    <s v="Alphabet"/>
    <s v="M"/>
    <s v="Yes"/>
    <n v="4"/>
    <s v="Sold"/>
    <m/>
    <m/>
    <s v="Invalid"/>
    <s v="Exclude"/>
    <n v="0"/>
    <s v="Insufficient Data"/>
    <s v="Missing Information"/>
    <s v="Exclude"/>
    <x v="254"/>
    <d v="2024-11-24T00:00:00"/>
    <s v="Yes"/>
    <s v="Online"/>
    <s v="bengaluru"/>
    <x v="0"/>
    <n v="-1195.79"/>
  </r>
  <r>
    <s v="Running"/>
    <s v="React Infinity"/>
    <x v="9"/>
    <s v="Number"/>
    <s v="10"/>
    <s v="Yes"/>
    <n v="1"/>
    <s v="Sold"/>
    <m/>
    <n v="0.61"/>
    <s v="Valid"/>
    <s v="Include"/>
    <n v="0"/>
    <s v="Insufficient Data"/>
    <s v="Missing Information"/>
    <s v="Exclude"/>
    <x v="104"/>
    <d v="2025-04-01T00:00:00"/>
    <s v="Yes"/>
    <s v="Retail"/>
    <s v="Delhi"/>
    <x v="4"/>
    <n v="780.43"/>
  </r>
  <r>
    <s v="Lifestyle"/>
    <s v="Air Force 1"/>
    <x v="1"/>
    <s v="Alphabet"/>
    <s v="L"/>
    <s v="Yes"/>
    <m/>
    <s v="Available"/>
    <m/>
    <m/>
    <s v="Invalid"/>
    <s v="Exclude"/>
    <n v="0"/>
    <s v="Insufficient Data"/>
    <s v="Missing Information"/>
    <s v="Exclude"/>
    <x v="277"/>
    <d v="2024-11-20T00:00:00"/>
    <s v="Yes"/>
    <s v="Retail"/>
    <s v="Hyderabad"/>
    <x v="1"/>
    <n v="1796.17"/>
  </r>
  <r>
    <s v="Running"/>
    <s v="React Infinity"/>
    <x v="4"/>
    <s v="Missing"/>
    <s v="Unknown"/>
    <s v="No"/>
    <n v="3"/>
    <s v="Sold"/>
    <m/>
    <m/>
    <s v="Invalid"/>
    <s v="Exclude"/>
    <n v="0"/>
    <s v="Insufficient Data"/>
    <s v="Missing Information"/>
    <s v="Exclude"/>
    <x v="170"/>
    <d v="2024-08-03T00:00:00"/>
    <s v="Yes"/>
    <s v="Online"/>
    <s v="Pune"/>
    <x v="3"/>
    <n v="677.85"/>
  </r>
  <r>
    <s v="Training"/>
    <s v="SuperRep Go"/>
    <x v="8"/>
    <s v="Number"/>
    <s v="7"/>
    <s v="Yes"/>
    <m/>
    <s v="Available"/>
    <n v="6252.51"/>
    <n v="0.47"/>
    <s v="Valid"/>
    <s v="Include"/>
    <n v="0"/>
    <s v="Insufficient Data"/>
    <s v="Missing Information"/>
    <s v="Exclude"/>
    <x v="26"/>
    <d v="2025-02-15T00:00:00"/>
    <s v="Yes"/>
    <s v="Online"/>
    <s v="Delhi"/>
    <x v="4"/>
    <n v="-1104.33"/>
  </r>
  <r>
    <s v="Lifestyle"/>
    <s v="Waffle One"/>
    <x v="4"/>
    <s v="Missing"/>
    <s v="Unknown"/>
    <s v="No"/>
    <n v="1"/>
    <s v="Sold"/>
    <m/>
    <n v="0.11"/>
    <s v="Valid"/>
    <s v="Include"/>
    <n v="0"/>
    <s v="Insufficient Data"/>
    <s v="Missing Information"/>
    <s v="Exclude"/>
    <x v="2"/>
    <s v="Missing Date"/>
    <s v="No"/>
    <s v="Retail"/>
    <s v="Kolkata"/>
    <x v="6"/>
    <n v="221.95"/>
  </r>
  <r>
    <s v="Running"/>
    <s v="Free RN"/>
    <x v="6"/>
    <s v="Number"/>
    <s v="6"/>
    <s v="Yes"/>
    <n v="1"/>
    <s v="Sold"/>
    <m/>
    <m/>
    <s v="Invalid"/>
    <s v="Exclude"/>
    <n v="0"/>
    <s v="Insufficient Data"/>
    <s v="Missing Information"/>
    <s v="Exclude"/>
    <x v="2"/>
    <s v="Missing Date"/>
    <s v="No"/>
    <s v="Retail"/>
    <s v="Kolkata"/>
    <x v="6"/>
    <n v="-744.45"/>
  </r>
  <r>
    <s v="Basketball"/>
    <s v="LeBron 20"/>
    <x v="1"/>
    <s v="Alphabet"/>
    <s v="L"/>
    <s v="Yes"/>
    <n v="3"/>
    <s v="Sold"/>
    <n v="6531.36"/>
    <m/>
    <s v="Invalid"/>
    <s v="Exclude"/>
    <n v="0"/>
    <n v="19594.079999999998"/>
    <s v="Valid Revenue"/>
    <s v="Include"/>
    <x v="130"/>
    <d v="2025-05-17T00:00:00"/>
    <s v="Yes"/>
    <s v="Online"/>
    <s v="Mumbai"/>
    <x v="2"/>
    <n v="-91.78"/>
  </r>
  <r>
    <s v="Lifestyle"/>
    <s v="Waffle One"/>
    <x v="2"/>
    <s v="Alphabet"/>
    <s v="XL"/>
    <s v="Yes"/>
    <n v="2"/>
    <s v="Sold"/>
    <m/>
    <m/>
    <s v="Invalid"/>
    <s v="Exclude"/>
    <n v="0"/>
    <s v="Insufficient Data"/>
    <s v="Missing Information"/>
    <s v="Exclude"/>
    <x v="395"/>
    <d v="2023-09-26T00:00:00"/>
    <s v="Yes"/>
    <s v="Retail"/>
    <s v="Mumbai"/>
    <x v="2"/>
    <n v="-716.79"/>
  </r>
  <r>
    <s v="Soccer"/>
    <s v="Mercurial Superfly"/>
    <x v="9"/>
    <s v="Number"/>
    <s v="10"/>
    <s v="Yes"/>
    <m/>
    <s v="Available"/>
    <n v="9794.84"/>
    <m/>
    <s v="Invalid"/>
    <s v="Exclude"/>
    <n v="0"/>
    <s v="Insufficient Data"/>
    <s v="Missing Information"/>
    <s v="Exclude"/>
    <x v="2"/>
    <s v="Missing Date"/>
    <s v="No"/>
    <s v="Retail"/>
    <s v="Hyderabad"/>
    <x v="1"/>
    <n v="2253.08"/>
  </r>
  <r>
    <s v="Basketball"/>
    <s v="Kyrie Flytrap"/>
    <x v="9"/>
    <s v="Number"/>
    <s v="10"/>
    <s v="Yes"/>
    <m/>
    <s v="Available"/>
    <n v="8138.68"/>
    <m/>
    <s v="Invalid"/>
    <s v="Exclude"/>
    <n v="0"/>
    <s v="Insufficient Data"/>
    <s v="Missing Information"/>
    <s v="Exclude"/>
    <x v="177"/>
    <d v="2025-05-13T00:00:00"/>
    <s v="Yes"/>
    <s v="Retail"/>
    <s v="Kolkata"/>
    <x v="6"/>
    <n v="2604.35"/>
  </r>
  <r>
    <s v="Soccer"/>
    <s v="Phantom GT"/>
    <x v="0"/>
    <s v="Alphabet"/>
    <s v="M"/>
    <s v="Yes"/>
    <m/>
    <s v="Available"/>
    <n v="2735.54"/>
    <m/>
    <s v="Invalid"/>
    <s v="Exclude"/>
    <n v="0"/>
    <s v="Insufficient Data"/>
    <s v="Missing Information"/>
    <s v="Exclude"/>
    <x v="232"/>
    <d v="2024-09-05T00:00:00"/>
    <s v="Yes"/>
    <s v="Retail"/>
    <s v="Delhi"/>
    <x v="4"/>
    <n v="2944.26"/>
  </r>
  <r>
    <s v="Soccer"/>
    <s v="Tiempo Legend"/>
    <x v="5"/>
    <s v="Number"/>
    <s v="9"/>
    <s v="Yes"/>
    <n v="2"/>
    <s v="Sold"/>
    <n v="8644.67"/>
    <n v="0.54"/>
    <s v="Valid"/>
    <s v="Include"/>
    <n v="7953.1"/>
    <n v="7953.0963999999994"/>
    <s v="Valid Revenue"/>
    <s v="Include"/>
    <x v="106"/>
    <d v="2025-04-29T00:00:00"/>
    <s v="Yes"/>
    <s v="Online"/>
    <s v="bengaluru"/>
    <x v="0"/>
    <n v="2711.75"/>
  </r>
  <r>
    <s v="Running"/>
    <s v="React Infinity"/>
    <x v="0"/>
    <s v="Alphabet"/>
    <s v="M"/>
    <s v="Yes"/>
    <m/>
    <s v="Available"/>
    <n v="5762.39"/>
    <m/>
    <s v="Invalid"/>
    <s v="Exclude"/>
    <n v="0"/>
    <s v="Insufficient Data"/>
    <s v="Missing Information"/>
    <s v="Exclude"/>
    <x v="396"/>
    <d v="2025-07-15T00:00:00"/>
    <s v="Yes"/>
    <s v="Retail"/>
    <s v="Hyderabad"/>
    <x v="1"/>
    <n v="-584.1"/>
  </r>
  <r>
    <s v="Lifestyle"/>
    <s v="Waffle One"/>
    <x v="8"/>
    <s v="Number"/>
    <s v="7"/>
    <s v="Yes"/>
    <n v="1"/>
    <s v="Sold"/>
    <m/>
    <m/>
    <s v="Invalid"/>
    <s v="Exclude"/>
    <n v="0"/>
    <s v="Insufficient Data"/>
    <s v="Missing Information"/>
    <s v="Exclude"/>
    <x v="386"/>
    <d v="2024-08-25T00:00:00"/>
    <s v="Yes"/>
    <s v="Retail"/>
    <s v="Delhi"/>
    <x v="4"/>
    <n v="-291.45"/>
  </r>
  <r>
    <s v="Soccer"/>
    <s v="Premier III"/>
    <x v="1"/>
    <s v="Alphabet"/>
    <s v="L"/>
    <s v="Yes"/>
    <m/>
    <s v="Available"/>
    <n v="8432.5"/>
    <m/>
    <s v="Invalid"/>
    <s v="Exclude"/>
    <n v="0"/>
    <s v="Insufficient Data"/>
    <s v="Missing Information"/>
    <s v="Exclude"/>
    <x v="394"/>
    <d v="2024-02-25T00:00:00"/>
    <s v="Yes"/>
    <s v="Retail"/>
    <s v="Kolkata"/>
    <x v="6"/>
    <n v="3790.63"/>
  </r>
  <r>
    <s v="Running"/>
    <s v="Pegasus Turbo"/>
    <x v="0"/>
    <s v="Alphabet"/>
    <s v="M"/>
    <s v="Yes"/>
    <m/>
    <s v="Available"/>
    <m/>
    <n v="0.53"/>
    <s v="Valid"/>
    <s v="Include"/>
    <n v="0"/>
    <s v="Insufficient Data"/>
    <s v="Missing Information"/>
    <s v="Exclude"/>
    <x v="210"/>
    <d v="2024-11-22T00:00:00"/>
    <s v="Yes"/>
    <s v="Retail"/>
    <s v="Hyderabad"/>
    <x v="1"/>
    <n v="-74"/>
  </r>
  <r>
    <s v="Running"/>
    <s v="Air Zoom"/>
    <x v="2"/>
    <s v="Alphabet"/>
    <s v="XL"/>
    <s v="Yes"/>
    <m/>
    <s v="Available"/>
    <n v="7617.75"/>
    <n v="0.33"/>
    <s v="Valid"/>
    <s v="Include"/>
    <n v="0"/>
    <s v="Insufficient Data"/>
    <s v="Missing Information"/>
    <s v="Exclude"/>
    <x v="272"/>
    <d v="2024-08-20T00:00:00"/>
    <s v="Yes"/>
    <s v="Retail"/>
    <s v="Pune"/>
    <x v="3"/>
    <n v="-186.9"/>
  </r>
  <r>
    <s v="Training"/>
    <s v="Flex Trainer"/>
    <x v="5"/>
    <s v="Number"/>
    <s v="9"/>
    <s v="Yes"/>
    <m/>
    <s v="Available"/>
    <m/>
    <n v="0.49"/>
    <s v="Valid"/>
    <s v="Include"/>
    <n v="0"/>
    <s v="Insufficient Data"/>
    <s v="Missing Information"/>
    <s v="Exclude"/>
    <x v="137"/>
    <d v="2025-04-15T00:00:00"/>
    <s v="Yes"/>
    <s v="Retail"/>
    <s v="bengaluru"/>
    <x v="0"/>
    <n v="1818.49"/>
  </r>
  <r>
    <s v="Basketball"/>
    <s v="Zoom Freak"/>
    <x v="0"/>
    <s v="Alphabet"/>
    <s v="M"/>
    <s v="Yes"/>
    <m/>
    <s v="Available"/>
    <m/>
    <m/>
    <s v="Invalid"/>
    <s v="Exclude"/>
    <n v="0"/>
    <s v="Insufficient Data"/>
    <s v="Missing Information"/>
    <s v="Exclude"/>
    <x v="397"/>
    <d v="2023-10-26T00:00:00"/>
    <s v="Yes"/>
    <s v="Retail"/>
    <s v="Mumbai"/>
    <x v="2"/>
    <n v="927.88"/>
  </r>
  <r>
    <s v="Running"/>
    <s v="React Infinity"/>
    <x v="2"/>
    <s v="Alphabet"/>
    <s v="XL"/>
    <s v="Yes"/>
    <n v="2"/>
    <s v="Sold"/>
    <n v="9839.6299999999992"/>
    <n v="0.98"/>
    <s v="Valid"/>
    <s v="Include"/>
    <n v="393.59"/>
    <n v="393.58520000000033"/>
    <s v="Valid Revenue"/>
    <s v="Include"/>
    <x v="398"/>
    <d v="2024-03-07T00:00:00"/>
    <s v="Yes"/>
    <s v="Online"/>
    <s v="bengaluru"/>
    <x v="0"/>
    <n v="1218.22"/>
  </r>
  <r>
    <s v="Lifestyle"/>
    <s v="Dunk Low"/>
    <x v="10"/>
    <s v="Number"/>
    <s v="8"/>
    <s v="Yes"/>
    <m/>
    <s v="Available"/>
    <m/>
    <n v="0.3"/>
    <s v="Valid"/>
    <s v="Include"/>
    <n v="0"/>
    <s v="Insufficient Data"/>
    <s v="Missing Information"/>
    <s v="Exclude"/>
    <x v="327"/>
    <d v="2025-06-25T00:00:00"/>
    <s v="Yes"/>
    <s v="Online"/>
    <s v="Pune"/>
    <x v="3"/>
    <n v="-1036.78"/>
  </r>
  <r>
    <s v="Soccer"/>
    <s v="Tiempo Legend"/>
    <x v="1"/>
    <s v="Alphabet"/>
    <s v="L"/>
    <s v="Yes"/>
    <m/>
    <s v="Available"/>
    <n v="7603.38"/>
    <n v="1.25"/>
    <s v="Invalid"/>
    <s v="Exclude"/>
    <n v="0"/>
    <s v="Insufficient Data"/>
    <s v="Missing Information"/>
    <s v="Exclude"/>
    <x v="399"/>
    <d v="2025-03-25T00:00:00"/>
    <s v="Yes"/>
    <s v="Online"/>
    <s v="Mumbai"/>
    <x v="2"/>
    <n v="-950.86"/>
  </r>
  <r>
    <s v="Basketball"/>
    <s v="Kyrie Flytrap"/>
    <x v="2"/>
    <s v="Alphabet"/>
    <s v="XL"/>
    <s v="Yes"/>
    <n v="1"/>
    <s v="Sold"/>
    <n v="4994.83"/>
    <m/>
    <s v="Invalid"/>
    <s v="Exclude"/>
    <n v="0"/>
    <n v="4994.83"/>
    <s v="Valid Revenue"/>
    <s v="Include"/>
    <x v="2"/>
    <s v="Missing Date"/>
    <s v="No"/>
    <s v="Retail"/>
    <s v="Mumbai"/>
    <x v="2"/>
    <n v="629.34"/>
  </r>
  <r>
    <s v="Lifestyle"/>
    <s v="Blazer Mid"/>
    <x v="2"/>
    <s v="Alphabet"/>
    <s v="XL"/>
    <s v="Yes"/>
    <m/>
    <s v="Available"/>
    <m/>
    <m/>
    <s v="Invalid"/>
    <s v="Exclude"/>
    <n v="0"/>
    <s v="Insufficient Data"/>
    <s v="Missing Information"/>
    <s v="Exclude"/>
    <x v="316"/>
    <d v="2024-08-05T00:00:00"/>
    <s v="Yes"/>
    <s v="Retail"/>
    <s v="Hyderabad"/>
    <x v="1"/>
    <n v="-1121.25"/>
  </r>
  <r>
    <s v="Soccer"/>
    <s v="Phantom GT"/>
    <x v="4"/>
    <s v="Missing"/>
    <s v="Unknown"/>
    <s v="No"/>
    <n v="1"/>
    <s v="Sold"/>
    <n v="3204.72"/>
    <m/>
    <s v="Invalid"/>
    <s v="Exclude"/>
    <n v="0"/>
    <n v="3204.72"/>
    <s v="Valid Revenue"/>
    <s v="Include"/>
    <x v="140"/>
    <d v="2024-12-21T00:00:00"/>
    <s v="Yes"/>
    <s v="Retail"/>
    <s v="Bangalore"/>
    <x v="5"/>
    <n v="1916.14"/>
  </r>
  <r>
    <s v="Training"/>
    <s v="SuperRep Go"/>
    <x v="0"/>
    <s v="Alphabet"/>
    <s v="M"/>
    <s v="Yes"/>
    <m/>
    <s v="Available"/>
    <m/>
    <m/>
    <s v="Invalid"/>
    <s v="Exclude"/>
    <n v="0"/>
    <s v="Insufficient Data"/>
    <s v="Missing Information"/>
    <s v="Exclude"/>
    <x v="148"/>
    <d v="2024-11-07T00:00:00"/>
    <s v="Yes"/>
    <s v="Retail"/>
    <s v="Mumbai"/>
    <x v="2"/>
    <n v="1398.13"/>
  </r>
  <r>
    <s v="Soccer"/>
    <s v="Premier III"/>
    <x v="0"/>
    <s v="Alphabet"/>
    <s v="M"/>
    <s v="Yes"/>
    <m/>
    <s v="Available"/>
    <n v="7323.53"/>
    <m/>
    <s v="Invalid"/>
    <s v="Exclude"/>
    <n v="0"/>
    <s v="Insufficient Data"/>
    <s v="Missing Information"/>
    <s v="Exclude"/>
    <x v="104"/>
    <d v="2025-04-01T00:00:00"/>
    <s v="Yes"/>
    <s v="Retail"/>
    <s v="Bangalore"/>
    <x v="5"/>
    <n v="488.37"/>
  </r>
  <r>
    <s v="Soccer"/>
    <s v="Mercurial Superfly"/>
    <x v="5"/>
    <s v="Number"/>
    <s v="9"/>
    <s v="Yes"/>
    <n v="2"/>
    <s v="Sold"/>
    <n v="5891.32"/>
    <n v="1.18"/>
    <s v="Invalid"/>
    <s v="Exclude"/>
    <n v="-2120.88"/>
    <s v="Insufficient Data"/>
    <s v="Missing Information"/>
    <s v="Exclude"/>
    <x v="2"/>
    <s v="Missing Date"/>
    <s v="No"/>
    <s v="Retail"/>
    <s v="Kolkata"/>
    <x v="6"/>
    <n v="345.7"/>
  </r>
  <r>
    <s v="Training"/>
    <s v="Metcon 7"/>
    <x v="0"/>
    <s v="Alphabet"/>
    <s v="M"/>
    <s v="Yes"/>
    <m/>
    <s v="Available"/>
    <n v="9092.33"/>
    <n v="0.39"/>
    <s v="Valid"/>
    <s v="Include"/>
    <n v="0"/>
    <s v="Insufficient Data"/>
    <s v="Missing Information"/>
    <s v="Exclude"/>
    <x v="300"/>
    <d v="2025-01-13T00:00:00"/>
    <s v="Yes"/>
    <s v="Retail"/>
    <s v="Bangalore"/>
    <x v="5"/>
    <n v="2826.57"/>
  </r>
  <r>
    <s v="Soccer"/>
    <s v="Tiempo Legend"/>
    <x v="2"/>
    <s v="Alphabet"/>
    <s v="XL"/>
    <s v="Yes"/>
    <n v="2"/>
    <s v="Sold"/>
    <m/>
    <n v="1.2"/>
    <s v="Invalid"/>
    <s v="Exclude"/>
    <n v="0"/>
    <s v="Insufficient Data"/>
    <s v="Missing Information"/>
    <s v="Exclude"/>
    <x v="7"/>
    <d v="2025-01-16T00:00:00"/>
    <s v="Yes"/>
    <s v="Online"/>
    <s v="Kolkata"/>
    <x v="6"/>
    <n v="3495.67"/>
  </r>
  <r>
    <s v="Training"/>
    <s v="Metcon 7"/>
    <x v="2"/>
    <s v="Alphabet"/>
    <s v="XL"/>
    <s v="Yes"/>
    <m/>
    <s v="Available"/>
    <n v="6991.93"/>
    <m/>
    <s v="Invalid"/>
    <s v="Exclude"/>
    <n v="0"/>
    <s v="Insufficient Data"/>
    <s v="Missing Information"/>
    <s v="Exclude"/>
    <x v="2"/>
    <s v="Missing Date"/>
    <s v="No"/>
    <s v="Online"/>
    <s v="Mumbai"/>
    <x v="2"/>
    <n v="-371.76"/>
  </r>
  <r>
    <s v="Basketball"/>
    <s v="LeBron 20"/>
    <x v="2"/>
    <s v="Alphabet"/>
    <s v="XL"/>
    <s v="Yes"/>
    <m/>
    <s v="Available"/>
    <n v="8776.01"/>
    <m/>
    <s v="Invalid"/>
    <s v="Exclude"/>
    <n v="0"/>
    <s v="Insufficient Data"/>
    <s v="Missing Information"/>
    <s v="Exclude"/>
    <x v="2"/>
    <s v="Missing Date"/>
    <s v="No"/>
    <s v="Retail"/>
    <s v="bengaluru"/>
    <x v="0"/>
    <n v="-71.05"/>
  </r>
  <r>
    <s v="Lifestyle"/>
    <s v="Waffle One"/>
    <x v="2"/>
    <s v="Alphabet"/>
    <s v="XL"/>
    <s v="Yes"/>
    <n v="4"/>
    <s v="Sold"/>
    <n v="6064.42"/>
    <m/>
    <s v="Invalid"/>
    <s v="Exclude"/>
    <n v="0"/>
    <n v="24257.68"/>
    <s v="Valid Revenue"/>
    <s v="Include"/>
    <x v="2"/>
    <s v="Missing Date"/>
    <s v="No"/>
    <s v="Online"/>
    <s v="Hyderabad"/>
    <x v="1"/>
    <n v="2936.55"/>
  </r>
  <r>
    <s v="Soccer"/>
    <s v="Premier III"/>
    <x v="4"/>
    <s v="Missing"/>
    <s v="Unknown"/>
    <s v="No"/>
    <m/>
    <s v="Available"/>
    <m/>
    <m/>
    <s v="Invalid"/>
    <s v="Exclude"/>
    <n v="0"/>
    <s v="Insufficient Data"/>
    <s v="Missing Information"/>
    <s v="Exclude"/>
    <x v="153"/>
    <d v="2024-10-01T00:00:00"/>
    <s v="Yes"/>
    <s v="Retail"/>
    <s v="Mumbai"/>
    <x v="2"/>
    <n v="111.21"/>
  </r>
  <r>
    <s v="Training"/>
    <s v="Flex Trainer"/>
    <x v="1"/>
    <s v="Alphabet"/>
    <s v="L"/>
    <s v="Yes"/>
    <m/>
    <s v="Available"/>
    <n v="6316.75"/>
    <m/>
    <s v="Invalid"/>
    <s v="Exclude"/>
    <n v="0"/>
    <s v="Insufficient Data"/>
    <s v="Missing Information"/>
    <s v="Exclude"/>
    <x v="2"/>
    <s v="Missing Date"/>
    <s v="No"/>
    <s v="Retail"/>
    <s v="Mumbai"/>
    <x v="2"/>
    <n v="1560.89"/>
  </r>
  <r>
    <s v="Lifestyle"/>
    <s v="Waffle One"/>
    <x v="6"/>
    <s v="Number"/>
    <s v="6"/>
    <s v="Yes"/>
    <n v="3"/>
    <s v="Sold"/>
    <m/>
    <m/>
    <s v="Invalid"/>
    <s v="Exclude"/>
    <n v="0"/>
    <s v="Insufficient Data"/>
    <s v="Missing Information"/>
    <s v="Exclude"/>
    <x v="400"/>
    <d v="2024-09-07T00:00:00"/>
    <s v="Yes"/>
    <s v="Online"/>
    <s v="Delhi"/>
    <x v="4"/>
    <n v="-1064.8599999999999"/>
  </r>
  <r>
    <s v="Soccer"/>
    <s v="Tiempo Legend"/>
    <x v="0"/>
    <s v="Alphabet"/>
    <s v="M"/>
    <s v="Yes"/>
    <m/>
    <s v="Available"/>
    <n v="6589.95"/>
    <m/>
    <s v="Invalid"/>
    <s v="Exclude"/>
    <n v="0"/>
    <s v="Insufficient Data"/>
    <s v="Missing Information"/>
    <s v="Exclude"/>
    <x v="252"/>
    <d v="2024-04-01T00:00:00"/>
    <s v="Yes"/>
    <s v="Retail"/>
    <s v="Hyderabad"/>
    <x v="1"/>
    <n v="157.26"/>
  </r>
  <r>
    <s v="Basketball"/>
    <s v="Air Jordan"/>
    <x v="1"/>
    <s v="Alphabet"/>
    <s v="L"/>
    <s v="Yes"/>
    <m/>
    <s v="Available"/>
    <m/>
    <n v="0.56999999999999995"/>
    <s v="Valid"/>
    <s v="Include"/>
    <n v="0"/>
    <s v="Insufficient Data"/>
    <s v="Missing Information"/>
    <s v="Exclude"/>
    <x v="162"/>
    <d v="2024-12-20T00:00:00"/>
    <s v="Yes"/>
    <s v="Retail"/>
    <s v="Bangalore"/>
    <x v="5"/>
    <n v="819.42"/>
  </r>
  <r>
    <s v="Basketball"/>
    <s v="Zoom Freak"/>
    <x v="8"/>
    <s v="Number"/>
    <s v="7"/>
    <s v="Yes"/>
    <m/>
    <s v="Available"/>
    <m/>
    <m/>
    <s v="Invalid"/>
    <s v="Exclude"/>
    <n v="0"/>
    <s v="Insufficient Data"/>
    <s v="Missing Information"/>
    <s v="Exclude"/>
    <x v="401"/>
    <d v="2023-08-25T00:00:00"/>
    <s v="Yes"/>
    <s v="Retail"/>
    <s v="Pune"/>
    <x v="3"/>
    <n v="3751.45"/>
  </r>
  <r>
    <s v="Running"/>
    <s v="Air Zoom"/>
    <x v="7"/>
    <s v="Number"/>
    <s v="12"/>
    <s v="Yes"/>
    <n v="0"/>
    <s v="Available"/>
    <m/>
    <n v="0.35"/>
    <s v="Valid"/>
    <s v="Include"/>
    <n v="0"/>
    <s v="Insufficient Data"/>
    <s v="Missing Information"/>
    <s v="Exclude"/>
    <x v="108"/>
    <d v="2025-03-01T00:00:00"/>
    <s v="Yes"/>
    <s v="Online"/>
    <s v="Bangalore"/>
    <x v="5"/>
    <n v="-427.86"/>
  </r>
  <r>
    <s v="Training"/>
    <s v="ZoomX Invincible"/>
    <x v="4"/>
    <s v="Missing"/>
    <s v="Unknown"/>
    <s v="No"/>
    <n v="2"/>
    <s v="Sold"/>
    <n v="9501.17"/>
    <m/>
    <s v="Invalid"/>
    <s v="Exclude"/>
    <n v="0"/>
    <n v="19002.34"/>
    <s v="Valid Revenue"/>
    <s v="Include"/>
    <x v="402"/>
    <d v="2024-04-13T00:00:00"/>
    <s v="Yes"/>
    <s v="Retail"/>
    <s v="Hyderabad"/>
    <x v="1"/>
    <n v="1069.32"/>
  </r>
  <r>
    <s v="Basketball"/>
    <s v="LeBron 20"/>
    <x v="2"/>
    <s v="Alphabet"/>
    <s v="XL"/>
    <s v="Yes"/>
    <n v="-1"/>
    <s v="Check Return/Refund"/>
    <n v="2370.91"/>
    <m/>
    <s v="Invalid"/>
    <s v="Exclude"/>
    <n v="0"/>
    <n v="-2370.91"/>
    <s v="Negative Revenue"/>
    <s v="Exclude"/>
    <x v="403"/>
    <d v="2024-03-14T00:00:00"/>
    <s v="Yes"/>
    <s v="Online"/>
    <s v="Mumbai"/>
    <x v="2"/>
    <n v="3043.95"/>
  </r>
  <r>
    <s v="Lifestyle"/>
    <s v="Dunk Low"/>
    <x v="1"/>
    <s v="Alphabet"/>
    <s v="L"/>
    <s v="Yes"/>
    <n v="4"/>
    <s v="Sold"/>
    <m/>
    <m/>
    <s v="Invalid"/>
    <s v="Exclude"/>
    <n v="0"/>
    <s v="Insufficient Data"/>
    <s v="Missing Information"/>
    <s v="Exclude"/>
    <x v="404"/>
    <d v="2024-05-13T00:00:00"/>
    <s v="Yes"/>
    <s v="Online"/>
    <s v="Hyderabad"/>
    <x v="1"/>
    <n v="478.07"/>
  </r>
  <r>
    <s v="Training"/>
    <s v="Flex Trainer"/>
    <x v="2"/>
    <s v="Alphabet"/>
    <s v="XL"/>
    <s v="Yes"/>
    <n v="1"/>
    <s v="Sold"/>
    <n v="6496.58"/>
    <n v="0.28999999999999998"/>
    <s v="Valid"/>
    <s v="Include"/>
    <n v="4612.57"/>
    <n v="4612.5717999999997"/>
    <s v="Valid Revenue"/>
    <s v="Include"/>
    <x v="253"/>
    <d v="2024-07-31T00:00:00"/>
    <s v="Yes"/>
    <s v="Retail"/>
    <s v="Pune"/>
    <x v="3"/>
    <n v="1933.1"/>
  </r>
  <r>
    <s v="Training"/>
    <s v="Metcon 7"/>
    <x v="10"/>
    <s v="Number"/>
    <s v="8"/>
    <s v="Yes"/>
    <m/>
    <s v="Available"/>
    <m/>
    <n v="1.25"/>
    <s v="Invalid"/>
    <s v="Exclude"/>
    <n v="0"/>
    <s v="Insufficient Data"/>
    <s v="Missing Information"/>
    <s v="Exclude"/>
    <x v="2"/>
    <s v="Missing Date"/>
    <s v="No"/>
    <s v="Online"/>
    <s v="Delhi"/>
    <x v="4"/>
    <n v="1558.24"/>
  </r>
  <r>
    <s v="Soccer"/>
    <s v="Phantom GT"/>
    <x v="1"/>
    <s v="Alphabet"/>
    <s v="L"/>
    <s v="Yes"/>
    <n v="1"/>
    <s v="Sold"/>
    <m/>
    <m/>
    <s v="Invalid"/>
    <s v="Exclude"/>
    <n v="0"/>
    <s v="Insufficient Data"/>
    <s v="Missing Information"/>
    <s v="Exclude"/>
    <x v="405"/>
    <d v="2025-01-14T00:00:00"/>
    <s v="Yes"/>
    <s v="Online"/>
    <s v="Delhi"/>
    <x v="4"/>
    <n v="2596.64"/>
  </r>
  <r>
    <s v="Basketball"/>
    <s v="Air Jordan"/>
    <x v="2"/>
    <s v="Alphabet"/>
    <s v="XL"/>
    <s v="Yes"/>
    <n v="4"/>
    <s v="Sold"/>
    <n v="6858.76"/>
    <m/>
    <s v="Invalid"/>
    <s v="Exclude"/>
    <n v="0"/>
    <n v="27435.040000000001"/>
    <s v="Valid Revenue"/>
    <s v="Include"/>
    <x v="2"/>
    <s v="Missing Date"/>
    <s v="No"/>
    <s v="Retail"/>
    <s v="Mumbai"/>
    <x v="2"/>
    <n v="639.03"/>
  </r>
  <r>
    <s v="Soccer"/>
    <s v="Premier III"/>
    <x v="1"/>
    <s v="Alphabet"/>
    <s v="L"/>
    <s v="Yes"/>
    <n v="-1"/>
    <s v="Check Return/Refund"/>
    <n v="8412.43"/>
    <m/>
    <s v="Invalid"/>
    <s v="Exclude"/>
    <n v="0"/>
    <n v="-8412.43"/>
    <s v="Negative Revenue"/>
    <s v="Exclude"/>
    <x v="51"/>
    <d v="2025-05-06T00:00:00"/>
    <s v="Yes"/>
    <s v="Retail"/>
    <s v="Hyderabad"/>
    <x v="1"/>
    <n v="-344.67"/>
  </r>
  <r>
    <s v="Lifestyle"/>
    <s v="Blazer Mid"/>
    <x v="2"/>
    <s v="Alphabet"/>
    <s v="XL"/>
    <s v="Yes"/>
    <n v="-1"/>
    <s v="Check Return/Refund"/>
    <n v="9331.65"/>
    <m/>
    <s v="Invalid"/>
    <s v="Exclude"/>
    <n v="0"/>
    <n v="-9331.65"/>
    <s v="Negative Revenue"/>
    <s v="Exclude"/>
    <x v="406"/>
    <d v="2025-05-02T00:00:00"/>
    <s v="Yes"/>
    <s v="Retail"/>
    <s v="Kolkata"/>
    <x v="6"/>
    <n v="492.35"/>
  </r>
  <r>
    <s v="Training"/>
    <s v="Flex Trainer"/>
    <x v="9"/>
    <s v="Number"/>
    <s v="10"/>
    <s v="Yes"/>
    <n v="4"/>
    <s v="Sold"/>
    <n v="5222.3900000000003"/>
    <n v="0.56999999999999995"/>
    <s v="Valid"/>
    <s v="Include"/>
    <n v="8982.51"/>
    <n v="8982.5108000000018"/>
    <s v="Valid Revenue"/>
    <s v="Include"/>
    <x v="149"/>
    <d v="2025-04-16T00:00:00"/>
    <s v="Yes"/>
    <s v="Online"/>
    <s v="Bangalore"/>
    <x v="5"/>
    <n v="-68.53"/>
  </r>
  <r>
    <s v="Training"/>
    <s v="SuperRep Go"/>
    <x v="8"/>
    <s v="Number"/>
    <s v="7"/>
    <s v="Yes"/>
    <n v="-1"/>
    <s v="Check Return/Refund"/>
    <n v="3390"/>
    <m/>
    <s v="Invalid"/>
    <s v="Exclude"/>
    <n v="0"/>
    <n v="-3390"/>
    <s v="Negative Revenue"/>
    <s v="Exclude"/>
    <x v="238"/>
    <d v="2024-10-09T00:00:00"/>
    <s v="Yes"/>
    <s v="Retail"/>
    <s v="Mumbai"/>
    <x v="2"/>
    <n v="-429.78"/>
  </r>
  <r>
    <s v="Training"/>
    <s v="ZoomX Invincible"/>
    <x v="4"/>
    <s v="Missing"/>
    <s v="Unknown"/>
    <s v="No"/>
    <m/>
    <s v="Available"/>
    <n v="9738.93"/>
    <m/>
    <s v="Invalid"/>
    <s v="Exclude"/>
    <n v="0"/>
    <s v="Insufficient Data"/>
    <s v="Missing Information"/>
    <s v="Exclude"/>
    <x v="127"/>
    <d v="2024-10-06T00:00:00"/>
    <s v="Yes"/>
    <s v="Retail"/>
    <s v="Pune"/>
    <x v="3"/>
    <n v="261.36"/>
  </r>
  <r>
    <s v="Basketball"/>
    <s v="LeBron 20"/>
    <x v="2"/>
    <s v="Alphabet"/>
    <s v="XL"/>
    <s v="Yes"/>
    <n v="-1"/>
    <s v="Check Return/Refund"/>
    <n v="3519.94"/>
    <m/>
    <s v="Invalid"/>
    <s v="Exclude"/>
    <n v="0"/>
    <n v="-3519.94"/>
    <s v="Negative Revenue"/>
    <s v="Exclude"/>
    <x v="2"/>
    <s v="Missing Date"/>
    <s v="No"/>
    <s v="Online"/>
    <s v="Mumbai"/>
    <x v="2"/>
    <n v="3456.5"/>
  </r>
  <r>
    <s v="Running"/>
    <s v="Free RN"/>
    <x v="2"/>
    <s v="Alphabet"/>
    <s v="XL"/>
    <s v="Yes"/>
    <m/>
    <s v="Available"/>
    <n v="5691.68"/>
    <n v="0.62"/>
    <s v="Valid"/>
    <s v="Include"/>
    <n v="0"/>
    <s v="Insufficient Data"/>
    <s v="Missing Information"/>
    <s v="Exclude"/>
    <x v="2"/>
    <s v="Missing Date"/>
    <s v="No"/>
    <s v="Retail"/>
    <s v="bengaluru"/>
    <x v="0"/>
    <n v="3129.43"/>
  </r>
  <r>
    <s v="Lifestyle"/>
    <s v="Blazer Mid"/>
    <x v="2"/>
    <s v="Alphabet"/>
    <s v="XL"/>
    <s v="Yes"/>
    <m/>
    <s v="Available"/>
    <n v="4113.4799999999996"/>
    <n v="0.38"/>
    <s v="Valid"/>
    <s v="Include"/>
    <n v="0"/>
    <s v="Insufficient Data"/>
    <s v="Missing Information"/>
    <s v="Exclude"/>
    <x v="407"/>
    <d v="2024-12-04T00:00:00"/>
    <s v="Yes"/>
    <s v="Online"/>
    <s v="Mumbai"/>
    <x v="2"/>
    <n v="1604.63"/>
  </r>
  <r>
    <s v="Basketball"/>
    <s v="Kyrie Flytrap"/>
    <x v="6"/>
    <s v="Number"/>
    <s v="6"/>
    <s v="Yes"/>
    <n v="0"/>
    <s v="Available"/>
    <m/>
    <n v="0.16"/>
    <s v="Valid"/>
    <s v="Include"/>
    <n v="0"/>
    <s v="Insufficient Data"/>
    <s v="Missing Information"/>
    <s v="Exclude"/>
    <x v="30"/>
    <d v="2025-04-19T00:00:00"/>
    <s v="Yes"/>
    <s v="Online"/>
    <s v="Kolkata"/>
    <x v="6"/>
    <n v="1708.88"/>
  </r>
  <r>
    <s v="Running"/>
    <s v="React Infinity"/>
    <x v="0"/>
    <s v="Alphabet"/>
    <s v="M"/>
    <s v="Yes"/>
    <m/>
    <s v="Available"/>
    <m/>
    <n v="0.49"/>
    <s v="Valid"/>
    <s v="Include"/>
    <n v="0"/>
    <s v="Insufficient Data"/>
    <s v="Missing Information"/>
    <s v="Exclude"/>
    <x v="267"/>
    <d v="2025-07-05T00:00:00"/>
    <s v="Yes"/>
    <s v="Online"/>
    <s v="Delhi"/>
    <x v="4"/>
    <n v="698.79"/>
  </r>
  <r>
    <s v="Running"/>
    <s v="React Infinity"/>
    <x v="0"/>
    <s v="Alphabet"/>
    <s v="M"/>
    <s v="Yes"/>
    <m/>
    <s v="Available"/>
    <n v="9151.36"/>
    <m/>
    <s v="Invalid"/>
    <s v="Exclude"/>
    <n v="0"/>
    <s v="Insufficient Data"/>
    <s v="Missing Information"/>
    <s v="Exclude"/>
    <x v="2"/>
    <s v="Missing Date"/>
    <s v="No"/>
    <s v="Online"/>
    <s v="Pune"/>
    <x v="3"/>
    <n v="2540.27"/>
  </r>
  <r>
    <s v="Soccer"/>
    <s v="Premier III"/>
    <x v="2"/>
    <s v="Alphabet"/>
    <s v="XL"/>
    <s v="Yes"/>
    <n v="2"/>
    <s v="Sold"/>
    <m/>
    <n v="0.76"/>
    <s v="Valid"/>
    <s v="Include"/>
    <n v="0"/>
    <s v="Insufficient Data"/>
    <s v="Missing Information"/>
    <s v="Exclude"/>
    <x v="2"/>
    <s v="Missing Date"/>
    <s v="No"/>
    <s v="Online"/>
    <s v="Mumbai"/>
    <x v="2"/>
    <n v="2469.75"/>
  </r>
  <r>
    <s v="Training"/>
    <s v="SuperRep Go"/>
    <x v="2"/>
    <s v="Alphabet"/>
    <s v="XL"/>
    <s v="Yes"/>
    <m/>
    <s v="Available"/>
    <n v="5443.44"/>
    <m/>
    <s v="Invalid"/>
    <s v="Exclude"/>
    <n v="0"/>
    <s v="Insufficient Data"/>
    <s v="Missing Information"/>
    <s v="Exclude"/>
    <x v="195"/>
    <d v="2024-09-13T00:00:00"/>
    <s v="Yes"/>
    <s v="Retail"/>
    <s v="Kolkata"/>
    <x v="6"/>
    <n v="2237.39"/>
  </r>
  <r>
    <s v="Training"/>
    <s v="Metcon 7"/>
    <x v="0"/>
    <s v="Alphabet"/>
    <s v="M"/>
    <s v="Yes"/>
    <n v="2"/>
    <s v="Sold"/>
    <m/>
    <n v="1.08"/>
    <s v="Invalid"/>
    <s v="Exclude"/>
    <n v="0"/>
    <s v="Insufficient Data"/>
    <s v="Missing Information"/>
    <s v="Exclude"/>
    <x v="407"/>
    <d v="2024-12-04T00:00:00"/>
    <s v="Yes"/>
    <s v="Online"/>
    <s v="Bangalore"/>
    <x v="5"/>
    <n v="-400.59"/>
  </r>
  <r>
    <s v="Training"/>
    <s v="Flex Trainer"/>
    <x v="1"/>
    <s v="Alphabet"/>
    <s v="L"/>
    <s v="Yes"/>
    <n v="-1"/>
    <s v="Check Return/Refund"/>
    <n v="4709.79"/>
    <m/>
    <s v="Invalid"/>
    <s v="Exclude"/>
    <n v="0"/>
    <n v="-4709.79"/>
    <s v="Negative Revenue"/>
    <s v="Exclude"/>
    <x v="2"/>
    <s v="Missing Date"/>
    <s v="No"/>
    <s v="Retail"/>
    <s v="Pune"/>
    <x v="3"/>
    <n v="3397.29"/>
  </r>
  <r>
    <s v="Basketball"/>
    <s v="LeBron 20"/>
    <x v="2"/>
    <s v="Alphabet"/>
    <s v="XL"/>
    <s v="Yes"/>
    <m/>
    <s v="Available"/>
    <n v="9846.09"/>
    <n v="0.12"/>
    <s v="Valid"/>
    <s v="Include"/>
    <n v="0"/>
    <s v="Insufficient Data"/>
    <s v="Missing Information"/>
    <s v="Exclude"/>
    <x v="99"/>
    <d v="2024-07-30T00:00:00"/>
    <s v="Yes"/>
    <s v="Retail"/>
    <s v="Kolkata"/>
    <x v="6"/>
    <n v="2250.9299999999998"/>
  </r>
  <r>
    <s v="Training"/>
    <s v="ZoomX Invincible"/>
    <x v="4"/>
    <s v="Missing"/>
    <s v="Unknown"/>
    <s v="No"/>
    <n v="4"/>
    <s v="Sold"/>
    <m/>
    <n v="0.86"/>
    <s v="Valid"/>
    <s v="Include"/>
    <n v="0"/>
    <s v="Insufficient Data"/>
    <s v="Missing Information"/>
    <s v="Exclude"/>
    <x v="408"/>
    <d v="2024-05-16T00:00:00"/>
    <s v="Yes"/>
    <s v="Online"/>
    <s v="Mumbai"/>
    <x v="2"/>
    <n v="3144.87"/>
  </r>
  <r>
    <s v="Basketball"/>
    <s v="Zoom Freak"/>
    <x v="2"/>
    <s v="Alphabet"/>
    <s v="XL"/>
    <s v="Yes"/>
    <m/>
    <s v="Available"/>
    <n v="5348.89"/>
    <n v="0.47"/>
    <s v="Valid"/>
    <s v="Include"/>
    <n v="0"/>
    <s v="Insufficient Data"/>
    <s v="Missing Information"/>
    <s v="Exclude"/>
    <x v="15"/>
    <d v="2024-11-19T00:00:00"/>
    <s v="Yes"/>
    <s v="Online"/>
    <s v="Kolkata"/>
    <x v="6"/>
    <n v="753.26"/>
  </r>
  <r>
    <s v="Lifestyle"/>
    <s v="Blazer Mid"/>
    <x v="4"/>
    <s v="Missing"/>
    <s v="Unknown"/>
    <s v="No"/>
    <n v="4"/>
    <s v="Sold"/>
    <n v="7898.87"/>
    <m/>
    <s v="Invalid"/>
    <s v="Exclude"/>
    <n v="0"/>
    <n v="31595.48"/>
    <s v="Valid Revenue"/>
    <s v="Include"/>
    <x v="409"/>
    <d v="2025-05-07T00:00:00"/>
    <s v="Yes"/>
    <s v="Online"/>
    <s v="Mumbai"/>
    <x v="2"/>
    <n v="1097.55"/>
  </r>
  <r>
    <s v="Training"/>
    <s v="SuperRep Go"/>
    <x v="0"/>
    <s v="Alphabet"/>
    <s v="M"/>
    <s v="Yes"/>
    <m/>
    <s v="Available"/>
    <m/>
    <m/>
    <s v="Invalid"/>
    <s v="Exclude"/>
    <n v="0"/>
    <s v="Insufficient Data"/>
    <s v="Missing Information"/>
    <s v="Exclude"/>
    <x v="2"/>
    <s v="Missing Date"/>
    <s v="No"/>
    <s v="Retail"/>
    <s v="Delhi"/>
    <x v="4"/>
    <n v="3166.22"/>
  </r>
  <r>
    <s v="Training"/>
    <s v="ZoomX Invincible"/>
    <x v="0"/>
    <s v="Alphabet"/>
    <s v="M"/>
    <s v="Yes"/>
    <m/>
    <s v="Available"/>
    <m/>
    <m/>
    <s v="Invalid"/>
    <s v="Exclude"/>
    <n v="0"/>
    <s v="Insufficient Data"/>
    <s v="Missing Information"/>
    <s v="Exclude"/>
    <x v="2"/>
    <s v="Missing Date"/>
    <s v="No"/>
    <s v="Retail"/>
    <s v="Hyderabad"/>
    <x v="1"/>
    <n v="2620.9299999999998"/>
  </r>
  <r>
    <s v="Soccer"/>
    <s v="Tiempo Legend"/>
    <x v="2"/>
    <s v="Alphabet"/>
    <s v="XL"/>
    <s v="Yes"/>
    <m/>
    <s v="Available"/>
    <m/>
    <m/>
    <s v="Invalid"/>
    <s v="Exclude"/>
    <n v="0"/>
    <s v="Insufficient Data"/>
    <s v="Missing Information"/>
    <s v="Exclude"/>
    <x v="79"/>
    <d v="2024-11-21T00:00:00"/>
    <s v="Yes"/>
    <s v="Retail"/>
    <s v="Mumbai"/>
    <x v="2"/>
    <n v="665.39"/>
  </r>
  <r>
    <s v="Lifestyle"/>
    <s v="Air Force 1"/>
    <x v="5"/>
    <s v="Number"/>
    <s v="9"/>
    <s v="Yes"/>
    <n v="-1"/>
    <s v="Check Return/Refund"/>
    <n v="2446.23"/>
    <m/>
    <s v="Invalid"/>
    <s v="Exclude"/>
    <n v="0"/>
    <n v="-2446.23"/>
    <s v="Negative Revenue"/>
    <s v="Exclude"/>
    <x v="2"/>
    <s v="Missing Date"/>
    <s v="No"/>
    <s v="Online"/>
    <s v="Hyderabad"/>
    <x v="1"/>
    <n v="727.92"/>
  </r>
  <r>
    <s v="Training"/>
    <s v="Flex Trainer"/>
    <x v="2"/>
    <s v="Alphabet"/>
    <s v="XL"/>
    <s v="Yes"/>
    <m/>
    <s v="Available"/>
    <m/>
    <m/>
    <s v="Invalid"/>
    <s v="Exclude"/>
    <n v="0"/>
    <s v="Insufficient Data"/>
    <s v="Missing Information"/>
    <s v="Exclude"/>
    <x v="290"/>
    <d v="2025-06-10T00:00:00"/>
    <s v="Yes"/>
    <s v="Retail"/>
    <s v="bengaluru"/>
    <x v="0"/>
    <n v="1172.3900000000001"/>
  </r>
  <r>
    <s v="Basketball"/>
    <s v="Zoom Freak"/>
    <x v="4"/>
    <s v="Missing"/>
    <s v="Unknown"/>
    <s v="No"/>
    <n v="-1"/>
    <s v="Check Return/Refund"/>
    <m/>
    <m/>
    <s v="Invalid"/>
    <s v="Exclude"/>
    <n v="0"/>
    <s v="Insufficient Data"/>
    <s v="Missing Information"/>
    <s v="Exclude"/>
    <x v="410"/>
    <d v="2024-06-17T00:00:00"/>
    <s v="Yes"/>
    <s v="Online"/>
    <s v="Mumbai"/>
    <x v="2"/>
    <n v="995.42"/>
  </r>
  <r>
    <s v="Training"/>
    <s v="Metcon 7"/>
    <x v="2"/>
    <s v="Alphabet"/>
    <s v="XL"/>
    <s v="Yes"/>
    <m/>
    <s v="Available"/>
    <n v="2171.48"/>
    <m/>
    <s v="Invalid"/>
    <s v="Exclude"/>
    <n v="0"/>
    <s v="Insufficient Data"/>
    <s v="Missing Information"/>
    <s v="Exclude"/>
    <x v="94"/>
    <d v="2025-04-28T00:00:00"/>
    <s v="Yes"/>
    <s v="Retail"/>
    <s v="bengaluru"/>
    <x v="0"/>
    <n v="3079.48"/>
  </r>
  <r>
    <s v="Training"/>
    <s v="Flex Trainer"/>
    <x v="10"/>
    <s v="Number"/>
    <s v="8"/>
    <s v="Yes"/>
    <n v="3"/>
    <s v="Sold"/>
    <m/>
    <m/>
    <s v="Invalid"/>
    <s v="Exclude"/>
    <n v="0"/>
    <s v="Insufficient Data"/>
    <s v="Missing Information"/>
    <s v="Exclude"/>
    <x v="185"/>
    <d v="2025-02-27T00:00:00"/>
    <s v="Yes"/>
    <s v="Online"/>
    <s v="Pune"/>
    <x v="3"/>
    <n v="333.36"/>
  </r>
  <r>
    <s v="Lifestyle"/>
    <s v="Dunk Low"/>
    <x v="1"/>
    <s v="Alphabet"/>
    <s v="L"/>
    <s v="Yes"/>
    <m/>
    <s v="Available"/>
    <n v="3598.07"/>
    <n v="1.1000000000000001"/>
    <s v="Invalid"/>
    <s v="Exclude"/>
    <n v="0"/>
    <s v="Insufficient Data"/>
    <s v="Missing Information"/>
    <s v="Exclude"/>
    <x v="2"/>
    <s v="Missing Date"/>
    <s v="No"/>
    <s v="Retail"/>
    <s v="Kolkata"/>
    <x v="6"/>
    <n v="3466.33"/>
  </r>
  <r>
    <s v="Training"/>
    <s v="Flex Trainer"/>
    <x v="2"/>
    <s v="Alphabet"/>
    <s v="XL"/>
    <s v="Yes"/>
    <m/>
    <s v="Available"/>
    <n v="5283.1"/>
    <m/>
    <s v="Invalid"/>
    <s v="Exclude"/>
    <n v="0"/>
    <s v="Insufficient Data"/>
    <s v="Missing Information"/>
    <s v="Exclude"/>
    <x v="370"/>
    <d v="2025-01-24T00:00:00"/>
    <s v="Yes"/>
    <s v="Retail"/>
    <s v="Bangalore"/>
    <x v="5"/>
    <n v="575.73"/>
  </r>
  <r>
    <s v="Training"/>
    <s v="ZoomX Invincible"/>
    <x v="0"/>
    <s v="Alphabet"/>
    <s v="M"/>
    <s v="Yes"/>
    <m/>
    <s v="Available"/>
    <m/>
    <m/>
    <s v="Invalid"/>
    <s v="Exclude"/>
    <n v="0"/>
    <s v="Insufficient Data"/>
    <s v="Missing Information"/>
    <s v="Exclude"/>
    <x v="161"/>
    <d v="2025-07-19T00:00:00"/>
    <s v="Yes"/>
    <s v="Online"/>
    <s v="Pune"/>
    <x v="3"/>
    <n v="2323.02"/>
  </r>
  <r>
    <s v="Basketball"/>
    <s v="Air Jordan"/>
    <x v="4"/>
    <s v="Missing"/>
    <s v="Unknown"/>
    <s v="No"/>
    <m/>
    <s v="Available"/>
    <m/>
    <m/>
    <s v="Invalid"/>
    <s v="Exclude"/>
    <n v="0"/>
    <s v="Insufficient Data"/>
    <s v="Missing Information"/>
    <s v="Exclude"/>
    <x v="2"/>
    <s v="Missing Date"/>
    <s v="No"/>
    <s v="Online"/>
    <s v="bengaluru"/>
    <x v="0"/>
    <n v="-617.91"/>
  </r>
  <r>
    <s v="Lifestyle"/>
    <s v="Dunk Low"/>
    <x v="4"/>
    <s v="Missing"/>
    <s v="Unknown"/>
    <s v="No"/>
    <m/>
    <s v="Available"/>
    <n v="9330.31"/>
    <m/>
    <s v="Invalid"/>
    <s v="Exclude"/>
    <n v="0"/>
    <s v="Insufficient Data"/>
    <s v="Missing Information"/>
    <s v="Exclude"/>
    <x v="66"/>
    <d v="2024-11-10T00:00:00"/>
    <s v="Yes"/>
    <s v="Online"/>
    <s v="Pune"/>
    <x v="3"/>
    <n v="-610.6"/>
  </r>
  <r>
    <s v="Soccer"/>
    <s v="Phantom GT"/>
    <x v="0"/>
    <s v="Alphabet"/>
    <s v="M"/>
    <s v="Yes"/>
    <m/>
    <s v="Available"/>
    <m/>
    <m/>
    <s v="Invalid"/>
    <s v="Exclude"/>
    <n v="0"/>
    <s v="Insufficient Data"/>
    <s v="Missing Information"/>
    <s v="Exclude"/>
    <x v="388"/>
    <d v="2024-10-05T00:00:00"/>
    <s v="Yes"/>
    <s v="Online"/>
    <s v="Kolkata"/>
    <x v="6"/>
    <n v="1995.69"/>
  </r>
  <r>
    <s v="Soccer"/>
    <s v="Phantom GT"/>
    <x v="2"/>
    <s v="Alphabet"/>
    <s v="XL"/>
    <s v="Yes"/>
    <m/>
    <s v="Available"/>
    <n v="3347.42"/>
    <m/>
    <s v="Invalid"/>
    <s v="Exclude"/>
    <n v="0"/>
    <s v="Insufficient Data"/>
    <s v="Missing Information"/>
    <s v="Exclude"/>
    <x v="411"/>
    <d v="2024-10-31T00:00:00"/>
    <s v="Yes"/>
    <s v="Online"/>
    <s v="bengaluru"/>
    <x v="0"/>
    <n v="2234.16"/>
  </r>
  <r>
    <s v="Running"/>
    <s v="Pegasus Turbo"/>
    <x v="4"/>
    <s v="Missing"/>
    <s v="Unknown"/>
    <s v="No"/>
    <n v="3"/>
    <s v="Sold"/>
    <m/>
    <n v="1.01"/>
    <s v="Invalid"/>
    <s v="Exclude"/>
    <n v="0"/>
    <s v="Insufficient Data"/>
    <s v="Missing Information"/>
    <s v="Exclude"/>
    <x v="2"/>
    <s v="Missing Date"/>
    <s v="No"/>
    <s v="Online"/>
    <s v="Bangalore"/>
    <x v="5"/>
    <n v="-29.28"/>
  </r>
  <r>
    <s v="Soccer"/>
    <s v="Mercurial Superfly"/>
    <x v="9"/>
    <s v="Number"/>
    <s v="10"/>
    <s v="Yes"/>
    <n v="1"/>
    <s v="Sold"/>
    <n v="5037.43"/>
    <m/>
    <s v="Invalid"/>
    <s v="Exclude"/>
    <n v="0"/>
    <n v="5037.43"/>
    <s v="Valid Revenue"/>
    <s v="Include"/>
    <x v="66"/>
    <d v="2024-11-10T00:00:00"/>
    <s v="Yes"/>
    <s v="Online"/>
    <s v="Delhi"/>
    <x v="4"/>
    <n v="3279.17"/>
  </r>
  <r>
    <s v="Running"/>
    <s v="Pegasus Turbo"/>
    <x v="4"/>
    <s v="Missing"/>
    <s v="Unknown"/>
    <s v="No"/>
    <m/>
    <s v="Available"/>
    <n v="6703.48"/>
    <m/>
    <s v="Invalid"/>
    <s v="Exclude"/>
    <n v="0"/>
    <s v="Insufficient Data"/>
    <s v="Missing Information"/>
    <s v="Exclude"/>
    <x v="371"/>
    <d v="2024-08-08T00:00:00"/>
    <s v="Yes"/>
    <s v="Retail"/>
    <s v="Hyderabad"/>
    <x v="1"/>
    <n v="2966.44"/>
  </r>
  <r>
    <s v="Training"/>
    <s v="ZoomX Invincible"/>
    <x v="10"/>
    <s v="Number"/>
    <s v="8"/>
    <s v="Yes"/>
    <n v="3"/>
    <s v="Sold"/>
    <n v="2959.26"/>
    <n v="0.37"/>
    <s v="Valid"/>
    <s v="Include"/>
    <n v="5593"/>
    <n v="5593.0014000000001"/>
    <s v="Valid Revenue"/>
    <s v="Include"/>
    <x v="2"/>
    <s v="Missing Date"/>
    <s v="No"/>
    <s v="Online"/>
    <s v="Kolkata"/>
    <x v="6"/>
    <n v="-821.76"/>
  </r>
  <r>
    <s v="Running"/>
    <s v="Air Zoom"/>
    <x v="4"/>
    <s v="Missing"/>
    <s v="Unknown"/>
    <s v="No"/>
    <m/>
    <s v="Available"/>
    <m/>
    <n v="1.17"/>
    <s v="Invalid"/>
    <s v="Exclude"/>
    <n v="0"/>
    <s v="Insufficient Data"/>
    <s v="Missing Information"/>
    <s v="Exclude"/>
    <x v="412"/>
    <d v="2025-04-14T00:00:00"/>
    <s v="Yes"/>
    <s v="Retail"/>
    <s v="Kolkata"/>
    <x v="6"/>
    <n v="-581.26"/>
  </r>
  <r>
    <s v="Soccer"/>
    <s v="Mercurial Superfly"/>
    <x v="4"/>
    <s v="Missing"/>
    <s v="Unknown"/>
    <s v="No"/>
    <m/>
    <s v="Available"/>
    <m/>
    <m/>
    <s v="Invalid"/>
    <s v="Exclude"/>
    <n v="0"/>
    <s v="Insufficient Data"/>
    <s v="Missing Information"/>
    <s v="Exclude"/>
    <x v="2"/>
    <s v="Missing Date"/>
    <s v="No"/>
    <s v="Retail"/>
    <s v="bengaluru"/>
    <x v="0"/>
    <n v="762.54"/>
  </r>
  <r>
    <s v="Running"/>
    <s v="React Infinity"/>
    <x v="1"/>
    <s v="Alphabet"/>
    <s v="L"/>
    <s v="Yes"/>
    <n v="4"/>
    <s v="Sold"/>
    <n v="8899.81"/>
    <m/>
    <s v="Invalid"/>
    <s v="Exclude"/>
    <n v="0"/>
    <n v="35599.24"/>
    <s v="Valid Revenue"/>
    <s v="Include"/>
    <x v="2"/>
    <s v="Missing Date"/>
    <s v="No"/>
    <s v="Retail"/>
    <s v="bengaluru"/>
    <x v="0"/>
    <n v="3075.35"/>
  </r>
  <r>
    <s v="Soccer"/>
    <s v="Premier III"/>
    <x v="0"/>
    <s v="Alphabet"/>
    <s v="M"/>
    <s v="Yes"/>
    <n v="4"/>
    <s v="Sold"/>
    <n v="5185.5200000000004"/>
    <m/>
    <s v="Invalid"/>
    <s v="Exclude"/>
    <n v="0"/>
    <n v="20742.080000000002"/>
    <s v="Valid Revenue"/>
    <s v="Include"/>
    <x v="17"/>
    <d v="2025-01-10T00:00:00"/>
    <s v="Yes"/>
    <s v="Retail"/>
    <s v="Pune"/>
    <x v="3"/>
    <n v="2777.67"/>
  </r>
  <r>
    <s v="Lifestyle"/>
    <s v="Dunk Low"/>
    <x v="1"/>
    <s v="Alphabet"/>
    <s v="L"/>
    <s v="Yes"/>
    <m/>
    <s v="Available"/>
    <m/>
    <n v="0.54"/>
    <s v="Valid"/>
    <s v="Include"/>
    <n v="0"/>
    <s v="Insufficient Data"/>
    <s v="Missing Information"/>
    <s v="Exclude"/>
    <x v="413"/>
    <d v="2025-06-07T00:00:00"/>
    <s v="Yes"/>
    <s v="Online"/>
    <s v="Kolkata"/>
    <x v="6"/>
    <n v="1541.73"/>
  </r>
  <r>
    <s v="Running"/>
    <s v="Pegasus Turbo"/>
    <x v="2"/>
    <s v="Alphabet"/>
    <s v="XL"/>
    <s v="Yes"/>
    <m/>
    <s v="Available"/>
    <n v="8203.7999999999993"/>
    <n v="0.03"/>
    <s v="Valid"/>
    <s v="Include"/>
    <n v="0"/>
    <s v="Insufficient Data"/>
    <s v="Missing Information"/>
    <s v="Exclude"/>
    <x v="2"/>
    <s v="Missing Date"/>
    <s v="No"/>
    <s v="Retail"/>
    <s v="bengaluru"/>
    <x v="0"/>
    <n v="2968.2"/>
  </r>
  <r>
    <s v="Soccer"/>
    <s v="Phantom GT"/>
    <x v="2"/>
    <s v="Alphabet"/>
    <s v="XL"/>
    <s v="Yes"/>
    <m/>
    <s v="Available"/>
    <n v="4343.12"/>
    <m/>
    <s v="Invalid"/>
    <s v="Exclude"/>
    <n v="0"/>
    <s v="Insufficient Data"/>
    <s v="Missing Information"/>
    <s v="Exclude"/>
    <x v="47"/>
    <d v="2024-09-06T00:00:00"/>
    <s v="Yes"/>
    <s v="Online"/>
    <s v="Kolkata"/>
    <x v="6"/>
    <n v="3073.4"/>
  </r>
  <r>
    <s v="Running"/>
    <s v="Free RN"/>
    <x v="4"/>
    <s v="Missing"/>
    <s v="Unknown"/>
    <s v="No"/>
    <m/>
    <s v="Available"/>
    <n v="8996.0499999999993"/>
    <n v="0.48"/>
    <s v="Valid"/>
    <s v="Include"/>
    <n v="0"/>
    <s v="Insufficient Data"/>
    <s v="Missing Information"/>
    <s v="Exclude"/>
    <x v="408"/>
    <d v="2024-05-16T00:00:00"/>
    <s v="Yes"/>
    <s v="Online"/>
    <s v="bengaluru"/>
    <x v="0"/>
    <n v="3419.45"/>
  </r>
  <r>
    <s v="Basketball"/>
    <s v="LeBron 20"/>
    <x v="0"/>
    <s v="Alphabet"/>
    <s v="M"/>
    <s v="Yes"/>
    <m/>
    <s v="Available"/>
    <n v="6877.77"/>
    <n v="0.09"/>
    <s v="Valid"/>
    <s v="Include"/>
    <n v="0"/>
    <s v="Insufficient Data"/>
    <s v="Missing Information"/>
    <s v="Exclude"/>
    <x v="73"/>
    <d v="2025-04-10T00:00:00"/>
    <s v="Yes"/>
    <s v="Online"/>
    <s v="Pune"/>
    <x v="3"/>
    <n v="2303.27"/>
  </r>
  <r>
    <s v="Soccer"/>
    <s v="Premier III"/>
    <x v="1"/>
    <s v="Alphabet"/>
    <s v="L"/>
    <s v="Yes"/>
    <m/>
    <s v="Available"/>
    <m/>
    <m/>
    <s v="Invalid"/>
    <s v="Exclude"/>
    <n v="0"/>
    <s v="Insufficient Data"/>
    <s v="Missing Information"/>
    <s v="Exclude"/>
    <x v="371"/>
    <d v="2024-08-08T00:00:00"/>
    <s v="Yes"/>
    <s v="Online"/>
    <s v="Pune"/>
    <x v="3"/>
    <n v="2365.6999999999998"/>
  </r>
  <r>
    <s v="Lifestyle"/>
    <s v="Dunk Low"/>
    <x v="0"/>
    <s v="Alphabet"/>
    <s v="M"/>
    <s v="Yes"/>
    <m/>
    <s v="Available"/>
    <n v="6481.4"/>
    <n v="0.84"/>
    <s v="Valid"/>
    <s v="Include"/>
    <n v="0"/>
    <s v="Insufficient Data"/>
    <s v="Missing Information"/>
    <s v="Exclude"/>
    <x v="217"/>
    <d v="2024-07-26T00:00:00"/>
    <s v="Yes"/>
    <s v="Retail"/>
    <s v="bengaluru"/>
    <x v="0"/>
    <n v="522.92999999999995"/>
  </r>
  <r>
    <s v="Soccer"/>
    <s v="Mercurial Superfly"/>
    <x v="0"/>
    <s v="Alphabet"/>
    <s v="M"/>
    <s v="Yes"/>
    <n v="1"/>
    <s v="Sold"/>
    <n v="6429.61"/>
    <m/>
    <s v="Invalid"/>
    <s v="Exclude"/>
    <n v="0"/>
    <n v="6429.61"/>
    <s v="Valid Revenue"/>
    <s v="Include"/>
    <x v="59"/>
    <d v="2024-02-14T00:00:00"/>
    <s v="Yes"/>
    <s v="Online"/>
    <s v="bengaluru"/>
    <x v="0"/>
    <n v="2459.52"/>
  </r>
  <r>
    <s v="Basketball"/>
    <s v="Kyrie Flytrap"/>
    <x v="2"/>
    <s v="Alphabet"/>
    <s v="XL"/>
    <s v="Yes"/>
    <m/>
    <s v="Available"/>
    <n v="2601.9899999999998"/>
    <m/>
    <s v="Invalid"/>
    <s v="Exclude"/>
    <n v="0"/>
    <s v="Insufficient Data"/>
    <s v="Missing Information"/>
    <s v="Exclude"/>
    <x v="135"/>
    <d v="2024-09-23T00:00:00"/>
    <s v="Yes"/>
    <s v="Retail"/>
    <s v="Bangalore"/>
    <x v="5"/>
    <n v="570.47"/>
  </r>
  <r>
    <s v="Training"/>
    <s v="SuperRep Go"/>
    <x v="0"/>
    <s v="Alphabet"/>
    <s v="M"/>
    <s v="Yes"/>
    <m/>
    <s v="Available"/>
    <n v="4004.4"/>
    <n v="1.23"/>
    <s v="Invalid"/>
    <s v="Exclude"/>
    <n v="0"/>
    <s v="Insufficient Data"/>
    <s v="Missing Information"/>
    <s v="Exclude"/>
    <x v="2"/>
    <s v="Missing Date"/>
    <s v="No"/>
    <s v="Retail"/>
    <s v="Pune"/>
    <x v="3"/>
    <n v="3772.99"/>
  </r>
  <r>
    <s v="Soccer"/>
    <s v="Premier III"/>
    <x v="1"/>
    <s v="Alphabet"/>
    <s v="L"/>
    <s v="Yes"/>
    <m/>
    <s v="Available"/>
    <m/>
    <m/>
    <s v="Invalid"/>
    <s v="Exclude"/>
    <n v="0"/>
    <s v="Insufficient Data"/>
    <s v="Missing Information"/>
    <s v="Exclude"/>
    <x v="414"/>
    <d v="2024-10-24T00:00:00"/>
    <s v="Yes"/>
    <s v="Online"/>
    <s v="Kolkata"/>
    <x v="6"/>
    <n v="2276.9899999999998"/>
  </r>
  <r>
    <s v="Soccer"/>
    <s v="Premier III"/>
    <x v="0"/>
    <s v="Alphabet"/>
    <s v="M"/>
    <s v="Yes"/>
    <n v="4"/>
    <s v="Sold"/>
    <m/>
    <m/>
    <s v="Invalid"/>
    <s v="Exclude"/>
    <n v="0"/>
    <s v="Insufficient Data"/>
    <s v="Missing Information"/>
    <s v="Exclude"/>
    <x v="55"/>
    <d v="2024-10-13T00:00:00"/>
    <s v="Yes"/>
    <s v="Retail"/>
    <s v="Hyderabad"/>
    <x v="1"/>
    <n v="1770.74"/>
  </r>
  <r>
    <s v="Lifestyle"/>
    <s v="Air Force 1"/>
    <x v="3"/>
    <s v="Number"/>
    <s v="11"/>
    <s v="Yes"/>
    <m/>
    <s v="Available"/>
    <n v="2932.39"/>
    <n v="0.98"/>
    <s v="Valid"/>
    <s v="Include"/>
    <n v="0"/>
    <s v="Insufficient Data"/>
    <s v="Missing Information"/>
    <s v="Exclude"/>
    <x v="220"/>
    <d v="2024-12-07T00:00:00"/>
    <s v="Yes"/>
    <s v="Retail"/>
    <s v="Mumbai"/>
    <x v="2"/>
    <n v="2962.69"/>
  </r>
  <r>
    <s v="Lifestyle"/>
    <s v="Blazer Mid"/>
    <x v="1"/>
    <s v="Alphabet"/>
    <s v="L"/>
    <s v="Yes"/>
    <m/>
    <s v="Available"/>
    <n v="8679.9699999999993"/>
    <m/>
    <s v="Invalid"/>
    <s v="Exclude"/>
    <n v="0"/>
    <s v="Insufficient Data"/>
    <s v="Missing Information"/>
    <s v="Exclude"/>
    <x v="2"/>
    <s v="Missing Date"/>
    <s v="No"/>
    <s v="Online"/>
    <s v="Delhi"/>
    <x v="4"/>
    <n v="-651.61"/>
  </r>
  <r>
    <s v="Basketball"/>
    <s v="Air Jordan"/>
    <x v="3"/>
    <s v="Number"/>
    <s v="11"/>
    <s v="Yes"/>
    <m/>
    <s v="Available"/>
    <m/>
    <m/>
    <s v="Invalid"/>
    <s v="Exclude"/>
    <n v="0"/>
    <s v="Insufficient Data"/>
    <s v="Missing Information"/>
    <s v="Exclude"/>
    <x v="221"/>
    <d v="2025-07-01T00:00:00"/>
    <s v="Yes"/>
    <s v="Online"/>
    <s v="Pune"/>
    <x v="3"/>
    <n v="3753.82"/>
  </r>
  <r>
    <s v="Lifestyle"/>
    <s v="Waffle One"/>
    <x v="1"/>
    <s v="Alphabet"/>
    <s v="L"/>
    <s v="Yes"/>
    <n v="-1"/>
    <s v="Check Return/Refund"/>
    <m/>
    <m/>
    <s v="Invalid"/>
    <s v="Exclude"/>
    <n v="0"/>
    <s v="Insufficient Data"/>
    <s v="Missing Information"/>
    <s v="Exclude"/>
    <x v="55"/>
    <d v="2024-10-13T00:00:00"/>
    <s v="Yes"/>
    <s v="Retail"/>
    <s v="Mumbai"/>
    <x v="2"/>
    <n v="497.69"/>
  </r>
  <r>
    <s v="Training"/>
    <s v="Flex Trainer"/>
    <x v="4"/>
    <s v="Missing"/>
    <s v="Unknown"/>
    <s v="No"/>
    <m/>
    <s v="Available"/>
    <n v="8835.27"/>
    <n v="0.76"/>
    <s v="Valid"/>
    <s v="Include"/>
    <n v="0"/>
    <s v="Insufficient Data"/>
    <s v="Missing Information"/>
    <s v="Exclude"/>
    <x v="202"/>
    <d v="2025-06-05T00:00:00"/>
    <s v="Yes"/>
    <s v="Online"/>
    <s v="Delhi"/>
    <x v="4"/>
    <n v="1637.2"/>
  </r>
  <r>
    <s v="Soccer"/>
    <s v="Premier III"/>
    <x v="4"/>
    <s v="Missing"/>
    <s v="Unknown"/>
    <s v="No"/>
    <n v="0"/>
    <s v="Available"/>
    <m/>
    <n v="0.39"/>
    <s v="Valid"/>
    <s v="Include"/>
    <n v="0"/>
    <s v="Insufficient Data"/>
    <s v="Missing Information"/>
    <s v="Exclude"/>
    <x v="2"/>
    <s v="Missing Date"/>
    <s v="No"/>
    <s v="Online"/>
    <s v="Kolkata"/>
    <x v="6"/>
    <n v="400.37"/>
  </r>
  <r>
    <s v="Running"/>
    <s v="Free RN"/>
    <x v="0"/>
    <s v="Alphabet"/>
    <s v="M"/>
    <s v="Yes"/>
    <n v="1"/>
    <s v="Sold"/>
    <m/>
    <m/>
    <s v="Invalid"/>
    <s v="Exclude"/>
    <n v="0"/>
    <s v="Insufficient Data"/>
    <s v="Missing Information"/>
    <s v="Exclude"/>
    <x v="2"/>
    <s v="Missing Date"/>
    <s v="No"/>
    <s v="Retail"/>
    <s v="Mumbai"/>
    <x v="2"/>
    <n v="-1110.6199999999999"/>
  </r>
  <r>
    <s v="Soccer"/>
    <s v="Premier III"/>
    <x v="1"/>
    <s v="Alphabet"/>
    <s v="L"/>
    <s v="Yes"/>
    <m/>
    <s v="Available"/>
    <m/>
    <m/>
    <s v="Invalid"/>
    <s v="Exclude"/>
    <n v="0"/>
    <s v="Insufficient Data"/>
    <s v="Missing Information"/>
    <s v="Exclude"/>
    <x v="241"/>
    <d v="2024-01-25T00:00:00"/>
    <s v="Yes"/>
    <s v="Online"/>
    <s v="Delhi"/>
    <x v="4"/>
    <n v="-362.26"/>
  </r>
  <r>
    <s v="Lifestyle"/>
    <s v="Waffle One"/>
    <x v="4"/>
    <s v="Missing"/>
    <s v="Unknown"/>
    <s v="No"/>
    <n v="4"/>
    <s v="Sold"/>
    <m/>
    <m/>
    <s v="Invalid"/>
    <s v="Exclude"/>
    <n v="0"/>
    <s v="Insufficient Data"/>
    <s v="Missing Information"/>
    <s v="Exclude"/>
    <x v="210"/>
    <d v="2024-11-22T00:00:00"/>
    <s v="Yes"/>
    <s v="Retail"/>
    <s v="Delhi"/>
    <x v="4"/>
    <n v="3535.87"/>
  </r>
  <r>
    <s v="Basketball"/>
    <s v="Zoom Freak"/>
    <x v="2"/>
    <s v="Alphabet"/>
    <s v="XL"/>
    <s v="Yes"/>
    <n v="2"/>
    <s v="Sold"/>
    <m/>
    <m/>
    <s v="Invalid"/>
    <s v="Exclude"/>
    <n v="0"/>
    <s v="Insufficient Data"/>
    <s v="Missing Information"/>
    <s v="Exclude"/>
    <x v="415"/>
    <d v="2023-08-03T00:00:00"/>
    <s v="Yes"/>
    <s v="Online"/>
    <s v="Bangalore"/>
    <x v="5"/>
    <n v="-646.26"/>
  </r>
  <r>
    <s v="Training"/>
    <s v="ZoomX Invincible"/>
    <x v="2"/>
    <s v="Alphabet"/>
    <s v="XL"/>
    <s v="Yes"/>
    <n v="2"/>
    <s v="Sold"/>
    <n v="6897.68"/>
    <m/>
    <s v="Invalid"/>
    <s v="Exclude"/>
    <n v="0"/>
    <n v="13795.36"/>
    <s v="Valid Revenue"/>
    <s v="Include"/>
    <x v="2"/>
    <s v="Missing Date"/>
    <s v="No"/>
    <s v="Retail"/>
    <s v="Pune"/>
    <x v="3"/>
    <n v="2708.1"/>
  </r>
  <r>
    <s v="Basketball"/>
    <s v="Zoom Freak"/>
    <x v="5"/>
    <s v="Number"/>
    <s v="9"/>
    <s v="Yes"/>
    <m/>
    <s v="Available"/>
    <m/>
    <n v="0.19"/>
    <s v="Valid"/>
    <s v="Include"/>
    <n v="0"/>
    <s v="Insufficient Data"/>
    <s v="Missing Information"/>
    <s v="Exclude"/>
    <x v="297"/>
    <d v="2025-04-23T00:00:00"/>
    <s v="Yes"/>
    <s v="Online"/>
    <s v="Delhi"/>
    <x v="4"/>
    <n v="3295.17"/>
  </r>
  <r>
    <s v="Lifestyle"/>
    <s v="Blazer Mid"/>
    <x v="10"/>
    <s v="Number"/>
    <s v="8"/>
    <s v="Yes"/>
    <n v="4"/>
    <s v="Sold"/>
    <m/>
    <n v="0.89"/>
    <s v="Valid"/>
    <s v="Include"/>
    <n v="0"/>
    <s v="Insufficient Data"/>
    <s v="Missing Information"/>
    <s v="Exclude"/>
    <x v="2"/>
    <s v="Missing Date"/>
    <s v="No"/>
    <s v="Online"/>
    <s v="Pune"/>
    <x v="3"/>
    <n v="1932.88"/>
  </r>
  <r>
    <s v="Soccer"/>
    <s v="Tiempo Legend"/>
    <x v="7"/>
    <s v="Number"/>
    <s v="12"/>
    <s v="Yes"/>
    <n v="1"/>
    <s v="Sold"/>
    <n v="7680.16"/>
    <n v="1.23"/>
    <s v="Invalid"/>
    <s v="Exclude"/>
    <n v="-1766.44"/>
    <s v="Insufficient Data"/>
    <s v="Missing Information"/>
    <s v="Exclude"/>
    <x v="294"/>
    <d v="2025-05-30T00:00:00"/>
    <s v="Yes"/>
    <s v="Online"/>
    <s v="Bangalore"/>
    <x v="5"/>
    <n v="-1076.72"/>
  </r>
  <r>
    <s v="Soccer"/>
    <s v="Phantom GT"/>
    <x v="4"/>
    <s v="Missing"/>
    <s v="Unknown"/>
    <s v="No"/>
    <m/>
    <s v="Available"/>
    <m/>
    <n v="0.28000000000000003"/>
    <s v="Valid"/>
    <s v="Include"/>
    <n v="0"/>
    <s v="Insufficient Data"/>
    <s v="Missing Information"/>
    <s v="Exclude"/>
    <x v="2"/>
    <s v="Missing Date"/>
    <s v="No"/>
    <s v="Online"/>
    <s v="Pune"/>
    <x v="3"/>
    <n v="401.12"/>
  </r>
  <r>
    <s v="Lifestyle"/>
    <s v="Waffle One"/>
    <x v="1"/>
    <s v="Alphabet"/>
    <s v="L"/>
    <s v="Yes"/>
    <m/>
    <s v="Available"/>
    <m/>
    <m/>
    <s v="Invalid"/>
    <s v="Exclude"/>
    <n v="0"/>
    <s v="Insufficient Data"/>
    <s v="Missing Information"/>
    <s v="Exclude"/>
    <x v="179"/>
    <d v="2024-08-15T00:00:00"/>
    <s v="Yes"/>
    <s v="Online"/>
    <s v="Bangalore"/>
    <x v="5"/>
    <n v="3724.01"/>
  </r>
  <r>
    <s v="Soccer"/>
    <s v="Tiempo Legend"/>
    <x v="4"/>
    <s v="Missing"/>
    <s v="Unknown"/>
    <s v="No"/>
    <m/>
    <s v="Available"/>
    <m/>
    <m/>
    <s v="Invalid"/>
    <s v="Exclude"/>
    <n v="0"/>
    <s v="Insufficient Data"/>
    <s v="Missing Information"/>
    <s v="Exclude"/>
    <x v="416"/>
    <d v="2025-05-05T00:00:00"/>
    <s v="Yes"/>
    <s v="Online"/>
    <s v="Pune"/>
    <x v="3"/>
    <n v="-311.32"/>
  </r>
  <r>
    <s v="Running"/>
    <s v="Pegasus Turbo"/>
    <x v="8"/>
    <s v="Number"/>
    <s v="7"/>
    <s v="Yes"/>
    <n v="1"/>
    <s v="Sold"/>
    <m/>
    <n v="0.5"/>
    <s v="Valid"/>
    <s v="Include"/>
    <n v="0"/>
    <s v="Insufficient Data"/>
    <s v="Missing Information"/>
    <s v="Exclude"/>
    <x v="2"/>
    <s v="Missing Date"/>
    <s v="No"/>
    <s v="Retail"/>
    <s v="Hyderabad"/>
    <x v="1"/>
    <n v="3074.24"/>
  </r>
  <r>
    <s v="Lifestyle"/>
    <s v="Blazer Mid"/>
    <x v="1"/>
    <s v="Alphabet"/>
    <s v="L"/>
    <s v="Yes"/>
    <n v="2"/>
    <s v="Sold"/>
    <n v="3758.51"/>
    <m/>
    <s v="Invalid"/>
    <s v="Exclude"/>
    <n v="0"/>
    <n v="7517.02"/>
    <s v="Valid Revenue"/>
    <s v="Include"/>
    <x v="2"/>
    <s v="Missing Date"/>
    <s v="No"/>
    <s v="Retail"/>
    <s v="Hyderabad"/>
    <x v="1"/>
    <n v="94.77"/>
  </r>
  <r>
    <s v="Basketball"/>
    <s v="Zoom Freak"/>
    <x v="2"/>
    <s v="Alphabet"/>
    <s v="XL"/>
    <s v="Yes"/>
    <n v="4"/>
    <s v="Sold"/>
    <m/>
    <n v="0.96"/>
    <s v="Valid"/>
    <s v="Include"/>
    <n v="0"/>
    <s v="Insufficient Data"/>
    <s v="Missing Information"/>
    <s v="Exclude"/>
    <x v="417"/>
    <d v="2025-06-16T00:00:00"/>
    <s v="Yes"/>
    <s v="Retail"/>
    <s v="Kolkata"/>
    <x v="6"/>
    <n v="1039.0899999999999"/>
  </r>
  <r>
    <s v="Running"/>
    <s v="Air Zoom"/>
    <x v="4"/>
    <s v="Missing"/>
    <s v="Unknown"/>
    <s v="No"/>
    <n v="0"/>
    <s v="Available"/>
    <m/>
    <m/>
    <s v="Invalid"/>
    <s v="Exclude"/>
    <n v="0"/>
    <s v="Insufficient Data"/>
    <s v="Missing Information"/>
    <s v="Exclude"/>
    <x v="418"/>
    <d v="2025-01-30T00:00:00"/>
    <s v="Yes"/>
    <s v="Retail"/>
    <s v="Hyderabad"/>
    <x v="1"/>
    <n v="-1004.97"/>
  </r>
  <r>
    <s v="Running"/>
    <s v="React Infinity"/>
    <x v="4"/>
    <s v="Missing"/>
    <s v="Unknown"/>
    <s v="No"/>
    <n v="-1"/>
    <s v="Check Return/Refund"/>
    <m/>
    <m/>
    <s v="Invalid"/>
    <s v="Exclude"/>
    <n v="0"/>
    <s v="Insufficient Data"/>
    <s v="Missing Information"/>
    <s v="Exclude"/>
    <x v="2"/>
    <s v="Missing Date"/>
    <s v="No"/>
    <s v="Online"/>
    <s v="Kolkata"/>
    <x v="6"/>
    <n v="2688.31"/>
  </r>
  <r>
    <s v="Running"/>
    <s v="Air Zoom"/>
    <x v="0"/>
    <s v="Alphabet"/>
    <s v="M"/>
    <s v="Yes"/>
    <n v="0"/>
    <s v="Available"/>
    <n v="8931.44"/>
    <m/>
    <s v="Invalid"/>
    <s v="Exclude"/>
    <n v="0"/>
    <n v="0"/>
    <s v="No Recorded Revenue"/>
    <s v="Exclude"/>
    <x v="105"/>
    <d v="2024-08-31T00:00:00"/>
    <s v="Yes"/>
    <s v="Retail"/>
    <s v="bengaluru"/>
    <x v="0"/>
    <n v="868.59"/>
  </r>
  <r>
    <s v="Basketball"/>
    <s v="LeBron 20"/>
    <x v="6"/>
    <s v="Number"/>
    <s v="6"/>
    <s v="Yes"/>
    <m/>
    <s v="Available"/>
    <n v="8240.15"/>
    <m/>
    <s v="Invalid"/>
    <s v="Exclude"/>
    <n v="0"/>
    <s v="Insufficient Data"/>
    <s v="Missing Information"/>
    <s v="Exclude"/>
    <x v="2"/>
    <s v="Missing Date"/>
    <s v="No"/>
    <s v="Retail"/>
    <s v="Delhi"/>
    <x v="4"/>
    <n v="3355.12"/>
  </r>
  <r>
    <s v="Soccer"/>
    <s v="Premier III"/>
    <x v="3"/>
    <s v="Number"/>
    <s v="11"/>
    <s v="Yes"/>
    <m/>
    <s v="Available"/>
    <m/>
    <m/>
    <s v="Invalid"/>
    <s v="Exclude"/>
    <n v="0"/>
    <s v="Insufficient Data"/>
    <s v="Missing Information"/>
    <s v="Exclude"/>
    <x v="141"/>
    <d v="2024-08-22T00:00:00"/>
    <s v="Yes"/>
    <s v="Retail"/>
    <s v="Kolkata"/>
    <x v="6"/>
    <n v="3364.85"/>
  </r>
  <r>
    <s v="Running"/>
    <s v="Free RN"/>
    <x v="2"/>
    <s v="Alphabet"/>
    <s v="XL"/>
    <s v="Yes"/>
    <m/>
    <s v="Available"/>
    <n v="9942.61"/>
    <m/>
    <s v="Invalid"/>
    <s v="Exclude"/>
    <n v="0"/>
    <s v="Insufficient Data"/>
    <s v="Missing Information"/>
    <s v="Exclude"/>
    <x v="80"/>
    <d v="2023-12-19T00:00:00"/>
    <s v="Yes"/>
    <s v="Retail"/>
    <s v="Kolkata"/>
    <x v="6"/>
    <n v="1316.3"/>
  </r>
  <r>
    <s v="Lifestyle"/>
    <s v="Dunk Low"/>
    <x v="1"/>
    <s v="Alphabet"/>
    <s v="L"/>
    <s v="Yes"/>
    <n v="1"/>
    <s v="Sold"/>
    <n v="6153.37"/>
    <m/>
    <s v="Invalid"/>
    <s v="Exclude"/>
    <n v="0"/>
    <n v="6153.37"/>
    <s v="Valid Revenue"/>
    <s v="Include"/>
    <x v="2"/>
    <s v="Missing Date"/>
    <s v="No"/>
    <s v="Retail"/>
    <s v="Hyderabad"/>
    <x v="1"/>
    <n v="493.35"/>
  </r>
  <r>
    <s v="Soccer"/>
    <s v="Mercurial Superfly"/>
    <x v="6"/>
    <s v="Number"/>
    <s v="6"/>
    <s v="Yes"/>
    <n v="4"/>
    <s v="Sold"/>
    <m/>
    <n v="0.42"/>
    <s v="Valid"/>
    <s v="Include"/>
    <n v="0"/>
    <s v="Insufficient Data"/>
    <s v="Missing Information"/>
    <s v="Exclude"/>
    <x v="83"/>
    <d v="2023-09-21T00:00:00"/>
    <s v="Yes"/>
    <s v="Retail"/>
    <s v="Hyderabad"/>
    <x v="1"/>
    <n v="3050.7"/>
  </r>
  <r>
    <s v="Training"/>
    <s v="ZoomX Invincible"/>
    <x v="1"/>
    <s v="Alphabet"/>
    <s v="L"/>
    <s v="Yes"/>
    <n v="-1"/>
    <s v="Check Return/Refund"/>
    <n v="4318.4799999999996"/>
    <m/>
    <s v="Invalid"/>
    <s v="Exclude"/>
    <n v="0"/>
    <n v="-4318.4799999999996"/>
    <s v="Negative Revenue"/>
    <s v="Exclude"/>
    <x v="419"/>
    <d v="2025-05-14T00:00:00"/>
    <s v="Yes"/>
    <s v="Online"/>
    <s v="Delhi"/>
    <x v="4"/>
    <n v="271.37"/>
  </r>
  <r>
    <s v="Basketball"/>
    <s v="Zoom Freak"/>
    <x v="4"/>
    <s v="Missing"/>
    <s v="Unknown"/>
    <s v="No"/>
    <m/>
    <s v="Available"/>
    <n v="2493.2800000000002"/>
    <m/>
    <s v="Invalid"/>
    <s v="Exclude"/>
    <n v="0"/>
    <s v="Insufficient Data"/>
    <s v="Missing Information"/>
    <s v="Exclude"/>
    <x v="318"/>
    <d v="2024-05-19T00:00:00"/>
    <s v="Yes"/>
    <s v="Retail"/>
    <s v="Delhi"/>
    <x v="4"/>
    <n v="708.93"/>
  </r>
  <r>
    <s v="Running"/>
    <s v="Free RN"/>
    <x v="4"/>
    <s v="Missing"/>
    <s v="Unknown"/>
    <s v="No"/>
    <m/>
    <s v="Available"/>
    <m/>
    <n v="1.04"/>
    <s v="Invalid"/>
    <s v="Exclude"/>
    <n v="0"/>
    <s v="Insufficient Data"/>
    <s v="Missing Information"/>
    <s v="Exclude"/>
    <x v="220"/>
    <d v="2024-12-07T00:00:00"/>
    <s v="Yes"/>
    <s v="Online"/>
    <s v="Mumbai"/>
    <x v="2"/>
    <n v="-687.3"/>
  </r>
  <r>
    <s v="Lifestyle"/>
    <s v="Blazer Mid"/>
    <x v="1"/>
    <s v="Alphabet"/>
    <s v="L"/>
    <s v="Yes"/>
    <n v="4"/>
    <s v="Sold"/>
    <m/>
    <m/>
    <s v="Invalid"/>
    <s v="Exclude"/>
    <n v="0"/>
    <s v="Insufficient Data"/>
    <s v="Missing Information"/>
    <s v="Exclude"/>
    <x v="386"/>
    <d v="2024-08-25T00:00:00"/>
    <s v="Yes"/>
    <s v="Retail"/>
    <s v="Hyderabad"/>
    <x v="1"/>
    <n v="3005.88"/>
  </r>
  <r>
    <s v="Lifestyle"/>
    <s v="Blazer Mid"/>
    <x v="9"/>
    <s v="Number"/>
    <s v="10"/>
    <s v="Yes"/>
    <m/>
    <s v="Available"/>
    <m/>
    <m/>
    <s v="Invalid"/>
    <s v="Exclude"/>
    <n v="0"/>
    <s v="Insufficient Data"/>
    <s v="Missing Information"/>
    <s v="Exclude"/>
    <x v="420"/>
    <d v="2025-03-12T00:00:00"/>
    <s v="Yes"/>
    <s v="Online"/>
    <s v="bengaluru"/>
    <x v="0"/>
    <n v="-127.25"/>
  </r>
  <r>
    <s v="Training"/>
    <s v="SuperRep Go"/>
    <x v="1"/>
    <s v="Alphabet"/>
    <s v="L"/>
    <s v="Yes"/>
    <n v="2"/>
    <s v="Sold"/>
    <n v="9593.27"/>
    <m/>
    <s v="Invalid"/>
    <s v="Exclude"/>
    <n v="0"/>
    <n v="19186.54"/>
    <s v="Valid Revenue"/>
    <s v="Include"/>
    <x v="421"/>
    <d v="2024-10-25T00:00:00"/>
    <s v="Yes"/>
    <s v="Retail"/>
    <s v="Delhi"/>
    <x v="4"/>
    <n v="-1038.79"/>
  </r>
  <r>
    <s v="Running"/>
    <s v="Air Zoom"/>
    <x v="1"/>
    <s v="Alphabet"/>
    <s v="L"/>
    <s v="Yes"/>
    <n v="4"/>
    <s v="Sold"/>
    <n v="5837.53"/>
    <m/>
    <s v="Invalid"/>
    <s v="Exclude"/>
    <n v="0"/>
    <n v="23350.12"/>
    <s v="Valid Revenue"/>
    <s v="Include"/>
    <x v="77"/>
    <d v="2025-01-29T00:00:00"/>
    <s v="Yes"/>
    <s v="Retail"/>
    <s v="Kolkata"/>
    <x v="6"/>
    <n v="-471.86"/>
  </r>
  <r>
    <s v="Training"/>
    <s v="ZoomX Invincible"/>
    <x v="0"/>
    <s v="Alphabet"/>
    <s v="M"/>
    <s v="Yes"/>
    <m/>
    <s v="Available"/>
    <m/>
    <m/>
    <s v="Invalid"/>
    <s v="Exclude"/>
    <n v="0"/>
    <s v="Insufficient Data"/>
    <s v="Missing Information"/>
    <s v="Exclude"/>
    <x v="2"/>
    <s v="Missing Date"/>
    <s v="No"/>
    <s v="Retail"/>
    <s v="Bangalore"/>
    <x v="5"/>
    <n v="2696.49"/>
  </r>
  <r>
    <s v="Soccer"/>
    <s v="Mercurial Superfly"/>
    <x v="4"/>
    <s v="Missing"/>
    <s v="Unknown"/>
    <s v="No"/>
    <n v="3"/>
    <s v="Sold"/>
    <n v="6969.28"/>
    <n v="0.57999999999999996"/>
    <s v="Valid"/>
    <s v="Include"/>
    <n v="8781.2900000000009"/>
    <n v="8781.2928000000011"/>
    <s v="Valid Revenue"/>
    <s v="Include"/>
    <x v="422"/>
    <d v="2023-08-08T00:00:00"/>
    <s v="Yes"/>
    <s v="Online"/>
    <s v="Kolkata"/>
    <x v="6"/>
    <n v="98.19"/>
  </r>
  <r>
    <s v="Soccer"/>
    <s v="Premier III"/>
    <x v="0"/>
    <s v="Alphabet"/>
    <s v="M"/>
    <s v="Yes"/>
    <n v="4"/>
    <s v="Sold"/>
    <n v="8588.14"/>
    <m/>
    <s v="Invalid"/>
    <s v="Exclude"/>
    <n v="0"/>
    <n v="34352.559999999998"/>
    <s v="Valid Revenue"/>
    <s v="Include"/>
    <x v="423"/>
    <d v="2023-10-11T00:00:00"/>
    <s v="Yes"/>
    <s v="Online"/>
    <s v="Kolkata"/>
    <x v="6"/>
    <n v="-117.68"/>
  </r>
  <r>
    <s v="Running"/>
    <s v="React Infinity"/>
    <x v="2"/>
    <s v="Alphabet"/>
    <s v="XL"/>
    <s v="Yes"/>
    <n v="0"/>
    <s v="Available"/>
    <m/>
    <m/>
    <s v="Invalid"/>
    <s v="Exclude"/>
    <n v="0"/>
    <s v="Insufficient Data"/>
    <s v="Missing Information"/>
    <s v="Exclude"/>
    <x v="7"/>
    <d v="2025-01-16T00:00:00"/>
    <s v="Yes"/>
    <s v="Online"/>
    <s v="Mumbai"/>
    <x v="2"/>
    <n v="450.75"/>
  </r>
  <r>
    <s v="Training"/>
    <s v="ZoomX Invincible"/>
    <x v="0"/>
    <s v="Alphabet"/>
    <s v="M"/>
    <s v="Yes"/>
    <m/>
    <s v="Available"/>
    <n v="9397.68"/>
    <n v="0.74"/>
    <s v="Valid"/>
    <s v="Include"/>
    <n v="0"/>
    <s v="Insufficient Data"/>
    <s v="Missing Information"/>
    <s v="Exclude"/>
    <x v="79"/>
    <d v="2024-11-21T00:00:00"/>
    <s v="Yes"/>
    <s v="Retail"/>
    <s v="Hyderabad"/>
    <x v="1"/>
    <n v="313.58"/>
  </r>
  <r>
    <s v="Soccer"/>
    <s v="Premier III"/>
    <x v="0"/>
    <s v="Alphabet"/>
    <s v="M"/>
    <s v="Yes"/>
    <n v="2"/>
    <s v="Sold"/>
    <m/>
    <n v="0.79"/>
    <s v="Valid"/>
    <s v="Include"/>
    <n v="0"/>
    <s v="Insufficient Data"/>
    <s v="Missing Information"/>
    <s v="Exclude"/>
    <x v="2"/>
    <s v="Missing Date"/>
    <s v="No"/>
    <s v="Online"/>
    <s v="Pune"/>
    <x v="3"/>
    <n v="460.06"/>
  </r>
  <r>
    <s v="Training"/>
    <s v="Flex Trainer"/>
    <x v="7"/>
    <s v="Number"/>
    <s v="12"/>
    <s v="Yes"/>
    <n v="4"/>
    <s v="Sold"/>
    <n v="9625.4699999999993"/>
    <m/>
    <s v="Invalid"/>
    <s v="Exclude"/>
    <n v="0"/>
    <n v="38501.879999999997"/>
    <s v="Valid Revenue"/>
    <s v="Include"/>
    <x v="2"/>
    <s v="Missing Date"/>
    <s v="No"/>
    <s v="Retail"/>
    <s v="Hyderabad"/>
    <x v="1"/>
    <n v="-419.24"/>
  </r>
  <r>
    <s v="Lifestyle"/>
    <s v="Dunk Low"/>
    <x v="3"/>
    <s v="Number"/>
    <s v="11"/>
    <s v="Yes"/>
    <n v="2"/>
    <s v="Sold"/>
    <n v="2879.09"/>
    <m/>
    <s v="Invalid"/>
    <s v="Exclude"/>
    <n v="0"/>
    <n v="5758.18"/>
    <s v="Valid Revenue"/>
    <s v="Include"/>
    <x v="424"/>
    <d v="2024-10-15T00:00:00"/>
    <s v="Yes"/>
    <s v="Retail"/>
    <s v="Hyderabad"/>
    <x v="1"/>
    <n v="1129.1099999999999"/>
  </r>
  <r>
    <s v="Lifestyle"/>
    <s v="Waffle One"/>
    <x v="0"/>
    <s v="Alphabet"/>
    <s v="M"/>
    <s v="Yes"/>
    <m/>
    <s v="Available"/>
    <m/>
    <m/>
    <s v="Invalid"/>
    <s v="Exclude"/>
    <n v="0"/>
    <s v="Insufficient Data"/>
    <s v="Missing Information"/>
    <s v="Exclude"/>
    <x v="146"/>
    <d v="2025-01-22T00:00:00"/>
    <s v="Yes"/>
    <s v="Online"/>
    <s v="Kolkata"/>
    <x v="6"/>
    <n v="-679.74"/>
  </r>
  <r>
    <s v="Lifestyle"/>
    <s v="Air Force 1"/>
    <x v="0"/>
    <s v="Alphabet"/>
    <s v="M"/>
    <s v="Yes"/>
    <n v="0"/>
    <s v="Available"/>
    <n v="4195.03"/>
    <m/>
    <s v="Invalid"/>
    <s v="Exclude"/>
    <n v="0"/>
    <n v="0"/>
    <s v="No Recorded Revenue"/>
    <s v="Exclude"/>
    <x v="375"/>
    <d v="2025-01-27T00:00:00"/>
    <s v="Yes"/>
    <s v="Retail"/>
    <s v="Delhi"/>
    <x v="4"/>
    <n v="1068.18"/>
  </r>
  <r>
    <s v="Soccer"/>
    <s v="Premier III"/>
    <x v="9"/>
    <s v="Number"/>
    <s v="10"/>
    <s v="Yes"/>
    <m/>
    <s v="Available"/>
    <n v="5366.19"/>
    <m/>
    <s v="Invalid"/>
    <s v="Exclude"/>
    <n v="0"/>
    <s v="Insufficient Data"/>
    <s v="Missing Information"/>
    <s v="Exclude"/>
    <x v="425"/>
    <d v="2024-03-17T00:00:00"/>
    <s v="Yes"/>
    <s v="Online"/>
    <s v="Pune"/>
    <x v="3"/>
    <n v="638.29999999999995"/>
  </r>
  <r>
    <s v="Lifestyle"/>
    <s v="Waffle One"/>
    <x v="2"/>
    <s v="Alphabet"/>
    <s v="XL"/>
    <s v="Yes"/>
    <m/>
    <s v="Available"/>
    <m/>
    <m/>
    <s v="Invalid"/>
    <s v="Exclude"/>
    <n v="0"/>
    <s v="Insufficient Data"/>
    <s v="Missing Information"/>
    <s v="Exclude"/>
    <x v="426"/>
    <d v="2024-08-12T00:00:00"/>
    <s v="Yes"/>
    <s v="Online"/>
    <s v="Hyderabad"/>
    <x v="1"/>
    <n v="3833.04"/>
  </r>
  <r>
    <s v="Lifestyle"/>
    <s v="Waffle One"/>
    <x v="5"/>
    <s v="Number"/>
    <s v="9"/>
    <s v="Yes"/>
    <m/>
    <s v="Available"/>
    <n v="4884.55"/>
    <m/>
    <s v="Invalid"/>
    <s v="Exclude"/>
    <n v="0"/>
    <s v="Insufficient Data"/>
    <s v="Missing Information"/>
    <s v="Exclude"/>
    <x v="357"/>
    <d v="2025-01-03T00:00:00"/>
    <s v="Yes"/>
    <s v="Online"/>
    <s v="Bangalore"/>
    <x v="5"/>
    <n v="-1182.29"/>
  </r>
  <r>
    <s v="Lifestyle"/>
    <s v="Air Force 1"/>
    <x v="0"/>
    <s v="Alphabet"/>
    <s v="M"/>
    <s v="Yes"/>
    <n v="1"/>
    <s v="Sold"/>
    <m/>
    <m/>
    <s v="Invalid"/>
    <s v="Exclude"/>
    <n v="0"/>
    <s v="Insufficient Data"/>
    <s v="Missing Information"/>
    <s v="Exclude"/>
    <x v="2"/>
    <s v="Missing Date"/>
    <s v="No"/>
    <s v="Online"/>
    <s v="Delhi"/>
    <x v="4"/>
    <n v="3750.11"/>
  </r>
  <r>
    <s v="Running"/>
    <s v="React Infinity"/>
    <x v="1"/>
    <s v="Alphabet"/>
    <s v="L"/>
    <s v="Yes"/>
    <n v="2"/>
    <s v="Sold"/>
    <m/>
    <m/>
    <s v="Invalid"/>
    <s v="Exclude"/>
    <n v="0"/>
    <s v="Insufficient Data"/>
    <s v="Missing Information"/>
    <s v="Exclude"/>
    <x v="23"/>
    <d v="2025-04-11T00:00:00"/>
    <s v="Yes"/>
    <s v="Retail"/>
    <s v="Delhi"/>
    <x v="4"/>
    <n v="147.79"/>
  </r>
  <r>
    <s v="Lifestyle"/>
    <s v="Air Force 1"/>
    <x v="8"/>
    <s v="Number"/>
    <s v="7"/>
    <s v="Yes"/>
    <n v="3"/>
    <s v="Sold"/>
    <n v="4222.2"/>
    <m/>
    <s v="Invalid"/>
    <s v="Exclude"/>
    <n v="0"/>
    <n v="12666.599999999999"/>
    <s v="Valid Revenue"/>
    <s v="Include"/>
    <x v="2"/>
    <s v="Missing Date"/>
    <s v="No"/>
    <s v="Retail"/>
    <s v="Hyderabad"/>
    <x v="1"/>
    <n v="931.4"/>
  </r>
  <r>
    <s v="Soccer"/>
    <s v="Premier III"/>
    <x v="2"/>
    <s v="Alphabet"/>
    <s v="XL"/>
    <s v="Yes"/>
    <n v="1"/>
    <s v="Sold"/>
    <n v="2196.1999999999998"/>
    <m/>
    <s v="Invalid"/>
    <s v="Exclude"/>
    <n v="0"/>
    <n v="2196.1999999999998"/>
    <s v="Valid Revenue"/>
    <s v="Include"/>
    <x v="2"/>
    <s v="Missing Date"/>
    <s v="No"/>
    <s v="Retail"/>
    <s v="Bangalore"/>
    <x v="5"/>
    <n v="3809.54"/>
  </r>
  <r>
    <s v="Basketball"/>
    <s v="Air Jordan"/>
    <x v="3"/>
    <s v="Number"/>
    <s v="11"/>
    <s v="Yes"/>
    <m/>
    <s v="Available"/>
    <n v="4597.2299999999996"/>
    <m/>
    <s v="Invalid"/>
    <s v="Exclude"/>
    <n v="0"/>
    <s v="Insufficient Data"/>
    <s v="Missing Information"/>
    <s v="Exclude"/>
    <x v="284"/>
    <d v="2025-05-26T00:00:00"/>
    <s v="Yes"/>
    <s v="Online"/>
    <s v="bengaluru"/>
    <x v="0"/>
    <n v="3277.67"/>
  </r>
  <r>
    <s v="Basketball"/>
    <s v="Kyrie Flytrap"/>
    <x v="4"/>
    <s v="Missing"/>
    <s v="Unknown"/>
    <s v="No"/>
    <n v="3"/>
    <s v="Sold"/>
    <n v="6175.84"/>
    <n v="0.9"/>
    <s v="Valid"/>
    <s v="Include"/>
    <n v="1852.75"/>
    <n v="1852.7519999999997"/>
    <s v="Valid Revenue"/>
    <s v="Include"/>
    <x v="60"/>
    <d v="2024-10-14T00:00:00"/>
    <s v="Yes"/>
    <s v="Online"/>
    <s v="Hyderabad"/>
    <x v="1"/>
    <n v="-960.94"/>
  </r>
  <r>
    <s v="Lifestyle"/>
    <s v="Waffle One"/>
    <x v="6"/>
    <s v="Number"/>
    <s v="6"/>
    <s v="Yes"/>
    <n v="1"/>
    <s v="Sold"/>
    <m/>
    <n v="0.23"/>
    <s v="Valid"/>
    <s v="Include"/>
    <n v="0"/>
    <s v="Insufficient Data"/>
    <s v="Missing Information"/>
    <s v="Exclude"/>
    <x v="427"/>
    <d v="2025-07-17T00:00:00"/>
    <s v="Yes"/>
    <s v="Retail"/>
    <s v="Hyderabad"/>
    <x v="1"/>
    <n v="517.16999999999996"/>
  </r>
  <r>
    <s v="Lifestyle"/>
    <s v="Air Force 1"/>
    <x v="3"/>
    <s v="Number"/>
    <s v="11"/>
    <s v="Yes"/>
    <m/>
    <s v="Available"/>
    <m/>
    <n v="1.06"/>
    <s v="Invalid"/>
    <s v="Exclude"/>
    <n v="0"/>
    <s v="Insufficient Data"/>
    <s v="Missing Information"/>
    <s v="Exclude"/>
    <x v="428"/>
    <d v="2025-06-22T00:00:00"/>
    <s v="Yes"/>
    <s v="Online"/>
    <s v="Pune"/>
    <x v="3"/>
    <n v="-156.44999999999999"/>
  </r>
  <r>
    <s v="Basketball"/>
    <s v="Kyrie Flytrap"/>
    <x v="4"/>
    <s v="Missing"/>
    <s v="Unknown"/>
    <s v="No"/>
    <n v="4"/>
    <s v="Sold"/>
    <m/>
    <m/>
    <s v="Invalid"/>
    <s v="Exclude"/>
    <n v="0"/>
    <s v="Insufficient Data"/>
    <s v="Missing Information"/>
    <s v="Exclude"/>
    <x v="2"/>
    <s v="Missing Date"/>
    <s v="No"/>
    <s v="Online"/>
    <s v="Delhi"/>
    <x v="4"/>
    <n v="205.25"/>
  </r>
  <r>
    <s v="Training"/>
    <s v="Metcon 7"/>
    <x v="0"/>
    <s v="Alphabet"/>
    <s v="M"/>
    <s v="Yes"/>
    <m/>
    <s v="Available"/>
    <m/>
    <m/>
    <s v="Invalid"/>
    <s v="Exclude"/>
    <n v="0"/>
    <s v="Insufficient Data"/>
    <s v="Missing Information"/>
    <s v="Exclude"/>
    <x v="429"/>
    <d v="2024-07-28T00:00:00"/>
    <s v="Yes"/>
    <s v="Online"/>
    <s v="bengaluru"/>
    <x v="0"/>
    <n v="166.42"/>
  </r>
  <r>
    <s v="Running"/>
    <s v="React Infinity"/>
    <x v="0"/>
    <s v="Alphabet"/>
    <s v="M"/>
    <s v="Yes"/>
    <m/>
    <s v="Available"/>
    <n v="9448.34"/>
    <n v="0.78"/>
    <s v="Valid"/>
    <s v="Include"/>
    <n v="0"/>
    <s v="Insufficient Data"/>
    <s v="Missing Information"/>
    <s v="Exclude"/>
    <x v="255"/>
    <d v="2025-03-03T00:00:00"/>
    <s v="Yes"/>
    <s v="Online"/>
    <s v="Delhi"/>
    <x v="4"/>
    <n v="-871.1"/>
  </r>
  <r>
    <s v="Lifestyle"/>
    <s v="Air Force 1"/>
    <x v="1"/>
    <s v="Alphabet"/>
    <s v="L"/>
    <s v="Yes"/>
    <m/>
    <s v="Available"/>
    <n v="6323.09"/>
    <n v="1"/>
    <s v="Valid"/>
    <s v="Include"/>
    <n v="0"/>
    <s v="Insufficient Data"/>
    <s v="Missing Information"/>
    <s v="Exclude"/>
    <x v="305"/>
    <d v="2024-09-18T00:00:00"/>
    <s v="Yes"/>
    <s v="Retail"/>
    <s v="Mumbai"/>
    <x v="2"/>
    <n v="1283.6199999999999"/>
  </r>
  <r>
    <s v="Soccer"/>
    <s v="Premier III"/>
    <x v="0"/>
    <s v="Alphabet"/>
    <s v="M"/>
    <s v="Yes"/>
    <m/>
    <s v="Available"/>
    <n v="6667.47"/>
    <m/>
    <s v="Invalid"/>
    <s v="Exclude"/>
    <n v="0"/>
    <s v="Insufficient Data"/>
    <s v="Missing Information"/>
    <s v="Exclude"/>
    <x v="62"/>
    <d v="2024-12-17T00:00:00"/>
    <s v="Yes"/>
    <s v="Retail"/>
    <s v="Pune"/>
    <x v="3"/>
    <n v="-402.6"/>
  </r>
  <r>
    <s v="Basketball"/>
    <s v="LeBron 20"/>
    <x v="2"/>
    <s v="Alphabet"/>
    <s v="XL"/>
    <s v="Yes"/>
    <m/>
    <s v="Available"/>
    <n v="5357.49"/>
    <m/>
    <s v="Invalid"/>
    <s v="Exclude"/>
    <n v="0"/>
    <s v="Insufficient Data"/>
    <s v="Missing Information"/>
    <s v="Exclude"/>
    <x v="2"/>
    <s v="Missing Date"/>
    <s v="No"/>
    <s v="Online"/>
    <s v="Pune"/>
    <x v="3"/>
    <n v="-548"/>
  </r>
  <r>
    <s v="Training"/>
    <s v="ZoomX Invincible"/>
    <x v="7"/>
    <s v="Number"/>
    <s v="12"/>
    <s v="Yes"/>
    <m/>
    <s v="Available"/>
    <m/>
    <m/>
    <s v="Invalid"/>
    <s v="Exclude"/>
    <n v="0"/>
    <s v="Insufficient Data"/>
    <s v="Missing Information"/>
    <s v="Exclude"/>
    <x v="2"/>
    <s v="Missing Date"/>
    <s v="No"/>
    <s v="Online"/>
    <s v="Mumbai"/>
    <x v="2"/>
    <n v="544.14"/>
  </r>
  <r>
    <s v="Soccer"/>
    <s v="Mercurial Superfly"/>
    <x v="4"/>
    <s v="Missing"/>
    <s v="Unknown"/>
    <s v="No"/>
    <m/>
    <s v="Available"/>
    <n v="4244.95"/>
    <m/>
    <s v="Invalid"/>
    <s v="Exclude"/>
    <n v="0"/>
    <s v="Insufficient Data"/>
    <s v="Missing Information"/>
    <s v="Exclude"/>
    <x v="430"/>
    <d v="2025-01-21T00:00:00"/>
    <s v="Yes"/>
    <s v="Retail"/>
    <s v="bengaluru"/>
    <x v="0"/>
    <n v="3693.98"/>
  </r>
  <r>
    <s v="Soccer"/>
    <s v="Phantom GT"/>
    <x v="0"/>
    <s v="Alphabet"/>
    <s v="M"/>
    <s v="Yes"/>
    <n v="-1"/>
    <s v="Check Return/Refund"/>
    <n v="8048.66"/>
    <m/>
    <s v="Invalid"/>
    <s v="Exclude"/>
    <n v="0"/>
    <n v="-8048.66"/>
    <s v="Negative Revenue"/>
    <s v="Exclude"/>
    <x v="431"/>
    <d v="2023-08-01T00:00:00"/>
    <s v="Yes"/>
    <s v="Retail"/>
    <s v="Kolkata"/>
    <x v="6"/>
    <n v="3860.59"/>
  </r>
  <r>
    <s v="Running"/>
    <s v="React Infinity"/>
    <x v="1"/>
    <s v="Alphabet"/>
    <s v="L"/>
    <s v="Yes"/>
    <n v="3"/>
    <s v="Sold"/>
    <m/>
    <n v="1"/>
    <s v="Valid"/>
    <s v="Include"/>
    <n v="0"/>
    <s v="Insufficient Data"/>
    <s v="Missing Information"/>
    <s v="Exclude"/>
    <x v="93"/>
    <d v="2025-06-19T00:00:00"/>
    <s v="Yes"/>
    <s v="Online"/>
    <s v="Hyderabad"/>
    <x v="1"/>
    <n v="3692.43"/>
  </r>
  <r>
    <s v="Running"/>
    <s v="Free RN"/>
    <x v="1"/>
    <s v="Alphabet"/>
    <s v="L"/>
    <s v="Yes"/>
    <m/>
    <s v="Available"/>
    <m/>
    <m/>
    <s v="Invalid"/>
    <s v="Exclude"/>
    <n v="0"/>
    <s v="Insufficient Data"/>
    <s v="Missing Information"/>
    <s v="Exclude"/>
    <x v="138"/>
    <d v="2024-09-09T00:00:00"/>
    <s v="Yes"/>
    <s v="Retail"/>
    <s v="Bangalore"/>
    <x v="5"/>
    <n v="-1137.29"/>
  </r>
  <r>
    <s v="Running"/>
    <s v="Pegasus Turbo"/>
    <x v="2"/>
    <s v="Alphabet"/>
    <s v="XL"/>
    <s v="Yes"/>
    <m/>
    <s v="Available"/>
    <m/>
    <m/>
    <s v="Invalid"/>
    <s v="Exclude"/>
    <n v="0"/>
    <s v="Insufficient Data"/>
    <s v="Missing Information"/>
    <s v="Exclude"/>
    <x v="2"/>
    <s v="Missing Date"/>
    <s v="No"/>
    <s v="Retail"/>
    <s v="Mumbai"/>
    <x v="2"/>
    <n v="-549.04999999999995"/>
  </r>
  <r>
    <s v="Soccer"/>
    <s v="Phantom GT"/>
    <x v="4"/>
    <s v="Missing"/>
    <s v="Unknown"/>
    <s v="No"/>
    <n v="1"/>
    <s v="Sold"/>
    <n v="6936.34"/>
    <n v="0.46"/>
    <s v="Valid"/>
    <s v="Include"/>
    <n v="3745.62"/>
    <n v="3745.6236000000004"/>
    <s v="Valid Revenue"/>
    <s v="Include"/>
    <x v="432"/>
    <d v="2025-03-19T00:00:00"/>
    <s v="Yes"/>
    <s v="Retail"/>
    <s v="Mumbai"/>
    <x v="2"/>
    <n v="1647.34"/>
  </r>
  <r>
    <s v="Running"/>
    <s v="Air Zoom"/>
    <x v="0"/>
    <s v="Alphabet"/>
    <s v="M"/>
    <s v="Yes"/>
    <n v="2"/>
    <s v="Sold"/>
    <n v="9676.61"/>
    <m/>
    <s v="Invalid"/>
    <s v="Exclude"/>
    <n v="0"/>
    <n v="19353.22"/>
    <s v="Valid Revenue"/>
    <s v="Include"/>
    <x v="326"/>
    <d v="2025-04-20T00:00:00"/>
    <s v="Yes"/>
    <s v="Online"/>
    <s v="Mumbai"/>
    <x v="2"/>
    <n v="3674.74"/>
  </r>
  <r>
    <s v="Soccer"/>
    <s v="Tiempo Legend"/>
    <x v="4"/>
    <s v="Missing"/>
    <s v="Unknown"/>
    <s v="No"/>
    <m/>
    <s v="Available"/>
    <n v="6041.3"/>
    <m/>
    <s v="Invalid"/>
    <s v="Exclude"/>
    <n v="0"/>
    <s v="Insufficient Data"/>
    <s v="Missing Information"/>
    <s v="Exclude"/>
    <x v="433"/>
    <d v="2024-01-11T00:00:00"/>
    <s v="Yes"/>
    <s v="Retail"/>
    <s v="Pune"/>
    <x v="3"/>
    <n v="-1048.54"/>
  </r>
  <r>
    <s v="Running"/>
    <s v="Free RN"/>
    <x v="7"/>
    <s v="Number"/>
    <s v="12"/>
    <s v="Yes"/>
    <m/>
    <s v="Available"/>
    <m/>
    <m/>
    <s v="Invalid"/>
    <s v="Exclude"/>
    <n v="0"/>
    <s v="Insufficient Data"/>
    <s v="Missing Information"/>
    <s v="Exclude"/>
    <x v="2"/>
    <s v="Missing Date"/>
    <s v="No"/>
    <s v="Online"/>
    <s v="Kolkata"/>
    <x v="6"/>
    <n v="3909.92"/>
  </r>
  <r>
    <s v="Training"/>
    <s v="ZoomX Invincible"/>
    <x v="1"/>
    <s v="Alphabet"/>
    <s v="L"/>
    <s v="Yes"/>
    <m/>
    <s v="Available"/>
    <m/>
    <m/>
    <s v="Invalid"/>
    <s v="Exclude"/>
    <n v="0"/>
    <s v="Insufficient Data"/>
    <s v="Missing Information"/>
    <s v="Exclude"/>
    <x v="434"/>
    <d v="2024-03-01T00:00:00"/>
    <s v="Yes"/>
    <s v="Online"/>
    <s v="Mumbai"/>
    <x v="2"/>
    <n v="1383.01"/>
  </r>
  <r>
    <s v="Lifestyle"/>
    <s v="Blazer Mid"/>
    <x v="5"/>
    <s v="Number"/>
    <s v="9"/>
    <s v="Yes"/>
    <n v="4"/>
    <s v="Sold"/>
    <m/>
    <m/>
    <s v="Invalid"/>
    <s v="Exclude"/>
    <n v="0"/>
    <s v="Insufficient Data"/>
    <s v="Missing Information"/>
    <s v="Exclude"/>
    <x v="435"/>
    <d v="2024-03-05T00:00:00"/>
    <s v="Yes"/>
    <s v="Retail"/>
    <s v="Hyderabad"/>
    <x v="1"/>
    <n v="1939.56"/>
  </r>
  <r>
    <s v="Lifestyle"/>
    <s v="Air Force 1"/>
    <x v="1"/>
    <s v="Alphabet"/>
    <s v="L"/>
    <s v="Yes"/>
    <n v="4"/>
    <s v="Sold"/>
    <n v="4867.07"/>
    <n v="1.21"/>
    <s v="Invalid"/>
    <s v="Exclude"/>
    <n v="-4088.34"/>
    <s v="Insufficient Data"/>
    <s v="Missing Information"/>
    <s v="Exclude"/>
    <x v="249"/>
    <d v="2025-05-25T00:00:00"/>
    <s v="Yes"/>
    <s v="Online"/>
    <s v="Delhi"/>
    <x v="4"/>
    <n v="2863.56"/>
  </r>
  <r>
    <s v="Training"/>
    <s v="Metcon 7"/>
    <x v="1"/>
    <s v="Alphabet"/>
    <s v="L"/>
    <s v="Yes"/>
    <n v="1"/>
    <s v="Sold"/>
    <m/>
    <n v="1.23"/>
    <s v="Invalid"/>
    <s v="Exclude"/>
    <n v="0"/>
    <s v="Insufficient Data"/>
    <s v="Missing Information"/>
    <s v="Exclude"/>
    <x v="303"/>
    <d v="2025-04-13T00:00:00"/>
    <s v="Yes"/>
    <s v="Online"/>
    <s v="Hyderabad"/>
    <x v="1"/>
    <n v="-6.91"/>
  </r>
  <r>
    <s v="Running"/>
    <s v="Air Zoom"/>
    <x v="0"/>
    <s v="Alphabet"/>
    <s v="M"/>
    <s v="Yes"/>
    <m/>
    <s v="Available"/>
    <n v="6737.19"/>
    <n v="1.02"/>
    <s v="Invalid"/>
    <s v="Exclude"/>
    <n v="0"/>
    <s v="Insufficient Data"/>
    <s v="Missing Information"/>
    <s v="Exclude"/>
    <x v="2"/>
    <s v="Missing Date"/>
    <s v="No"/>
    <s v="Online"/>
    <s v="Hyderabad"/>
    <x v="1"/>
    <n v="2150.16"/>
  </r>
  <r>
    <s v="Running"/>
    <s v="Air Zoom"/>
    <x v="4"/>
    <s v="Missing"/>
    <s v="Unknown"/>
    <s v="No"/>
    <m/>
    <s v="Available"/>
    <n v="5081.53"/>
    <m/>
    <s v="Invalid"/>
    <s v="Exclude"/>
    <n v="0"/>
    <s v="Insufficient Data"/>
    <s v="Missing Information"/>
    <s v="Exclude"/>
    <x v="436"/>
    <d v="2023-10-21T00:00:00"/>
    <s v="Yes"/>
    <s v="Online"/>
    <s v="Mumbai"/>
    <x v="2"/>
    <n v="-663.86"/>
  </r>
  <r>
    <s v="Training"/>
    <s v="Flex Trainer"/>
    <x v="5"/>
    <s v="Number"/>
    <s v="9"/>
    <s v="Yes"/>
    <m/>
    <s v="Available"/>
    <m/>
    <m/>
    <s v="Invalid"/>
    <s v="Exclude"/>
    <n v="0"/>
    <s v="Insufficient Data"/>
    <s v="Missing Information"/>
    <s v="Exclude"/>
    <x v="437"/>
    <d v="2024-08-26T00:00:00"/>
    <s v="Yes"/>
    <s v="Retail"/>
    <s v="Mumbai"/>
    <x v="2"/>
    <n v="2621.5"/>
  </r>
  <r>
    <s v="Training"/>
    <s v="ZoomX Invincible"/>
    <x v="4"/>
    <s v="Missing"/>
    <s v="Unknown"/>
    <s v="No"/>
    <m/>
    <s v="Available"/>
    <m/>
    <m/>
    <s v="Invalid"/>
    <s v="Exclude"/>
    <n v="0"/>
    <s v="Insufficient Data"/>
    <s v="Missing Information"/>
    <s v="Exclude"/>
    <x v="92"/>
    <d v="2025-06-14T00:00:00"/>
    <s v="Yes"/>
    <s v="Retail"/>
    <s v="Mumbai"/>
    <x v="2"/>
    <n v="1992.12"/>
  </r>
  <r>
    <s v="Running"/>
    <s v="Free RN"/>
    <x v="0"/>
    <s v="Alphabet"/>
    <s v="M"/>
    <s v="Yes"/>
    <m/>
    <s v="Available"/>
    <m/>
    <m/>
    <s v="Invalid"/>
    <s v="Exclude"/>
    <n v="0"/>
    <s v="Insufficient Data"/>
    <s v="Missing Information"/>
    <s v="Exclude"/>
    <x v="2"/>
    <s v="Missing Date"/>
    <s v="No"/>
    <s v="Online"/>
    <s v="Hyderabad"/>
    <x v="1"/>
    <n v="1216.3399999999999"/>
  </r>
  <r>
    <s v="Soccer"/>
    <s v="Premier III"/>
    <x v="1"/>
    <s v="Alphabet"/>
    <s v="L"/>
    <s v="Yes"/>
    <m/>
    <s v="Available"/>
    <m/>
    <n v="0.91"/>
    <s v="Valid"/>
    <s v="Include"/>
    <n v="0"/>
    <s v="Insufficient Data"/>
    <s v="Missing Information"/>
    <s v="Exclude"/>
    <x v="276"/>
    <d v="2025-05-28T00:00:00"/>
    <s v="Yes"/>
    <s v="Retail"/>
    <s v="Mumbai"/>
    <x v="2"/>
    <n v="3594.94"/>
  </r>
  <r>
    <s v="Lifestyle"/>
    <s v="Blazer Mid"/>
    <x v="5"/>
    <s v="Number"/>
    <s v="9"/>
    <s v="Yes"/>
    <m/>
    <s v="Available"/>
    <n v="4032.43"/>
    <m/>
    <s v="Invalid"/>
    <s v="Exclude"/>
    <n v="0"/>
    <s v="Insufficient Data"/>
    <s v="Missing Information"/>
    <s v="Exclude"/>
    <x v="2"/>
    <s v="Missing Date"/>
    <s v="No"/>
    <s v="Online"/>
    <s v="Hyderabad"/>
    <x v="1"/>
    <n v="2059.4"/>
  </r>
  <r>
    <s v="Lifestyle"/>
    <s v="Dunk Low"/>
    <x v="2"/>
    <s v="Alphabet"/>
    <s v="XL"/>
    <s v="Yes"/>
    <m/>
    <s v="Available"/>
    <m/>
    <n v="0.46"/>
    <s v="Valid"/>
    <s v="Include"/>
    <n v="0"/>
    <s v="Insufficient Data"/>
    <s v="Missing Information"/>
    <s v="Exclude"/>
    <x v="2"/>
    <s v="Missing Date"/>
    <s v="No"/>
    <s v="Online"/>
    <s v="Pune"/>
    <x v="3"/>
    <n v="3700.77"/>
  </r>
  <r>
    <s v="Running"/>
    <s v="Free RN"/>
    <x v="0"/>
    <s v="Alphabet"/>
    <s v="M"/>
    <s v="Yes"/>
    <n v="1"/>
    <s v="Sold"/>
    <n v="2555.1799999999998"/>
    <m/>
    <s v="Invalid"/>
    <s v="Exclude"/>
    <n v="0"/>
    <n v="2555.1799999999998"/>
    <s v="Valid Revenue"/>
    <s v="Include"/>
    <x v="42"/>
    <d v="2024-09-14T00:00:00"/>
    <s v="Yes"/>
    <s v="Online"/>
    <s v="Delhi"/>
    <x v="4"/>
    <n v="1820.38"/>
  </r>
  <r>
    <s v="Running"/>
    <s v="React Infinity"/>
    <x v="1"/>
    <s v="Alphabet"/>
    <s v="L"/>
    <s v="Yes"/>
    <m/>
    <s v="Available"/>
    <m/>
    <m/>
    <s v="Invalid"/>
    <s v="Exclude"/>
    <n v="0"/>
    <s v="Insufficient Data"/>
    <s v="Missing Information"/>
    <s v="Exclude"/>
    <x v="438"/>
    <d v="2024-01-10T00:00:00"/>
    <s v="Yes"/>
    <s v="Retail"/>
    <s v="bengaluru"/>
    <x v="0"/>
    <n v="2815.43"/>
  </r>
  <r>
    <s v="Running"/>
    <s v="Air Zoom"/>
    <x v="1"/>
    <s v="Alphabet"/>
    <s v="L"/>
    <s v="Yes"/>
    <n v="4"/>
    <s v="Sold"/>
    <n v="3317.71"/>
    <m/>
    <s v="Invalid"/>
    <s v="Exclude"/>
    <n v="0"/>
    <n v="13270.84"/>
    <s v="Valid Revenue"/>
    <s v="Include"/>
    <x v="2"/>
    <s v="Missing Date"/>
    <s v="No"/>
    <s v="Online"/>
    <s v="Hyderabad"/>
    <x v="1"/>
    <n v="-198"/>
  </r>
  <r>
    <s v="Training"/>
    <s v="Flex Trainer"/>
    <x v="6"/>
    <s v="Number"/>
    <s v="6"/>
    <s v="Yes"/>
    <m/>
    <s v="Available"/>
    <n v="8442.39"/>
    <m/>
    <s v="Invalid"/>
    <s v="Exclude"/>
    <n v="0"/>
    <s v="Insufficient Data"/>
    <s v="Missing Information"/>
    <s v="Exclude"/>
    <x v="301"/>
    <d v="2025-02-10T00:00:00"/>
    <s v="Yes"/>
    <s v="Retail"/>
    <s v="Mumbai"/>
    <x v="2"/>
    <n v="3126.66"/>
  </r>
  <r>
    <s v="Training"/>
    <s v="Metcon 7"/>
    <x v="1"/>
    <s v="Alphabet"/>
    <s v="L"/>
    <s v="Yes"/>
    <n v="-1"/>
    <s v="Check Return/Refund"/>
    <m/>
    <m/>
    <s v="Invalid"/>
    <s v="Exclude"/>
    <n v="0"/>
    <s v="Insufficient Data"/>
    <s v="Missing Information"/>
    <s v="Exclude"/>
    <x v="439"/>
    <d v="2024-08-11T00:00:00"/>
    <s v="Yes"/>
    <s v="Online"/>
    <s v="Delhi"/>
    <x v="4"/>
    <n v="-65.959999999999994"/>
  </r>
  <r>
    <s v="Training"/>
    <s v="ZoomX Invincible"/>
    <x v="2"/>
    <s v="Alphabet"/>
    <s v="XL"/>
    <s v="Yes"/>
    <m/>
    <s v="Available"/>
    <n v="8535.31"/>
    <m/>
    <s v="Invalid"/>
    <s v="Exclude"/>
    <n v="0"/>
    <s v="Insufficient Data"/>
    <s v="Missing Information"/>
    <s v="Exclude"/>
    <x v="307"/>
    <d v="2024-08-29T00:00:00"/>
    <s v="Yes"/>
    <s v="Retail"/>
    <s v="Delhi"/>
    <x v="4"/>
    <n v="1159.57"/>
  </r>
  <r>
    <s v="Lifestyle"/>
    <s v="Blazer Mid"/>
    <x v="1"/>
    <s v="Alphabet"/>
    <s v="L"/>
    <s v="Yes"/>
    <m/>
    <s v="Available"/>
    <n v="8955.52"/>
    <m/>
    <s v="Invalid"/>
    <s v="Exclude"/>
    <n v="0"/>
    <s v="Insufficient Data"/>
    <s v="Missing Information"/>
    <s v="Exclude"/>
    <x v="2"/>
    <s v="Missing Date"/>
    <s v="No"/>
    <s v="Retail"/>
    <s v="Pune"/>
    <x v="3"/>
    <n v="491.85"/>
  </r>
  <r>
    <s v="Soccer"/>
    <s v="Phantom GT"/>
    <x v="1"/>
    <s v="Alphabet"/>
    <s v="L"/>
    <s v="Yes"/>
    <m/>
    <s v="Available"/>
    <m/>
    <n v="1.1599999999999999"/>
    <s v="Invalid"/>
    <s v="Exclude"/>
    <n v="0"/>
    <s v="Insufficient Data"/>
    <s v="Missing Information"/>
    <s v="Exclude"/>
    <x v="2"/>
    <s v="Missing Date"/>
    <s v="No"/>
    <s v="Online"/>
    <s v="Delhi"/>
    <x v="4"/>
    <n v="2484.31"/>
  </r>
  <r>
    <s v="Basketball"/>
    <s v="Kyrie Flytrap"/>
    <x v="5"/>
    <s v="Number"/>
    <s v="9"/>
    <s v="Yes"/>
    <n v="-1"/>
    <s v="Check Return/Refund"/>
    <m/>
    <n v="1.2"/>
    <s v="Invalid"/>
    <s v="Exclude"/>
    <n v="0"/>
    <s v="Insufficient Data"/>
    <s v="Missing Information"/>
    <s v="Exclude"/>
    <x v="2"/>
    <s v="Missing Date"/>
    <s v="No"/>
    <s v="Retail"/>
    <s v="Bangalore"/>
    <x v="5"/>
    <n v="-592.41"/>
  </r>
  <r>
    <s v="Lifestyle"/>
    <s v="Waffle One"/>
    <x v="0"/>
    <s v="Alphabet"/>
    <s v="M"/>
    <s v="Yes"/>
    <n v="3"/>
    <s v="Sold"/>
    <n v="2765.77"/>
    <m/>
    <s v="Invalid"/>
    <s v="Exclude"/>
    <n v="0"/>
    <n v="8297.31"/>
    <s v="Valid Revenue"/>
    <s v="Include"/>
    <x v="74"/>
    <d v="2025-01-08T00:00:00"/>
    <s v="Yes"/>
    <s v="Retail"/>
    <s v="bengaluru"/>
    <x v="0"/>
    <n v="2785.94"/>
  </r>
  <r>
    <s v="Training"/>
    <s v="ZoomX Invincible"/>
    <x v="2"/>
    <s v="Alphabet"/>
    <s v="XL"/>
    <s v="Yes"/>
    <n v="3"/>
    <s v="Sold"/>
    <m/>
    <m/>
    <s v="Invalid"/>
    <s v="Exclude"/>
    <n v="0"/>
    <s v="Insufficient Data"/>
    <s v="Missing Information"/>
    <s v="Exclude"/>
    <x v="2"/>
    <s v="Missing Date"/>
    <s v="No"/>
    <s v="Online"/>
    <s v="Delhi"/>
    <x v="4"/>
    <n v="2418.7399999999998"/>
  </r>
  <r>
    <s v="Basketball"/>
    <s v="Zoom Freak"/>
    <x v="2"/>
    <s v="Alphabet"/>
    <s v="XL"/>
    <s v="Yes"/>
    <m/>
    <s v="Available"/>
    <n v="8399.35"/>
    <m/>
    <s v="Invalid"/>
    <s v="Exclude"/>
    <n v="0"/>
    <s v="Insufficient Data"/>
    <s v="Missing Information"/>
    <s v="Exclude"/>
    <x v="11"/>
    <d v="2025-05-31T00:00:00"/>
    <s v="Yes"/>
    <s v="Online"/>
    <s v="Mumbai"/>
    <x v="2"/>
    <n v="2967.22"/>
  </r>
  <r>
    <s v="Basketball"/>
    <s v="LeBron 20"/>
    <x v="4"/>
    <s v="Missing"/>
    <s v="Unknown"/>
    <s v="No"/>
    <m/>
    <s v="Available"/>
    <n v="8187.65"/>
    <n v="1.01"/>
    <s v="Invalid"/>
    <s v="Exclude"/>
    <n v="0"/>
    <s v="Insufficient Data"/>
    <s v="Missing Information"/>
    <s v="Exclude"/>
    <x v="440"/>
    <d v="2023-12-11T00:00:00"/>
    <s v="Yes"/>
    <s v="Retail"/>
    <s v="Pune"/>
    <x v="3"/>
    <n v="196.88"/>
  </r>
  <r>
    <s v="Basketball"/>
    <s v="Air Jordan"/>
    <x v="4"/>
    <s v="Missing"/>
    <s v="Unknown"/>
    <s v="No"/>
    <n v="1"/>
    <s v="Sold"/>
    <n v="8666.84"/>
    <n v="0.3"/>
    <s v="Valid"/>
    <s v="Include"/>
    <n v="6066.79"/>
    <n v="6066.7879999999996"/>
    <s v="Valid Revenue"/>
    <s v="Include"/>
    <x v="171"/>
    <d v="2025-02-13T00:00:00"/>
    <s v="Yes"/>
    <s v="Online"/>
    <s v="Hyderabad"/>
    <x v="1"/>
    <n v="204.77"/>
  </r>
  <r>
    <s v="Training"/>
    <s v="Metcon 7"/>
    <x v="1"/>
    <s v="Alphabet"/>
    <s v="L"/>
    <s v="Yes"/>
    <m/>
    <s v="Available"/>
    <n v="3005.37"/>
    <m/>
    <s v="Invalid"/>
    <s v="Exclude"/>
    <n v="0"/>
    <s v="Insufficient Data"/>
    <s v="Missing Information"/>
    <s v="Exclude"/>
    <x v="240"/>
    <d v="2025-03-09T00:00:00"/>
    <s v="Yes"/>
    <s v="Retail"/>
    <s v="Kolkata"/>
    <x v="6"/>
    <n v="-288.77"/>
  </r>
  <r>
    <s v="Soccer"/>
    <s v="Tiempo Legend"/>
    <x v="9"/>
    <s v="Number"/>
    <s v="10"/>
    <s v="Yes"/>
    <n v="3"/>
    <s v="Sold"/>
    <m/>
    <m/>
    <s v="Invalid"/>
    <s v="Exclude"/>
    <n v="0"/>
    <s v="Insufficient Data"/>
    <s v="Missing Information"/>
    <s v="Exclude"/>
    <x v="197"/>
    <d v="2025-06-29T00:00:00"/>
    <s v="Yes"/>
    <s v="Retail"/>
    <s v="Kolkata"/>
    <x v="6"/>
    <n v="28.77"/>
  </r>
  <r>
    <s v="Basketball"/>
    <s v="Zoom Freak"/>
    <x v="4"/>
    <s v="Missing"/>
    <s v="Unknown"/>
    <s v="No"/>
    <m/>
    <s v="Available"/>
    <n v="4731.54"/>
    <m/>
    <s v="Invalid"/>
    <s v="Exclude"/>
    <n v="0"/>
    <s v="Insufficient Data"/>
    <s v="Missing Information"/>
    <s v="Exclude"/>
    <x v="44"/>
    <d v="2024-07-11T00:00:00"/>
    <s v="Yes"/>
    <s v="Online"/>
    <s v="Delhi"/>
    <x v="4"/>
    <n v="3485.33"/>
  </r>
  <r>
    <s v="Running"/>
    <s v="Free RN"/>
    <x v="1"/>
    <s v="Alphabet"/>
    <s v="L"/>
    <s v="Yes"/>
    <m/>
    <s v="Available"/>
    <n v="9297.64"/>
    <n v="0.16"/>
    <s v="Valid"/>
    <s v="Include"/>
    <n v="0"/>
    <s v="Insufficient Data"/>
    <s v="Missing Information"/>
    <s v="Exclude"/>
    <x v="441"/>
    <d v="2025-02-16T00:00:00"/>
    <s v="Yes"/>
    <s v="Retail"/>
    <s v="Delhi"/>
    <x v="4"/>
    <n v="36.700000000000003"/>
  </r>
  <r>
    <s v="Training"/>
    <s v="ZoomX Invincible"/>
    <x v="4"/>
    <s v="Missing"/>
    <s v="Unknown"/>
    <s v="No"/>
    <n v="4"/>
    <s v="Sold"/>
    <m/>
    <n v="0.9"/>
    <s v="Valid"/>
    <s v="Include"/>
    <n v="0"/>
    <s v="Insufficient Data"/>
    <s v="Missing Information"/>
    <s v="Exclude"/>
    <x v="29"/>
    <d v="2025-03-05T00:00:00"/>
    <s v="Yes"/>
    <s v="Online"/>
    <s v="Hyderabad"/>
    <x v="1"/>
    <n v="20.309999999999999"/>
  </r>
  <r>
    <s v="Lifestyle"/>
    <s v="Blazer Mid"/>
    <x v="1"/>
    <s v="Alphabet"/>
    <s v="L"/>
    <s v="Yes"/>
    <m/>
    <s v="Available"/>
    <m/>
    <n v="0.5"/>
    <s v="Valid"/>
    <s v="Include"/>
    <n v="0"/>
    <s v="Insufficient Data"/>
    <s v="Missing Information"/>
    <s v="Exclude"/>
    <x v="370"/>
    <d v="2025-01-24T00:00:00"/>
    <s v="Yes"/>
    <s v="Online"/>
    <s v="Hyderabad"/>
    <x v="1"/>
    <n v="3419.32"/>
  </r>
  <r>
    <s v="Basketball"/>
    <s v="Kyrie Flytrap"/>
    <x v="0"/>
    <s v="Alphabet"/>
    <s v="M"/>
    <s v="Yes"/>
    <m/>
    <s v="Available"/>
    <n v="5562.46"/>
    <m/>
    <s v="Invalid"/>
    <s v="Exclude"/>
    <n v="0"/>
    <s v="Insufficient Data"/>
    <s v="Missing Information"/>
    <s v="Exclude"/>
    <x v="412"/>
    <d v="2025-04-14T00:00:00"/>
    <s v="Yes"/>
    <s v="Retail"/>
    <s v="Kolkata"/>
    <x v="6"/>
    <n v="1090.52"/>
  </r>
  <r>
    <s v="Lifestyle"/>
    <s v="Waffle One"/>
    <x v="1"/>
    <s v="Alphabet"/>
    <s v="L"/>
    <s v="Yes"/>
    <m/>
    <s v="Available"/>
    <n v="8462.09"/>
    <n v="0.08"/>
    <s v="Valid"/>
    <s v="Include"/>
    <n v="0"/>
    <s v="Insufficient Data"/>
    <s v="Missing Information"/>
    <s v="Exclude"/>
    <x v="166"/>
    <d v="2024-10-21T00:00:00"/>
    <s v="Yes"/>
    <s v="Online"/>
    <s v="Mumbai"/>
    <x v="2"/>
    <n v="1720.4"/>
  </r>
  <r>
    <s v="Training"/>
    <s v="ZoomX Invincible"/>
    <x v="8"/>
    <s v="Number"/>
    <s v="7"/>
    <s v="Yes"/>
    <n v="4"/>
    <s v="Sold"/>
    <m/>
    <n v="0.97"/>
    <s v="Valid"/>
    <s v="Include"/>
    <n v="0"/>
    <s v="Insufficient Data"/>
    <s v="Missing Information"/>
    <s v="Exclude"/>
    <x v="126"/>
    <d v="2025-06-30T00:00:00"/>
    <s v="Yes"/>
    <s v="Retail"/>
    <s v="Mumbai"/>
    <x v="2"/>
    <n v="1861.15"/>
  </r>
  <r>
    <s v="Lifestyle"/>
    <s v="Blazer Mid"/>
    <x v="10"/>
    <s v="Number"/>
    <s v="8"/>
    <s v="Yes"/>
    <n v="3"/>
    <s v="Sold"/>
    <n v="3723.21"/>
    <m/>
    <s v="Invalid"/>
    <s v="Exclude"/>
    <n v="0"/>
    <n v="11169.630000000001"/>
    <s v="Valid Revenue"/>
    <s v="Include"/>
    <x v="428"/>
    <d v="2025-06-22T00:00:00"/>
    <s v="Yes"/>
    <s v="Online"/>
    <s v="bengaluru"/>
    <x v="0"/>
    <n v="-1133.4000000000001"/>
  </r>
  <r>
    <s v="Basketball"/>
    <s v="LeBron 20"/>
    <x v="0"/>
    <s v="Alphabet"/>
    <s v="M"/>
    <s v="Yes"/>
    <m/>
    <s v="Available"/>
    <m/>
    <m/>
    <s v="Invalid"/>
    <s v="Exclude"/>
    <n v="0"/>
    <s v="Insufficient Data"/>
    <s v="Missing Information"/>
    <s v="Exclude"/>
    <x v="187"/>
    <d v="2025-06-18T00:00:00"/>
    <s v="Yes"/>
    <s v="Retail"/>
    <s v="bengaluru"/>
    <x v="0"/>
    <n v="-1117.98"/>
  </r>
  <r>
    <s v="Lifestyle"/>
    <s v="Blazer Mid"/>
    <x v="4"/>
    <s v="Missing"/>
    <s v="Unknown"/>
    <s v="No"/>
    <n v="2"/>
    <s v="Sold"/>
    <m/>
    <m/>
    <s v="Invalid"/>
    <s v="Exclude"/>
    <n v="0"/>
    <s v="Insufficient Data"/>
    <s v="Missing Information"/>
    <s v="Exclude"/>
    <x v="121"/>
    <d v="2025-01-06T00:00:00"/>
    <s v="Yes"/>
    <s v="Online"/>
    <s v="Mumbai"/>
    <x v="2"/>
    <n v="1567.18"/>
  </r>
  <r>
    <s v="Running"/>
    <s v="Free RN"/>
    <x v="1"/>
    <s v="Alphabet"/>
    <s v="L"/>
    <s v="Yes"/>
    <n v="0"/>
    <s v="Available"/>
    <n v="7734.26"/>
    <n v="0.47"/>
    <s v="Valid"/>
    <s v="Include"/>
    <n v="0"/>
    <n v="0"/>
    <s v="No Recorded Revenue"/>
    <s v="Exclude"/>
    <x v="156"/>
    <d v="2025-02-09T00:00:00"/>
    <s v="Yes"/>
    <s v="Online"/>
    <s v="Bangalore"/>
    <x v="5"/>
    <n v="1921.82"/>
  </r>
  <r>
    <s v="Soccer"/>
    <s v="Phantom GT"/>
    <x v="1"/>
    <s v="Alphabet"/>
    <s v="L"/>
    <s v="Yes"/>
    <n v="4"/>
    <s v="Sold"/>
    <m/>
    <n v="0.56999999999999995"/>
    <s v="Valid"/>
    <s v="Include"/>
    <n v="0"/>
    <s v="Insufficient Data"/>
    <s v="Missing Information"/>
    <s v="Exclude"/>
    <x v="442"/>
    <d v="2024-11-30T00:00:00"/>
    <s v="Yes"/>
    <s v="Online"/>
    <s v="Pune"/>
    <x v="3"/>
    <n v="3176.71"/>
  </r>
  <r>
    <s v="Running"/>
    <s v="Pegasus Turbo"/>
    <x v="4"/>
    <s v="Missing"/>
    <s v="Unknown"/>
    <s v="No"/>
    <m/>
    <s v="Available"/>
    <m/>
    <m/>
    <s v="Invalid"/>
    <s v="Exclude"/>
    <n v="0"/>
    <s v="Insufficient Data"/>
    <s v="Missing Information"/>
    <s v="Exclude"/>
    <x v="240"/>
    <d v="2025-03-09T00:00:00"/>
    <s v="Yes"/>
    <s v="Online"/>
    <s v="bengaluru"/>
    <x v="0"/>
    <n v="3276.53"/>
  </r>
  <r>
    <s v="Running"/>
    <s v="Pegasus Turbo"/>
    <x v="3"/>
    <s v="Number"/>
    <s v="11"/>
    <s v="Yes"/>
    <m/>
    <s v="Available"/>
    <n v="9572.44"/>
    <m/>
    <s v="Invalid"/>
    <s v="Exclude"/>
    <n v="0"/>
    <s v="Insufficient Data"/>
    <s v="Missing Information"/>
    <s v="Exclude"/>
    <x v="349"/>
    <d v="2025-03-08T00:00:00"/>
    <s v="Yes"/>
    <s v="Retail"/>
    <s v="Hyderabad"/>
    <x v="1"/>
    <n v="-694.97"/>
  </r>
  <r>
    <s v="Soccer"/>
    <s v="Phantom GT"/>
    <x v="0"/>
    <s v="Alphabet"/>
    <s v="M"/>
    <s v="Yes"/>
    <n v="-1"/>
    <s v="Check Return/Refund"/>
    <m/>
    <n v="0.38"/>
    <s v="Valid"/>
    <s v="Include"/>
    <n v="0"/>
    <s v="Insufficient Data"/>
    <s v="Missing Information"/>
    <s v="Exclude"/>
    <x v="136"/>
    <d v="2024-12-16T00:00:00"/>
    <s v="Yes"/>
    <s v="Online"/>
    <s v="Mumbai"/>
    <x v="2"/>
    <n v="1350.25"/>
  </r>
  <r>
    <s v="Running"/>
    <s v="React Infinity"/>
    <x v="2"/>
    <s v="Alphabet"/>
    <s v="XL"/>
    <s v="Yes"/>
    <m/>
    <s v="Available"/>
    <n v="6323.74"/>
    <n v="0.8"/>
    <s v="Valid"/>
    <s v="Include"/>
    <n v="0"/>
    <s v="Insufficient Data"/>
    <s v="Missing Information"/>
    <s v="Exclude"/>
    <x v="2"/>
    <s v="Missing Date"/>
    <s v="No"/>
    <s v="Retail"/>
    <s v="Kolkata"/>
    <x v="6"/>
    <n v="492.62"/>
  </r>
  <r>
    <s v="Running"/>
    <s v="React Infinity"/>
    <x v="1"/>
    <s v="Alphabet"/>
    <s v="L"/>
    <s v="Yes"/>
    <m/>
    <s v="Available"/>
    <n v="8431.5499999999993"/>
    <m/>
    <s v="Invalid"/>
    <s v="Exclude"/>
    <n v="0"/>
    <s v="Insufficient Data"/>
    <s v="Missing Information"/>
    <s v="Exclude"/>
    <x v="55"/>
    <d v="2024-10-13T00:00:00"/>
    <s v="Yes"/>
    <s v="Retail"/>
    <s v="Mumbai"/>
    <x v="2"/>
    <n v="3977.41"/>
  </r>
  <r>
    <s v="Basketball"/>
    <s v="Air Jordan"/>
    <x v="2"/>
    <s v="Alphabet"/>
    <s v="XL"/>
    <s v="Yes"/>
    <n v="3"/>
    <s v="Sold"/>
    <m/>
    <m/>
    <s v="Invalid"/>
    <s v="Exclude"/>
    <n v="0"/>
    <s v="Insufficient Data"/>
    <s v="Missing Information"/>
    <s v="Exclude"/>
    <x v="2"/>
    <s v="Missing Date"/>
    <s v="No"/>
    <s v="Retail"/>
    <s v="Hyderabad"/>
    <x v="1"/>
    <n v="2732.23"/>
  </r>
  <r>
    <s v="Basketball"/>
    <s v="Kyrie Flytrap"/>
    <x v="1"/>
    <s v="Alphabet"/>
    <s v="L"/>
    <s v="Yes"/>
    <n v="1"/>
    <s v="Sold"/>
    <m/>
    <n v="0.49"/>
    <s v="Valid"/>
    <s v="Include"/>
    <n v="0"/>
    <s v="Insufficient Data"/>
    <s v="Missing Information"/>
    <s v="Exclude"/>
    <x v="2"/>
    <s v="Missing Date"/>
    <s v="No"/>
    <s v="Retail"/>
    <s v="Delhi"/>
    <x v="4"/>
    <n v="-532.65"/>
  </r>
  <r>
    <s v="Soccer"/>
    <s v="Tiempo Legend"/>
    <x v="3"/>
    <s v="Number"/>
    <s v="11"/>
    <s v="Yes"/>
    <m/>
    <s v="Available"/>
    <m/>
    <m/>
    <s v="Invalid"/>
    <s v="Exclude"/>
    <n v="0"/>
    <s v="Insufficient Data"/>
    <s v="Missing Information"/>
    <s v="Exclude"/>
    <x v="2"/>
    <s v="Missing Date"/>
    <s v="No"/>
    <s v="Online"/>
    <s v="bengaluru"/>
    <x v="0"/>
    <n v="1328.68"/>
  </r>
  <r>
    <s v="Running"/>
    <s v="React Infinity"/>
    <x v="1"/>
    <s v="Alphabet"/>
    <s v="L"/>
    <s v="Yes"/>
    <n v="1"/>
    <s v="Sold"/>
    <n v="7627.37"/>
    <m/>
    <s v="Invalid"/>
    <s v="Exclude"/>
    <n v="0"/>
    <n v="7627.37"/>
    <s v="Valid Revenue"/>
    <s v="Include"/>
    <x v="244"/>
    <d v="2025-03-27T00:00:00"/>
    <s v="Yes"/>
    <s v="Retail"/>
    <s v="bengaluru"/>
    <x v="0"/>
    <n v="2752.18"/>
  </r>
  <r>
    <s v="Running"/>
    <s v="React Infinity"/>
    <x v="6"/>
    <s v="Number"/>
    <s v="6"/>
    <s v="Yes"/>
    <n v="4"/>
    <s v="Sold"/>
    <m/>
    <m/>
    <s v="Invalid"/>
    <s v="Exclude"/>
    <n v="0"/>
    <s v="Insufficient Data"/>
    <s v="Missing Information"/>
    <s v="Exclude"/>
    <x v="2"/>
    <s v="Missing Date"/>
    <s v="No"/>
    <s v="Retail"/>
    <s v="Delhi"/>
    <x v="4"/>
    <n v="693.29"/>
  </r>
  <r>
    <s v="Basketball"/>
    <s v="Zoom Freak"/>
    <x v="0"/>
    <s v="Alphabet"/>
    <s v="M"/>
    <s v="Yes"/>
    <n v="3"/>
    <s v="Sold"/>
    <m/>
    <n v="0.06"/>
    <s v="Valid"/>
    <s v="Include"/>
    <n v="0"/>
    <s v="Insufficient Data"/>
    <s v="Missing Information"/>
    <s v="Exclude"/>
    <x v="79"/>
    <d v="2024-11-21T00:00:00"/>
    <s v="Yes"/>
    <s v="Retail"/>
    <s v="Kolkata"/>
    <x v="6"/>
    <n v="-236.15"/>
  </r>
  <r>
    <s v="Basketball"/>
    <s v="Air Jordan"/>
    <x v="0"/>
    <s v="Alphabet"/>
    <s v="M"/>
    <s v="Yes"/>
    <m/>
    <s v="Available"/>
    <n v="6435.2"/>
    <m/>
    <s v="Invalid"/>
    <s v="Exclude"/>
    <n v="0"/>
    <s v="Insufficient Data"/>
    <s v="Missing Information"/>
    <s v="Exclude"/>
    <x v="213"/>
    <d v="2024-09-21T00:00:00"/>
    <s v="Yes"/>
    <s v="Retail"/>
    <s v="Delhi"/>
    <x v="4"/>
    <n v="-1181.06"/>
  </r>
  <r>
    <s v="Lifestyle"/>
    <s v="Air Force 1"/>
    <x v="10"/>
    <s v="Number"/>
    <s v="8"/>
    <s v="Yes"/>
    <m/>
    <s v="Available"/>
    <m/>
    <m/>
    <s v="Invalid"/>
    <s v="Exclude"/>
    <n v="0"/>
    <s v="Insufficient Data"/>
    <s v="Missing Information"/>
    <s v="Exclude"/>
    <x v="2"/>
    <s v="Missing Date"/>
    <s v="No"/>
    <s v="Online"/>
    <s v="Bangalore"/>
    <x v="5"/>
    <n v="2058.9899999999998"/>
  </r>
  <r>
    <s v="Lifestyle"/>
    <s v="Air Force 1"/>
    <x v="4"/>
    <s v="Missing"/>
    <s v="Unknown"/>
    <s v="No"/>
    <m/>
    <s v="Available"/>
    <m/>
    <m/>
    <s v="Invalid"/>
    <s v="Exclude"/>
    <n v="0"/>
    <s v="Insufficient Data"/>
    <s v="Missing Information"/>
    <s v="Exclude"/>
    <x v="443"/>
    <d v="2023-08-12T00:00:00"/>
    <s v="Yes"/>
    <s v="Online"/>
    <s v="Hyderabad"/>
    <x v="1"/>
    <n v="3995.49"/>
  </r>
  <r>
    <s v="Basketball"/>
    <s v="Kyrie Flytrap"/>
    <x v="2"/>
    <s v="Alphabet"/>
    <s v="XL"/>
    <s v="Yes"/>
    <m/>
    <s v="Available"/>
    <n v="8869.93"/>
    <m/>
    <s v="Invalid"/>
    <s v="Exclude"/>
    <n v="0"/>
    <s v="Insufficient Data"/>
    <s v="Missing Information"/>
    <s v="Exclude"/>
    <x v="2"/>
    <s v="Missing Date"/>
    <s v="No"/>
    <s v="Retail"/>
    <s v="bengaluru"/>
    <x v="0"/>
    <n v="551.46"/>
  </r>
  <r>
    <s v="Training"/>
    <s v="Flex Trainer"/>
    <x v="10"/>
    <s v="Number"/>
    <s v="8"/>
    <s v="Yes"/>
    <m/>
    <s v="Available"/>
    <n v="2514"/>
    <n v="0.69"/>
    <s v="Valid"/>
    <s v="Include"/>
    <n v="0"/>
    <s v="Insufficient Data"/>
    <s v="Missing Information"/>
    <s v="Exclude"/>
    <x v="109"/>
    <d v="2025-03-06T00:00:00"/>
    <s v="Yes"/>
    <s v="Online"/>
    <s v="Kolkata"/>
    <x v="6"/>
    <n v="1345.4"/>
  </r>
  <r>
    <s v="Basketball"/>
    <s v="Air Jordan"/>
    <x v="10"/>
    <s v="Number"/>
    <s v="8"/>
    <s v="Yes"/>
    <n v="1"/>
    <s v="Sold"/>
    <n v="5835.6"/>
    <n v="1.04"/>
    <s v="Invalid"/>
    <s v="Exclude"/>
    <n v="-233.42"/>
    <s v="Insufficient Data"/>
    <s v="Missing Information"/>
    <s v="Exclude"/>
    <x v="2"/>
    <s v="Missing Date"/>
    <s v="No"/>
    <s v="Online"/>
    <s v="Kolkata"/>
    <x v="6"/>
    <n v="-1197.5999999999999"/>
  </r>
  <r>
    <s v="Running"/>
    <s v="Free RN"/>
    <x v="1"/>
    <s v="Alphabet"/>
    <s v="L"/>
    <s v="Yes"/>
    <m/>
    <s v="Available"/>
    <n v="9804.7800000000007"/>
    <m/>
    <s v="Invalid"/>
    <s v="Exclude"/>
    <n v="0"/>
    <s v="Insufficient Data"/>
    <s v="Missing Information"/>
    <s v="Exclude"/>
    <x v="284"/>
    <d v="2025-05-26T00:00:00"/>
    <s v="Yes"/>
    <s v="Online"/>
    <s v="Pune"/>
    <x v="3"/>
    <n v="-965.5"/>
  </r>
  <r>
    <s v="Soccer"/>
    <s v="Mercurial Superfly"/>
    <x v="4"/>
    <s v="Missing"/>
    <s v="Unknown"/>
    <s v="No"/>
    <m/>
    <s v="Available"/>
    <n v="7538.96"/>
    <m/>
    <s v="Invalid"/>
    <s v="Exclude"/>
    <n v="0"/>
    <s v="Insufficient Data"/>
    <s v="Missing Information"/>
    <s v="Exclude"/>
    <x v="58"/>
    <d v="2025-03-31T00:00:00"/>
    <s v="Yes"/>
    <s v="Online"/>
    <s v="Delhi"/>
    <x v="4"/>
    <n v="2407.4"/>
  </r>
  <r>
    <s v="Soccer"/>
    <s v="Phantom GT"/>
    <x v="2"/>
    <s v="Alphabet"/>
    <s v="XL"/>
    <s v="Yes"/>
    <n v="2"/>
    <s v="Sold"/>
    <m/>
    <n v="0.7"/>
    <s v="Valid"/>
    <s v="Include"/>
    <n v="0"/>
    <s v="Insufficient Data"/>
    <s v="Missing Information"/>
    <s v="Exclude"/>
    <x v="97"/>
    <d v="2025-03-10T00:00:00"/>
    <s v="Yes"/>
    <s v="Online"/>
    <s v="Bangalore"/>
    <x v="5"/>
    <n v="1561.59"/>
  </r>
  <r>
    <s v="Running"/>
    <s v="React Infinity"/>
    <x v="4"/>
    <s v="Missing"/>
    <s v="Unknown"/>
    <s v="No"/>
    <m/>
    <s v="Available"/>
    <m/>
    <m/>
    <s v="Invalid"/>
    <s v="Exclude"/>
    <n v="0"/>
    <s v="Insufficient Data"/>
    <s v="Missing Information"/>
    <s v="Exclude"/>
    <x v="199"/>
    <d v="2024-06-10T00:00:00"/>
    <s v="Yes"/>
    <s v="Online"/>
    <s v="bengaluru"/>
    <x v="0"/>
    <n v="2772.69"/>
  </r>
  <r>
    <s v="Training"/>
    <s v="ZoomX Invincible"/>
    <x v="2"/>
    <s v="Alphabet"/>
    <s v="XL"/>
    <s v="Yes"/>
    <n v="1"/>
    <s v="Sold"/>
    <n v="4614.33"/>
    <n v="0.47"/>
    <s v="Valid"/>
    <s v="Include"/>
    <n v="2445.59"/>
    <n v="2445.5949000000001"/>
    <s v="Valid Revenue"/>
    <s v="Include"/>
    <x v="372"/>
    <d v="2024-10-07T00:00:00"/>
    <s v="Yes"/>
    <s v="Online"/>
    <s v="Pune"/>
    <x v="3"/>
    <n v="-440.44"/>
  </r>
  <r>
    <s v="Running"/>
    <s v="Air Zoom"/>
    <x v="0"/>
    <s v="Alphabet"/>
    <s v="M"/>
    <s v="Yes"/>
    <m/>
    <s v="Available"/>
    <m/>
    <m/>
    <s v="Invalid"/>
    <s v="Exclude"/>
    <n v="0"/>
    <s v="Insufficient Data"/>
    <s v="Missing Information"/>
    <s v="Exclude"/>
    <x v="2"/>
    <s v="Missing Date"/>
    <s v="No"/>
    <s v="Retail"/>
    <s v="Kolkata"/>
    <x v="6"/>
    <n v="2219.8200000000002"/>
  </r>
  <r>
    <s v="Basketball"/>
    <s v="Kyrie Flytrap"/>
    <x v="2"/>
    <s v="Alphabet"/>
    <s v="XL"/>
    <s v="Yes"/>
    <m/>
    <s v="Available"/>
    <n v="5732.66"/>
    <m/>
    <s v="Invalid"/>
    <s v="Exclude"/>
    <n v="0"/>
    <s v="Insufficient Data"/>
    <s v="Missing Information"/>
    <s v="Exclude"/>
    <x v="167"/>
    <d v="2024-01-30T00:00:00"/>
    <s v="Yes"/>
    <s v="Retail"/>
    <s v="Delhi"/>
    <x v="4"/>
    <n v="3187.59"/>
  </r>
  <r>
    <s v="Basketball"/>
    <s v="Air Jordan"/>
    <x v="2"/>
    <s v="Alphabet"/>
    <s v="XL"/>
    <s v="Yes"/>
    <m/>
    <s v="Available"/>
    <n v="3015.02"/>
    <m/>
    <s v="Invalid"/>
    <s v="Exclude"/>
    <n v="0"/>
    <s v="Insufficient Data"/>
    <s v="Missing Information"/>
    <s v="Exclude"/>
    <x v="444"/>
    <d v="2025-05-16T00:00:00"/>
    <s v="Yes"/>
    <s v="Online"/>
    <s v="Pune"/>
    <x v="3"/>
    <n v="2868.91"/>
  </r>
  <r>
    <s v="Training"/>
    <s v="SuperRep Go"/>
    <x v="9"/>
    <s v="Number"/>
    <s v="10"/>
    <s v="Yes"/>
    <m/>
    <s v="Available"/>
    <n v="5171.4399999999996"/>
    <n v="0.33"/>
    <s v="Valid"/>
    <s v="Include"/>
    <n v="0"/>
    <s v="Insufficient Data"/>
    <s v="Missing Information"/>
    <s v="Exclude"/>
    <x v="102"/>
    <d v="2025-05-27T00:00:00"/>
    <s v="Yes"/>
    <s v="Online"/>
    <s v="Pune"/>
    <x v="3"/>
    <n v="634.64"/>
  </r>
  <r>
    <s v="Lifestyle"/>
    <s v="Dunk Low"/>
    <x v="4"/>
    <s v="Missing"/>
    <s v="Unknown"/>
    <s v="No"/>
    <n v="2"/>
    <s v="Sold"/>
    <n v="5073.6899999999996"/>
    <m/>
    <s v="Invalid"/>
    <s v="Exclude"/>
    <n v="0"/>
    <n v="10147.379999999999"/>
    <s v="Valid Revenue"/>
    <s v="Include"/>
    <x v="445"/>
    <d v="2025-07-12T00:00:00"/>
    <s v="Yes"/>
    <s v="Online"/>
    <s v="Hyderabad"/>
    <x v="1"/>
    <n v="-1033.3499999999999"/>
  </r>
  <r>
    <s v="Soccer"/>
    <s v="Mercurial Superfly"/>
    <x v="1"/>
    <s v="Alphabet"/>
    <s v="L"/>
    <s v="Yes"/>
    <m/>
    <s v="Available"/>
    <m/>
    <n v="0.77"/>
    <s v="Valid"/>
    <s v="Include"/>
    <n v="0"/>
    <s v="Insufficient Data"/>
    <s v="Missing Information"/>
    <s v="Exclude"/>
    <x v="446"/>
    <d v="2024-04-15T00:00:00"/>
    <s v="Yes"/>
    <s v="Retail"/>
    <s v="Delhi"/>
    <x v="4"/>
    <n v="88.55"/>
  </r>
  <r>
    <s v="Basketball"/>
    <s v="Air Jordan"/>
    <x v="1"/>
    <s v="Alphabet"/>
    <s v="L"/>
    <s v="Yes"/>
    <m/>
    <s v="Available"/>
    <m/>
    <n v="0.19"/>
    <s v="Valid"/>
    <s v="Include"/>
    <n v="0"/>
    <s v="Insufficient Data"/>
    <s v="Missing Information"/>
    <s v="Exclude"/>
    <x v="419"/>
    <d v="2025-05-14T00:00:00"/>
    <s v="Yes"/>
    <s v="Retail"/>
    <s v="Delhi"/>
    <x v="4"/>
    <n v="31.3"/>
  </r>
  <r>
    <s v="Soccer"/>
    <s v="Mercurial Superfly"/>
    <x v="2"/>
    <s v="Alphabet"/>
    <s v="XL"/>
    <s v="Yes"/>
    <n v="3"/>
    <s v="Sold"/>
    <n v="4009.47"/>
    <n v="1.21"/>
    <s v="Invalid"/>
    <s v="Exclude"/>
    <n v="-2525.9699999999998"/>
    <s v="Insufficient Data"/>
    <s v="Missing Information"/>
    <s v="Exclude"/>
    <x v="338"/>
    <d v="2024-08-28T00:00:00"/>
    <s v="Yes"/>
    <s v="Online"/>
    <s v="Pune"/>
    <x v="3"/>
    <n v="2434.87"/>
  </r>
  <r>
    <s v="Lifestyle"/>
    <s v="Blazer Mid"/>
    <x v="4"/>
    <s v="Missing"/>
    <s v="Unknown"/>
    <s v="No"/>
    <m/>
    <s v="Available"/>
    <m/>
    <m/>
    <s v="Invalid"/>
    <s v="Exclude"/>
    <n v="0"/>
    <s v="Insufficient Data"/>
    <s v="Missing Information"/>
    <s v="Exclude"/>
    <x v="2"/>
    <s v="Missing Date"/>
    <s v="No"/>
    <s v="Retail"/>
    <s v="Mumbai"/>
    <x v="2"/>
    <n v="-518.65"/>
  </r>
  <r>
    <s v="Soccer"/>
    <s v="Premier III"/>
    <x v="4"/>
    <s v="Missing"/>
    <s v="Unknown"/>
    <s v="No"/>
    <m/>
    <s v="Available"/>
    <n v="7176.21"/>
    <m/>
    <s v="Invalid"/>
    <s v="Exclude"/>
    <n v="0"/>
    <s v="Insufficient Data"/>
    <s v="Missing Information"/>
    <s v="Exclude"/>
    <x v="236"/>
    <d v="2025-07-08T00:00:00"/>
    <s v="Yes"/>
    <s v="Online"/>
    <s v="Bangalore"/>
    <x v="5"/>
    <n v="659.4"/>
  </r>
  <r>
    <s v="Lifestyle"/>
    <s v="Blazer Mid"/>
    <x v="1"/>
    <s v="Alphabet"/>
    <s v="L"/>
    <s v="Yes"/>
    <m/>
    <s v="Available"/>
    <n v="3911.84"/>
    <n v="0.42"/>
    <s v="Valid"/>
    <s v="Include"/>
    <n v="0"/>
    <s v="Insufficient Data"/>
    <s v="Missing Information"/>
    <s v="Exclude"/>
    <x v="123"/>
    <d v="2024-11-09T00:00:00"/>
    <s v="Yes"/>
    <s v="Online"/>
    <s v="Hyderabad"/>
    <x v="1"/>
    <n v="3601.48"/>
  </r>
  <r>
    <s v="Lifestyle"/>
    <s v="Blazer Mid"/>
    <x v="2"/>
    <s v="Alphabet"/>
    <s v="XL"/>
    <s v="Yes"/>
    <m/>
    <s v="Available"/>
    <n v="9682.4599999999991"/>
    <m/>
    <s v="Invalid"/>
    <s v="Exclude"/>
    <n v="0"/>
    <s v="Insufficient Data"/>
    <s v="Missing Information"/>
    <s v="Exclude"/>
    <x v="2"/>
    <s v="Missing Date"/>
    <s v="No"/>
    <s v="Online"/>
    <s v="Bangalore"/>
    <x v="5"/>
    <n v="3095.64"/>
  </r>
  <r>
    <s v="Lifestyle"/>
    <s v="Blazer Mid"/>
    <x v="1"/>
    <s v="Alphabet"/>
    <s v="L"/>
    <s v="Yes"/>
    <m/>
    <s v="Available"/>
    <m/>
    <n v="1.03"/>
    <s v="Invalid"/>
    <s v="Exclude"/>
    <n v="0"/>
    <s v="Insufficient Data"/>
    <s v="Missing Information"/>
    <s v="Exclude"/>
    <x v="447"/>
    <d v="2023-11-19T00:00:00"/>
    <s v="Yes"/>
    <s v="Retail"/>
    <s v="Bangalore"/>
    <x v="5"/>
    <n v="3855.21"/>
  </r>
  <r>
    <s v="Training"/>
    <s v="ZoomX Invincible"/>
    <x v="3"/>
    <s v="Number"/>
    <s v="11"/>
    <s v="Yes"/>
    <n v="-1"/>
    <s v="Check Return/Refund"/>
    <m/>
    <m/>
    <s v="Invalid"/>
    <s v="Exclude"/>
    <n v="0"/>
    <s v="Insufficient Data"/>
    <s v="Missing Information"/>
    <s v="Exclude"/>
    <x v="2"/>
    <s v="Missing Date"/>
    <s v="No"/>
    <s v="Retail"/>
    <s v="Kolkata"/>
    <x v="6"/>
    <n v="-734.72"/>
  </r>
  <r>
    <s v="Soccer"/>
    <s v="Phantom GT"/>
    <x v="2"/>
    <s v="Alphabet"/>
    <s v="XL"/>
    <s v="Yes"/>
    <m/>
    <s v="Available"/>
    <m/>
    <m/>
    <s v="Invalid"/>
    <s v="Exclude"/>
    <n v="0"/>
    <s v="Insufficient Data"/>
    <s v="Missing Information"/>
    <s v="Exclude"/>
    <x v="230"/>
    <d v="2024-10-12T00:00:00"/>
    <s v="Yes"/>
    <s v="Online"/>
    <s v="Delhi"/>
    <x v="4"/>
    <n v="2520.02"/>
  </r>
  <r>
    <s v="Training"/>
    <s v="Flex Trainer"/>
    <x v="8"/>
    <s v="Number"/>
    <s v="7"/>
    <s v="Yes"/>
    <n v="3"/>
    <s v="Sold"/>
    <n v="3938.59"/>
    <n v="0.98"/>
    <s v="Valid"/>
    <s v="Include"/>
    <n v="236.32"/>
    <n v="236.31540000000021"/>
    <s v="Valid Revenue"/>
    <s v="Include"/>
    <x v="448"/>
    <d v="2024-08-23T00:00:00"/>
    <s v="Yes"/>
    <s v="Online"/>
    <s v="Mumbai"/>
    <x v="2"/>
    <n v="635.39"/>
  </r>
  <r>
    <s v="Running"/>
    <s v="Free RN"/>
    <x v="8"/>
    <s v="Number"/>
    <s v="7"/>
    <s v="Yes"/>
    <m/>
    <s v="Available"/>
    <n v="8613.08"/>
    <m/>
    <s v="Invalid"/>
    <s v="Exclude"/>
    <n v="0"/>
    <s v="Insufficient Data"/>
    <s v="Missing Information"/>
    <s v="Exclude"/>
    <x v="449"/>
    <d v="2023-09-11T00:00:00"/>
    <s v="Yes"/>
    <s v="Retail"/>
    <s v="Hyderabad"/>
    <x v="1"/>
    <n v="-1049.73"/>
  </r>
  <r>
    <s v="Basketball"/>
    <s v="Air Jordan"/>
    <x v="5"/>
    <s v="Number"/>
    <s v="9"/>
    <s v="Yes"/>
    <m/>
    <s v="Available"/>
    <n v="3427.03"/>
    <n v="0.37"/>
    <s v="Valid"/>
    <s v="Include"/>
    <n v="0"/>
    <s v="Insufficient Data"/>
    <s v="Missing Information"/>
    <s v="Exclude"/>
    <x v="450"/>
    <d v="2025-02-02T00:00:00"/>
    <s v="Yes"/>
    <s v="Retail"/>
    <s v="Pune"/>
    <x v="3"/>
    <n v="2527.96"/>
  </r>
  <r>
    <s v="Soccer"/>
    <s v="Premier III"/>
    <x v="2"/>
    <s v="Alphabet"/>
    <s v="XL"/>
    <s v="Yes"/>
    <n v="1"/>
    <s v="Sold"/>
    <m/>
    <m/>
    <s v="Invalid"/>
    <s v="Exclude"/>
    <n v="0"/>
    <s v="Insufficient Data"/>
    <s v="Missing Information"/>
    <s v="Exclude"/>
    <x v="184"/>
    <d v="2024-12-29T00:00:00"/>
    <s v="Yes"/>
    <s v="Retail"/>
    <s v="Hyderabad"/>
    <x v="1"/>
    <n v="1087.27"/>
  </r>
  <r>
    <s v="Training"/>
    <s v="SuperRep Go"/>
    <x v="3"/>
    <s v="Number"/>
    <s v="11"/>
    <s v="Yes"/>
    <m/>
    <s v="Available"/>
    <n v="2579.36"/>
    <m/>
    <s v="Invalid"/>
    <s v="Exclude"/>
    <n v="0"/>
    <s v="Insufficient Data"/>
    <s v="Missing Information"/>
    <s v="Exclude"/>
    <x v="365"/>
    <d v="2025-03-13T00:00:00"/>
    <s v="Yes"/>
    <s v="Online"/>
    <s v="Mumbai"/>
    <x v="2"/>
    <n v="939.38"/>
  </r>
  <r>
    <s v="Soccer"/>
    <s v="Tiempo Legend"/>
    <x v="10"/>
    <s v="Number"/>
    <s v="8"/>
    <s v="Yes"/>
    <n v="3"/>
    <s v="Sold"/>
    <m/>
    <m/>
    <s v="Invalid"/>
    <s v="Exclude"/>
    <n v="0"/>
    <s v="Insufficient Data"/>
    <s v="Missing Information"/>
    <s v="Exclude"/>
    <x v="2"/>
    <s v="Missing Date"/>
    <s v="No"/>
    <s v="Retail"/>
    <s v="Bangalore"/>
    <x v="5"/>
    <n v="1125.29"/>
  </r>
  <r>
    <s v="Soccer"/>
    <s v="Premier III"/>
    <x v="1"/>
    <s v="Alphabet"/>
    <s v="L"/>
    <s v="Yes"/>
    <m/>
    <s v="Available"/>
    <m/>
    <m/>
    <s v="Invalid"/>
    <s v="Exclude"/>
    <n v="0"/>
    <s v="Insufficient Data"/>
    <s v="Missing Information"/>
    <s v="Exclude"/>
    <x v="2"/>
    <s v="Missing Date"/>
    <s v="No"/>
    <s v="Retail"/>
    <s v="Kolkata"/>
    <x v="6"/>
    <n v="3435.01"/>
  </r>
  <r>
    <s v="Lifestyle"/>
    <s v="Dunk Low"/>
    <x v="4"/>
    <s v="Missing"/>
    <s v="Unknown"/>
    <s v="No"/>
    <n v="0"/>
    <s v="Available"/>
    <m/>
    <m/>
    <s v="Invalid"/>
    <s v="Exclude"/>
    <n v="0"/>
    <s v="Insufficient Data"/>
    <s v="Missing Information"/>
    <s v="Exclude"/>
    <x v="3"/>
    <d v="2024-10-04T00:00:00"/>
    <s v="Yes"/>
    <s v="Online"/>
    <s v="Kolkata"/>
    <x v="6"/>
    <n v="-848.63"/>
  </r>
  <r>
    <s v="Lifestyle"/>
    <s v="Air Force 1"/>
    <x v="1"/>
    <s v="Alphabet"/>
    <s v="L"/>
    <s v="Yes"/>
    <m/>
    <s v="Available"/>
    <m/>
    <m/>
    <s v="Invalid"/>
    <s v="Exclude"/>
    <n v="0"/>
    <s v="Insufficient Data"/>
    <s v="Missing Information"/>
    <s v="Exclude"/>
    <x v="161"/>
    <d v="2025-07-19T00:00:00"/>
    <s v="Yes"/>
    <s v="Online"/>
    <s v="Kolkata"/>
    <x v="6"/>
    <n v="2968.24"/>
  </r>
  <r>
    <s v="Running"/>
    <s v="Free RN"/>
    <x v="4"/>
    <s v="Missing"/>
    <s v="Unknown"/>
    <s v="No"/>
    <m/>
    <s v="Available"/>
    <n v="2415.31"/>
    <m/>
    <s v="Invalid"/>
    <s v="Exclude"/>
    <n v="0"/>
    <s v="Insufficient Data"/>
    <s v="Missing Information"/>
    <s v="Exclude"/>
    <x v="2"/>
    <s v="Missing Date"/>
    <s v="No"/>
    <s v="Retail"/>
    <s v="Delhi"/>
    <x v="4"/>
    <n v="2077.98"/>
  </r>
  <r>
    <s v="Training"/>
    <s v="SuperRep Go"/>
    <x v="4"/>
    <s v="Missing"/>
    <s v="Unknown"/>
    <s v="No"/>
    <m/>
    <s v="Available"/>
    <n v="3693.3"/>
    <m/>
    <s v="Invalid"/>
    <s v="Exclude"/>
    <n v="0"/>
    <s v="Insufficient Data"/>
    <s v="Missing Information"/>
    <s v="Exclude"/>
    <x v="310"/>
    <d v="2024-09-17T00:00:00"/>
    <s v="Yes"/>
    <s v="Online"/>
    <s v="Bangalore"/>
    <x v="5"/>
    <n v="1480.99"/>
  </r>
  <r>
    <s v="Running"/>
    <s v="Free RN"/>
    <x v="1"/>
    <s v="Alphabet"/>
    <s v="L"/>
    <s v="Yes"/>
    <n v="2"/>
    <s v="Sold"/>
    <m/>
    <n v="0.95"/>
    <s v="Valid"/>
    <s v="Include"/>
    <n v="0"/>
    <s v="Insufficient Data"/>
    <s v="Missing Information"/>
    <s v="Exclude"/>
    <x v="321"/>
    <d v="2025-04-21T00:00:00"/>
    <s v="Yes"/>
    <s v="Online"/>
    <s v="Delhi"/>
    <x v="4"/>
    <n v="-1100.45"/>
  </r>
  <r>
    <s v="Lifestyle"/>
    <s v="Waffle One"/>
    <x v="1"/>
    <s v="Alphabet"/>
    <s v="L"/>
    <s v="Yes"/>
    <m/>
    <s v="Available"/>
    <m/>
    <m/>
    <s v="Invalid"/>
    <s v="Exclude"/>
    <n v="0"/>
    <s v="Insufficient Data"/>
    <s v="Missing Information"/>
    <s v="Exclude"/>
    <x v="2"/>
    <s v="Missing Date"/>
    <s v="No"/>
    <s v="Retail"/>
    <s v="bengaluru"/>
    <x v="0"/>
    <n v="2013.96"/>
  </r>
  <r>
    <s v="Soccer"/>
    <s v="Phantom GT"/>
    <x v="2"/>
    <s v="Alphabet"/>
    <s v="XL"/>
    <s v="Yes"/>
    <m/>
    <s v="Available"/>
    <n v="6700.68"/>
    <m/>
    <s v="Invalid"/>
    <s v="Exclude"/>
    <n v="0"/>
    <s v="Insufficient Data"/>
    <s v="Missing Information"/>
    <s v="Exclude"/>
    <x v="154"/>
    <d v="2025-01-11T00:00:00"/>
    <s v="Yes"/>
    <s v="Retail"/>
    <s v="Mumbai"/>
    <x v="2"/>
    <n v="611.80999999999995"/>
  </r>
  <r>
    <s v="Running"/>
    <s v="Pegasus Turbo"/>
    <x v="8"/>
    <s v="Number"/>
    <s v="7"/>
    <s v="Yes"/>
    <m/>
    <s v="Available"/>
    <n v="2991.75"/>
    <n v="1.21"/>
    <s v="Invalid"/>
    <s v="Exclude"/>
    <n v="0"/>
    <s v="Insufficient Data"/>
    <s v="Missing Information"/>
    <s v="Exclude"/>
    <x v="2"/>
    <s v="Missing Date"/>
    <s v="No"/>
    <s v="Online"/>
    <s v="Bangalore"/>
    <x v="5"/>
    <n v="-92.45"/>
  </r>
  <r>
    <s v="Lifestyle"/>
    <s v="Air Force 1"/>
    <x v="7"/>
    <s v="Number"/>
    <s v="12"/>
    <s v="Yes"/>
    <n v="2"/>
    <s v="Sold"/>
    <m/>
    <m/>
    <s v="Invalid"/>
    <s v="Exclude"/>
    <n v="0"/>
    <s v="Insufficient Data"/>
    <s v="Missing Information"/>
    <s v="Exclude"/>
    <x v="2"/>
    <s v="Missing Date"/>
    <s v="No"/>
    <s v="Online"/>
    <s v="Pune"/>
    <x v="3"/>
    <n v="324.37"/>
  </r>
  <r>
    <s v="Running"/>
    <s v="Air Zoom"/>
    <x v="9"/>
    <s v="Number"/>
    <s v="10"/>
    <s v="Yes"/>
    <n v="-1"/>
    <s v="Check Return/Refund"/>
    <m/>
    <m/>
    <s v="Invalid"/>
    <s v="Exclude"/>
    <n v="0"/>
    <s v="Insufficient Data"/>
    <s v="Missing Information"/>
    <s v="Exclude"/>
    <x v="319"/>
    <d v="2025-04-08T00:00:00"/>
    <s v="Yes"/>
    <s v="Retail"/>
    <s v="Pune"/>
    <x v="3"/>
    <n v="2494.21"/>
  </r>
  <r>
    <s v="Basketball"/>
    <s v="Air Jordan"/>
    <x v="0"/>
    <s v="Alphabet"/>
    <s v="M"/>
    <s v="Yes"/>
    <m/>
    <s v="Available"/>
    <m/>
    <m/>
    <s v="Invalid"/>
    <s v="Exclude"/>
    <n v="0"/>
    <s v="Insufficient Data"/>
    <s v="Missing Information"/>
    <s v="Exclude"/>
    <x v="344"/>
    <d v="2024-07-25T00:00:00"/>
    <s v="Yes"/>
    <s v="Retail"/>
    <s v="Delhi"/>
    <x v="4"/>
    <n v="888.87"/>
  </r>
  <r>
    <s v="Running"/>
    <s v="React Infinity"/>
    <x v="4"/>
    <s v="Missing"/>
    <s v="Unknown"/>
    <s v="No"/>
    <m/>
    <s v="Available"/>
    <n v="8369.2999999999993"/>
    <m/>
    <s v="Invalid"/>
    <s v="Exclude"/>
    <n v="0"/>
    <s v="Insufficient Data"/>
    <s v="Missing Information"/>
    <s v="Exclude"/>
    <x v="88"/>
    <d v="2025-07-04T00:00:00"/>
    <s v="Yes"/>
    <s v="Online"/>
    <s v="Hyderabad"/>
    <x v="1"/>
    <n v="1663.79"/>
  </r>
  <r>
    <s v="Soccer"/>
    <s v="Tiempo Legend"/>
    <x v="2"/>
    <s v="Alphabet"/>
    <s v="XL"/>
    <s v="Yes"/>
    <n v="2"/>
    <s v="Sold"/>
    <m/>
    <m/>
    <s v="Invalid"/>
    <s v="Exclude"/>
    <n v="0"/>
    <s v="Insufficient Data"/>
    <s v="Missing Information"/>
    <s v="Exclude"/>
    <x v="451"/>
    <d v="2024-02-24T00:00:00"/>
    <s v="Yes"/>
    <s v="Online"/>
    <s v="Pune"/>
    <x v="3"/>
    <n v="1686.78"/>
  </r>
  <r>
    <s v="Running"/>
    <s v="Free RN"/>
    <x v="4"/>
    <s v="Missing"/>
    <s v="Unknown"/>
    <s v="No"/>
    <n v="2"/>
    <s v="Sold"/>
    <n v="8204.14"/>
    <m/>
    <s v="Invalid"/>
    <s v="Exclude"/>
    <n v="0"/>
    <n v="16408.28"/>
    <s v="Valid Revenue"/>
    <s v="Include"/>
    <x v="428"/>
    <d v="2025-06-22T00:00:00"/>
    <s v="Yes"/>
    <s v="Retail"/>
    <s v="Delhi"/>
    <x v="4"/>
    <n v="961.65"/>
  </r>
  <r>
    <s v="Soccer"/>
    <s v="Premier III"/>
    <x v="4"/>
    <s v="Missing"/>
    <s v="Unknown"/>
    <s v="No"/>
    <n v="4"/>
    <s v="Sold"/>
    <m/>
    <m/>
    <s v="Invalid"/>
    <s v="Exclude"/>
    <n v="0"/>
    <s v="Insufficient Data"/>
    <s v="Missing Information"/>
    <s v="Exclude"/>
    <x v="94"/>
    <d v="2025-04-28T00:00:00"/>
    <s v="Yes"/>
    <s v="Online"/>
    <s v="bengaluru"/>
    <x v="0"/>
    <n v="-382.88"/>
  </r>
  <r>
    <s v="Soccer"/>
    <s v="Phantom GT"/>
    <x v="2"/>
    <s v="Alphabet"/>
    <s v="XL"/>
    <s v="Yes"/>
    <n v="2"/>
    <s v="Sold"/>
    <n v="2530.29"/>
    <n v="0.28999999999999998"/>
    <s v="Valid"/>
    <s v="Include"/>
    <n v="3593.01"/>
    <n v="3593.0117999999998"/>
    <s v="Valid Revenue"/>
    <s v="Include"/>
    <x v="218"/>
    <d v="2025-02-17T00:00:00"/>
    <s v="Yes"/>
    <s v="Online"/>
    <s v="Kolkata"/>
    <x v="6"/>
    <n v="3264.03"/>
  </r>
  <r>
    <s v="Soccer"/>
    <s v="Premier III"/>
    <x v="4"/>
    <s v="Missing"/>
    <s v="Unknown"/>
    <s v="No"/>
    <m/>
    <s v="Available"/>
    <m/>
    <m/>
    <s v="Invalid"/>
    <s v="Exclude"/>
    <n v="0"/>
    <s v="Insufficient Data"/>
    <s v="Missing Information"/>
    <s v="Exclude"/>
    <x v="54"/>
    <d v="2024-11-03T00:00:00"/>
    <s v="Yes"/>
    <s v="Online"/>
    <s v="Hyderabad"/>
    <x v="1"/>
    <n v="-209.36"/>
  </r>
  <r>
    <s v="Basketball"/>
    <s v="Zoom Freak"/>
    <x v="7"/>
    <s v="Number"/>
    <s v="12"/>
    <s v="Yes"/>
    <m/>
    <s v="Available"/>
    <n v="3212.74"/>
    <m/>
    <s v="Invalid"/>
    <s v="Exclude"/>
    <n v="0"/>
    <s v="Insufficient Data"/>
    <s v="Missing Information"/>
    <s v="Exclude"/>
    <x v="2"/>
    <s v="Missing Date"/>
    <s v="No"/>
    <s v="Online"/>
    <s v="Hyderabad"/>
    <x v="1"/>
    <n v="3517.65"/>
  </r>
  <r>
    <s v="Lifestyle"/>
    <s v="Air Force 1"/>
    <x v="8"/>
    <s v="Number"/>
    <s v="7"/>
    <s v="Yes"/>
    <n v="2"/>
    <s v="Sold"/>
    <n v="6125.15"/>
    <m/>
    <s v="Invalid"/>
    <s v="Exclude"/>
    <n v="0"/>
    <n v="12250.3"/>
    <s v="Valid Revenue"/>
    <s v="Include"/>
    <x v="231"/>
    <d v="2025-02-28T00:00:00"/>
    <s v="Yes"/>
    <s v="Retail"/>
    <s v="Delhi"/>
    <x v="4"/>
    <n v="61.83"/>
  </r>
  <r>
    <s v="Lifestyle"/>
    <s v="Blazer Mid"/>
    <x v="0"/>
    <s v="Alphabet"/>
    <s v="M"/>
    <s v="Yes"/>
    <m/>
    <s v="Available"/>
    <m/>
    <n v="1.1499999999999999"/>
    <s v="Invalid"/>
    <s v="Exclude"/>
    <n v="0"/>
    <s v="Insufficient Data"/>
    <s v="Missing Information"/>
    <s v="Exclude"/>
    <x v="90"/>
    <d v="2024-10-10T00:00:00"/>
    <s v="Yes"/>
    <s v="Retail"/>
    <s v="Delhi"/>
    <x v="4"/>
    <n v="-744.54"/>
  </r>
  <r>
    <s v="Training"/>
    <s v="Flex Trainer"/>
    <x v="1"/>
    <s v="Alphabet"/>
    <s v="L"/>
    <s v="Yes"/>
    <m/>
    <s v="Available"/>
    <m/>
    <m/>
    <s v="Invalid"/>
    <s v="Exclude"/>
    <n v="0"/>
    <s v="Insufficient Data"/>
    <s v="Missing Information"/>
    <s v="Exclude"/>
    <x v="452"/>
    <d v="2025-05-15T00:00:00"/>
    <s v="Yes"/>
    <s v="Online"/>
    <s v="Pune"/>
    <x v="3"/>
    <n v="-367.73"/>
  </r>
  <r>
    <s v="Lifestyle"/>
    <s v="Air Force 1"/>
    <x v="4"/>
    <s v="Missing"/>
    <s v="Unknown"/>
    <s v="No"/>
    <m/>
    <s v="Available"/>
    <m/>
    <m/>
    <s v="Invalid"/>
    <s v="Exclude"/>
    <n v="0"/>
    <s v="Insufficient Data"/>
    <s v="Missing Information"/>
    <s v="Exclude"/>
    <x v="163"/>
    <d v="2023-11-16T00:00:00"/>
    <s v="Yes"/>
    <s v="Online"/>
    <s v="Bangalore"/>
    <x v="5"/>
    <n v="-445.89"/>
  </r>
  <r>
    <s v="Training"/>
    <s v="Metcon 7"/>
    <x v="5"/>
    <s v="Number"/>
    <s v="9"/>
    <s v="Yes"/>
    <n v="-1"/>
    <s v="Check Return/Refund"/>
    <m/>
    <n v="0.39"/>
    <s v="Valid"/>
    <s v="Include"/>
    <n v="0"/>
    <s v="Insufficient Data"/>
    <s v="Missing Information"/>
    <s v="Exclude"/>
    <x v="453"/>
    <d v="2023-11-14T00:00:00"/>
    <s v="Yes"/>
    <s v="Retail"/>
    <s v="Pune"/>
    <x v="3"/>
    <n v="1877.19"/>
  </r>
  <r>
    <s v="Soccer"/>
    <s v="Premier III"/>
    <x v="2"/>
    <s v="Alphabet"/>
    <s v="XL"/>
    <s v="Yes"/>
    <m/>
    <s v="Available"/>
    <m/>
    <m/>
    <s v="Invalid"/>
    <s v="Exclude"/>
    <n v="0"/>
    <s v="Insufficient Data"/>
    <s v="Missing Information"/>
    <s v="Exclude"/>
    <x v="228"/>
    <d v="2024-11-04T00:00:00"/>
    <s v="Yes"/>
    <s v="Retail"/>
    <s v="Pune"/>
    <x v="3"/>
    <n v="1560.81"/>
  </r>
  <r>
    <s v="Soccer"/>
    <s v="Phantom GT"/>
    <x v="4"/>
    <s v="Missing"/>
    <s v="Unknown"/>
    <s v="No"/>
    <m/>
    <s v="Available"/>
    <m/>
    <n v="1.06"/>
    <s v="Invalid"/>
    <s v="Exclude"/>
    <n v="0"/>
    <s v="Insufficient Data"/>
    <s v="Missing Information"/>
    <s v="Exclude"/>
    <x v="2"/>
    <s v="Missing Date"/>
    <s v="No"/>
    <s v="Online"/>
    <s v="Hyderabad"/>
    <x v="1"/>
    <n v="1570.71"/>
  </r>
  <r>
    <s v="Lifestyle"/>
    <s v="Dunk Low"/>
    <x v="9"/>
    <s v="Number"/>
    <s v="10"/>
    <s v="Yes"/>
    <n v="-1"/>
    <s v="Check Return/Refund"/>
    <n v="6583.76"/>
    <n v="0.71"/>
    <s v="Valid"/>
    <s v="Include"/>
    <n v="-1909.29"/>
    <n v="-1909.2904000000003"/>
    <s v="Negative Revenue"/>
    <s v="Exclude"/>
    <x v="193"/>
    <d v="2024-12-09T00:00:00"/>
    <s v="Yes"/>
    <s v="Retail"/>
    <s v="Mumbai"/>
    <x v="2"/>
    <n v="2194.69"/>
  </r>
  <r>
    <s v="Lifestyle"/>
    <s v="Blazer Mid"/>
    <x v="4"/>
    <s v="Missing"/>
    <s v="Unknown"/>
    <s v="No"/>
    <m/>
    <s v="Available"/>
    <n v="9352.6200000000008"/>
    <n v="0.97"/>
    <s v="Valid"/>
    <s v="Include"/>
    <n v="0"/>
    <s v="Insufficient Data"/>
    <s v="Missing Information"/>
    <s v="Exclude"/>
    <x v="278"/>
    <d v="2025-01-20T00:00:00"/>
    <s v="Yes"/>
    <s v="Retail"/>
    <s v="bengaluru"/>
    <x v="0"/>
    <n v="903.31"/>
  </r>
  <r>
    <s v="Lifestyle"/>
    <s v="Air Force 1"/>
    <x v="1"/>
    <s v="Alphabet"/>
    <s v="L"/>
    <s v="Yes"/>
    <n v="3"/>
    <s v="Sold"/>
    <n v="7042.12"/>
    <n v="0.89"/>
    <s v="Valid"/>
    <s v="Include"/>
    <n v="2323.9"/>
    <n v="2323.8995999999997"/>
    <s v="Valid Revenue"/>
    <s v="Include"/>
    <x v="2"/>
    <s v="Missing Date"/>
    <s v="No"/>
    <s v="Online"/>
    <s v="Mumbai"/>
    <x v="2"/>
    <n v="-411.55"/>
  </r>
  <r>
    <s v="Training"/>
    <s v="SuperRep Go"/>
    <x v="3"/>
    <s v="Number"/>
    <s v="11"/>
    <s v="Yes"/>
    <m/>
    <s v="Available"/>
    <m/>
    <m/>
    <s v="Invalid"/>
    <s v="Exclude"/>
    <n v="0"/>
    <s v="Insufficient Data"/>
    <s v="Missing Information"/>
    <s v="Exclude"/>
    <x v="9"/>
    <d v="2024-09-19T00:00:00"/>
    <s v="Yes"/>
    <s v="Retail"/>
    <s v="Delhi"/>
    <x v="4"/>
    <n v="-271.02999999999997"/>
  </r>
  <r>
    <s v="Training"/>
    <s v="SuperRep Go"/>
    <x v="4"/>
    <s v="Missing"/>
    <s v="Unknown"/>
    <s v="No"/>
    <n v="3"/>
    <s v="Sold"/>
    <m/>
    <n v="0.36"/>
    <s v="Valid"/>
    <s v="Include"/>
    <n v="0"/>
    <s v="Insufficient Data"/>
    <s v="Missing Information"/>
    <s v="Exclude"/>
    <x v="131"/>
    <d v="2025-04-24T00:00:00"/>
    <s v="Yes"/>
    <s v="Online"/>
    <s v="Mumbai"/>
    <x v="2"/>
    <n v="517.77"/>
  </r>
  <r>
    <s v="Basketball"/>
    <s v="Zoom Freak"/>
    <x v="2"/>
    <s v="Alphabet"/>
    <s v="XL"/>
    <s v="Yes"/>
    <m/>
    <s v="Available"/>
    <m/>
    <n v="0.65"/>
    <s v="Valid"/>
    <s v="Include"/>
    <n v="0"/>
    <s v="Insufficient Data"/>
    <s v="Missing Information"/>
    <s v="Exclude"/>
    <x v="29"/>
    <d v="2025-03-05T00:00:00"/>
    <s v="Yes"/>
    <s v="Online"/>
    <s v="Pune"/>
    <x v="3"/>
    <n v="1603.13"/>
  </r>
  <r>
    <s v="Running"/>
    <s v="Air Zoom"/>
    <x v="2"/>
    <s v="Alphabet"/>
    <s v="XL"/>
    <s v="Yes"/>
    <n v="1"/>
    <s v="Sold"/>
    <m/>
    <m/>
    <s v="Invalid"/>
    <s v="Exclude"/>
    <n v="0"/>
    <s v="Insufficient Data"/>
    <s v="Missing Information"/>
    <s v="Exclude"/>
    <x v="2"/>
    <s v="Missing Date"/>
    <s v="No"/>
    <s v="Retail"/>
    <s v="Delhi"/>
    <x v="4"/>
    <n v="2808"/>
  </r>
  <r>
    <s v="Soccer"/>
    <s v="Premier III"/>
    <x v="1"/>
    <s v="Alphabet"/>
    <s v="L"/>
    <s v="Yes"/>
    <m/>
    <s v="Available"/>
    <m/>
    <m/>
    <s v="Invalid"/>
    <s v="Exclude"/>
    <n v="0"/>
    <s v="Insufficient Data"/>
    <s v="Missing Information"/>
    <s v="Exclude"/>
    <x v="2"/>
    <s v="Missing Date"/>
    <s v="No"/>
    <s v="Retail"/>
    <s v="Mumbai"/>
    <x v="2"/>
    <n v="42.14"/>
  </r>
  <r>
    <s v="Soccer"/>
    <s v="Phantom GT"/>
    <x v="2"/>
    <s v="Alphabet"/>
    <s v="XL"/>
    <s v="Yes"/>
    <n v="2"/>
    <s v="Sold"/>
    <n v="8074.82"/>
    <m/>
    <s v="Invalid"/>
    <s v="Exclude"/>
    <n v="0"/>
    <n v="16149.64"/>
    <s v="Valid Revenue"/>
    <s v="Include"/>
    <x v="2"/>
    <s v="Missing Date"/>
    <s v="No"/>
    <s v="Retail"/>
    <s v="Mumbai"/>
    <x v="2"/>
    <n v="2968.78"/>
  </r>
  <r>
    <s v="Training"/>
    <s v="ZoomX Invincible"/>
    <x v="0"/>
    <s v="Alphabet"/>
    <s v="M"/>
    <s v="Yes"/>
    <m/>
    <s v="Available"/>
    <m/>
    <n v="0.42"/>
    <s v="Valid"/>
    <s v="Include"/>
    <n v="0"/>
    <s v="Insufficient Data"/>
    <s v="Missing Information"/>
    <s v="Exclude"/>
    <x v="424"/>
    <d v="2024-10-15T00:00:00"/>
    <s v="Yes"/>
    <s v="Online"/>
    <s v="Mumbai"/>
    <x v="2"/>
    <n v="-760.63"/>
  </r>
  <r>
    <s v="Training"/>
    <s v="SuperRep Go"/>
    <x v="4"/>
    <s v="Missing"/>
    <s v="Unknown"/>
    <s v="No"/>
    <m/>
    <s v="Available"/>
    <n v="9715.85"/>
    <m/>
    <s v="Invalid"/>
    <s v="Exclude"/>
    <n v="0"/>
    <s v="Insufficient Data"/>
    <s v="Missing Information"/>
    <s v="Exclude"/>
    <x v="420"/>
    <d v="2025-03-12T00:00:00"/>
    <s v="Yes"/>
    <s v="Online"/>
    <s v="Pune"/>
    <x v="3"/>
    <n v="-542.20000000000005"/>
  </r>
  <r>
    <s v="Basketball"/>
    <s v="Zoom Freak"/>
    <x v="4"/>
    <s v="Missing"/>
    <s v="Unknown"/>
    <s v="No"/>
    <m/>
    <s v="Available"/>
    <n v="3156.31"/>
    <m/>
    <s v="Invalid"/>
    <s v="Exclude"/>
    <n v="0"/>
    <s v="Insufficient Data"/>
    <s v="Missing Information"/>
    <s v="Exclude"/>
    <x v="67"/>
    <d v="2024-10-16T00:00:00"/>
    <s v="Yes"/>
    <s v="Retail"/>
    <s v="Delhi"/>
    <x v="4"/>
    <n v="540.77"/>
  </r>
  <r>
    <s v="Running"/>
    <s v="Air Zoom"/>
    <x v="4"/>
    <s v="Missing"/>
    <s v="Unknown"/>
    <s v="No"/>
    <n v="0"/>
    <s v="Available"/>
    <n v="8979.4500000000007"/>
    <m/>
    <s v="Invalid"/>
    <s v="Exclude"/>
    <n v="0"/>
    <n v="0"/>
    <s v="No Recorded Revenue"/>
    <s v="Exclude"/>
    <x v="355"/>
    <d v="2025-01-15T00:00:00"/>
    <s v="Yes"/>
    <s v="Online"/>
    <s v="Hyderabad"/>
    <x v="1"/>
    <n v="1709.08"/>
  </r>
  <r>
    <s v="Lifestyle"/>
    <s v="Air Force 1"/>
    <x v="1"/>
    <s v="Alphabet"/>
    <s v="L"/>
    <s v="Yes"/>
    <m/>
    <s v="Available"/>
    <n v="8024.17"/>
    <n v="0.6"/>
    <s v="Valid"/>
    <s v="Include"/>
    <n v="0"/>
    <s v="Insufficient Data"/>
    <s v="Missing Information"/>
    <s v="Exclude"/>
    <x v="156"/>
    <d v="2025-02-09T00:00:00"/>
    <s v="Yes"/>
    <s v="Retail"/>
    <s v="Pune"/>
    <x v="3"/>
    <n v="2328.33"/>
  </r>
  <r>
    <s v="Basketball"/>
    <s v="LeBron 20"/>
    <x v="1"/>
    <s v="Alphabet"/>
    <s v="L"/>
    <s v="Yes"/>
    <n v="3"/>
    <s v="Sold"/>
    <n v="6730.48"/>
    <n v="0.33"/>
    <s v="Valid"/>
    <s v="Include"/>
    <n v="13528.26"/>
    <n v="13528.264799999997"/>
    <s v="Valid Revenue"/>
    <s v="Include"/>
    <x v="454"/>
    <d v="2025-02-08T00:00:00"/>
    <s v="Yes"/>
    <s v="Online"/>
    <s v="Kolkata"/>
    <x v="6"/>
    <n v="1456.87"/>
  </r>
  <r>
    <s v="Soccer"/>
    <s v="Phantom GT"/>
    <x v="8"/>
    <s v="Number"/>
    <s v="7"/>
    <s v="Yes"/>
    <m/>
    <s v="Available"/>
    <m/>
    <m/>
    <s v="Invalid"/>
    <s v="Exclude"/>
    <n v="0"/>
    <s v="Insufficient Data"/>
    <s v="Missing Information"/>
    <s v="Exclude"/>
    <x v="2"/>
    <s v="Missing Date"/>
    <s v="No"/>
    <s v="Online"/>
    <s v="Kolkata"/>
    <x v="6"/>
    <n v="457.93"/>
  </r>
  <r>
    <s v="Soccer"/>
    <s v="Mercurial Superfly"/>
    <x v="1"/>
    <s v="Alphabet"/>
    <s v="L"/>
    <s v="Yes"/>
    <n v="4"/>
    <s v="Sold"/>
    <m/>
    <m/>
    <s v="Invalid"/>
    <s v="Exclude"/>
    <n v="0"/>
    <s v="Insufficient Data"/>
    <s v="Missing Information"/>
    <s v="Exclude"/>
    <x v="190"/>
    <d v="2025-02-04T00:00:00"/>
    <s v="Yes"/>
    <s v="Retail"/>
    <s v="Pune"/>
    <x v="3"/>
    <n v="2709.18"/>
  </r>
  <r>
    <s v="Running"/>
    <s v="Free RN"/>
    <x v="0"/>
    <s v="Alphabet"/>
    <s v="M"/>
    <s v="Yes"/>
    <n v="1"/>
    <s v="Sold"/>
    <m/>
    <m/>
    <s v="Invalid"/>
    <s v="Exclude"/>
    <n v="0"/>
    <s v="Insufficient Data"/>
    <s v="Missing Information"/>
    <s v="Exclude"/>
    <x v="323"/>
    <d v="2025-03-16T00:00:00"/>
    <s v="Yes"/>
    <s v="Online"/>
    <s v="Pune"/>
    <x v="3"/>
    <n v="2055.67"/>
  </r>
  <r>
    <s v="Running"/>
    <s v="Pegasus Turbo"/>
    <x v="3"/>
    <s v="Number"/>
    <s v="11"/>
    <s v="Yes"/>
    <m/>
    <s v="Available"/>
    <n v="8581.98"/>
    <m/>
    <s v="Invalid"/>
    <s v="Exclude"/>
    <n v="0"/>
    <s v="Insufficient Data"/>
    <s v="Missing Information"/>
    <s v="Exclude"/>
    <x v="219"/>
    <d v="2025-02-24T00:00:00"/>
    <s v="Yes"/>
    <s v="Retail"/>
    <s v="Pune"/>
    <x v="3"/>
    <n v="3969.18"/>
  </r>
  <r>
    <s v="Training"/>
    <s v="SuperRep Go"/>
    <x v="0"/>
    <s v="Alphabet"/>
    <s v="M"/>
    <s v="Yes"/>
    <n v="-1"/>
    <s v="Check Return/Refund"/>
    <m/>
    <m/>
    <s v="Invalid"/>
    <s v="Exclude"/>
    <n v="0"/>
    <s v="Insufficient Data"/>
    <s v="Missing Information"/>
    <s v="Exclude"/>
    <x v="436"/>
    <d v="2023-10-21T00:00:00"/>
    <s v="Yes"/>
    <s v="Online"/>
    <s v="Hyderabad"/>
    <x v="1"/>
    <n v="896.94"/>
  </r>
  <r>
    <s v="Lifestyle"/>
    <s v="Blazer Mid"/>
    <x v="4"/>
    <s v="Missing"/>
    <s v="Unknown"/>
    <s v="No"/>
    <n v="1"/>
    <s v="Sold"/>
    <n v="3259.95"/>
    <m/>
    <s v="Invalid"/>
    <s v="Exclude"/>
    <n v="0"/>
    <n v="3259.95"/>
    <s v="Valid Revenue"/>
    <s v="Include"/>
    <x v="240"/>
    <d v="2025-03-09T00:00:00"/>
    <s v="Yes"/>
    <s v="Retail"/>
    <s v="Delhi"/>
    <x v="4"/>
    <n v="1423.92"/>
  </r>
  <r>
    <s v="Training"/>
    <s v="ZoomX Invincible"/>
    <x v="3"/>
    <s v="Number"/>
    <s v="11"/>
    <s v="Yes"/>
    <n v="1"/>
    <s v="Sold"/>
    <m/>
    <m/>
    <s v="Invalid"/>
    <s v="Exclude"/>
    <n v="0"/>
    <s v="Insufficient Data"/>
    <s v="Missing Information"/>
    <s v="Exclude"/>
    <x v="2"/>
    <s v="Missing Date"/>
    <s v="No"/>
    <s v="Retail"/>
    <s v="Kolkata"/>
    <x v="6"/>
    <n v="425.5"/>
  </r>
  <r>
    <s v="Training"/>
    <s v="Metcon 7"/>
    <x v="0"/>
    <s v="Alphabet"/>
    <s v="M"/>
    <s v="Yes"/>
    <n v="-1"/>
    <s v="Check Return/Refund"/>
    <m/>
    <m/>
    <s v="Invalid"/>
    <s v="Exclude"/>
    <n v="0"/>
    <s v="Insufficient Data"/>
    <s v="Missing Information"/>
    <s v="Exclude"/>
    <x v="2"/>
    <s v="Missing Date"/>
    <s v="No"/>
    <s v="Online"/>
    <s v="Delhi"/>
    <x v="4"/>
    <n v="751.76"/>
  </r>
  <r>
    <s v="Running"/>
    <s v="Air Zoom"/>
    <x v="2"/>
    <s v="Alphabet"/>
    <s v="XL"/>
    <s v="Yes"/>
    <m/>
    <s v="Available"/>
    <m/>
    <m/>
    <s v="Invalid"/>
    <s v="Exclude"/>
    <n v="0"/>
    <s v="Insufficient Data"/>
    <s v="Missing Information"/>
    <s v="Exclude"/>
    <x v="2"/>
    <s v="Missing Date"/>
    <s v="No"/>
    <s v="Online"/>
    <s v="Delhi"/>
    <x v="4"/>
    <n v="2009.69"/>
  </r>
  <r>
    <s v="Training"/>
    <s v="ZoomX Invincible"/>
    <x v="4"/>
    <s v="Missing"/>
    <s v="Unknown"/>
    <s v="No"/>
    <m/>
    <s v="Available"/>
    <m/>
    <m/>
    <s v="Invalid"/>
    <s v="Exclude"/>
    <n v="0"/>
    <s v="Insufficient Data"/>
    <s v="Missing Information"/>
    <s v="Exclude"/>
    <x v="2"/>
    <s v="Missing Date"/>
    <s v="No"/>
    <s v="Online"/>
    <s v="Kolkata"/>
    <x v="6"/>
    <n v="3873.48"/>
  </r>
  <r>
    <s v="Soccer"/>
    <s v="Premier III"/>
    <x v="1"/>
    <s v="Alphabet"/>
    <s v="L"/>
    <s v="Yes"/>
    <m/>
    <s v="Available"/>
    <n v="6308.83"/>
    <m/>
    <s v="Invalid"/>
    <s v="Exclude"/>
    <n v="0"/>
    <s v="Insufficient Data"/>
    <s v="Missing Information"/>
    <s v="Exclude"/>
    <x v="2"/>
    <s v="Missing Date"/>
    <s v="No"/>
    <s v="Retail"/>
    <s v="Pune"/>
    <x v="3"/>
    <n v="-582.02"/>
  </r>
  <r>
    <s v="Training"/>
    <s v="Flex Trainer"/>
    <x v="1"/>
    <s v="Alphabet"/>
    <s v="L"/>
    <s v="Yes"/>
    <m/>
    <s v="Available"/>
    <n v="9608.99"/>
    <m/>
    <s v="Invalid"/>
    <s v="Exclude"/>
    <n v="0"/>
    <s v="Insufficient Data"/>
    <s v="Missing Information"/>
    <s v="Exclude"/>
    <x v="2"/>
    <s v="Missing Date"/>
    <s v="No"/>
    <s v="Retail"/>
    <s v="Mumbai"/>
    <x v="2"/>
    <n v="2866.39"/>
  </r>
  <r>
    <s v="Running"/>
    <s v="Pegasus Turbo"/>
    <x v="9"/>
    <s v="Number"/>
    <s v="10"/>
    <s v="Yes"/>
    <m/>
    <s v="Available"/>
    <n v="8926.14"/>
    <m/>
    <s v="Invalid"/>
    <s v="Exclude"/>
    <n v="0"/>
    <s v="Insufficient Data"/>
    <s v="Missing Information"/>
    <s v="Exclude"/>
    <x v="2"/>
    <s v="Missing Date"/>
    <s v="No"/>
    <s v="Online"/>
    <s v="Bangalore"/>
    <x v="5"/>
    <n v="1565.51"/>
  </r>
  <r>
    <s v="Training"/>
    <s v="SuperRep Go"/>
    <x v="3"/>
    <s v="Number"/>
    <s v="11"/>
    <s v="Yes"/>
    <m/>
    <s v="Available"/>
    <m/>
    <n v="1.17"/>
    <s v="Invalid"/>
    <s v="Exclude"/>
    <n v="0"/>
    <s v="Insufficient Data"/>
    <s v="Missing Information"/>
    <s v="Exclude"/>
    <x v="455"/>
    <d v="2025-03-11T00:00:00"/>
    <s v="Yes"/>
    <s v="Retail"/>
    <s v="Pune"/>
    <x v="3"/>
    <n v="2854.21"/>
  </r>
  <r>
    <s v="Soccer"/>
    <s v="Phantom GT"/>
    <x v="4"/>
    <s v="Missing"/>
    <s v="Unknown"/>
    <s v="No"/>
    <m/>
    <s v="Available"/>
    <m/>
    <n v="0.18"/>
    <s v="Valid"/>
    <s v="Include"/>
    <n v="0"/>
    <s v="Insufficient Data"/>
    <s v="Missing Information"/>
    <s v="Exclude"/>
    <x v="193"/>
    <d v="2024-12-09T00:00:00"/>
    <s v="Yes"/>
    <s v="Online"/>
    <s v="Kolkata"/>
    <x v="6"/>
    <n v="3367.72"/>
  </r>
  <r>
    <s v="Lifestyle"/>
    <s v="Dunk Low"/>
    <x v="8"/>
    <s v="Number"/>
    <s v="7"/>
    <s v="Yes"/>
    <m/>
    <s v="Available"/>
    <m/>
    <n v="0.24"/>
    <s v="Valid"/>
    <s v="Include"/>
    <n v="0"/>
    <s v="Insufficient Data"/>
    <s v="Missing Information"/>
    <s v="Exclude"/>
    <x v="332"/>
    <d v="2024-12-11T00:00:00"/>
    <s v="Yes"/>
    <s v="Online"/>
    <s v="Delhi"/>
    <x v="4"/>
    <n v="912.61"/>
  </r>
  <r>
    <s v="Basketball"/>
    <s v="Kyrie Flytrap"/>
    <x v="1"/>
    <s v="Alphabet"/>
    <s v="L"/>
    <s v="Yes"/>
    <n v="-1"/>
    <s v="Check Return/Refund"/>
    <n v="4694.72"/>
    <n v="0.57999999999999996"/>
    <s v="Valid"/>
    <s v="Include"/>
    <n v="-1971.78"/>
    <n v="-1971.7824000000003"/>
    <s v="Negative Revenue"/>
    <s v="Exclude"/>
    <x v="302"/>
    <d v="2024-03-25T00:00:00"/>
    <s v="Yes"/>
    <s v="Retail"/>
    <s v="Bangalore"/>
    <x v="5"/>
    <n v="3611.24"/>
  </r>
  <r>
    <s v="Training"/>
    <s v="SuperRep Go"/>
    <x v="4"/>
    <s v="Missing"/>
    <s v="Unknown"/>
    <s v="No"/>
    <n v="2"/>
    <s v="Sold"/>
    <m/>
    <m/>
    <s v="Invalid"/>
    <s v="Exclude"/>
    <n v="0"/>
    <s v="Insufficient Data"/>
    <s v="Missing Information"/>
    <s v="Exclude"/>
    <x v="2"/>
    <s v="Missing Date"/>
    <s v="No"/>
    <s v="Retail"/>
    <s v="Pune"/>
    <x v="3"/>
    <n v="3909.06"/>
  </r>
  <r>
    <s v="Training"/>
    <s v="Metcon 7"/>
    <x v="4"/>
    <s v="Missing"/>
    <s v="Unknown"/>
    <s v="No"/>
    <n v="0"/>
    <s v="Available"/>
    <m/>
    <n v="0.97"/>
    <s v="Valid"/>
    <s v="Include"/>
    <n v="0"/>
    <s v="Insufficient Data"/>
    <s v="Missing Information"/>
    <s v="Exclude"/>
    <x v="10"/>
    <d v="2025-04-12T00:00:00"/>
    <s v="Yes"/>
    <s v="Retail"/>
    <s v="Mumbai"/>
    <x v="2"/>
    <n v="2190.7199999999998"/>
  </r>
  <r>
    <s v="Training"/>
    <s v="Flex Trainer"/>
    <x v="0"/>
    <s v="Alphabet"/>
    <s v="M"/>
    <s v="Yes"/>
    <m/>
    <s v="Available"/>
    <m/>
    <n v="0.17"/>
    <s v="Valid"/>
    <s v="Include"/>
    <n v="0"/>
    <s v="Insufficient Data"/>
    <s v="Missing Information"/>
    <s v="Exclude"/>
    <x v="272"/>
    <d v="2024-08-20T00:00:00"/>
    <s v="Yes"/>
    <s v="Retail"/>
    <s v="bengaluru"/>
    <x v="0"/>
    <n v="1986.27"/>
  </r>
  <r>
    <s v="Training"/>
    <s v="SuperRep Go"/>
    <x v="0"/>
    <s v="Alphabet"/>
    <s v="M"/>
    <s v="Yes"/>
    <n v="4"/>
    <s v="Sold"/>
    <n v="6344.63"/>
    <m/>
    <s v="Invalid"/>
    <s v="Exclude"/>
    <n v="0"/>
    <n v="25378.52"/>
    <s v="Valid Revenue"/>
    <s v="Include"/>
    <x v="2"/>
    <s v="Missing Date"/>
    <s v="No"/>
    <s v="Online"/>
    <s v="Mumbai"/>
    <x v="2"/>
    <n v="160.72999999999999"/>
  </r>
  <r>
    <s v="Lifestyle"/>
    <s v="Blazer Mid"/>
    <x v="1"/>
    <s v="Alphabet"/>
    <s v="L"/>
    <s v="Yes"/>
    <m/>
    <s v="Available"/>
    <n v="8346.17"/>
    <n v="0.82"/>
    <s v="Valid"/>
    <s v="Include"/>
    <n v="0"/>
    <s v="Insufficient Data"/>
    <s v="Missing Information"/>
    <s v="Exclude"/>
    <x v="328"/>
    <d v="2024-08-02T00:00:00"/>
    <s v="Yes"/>
    <s v="Retail"/>
    <s v="Kolkata"/>
    <x v="6"/>
    <n v="1368.59"/>
  </r>
  <r>
    <s v="Soccer"/>
    <s v="Mercurial Superfly"/>
    <x v="0"/>
    <s v="Alphabet"/>
    <s v="M"/>
    <s v="Yes"/>
    <n v="4"/>
    <s v="Sold"/>
    <n v="7670.57"/>
    <m/>
    <s v="Invalid"/>
    <s v="Exclude"/>
    <n v="0"/>
    <n v="30682.28"/>
    <s v="Valid Revenue"/>
    <s v="Include"/>
    <x v="388"/>
    <d v="2024-10-05T00:00:00"/>
    <s v="Yes"/>
    <s v="Retail"/>
    <s v="Kolkata"/>
    <x v="6"/>
    <n v="2025.11"/>
  </r>
  <r>
    <s v="Running"/>
    <s v="Air Zoom"/>
    <x v="2"/>
    <s v="Alphabet"/>
    <s v="XL"/>
    <s v="Yes"/>
    <m/>
    <s v="Available"/>
    <m/>
    <m/>
    <s v="Invalid"/>
    <s v="Exclude"/>
    <n v="0"/>
    <s v="Insufficient Data"/>
    <s v="Missing Information"/>
    <s v="Exclude"/>
    <x v="18"/>
    <d v="2024-12-28T00:00:00"/>
    <s v="Yes"/>
    <s v="Online"/>
    <s v="Kolkata"/>
    <x v="6"/>
    <n v="3221.7"/>
  </r>
  <r>
    <s v="Lifestyle"/>
    <s v="Dunk Low"/>
    <x v="2"/>
    <s v="Alphabet"/>
    <s v="XL"/>
    <s v="Yes"/>
    <m/>
    <s v="Available"/>
    <m/>
    <m/>
    <s v="Invalid"/>
    <s v="Exclude"/>
    <n v="0"/>
    <s v="Insufficient Data"/>
    <s v="Missing Information"/>
    <s v="Exclude"/>
    <x v="456"/>
    <d v="2024-09-11T00:00:00"/>
    <s v="Yes"/>
    <s v="Online"/>
    <s v="Kolkata"/>
    <x v="6"/>
    <n v="-857.15"/>
  </r>
  <r>
    <s v="Soccer"/>
    <s v="Phantom GT"/>
    <x v="2"/>
    <s v="Alphabet"/>
    <s v="XL"/>
    <s v="Yes"/>
    <m/>
    <s v="Available"/>
    <m/>
    <m/>
    <s v="Invalid"/>
    <s v="Exclude"/>
    <n v="0"/>
    <s v="Insufficient Data"/>
    <s v="Missing Information"/>
    <s v="Exclude"/>
    <x v="457"/>
    <d v="2024-02-20T00:00:00"/>
    <s v="Yes"/>
    <s v="Online"/>
    <s v="Kolkata"/>
    <x v="6"/>
    <n v="2109.6799999999998"/>
  </r>
  <r>
    <s v="Basketball"/>
    <s v="Air Jordan"/>
    <x v="2"/>
    <s v="Alphabet"/>
    <s v="XL"/>
    <s v="Yes"/>
    <m/>
    <s v="Available"/>
    <m/>
    <m/>
    <s v="Invalid"/>
    <s v="Exclude"/>
    <n v="0"/>
    <s v="Insufficient Data"/>
    <s v="Missing Information"/>
    <s v="Exclude"/>
    <x v="330"/>
    <d v="2023-08-14T00:00:00"/>
    <s v="Yes"/>
    <s v="Online"/>
    <s v="Mumbai"/>
    <x v="2"/>
    <n v="2508.13"/>
  </r>
  <r>
    <s v="Soccer"/>
    <s v="Tiempo Legend"/>
    <x v="6"/>
    <s v="Number"/>
    <s v="6"/>
    <s v="Yes"/>
    <n v="1"/>
    <s v="Sold"/>
    <n v="4819.75"/>
    <n v="0.22"/>
    <s v="Valid"/>
    <s v="Include"/>
    <n v="3759.41"/>
    <n v="3759.4050000000002"/>
    <s v="Valid Revenue"/>
    <s v="Include"/>
    <x v="26"/>
    <d v="2025-02-15T00:00:00"/>
    <s v="Yes"/>
    <s v="Retail"/>
    <s v="Pune"/>
    <x v="3"/>
    <n v="-514.9"/>
  </r>
  <r>
    <s v="Running"/>
    <s v="Air Zoom"/>
    <x v="6"/>
    <s v="Number"/>
    <s v="6"/>
    <s v="Yes"/>
    <m/>
    <s v="Available"/>
    <n v="4854.18"/>
    <m/>
    <s v="Invalid"/>
    <s v="Exclude"/>
    <n v="0"/>
    <s v="Insufficient Data"/>
    <s v="Missing Information"/>
    <s v="Exclude"/>
    <x v="458"/>
    <d v="2024-09-29T00:00:00"/>
    <s v="Yes"/>
    <s v="Retail"/>
    <s v="Kolkata"/>
    <x v="6"/>
    <n v="3807.88"/>
  </r>
  <r>
    <s v="Basketball"/>
    <s v="Air Jordan"/>
    <x v="2"/>
    <s v="Alphabet"/>
    <s v="XL"/>
    <s v="Yes"/>
    <m/>
    <s v="Available"/>
    <n v="2277.83"/>
    <n v="1.04"/>
    <s v="Invalid"/>
    <s v="Exclude"/>
    <n v="0"/>
    <s v="Insufficient Data"/>
    <s v="Missing Information"/>
    <s v="Exclude"/>
    <x v="12"/>
    <d v="2025-03-17T00:00:00"/>
    <s v="Yes"/>
    <s v="Online"/>
    <s v="Delhi"/>
    <x v="4"/>
    <n v="1151.76"/>
  </r>
  <r>
    <s v="Lifestyle"/>
    <s v="Dunk Low"/>
    <x v="3"/>
    <s v="Number"/>
    <s v="11"/>
    <s v="Yes"/>
    <m/>
    <s v="Available"/>
    <m/>
    <m/>
    <s v="Invalid"/>
    <s v="Exclude"/>
    <n v="0"/>
    <s v="Insufficient Data"/>
    <s v="Missing Information"/>
    <s v="Exclude"/>
    <x v="441"/>
    <d v="2025-02-16T00:00:00"/>
    <s v="Yes"/>
    <s v="Online"/>
    <s v="Bangalore"/>
    <x v="5"/>
    <n v="2731.04"/>
  </r>
  <r>
    <s v="Basketball"/>
    <s v="LeBron 20"/>
    <x v="4"/>
    <s v="Missing"/>
    <s v="Unknown"/>
    <s v="No"/>
    <n v="2"/>
    <s v="Sold"/>
    <n v="9682.68"/>
    <n v="0.88"/>
    <s v="Valid"/>
    <s v="Include"/>
    <n v="2323.84"/>
    <n v="2323.8431999999998"/>
    <s v="Valid Revenue"/>
    <s v="Include"/>
    <x v="213"/>
    <d v="2024-09-21T00:00:00"/>
    <s v="Yes"/>
    <s v="Online"/>
    <s v="Pune"/>
    <x v="3"/>
    <n v="1650.44"/>
  </r>
  <r>
    <s v="Basketball"/>
    <s v="Air Jordan"/>
    <x v="2"/>
    <s v="Alphabet"/>
    <s v="XL"/>
    <s v="Yes"/>
    <n v="-1"/>
    <s v="Check Return/Refund"/>
    <n v="5300.32"/>
    <m/>
    <s v="Invalid"/>
    <s v="Exclude"/>
    <n v="0"/>
    <n v="-5300.32"/>
    <s v="Negative Revenue"/>
    <s v="Exclude"/>
    <x v="37"/>
    <d v="2024-10-08T00:00:00"/>
    <s v="Yes"/>
    <s v="Online"/>
    <s v="Bangalore"/>
    <x v="5"/>
    <n v="2593.48"/>
  </r>
  <r>
    <s v="Soccer"/>
    <s v="Mercurial Superfly"/>
    <x v="0"/>
    <s v="Alphabet"/>
    <s v="M"/>
    <s v="Yes"/>
    <m/>
    <s v="Available"/>
    <m/>
    <m/>
    <s v="Invalid"/>
    <s v="Exclude"/>
    <n v="0"/>
    <s v="Insufficient Data"/>
    <s v="Missing Information"/>
    <s v="Exclude"/>
    <x v="2"/>
    <s v="Missing Date"/>
    <s v="No"/>
    <s v="Online"/>
    <s v="Delhi"/>
    <x v="4"/>
    <n v="3088.54"/>
  </r>
  <r>
    <s v="Soccer"/>
    <s v="Phantom GT"/>
    <x v="4"/>
    <s v="Missing"/>
    <s v="Unknown"/>
    <s v="No"/>
    <n v="1"/>
    <s v="Sold"/>
    <n v="9872.3799999999992"/>
    <n v="0.18"/>
    <s v="Valid"/>
    <s v="Include"/>
    <n v="8095.35"/>
    <n v="8095.3516"/>
    <s v="Valid Revenue"/>
    <s v="Include"/>
    <x v="313"/>
    <d v="2025-03-18T00:00:00"/>
    <s v="Yes"/>
    <s v="Retail"/>
    <s v="Pune"/>
    <x v="3"/>
    <n v="233.85"/>
  </r>
  <r>
    <s v="Basketball"/>
    <s v="Kyrie Flytrap"/>
    <x v="1"/>
    <s v="Alphabet"/>
    <s v="L"/>
    <s v="Yes"/>
    <m/>
    <s v="Available"/>
    <n v="7364.6"/>
    <m/>
    <s v="Invalid"/>
    <s v="Exclude"/>
    <n v="0"/>
    <s v="Insufficient Data"/>
    <s v="Missing Information"/>
    <s v="Exclude"/>
    <x v="264"/>
    <d v="2023-12-20T00:00:00"/>
    <s v="Yes"/>
    <s v="Retail"/>
    <s v="Kolkata"/>
    <x v="6"/>
    <n v="-458.05"/>
  </r>
  <r>
    <s v="Soccer"/>
    <s v="Mercurial Superfly"/>
    <x v="4"/>
    <s v="Missing"/>
    <s v="Unknown"/>
    <s v="No"/>
    <n v="2"/>
    <s v="Sold"/>
    <n v="4585.7700000000004"/>
    <m/>
    <s v="Invalid"/>
    <s v="Exclude"/>
    <n v="0"/>
    <n v="9171.5400000000009"/>
    <s v="Valid Revenue"/>
    <s v="Include"/>
    <x v="459"/>
    <d v="2025-02-12T00:00:00"/>
    <s v="Yes"/>
    <s v="Retail"/>
    <s v="Pune"/>
    <x v="3"/>
    <n v="-241.59"/>
  </r>
  <r>
    <s v="Training"/>
    <s v="ZoomX Invincible"/>
    <x v="8"/>
    <s v="Number"/>
    <s v="7"/>
    <s v="Yes"/>
    <n v="1"/>
    <s v="Sold"/>
    <m/>
    <n v="0.2"/>
    <s v="Valid"/>
    <s v="Include"/>
    <n v="0"/>
    <s v="Insufficient Data"/>
    <s v="Missing Information"/>
    <s v="Exclude"/>
    <x v="2"/>
    <s v="Missing Date"/>
    <s v="No"/>
    <s v="Online"/>
    <s v="Delhi"/>
    <x v="4"/>
    <n v="-604.23"/>
  </r>
  <r>
    <s v="Basketball"/>
    <s v="LeBron 20"/>
    <x v="2"/>
    <s v="Alphabet"/>
    <s v="XL"/>
    <s v="Yes"/>
    <m/>
    <s v="Available"/>
    <n v="6745.63"/>
    <m/>
    <s v="Invalid"/>
    <s v="Exclude"/>
    <n v="0"/>
    <s v="Insufficient Data"/>
    <s v="Missing Information"/>
    <s v="Exclude"/>
    <x v="30"/>
    <d v="2025-04-19T00:00:00"/>
    <s v="Yes"/>
    <s v="Retail"/>
    <s v="bengaluru"/>
    <x v="0"/>
    <n v="3620.9"/>
  </r>
  <r>
    <s v="Running"/>
    <s v="Free RN"/>
    <x v="4"/>
    <s v="Missing"/>
    <s v="Unknown"/>
    <s v="No"/>
    <m/>
    <s v="Available"/>
    <m/>
    <n v="1"/>
    <s v="Valid"/>
    <s v="Include"/>
    <n v="0"/>
    <s v="Insufficient Data"/>
    <s v="Missing Information"/>
    <s v="Exclude"/>
    <x v="209"/>
    <d v="2024-08-19T00:00:00"/>
    <s v="Yes"/>
    <s v="Retail"/>
    <s v="Pune"/>
    <x v="3"/>
    <n v="188.96"/>
  </r>
  <r>
    <s v="Soccer"/>
    <s v="Phantom GT"/>
    <x v="2"/>
    <s v="Alphabet"/>
    <s v="XL"/>
    <s v="Yes"/>
    <m/>
    <s v="Available"/>
    <n v="7398.98"/>
    <n v="0.87"/>
    <s v="Valid"/>
    <s v="Include"/>
    <n v="0"/>
    <s v="Insufficient Data"/>
    <s v="Missing Information"/>
    <s v="Exclude"/>
    <x v="2"/>
    <s v="Missing Date"/>
    <s v="No"/>
    <s v="Retail"/>
    <s v="Delhi"/>
    <x v="4"/>
    <n v="3634.75"/>
  </r>
  <r>
    <s v="Lifestyle"/>
    <s v="Dunk Low"/>
    <x v="1"/>
    <s v="Alphabet"/>
    <s v="L"/>
    <s v="Yes"/>
    <m/>
    <s v="Available"/>
    <n v="6406.53"/>
    <n v="0.9"/>
    <s v="Valid"/>
    <s v="Include"/>
    <n v="0"/>
    <s v="Insufficient Data"/>
    <s v="Missing Information"/>
    <s v="Exclude"/>
    <x v="62"/>
    <d v="2024-12-17T00:00:00"/>
    <s v="Yes"/>
    <s v="Online"/>
    <s v="Kolkata"/>
    <x v="6"/>
    <n v="2859.55"/>
  </r>
  <r>
    <s v="Lifestyle"/>
    <s v="Air Force 1"/>
    <x v="4"/>
    <s v="Missing"/>
    <s v="Unknown"/>
    <s v="No"/>
    <n v="0"/>
    <s v="Available"/>
    <m/>
    <m/>
    <s v="Invalid"/>
    <s v="Exclude"/>
    <n v="0"/>
    <s v="Insufficient Data"/>
    <s v="Missing Information"/>
    <s v="Exclude"/>
    <x v="352"/>
    <d v="2023-11-11T00:00:00"/>
    <s v="Yes"/>
    <s v="Online"/>
    <s v="Pune"/>
    <x v="3"/>
    <n v="2083.5700000000002"/>
  </r>
  <r>
    <s v="Soccer"/>
    <s v="Phantom GT"/>
    <x v="0"/>
    <s v="Alphabet"/>
    <s v="M"/>
    <s v="Yes"/>
    <n v="1"/>
    <s v="Sold"/>
    <n v="4091.68"/>
    <m/>
    <s v="Invalid"/>
    <s v="Exclude"/>
    <n v="0"/>
    <n v="4091.68"/>
    <s v="Valid Revenue"/>
    <s v="Include"/>
    <x v="64"/>
    <d v="2025-04-26T00:00:00"/>
    <s v="Yes"/>
    <s v="Retail"/>
    <s v="Hyderabad"/>
    <x v="1"/>
    <n v="571.79999999999995"/>
  </r>
  <r>
    <s v="Soccer"/>
    <s v="Phantom GT"/>
    <x v="2"/>
    <s v="Alphabet"/>
    <s v="XL"/>
    <s v="Yes"/>
    <m/>
    <s v="Available"/>
    <m/>
    <m/>
    <s v="Invalid"/>
    <s v="Exclude"/>
    <n v="0"/>
    <s v="Insufficient Data"/>
    <s v="Missing Information"/>
    <s v="Exclude"/>
    <x v="419"/>
    <d v="2025-05-14T00:00:00"/>
    <s v="Yes"/>
    <s v="Online"/>
    <s v="Delhi"/>
    <x v="4"/>
    <n v="327.76"/>
  </r>
  <r>
    <s v="Training"/>
    <s v="SuperRep Go"/>
    <x v="4"/>
    <s v="Missing"/>
    <s v="Unknown"/>
    <s v="No"/>
    <n v="0"/>
    <s v="Available"/>
    <m/>
    <n v="0.75"/>
    <s v="Valid"/>
    <s v="Include"/>
    <n v="0"/>
    <s v="Insufficient Data"/>
    <s v="Missing Information"/>
    <s v="Exclude"/>
    <x v="2"/>
    <s v="Missing Date"/>
    <s v="No"/>
    <s v="Retail"/>
    <s v="Hyderabad"/>
    <x v="1"/>
    <n v="1899.62"/>
  </r>
  <r>
    <s v="Lifestyle"/>
    <s v="Blazer Mid"/>
    <x v="4"/>
    <s v="Missing"/>
    <s v="Unknown"/>
    <s v="No"/>
    <n v="4"/>
    <s v="Sold"/>
    <m/>
    <n v="0.68"/>
    <s v="Valid"/>
    <s v="Include"/>
    <n v="0"/>
    <s v="Insufficient Data"/>
    <s v="Missing Information"/>
    <s v="Exclude"/>
    <x v="337"/>
    <d v="2025-07-21T00:00:00"/>
    <s v="Yes"/>
    <s v="Retail"/>
    <s v="Hyderabad"/>
    <x v="1"/>
    <n v="-37.369999999999997"/>
  </r>
  <r>
    <s v="Basketball"/>
    <s v="LeBron 20"/>
    <x v="1"/>
    <s v="Alphabet"/>
    <s v="L"/>
    <s v="Yes"/>
    <n v="3"/>
    <s v="Sold"/>
    <n v="5596.52"/>
    <m/>
    <s v="Invalid"/>
    <s v="Exclude"/>
    <n v="0"/>
    <n v="16789.560000000001"/>
    <s v="Valid Revenue"/>
    <s v="Include"/>
    <x v="150"/>
    <d v="2024-08-16T00:00:00"/>
    <s v="Yes"/>
    <s v="Retail"/>
    <s v="Mumbai"/>
    <x v="2"/>
    <n v="2926.28"/>
  </r>
  <r>
    <s v="Training"/>
    <s v="SuperRep Go"/>
    <x v="2"/>
    <s v="Alphabet"/>
    <s v="XL"/>
    <s v="Yes"/>
    <n v="1"/>
    <s v="Sold"/>
    <n v="4420.21"/>
    <n v="0.32"/>
    <s v="Valid"/>
    <s v="Include"/>
    <n v="3005.74"/>
    <n v="3005.7427999999995"/>
    <s v="Valid Revenue"/>
    <s v="Include"/>
    <x v="2"/>
    <s v="Missing Date"/>
    <s v="No"/>
    <s v="Retail"/>
    <s v="Mumbai"/>
    <x v="2"/>
    <n v="705.58"/>
  </r>
  <r>
    <s v="Running"/>
    <s v="Pegasus Turbo"/>
    <x v="2"/>
    <s v="Alphabet"/>
    <s v="XL"/>
    <s v="Yes"/>
    <n v="-1"/>
    <s v="Check Return/Refund"/>
    <m/>
    <m/>
    <s v="Invalid"/>
    <s v="Exclude"/>
    <n v="0"/>
    <s v="Insufficient Data"/>
    <s v="Missing Information"/>
    <s v="Exclude"/>
    <x v="2"/>
    <s v="Missing Date"/>
    <s v="No"/>
    <s v="Retail"/>
    <s v="Mumbai"/>
    <x v="2"/>
    <n v="1810.07"/>
  </r>
  <r>
    <s v="Basketball"/>
    <s v="Zoom Freak"/>
    <x v="5"/>
    <s v="Number"/>
    <s v="9"/>
    <s v="Yes"/>
    <n v="-1"/>
    <s v="Check Return/Refund"/>
    <n v="8776.59"/>
    <m/>
    <s v="Invalid"/>
    <s v="Exclude"/>
    <n v="0"/>
    <n v="-8776.59"/>
    <s v="Negative Revenue"/>
    <s v="Exclude"/>
    <x v="460"/>
    <d v="2024-05-27T00:00:00"/>
    <s v="Yes"/>
    <s v="Retail"/>
    <s v="Hyderabad"/>
    <x v="1"/>
    <n v="-1020.05"/>
  </r>
  <r>
    <s v="Basketball"/>
    <s v="LeBron 20"/>
    <x v="2"/>
    <s v="Alphabet"/>
    <s v="XL"/>
    <s v="Yes"/>
    <m/>
    <s v="Available"/>
    <n v="7477.49"/>
    <m/>
    <s v="Invalid"/>
    <s v="Exclude"/>
    <n v="0"/>
    <s v="Insufficient Data"/>
    <s v="Missing Information"/>
    <s v="Exclude"/>
    <x v="65"/>
    <d v="2024-12-02T00:00:00"/>
    <s v="Yes"/>
    <s v="Retail"/>
    <s v="Bangalore"/>
    <x v="5"/>
    <n v="3176.2"/>
  </r>
  <r>
    <s v="Basketball"/>
    <s v="LeBron 20"/>
    <x v="1"/>
    <s v="Alphabet"/>
    <s v="L"/>
    <s v="Yes"/>
    <m/>
    <s v="Available"/>
    <n v="9677.18"/>
    <n v="0.59"/>
    <s v="Valid"/>
    <s v="Include"/>
    <n v="0"/>
    <s v="Insufficient Data"/>
    <s v="Missing Information"/>
    <s v="Exclude"/>
    <x v="175"/>
    <d v="2024-08-24T00:00:00"/>
    <s v="Yes"/>
    <s v="Retail"/>
    <s v="bengaluru"/>
    <x v="0"/>
    <n v="609.45000000000005"/>
  </r>
  <r>
    <s v="Lifestyle"/>
    <s v="Air Force 1"/>
    <x v="1"/>
    <s v="Alphabet"/>
    <s v="L"/>
    <s v="Yes"/>
    <n v="3"/>
    <s v="Sold"/>
    <m/>
    <m/>
    <s v="Invalid"/>
    <s v="Exclude"/>
    <n v="0"/>
    <s v="Insufficient Data"/>
    <s v="Missing Information"/>
    <s v="Exclude"/>
    <x v="421"/>
    <d v="2024-10-25T00:00:00"/>
    <s v="Yes"/>
    <s v="Retail"/>
    <s v="Pune"/>
    <x v="3"/>
    <n v="1943.22"/>
  </r>
  <r>
    <s v="Training"/>
    <s v="Metcon 7"/>
    <x v="0"/>
    <s v="Alphabet"/>
    <s v="M"/>
    <s v="Yes"/>
    <n v="0"/>
    <s v="Available"/>
    <m/>
    <m/>
    <s v="Invalid"/>
    <s v="Exclude"/>
    <n v="0"/>
    <s v="Insufficient Data"/>
    <s v="Missing Information"/>
    <s v="Exclude"/>
    <x v="365"/>
    <d v="2025-03-13T00:00:00"/>
    <s v="Yes"/>
    <s v="Online"/>
    <s v="Hyderabad"/>
    <x v="1"/>
    <n v="1750.18"/>
  </r>
  <r>
    <s v="Running"/>
    <s v="React Infinity"/>
    <x v="1"/>
    <s v="Alphabet"/>
    <s v="L"/>
    <s v="Yes"/>
    <n v="3"/>
    <s v="Sold"/>
    <m/>
    <m/>
    <s v="Invalid"/>
    <s v="Exclude"/>
    <n v="0"/>
    <s v="Insufficient Data"/>
    <s v="Missing Information"/>
    <s v="Exclude"/>
    <x v="318"/>
    <d v="2024-05-19T00:00:00"/>
    <s v="Yes"/>
    <s v="Retail"/>
    <s v="Pune"/>
    <x v="3"/>
    <n v="3102.91"/>
  </r>
  <r>
    <s v="Running"/>
    <s v="Air Zoom"/>
    <x v="8"/>
    <s v="Number"/>
    <s v="7"/>
    <s v="Yes"/>
    <m/>
    <s v="Available"/>
    <n v="7787.74"/>
    <m/>
    <s v="Invalid"/>
    <s v="Exclude"/>
    <n v="0"/>
    <s v="Insufficient Data"/>
    <s v="Missing Information"/>
    <s v="Exclude"/>
    <x v="419"/>
    <d v="2025-05-14T00:00:00"/>
    <s v="Yes"/>
    <s v="Online"/>
    <s v="Pune"/>
    <x v="3"/>
    <n v="479.25"/>
  </r>
  <r>
    <s v="Training"/>
    <s v="ZoomX Invincible"/>
    <x v="4"/>
    <s v="Missing"/>
    <s v="Unknown"/>
    <s v="No"/>
    <n v="1"/>
    <s v="Sold"/>
    <n v="5888.37"/>
    <m/>
    <s v="Invalid"/>
    <s v="Exclude"/>
    <n v="0"/>
    <n v="5888.37"/>
    <s v="Valid Revenue"/>
    <s v="Include"/>
    <x v="2"/>
    <s v="Missing Date"/>
    <s v="No"/>
    <s v="Online"/>
    <s v="Mumbai"/>
    <x v="2"/>
    <n v="3687.47"/>
  </r>
  <r>
    <s v="Lifestyle"/>
    <s v="Blazer Mid"/>
    <x v="7"/>
    <s v="Number"/>
    <s v="12"/>
    <s v="Yes"/>
    <n v="0"/>
    <s v="Available"/>
    <n v="8234.91"/>
    <m/>
    <s v="Invalid"/>
    <s v="Exclude"/>
    <n v="0"/>
    <n v="0"/>
    <s v="No Recorded Revenue"/>
    <s v="Exclude"/>
    <x v="254"/>
    <d v="2024-11-24T00:00:00"/>
    <s v="Yes"/>
    <s v="Online"/>
    <s v="Mumbai"/>
    <x v="2"/>
    <n v="2984.1"/>
  </r>
  <r>
    <s v="Lifestyle"/>
    <s v="Blazer Mid"/>
    <x v="0"/>
    <s v="Alphabet"/>
    <s v="M"/>
    <s v="Yes"/>
    <n v="1"/>
    <s v="Sold"/>
    <n v="4738.25"/>
    <m/>
    <s v="Invalid"/>
    <s v="Exclude"/>
    <n v="0"/>
    <n v="4738.25"/>
    <s v="Valid Revenue"/>
    <s v="Include"/>
    <x v="261"/>
    <d v="2025-02-25T00:00:00"/>
    <s v="Yes"/>
    <s v="Online"/>
    <s v="bengaluru"/>
    <x v="0"/>
    <n v="731.1"/>
  </r>
  <r>
    <s v="Lifestyle"/>
    <s v="Air Force 1"/>
    <x v="1"/>
    <s v="Alphabet"/>
    <s v="L"/>
    <s v="Yes"/>
    <m/>
    <s v="Available"/>
    <m/>
    <m/>
    <s v="Invalid"/>
    <s v="Exclude"/>
    <n v="0"/>
    <s v="Insufficient Data"/>
    <s v="Missing Information"/>
    <s v="Exclude"/>
    <x v="305"/>
    <d v="2024-09-18T00:00:00"/>
    <s v="Yes"/>
    <s v="Online"/>
    <s v="Pune"/>
    <x v="3"/>
    <n v="1172.07"/>
  </r>
  <r>
    <s v="Soccer"/>
    <s v="Premier III"/>
    <x v="8"/>
    <s v="Number"/>
    <s v="7"/>
    <s v="Yes"/>
    <n v="-1"/>
    <s v="Check Return/Refund"/>
    <n v="6735.33"/>
    <m/>
    <s v="Invalid"/>
    <s v="Exclude"/>
    <n v="0"/>
    <n v="-6735.33"/>
    <s v="Negative Revenue"/>
    <s v="Exclude"/>
    <x v="153"/>
    <d v="2024-10-01T00:00:00"/>
    <s v="Yes"/>
    <s v="Retail"/>
    <s v="Kolkata"/>
    <x v="6"/>
    <n v="3462.04"/>
  </r>
  <r>
    <s v="Basketball"/>
    <s v="Zoom Freak"/>
    <x v="9"/>
    <s v="Number"/>
    <s v="10"/>
    <s v="Yes"/>
    <n v="1"/>
    <s v="Sold"/>
    <m/>
    <m/>
    <s v="Invalid"/>
    <s v="Exclude"/>
    <n v="0"/>
    <s v="Insufficient Data"/>
    <s v="Missing Information"/>
    <s v="Exclude"/>
    <x v="461"/>
    <d v="2024-03-26T00:00:00"/>
    <s v="Yes"/>
    <s v="Online"/>
    <s v="Mumbai"/>
    <x v="2"/>
    <n v="-563.83000000000004"/>
  </r>
  <r>
    <s v="Running"/>
    <s v="Air Zoom"/>
    <x v="9"/>
    <s v="Number"/>
    <s v="10"/>
    <s v="Yes"/>
    <m/>
    <s v="Available"/>
    <m/>
    <m/>
    <s v="Invalid"/>
    <s v="Exclude"/>
    <n v="0"/>
    <s v="Insufficient Data"/>
    <s v="Missing Information"/>
    <s v="Exclude"/>
    <x v="273"/>
    <d v="2025-04-17T00:00:00"/>
    <s v="Yes"/>
    <s v="Online"/>
    <s v="Bangalore"/>
    <x v="5"/>
    <n v="2267.92"/>
  </r>
  <r>
    <s v="Soccer"/>
    <s v="Mercurial Superfly"/>
    <x v="4"/>
    <s v="Missing"/>
    <s v="Unknown"/>
    <s v="No"/>
    <m/>
    <s v="Available"/>
    <m/>
    <n v="0.51"/>
    <s v="Valid"/>
    <s v="Include"/>
    <n v="0"/>
    <s v="Insufficient Data"/>
    <s v="Missing Information"/>
    <s v="Exclude"/>
    <x v="228"/>
    <d v="2024-11-04T00:00:00"/>
    <s v="Yes"/>
    <s v="Retail"/>
    <s v="Mumbai"/>
    <x v="2"/>
    <n v="3035.41"/>
  </r>
  <r>
    <s v="Basketball"/>
    <s v="Air Jordan"/>
    <x v="2"/>
    <s v="Alphabet"/>
    <s v="XL"/>
    <s v="Yes"/>
    <n v="-1"/>
    <s v="Check Return/Refund"/>
    <n v="6975.67"/>
    <m/>
    <s v="Invalid"/>
    <s v="Exclude"/>
    <n v="0"/>
    <n v="-6975.67"/>
    <s v="Negative Revenue"/>
    <s v="Exclude"/>
    <x v="48"/>
    <d v="2025-03-02T00:00:00"/>
    <s v="Yes"/>
    <s v="Online"/>
    <s v="Bangalore"/>
    <x v="5"/>
    <n v="960.65"/>
  </r>
  <r>
    <s v="Training"/>
    <s v="SuperRep Go"/>
    <x v="0"/>
    <s v="Alphabet"/>
    <s v="M"/>
    <s v="Yes"/>
    <m/>
    <s v="Available"/>
    <n v="4814.32"/>
    <m/>
    <s v="Invalid"/>
    <s v="Exclude"/>
    <n v="0"/>
    <s v="Insufficient Data"/>
    <s v="Missing Information"/>
    <s v="Exclude"/>
    <x v="2"/>
    <s v="Missing Date"/>
    <s v="No"/>
    <s v="Retail"/>
    <s v="Hyderabad"/>
    <x v="1"/>
    <n v="-583.08000000000004"/>
  </r>
  <r>
    <s v="Running"/>
    <s v="Free RN"/>
    <x v="8"/>
    <s v="Number"/>
    <s v="7"/>
    <s v="Yes"/>
    <n v="-1"/>
    <s v="Check Return/Refund"/>
    <n v="7056.01"/>
    <m/>
    <s v="Invalid"/>
    <s v="Exclude"/>
    <n v="0"/>
    <n v="-7056.01"/>
    <s v="Negative Revenue"/>
    <s v="Exclude"/>
    <x v="57"/>
    <d v="2025-01-19T00:00:00"/>
    <s v="Yes"/>
    <s v="Retail"/>
    <s v="Kolkata"/>
    <x v="6"/>
    <n v="1190.8900000000001"/>
  </r>
  <r>
    <s v="Lifestyle"/>
    <s v="Dunk Low"/>
    <x v="0"/>
    <s v="Alphabet"/>
    <s v="M"/>
    <s v="Yes"/>
    <n v="0"/>
    <s v="Available"/>
    <m/>
    <m/>
    <s v="Invalid"/>
    <s v="Exclude"/>
    <n v="0"/>
    <s v="Insufficient Data"/>
    <s v="Missing Information"/>
    <s v="Exclude"/>
    <x v="2"/>
    <s v="Missing Date"/>
    <s v="No"/>
    <s v="Online"/>
    <s v="Mumbai"/>
    <x v="2"/>
    <n v="853.35"/>
  </r>
  <r>
    <s v="Lifestyle"/>
    <s v="Air Force 1"/>
    <x v="6"/>
    <s v="Number"/>
    <s v="6"/>
    <s v="Yes"/>
    <n v="0"/>
    <s v="Available"/>
    <n v="7305.78"/>
    <m/>
    <s v="Invalid"/>
    <s v="Exclude"/>
    <n v="0"/>
    <n v="0"/>
    <s v="No Recorded Revenue"/>
    <s v="Exclude"/>
    <x v="88"/>
    <d v="2025-07-04T00:00:00"/>
    <s v="Yes"/>
    <s v="Retail"/>
    <s v="Mumbai"/>
    <x v="2"/>
    <n v="573.79"/>
  </r>
  <r>
    <s v="Soccer"/>
    <s v="Mercurial Superfly"/>
    <x v="8"/>
    <s v="Number"/>
    <s v="7"/>
    <s v="Yes"/>
    <n v="1"/>
    <s v="Sold"/>
    <m/>
    <m/>
    <s v="Invalid"/>
    <s v="Exclude"/>
    <n v="0"/>
    <s v="Insufficient Data"/>
    <s v="Missing Information"/>
    <s v="Exclude"/>
    <x v="113"/>
    <d v="2025-06-28T00:00:00"/>
    <s v="Yes"/>
    <s v="Online"/>
    <s v="Mumbai"/>
    <x v="2"/>
    <n v="1287.17"/>
  </r>
  <r>
    <s v="Basketball"/>
    <s v="Air Jordan"/>
    <x v="2"/>
    <s v="Alphabet"/>
    <s v="XL"/>
    <s v="Yes"/>
    <m/>
    <s v="Available"/>
    <m/>
    <m/>
    <s v="Invalid"/>
    <s v="Exclude"/>
    <n v="0"/>
    <s v="Insufficient Data"/>
    <s v="Missing Information"/>
    <s v="Exclude"/>
    <x v="275"/>
    <d v="2024-11-26T00:00:00"/>
    <s v="Yes"/>
    <s v="Online"/>
    <s v="Hyderabad"/>
    <x v="1"/>
    <n v="472.79"/>
  </r>
  <r>
    <s v="Basketball"/>
    <s v="LeBron 20"/>
    <x v="6"/>
    <s v="Number"/>
    <s v="6"/>
    <s v="Yes"/>
    <m/>
    <s v="Available"/>
    <m/>
    <m/>
    <s v="Invalid"/>
    <s v="Exclude"/>
    <n v="0"/>
    <s v="Insufficient Data"/>
    <s v="Missing Information"/>
    <s v="Exclude"/>
    <x v="462"/>
    <d v="2024-12-26T00:00:00"/>
    <s v="Yes"/>
    <s v="Retail"/>
    <s v="Bangalore"/>
    <x v="5"/>
    <n v="1490.29"/>
  </r>
  <r>
    <s v="Running"/>
    <s v="React Infinity"/>
    <x v="1"/>
    <s v="Alphabet"/>
    <s v="L"/>
    <s v="Yes"/>
    <n v="4"/>
    <s v="Sold"/>
    <m/>
    <m/>
    <s v="Invalid"/>
    <s v="Exclude"/>
    <n v="0"/>
    <s v="Insufficient Data"/>
    <s v="Missing Information"/>
    <s v="Exclude"/>
    <x v="189"/>
    <d v="2025-02-23T00:00:00"/>
    <s v="Yes"/>
    <s v="Online"/>
    <s v="Mumbai"/>
    <x v="2"/>
    <n v="2278.12"/>
  </r>
  <r>
    <s v="Training"/>
    <s v="Metcon 7"/>
    <x v="4"/>
    <s v="Missing"/>
    <s v="Unknown"/>
    <s v="No"/>
    <n v="2"/>
    <s v="Sold"/>
    <m/>
    <n v="0.13"/>
    <s v="Valid"/>
    <s v="Include"/>
    <n v="0"/>
    <s v="Insufficient Data"/>
    <s v="Missing Information"/>
    <s v="Exclude"/>
    <x v="122"/>
    <d v="2025-06-08T00:00:00"/>
    <s v="Yes"/>
    <s v="Online"/>
    <s v="Bangalore"/>
    <x v="5"/>
    <n v="-992.25"/>
  </r>
  <r>
    <s v="Soccer"/>
    <s v="Mercurial Superfly"/>
    <x v="0"/>
    <s v="Alphabet"/>
    <s v="M"/>
    <s v="Yes"/>
    <n v="4"/>
    <s v="Sold"/>
    <m/>
    <m/>
    <s v="Invalid"/>
    <s v="Exclude"/>
    <n v="0"/>
    <s v="Insufficient Data"/>
    <s v="Missing Information"/>
    <s v="Exclude"/>
    <x v="225"/>
    <d v="2024-09-22T00:00:00"/>
    <s v="Yes"/>
    <s v="Retail"/>
    <s v="Bangalore"/>
    <x v="5"/>
    <n v="2860.71"/>
  </r>
  <r>
    <s v="Training"/>
    <s v="Flex Trainer"/>
    <x v="8"/>
    <s v="Number"/>
    <s v="7"/>
    <s v="Yes"/>
    <n v="3"/>
    <s v="Sold"/>
    <m/>
    <m/>
    <s v="Invalid"/>
    <s v="Exclude"/>
    <n v="0"/>
    <s v="Insufficient Data"/>
    <s v="Missing Information"/>
    <s v="Exclude"/>
    <x v="2"/>
    <s v="Missing Date"/>
    <s v="No"/>
    <s v="Retail"/>
    <s v="Delhi"/>
    <x v="4"/>
    <n v="-573.17999999999995"/>
  </r>
  <r>
    <s v="Lifestyle"/>
    <s v="Air Force 1"/>
    <x v="4"/>
    <s v="Missing"/>
    <s v="Unknown"/>
    <s v="No"/>
    <m/>
    <s v="Available"/>
    <m/>
    <n v="0.52"/>
    <s v="Valid"/>
    <s v="Include"/>
    <n v="0"/>
    <s v="Insufficient Data"/>
    <s v="Missing Information"/>
    <s v="Exclude"/>
    <x v="26"/>
    <d v="2025-02-15T00:00:00"/>
    <s v="Yes"/>
    <s v="Retail"/>
    <s v="Pune"/>
    <x v="3"/>
    <n v="345.92"/>
  </r>
  <r>
    <s v="Soccer"/>
    <s v="Mercurial Superfly"/>
    <x v="1"/>
    <s v="Alphabet"/>
    <s v="L"/>
    <s v="Yes"/>
    <m/>
    <s v="Available"/>
    <m/>
    <m/>
    <s v="Invalid"/>
    <s v="Exclude"/>
    <n v="0"/>
    <s v="Insufficient Data"/>
    <s v="Missing Information"/>
    <s v="Exclude"/>
    <x v="71"/>
    <d v="2025-07-11T00:00:00"/>
    <s v="Yes"/>
    <s v="Retail"/>
    <s v="Mumbai"/>
    <x v="2"/>
    <n v="1586.4"/>
  </r>
  <r>
    <s v="Soccer"/>
    <s v="Mercurial Superfly"/>
    <x v="0"/>
    <s v="Alphabet"/>
    <s v="M"/>
    <s v="Yes"/>
    <m/>
    <s v="Available"/>
    <n v="7268.31"/>
    <m/>
    <s v="Invalid"/>
    <s v="Exclude"/>
    <n v="0"/>
    <s v="Insufficient Data"/>
    <s v="Missing Information"/>
    <s v="Exclude"/>
    <x v="463"/>
    <d v="2024-12-03T00:00:00"/>
    <s v="Yes"/>
    <s v="Online"/>
    <s v="Mumbai"/>
    <x v="2"/>
    <n v="-719.57"/>
  </r>
  <r>
    <s v="Lifestyle"/>
    <s v="Dunk Low"/>
    <x v="2"/>
    <s v="Alphabet"/>
    <s v="XL"/>
    <s v="Yes"/>
    <m/>
    <s v="Available"/>
    <m/>
    <m/>
    <s v="Invalid"/>
    <s v="Exclude"/>
    <n v="0"/>
    <s v="Insufficient Data"/>
    <s v="Missing Information"/>
    <s v="Exclude"/>
    <x v="464"/>
    <d v="2025-06-03T00:00:00"/>
    <s v="Yes"/>
    <s v="Online"/>
    <s v="Pune"/>
    <x v="3"/>
    <n v="3619.8"/>
  </r>
  <r>
    <s v="Basketball"/>
    <s v="LeBron 20"/>
    <x v="6"/>
    <s v="Number"/>
    <s v="6"/>
    <s v="Yes"/>
    <m/>
    <s v="Available"/>
    <m/>
    <m/>
    <s v="Invalid"/>
    <s v="Exclude"/>
    <n v="0"/>
    <s v="Insufficient Data"/>
    <s v="Missing Information"/>
    <s v="Exclude"/>
    <x v="155"/>
    <d v="2025-05-18T00:00:00"/>
    <s v="Yes"/>
    <s v="Retail"/>
    <s v="Hyderabad"/>
    <x v="1"/>
    <n v="545.1"/>
  </r>
  <r>
    <s v="Lifestyle"/>
    <s v="Blazer Mid"/>
    <x v="10"/>
    <s v="Number"/>
    <s v="8"/>
    <s v="Yes"/>
    <m/>
    <s v="Available"/>
    <m/>
    <m/>
    <s v="Invalid"/>
    <s v="Exclude"/>
    <n v="0"/>
    <s v="Insufficient Data"/>
    <s v="Missing Information"/>
    <s v="Exclude"/>
    <x v="2"/>
    <s v="Missing Date"/>
    <s v="No"/>
    <s v="Retail"/>
    <s v="Hyderabad"/>
    <x v="1"/>
    <n v="-321.24"/>
  </r>
  <r>
    <s v="Soccer"/>
    <s v="Phantom GT"/>
    <x v="0"/>
    <s v="Alphabet"/>
    <s v="M"/>
    <s v="Yes"/>
    <n v="-1"/>
    <s v="Check Return/Refund"/>
    <n v="5527.7"/>
    <n v="0.17"/>
    <s v="Valid"/>
    <s v="Include"/>
    <n v="-4587.99"/>
    <n v="-4587.991"/>
    <s v="Negative Revenue"/>
    <s v="Exclude"/>
    <x v="465"/>
    <d v="2024-02-04T00:00:00"/>
    <s v="Yes"/>
    <s v="Online"/>
    <s v="bengaluru"/>
    <x v="0"/>
    <n v="2577.59"/>
  </r>
  <r>
    <s v="Training"/>
    <s v="SuperRep Go"/>
    <x v="1"/>
    <s v="Alphabet"/>
    <s v="L"/>
    <s v="Yes"/>
    <n v="3"/>
    <s v="Sold"/>
    <n v="6031.14"/>
    <n v="0.15"/>
    <s v="Valid"/>
    <s v="Include"/>
    <n v="15379.41"/>
    <n v="15379.407000000001"/>
    <s v="Valid Revenue"/>
    <s v="Include"/>
    <x v="299"/>
    <d v="2025-05-03T00:00:00"/>
    <s v="Yes"/>
    <s v="Retail"/>
    <s v="Hyderabad"/>
    <x v="1"/>
    <n v="169.05"/>
  </r>
  <r>
    <s v="Soccer"/>
    <s v="Premier III"/>
    <x v="1"/>
    <s v="Alphabet"/>
    <s v="L"/>
    <s v="Yes"/>
    <n v="4"/>
    <s v="Sold"/>
    <m/>
    <m/>
    <s v="Invalid"/>
    <s v="Exclude"/>
    <n v="0"/>
    <s v="Insufficient Data"/>
    <s v="Missing Information"/>
    <s v="Exclude"/>
    <x v="102"/>
    <d v="2025-05-27T00:00:00"/>
    <s v="Yes"/>
    <s v="Retail"/>
    <s v="Hyderabad"/>
    <x v="1"/>
    <n v="1652.12"/>
  </r>
  <r>
    <s v="Soccer"/>
    <s v="Tiempo Legend"/>
    <x v="4"/>
    <s v="Missing"/>
    <s v="Unknown"/>
    <s v="No"/>
    <n v="-1"/>
    <s v="Check Return/Refund"/>
    <m/>
    <m/>
    <s v="Invalid"/>
    <s v="Exclude"/>
    <n v="0"/>
    <s v="Insufficient Data"/>
    <s v="Missing Information"/>
    <s v="Exclude"/>
    <x v="310"/>
    <d v="2024-09-17T00:00:00"/>
    <s v="Yes"/>
    <s v="Online"/>
    <s v="Bangalore"/>
    <x v="5"/>
    <n v="1314.84"/>
  </r>
  <r>
    <s v="Training"/>
    <s v="SuperRep Go"/>
    <x v="4"/>
    <s v="Missing"/>
    <s v="Unknown"/>
    <s v="No"/>
    <n v="4"/>
    <s v="Sold"/>
    <m/>
    <m/>
    <s v="Invalid"/>
    <s v="Exclude"/>
    <n v="0"/>
    <s v="Insufficient Data"/>
    <s v="Missing Information"/>
    <s v="Exclude"/>
    <x v="232"/>
    <d v="2024-09-05T00:00:00"/>
    <s v="Yes"/>
    <s v="Online"/>
    <s v="bengaluru"/>
    <x v="0"/>
    <n v="293.58999999999997"/>
  </r>
  <r>
    <s v="Lifestyle"/>
    <s v="Dunk Low"/>
    <x v="1"/>
    <s v="Alphabet"/>
    <s v="L"/>
    <s v="Yes"/>
    <m/>
    <s v="Available"/>
    <m/>
    <m/>
    <s v="Invalid"/>
    <s v="Exclude"/>
    <n v="0"/>
    <s v="Insufficient Data"/>
    <s v="Missing Information"/>
    <s v="Exclude"/>
    <x v="121"/>
    <d v="2025-01-06T00:00:00"/>
    <s v="Yes"/>
    <s v="Retail"/>
    <s v="Pune"/>
    <x v="3"/>
    <n v="107.83"/>
  </r>
  <r>
    <s v="Soccer"/>
    <s v="Mercurial Superfly"/>
    <x v="2"/>
    <s v="Alphabet"/>
    <s v="XL"/>
    <s v="Yes"/>
    <n v="4"/>
    <s v="Sold"/>
    <n v="2572.41"/>
    <n v="0.1"/>
    <s v="Valid"/>
    <s v="Include"/>
    <n v="9260.68"/>
    <n v="9260.6759999999995"/>
    <s v="Valid Revenue"/>
    <s v="Include"/>
    <x v="123"/>
    <d v="2024-11-09T00:00:00"/>
    <s v="Yes"/>
    <s v="Retail"/>
    <s v="Delhi"/>
    <x v="4"/>
    <n v="3098.28"/>
  </r>
  <r>
    <s v="Training"/>
    <s v="SuperRep Go"/>
    <x v="2"/>
    <s v="Alphabet"/>
    <s v="XL"/>
    <s v="Yes"/>
    <n v="-1"/>
    <s v="Check Return/Refund"/>
    <n v="7709.7"/>
    <m/>
    <s v="Invalid"/>
    <s v="Exclude"/>
    <n v="0"/>
    <n v="-7709.7"/>
    <s v="Negative Revenue"/>
    <s v="Exclude"/>
    <x v="230"/>
    <d v="2024-10-12T00:00:00"/>
    <s v="Yes"/>
    <s v="Online"/>
    <s v="Mumbai"/>
    <x v="2"/>
    <n v="663.54"/>
  </r>
  <r>
    <s v="Soccer"/>
    <s v="Mercurial Superfly"/>
    <x v="1"/>
    <s v="Alphabet"/>
    <s v="L"/>
    <s v="Yes"/>
    <n v="2"/>
    <s v="Sold"/>
    <n v="6075.6"/>
    <m/>
    <s v="Invalid"/>
    <s v="Exclude"/>
    <n v="0"/>
    <n v="12151.2"/>
    <s v="Valid Revenue"/>
    <s v="Include"/>
    <x v="2"/>
    <s v="Missing Date"/>
    <s v="No"/>
    <s v="Retail"/>
    <s v="Pune"/>
    <x v="3"/>
    <n v="93.8"/>
  </r>
  <r>
    <s v="Basketball"/>
    <s v="Air Jordan"/>
    <x v="2"/>
    <s v="Alphabet"/>
    <s v="XL"/>
    <s v="Yes"/>
    <n v="4"/>
    <s v="Sold"/>
    <m/>
    <n v="0.23"/>
    <s v="Valid"/>
    <s v="Include"/>
    <n v="0"/>
    <s v="Insufficient Data"/>
    <s v="Missing Information"/>
    <s v="Exclude"/>
    <x v="318"/>
    <d v="2024-05-19T00:00:00"/>
    <s v="Yes"/>
    <s v="Retail"/>
    <s v="Delhi"/>
    <x v="4"/>
    <n v="-190.17"/>
  </r>
  <r>
    <s v="Soccer"/>
    <s v="Premier III"/>
    <x v="2"/>
    <s v="Alphabet"/>
    <s v="XL"/>
    <s v="Yes"/>
    <n v="2"/>
    <s v="Sold"/>
    <m/>
    <m/>
    <s v="Invalid"/>
    <s v="Exclude"/>
    <n v="0"/>
    <s v="Insufficient Data"/>
    <s v="Missing Information"/>
    <s v="Exclude"/>
    <x v="466"/>
    <d v="2024-10-18T00:00:00"/>
    <s v="Yes"/>
    <s v="Online"/>
    <s v="Mumbai"/>
    <x v="2"/>
    <n v="3871.51"/>
  </r>
  <r>
    <s v="Running"/>
    <s v="Free RN"/>
    <x v="4"/>
    <s v="Missing"/>
    <s v="Unknown"/>
    <s v="No"/>
    <n v="4"/>
    <s v="Sold"/>
    <n v="5776.74"/>
    <m/>
    <s v="Invalid"/>
    <s v="Exclude"/>
    <n v="0"/>
    <n v="23106.959999999999"/>
    <s v="Valid Revenue"/>
    <s v="Include"/>
    <x v="272"/>
    <d v="2024-08-20T00:00:00"/>
    <s v="Yes"/>
    <s v="Online"/>
    <s v="Kolkata"/>
    <x v="6"/>
    <n v="210.83"/>
  </r>
  <r>
    <s v="Training"/>
    <s v="Metcon 7"/>
    <x v="2"/>
    <s v="Alphabet"/>
    <s v="XL"/>
    <s v="Yes"/>
    <n v="4"/>
    <s v="Sold"/>
    <m/>
    <m/>
    <s v="Invalid"/>
    <s v="Exclude"/>
    <n v="0"/>
    <s v="Insufficient Data"/>
    <s v="Missing Information"/>
    <s v="Exclude"/>
    <x v="388"/>
    <d v="2024-10-05T00:00:00"/>
    <s v="Yes"/>
    <s v="Online"/>
    <s v="Hyderabad"/>
    <x v="1"/>
    <n v="-401.38"/>
  </r>
  <r>
    <s v="Basketball"/>
    <s v="LeBron 20"/>
    <x v="4"/>
    <s v="Missing"/>
    <s v="Unknown"/>
    <s v="No"/>
    <n v="0"/>
    <s v="Available"/>
    <n v="4323.8599999999997"/>
    <m/>
    <s v="Invalid"/>
    <s v="Exclude"/>
    <n v="0"/>
    <n v="0"/>
    <s v="No Recorded Revenue"/>
    <s v="Exclude"/>
    <x v="7"/>
    <d v="2025-01-16T00:00:00"/>
    <s v="Yes"/>
    <s v="Retail"/>
    <s v="Hyderabad"/>
    <x v="1"/>
    <n v="-577.54"/>
  </r>
  <r>
    <s v="Running"/>
    <s v="Free RN"/>
    <x v="4"/>
    <s v="Missing"/>
    <s v="Unknown"/>
    <s v="No"/>
    <m/>
    <s v="Available"/>
    <m/>
    <n v="1.02"/>
    <s v="Invalid"/>
    <s v="Exclude"/>
    <n v="0"/>
    <s v="Insufficient Data"/>
    <s v="Missing Information"/>
    <s v="Exclude"/>
    <x v="2"/>
    <s v="Missing Date"/>
    <s v="No"/>
    <s v="Retail"/>
    <s v="Mumbai"/>
    <x v="2"/>
    <n v="-1184.98"/>
  </r>
  <r>
    <s v="Lifestyle"/>
    <s v="Dunk Low"/>
    <x v="9"/>
    <s v="Number"/>
    <s v="10"/>
    <s v="Yes"/>
    <n v="4"/>
    <s v="Sold"/>
    <m/>
    <m/>
    <s v="Invalid"/>
    <s v="Exclude"/>
    <n v="0"/>
    <s v="Insufficient Data"/>
    <s v="Missing Information"/>
    <s v="Exclude"/>
    <x v="344"/>
    <d v="2024-07-25T00:00:00"/>
    <s v="Yes"/>
    <s v="Retail"/>
    <s v="Delhi"/>
    <x v="4"/>
    <n v="3852.98"/>
  </r>
  <r>
    <s v="Training"/>
    <s v="Metcon 7"/>
    <x v="0"/>
    <s v="Alphabet"/>
    <s v="M"/>
    <s v="Yes"/>
    <n v="-1"/>
    <s v="Check Return/Refund"/>
    <m/>
    <m/>
    <s v="Invalid"/>
    <s v="Exclude"/>
    <n v="0"/>
    <s v="Insufficient Data"/>
    <s v="Missing Information"/>
    <s v="Exclude"/>
    <x v="195"/>
    <d v="2024-09-13T00:00:00"/>
    <s v="Yes"/>
    <s v="Online"/>
    <s v="Pune"/>
    <x v="3"/>
    <n v="-878.7"/>
  </r>
  <r>
    <s v="Lifestyle"/>
    <s v="Air Force 1"/>
    <x v="2"/>
    <s v="Alphabet"/>
    <s v="XL"/>
    <s v="Yes"/>
    <n v="2"/>
    <s v="Sold"/>
    <n v="7377.71"/>
    <m/>
    <s v="Invalid"/>
    <s v="Exclude"/>
    <n v="0"/>
    <n v="14755.42"/>
    <s v="Valid Revenue"/>
    <s v="Include"/>
    <x v="2"/>
    <s v="Missing Date"/>
    <s v="No"/>
    <s v="Online"/>
    <s v="Pune"/>
    <x v="3"/>
    <n v="2588.85"/>
  </r>
  <r>
    <s v="Running"/>
    <s v="Free RN"/>
    <x v="2"/>
    <s v="Alphabet"/>
    <s v="XL"/>
    <s v="Yes"/>
    <m/>
    <s v="Available"/>
    <m/>
    <m/>
    <s v="Invalid"/>
    <s v="Exclude"/>
    <n v="0"/>
    <s v="Insufficient Data"/>
    <s v="Missing Information"/>
    <s v="Exclude"/>
    <x v="2"/>
    <s v="Missing Date"/>
    <s v="No"/>
    <s v="Retail"/>
    <s v="Hyderabad"/>
    <x v="1"/>
    <n v="-231.54"/>
  </r>
  <r>
    <s v="Training"/>
    <s v="Metcon 7"/>
    <x v="0"/>
    <s v="Alphabet"/>
    <s v="M"/>
    <s v="Yes"/>
    <m/>
    <s v="Available"/>
    <m/>
    <m/>
    <s v="Invalid"/>
    <s v="Exclude"/>
    <n v="0"/>
    <s v="Insufficient Data"/>
    <s v="Missing Information"/>
    <s v="Exclude"/>
    <x v="224"/>
    <d v="2025-05-23T00:00:00"/>
    <s v="Yes"/>
    <s v="Online"/>
    <s v="Hyderabad"/>
    <x v="1"/>
    <n v="2299.04"/>
  </r>
  <r>
    <s v="Lifestyle"/>
    <s v="Blazer Mid"/>
    <x v="4"/>
    <s v="Missing"/>
    <s v="Unknown"/>
    <s v="No"/>
    <m/>
    <s v="Available"/>
    <m/>
    <m/>
    <s v="Invalid"/>
    <s v="Exclude"/>
    <n v="0"/>
    <s v="Insufficient Data"/>
    <s v="Missing Information"/>
    <s v="Exclude"/>
    <x v="2"/>
    <s v="Missing Date"/>
    <s v="No"/>
    <s v="Online"/>
    <s v="Kolkata"/>
    <x v="6"/>
    <n v="1013.24"/>
  </r>
  <r>
    <s v="Basketball"/>
    <s v="LeBron 20"/>
    <x v="4"/>
    <s v="Missing"/>
    <s v="Unknown"/>
    <s v="No"/>
    <m/>
    <s v="Available"/>
    <m/>
    <m/>
    <s v="Invalid"/>
    <s v="Exclude"/>
    <n v="0"/>
    <s v="Insufficient Data"/>
    <s v="Missing Information"/>
    <s v="Exclude"/>
    <x v="2"/>
    <s v="Missing Date"/>
    <s v="No"/>
    <s v="Retail"/>
    <s v="Kolkata"/>
    <x v="6"/>
    <n v="-101.37"/>
  </r>
  <r>
    <s v="Training"/>
    <s v="SuperRep Go"/>
    <x v="9"/>
    <s v="Number"/>
    <s v="10"/>
    <s v="Yes"/>
    <m/>
    <s v="Available"/>
    <n v="2983.6"/>
    <m/>
    <s v="Invalid"/>
    <s v="Exclude"/>
    <n v="0"/>
    <s v="Insufficient Data"/>
    <s v="Missing Information"/>
    <s v="Exclude"/>
    <x v="184"/>
    <d v="2024-12-29T00:00:00"/>
    <s v="Yes"/>
    <s v="Online"/>
    <s v="Delhi"/>
    <x v="4"/>
    <n v="3650.65"/>
  </r>
  <r>
    <s v="Running"/>
    <s v="React Infinity"/>
    <x v="7"/>
    <s v="Number"/>
    <s v="12"/>
    <s v="Yes"/>
    <n v="4"/>
    <s v="Sold"/>
    <m/>
    <m/>
    <s v="Invalid"/>
    <s v="Exclude"/>
    <n v="0"/>
    <s v="Insufficient Data"/>
    <s v="Missing Information"/>
    <s v="Exclude"/>
    <x v="2"/>
    <s v="Missing Date"/>
    <s v="No"/>
    <s v="Online"/>
    <s v="Hyderabad"/>
    <x v="1"/>
    <n v="2465.98"/>
  </r>
  <r>
    <s v="Lifestyle"/>
    <s v="Air Force 1"/>
    <x v="1"/>
    <s v="Alphabet"/>
    <s v="L"/>
    <s v="Yes"/>
    <m/>
    <s v="Available"/>
    <n v="5875.99"/>
    <m/>
    <s v="Invalid"/>
    <s v="Exclude"/>
    <n v="0"/>
    <s v="Insufficient Data"/>
    <s v="Missing Information"/>
    <s v="Exclude"/>
    <x v="467"/>
    <d v="2025-02-07T00:00:00"/>
    <s v="Yes"/>
    <s v="Online"/>
    <s v="Delhi"/>
    <x v="4"/>
    <n v="3803.18"/>
  </r>
  <r>
    <s v="Training"/>
    <s v="ZoomX Invincible"/>
    <x v="4"/>
    <s v="Missing"/>
    <s v="Unknown"/>
    <s v="No"/>
    <n v="4"/>
    <s v="Sold"/>
    <n v="9716.0300000000007"/>
    <m/>
    <s v="Invalid"/>
    <s v="Exclude"/>
    <n v="0"/>
    <n v="38864.120000000003"/>
    <s v="Valid Revenue"/>
    <s v="Include"/>
    <x v="2"/>
    <s v="Missing Date"/>
    <s v="No"/>
    <s v="Online"/>
    <s v="Mumbai"/>
    <x v="2"/>
    <n v="2961.23"/>
  </r>
  <r>
    <s v="Basketball"/>
    <s v="Kyrie Flytrap"/>
    <x v="4"/>
    <s v="Missing"/>
    <s v="Unknown"/>
    <s v="No"/>
    <m/>
    <s v="Available"/>
    <m/>
    <n v="0.68"/>
    <s v="Valid"/>
    <s v="Include"/>
    <n v="0"/>
    <s v="Insufficient Data"/>
    <s v="Missing Information"/>
    <s v="Exclude"/>
    <x v="2"/>
    <s v="Missing Date"/>
    <s v="No"/>
    <s v="Retail"/>
    <s v="bengaluru"/>
    <x v="0"/>
    <n v="1517.07"/>
  </r>
  <r>
    <s v="Basketball"/>
    <s v="Air Jordan"/>
    <x v="1"/>
    <s v="Alphabet"/>
    <s v="L"/>
    <s v="Yes"/>
    <n v="2"/>
    <s v="Sold"/>
    <m/>
    <m/>
    <s v="Invalid"/>
    <s v="Exclude"/>
    <n v="0"/>
    <s v="Insufficient Data"/>
    <s v="Missing Information"/>
    <s v="Exclude"/>
    <x v="468"/>
    <d v="2024-12-18T00:00:00"/>
    <s v="Yes"/>
    <s v="Retail"/>
    <s v="Bangalore"/>
    <x v="5"/>
    <n v="3436.23"/>
  </r>
  <r>
    <s v="Lifestyle"/>
    <s v="Waffle One"/>
    <x v="1"/>
    <s v="Alphabet"/>
    <s v="L"/>
    <s v="Yes"/>
    <n v="0"/>
    <s v="Available"/>
    <n v="4492.46"/>
    <m/>
    <s v="Invalid"/>
    <s v="Exclude"/>
    <n v="0"/>
    <n v="0"/>
    <s v="No Recorded Revenue"/>
    <s v="Exclude"/>
    <x v="2"/>
    <s v="Missing Date"/>
    <s v="No"/>
    <s v="Retail"/>
    <s v="Hyderabad"/>
    <x v="1"/>
    <n v="1018.52"/>
  </r>
  <r>
    <s v="Soccer"/>
    <s v="Tiempo Legend"/>
    <x v="0"/>
    <s v="Alphabet"/>
    <s v="M"/>
    <s v="Yes"/>
    <m/>
    <s v="Available"/>
    <n v="6226.74"/>
    <m/>
    <s v="Invalid"/>
    <s v="Exclude"/>
    <n v="0"/>
    <s v="Insufficient Data"/>
    <s v="Missing Information"/>
    <s v="Exclude"/>
    <x v="271"/>
    <d v="2025-05-12T00:00:00"/>
    <s v="Yes"/>
    <s v="Retail"/>
    <s v="Pune"/>
    <x v="3"/>
    <n v="-316.51"/>
  </r>
  <r>
    <s v="Soccer"/>
    <s v="Tiempo Legend"/>
    <x v="5"/>
    <s v="Number"/>
    <s v="9"/>
    <s v="Yes"/>
    <n v="2"/>
    <s v="Sold"/>
    <n v="6380.5"/>
    <m/>
    <s v="Invalid"/>
    <s v="Exclude"/>
    <n v="0"/>
    <n v="12761"/>
    <s v="Valid Revenue"/>
    <s v="Include"/>
    <x v="469"/>
    <d v="2024-10-19T00:00:00"/>
    <s v="Yes"/>
    <s v="Online"/>
    <s v="Kolkata"/>
    <x v="6"/>
    <n v="2846.02"/>
  </r>
  <r>
    <s v="Running"/>
    <s v="React Infinity"/>
    <x v="0"/>
    <s v="Alphabet"/>
    <s v="M"/>
    <s v="Yes"/>
    <m/>
    <s v="Available"/>
    <m/>
    <n v="0.65"/>
    <s v="Valid"/>
    <s v="Include"/>
    <n v="0"/>
    <s v="Insufficient Data"/>
    <s v="Missing Information"/>
    <s v="Exclude"/>
    <x v="76"/>
    <d v="2024-11-15T00:00:00"/>
    <s v="Yes"/>
    <s v="Online"/>
    <s v="Mumbai"/>
    <x v="2"/>
    <n v="2405.3000000000002"/>
  </r>
  <r>
    <s v="Running"/>
    <s v="Free RN"/>
    <x v="4"/>
    <s v="Missing"/>
    <s v="Unknown"/>
    <s v="No"/>
    <m/>
    <s v="Available"/>
    <n v="4216.1400000000003"/>
    <m/>
    <s v="Invalid"/>
    <s v="Exclude"/>
    <n v="0"/>
    <s v="Insufficient Data"/>
    <s v="Missing Information"/>
    <s v="Exclude"/>
    <x v="207"/>
    <d v="2024-10-17T00:00:00"/>
    <s v="Yes"/>
    <s v="Retail"/>
    <s v="Hyderabad"/>
    <x v="1"/>
    <n v="-687.95"/>
  </r>
  <r>
    <s v="Basketball"/>
    <s v="LeBron 20"/>
    <x v="1"/>
    <s v="Alphabet"/>
    <s v="L"/>
    <s v="Yes"/>
    <m/>
    <s v="Available"/>
    <m/>
    <n v="0.25"/>
    <s v="Valid"/>
    <s v="Include"/>
    <n v="0"/>
    <s v="Insufficient Data"/>
    <s v="Missing Information"/>
    <s v="Exclude"/>
    <x v="99"/>
    <d v="2024-07-30T00:00:00"/>
    <s v="Yes"/>
    <s v="Retail"/>
    <s v="Mumbai"/>
    <x v="2"/>
    <n v="3052.49"/>
  </r>
  <r>
    <s v="Soccer"/>
    <s v="Mercurial Superfly"/>
    <x v="0"/>
    <s v="Alphabet"/>
    <s v="M"/>
    <s v="Yes"/>
    <m/>
    <s v="Available"/>
    <n v="7127.99"/>
    <m/>
    <s v="Invalid"/>
    <s v="Exclude"/>
    <n v="0"/>
    <s v="Insufficient Data"/>
    <s v="Missing Information"/>
    <s v="Exclude"/>
    <x v="426"/>
    <d v="2024-08-12T00:00:00"/>
    <s v="Yes"/>
    <s v="Online"/>
    <s v="Mumbai"/>
    <x v="2"/>
    <n v="818.55"/>
  </r>
  <r>
    <s v="Training"/>
    <s v="ZoomX Invincible"/>
    <x v="4"/>
    <s v="Missing"/>
    <s v="Unknown"/>
    <s v="No"/>
    <n v="0"/>
    <s v="Available"/>
    <m/>
    <n v="0.85"/>
    <s v="Valid"/>
    <s v="Include"/>
    <n v="0"/>
    <s v="Insufficient Data"/>
    <s v="Missing Information"/>
    <s v="Exclude"/>
    <x v="319"/>
    <d v="2025-04-08T00:00:00"/>
    <s v="Yes"/>
    <s v="Online"/>
    <s v="Bangalore"/>
    <x v="5"/>
    <n v="2625.19"/>
  </r>
  <r>
    <s v="Lifestyle"/>
    <s v="Air Force 1"/>
    <x v="4"/>
    <s v="Missing"/>
    <s v="Unknown"/>
    <s v="No"/>
    <m/>
    <s v="Available"/>
    <n v="5594.08"/>
    <m/>
    <s v="Invalid"/>
    <s v="Exclude"/>
    <n v="0"/>
    <s v="Insufficient Data"/>
    <s v="Missing Information"/>
    <s v="Exclude"/>
    <x v="470"/>
    <d v="2023-09-12T00:00:00"/>
    <s v="Yes"/>
    <s v="Retail"/>
    <s v="Hyderabad"/>
    <x v="1"/>
    <n v="626.95000000000005"/>
  </r>
  <r>
    <s v="Running"/>
    <s v="Free RN"/>
    <x v="0"/>
    <s v="Alphabet"/>
    <s v="M"/>
    <s v="Yes"/>
    <n v="4"/>
    <s v="Sold"/>
    <m/>
    <n v="0.21"/>
    <s v="Valid"/>
    <s v="Include"/>
    <n v="0"/>
    <s v="Insufficient Data"/>
    <s v="Missing Information"/>
    <s v="Exclude"/>
    <x v="471"/>
    <d v="2025-04-18T00:00:00"/>
    <s v="Yes"/>
    <s v="Retail"/>
    <s v="Kolkata"/>
    <x v="6"/>
    <n v="2856.16"/>
  </r>
  <r>
    <s v="Soccer"/>
    <s v="Premier III"/>
    <x v="0"/>
    <s v="Alphabet"/>
    <s v="M"/>
    <s v="Yes"/>
    <n v="0"/>
    <s v="Available"/>
    <m/>
    <n v="0.04"/>
    <s v="Valid"/>
    <s v="Include"/>
    <n v="0"/>
    <s v="Insufficient Data"/>
    <s v="Missing Information"/>
    <s v="Exclude"/>
    <x v="406"/>
    <d v="2025-05-02T00:00:00"/>
    <s v="Yes"/>
    <s v="Online"/>
    <s v="Delhi"/>
    <x v="4"/>
    <n v="3152.21"/>
  </r>
  <r>
    <s v="Basketball"/>
    <s v="Zoom Freak"/>
    <x v="0"/>
    <s v="Alphabet"/>
    <s v="M"/>
    <s v="Yes"/>
    <n v="1"/>
    <s v="Sold"/>
    <n v="8069.3"/>
    <m/>
    <s v="Invalid"/>
    <s v="Exclude"/>
    <n v="0"/>
    <n v="8069.3"/>
    <s v="Valid Revenue"/>
    <s v="Include"/>
    <x v="249"/>
    <d v="2025-05-25T00:00:00"/>
    <s v="Yes"/>
    <s v="Retail"/>
    <s v="Pune"/>
    <x v="3"/>
    <n v="-95.96"/>
  </r>
  <r>
    <s v="Basketball"/>
    <s v="Kyrie Flytrap"/>
    <x v="10"/>
    <s v="Number"/>
    <s v="8"/>
    <s v="Yes"/>
    <n v="0"/>
    <s v="Available"/>
    <n v="9460.52"/>
    <m/>
    <s v="Invalid"/>
    <s v="Exclude"/>
    <n v="0"/>
    <n v="0"/>
    <s v="No Recorded Revenue"/>
    <s v="Exclude"/>
    <x v="2"/>
    <s v="Missing Date"/>
    <s v="No"/>
    <s v="Retail"/>
    <s v="Hyderabad"/>
    <x v="1"/>
    <n v="-476.54"/>
  </r>
  <r>
    <s v="Training"/>
    <s v="ZoomX Invincible"/>
    <x v="5"/>
    <s v="Number"/>
    <s v="9"/>
    <s v="Yes"/>
    <n v="2"/>
    <s v="Sold"/>
    <n v="7050.14"/>
    <m/>
    <s v="Invalid"/>
    <s v="Exclude"/>
    <n v="0"/>
    <n v="14100.28"/>
    <s v="Valid Revenue"/>
    <s v="Include"/>
    <x v="2"/>
    <s v="Missing Date"/>
    <s v="No"/>
    <s v="Retail"/>
    <s v="Hyderabad"/>
    <x v="1"/>
    <n v="-815.54"/>
  </r>
  <r>
    <s v="Training"/>
    <s v="Metcon 7"/>
    <x v="2"/>
    <s v="Alphabet"/>
    <s v="XL"/>
    <s v="Yes"/>
    <m/>
    <s v="Available"/>
    <m/>
    <m/>
    <s v="Invalid"/>
    <s v="Exclude"/>
    <n v="0"/>
    <s v="Insufficient Data"/>
    <s v="Missing Information"/>
    <s v="Exclude"/>
    <x v="2"/>
    <s v="Missing Date"/>
    <s v="No"/>
    <s v="Retail"/>
    <s v="Bangalore"/>
    <x v="5"/>
    <n v="1345.26"/>
  </r>
  <r>
    <s v="Running"/>
    <s v="React Infinity"/>
    <x v="1"/>
    <s v="Alphabet"/>
    <s v="L"/>
    <s v="Yes"/>
    <m/>
    <s v="Available"/>
    <m/>
    <n v="1.02"/>
    <s v="Invalid"/>
    <s v="Exclude"/>
    <n v="0"/>
    <s v="Insufficient Data"/>
    <s v="Missing Information"/>
    <s v="Exclude"/>
    <x v="472"/>
    <d v="2024-04-25T00:00:00"/>
    <s v="Yes"/>
    <s v="Online"/>
    <s v="bengaluru"/>
    <x v="0"/>
    <n v="27.15"/>
  </r>
  <r>
    <s v="Basketball"/>
    <s v="Air Jordan"/>
    <x v="9"/>
    <s v="Number"/>
    <s v="10"/>
    <s v="Yes"/>
    <n v="3"/>
    <s v="Sold"/>
    <m/>
    <m/>
    <s v="Invalid"/>
    <s v="Exclude"/>
    <n v="0"/>
    <s v="Insufficient Data"/>
    <s v="Missing Information"/>
    <s v="Exclude"/>
    <x v="2"/>
    <s v="Missing Date"/>
    <s v="No"/>
    <s v="Online"/>
    <s v="Hyderabad"/>
    <x v="1"/>
    <n v="3852.52"/>
  </r>
  <r>
    <s v="Training"/>
    <s v="Flex Trainer"/>
    <x v="2"/>
    <s v="Alphabet"/>
    <s v="XL"/>
    <s v="Yes"/>
    <m/>
    <s v="Available"/>
    <m/>
    <m/>
    <s v="Invalid"/>
    <s v="Exclude"/>
    <n v="0"/>
    <s v="Insufficient Data"/>
    <s v="Missing Information"/>
    <s v="Exclude"/>
    <x v="23"/>
    <d v="2025-04-11T00:00:00"/>
    <s v="Yes"/>
    <s v="Online"/>
    <s v="Delhi"/>
    <x v="4"/>
    <n v="1096.06"/>
  </r>
  <r>
    <s v="Running"/>
    <s v="Air Zoom"/>
    <x v="2"/>
    <s v="Alphabet"/>
    <s v="XL"/>
    <s v="Yes"/>
    <m/>
    <s v="Available"/>
    <n v="6109.1"/>
    <n v="0.37"/>
    <s v="Valid"/>
    <s v="Include"/>
    <n v="0"/>
    <s v="Insufficient Data"/>
    <s v="Missing Information"/>
    <s v="Exclude"/>
    <x v="124"/>
    <d v="2024-09-28T00:00:00"/>
    <s v="Yes"/>
    <s v="Retail"/>
    <s v="Mumbai"/>
    <x v="2"/>
    <n v="-846.73"/>
  </r>
  <r>
    <s v="Basketball"/>
    <s v="Air Jordan"/>
    <x v="4"/>
    <s v="Missing"/>
    <s v="Unknown"/>
    <s v="No"/>
    <m/>
    <s v="Available"/>
    <n v="8046.47"/>
    <n v="0.05"/>
    <s v="Valid"/>
    <s v="Include"/>
    <n v="0"/>
    <s v="Insufficient Data"/>
    <s v="Missing Information"/>
    <s v="Exclude"/>
    <x v="4"/>
    <d v="2024-09-12T00:00:00"/>
    <s v="Yes"/>
    <s v="Online"/>
    <s v="Kolkata"/>
    <x v="6"/>
    <n v="-274.91000000000003"/>
  </r>
  <r>
    <s v="Soccer"/>
    <s v="Tiempo Legend"/>
    <x v="0"/>
    <s v="Alphabet"/>
    <s v="M"/>
    <s v="Yes"/>
    <n v="4"/>
    <s v="Sold"/>
    <n v="4986.67"/>
    <n v="1.07"/>
    <s v="Invalid"/>
    <s v="Exclude"/>
    <n v="-1396.27"/>
    <s v="Insufficient Data"/>
    <s v="Missing Information"/>
    <s v="Exclude"/>
    <x v="355"/>
    <d v="2025-01-15T00:00:00"/>
    <s v="Yes"/>
    <s v="Retail"/>
    <s v="Mumbai"/>
    <x v="2"/>
    <n v="3170.16"/>
  </r>
  <r>
    <s v="Training"/>
    <s v="Metcon 7"/>
    <x v="0"/>
    <s v="Alphabet"/>
    <s v="M"/>
    <s v="Yes"/>
    <m/>
    <s v="Available"/>
    <m/>
    <m/>
    <s v="Invalid"/>
    <s v="Exclude"/>
    <n v="0"/>
    <s v="Insufficient Data"/>
    <s v="Missing Information"/>
    <s v="Exclude"/>
    <x v="368"/>
    <d v="2023-08-28T00:00:00"/>
    <s v="Yes"/>
    <s v="Online"/>
    <s v="Hyderabad"/>
    <x v="1"/>
    <n v="864.55"/>
  </r>
  <r>
    <s v="Running"/>
    <s v="Air Zoom"/>
    <x v="4"/>
    <s v="Missing"/>
    <s v="Unknown"/>
    <s v="No"/>
    <n v="-1"/>
    <s v="Check Return/Refund"/>
    <n v="8130.74"/>
    <n v="7.0000000000000007E-2"/>
    <s v="Valid"/>
    <s v="Include"/>
    <n v="-7561.59"/>
    <n v="-7561.5881999999992"/>
    <s v="Negative Revenue"/>
    <s v="Exclude"/>
    <x v="473"/>
    <d v="2024-01-01T00:00:00"/>
    <s v="Yes"/>
    <s v="Retail"/>
    <s v="Delhi"/>
    <x v="4"/>
    <n v="-687.56"/>
  </r>
  <r>
    <s v="Lifestyle"/>
    <s v="Dunk Low"/>
    <x v="4"/>
    <s v="Missing"/>
    <s v="Unknown"/>
    <s v="No"/>
    <m/>
    <s v="Available"/>
    <m/>
    <m/>
    <s v="Invalid"/>
    <s v="Exclude"/>
    <n v="0"/>
    <s v="Insufficient Data"/>
    <s v="Missing Information"/>
    <s v="Exclude"/>
    <x v="183"/>
    <d v="2024-08-17T00:00:00"/>
    <s v="Yes"/>
    <s v="Retail"/>
    <s v="Hyderabad"/>
    <x v="1"/>
    <n v="-871.48"/>
  </r>
  <r>
    <s v="Basketball"/>
    <s v="LeBron 20"/>
    <x v="1"/>
    <s v="Alphabet"/>
    <s v="L"/>
    <s v="Yes"/>
    <m/>
    <s v="Available"/>
    <m/>
    <m/>
    <s v="Invalid"/>
    <s v="Exclude"/>
    <n v="0"/>
    <s v="Insufficient Data"/>
    <s v="Missing Information"/>
    <s v="Exclude"/>
    <x v="335"/>
    <d v="2024-11-06T00:00:00"/>
    <s v="Yes"/>
    <s v="Online"/>
    <s v="Hyderabad"/>
    <x v="1"/>
    <n v="1115.7"/>
  </r>
  <r>
    <s v="Training"/>
    <s v="SuperRep Go"/>
    <x v="0"/>
    <s v="Alphabet"/>
    <s v="M"/>
    <s v="Yes"/>
    <m/>
    <s v="Available"/>
    <m/>
    <n v="0.88"/>
    <s v="Valid"/>
    <s v="Include"/>
    <n v="0"/>
    <s v="Insufficient Data"/>
    <s v="Missing Information"/>
    <s v="Exclude"/>
    <x v="294"/>
    <d v="2025-05-30T00:00:00"/>
    <s v="Yes"/>
    <s v="Online"/>
    <s v="Mumbai"/>
    <x v="2"/>
    <n v="991.04"/>
  </r>
  <r>
    <s v="Training"/>
    <s v="Flex Trainer"/>
    <x v="7"/>
    <s v="Number"/>
    <s v="12"/>
    <s v="Yes"/>
    <n v="3"/>
    <s v="Sold"/>
    <m/>
    <m/>
    <s v="Invalid"/>
    <s v="Exclude"/>
    <n v="0"/>
    <s v="Insufficient Data"/>
    <s v="Missing Information"/>
    <s v="Exclude"/>
    <x v="97"/>
    <d v="2025-03-10T00:00:00"/>
    <s v="Yes"/>
    <s v="Online"/>
    <s v="bengaluru"/>
    <x v="0"/>
    <n v="-1155.6099999999999"/>
  </r>
  <r>
    <s v="Soccer"/>
    <s v="Phantom GT"/>
    <x v="4"/>
    <s v="Missing"/>
    <s v="Unknown"/>
    <s v="No"/>
    <n v="-1"/>
    <s v="Check Return/Refund"/>
    <m/>
    <n v="0.25"/>
    <s v="Valid"/>
    <s v="Include"/>
    <n v="0"/>
    <s v="Insufficient Data"/>
    <s v="Missing Information"/>
    <s v="Exclude"/>
    <x v="474"/>
    <d v="2024-09-20T00:00:00"/>
    <s v="Yes"/>
    <s v="Online"/>
    <s v="Pune"/>
    <x v="3"/>
    <n v="2132.4899999999998"/>
  </r>
  <r>
    <s v="Training"/>
    <s v="ZoomX Invincible"/>
    <x v="0"/>
    <s v="Alphabet"/>
    <s v="M"/>
    <s v="Yes"/>
    <m/>
    <s v="Available"/>
    <m/>
    <m/>
    <s v="Invalid"/>
    <s v="Exclude"/>
    <n v="0"/>
    <s v="Insufficient Data"/>
    <s v="Missing Information"/>
    <s v="Exclude"/>
    <x v="475"/>
    <d v="2024-04-28T00:00:00"/>
    <s v="Yes"/>
    <s v="Retail"/>
    <s v="Kolkata"/>
    <x v="6"/>
    <n v="530.29"/>
  </r>
  <r>
    <s v="Training"/>
    <s v="Metcon 7"/>
    <x v="0"/>
    <s v="Alphabet"/>
    <s v="M"/>
    <s v="Yes"/>
    <n v="-1"/>
    <s v="Check Return/Refund"/>
    <m/>
    <n v="0.85"/>
    <s v="Valid"/>
    <s v="Include"/>
    <n v="0"/>
    <s v="Insufficient Data"/>
    <s v="Missing Information"/>
    <s v="Exclude"/>
    <x v="2"/>
    <s v="Missing Date"/>
    <s v="No"/>
    <s v="Online"/>
    <s v="Kolkata"/>
    <x v="6"/>
    <n v="1714.75"/>
  </r>
  <r>
    <s v="Soccer"/>
    <s v="Phantom GT"/>
    <x v="1"/>
    <s v="Alphabet"/>
    <s v="L"/>
    <s v="Yes"/>
    <n v="-1"/>
    <s v="Check Return/Refund"/>
    <n v="9040.5499999999993"/>
    <m/>
    <s v="Invalid"/>
    <s v="Exclude"/>
    <n v="0"/>
    <n v="-9040.5499999999993"/>
    <s v="Negative Revenue"/>
    <s v="Exclude"/>
    <x v="2"/>
    <s v="Missing Date"/>
    <s v="No"/>
    <s v="Retail"/>
    <s v="Mumbai"/>
    <x v="2"/>
    <n v="2233.5700000000002"/>
  </r>
  <r>
    <s v="Training"/>
    <s v="SuperRep Go"/>
    <x v="1"/>
    <s v="Alphabet"/>
    <s v="L"/>
    <s v="Yes"/>
    <m/>
    <s v="Available"/>
    <n v="3106.54"/>
    <m/>
    <s v="Invalid"/>
    <s v="Exclude"/>
    <n v="0"/>
    <s v="Insufficient Data"/>
    <s v="Missing Information"/>
    <s v="Exclude"/>
    <x v="2"/>
    <s v="Missing Date"/>
    <s v="No"/>
    <s v="Retail"/>
    <s v="Pune"/>
    <x v="3"/>
    <n v="3793.25"/>
  </r>
  <r>
    <s v="Training"/>
    <s v="SuperRep Go"/>
    <x v="1"/>
    <s v="Alphabet"/>
    <s v="L"/>
    <s v="Yes"/>
    <n v="2"/>
    <s v="Sold"/>
    <m/>
    <m/>
    <s v="Invalid"/>
    <s v="Exclude"/>
    <n v="0"/>
    <s v="Insufficient Data"/>
    <s v="Missing Information"/>
    <s v="Exclude"/>
    <x v="2"/>
    <s v="Missing Date"/>
    <s v="No"/>
    <s v="Retail"/>
    <s v="Kolkata"/>
    <x v="6"/>
    <n v="1519.97"/>
  </r>
  <r>
    <s v="Soccer"/>
    <s v="Tiempo Legend"/>
    <x v="1"/>
    <s v="Alphabet"/>
    <s v="L"/>
    <s v="Yes"/>
    <n v="3"/>
    <s v="Sold"/>
    <n v="2471.71"/>
    <m/>
    <s v="Invalid"/>
    <s v="Exclude"/>
    <n v="0"/>
    <n v="7415.13"/>
    <s v="Valid Revenue"/>
    <s v="Include"/>
    <x v="453"/>
    <d v="2023-11-14T00:00:00"/>
    <s v="Yes"/>
    <s v="Online"/>
    <s v="Mumbai"/>
    <x v="2"/>
    <n v="1190.8900000000001"/>
  </r>
  <r>
    <s v="Soccer"/>
    <s v="Premier III"/>
    <x v="4"/>
    <s v="Missing"/>
    <s v="Unknown"/>
    <s v="No"/>
    <m/>
    <s v="Available"/>
    <n v="3138.53"/>
    <m/>
    <s v="Invalid"/>
    <s v="Exclude"/>
    <n v="0"/>
    <s v="Insufficient Data"/>
    <s v="Missing Information"/>
    <s v="Exclude"/>
    <x v="183"/>
    <d v="2024-08-17T00:00:00"/>
    <s v="Yes"/>
    <s v="Retail"/>
    <s v="Delhi"/>
    <x v="4"/>
    <n v="1221.99"/>
  </r>
  <r>
    <s v="Running"/>
    <s v="React Infinity"/>
    <x v="2"/>
    <s v="Alphabet"/>
    <s v="XL"/>
    <s v="Yes"/>
    <m/>
    <s v="Available"/>
    <n v="4334.53"/>
    <m/>
    <s v="Invalid"/>
    <s v="Exclude"/>
    <n v="0"/>
    <s v="Insufficient Data"/>
    <s v="Missing Information"/>
    <s v="Exclude"/>
    <x v="58"/>
    <d v="2025-03-31T00:00:00"/>
    <s v="Yes"/>
    <s v="Online"/>
    <s v="Hyderabad"/>
    <x v="1"/>
    <n v="2759.16"/>
  </r>
  <r>
    <s v="Training"/>
    <s v="ZoomX Invincible"/>
    <x v="1"/>
    <s v="Alphabet"/>
    <s v="L"/>
    <s v="Yes"/>
    <n v="4"/>
    <s v="Sold"/>
    <m/>
    <m/>
    <s v="Invalid"/>
    <s v="Exclude"/>
    <n v="0"/>
    <s v="Insufficient Data"/>
    <s v="Missing Information"/>
    <s v="Exclude"/>
    <x v="90"/>
    <d v="2024-10-10T00:00:00"/>
    <s v="Yes"/>
    <s v="Online"/>
    <s v="Delhi"/>
    <x v="4"/>
    <n v="2915.13"/>
  </r>
  <r>
    <s v="Training"/>
    <s v="ZoomX Invincible"/>
    <x v="1"/>
    <s v="Alphabet"/>
    <s v="L"/>
    <s v="Yes"/>
    <m/>
    <s v="Available"/>
    <m/>
    <n v="1.24"/>
    <s v="Invalid"/>
    <s v="Exclude"/>
    <n v="0"/>
    <s v="Insufficient Data"/>
    <s v="Missing Information"/>
    <s v="Exclude"/>
    <x v="237"/>
    <d v="2025-06-09T00:00:00"/>
    <s v="Yes"/>
    <s v="Online"/>
    <s v="Kolkata"/>
    <x v="6"/>
    <n v="3011.73"/>
  </r>
  <r>
    <s v="Lifestyle"/>
    <s v="Air Force 1"/>
    <x v="4"/>
    <s v="Missing"/>
    <s v="Unknown"/>
    <s v="No"/>
    <m/>
    <s v="Available"/>
    <n v="6656.01"/>
    <m/>
    <s v="Invalid"/>
    <s v="Exclude"/>
    <n v="0"/>
    <s v="Insufficient Data"/>
    <s v="Missing Information"/>
    <s v="Exclude"/>
    <x v="452"/>
    <d v="2025-05-15T00:00:00"/>
    <s v="Yes"/>
    <s v="Retail"/>
    <s v="Delhi"/>
    <x v="4"/>
    <n v="2014.52"/>
  </r>
  <r>
    <s v="Soccer"/>
    <s v="Premier III"/>
    <x v="0"/>
    <s v="Alphabet"/>
    <s v="M"/>
    <s v="Yes"/>
    <n v="3"/>
    <s v="Sold"/>
    <n v="3248.74"/>
    <m/>
    <s v="Invalid"/>
    <s v="Exclude"/>
    <n v="0"/>
    <n v="9746.2199999999993"/>
    <s v="Valid Revenue"/>
    <s v="Include"/>
    <x v="184"/>
    <d v="2024-12-29T00:00:00"/>
    <s v="Yes"/>
    <s v="Retail"/>
    <s v="Mumbai"/>
    <x v="2"/>
    <n v="2551.4699999999998"/>
  </r>
  <r>
    <s v="Training"/>
    <s v="Metcon 7"/>
    <x v="10"/>
    <s v="Number"/>
    <s v="8"/>
    <s v="Yes"/>
    <n v="3"/>
    <s v="Sold"/>
    <n v="8387.99"/>
    <m/>
    <s v="Invalid"/>
    <s v="Exclude"/>
    <n v="0"/>
    <n v="25163.97"/>
    <s v="Valid Revenue"/>
    <s v="Include"/>
    <x v="476"/>
    <d v="2024-03-23T00:00:00"/>
    <s v="Yes"/>
    <s v="Online"/>
    <s v="Bangalore"/>
    <x v="5"/>
    <n v="1693.41"/>
  </r>
  <r>
    <s v="Lifestyle"/>
    <s v="Dunk Low"/>
    <x v="7"/>
    <s v="Number"/>
    <s v="12"/>
    <s v="Yes"/>
    <n v="4"/>
    <s v="Sold"/>
    <m/>
    <n v="1.23"/>
    <s v="Invalid"/>
    <s v="Exclude"/>
    <n v="0"/>
    <s v="Insufficient Data"/>
    <s v="Missing Information"/>
    <s v="Exclude"/>
    <x v="23"/>
    <d v="2025-04-11T00:00:00"/>
    <s v="Yes"/>
    <s v="Online"/>
    <s v="Delhi"/>
    <x v="4"/>
    <n v="3651.05"/>
  </r>
  <r>
    <s v="Basketball"/>
    <s v="Air Jordan"/>
    <x v="1"/>
    <s v="Alphabet"/>
    <s v="L"/>
    <s v="Yes"/>
    <n v="3"/>
    <s v="Sold"/>
    <n v="9405.77"/>
    <m/>
    <s v="Invalid"/>
    <s v="Exclude"/>
    <n v="0"/>
    <n v="28217.31"/>
    <s v="Valid Revenue"/>
    <s v="Include"/>
    <x v="194"/>
    <d v="2024-11-12T00:00:00"/>
    <s v="Yes"/>
    <s v="Retail"/>
    <s v="Hyderabad"/>
    <x v="1"/>
    <n v="1688.78"/>
  </r>
  <r>
    <s v="Soccer"/>
    <s v="Mercurial Superfly"/>
    <x v="7"/>
    <s v="Number"/>
    <s v="12"/>
    <s v="Yes"/>
    <m/>
    <s v="Available"/>
    <n v="8217.3700000000008"/>
    <n v="1.06"/>
    <s v="Invalid"/>
    <s v="Exclude"/>
    <n v="0"/>
    <s v="Insufficient Data"/>
    <s v="Missing Information"/>
    <s v="Exclude"/>
    <x v="347"/>
    <d v="2025-06-24T00:00:00"/>
    <s v="Yes"/>
    <s v="Retail"/>
    <s v="Hyderabad"/>
    <x v="1"/>
    <n v="303.77"/>
  </r>
  <r>
    <s v="Lifestyle"/>
    <s v="Blazer Mid"/>
    <x v="2"/>
    <s v="Alphabet"/>
    <s v="XL"/>
    <s v="Yes"/>
    <m/>
    <s v="Available"/>
    <m/>
    <m/>
    <s v="Invalid"/>
    <s v="Exclude"/>
    <n v="0"/>
    <s v="Insufficient Data"/>
    <s v="Missing Information"/>
    <s v="Exclude"/>
    <x v="2"/>
    <s v="Missing Date"/>
    <s v="No"/>
    <s v="Online"/>
    <s v="Bangalore"/>
    <x v="5"/>
    <n v="1635.47"/>
  </r>
  <r>
    <s v="Training"/>
    <s v="SuperRep Go"/>
    <x v="7"/>
    <s v="Number"/>
    <s v="12"/>
    <s v="Yes"/>
    <n v="4"/>
    <s v="Sold"/>
    <m/>
    <n v="0.15"/>
    <s v="Valid"/>
    <s v="Include"/>
    <n v="0"/>
    <s v="Insufficient Data"/>
    <s v="Missing Information"/>
    <s v="Exclude"/>
    <x v="2"/>
    <s v="Missing Date"/>
    <s v="No"/>
    <s v="Retail"/>
    <s v="Delhi"/>
    <x v="4"/>
    <n v="3392.46"/>
  </r>
  <r>
    <s v="Training"/>
    <s v="ZoomX Invincible"/>
    <x v="1"/>
    <s v="Alphabet"/>
    <s v="L"/>
    <s v="Yes"/>
    <m/>
    <s v="Available"/>
    <n v="4389.4399999999996"/>
    <m/>
    <s v="Invalid"/>
    <s v="Exclude"/>
    <n v="0"/>
    <s v="Insufficient Data"/>
    <s v="Missing Information"/>
    <s v="Exclude"/>
    <x v="2"/>
    <s v="Missing Date"/>
    <s v="No"/>
    <s v="Online"/>
    <s v="Mumbai"/>
    <x v="2"/>
    <n v="1546.55"/>
  </r>
  <r>
    <s v="Soccer"/>
    <s v="Mercurial Superfly"/>
    <x v="5"/>
    <s v="Number"/>
    <s v="9"/>
    <s v="Yes"/>
    <m/>
    <s v="Available"/>
    <n v="2114.86"/>
    <m/>
    <s v="Invalid"/>
    <s v="Exclude"/>
    <n v="0"/>
    <s v="Insufficient Data"/>
    <s v="Missing Information"/>
    <s v="Exclude"/>
    <x v="477"/>
    <d v="2024-09-26T00:00:00"/>
    <s v="Yes"/>
    <s v="Online"/>
    <s v="Hyderabad"/>
    <x v="1"/>
    <n v="2636.76"/>
  </r>
  <r>
    <s v="Training"/>
    <s v="ZoomX Invincible"/>
    <x v="0"/>
    <s v="Alphabet"/>
    <s v="M"/>
    <s v="Yes"/>
    <n v="0"/>
    <s v="Available"/>
    <n v="8180.92"/>
    <n v="1.25"/>
    <s v="Invalid"/>
    <s v="Exclude"/>
    <n v="0"/>
    <s v="Insufficient Data"/>
    <s v="Missing Information"/>
    <s v="Exclude"/>
    <x v="2"/>
    <s v="Missing Date"/>
    <s v="No"/>
    <s v="Retail"/>
    <s v="Hyderabad"/>
    <x v="1"/>
    <n v="-481.2"/>
  </r>
  <r>
    <s v="Basketball"/>
    <s v="Zoom Freak"/>
    <x v="1"/>
    <s v="Alphabet"/>
    <s v="L"/>
    <s v="Yes"/>
    <m/>
    <s v="Available"/>
    <m/>
    <n v="0.48"/>
    <s v="Valid"/>
    <s v="Include"/>
    <n v="0"/>
    <s v="Insufficient Data"/>
    <s v="Missing Information"/>
    <s v="Exclude"/>
    <x v="276"/>
    <d v="2025-05-28T00:00:00"/>
    <s v="Yes"/>
    <s v="Online"/>
    <s v="Bangalore"/>
    <x v="5"/>
    <n v="2199.4299999999998"/>
  </r>
  <r>
    <s v="Training"/>
    <s v="SuperRep Go"/>
    <x v="4"/>
    <s v="Missing"/>
    <s v="Unknown"/>
    <s v="No"/>
    <m/>
    <s v="Available"/>
    <n v="5319.24"/>
    <n v="0.48"/>
    <s v="Valid"/>
    <s v="Include"/>
    <n v="0"/>
    <s v="Insufficient Data"/>
    <s v="Missing Information"/>
    <s v="Exclude"/>
    <x v="2"/>
    <s v="Missing Date"/>
    <s v="No"/>
    <s v="Online"/>
    <s v="Kolkata"/>
    <x v="6"/>
    <n v="-382.32"/>
  </r>
  <r>
    <s v="Training"/>
    <s v="SuperRep Go"/>
    <x v="5"/>
    <s v="Number"/>
    <s v="9"/>
    <s v="Yes"/>
    <m/>
    <s v="Available"/>
    <n v="6622.41"/>
    <n v="0.23"/>
    <s v="Valid"/>
    <s v="Include"/>
    <n v="0"/>
    <s v="Insufficient Data"/>
    <s v="Missing Information"/>
    <s v="Exclude"/>
    <x v="108"/>
    <d v="2025-03-01T00:00:00"/>
    <s v="Yes"/>
    <s v="Retail"/>
    <s v="Pune"/>
    <x v="3"/>
    <n v="1437.43"/>
  </r>
  <r>
    <s v="Basketball"/>
    <s v="Kyrie Flytrap"/>
    <x v="8"/>
    <s v="Number"/>
    <s v="7"/>
    <s v="Yes"/>
    <n v="4"/>
    <s v="Sold"/>
    <n v="2824.55"/>
    <m/>
    <s v="Invalid"/>
    <s v="Exclude"/>
    <n v="0"/>
    <n v="11298.2"/>
    <s v="Valid Revenue"/>
    <s v="Include"/>
    <x v="2"/>
    <s v="Missing Date"/>
    <s v="No"/>
    <s v="Online"/>
    <s v="Delhi"/>
    <x v="4"/>
    <n v="1123.78"/>
  </r>
  <r>
    <s v="Lifestyle"/>
    <s v="Dunk Low"/>
    <x v="1"/>
    <s v="Alphabet"/>
    <s v="L"/>
    <s v="Yes"/>
    <m/>
    <s v="Available"/>
    <m/>
    <n v="0.4"/>
    <s v="Valid"/>
    <s v="Include"/>
    <n v="0"/>
    <s v="Insufficient Data"/>
    <s v="Missing Information"/>
    <s v="Exclude"/>
    <x v="63"/>
    <d v="2024-11-01T00:00:00"/>
    <s v="Yes"/>
    <s v="Retail"/>
    <s v="Kolkata"/>
    <x v="6"/>
    <n v="-987.6"/>
  </r>
  <r>
    <s v="Basketball"/>
    <s v="LeBron 20"/>
    <x v="6"/>
    <s v="Number"/>
    <s v="6"/>
    <s v="Yes"/>
    <n v="0"/>
    <s v="Available"/>
    <n v="7781.4"/>
    <n v="1.1399999999999999"/>
    <s v="Invalid"/>
    <s v="Exclude"/>
    <n v="0"/>
    <s v="Insufficient Data"/>
    <s v="Missing Information"/>
    <s v="Exclude"/>
    <x v="7"/>
    <d v="2025-01-16T00:00:00"/>
    <s v="Yes"/>
    <s v="Online"/>
    <s v="Pune"/>
    <x v="3"/>
    <n v="1815.96"/>
  </r>
  <r>
    <s v="Soccer"/>
    <s v="Tiempo Legend"/>
    <x v="0"/>
    <s v="Alphabet"/>
    <s v="M"/>
    <s v="Yes"/>
    <n v="4"/>
    <s v="Sold"/>
    <m/>
    <m/>
    <s v="Invalid"/>
    <s v="Exclude"/>
    <n v="0"/>
    <s v="Insufficient Data"/>
    <s v="Missing Information"/>
    <s v="Exclude"/>
    <x v="365"/>
    <d v="2025-03-13T00:00:00"/>
    <s v="Yes"/>
    <s v="Online"/>
    <s v="Mumbai"/>
    <x v="2"/>
    <n v="724.11"/>
  </r>
  <r>
    <s v="Training"/>
    <s v="Flex Trainer"/>
    <x v="0"/>
    <s v="Alphabet"/>
    <s v="M"/>
    <s v="Yes"/>
    <n v="4"/>
    <s v="Sold"/>
    <n v="6206.45"/>
    <n v="0.5"/>
    <s v="Valid"/>
    <s v="Include"/>
    <n v="12412.9"/>
    <n v="12412.9"/>
    <s v="Valid Revenue"/>
    <s v="Include"/>
    <x v="84"/>
    <d v="2025-04-05T00:00:00"/>
    <s v="Yes"/>
    <s v="Online"/>
    <s v="Delhi"/>
    <x v="4"/>
    <n v="678.42"/>
  </r>
  <r>
    <s v="Basketball"/>
    <s v="Kyrie Flytrap"/>
    <x v="0"/>
    <s v="Alphabet"/>
    <s v="M"/>
    <s v="Yes"/>
    <m/>
    <s v="Available"/>
    <m/>
    <n v="0.43"/>
    <s v="Valid"/>
    <s v="Include"/>
    <n v="0"/>
    <s v="Insufficient Data"/>
    <s v="Missing Information"/>
    <s v="Exclude"/>
    <x v="112"/>
    <d v="2024-08-01T00:00:00"/>
    <s v="Yes"/>
    <s v="Online"/>
    <s v="Hyderabad"/>
    <x v="1"/>
    <n v="2019.56"/>
  </r>
  <r>
    <s v="Basketball"/>
    <s v="LeBron 20"/>
    <x v="4"/>
    <s v="Missing"/>
    <s v="Unknown"/>
    <s v="No"/>
    <m/>
    <s v="Available"/>
    <n v="9362.81"/>
    <n v="1.1599999999999999"/>
    <s v="Invalid"/>
    <s v="Exclude"/>
    <n v="0"/>
    <s v="Insufficient Data"/>
    <s v="Missing Information"/>
    <s v="Exclude"/>
    <x v="132"/>
    <d v="2024-09-01T00:00:00"/>
    <s v="Yes"/>
    <s v="Retail"/>
    <s v="Mumbai"/>
    <x v="2"/>
    <n v="2963.03"/>
  </r>
  <r>
    <s v="Training"/>
    <s v="Metcon 7"/>
    <x v="0"/>
    <s v="Alphabet"/>
    <s v="M"/>
    <s v="Yes"/>
    <n v="4"/>
    <s v="Sold"/>
    <m/>
    <n v="0.06"/>
    <s v="Valid"/>
    <s v="Include"/>
    <n v="0"/>
    <s v="Insufficient Data"/>
    <s v="Missing Information"/>
    <s v="Exclude"/>
    <x v="253"/>
    <d v="2024-07-31T00:00:00"/>
    <s v="Yes"/>
    <s v="Online"/>
    <s v="Bangalore"/>
    <x v="5"/>
    <n v="304.12"/>
  </r>
  <r>
    <s v="Basketball"/>
    <s v="LeBron 20"/>
    <x v="2"/>
    <s v="Alphabet"/>
    <s v="XL"/>
    <s v="Yes"/>
    <n v="0"/>
    <s v="Available"/>
    <m/>
    <m/>
    <s v="Invalid"/>
    <s v="Exclude"/>
    <n v="0"/>
    <s v="Insufficient Data"/>
    <s v="Missing Information"/>
    <s v="Exclude"/>
    <x v="2"/>
    <s v="Missing Date"/>
    <s v="No"/>
    <s v="Retail"/>
    <s v="bengaluru"/>
    <x v="0"/>
    <n v="3007.91"/>
  </r>
  <r>
    <s v="Lifestyle"/>
    <s v="Air Force 1"/>
    <x v="1"/>
    <s v="Alphabet"/>
    <s v="L"/>
    <s v="Yes"/>
    <m/>
    <s v="Available"/>
    <m/>
    <m/>
    <s v="Invalid"/>
    <s v="Exclude"/>
    <n v="0"/>
    <s v="Insufficient Data"/>
    <s v="Missing Information"/>
    <s v="Exclude"/>
    <x v="324"/>
    <d v="2024-03-10T00:00:00"/>
    <s v="Yes"/>
    <s v="Retail"/>
    <s v="Delhi"/>
    <x v="4"/>
    <n v="2730.12"/>
  </r>
  <r>
    <s v="Basketball"/>
    <s v="Kyrie Flytrap"/>
    <x v="4"/>
    <s v="Missing"/>
    <s v="Unknown"/>
    <s v="No"/>
    <n v="3"/>
    <s v="Sold"/>
    <m/>
    <n v="0.6"/>
    <s v="Valid"/>
    <s v="Include"/>
    <n v="0"/>
    <s v="Insufficient Data"/>
    <s v="Missing Information"/>
    <s v="Exclude"/>
    <x v="288"/>
    <d v="2025-02-18T00:00:00"/>
    <s v="Yes"/>
    <s v="Online"/>
    <s v="bengaluru"/>
    <x v="0"/>
    <n v="39.86"/>
  </r>
  <r>
    <s v="Soccer"/>
    <s v="Premier III"/>
    <x v="0"/>
    <s v="Alphabet"/>
    <s v="M"/>
    <s v="Yes"/>
    <m/>
    <s v="Available"/>
    <m/>
    <n v="0.24"/>
    <s v="Valid"/>
    <s v="Include"/>
    <n v="0"/>
    <s v="Insufficient Data"/>
    <s v="Missing Information"/>
    <s v="Exclude"/>
    <x v="456"/>
    <d v="2024-09-11T00:00:00"/>
    <s v="Yes"/>
    <s v="Online"/>
    <s v="Pune"/>
    <x v="3"/>
    <n v="-371.86"/>
  </r>
  <r>
    <s v="Running"/>
    <s v="Air Zoom"/>
    <x v="0"/>
    <s v="Alphabet"/>
    <s v="M"/>
    <s v="Yes"/>
    <m/>
    <s v="Available"/>
    <m/>
    <n v="0.95"/>
    <s v="Valid"/>
    <s v="Include"/>
    <n v="0"/>
    <s v="Insufficient Data"/>
    <s v="Missing Information"/>
    <s v="Exclude"/>
    <x v="2"/>
    <s v="Missing Date"/>
    <s v="No"/>
    <s v="Retail"/>
    <s v="Pune"/>
    <x v="3"/>
    <n v="-445.03"/>
  </r>
  <r>
    <s v="Basketball"/>
    <s v="LeBron 20"/>
    <x v="0"/>
    <s v="Alphabet"/>
    <s v="M"/>
    <s v="Yes"/>
    <m/>
    <s v="Available"/>
    <m/>
    <m/>
    <s v="Invalid"/>
    <s v="Exclude"/>
    <n v="0"/>
    <s v="Insufficient Data"/>
    <s v="Missing Information"/>
    <s v="Exclude"/>
    <x v="478"/>
    <d v="2024-12-15T00:00:00"/>
    <s v="Yes"/>
    <s v="Retail"/>
    <s v="Pune"/>
    <x v="3"/>
    <n v="2762.68"/>
  </r>
  <r>
    <s v="Training"/>
    <s v="Metcon 7"/>
    <x v="1"/>
    <s v="Alphabet"/>
    <s v="L"/>
    <s v="Yes"/>
    <m/>
    <s v="Available"/>
    <n v="6548.87"/>
    <n v="0.2"/>
    <s v="Valid"/>
    <s v="Include"/>
    <n v="0"/>
    <s v="Insufficient Data"/>
    <s v="Missing Information"/>
    <s v="Exclude"/>
    <x v="277"/>
    <d v="2024-11-20T00:00:00"/>
    <s v="Yes"/>
    <s v="Online"/>
    <s v="Kolkata"/>
    <x v="6"/>
    <n v="3640.6"/>
  </r>
  <r>
    <s v="Training"/>
    <s v="Flex Trainer"/>
    <x v="0"/>
    <s v="Alphabet"/>
    <s v="M"/>
    <s v="Yes"/>
    <m/>
    <s v="Available"/>
    <m/>
    <m/>
    <s v="Invalid"/>
    <s v="Exclude"/>
    <n v="0"/>
    <s v="Insufficient Data"/>
    <s v="Missing Information"/>
    <s v="Exclude"/>
    <x v="412"/>
    <d v="2025-04-14T00:00:00"/>
    <s v="Yes"/>
    <s v="Retail"/>
    <s v="Delhi"/>
    <x v="4"/>
    <n v="2027.47"/>
  </r>
  <r>
    <s v="Running"/>
    <s v="React Infinity"/>
    <x v="1"/>
    <s v="Alphabet"/>
    <s v="L"/>
    <s v="Yes"/>
    <m/>
    <s v="Available"/>
    <n v="5103.34"/>
    <n v="0.05"/>
    <s v="Valid"/>
    <s v="Include"/>
    <n v="0"/>
    <s v="Insufficient Data"/>
    <s v="Missing Information"/>
    <s v="Exclude"/>
    <x v="312"/>
    <d v="2024-09-27T00:00:00"/>
    <s v="Yes"/>
    <s v="Online"/>
    <s v="Kolkata"/>
    <x v="6"/>
    <n v="1247.02"/>
  </r>
  <r>
    <s v="Basketball"/>
    <s v="Air Jordan"/>
    <x v="2"/>
    <s v="Alphabet"/>
    <s v="XL"/>
    <s v="Yes"/>
    <m/>
    <s v="Available"/>
    <n v="3328.45"/>
    <m/>
    <s v="Invalid"/>
    <s v="Exclude"/>
    <n v="0"/>
    <s v="Insufficient Data"/>
    <s v="Missing Information"/>
    <s v="Exclude"/>
    <x v="267"/>
    <d v="2025-07-05T00:00:00"/>
    <s v="Yes"/>
    <s v="Retail"/>
    <s v="bengaluru"/>
    <x v="0"/>
    <n v="-1137.54"/>
  </r>
  <r>
    <s v="Training"/>
    <s v="Flex Trainer"/>
    <x v="2"/>
    <s v="Alphabet"/>
    <s v="XL"/>
    <s v="Yes"/>
    <n v="1"/>
    <s v="Sold"/>
    <n v="2636.01"/>
    <m/>
    <s v="Invalid"/>
    <s v="Exclude"/>
    <n v="0"/>
    <n v="2636.01"/>
    <s v="Valid Revenue"/>
    <s v="Include"/>
    <x v="64"/>
    <d v="2025-04-26T00:00:00"/>
    <s v="Yes"/>
    <s v="Retail"/>
    <s v="Delhi"/>
    <x v="4"/>
    <n v="2255.4299999999998"/>
  </r>
  <r>
    <s v="Basketball"/>
    <s v="Kyrie Flytrap"/>
    <x v="0"/>
    <s v="Alphabet"/>
    <s v="M"/>
    <s v="Yes"/>
    <m/>
    <s v="Available"/>
    <m/>
    <n v="0.77"/>
    <s v="Valid"/>
    <s v="Include"/>
    <n v="0"/>
    <s v="Insufficient Data"/>
    <s v="Missing Information"/>
    <s v="Exclude"/>
    <x v="219"/>
    <d v="2025-02-24T00:00:00"/>
    <s v="Yes"/>
    <s v="Online"/>
    <s v="Delhi"/>
    <x v="4"/>
    <n v="-1088.45"/>
  </r>
  <r>
    <s v="Training"/>
    <s v="SuperRep Go"/>
    <x v="10"/>
    <s v="Number"/>
    <s v="8"/>
    <s v="Yes"/>
    <m/>
    <s v="Available"/>
    <m/>
    <n v="0.76"/>
    <s v="Valid"/>
    <s v="Include"/>
    <n v="0"/>
    <s v="Insufficient Data"/>
    <s v="Missing Information"/>
    <s v="Exclude"/>
    <x v="2"/>
    <s v="Missing Date"/>
    <s v="No"/>
    <s v="Retail"/>
    <s v="Pune"/>
    <x v="3"/>
    <n v="1069.43"/>
  </r>
  <r>
    <s v="Training"/>
    <s v="Flex Trainer"/>
    <x v="0"/>
    <s v="Alphabet"/>
    <s v="M"/>
    <s v="Yes"/>
    <n v="4"/>
    <s v="Sold"/>
    <n v="4500.96"/>
    <m/>
    <s v="Invalid"/>
    <s v="Exclude"/>
    <n v="0"/>
    <n v="18003.84"/>
    <s v="Valid Revenue"/>
    <s v="Include"/>
    <x v="136"/>
    <d v="2024-12-16T00:00:00"/>
    <s v="Yes"/>
    <s v="Online"/>
    <s v="Pune"/>
    <x v="3"/>
    <n v="1905.25"/>
  </r>
  <r>
    <s v="Running"/>
    <s v="Free RN"/>
    <x v="0"/>
    <s v="Alphabet"/>
    <s v="M"/>
    <s v="Yes"/>
    <n v="0"/>
    <s v="Available"/>
    <n v="2134.23"/>
    <m/>
    <s v="Invalid"/>
    <s v="Exclude"/>
    <n v="0"/>
    <n v="0"/>
    <s v="No Recorded Revenue"/>
    <s v="Exclude"/>
    <x v="210"/>
    <d v="2024-11-22T00:00:00"/>
    <s v="Yes"/>
    <s v="Online"/>
    <s v="Bangalore"/>
    <x v="5"/>
    <n v="1647.39"/>
  </r>
  <r>
    <s v="Soccer"/>
    <s v="Phantom GT"/>
    <x v="6"/>
    <s v="Number"/>
    <s v="6"/>
    <s v="Yes"/>
    <m/>
    <s v="Available"/>
    <m/>
    <m/>
    <s v="Invalid"/>
    <s v="Exclude"/>
    <n v="0"/>
    <s v="Insufficient Data"/>
    <s v="Missing Information"/>
    <s v="Exclude"/>
    <x v="2"/>
    <s v="Missing Date"/>
    <s v="No"/>
    <s v="Retail"/>
    <s v="Kolkata"/>
    <x v="6"/>
    <n v="1286.6400000000001"/>
  </r>
  <r>
    <s v="Basketball"/>
    <s v="Kyrie Flytrap"/>
    <x v="0"/>
    <s v="Alphabet"/>
    <s v="M"/>
    <s v="Yes"/>
    <n v="0"/>
    <s v="Available"/>
    <m/>
    <n v="0.38"/>
    <s v="Valid"/>
    <s v="Include"/>
    <n v="0"/>
    <s v="Insufficient Data"/>
    <s v="Missing Information"/>
    <s v="Exclude"/>
    <x v="2"/>
    <s v="Missing Date"/>
    <s v="No"/>
    <s v="Online"/>
    <s v="Hyderabad"/>
    <x v="1"/>
    <n v="1295.93"/>
  </r>
  <r>
    <s v="Soccer"/>
    <s v="Phantom GT"/>
    <x v="2"/>
    <s v="Alphabet"/>
    <s v="XL"/>
    <s v="Yes"/>
    <n v="1"/>
    <s v="Sold"/>
    <n v="3642.74"/>
    <m/>
    <s v="Invalid"/>
    <s v="Exclude"/>
    <n v="0"/>
    <n v="3642.74"/>
    <s v="Valid Revenue"/>
    <s v="Include"/>
    <x v="2"/>
    <s v="Missing Date"/>
    <s v="No"/>
    <s v="Online"/>
    <s v="Kolkata"/>
    <x v="6"/>
    <n v="2416.87"/>
  </r>
  <r>
    <s v="Basketball"/>
    <s v="Air Jordan"/>
    <x v="4"/>
    <s v="Missing"/>
    <s v="Unknown"/>
    <s v="No"/>
    <n v="2"/>
    <s v="Sold"/>
    <n v="5000.49"/>
    <n v="0.86"/>
    <s v="Valid"/>
    <s v="Include"/>
    <n v="1400.14"/>
    <n v="1400.1372000000001"/>
    <s v="Valid Revenue"/>
    <s v="Include"/>
    <x v="110"/>
    <d v="2024-10-23T00:00:00"/>
    <s v="Yes"/>
    <s v="Retail"/>
    <s v="Pune"/>
    <x v="3"/>
    <n v="3000.14"/>
  </r>
  <r>
    <s v="Basketball"/>
    <s v="Kyrie Flytrap"/>
    <x v="4"/>
    <s v="Missing"/>
    <s v="Unknown"/>
    <s v="No"/>
    <n v="2"/>
    <s v="Sold"/>
    <n v="2557.29"/>
    <m/>
    <s v="Invalid"/>
    <s v="Exclude"/>
    <n v="0"/>
    <n v="5114.58"/>
    <s v="Valid Revenue"/>
    <s v="Include"/>
    <x v="2"/>
    <s v="Missing Date"/>
    <s v="No"/>
    <s v="Online"/>
    <s v="Mumbai"/>
    <x v="2"/>
    <n v="3463.32"/>
  </r>
  <r>
    <s v="Training"/>
    <s v="ZoomX Invincible"/>
    <x v="4"/>
    <s v="Missing"/>
    <s v="Unknown"/>
    <s v="No"/>
    <n v="1"/>
    <s v="Sold"/>
    <m/>
    <m/>
    <s v="Invalid"/>
    <s v="Exclude"/>
    <n v="0"/>
    <s v="Insufficient Data"/>
    <s v="Missing Information"/>
    <s v="Exclude"/>
    <x v="311"/>
    <d v="2024-02-23T00:00:00"/>
    <s v="Yes"/>
    <s v="Retail"/>
    <s v="Mumbai"/>
    <x v="2"/>
    <n v="2718.47"/>
  </r>
  <r>
    <s v="Basketball"/>
    <s v="LeBron 20"/>
    <x v="2"/>
    <s v="Alphabet"/>
    <s v="XL"/>
    <s v="Yes"/>
    <n v="2"/>
    <s v="Sold"/>
    <n v="9187.23"/>
    <m/>
    <s v="Invalid"/>
    <s v="Exclude"/>
    <n v="0"/>
    <n v="18374.46"/>
    <s v="Valid Revenue"/>
    <s v="Include"/>
    <x v="17"/>
    <d v="2025-01-10T00:00:00"/>
    <s v="Yes"/>
    <s v="Retail"/>
    <s v="Hyderabad"/>
    <x v="1"/>
    <n v="1710.15"/>
  </r>
  <r>
    <s v="Lifestyle"/>
    <s v="Air Force 1"/>
    <x v="2"/>
    <s v="Alphabet"/>
    <s v="XL"/>
    <s v="Yes"/>
    <m/>
    <s v="Available"/>
    <m/>
    <m/>
    <s v="Invalid"/>
    <s v="Exclude"/>
    <n v="0"/>
    <s v="Insufficient Data"/>
    <s v="Missing Information"/>
    <s v="Exclude"/>
    <x v="426"/>
    <d v="2024-08-12T00:00:00"/>
    <s v="Yes"/>
    <s v="Retail"/>
    <s v="Bangalore"/>
    <x v="5"/>
    <n v="3793.87"/>
  </r>
  <r>
    <s v="Basketball"/>
    <s v="Air Jordan"/>
    <x v="9"/>
    <s v="Number"/>
    <s v="10"/>
    <s v="Yes"/>
    <m/>
    <s v="Available"/>
    <m/>
    <n v="0.27"/>
    <s v="Valid"/>
    <s v="Include"/>
    <n v="0"/>
    <s v="Insufficient Data"/>
    <s v="Missing Information"/>
    <s v="Exclude"/>
    <x v="378"/>
    <d v="2025-07-22T00:00:00"/>
    <s v="Yes"/>
    <s v="Retail"/>
    <s v="bengaluru"/>
    <x v="0"/>
    <n v="144.65"/>
  </r>
  <r>
    <s v="Training"/>
    <s v="ZoomX Invincible"/>
    <x v="4"/>
    <s v="Missing"/>
    <s v="Unknown"/>
    <s v="No"/>
    <m/>
    <s v="Available"/>
    <n v="9019.91"/>
    <m/>
    <s v="Invalid"/>
    <s v="Exclude"/>
    <n v="0"/>
    <s v="Insufficient Data"/>
    <s v="Missing Information"/>
    <s v="Exclude"/>
    <x v="201"/>
    <d v="2025-03-21T00:00:00"/>
    <s v="Yes"/>
    <s v="Online"/>
    <s v="Hyderabad"/>
    <x v="1"/>
    <n v="-643.92999999999995"/>
  </r>
  <r>
    <s v="Soccer"/>
    <s v="Phantom GT"/>
    <x v="10"/>
    <s v="Number"/>
    <s v="8"/>
    <s v="Yes"/>
    <m/>
    <s v="Available"/>
    <n v="9212.82"/>
    <n v="1.0900000000000001"/>
    <s v="Invalid"/>
    <s v="Exclude"/>
    <n v="0"/>
    <s v="Insufficient Data"/>
    <s v="Missing Information"/>
    <s v="Exclude"/>
    <x v="67"/>
    <d v="2024-10-16T00:00:00"/>
    <s v="Yes"/>
    <s v="Retail"/>
    <s v="Hyderabad"/>
    <x v="1"/>
    <n v="3827.83"/>
  </r>
  <r>
    <s v="Soccer"/>
    <s v="Phantom GT"/>
    <x v="9"/>
    <s v="Number"/>
    <s v="10"/>
    <s v="Yes"/>
    <n v="4"/>
    <s v="Sold"/>
    <m/>
    <n v="1.07"/>
    <s v="Invalid"/>
    <s v="Exclude"/>
    <n v="0"/>
    <s v="Insufficient Data"/>
    <s v="Missing Information"/>
    <s v="Exclude"/>
    <x v="212"/>
    <d v="2025-06-21T00:00:00"/>
    <s v="Yes"/>
    <s v="Retail"/>
    <s v="bengaluru"/>
    <x v="0"/>
    <n v="2821.58"/>
  </r>
  <r>
    <s v="Running"/>
    <s v="Free RN"/>
    <x v="8"/>
    <s v="Number"/>
    <s v="7"/>
    <s v="Yes"/>
    <m/>
    <s v="Available"/>
    <n v="4042.33"/>
    <m/>
    <s v="Invalid"/>
    <s v="Exclude"/>
    <n v="0"/>
    <s v="Insufficient Data"/>
    <s v="Missing Information"/>
    <s v="Exclude"/>
    <x v="299"/>
    <d v="2025-05-03T00:00:00"/>
    <s v="Yes"/>
    <s v="Online"/>
    <s v="Pune"/>
    <x v="3"/>
    <n v="1915.52"/>
  </r>
  <r>
    <s v="Running"/>
    <s v="Air Zoom"/>
    <x v="0"/>
    <s v="Alphabet"/>
    <s v="M"/>
    <s v="Yes"/>
    <n v="3"/>
    <s v="Sold"/>
    <n v="9764.91"/>
    <m/>
    <s v="Invalid"/>
    <s v="Exclude"/>
    <n v="0"/>
    <n v="29294.73"/>
    <s v="Valid Revenue"/>
    <s v="Include"/>
    <x v="196"/>
    <d v="2025-04-04T00:00:00"/>
    <s v="Yes"/>
    <s v="Online"/>
    <s v="Mumbai"/>
    <x v="2"/>
    <n v="3491.49"/>
  </r>
  <r>
    <s v="Soccer"/>
    <s v="Premier III"/>
    <x v="2"/>
    <s v="Alphabet"/>
    <s v="XL"/>
    <s v="Yes"/>
    <n v="3"/>
    <s v="Sold"/>
    <n v="2068.9499999999998"/>
    <n v="0.81"/>
    <s v="Valid"/>
    <s v="Include"/>
    <n v="1179.3"/>
    <n v="1179.3014999999996"/>
    <s v="Valid Revenue"/>
    <s v="Include"/>
    <x v="2"/>
    <s v="Missing Date"/>
    <s v="No"/>
    <s v="Retail"/>
    <s v="Delhi"/>
    <x v="4"/>
    <n v="-182.98"/>
  </r>
  <r>
    <s v="Soccer"/>
    <s v="Mercurial Superfly"/>
    <x v="0"/>
    <s v="Alphabet"/>
    <s v="M"/>
    <s v="Yes"/>
    <n v="2"/>
    <s v="Sold"/>
    <m/>
    <m/>
    <s v="Invalid"/>
    <s v="Exclude"/>
    <n v="0"/>
    <s v="Insufficient Data"/>
    <s v="Missing Information"/>
    <s v="Exclude"/>
    <x v="453"/>
    <d v="2023-11-14T00:00:00"/>
    <s v="Yes"/>
    <s v="Retail"/>
    <s v="Hyderabad"/>
    <x v="1"/>
    <n v="1628.31"/>
  </r>
  <r>
    <s v="Lifestyle"/>
    <s v="Dunk Low"/>
    <x v="4"/>
    <s v="Missing"/>
    <s v="Unknown"/>
    <s v="No"/>
    <n v="-1"/>
    <s v="Check Return/Refund"/>
    <m/>
    <m/>
    <s v="Invalid"/>
    <s v="Exclude"/>
    <n v="0"/>
    <s v="Insufficient Data"/>
    <s v="Missing Information"/>
    <s v="Exclude"/>
    <x v="2"/>
    <s v="Missing Date"/>
    <s v="No"/>
    <s v="Online"/>
    <s v="Pune"/>
    <x v="3"/>
    <n v="-433.47"/>
  </r>
  <r>
    <s v="Basketball"/>
    <s v="Air Jordan"/>
    <x v="0"/>
    <s v="Alphabet"/>
    <s v="M"/>
    <s v="Yes"/>
    <m/>
    <s v="Available"/>
    <m/>
    <n v="0.68"/>
    <s v="Valid"/>
    <s v="Include"/>
    <n v="0"/>
    <s v="Insufficient Data"/>
    <s v="Missing Information"/>
    <s v="Exclude"/>
    <x v="122"/>
    <d v="2025-06-08T00:00:00"/>
    <s v="Yes"/>
    <s v="Online"/>
    <s v="Bangalore"/>
    <x v="5"/>
    <n v="1329.32"/>
  </r>
  <r>
    <s v="Lifestyle"/>
    <s v="Dunk Low"/>
    <x v="2"/>
    <s v="Alphabet"/>
    <s v="XL"/>
    <s v="Yes"/>
    <n v="1"/>
    <s v="Sold"/>
    <m/>
    <m/>
    <s v="Invalid"/>
    <s v="Exclude"/>
    <n v="0"/>
    <s v="Insufficient Data"/>
    <s v="Missing Information"/>
    <s v="Exclude"/>
    <x v="54"/>
    <d v="2024-11-03T00:00:00"/>
    <s v="Yes"/>
    <s v="Online"/>
    <s v="Hyderabad"/>
    <x v="1"/>
    <n v="2396.11"/>
  </r>
  <r>
    <s v="Running"/>
    <s v="Free RN"/>
    <x v="1"/>
    <s v="Alphabet"/>
    <s v="L"/>
    <s v="Yes"/>
    <n v="3"/>
    <s v="Sold"/>
    <m/>
    <m/>
    <s v="Invalid"/>
    <s v="Exclude"/>
    <n v="0"/>
    <s v="Insufficient Data"/>
    <s v="Missing Information"/>
    <s v="Exclude"/>
    <x v="355"/>
    <d v="2025-01-15T00:00:00"/>
    <s v="Yes"/>
    <s v="Online"/>
    <s v="Mumbai"/>
    <x v="2"/>
    <n v="3069.77"/>
  </r>
  <r>
    <s v="Running"/>
    <s v="Free RN"/>
    <x v="1"/>
    <s v="Alphabet"/>
    <s v="L"/>
    <s v="Yes"/>
    <m/>
    <s v="Available"/>
    <n v="6325.01"/>
    <m/>
    <s v="Invalid"/>
    <s v="Exclude"/>
    <n v="0"/>
    <s v="Insufficient Data"/>
    <s v="Missing Information"/>
    <s v="Exclude"/>
    <x v="2"/>
    <s v="Missing Date"/>
    <s v="No"/>
    <s v="Retail"/>
    <s v="Bangalore"/>
    <x v="5"/>
    <n v="-1047.8"/>
  </r>
  <r>
    <s v="Lifestyle"/>
    <s v="Dunk Low"/>
    <x v="0"/>
    <s v="Alphabet"/>
    <s v="M"/>
    <s v="Yes"/>
    <m/>
    <s v="Available"/>
    <n v="9972.81"/>
    <m/>
    <s v="Invalid"/>
    <s v="Exclude"/>
    <n v="0"/>
    <s v="Insufficient Data"/>
    <s v="Missing Information"/>
    <s v="Exclude"/>
    <x v="2"/>
    <s v="Missing Date"/>
    <s v="No"/>
    <s v="Online"/>
    <s v="Mumbai"/>
    <x v="2"/>
    <n v="3478.84"/>
  </r>
  <r>
    <s v="Basketball"/>
    <s v="LeBron 20"/>
    <x v="2"/>
    <s v="Alphabet"/>
    <s v="XL"/>
    <s v="Yes"/>
    <n v="2"/>
    <s v="Sold"/>
    <n v="2082.4899999999998"/>
    <m/>
    <s v="Invalid"/>
    <s v="Exclude"/>
    <n v="0"/>
    <n v="4164.9799999999996"/>
    <s v="Valid Revenue"/>
    <s v="Include"/>
    <x v="479"/>
    <d v="2023-08-27T00:00:00"/>
    <s v="Yes"/>
    <s v="Retail"/>
    <s v="Kolkata"/>
    <x v="6"/>
    <n v="415.57"/>
  </r>
  <r>
    <s v="Basketball"/>
    <s v="LeBron 20"/>
    <x v="6"/>
    <s v="Number"/>
    <s v="6"/>
    <s v="Yes"/>
    <m/>
    <s v="Available"/>
    <n v="4507.45"/>
    <m/>
    <s v="Invalid"/>
    <s v="Exclude"/>
    <n v="0"/>
    <s v="Insufficient Data"/>
    <s v="Missing Information"/>
    <s v="Exclude"/>
    <x v="251"/>
    <d v="2025-02-11T00:00:00"/>
    <s v="Yes"/>
    <s v="Online"/>
    <s v="Hyderabad"/>
    <x v="1"/>
    <n v="-1021.01"/>
  </r>
  <r>
    <s v="Lifestyle"/>
    <s v="Waffle One"/>
    <x v="0"/>
    <s v="Alphabet"/>
    <s v="M"/>
    <s v="Yes"/>
    <m/>
    <s v="Available"/>
    <m/>
    <n v="0.23"/>
    <s v="Valid"/>
    <s v="Include"/>
    <n v="0"/>
    <s v="Insufficient Data"/>
    <s v="Missing Information"/>
    <s v="Exclude"/>
    <x v="6"/>
    <d v="2024-10-11T00:00:00"/>
    <s v="Yes"/>
    <s v="Retail"/>
    <s v="Hyderabad"/>
    <x v="1"/>
    <n v="703.25"/>
  </r>
  <r>
    <s v="Basketball"/>
    <s v="Zoom Freak"/>
    <x v="0"/>
    <s v="Alphabet"/>
    <s v="M"/>
    <s v="Yes"/>
    <m/>
    <s v="Available"/>
    <m/>
    <m/>
    <s v="Invalid"/>
    <s v="Exclude"/>
    <n v="0"/>
    <s v="Insufficient Data"/>
    <s v="Missing Information"/>
    <s v="Exclude"/>
    <x v="2"/>
    <s v="Missing Date"/>
    <s v="No"/>
    <s v="Retail"/>
    <s v="Kolkata"/>
    <x v="6"/>
    <n v="3834.84"/>
  </r>
  <r>
    <s v="Running"/>
    <s v="Pegasus Turbo"/>
    <x v="4"/>
    <s v="Missing"/>
    <s v="Unknown"/>
    <s v="No"/>
    <m/>
    <s v="Available"/>
    <n v="9706.84"/>
    <n v="0.03"/>
    <s v="Valid"/>
    <s v="Include"/>
    <n v="0"/>
    <s v="Insufficient Data"/>
    <s v="Missing Information"/>
    <s v="Exclude"/>
    <x v="2"/>
    <s v="Missing Date"/>
    <s v="No"/>
    <s v="Online"/>
    <s v="Pune"/>
    <x v="3"/>
    <n v="-229.84"/>
  </r>
  <r>
    <s v="Training"/>
    <s v="Flex Trainer"/>
    <x v="0"/>
    <s v="Alphabet"/>
    <s v="M"/>
    <s v="Yes"/>
    <m/>
    <s v="Available"/>
    <m/>
    <m/>
    <s v="Invalid"/>
    <s v="Exclude"/>
    <n v="0"/>
    <s v="Insufficient Data"/>
    <s v="Missing Information"/>
    <s v="Exclude"/>
    <x v="82"/>
    <d v="2024-10-30T00:00:00"/>
    <s v="Yes"/>
    <s v="Retail"/>
    <s v="Pune"/>
    <x v="3"/>
    <n v="-200.19"/>
  </r>
  <r>
    <s v="Basketball"/>
    <s v="Zoom Freak"/>
    <x v="2"/>
    <s v="Alphabet"/>
    <s v="XL"/>
    <s v="Yes"/>
    <m/>
    <s v="Available"/>
    <m/>
    <m/>
    <s v="Invalid"/>
    <s v="Exclude"/>
    <n v="0"/>
    <s v="Insufficient Data"/>
    <s v="Missing Information"/>
    <s v="Exclude"/>
    <x v="84"/>
    <d v="2025-04-05T00:00:00"/>
    <s v="Yes"/>
    <s v="Online"/>
    <s v="Pune"/>
    <x v="3"/>
    <n v="1505.06"/>
  </r>
  <r>
    <s v="Lifestyle"/>
    <s v="Dunk Low"/>
    <x v="0"/>
    <s v="Alphabet"/>
    <s v="M"/>
    <s v="Yes"/>
    <n v="0"/>
    <s v="Available"/>
    <n v="9986.17"/>
    <n v="1.04"/>
    <s v="Invalid"/>
    <s v="Exclude"/>
    <n v="0"/>
    <s v="Insufficient Data"/>
    <s v="Missing Information"/>
    <s v="Exclude"/>
    <x v="116"/>
    <d v="2025-01-04T00:00:00"/>
    <s v="Yes"/>
    <s v="Online"/>
    <s v="Kolkata"/>
    <x v="6"/>
    <n v="1861.72"/>
  </r>
  <r>
    <s v="Basketball"/>
    <s v="Zoom Freak"/>
    <x v="9"/>
    <s v="Number"/>
    <s v="10"/>
    <s v="Yes"/>
    <m/>
    <s v="Available"/>
    <m/>
    <n v="1.06"/>
    <s v="Invalid"/>
    <s v="Exclude"/>
    <n v="0"/>
    <s v="Insufficient Data"/>
    <s v="Missing Information"/>
    <s v="Exclude"/>
    <x v="209"/>
    <d v="2024-08-19T00:00:00"/>
    <s v="Yes"/>
    <s v="Online"/>
    <s v="Bangalore"/>
    <x v="5"/>
    <n v="3314.92"/>
  </r>
  <r>
    <s v="Lifestyle"/>
    <s v="Air Force 1"/>
    <x v="3"/>
    <s v="Number"/>
    <s v="11"/>
    <s v="Yes"/>
    <n v="0"/>
    <s v="Available"/>
    <n v="5704.39"/>
    <n v="1.1100000000000001"/>
    <s v="Invalid"/>
    <s v="Exclude"/>
    <n v="0"/>
    <s v="Insufficient Data"/>
    <s v="Missing Information"/>
    <s v="Exclude"/>
    <x v="480"/>
    <d v="2025-01-18T00:00:00"/>
    <s v="Yes"/>
    <s v="Retail"/>
    <s v="Delhi"/>
    <x v="4"/>
    <n v="-4.0999999999999996"/>
  </r>
  <r>
    <s v="Basketball"/>
    <s v="Air Jordan"/>
    <x v="2"/>
    <s v="Alphabet"/>
    <s v="XL"/>
    <s v="Yes"/>
    <m/>
    <s v="Available"/>
    <m/>
    <m/>
    <s v="Invalid"/>
    <s v="Exclude"/>
    <n v="0"/>
    <s v="Insufficient Data"/>
    <s v="Missing Information"/>
    <s v="Exclude"/>
    <x v="231"/>
    <d v="2025-02-28T00:00:00"/>
    <s v="Yes"/>
    <s v="Retail"/>
    <s v="Delhi"/>
    <x v="4"/>
    <n v="1675.58"/>
  </r>
  <r>
    <s v="Running"/>
    <s v="Air Zoom"/>
    <x v="0"/>
    <s v="Alphabet"/>
    <s v="M"/>
    <s v="Yes"/>
    <n v="1"/>
    <s v="Sold"/>
    <n v="6312.01"/>
    <n v="0.3"/>
    <s v="Valid"/>
    <s v="Include"/>
    <n v="4418.41"/>
    <n v="4418.4070000000002"/>
    <s v="Valid Revenue"/>
    <s v="Include"/>
    <x v="360"/>
    <d v="2024-09-08T00:00:00"/>
    <s v="Yes"/>
    <s v="Retail"/>
    <s v="Delhi"/>
    <x v="4"/>
    <n v="-1106.07"/>
  </r>
  <r>
    <s v="Running"/>
    <s v="Free RN"/>
    <x v="4"/>
    <s v="Missing"/>
    <s v="Unknown"/>
    <s v="No"/>
    <n v="0"/>
    <s v="Available"/>
    <m/>
    <m/>
    <s v="Invalid"/>
    <s v="Exclude"/>
    <n v="0"/>
    <s v="Insufficient Data"/>
    <s v="Missing Information"/>
    <s v="Exclude"/>
    <x v="481"/>
    <d v="2025-01-01T00:00:00"/>
    <s v="Yes"/>
    <s v="Retail"/>
    <s v="Hyderabad"/>
    <x v="1"/>
    <n v="2396.5500000000002"/>
  </r>
  <r>
    <s v="Soccer"/>
    <s v="Mercurial Superfly"/>
    <x v="5"/>
    <s v="Number"/>
    <s v="9"/>
    <s v="Yes"/>
    <n v="0"/>
    <s v="Available"/>
    <m/>
    <m/>
    <s v="Invalid"/>
    <s v="Exclude"/>
    <n v="0"/>
    <s v="Insufficient Data"/>
    <s v="Missing Information"/>
    <s v="Exclude"/>
    <x v="2"/>
    <s v="Missing Date"/>
    <s v="No"/>
    <s v="Retail"/>
    <s v="Pune"/>
    <x v="3"/>
    <n v="-970.59"/>
  </r>
  <r>
    <s v="Training"/>
    <s v="Flex Trainer"/>
    <x v="2"/>
    <s v="Alphabet"/>
    <s v="XL"/>
    <s v="Yes"/>
    <m/>
    <s v="Available"/>
    <n v="6983.68"/>
    <m/>
    <s v="Invalid"/>
    <s v="Exclude"/>
    <n v="0"/>
    <s v="Insufficient Data"/>
    <s v="Missing Information"/>
    <s v="Exclude"/>
    <x v="2"/>
    <s v="Missing Date"/>
    <s v="No"/>
    <s v="Online"/>
    <s v="Hyderabad"/>
    <x v="1"/>
    <n v="2789.29"/>
  </r>
  <r>
    <s v="Soccer"/>
    <s v="Phantom GT"/>
    <x v="2"/>
    <s v="Alphabet"/>
    <s v="XL"/>
    <s v="Yes"/>
    <n v="2"/>
    <s v="Sold"/>
    <m/>
    <m/>
    <s v="Invalid"/>
    <s v="Exclude"/>
    <n v="0"/>
    <s v="Insufficient Data"/>
    <s v="Missing Information"/>
    <s v="Exclude"/>
    <x v="482"/>
    <d v="2023-07-31T00:00:00"/>
    <s v="Yes"/>
    <s v="Online"/>
    <s v="Hyderabad"/>
    <x v="1"/>
    <n v="2752.65"/>
  </r>
  <r>
    <s v="Lifestyle"/>
    <s v="Dunk Low"/>
    <x v="8"/>
    <s v="Number"/>
    <s v="7"/>
    <s v="Yes"/>
    <n v="4"/>
    <s v="Sold"/>
    <n v="9996.2199999999993"/>
    <m/>
    <s v="Invalid"/>
    <s v="Exclude"/>
    <n v="0"/>
    <n v="39984.879999999997"/>
    <s v="Valid Revenue"/>
    <s v="Include"/>
    <x v="430"/>
    <d v="2025-01-21T00:00:00"/>
    <s v="Yes"/>
    <s v="Online"/>
    <s v="Mumbai"/>
    <x v="2"/>
    <n v="520.63"/>
  </r>
  <r>
    <s v="Basketball"/>
    <s v="Air Jordan"/>
    <x v="1"/>
    <s v="Alphabet"/>
    <s v="L"/>
    <s v="Yes"/>
    <n v="-1"/>
    <s v="Check Return/Refund"/>
    <n v="6165.08"/>
    <m/>
    <s v="Invalid"/>
    <s v="Exclude"/>
    <n v="0"/>
    <n v="-6165.08"/>
    <s v="Negative Revenue"/>
    <s v="Exclude"/>
    <x v="483"/>
    <d v="2024-03-06T00:00:00"/>
    <s v="Yes"/>
    <s v="Online"/>
    <s v="Hyderabad"/>
    <x v="1"/>
    <n v="-426.97"/>
  </r>
  <r>
    <s v="Soccer"/>
    <s v="Phantom GT"/>
    <x v="2"/>
    <s v="Alphabet"/>
    <s v="XL"/>
    <s v="Yes"/>
    <m/>
    <s v="Available"/>
    <n v="8954.59"/>
    <n v="0.33"/>
    <s v="Valid"/>
    <s v="Include"/>
    <n v="0"/>
    <s v="Insufficient Data"/>
    <s v="Missing Information"/>
    <s v="Exclude"/>
    <x v="5"/>
    <d v="2025-06-04T00:00:00"/>
    <s v="Yes"/>
    <s v="Retail"/>
    <s v="Hyderabad"/>
    <x v="1"/>
    <n v="-819.45"/>
  </r>
  <r>
    <s v="Basketball"/>
    <s v="LeBron 20"/>
    <x v="2"/>
    <s v="Alphabet"/>
    <s v="XL"/>
    <s v="Yes"/>
    <m/>
    <s v="Available"/>
    <n v="5700.61"/>
    <m/>
    <s v="Invalid"/>
    <s v="Exclude"/>
    <n v="0"/>
    <s v="Insufficient Data"/>
    <s v="Missing Information"/>
    <s v="Exclude"/>
    <x v="98"/>
    <d v="2025-03-30T00:00:00"/>
    <s v="Yes"/>
    <s v="Online"/>
    <s v="Kolkata"/>
    <x v="6"/>
    <n v="-409.81"/>
  </r>
  <r>
    <s v="Soccer"/>
    <s v="Tiempo Legend"/>
    <x v="0"/>
    <s v="Alphabet"/>
    <s v="M"/>
    <s v="Yes"/>
    <n v="1"/>
    <s v="Sold"/>
    <m/>
    <n v="1.24"/>
    <s v="Invalid"/>
    <s v="Exclude"/>
    <n v="0"/>
    <s v="Insufficient Data"/>
    <s v="Missing Information"/>
    <s v="Exclude"/>
    <x v="2"/>
    <s v="Missing Date"/>
    <s v="No"/>
    <s v="Retail"/>
    <s v="Bangalore"/>
    <x v="5"/>
    <n v="639.28"/>
  </r>
  <r>
    <s v="Training"/>
    <s v="SuperRep Go"/>
    <x v="4"/>
    <s v="Missing"/>
    <s v="Unknown"/>
    <s v="No"/>
    <n v="4"/>
    <s v="Sold"/>
    <m/>
    <n v="0.92"/>
    <s v="Valid"/>
    <s v="Include"/>
    <n v="0"/>
    <s v="Insufficient Data"/>
    <s v="Missing Information"/>
    <s v="Exclude"/>
    <x v="2"/>
    <s v="Missing Date"/>
    <s v="No"/>
    <s v="Online"/>
    <s v="Mumbai"/>
    <x v="2"/>
    <n v="-1180.1600000000001"/>
  </r>
  <r>
    <s v="Soccer"/>
    <s v="Premier III"/>
    <x v="4"/>
    <s v="Missing"/>
    <s v="Unknown"/>
    <s v="No"/>
    <n v="1"/>
    <s v="Sold"/>
    <n v="3395.24"/>
    <m/>
    <s v="Invalid"/>
    <s v="Exclude"/>
    <n v="0"/>
    <n v="3395.24"/>
    <s v="Valid Revenue"/>
    <s v="Include"/>
    <x v="2"/>
    <s v="Missing Date"/>
    <s v="No"/>
    <s v="Online"/>
    <s v="Delhi"/>
    <x v="4"/>
    <n v="1266.29"/>
  </r>
  <r>
    <s v="Basketball"/>
    <s v="Zoom Freak"/>
    <x v="1"/>
    <s v="Alphabet"/>
    <s v="L"/>
    <s v="Yes"/>
    <m/>
    <s v="Available"/>
    <m/>
    <m/>
    <s v="Invalid"/>
    <s v="Exclude"/>
    <n v="0"/>
    <s v="Insufficient Data"/>
    <s v="Missing Information"/>
    <s v="Exclude"/>
    <x v="220"/>
    <d v="2024-12-07T00:00:00"/>
    <s v="Yes"/>
    <s v="Online"/>
    <s v="Hyderabad"/>
    <x v="1"/>
    <n v="-242.44"/>
  </r>
  <r>
    <s v="Training"/>
    <s v="Metcon 7"/>
    <x v="2"/>
    <s v="Alphabet"/>
    <s v="XL"/>
    <s v="Yes"/>
    <m/>
    <s v="Available"/>
    <n v="3197.01"/>
    <m/>
    <s v="Invalid"/>
    <s v="Exclude"/>
    <n v="0"/>
    <s v="Insufficient Data"/>
    <s v="Missing Information"/>
    <s v="Exclude"/>
    <x v="484"/>
    <d v="2024-01-18T00:00:00"/>
    <s v="Yes"/>
    <s v="Retail"/>
    <s v="Hyderabad"/>
    <x v="1"/>
    <n v="2432.7600000000002"/>
  </r>
  <r>
    <s v="Basketball"/>
    <s v="Kyrie Flytrap"/>
    <x v="1"/>
    <s v="Alphabet"/>
    <s v="L"/>
    <s v="Yes"/>
    <n v="2"/>
    <s v="Sold"/>
    <m/>
    <m/>
    <s v="Invalid"/>
    <s v="Exclude"/>
    <n v="0"/>
    <s v="Insufficient Data"/>
    <s v="Missing Information"/>
    <s v="Exclude"/>
    <x v="91"/>
    <d v="2024-08-06T00:00:00"/>
    <s v="Yes"/>
    <s v="Retail"/>
    <s v="Mumbai"/>
    <x v="2"/>
    <n v="106"/>
  </r>
  <r>
    <s v="Training"/>
    <s v="SuperRep Go"/>
    <x v="0"/>
    <s v="Alphabet"/>
    <s v="M"/>
    <s v="Yes"/>
    <m/>
    <s v="Available"/>
    <n v="7007.84"/>
    <n v="0.32"/>
    <s v="Valid"/>
    <s v="Include"/>
    <n v="0"/>
    <s v="Insufficient Data"/>
    <s v="Missing Information"/>
    <s v="Exclude"/>
    <x v="251"/>
    <d v="2025-02-11T00:00:00"/>
    <s v="Yes"/>
    <s v="Online"/>
    <s v="Mumbai"/>
    <x v="2"/>
    <n v="1955.19"/>
  </r>
  <r>
    <s v="Lifestyle"/>
    <s v="Dunk Low"/>
    <x v="4"/>
    <s v="Missing"/>
    <s v="Unknown"/>
    <s v="No"/>
    <n v="-1"/>
    <s v="Check Return/Refund"/>
    <n v="2276.09"/>
    <m/>
    <s v="Invalid"/>
    <s v="Exclude"/>
    <n v="0"/>
    <n v="-2276.09"/>
    <s v="Negative Revenue"/>
    <s v="Exclude"/>
    <x v="344"/>
    <d v="2024-07-25T00:00:00"/>
    <s v="Yes"/>
    <s v="Online"/>
    <s v="Kolkata"/>
    <x v="6"/>
    <n v="2342.64"/>
  </r>
  <r>
    <s v="Running"/>
    <s v="Free RN"/>
    <x v="1"/>
    <s v="Alphabet"/>
    <s v="L"/>
    <s v="Yes"/>
    <m/>
    <s v="Available"/>
    <n v="8124.38"/>
    <n v="1.1599999999999999"/>
    <s v="Invalid"/>
    <s v="Exclude"/>
    <n v="0"/>
    <s v="Insufficient Data"/>
    <s v="Missing Information"/>
    <s v="Exclude"/>
    <x v="2"/>
    <s v="Missing Date"/>
    <s v="No"/>
    <s v="Online"/>
    <s v="Delhi"/>
    <x v="4"/>
    <n v="3119.24"/>
  </r>
  <r>
    <s v="Running"/>
    <s v="Pegasus Turbo"/>
    <x v="10"/>
    <s v="Number"/>
    <s v="8"/>
    <s v="Yes"/>
    <n v="1"/>
    <s v="Sold"/>
    <m/>
    <m/>
    <s v="Invalid"/>
    <s v="Exclude"/>
    <n v="0"/>
    <s v="Insufficient Data"/>
    <s v="Missing Information"/>
    <s v="Exclude"/>
    <x v="2"/>
    <s v="Missing Date"/>
    <s v="No"/>
    <s v="Retail"/>
    <s v="Mumbai"/>
    <x v="2"/>
    <n v="2741.85"/>
  </r>
  <r>
    <s v="Basketball"/>
    <s v="Air Jordan"/>
    <x v="6"/>
    <s v="Number"/>
    <s v="6"/>
    <s v="Yes"/>
    <n v="1"/>
    <s v="Sold"/>
    <n v="2825.86"/>
    <n v="0.23"/>
    <s v="Valid"/>
    <s v="Include"/>
    <n v="2175.91"/>
    <n v="2175.9122000000002"/>
    <s v="Valid Revenue"/>
    <s v="Include"/>
    <x v="463"/>
    <d v="2024-12-03T00:00:00"/>
    <s v="Yes"/>
    <s v="Online"/>
    <s v="Bangalore"/>
    <x v="5"/>
    <n v="625.29999999999995"/>
  </r>
  <r>
    <s v="Soccer"/>
    <s v="Premier III"/>
    <x v="9"/>
    <s v="Number"/>
    <s v="10"/>
    <s v="Yes"/>
    <n v="0"/>
    <s v="Available"/>
    <m/>
    <m/>
    <s v="Invalid"/>
    <s v="Exclude"/>
    <n v="0"/>
    <s v="Insufficient Data"/>
    <s v="Missing Information"/>
    <s v="Exclude"/>
    <x v="101"/>
    <d v="2025-07-06T00:00:00"/>
    <s v="Yes"/>
    <s v="Retail"/>
    <s v="Delhi"/>
    <x v="4"/>
    <n v="-77.97"/>
  </r>
  <r>
    <s v="Training"/>
    <s v="Flex Trainer"/>
    <x v="0"/>
    <s v="Alphabet"/>
    <s v="M"/>
    <s v="Yes"/>
    <m/>
    <s v="Available"/>
    <n v="7036.03"/>
    <m/>
    <s v="Invalid"/>
    <s v="Exclude"/>
    <n v="0"/>
    <s v="Insufficient Data"/>
    <s v="Missing Information"/>
    <s v="Exclude"/>
    <x v="2"/>
    <s v="Missing Date"/>
    <s v="No"/>
    <s v="Online"/>
    <s v="bengaluru"/>
    <x v="0"/>
    <n v="-890.2"/>
  </r>
  <r>
    <s v="Training"/>
    <s v="Metcon 7"/>
    <x v="1"/>
    <s v="Alphabet"/>
    <s v="L"/>
    <s v="Yes"/>
    <n v="-1"/>
    <s v="Check Return/Refund"/>
    <m/>
    <n v="0.96"/>
    <s v="Valid"/>
    <s v="Include"/>
    <n v="0"/>
    <s v="Insufficient Data"/>
    <s v="Missing Information"/>
    <s v="Exclude"/>
    <x v="153"/>
    <d v="2024-10-01T00:00:00"/>
    <s v="Yes"/>
    <s v="Retail"/>
    <s v="Delhi"/>
    <x v="4"/>
    <n v="3816.31"/>
  </r>
  <r>
    <s v="Basketball"/>
    <s v="Kyrie Flytrap"/>
    <x v="2"/>
    <s v="Alphabet"/>
    <s v="XL"/>
    <s v="Yes"/>
    <m/>
    <s v="Available"/>
    <m/>
    <m/>
    <s v="Invalid"/>
    <s v="Exclude"/>
    <n v="0"/>
    <s v="Insufficient Data"/>
    <s v="Missing Information"/>
    <s v="Exclude"/>
    <x v="464"/>
    <d v="2025-06-03T00:00:00"/>
    <s v="Yes"/>
    <s v="Online"/>
    <s v="Kolkata"/>
    <x v="6"/>
    <n v="-640.44000000000005"/>
  </r>
  <r>
    <s v="Lifestyle"/>
    <s v="Waffle One"/>
    <x v="2"/>
    <s v="Alphabet"/>
    <s v="XL"/>
    <s v="Yes"/>
    <n v="0"/>
    <s v="Available"/>
    <m/>
    <n v="0.95"/>
    <s v="Valid"/>
    <s v="Include"/>
    <n v="0"/>
    <s v="Insufficient Data"/>
    <s v="Missing Information"/>
    <s v="Exclude"/>
    <x v="485"/>
    <d v="2025-01-02T00:00:00"/>
    <s v="Yes"/>
    <s v="Online"/>
    <s v="Delhi"/>
    <x v="4"/>
    <n v="2511.65"/>
  </r>
  <r>
    <s v="Basketball"/>
    <s v="Air Jordan"/>
    <x v="2"/>
    <s v="Alphabet"/>
    <s v="XL"/>
    <s v="Yes"/>
    <m/>
    <s v="Available"/>
    <n v="8741.65"/>
    <m/>
    <s v="Invalid"/>
    <s v="Exclude"/>
    <n v="0"/>
    <s v="Insufficient Data"/>
    <s v="Missing Information"/>
    <s v="Exclude"/>
    <x v="166"/>
    <d v="2024-10-21T00:00:00"/>
    <s v="Yes"/>
    <s v="Online"/>
    <s v="Delhi"/>
    <x v="4"/>
    <n v="570.25"/>
  </r>
  <r>
    <s v="Training"/>
    <s v="SuperRep Go"/>
    <x v="4"/>
    <s v="Missing"/>
    <s v="Unknown"/>
    <s v="No"/>
    <n v="4"/>
    <s v="Sold"/>
    <m/>
    <m/>
    <s v="Invalid"/>
    <s v="Exclude"/>
    <n v="0"/>
    <s v="Insufficient Data"/>
    <s v="Missing Information"/>
    <s v="Exclude"/>
    <x v="2"/>
    <s v="Missing Date"/>
    <s v="No"/>
    <s v="Online"/>
    <s v="Delhi"/>
    <x v="4"/>
    <n v="2936.54"/>
  </r>
  <r>
    <s v="Soccer"/>
    <s v="Mercurial Superfly"/>
    <x v="1"/>
    <s v="Alphabet"/>
    <s v="L"/>
    <s v="Yes"/>
    <m/>
    <s v="Available"/>
    <m/>
    <m/>
    <s v="Invalid"/>
    <s v="Exclude"/>
    <n v="0"/>
    <s v="Insufficient Data"/>
    <s v="Missing Information"/>
    <s v="Exclude"/>
    <x v="181"/>
    <d v="2025-06-11T00:00:00"/>
    <s v="Yes"/>
    <s v="Retail"/>
    <s v="Bangalore"/>
    <x v="5"/>
    <n v="2107.65"/>
  </r>
  <r>
    <s v="Soccer"/>
    <s v="Tiempo Legend"/>
    <x v="0"/>
    <s v="Alphabet"/>
    <s v="M"/>
    <s v="Yes"/>
    <m/>
    <s v="Available"/>
    <m/>
    <m/>
    <s v="Invalid"/>
    <s v="Exclude"/>
    <n v="0"/>
    <s v="Insufficient Data"/>
    <s v="Missing Information"/>
    <s v="Exclude"/>
    <x v="129"/>
    <d v="2024-05-10T00:00:00"/>
    <s v="Yes"/>
    <s v="Retail"/>
    <s v="Mumbai"/>
    <x v="2"/>
    <n v="-113.52"/>
  </r>
  <r>
    <s v="Soccer"/>
    <s v="Phantom GT"/>
    <x v="8"/>
    <s v="Number"/>
    <s v="7"/>
    <s v="Yes"/>
    <n v="3"/>
    <s v="Sold"/>
    <m/>
    <n v="0.18"/>
    <s v="Valid"/>
    <s v="Include"/>
    <n v="0"/>
    <s v="Insufficient Data"/>
    <s v="Missing Information"/>
    <s v="Exclude"/>
    <x v="232"/>
    <d v="2024-09-05T00:00:00"/>
    <s v="Yes"/>
    <s v="Retail"/>
    <s v="Hyderabad"/>
    <x v="1"/>
    <n v="1669.74"/>
  </r>
  <r>
    <s v="Running"/>
    <s v="React Infinity"/>
    <x v="6"/>
    <s v="Number"/>
    <s v="6"/>
    <s v="Yes"/>
    <m/>
    <s v="Available"/>
    <n v="5395.6"/>
    <n v="0.06"/>
    <s v="Valid"/>
    <s v="Include"/>
    <n v="0"/>
    <s v="Insufficient Data"/>
    <s v="Missing Information"/>
    <s v="Exclude"/>
    <x v="28"/>
    <d v="2025-03-07T00:00:00"/>
    <s v="Yes"/>
    <s v="Online"/>
    <s v="Delhi"/>
    <x v="4"/>
    <n v="2992.96"/>
  </r>
  <r>
    <s v="Lifestyle"/>
    <s v="Waffle One"/>
    <x v="0"/>
    <s v="Alphabet"/>
    <s v="M"/>
    <s v="Yes"/>
    <n v="3"/>
    <s v="Sold"/>
    <m/>
    <m/>
    <s v="Invalid"/>
    <s v="Exclude"/>
    <n v="0"/>
    <s v="Insufficient Data"/>
    <s v="Missing Information"/>
    <s v="Exclude"/>
    <x v="2"/>
    <s v="Missing Date"/>
    <s v="No"/>
    <s v="Online"/>
    <s v="Mumbai"/>
    <x v="2"/>
    <n v="-510.72"/>
  </r>
  <r>
    <s v="Running"/>
    <s v="Free RN"/>
    <x v="7"/>
    <s v="Number"/>
    <s v="12"/>
    <s v="Yes"/>
    <n v="2"/>
    <s v="Sold"/>
    <n v="9313.98"/>
    <m/>
    <s v="Invalid"/>
    <s v="Exclude"/>
    <n v="0"/>
    <n v="18627.96"/>
    <s v="Valid Revenue"/>
    <s v="Include"/>
    <x v="222"/>
    <d v="2025-05-08T00:00:00"/>
    <s v="Yes"/>
    <s v="Retail"/>
    <s v="Delhi"/>
    <x v="4"/>
    <n v="3301.27"/>
  </r>
  <r>
    <s v="Basketball"/>
    <s v="Zoom Freak"/>
    <x v="2"/>
    <s v="Alphabet"/>
    <s v="XL"/>
    <s v="Yes"/>
    <n v="4"/>
    <s v="Sold"/>
    <m/>
    <m/>
    <s v="Invalid"/>
    <s v="Exclude"/>
    <n v="0"/>
    <s v="Insufficient Data"/>
    <s v="Missing Information"/>
    <s v="Exclude"/>
    <x v="430"/>
    <d v="2025-01-21T00:00:00"/>
    <s v="Yes"/>
    <s v="Online"/>
    <s v="Mumbai"/>
    <x v="2"/>
    <n v="3129.5"/>
  </r>
  <r>
    <s v="Basketball"/>
    <s v="Zoom Freak"/>
    <x v="10"/>
    <s v="Number"/>
    <s v="8"/>
    <s v="Yes"/>
    <m/>
    <s v="Available"/>
    <n v="2989.01"/>
    <m/>
    <s v="Invalid"/>
    <s v="Exclude"/>
    <n v="0"/>
    <s v="Insufficient Data"/>
    <s v="Missing Information"/>
    <s v="Exclude"/>
    <x v="2"/>
    <s v="Missing Date"/>
    <s v="No"/>
    <s v="Retail"/>
    <s v="Mumbai"/>
    <x v="2"/>
    <n v="3549.06"/>
  </r>
  <r>
    <s v="Basketball"/>
    <s v="LeBron 20"/>
    <x v="1"/>
    <s v="Alphabet"/>
    <s v="L"/>
    <s v="Yes"/>
    <m/>
    <s v="Available"/>
    <m/>
    <m/>
    <s v="Invalid"/>
    <s v="Exclude"/>
    <n v="0"/>
    <s v="Insufficient Data"/>
    <s v="Missing Information"/>
    <s v="Exclude"/>
    <x v="88"/>
    <d v="2025-07-04T00:00:00"/>
    <s v="Yes"/>
    <s v="Online"/>
    <s v="Kolkata"/>
    <x v="6"/>
    <n v="-382.31"/>
  </r>
  <r>
    <s v="Lifestyle"/>
    <s v="Blazer Mid"/>
    <x v="9"/>
    <s v="Number"/>
    <s v="10"/>
    <s v="Yes"/>
    <n v="-1"/>
    <s v="Check Return/Refund"/>
    <n v="4693.8100000000004"/>
    <m/>
    <s v="Invalid"/>
    <s v="Exclude"/>
    <n v="0"/>
    <n v="-4693.8100000000004"/>
    <s v="Negative Revenue"/>
    <s v="Exclude"/>
    <x v="2"/>
    <s v="Missing Date"/>
    <s v="No"/>
    <s v="Retail"/>
    <s v="Bangalore"/>
    <x v="5"/>
    <n v="3658.04"/>
  </r>
  <r>
    <s v="Lifestyle"/>
    <s v="Dunk Low"/>
    <x v="10"/>
    <s v="Number"/>
    <s v="8"/>
    <s v="Yes"/>
    <m/>
    <s v="Available"/>
    <m/>
    <m/>
    <s v="Invalid"/>
    <s v="Exclude"/>
    <n v="0"/>
    <s v="Insufficient Data"/>
    <s v="Missing Information"/>
    <s v="Exclude"/>
    <x v="400"/>
    <d v="2024-09-07T00:00:00"/>
    <s v="Yes"/>
    <s v="Retail"/>
    <s v="Bangalore"/>
    <x v="5"/>
    <n v="1680.5"/>
  </r>
  <r>
    <s v="Basketball"/>
    <s v="LeBron 20"/>
    <x v="0"/>
    <s v="Alphabet"/>
    <s v="M"/>
    <s v="Yes"/>
    <m/>
    <s v="Available"/>
    <m/>
    <m/>
    <s v="Invalid"/>
    <s v="Exclude"/>
    <n v="0"/>
    <s v="Insufficient Data"/>
    <s v="Missing Information"/>
    <s v="Exclude"/>
    <x v="419"/>
    <d v="2025-05-14T00:00:00"/>
    <s v="Yes"/>
    <s v="Retail"/>
    <s v="Hyderabad"/>
    <x v="1"/>
    <n v="1860.15"/>
  </r>
  <r>
    <s v="Lifestyle"/>
    <s v="Air Force 1"/>
    <x v="4"/>
    <s v="Missing"/>
    <s v="Unknown"/>
    <s v="No"/>
    <m/>
    <s v="Available"/>
    <n v="7609.9"/>
    <n v="0.05"/>
    <s v="Valid"/>
    <s v="Include"/>
    <n v="0"/>
    <s v="Insufficient Data"/>
    <s v="Missing Information"/>
    <s v="Exclude"/>
    <x v="2"/>
    <s v="Missing Date"/>
    <s v="No"/>
    <s v="Online"/>
    <s v="Delhi"/>
    <x v="4"/>
    <n v="788.86"/>
  </r>
  <r>
    <s v="Training"/>
    <s v="ZoomX Invincible"/>
    <x v="4"/>
    <s v="Missing"/>
    <s v="Unknown"/>
    <s v="No"/>
    <n v="0"/>
    <s v="Available"/>
    <m/>
    <n v="0.25"/>
    <s v="Valid"/>
    <s v="Include"/>
    <n v="0"/>
    <s v="Insufficient Data"/>
    <s v="Missing Information"/>
    <s v="Exclude"/>
    <x v="345"/>
    <d v="2025-02-21T00:00:00"/>
    <s v="Yes"/>
    <s v="Retail"/>
    <s v="Delhi"/>
    <x v="4"/>
    <n v="1586.59"/>
  </r>
  <r>
    <s v="Running"/>
    <s v="React Infinity"/>
    <x v="0"/>
    <s v="Alphabet"/>
    <s v="M"/>
    <s v="Yes"/>
    <n v="3"/>
    <s v="Sold"/>
    <m/>
    <m/>
    <s v="Invalid"/>
    <s v="Exclude"/>
    <n v="0"/>
    <s v="Insufficient Data"/>
    <s v="Missing Information"/>
    <s v="Exclude"/>
    <x v="151"/>
    <d v="2024-01-16T00:00:00"/>
    <s v="Yes"/>
    <s v="Retail"/>
    <s v="bengaluru"/>
    <x v="0"/>
    <n v="904.82"/>
  </r>
  <r>
    <s v="Training"/>
    <s v="SuperRep Go"/>
    <x v="8"/>
    <s v="Number"/>
    <s v="7"/>
    <s v="Yes"/>
    <m/>
    <s v="Available"/>
    <m/>
    <m/>
    <s v="Invalid"/>
    <s v="Exclude"/>
    <n v="0"/>
    <s v="Insufficient Data"/>
    <s v="Missing Information"/>
    <s v="Exclude"/>
    <x v="267"/>
    <d v="2025-07-05T00:00:00"/>
    <s v="Yes"/>
    <s v="Retail"/>
    <s v="Mumbai"/>
    <x v="2"/>
    <n v="720.76"/>
  </r>
  <r>
    <s v="Training"/>
    <s v="SuperRep Go"/>
    <x v="3"/>
    <s v="Number"/>
    <s v="11"/>
    <s v="Yes"/>
    <m/>
    <s v="Available"/>
    <m/>
    <m/>
    <s v="Invalid"/>
    <s v="Exclude"/>
    <n v="0"/>
    <s v="Insufficient Data"/>
    <s v="Missing Information"/>
    <s v="Exclude"/>
    <x v="316"/>
    <d v="2024-08-05T00:00:00"/>
    <s v="Yes"/>
    <s v="Online"/>
    <s v="Delhi"/>
    <x v="4"/>
    <n v="1239.1099999999999"/>
  </r>
  <r>
    <s v="Soccer"/>
    <s v="Phantom GT"/>
    <x v="4"/>
    <s v="Missing"/>
    <s v="Unknown"/>
    <s v="No"/>
    <n v="0"/>
    <s v="Available"/>
    <n v="2033.28"/>
    <m/>
    <s v="Invalid"/>
    <s v="Exclude"/>
    <n v="0"/>
    <n v="0"/>
    <s v="No Recorded Revenue"/>
    <s v="Exclude"/>
    <x v="52"/>
    <d v="2024-12-05T00:00:00"/>
    <s v="Yes"/>
    <s v="Retail"/>
    <s v="Delhi"/>
    <x v="4"/>
    <n v="2003.05"/>
  </r>
  <r>
    <s v="Basketball"/>
    <s v="Zoom Freak"/>
    <x v="2"/>
    <s v="Alphabet"/>
    <s v="XL"/>
    <s v="Yes"/>
    <n v="2"/>
    <s v="Sold"/>
    <m/>
    <m/>
    <s v="Invalid"/>
    <s v="Exclude"/>
    <n v="0"/>
    <s v="Insufficient Data"/>
    <s v="Missing Information"/>
    <s v="Exclude"/>
    <x v="2"/>
    <s v="Missing Date"/>
    <s v="No"/>
    <s v="Online"/>
    <s v="Delhi"/>
    <x v="4"/>
    <n v="2313.9499999999998"/>
  </r>
  <r>
    <s v="Soccer"/>
    <s v="Premier III"/>
    <x v="4"/>
    <s v="Missing"/>
    <s v="Unknown"/>
    <s v="No"/>
    <m/>
    <s v="Available"/>
    <n v="5947.51"/>
    <m/>
    <s v="Invalid"/>
    <s v="Exclude"/>
    <n v="0"/>
    <s v="Insufficient Data"/>
    <s v="Missing Information"/>
    <s v="Exclude"/>
    <x v="13"/>
    <d v="2025-01-17T00:00:00"/>
    <s v="Yes"/>
    <s v="Retail"/>
    <s v="Hyderabad"/>
    <x v="1"/>
    <n v="1352.56"/>
  </r>
  <r>
    <s v="Basketball"/>
    <s v="Air Jordan"/>
    <x v="7"/>
    <s v="Number"/>
    <s v="12"/>
    <s v="Yes"/>
    <n v="-1"/>
    <s v="Check Return/Refund"/>
    <n v="3011.32"/>
    <m/>
    <s v="Invalid"/>
    <s v="Exclude"/>
    <n v="0"/>
    <n v="-3011.32"/>
    <s v="Negative Revenue"/>
    <s v="Exclude"/>
    <x v="2"/>
    <s v="Missing Date"/>
    <s v="No"/>
    <s v="Online"/>
    <s v="Delhi"/>
    <x v="4"/>
    <n v="2531.2199999999998"/>
  </r>
  <r>
    <s v="Training"/>
    <s v="Flex Trainer"/>
    <x v="3"/>
    <s v="Number"/>
    <s v="11"/>
    <s v="Yes"/>
    <m/>
    <s v="Available"/>
    <m/>
    <n v="0.81"/>
    <s v="Valid"/>
    <s v="Include"/>
    <n v="0"/>
    <s v="Insufficient Data"/>
    <s v="Missing Information"/>
    <s v="Exclude"/>
    <x v="219"/>
    <d v="2025-02-24T00:00:00"/>
    <s v="Yes"/>
    <s v="Online"/>
    <s v="Pune"/>
    <x v="3"/>
    <n v="3777.72"/>
  </r>
  <r>
    <s v="Running"/>
    <s v="Pegasus Turbo"/>
    <x v="4"/>
    <s v="Missing"/>
    <s v="Unknown"/>
    <s v="No"/>
    <m/>
    <s v="Available"/>
    <m/>
    <n v="0.83"/>
    <s v="Valid"/>
    <s v="Include"/>
    <n v="0"/>
    <s v="Insufficient Data"/>
    <s v="Missing Information"/>
    <s v="Exclude"/>
    <x v="146"/>
    <d v="2025-01-22T00:00:00"/>
    <s v="Yes"/>
    <s v="Online"/>
    <s v="Mumbai"/>
    <x v="2"/>
    <n v="257.87"/>
  </r>
  <r>
    <s v="Lifestyle"/>
    <s v="Blazer Mid"/>
    <x v="4"/>
    <s v="Missing"/>
    <s v="Unknown"/>
    <s v="No"/>
    <m/>
    <s v="Available"/>
    <n v="6100.23"/>
    <m/>
    <s v="Invalid"/>
    <s v="Exclude"/>
    <n v="0"/>
    <s v="Insufficient Data"/>
    <s v="Missing Information"/>
    <s v="Exclude"/>
    <x v="244"/>
    <d v="2025-03-27T00:00:00"/>
    <s v="Yes"/>
    <s v="Retail"/>
    <s v="Hyderabad"/>
    <x v="1"/>
    <n v="2745.91"/>
  </r>
  <r>
    <s v="Running"/>
    <s v="React Infinity"/>
    <x v="2"/>
    <s v="Alphabet"/>
    <s v="XL"/>
    <s v="Yes"/>
    <n v="0"/>
    <s v="Available"/>
    <n v="5403.67"/>
    <m/>
    <s v="Invalid"/>
    <s v="Exclude"/>
    <n v="0"/>
    <n v="0"/>
    <s v="No Recorded Revenue"/>
    <s v="Exclude"/>
    <x v="2"/>
    <s v="Missing Date"/>
    <s v="No"/>
    <s v="Online"/>
    <s v="Pune"/>
    <x v="3"/>
    <n v="1372.6"/>
  </r>
  <r>
    <s v="Running"/>
    <s v="Free RN"/>
    <x v="9"/>
    <s v="Number"/>
    <s v="10"/>
    <s v="Yes"/>
    <n v="1"/>
    <s v="Sold"/>
    <m/>
    <m/>
    <s v="Invalid"/>
    <s v="Exclude"/>
    <n v="0"/>
    <s v="Insufficient Data"/>
    <s v="Missing Information"/>
    <s v="Exclude"/>
    <x v="2"/>
    <s v="Missing Date"/>
    <s v="No"/>
    <s v="Online"/>
    <s v="Hyderabad"/>
    <x v="1"/>
    <n v="2588.88"/>
  </r>
  <r>
    <s v="Basketball"/>
    <s v="Kyrie Flytrap"/>
    <x v="4"/>
    <s v="Missing"/>
    <s v="Unknown"/>
    <s v="No"/>
    <n v="3"/>
    <s v="Sold"/>
    <n v="2610.98"/>
    <m/>
    <s v="Invalid"/>
    <s v="Exclude"/>
    <n v="0"/>
    <n v="7832.9400000000005"/>
    <s v="Valid Revenue"/>
    <s v="Include"/>
    <x v="140"/>
    <d v="2024-12-21T00:00:00"/>
    <s v="Yes"/>
    <s v="Retail"/>
    <s v="Bangalore"/>
    <x v="5"/>
    <n v="274.97000000000003"/>
  </r>
  <r>
    <s v="Soccer"/>
    <s v="Phantom GT"/>
    <x v="7"/>
    <s v="Number"/>
    <s v="12"/>
    <s v="Yes"/>
    <n v="1"/>
    <s v="Sold"/>
    <m/>
    <m/>
    <s v="Invalid"/>
    <s v="Exclude"/>
    <n v="0"/>
    <s v="Insufficient Data"/>
    <s v="Missing Information"/>
    <s v="Exclude"/>
    <x v="219"/>
    <d v="2025-02-24T00:00:00"/>
    <s v="Yes"/>
    <s v="Retail"/>
    <s v="Pune"/>
    <x v="3"/>
    <n v="1853.7"/>
  </r>
  <r>
    <s v="Training"/>
    <s v="Flex Trainer"/>
    <x v="2"/>
    <s v="Alphabet"/>
    <s v="XL"/>
    <s v="Yes"/>
    <n v="0"/>
    <s v="Available"/>
    <n v="3362.64"/>
    <m/>
    <s v="Invalid"/>
    <s v="Exclude"/>
    <n v="0"/>
    <n v="0"/>
    <s v="No Recorded Revenue"/>
    <s v="Exclude"/>
    <x v="2"/>
    <s v="Missing Date"/>
    <s v="No"/>
    <s v="Online"/>
    <s v="bengaluru"/>
    <x v="0"/>
    <n v="1587.01"/>
  </r>
  <r>
    <s v="Lifestyle"/>
    <s v="Dunk Low"/>
    <x v="4"/>
    <s v="Missing"/>
    <s v="Unknown"/>
    <s v="No"/>
    <n v="2"/>
    <s v="Sold"/>
    <m/>
    <m/>
    <s v="Invalid"/>
    <s v="Exclude"/>
    <n v="0"/>
    <s v="Insufficient Data"/>
    <s v="Missing Information"/>
    <s v="Exclude"/>
    <x v="279"/>
    <d v="2023-11-29T00:00:00"/>
    <s v="Yes"/>
    <s v="Online"/>
    <s v="Delhi"/>
    <x v="4"/>
    <n v="1698.7"/>
  </r>
  <r>
    <s v="Basketball"/>
    <s v="Kyrie Flytrap"/>
    <x v="4"/>
    <s v="Missing"/>
    <s v="Unknown"/>
    <s v="No"/>
    <n v="2"/>
    <s v="Sold"/>
    <n v="6498.22"/>
    <n v="0.5"/>
    <s v="Valid"/>
    <s v="Include"/>
    <n v="6498.22"/>
    <n v="6498.22"/>
    <s v="Valid Revenue"/>
    <s v="Include"/>
    <x v="414"/>
    <d v="2024-10-24T00:00:00"/>
    <s v="Yes"/>
    <s v="Retail"/>
    <s v="Mumbai"/>
    <x v="2"/>
    <n v="-360.53"/>
  </r>
  <r>
    <s v="Lifestyle"/>
    <s v="Air Force 1"/>
    <x v="0"/>
    <s v="Alphabet"/>
    <s v="M"/>
    <s v="Yes"/>
    <n v="2"/>
    <s v="Sold"/>
    <m/>
    <m/>
    <s v="Invalid"/>
    <s v="Exclude"/>
    <n v="0"/>
    <s v="Insufficient Data"/>
    <s v="Missing Information"/>
    <s v="Exclude"/>
    <x v="365"/>
    <d v="2025-03-13T00:00:00"/>
    <s v="Yes"/>
    <s v="Online"/>
    <s v="bengaluru"/>
    <x v="0"/>
    <n v="1472.83"/>
  </r>
  <r>
    <s v="Soccer"/>
    <s v="Phantom GT"/>
    <x v="4"/>
    <s v="Missing"/>
    <s v="Unknown"/>
    <s v="No"/>
    <n v="4"/>
    <s v="Sold"/>
    <n v="9577.99"/>
    <n v="0.93"/>
    <s v="Valid"/>
    <s v="Include"/>
    <n v="2681.84"/>
    <n v="2681.8371999999981"/>
    <s v="Valid Revenue"/>
    <s v="Include"/>
    <x v="2"/>
    <s v="Missing Date"/>
    <s v="No"/>
    <s v="Online"/>
    <s v="Kolkata"/>
    <x v="6"/>
    <n v="-259.93"/>
  </r>
  <r>
    <s v="Running"/>
    <s v="Air Zoom"/>
    <x v="9"/>
    <s v="Number"/>
    <s v="10"/>
    <s v="Yes"/>
    <n v="1"/>
    <s v="Sold"/>
    <n v="4590.24"/>
    <m/>
    <s v="Invalid"/>
    <s v="Exclude"/>
    <n v="0"/>
    <n v="4590.24"/>
    <s v="Valid Revenue"/>
    <s v="Include"/>
    <x v="153"/>
    <d v="2024-10-01T00:00:00"/>
    <s v="Yes"/>
    <s v="Online"/>
    <s v="Mumbai"/>
    <x v="2"/>
    <n v="3792.66"/>
  </r>
  <r>
    <s v="Soccer"/>
    <s v="Tiempo Legend"/>
    <x v="0"/>
    <s v="Alphabet"/>
    <s v="M"/>
    <s v="Yes"/>
    <m/>
    <s v="Available"/>
    <m/>
    <m/>
    <s v="Invalid"/>
    <s v="Exclude"/>
    <n v="0"/>
    <s v="Insufficient Data"/>
    <s v="Missing Information"/>
    <s v="Exclude"/>
    <x v="251"/>
    <d v="2025-02-11T00:00:00"/>
    <s v="Yes"/>
    <s v="Online"/>
    <s v="Kolkata"/>
    <x v="6"/>
    <n v="284.95999999999998"/>
  </r>
  <r>
    <s v="Lifestyle"/>
    <s v="Waffle One"/>
    <x v="1"/>
    <s v="Alphabet"/>
    <s v="L"/>
    <s v="Yes"/>
    <n v="0"/>
    <s v="Available"/>
    <n v="5637.46"/>
    <m/>
    <s v="Invalid"/>
    <s v="Exclude"/>
    <n v="0"/>
    <n v="0"/>
    <s v="No Recorded Revenue"/>
    <s v="Exclude"/>
    <x v="190"/>
    <d v="2025-02-04T00:00:00"/>
    <s v="Yes"/>
    <s v="Retail"/>
    <s v="Kolkata"/>
    <x v="6"/>
    <n v="-364.01"/>
  </r>
  <r>
    <s v="Basketball"/>
    <s v="Air Jordan"/>
    <x v="2"/>
    <s v="Alphabet"/>
    <s v="XL"/>
    <s v="Yes"/>
    <m/>
    <s v="Available"/>
    <m/>
    <m/>
    <s v="Invalid"/>
    <s v="Exclude"/>
    <n v="0"/>
    <s v="Insufficient Data"/>
    <s v="Missing Information"/>
    <s v="Exclude"/>
    <x v="105"/>
    <d v="2024-08-31T00:00:00"/>
    <s v="Yes"/>
    <s v="Online"/>
    <s v="Hyderabad"/>
    <x v="1"/>
    <n v="1750.67"/>
  </r>
  <r>
    <s v="Soccer"/>
    <s v="Premier III"/>
    <x v="0"/>
    <s v="Alphabet"/>
    <s v="M"/>
    <s v="Yes"/>
    <n v="4"/>
    <s v="Sold"/>
    <n v="3551.05"/>
    <m/>
    <s v="Invalid"/>
    <s v="Exclude"/>
    <n v="0"/>
    <n v="14204.2"/>
    <s v="Valid Revenue"/>
    <s v="Include"/>
    <x v="52"/>
    <d v="2024-12-05T00:00:00"/>
    <s v="Yes"/>
    <s v="Online"/>
    <s v="Delhi"/>
    <x v="4"/>
    <n v="63.47"/>
  </r>
  <r>
    <s v="Basketball"/>
    <s v="LeBron 20"/>
    <x v="0"/>
    <s v="Alphabet"/>
    <s v="M"/>
    <s v="Yes"/>
    <n v="2"/>
    <s v="Sold"/>
    <n v="6506.07"/>
    <m/>
    <s v="Invalid"/>
    <s v="Exclude"/>
    <n v="0"/>
    <n v="13012.14"/>
    <s v="Valid Revenue"/>
    <s v="Include"/>
    <x v="2"/>
    <s v="Missing Date"/>
    <s v="No"/>
    <s v="Retail"/>
    <s v="Hyderabad"/>
    <x v="1"/>
    <n v="3969.54"/>
  </r>
  <r>
    <s v="Soccer"/>
    <s v="Tiempo Legend"/>
    <x v="1"/>
    <s v="Alphabet"/>
    <s v="L"/>
    <s v="Yes"/>
    <n v="1"/>
    <s v="Sold"/>
    <n v="2120.44"/>
    <m/>
    <s v="Invalid"/>
    <s v="Exclude"/>
    <n v="0"/>
    <n v="2120.44"/>
    <s v="Valid Revenue"/>
    <s v="Include"/>
    <x v="215"/>
    <d v="2024-07-29T00:00:00"/>
    <s v="Yes"/>
    <s v="Online"/>
    <s v="Mumbai"/>
    <x v="2"/>
    <n v="2996.47"/>
  </r>
  <r>
    <s v="Training"/>
    <s v="Flex Trainer"/>
    <x v="3"/>
    <s v="Number"/>
    <s v="11"/>
    <s v="Yes"/>
    <m/>
    <s v="Available"/>
    <n v="3891.22"/>
    <n v="0.37"/>
    <s v="Valid"/>
    <s v="Include"/>
    <n v="0"/>
    <s v="Insufficient Data"/>
    <s v="Missing Information"/>
    <s v="Exclude"/>
    <x v="327"/>
    <d v="2025-06-25T00:00:00"/>
    <s v="Yes"/>
    <s v="Retail"/>
    <s v="Mumbai"/>
    <x v="2"/>
    <n v="1881.61"/>
  </r>
  <r>
    <s v="Basketball"/>
    <s v="Air Jordan"/>
    <x v="0"/>
    <s v="Alphabet"/>
    <s v="M"/>
    <s v="Yes"/>
    <n v="2"/>
    <s v="Sold"/>
    <n v="4135.26"/>
    <m/>
    <s v="Invalid"/>
    <s v="Exclude"/>
    <n v="0"/>
    <n v="8270.52"/>
    <s v="Valid Revenue"/>
    <s v="Include"/>
    <x v="379"/>
    <d v="2025-04-25T00:00:00"/>
    <s v="Yes"/>
    <s v="Online"/>
    <s v="Delhi"/>
    <x v="4"/>
    <n v="1691.28"/>
  </r>
  <r>
    <s v="Training"/>
    <s v="Flex Trainer"/>
    <x v="5"/>
    <s v="Number"/>
    <s v="9"/>
    <s v="Yes"/>
    <m/>
    <s v="Available"/>
    <m/>
    <m/>
    <s v="Invalid"/>
    <s v="Exclude"/>
    <n v="0"/>
    <s v="Insufficient Data"/>
    <s v="Missing Information"/>
    <s v="Exclude"/>
    <x v="130"/>
    <d v="2025-05-17T00:00:00"/>
    <s v="Yes"/>
    <s v="Retail"/>
    <s v="Mumbai"/>
    <x v="2"/>
    <n v="2192.6799999999998"/>
  </r>
  <r>
    <s v="Training"/>
    <s v="ZoomX Invincible"/>
    <x v="2"/>
    <s v="Alphabet"/>
    <s v="XL"/>
    <s v="Yes"/>
    <n v="4"/>
    <s v="Sold"/>
    <m/>
    <m/>
    <s v="Invalid"/>
    <s v="Exclude"/>
    <n v="0"/>
    <s v="Insufficient Data"/>
    <s v="Missing Information"/>
    <s v="Exclude"/>
    <x v="391"/>
    <d v="2024-09-16T00:00:00"/>
    <s v="Yes"/>
    <s v="Retail"/>
    <s v="Mumbai"/>
    <x v="2"/>
    <n v="1909.78"/>
  </r>
  <r>
    <s v="Running"/>
    <s v="Free RN"/>
    <x v="0"/>
    <s v="Alphabet"/>
    <s v="M"/>
    <s v="Yes"/>
    <n v="4"/>
    <s v="Sold"/>
    <n v="2917.45"/>
    <m/>
    <s v="Invalid"/>
    <s v="Exclude"/>
    <n v="0"/>
    <n v="11669.8"/>
    <s v="Valid Revenue"/>
    <s v="Include"/>
    <x v="2"/>
    <s v="Missing Date"/>
    <s v="No"/>
    <s v="Online"/>
    <s v="Bangalore"/>
    <x v="5"/>
    <n v="2872.75"/>
  </r>
  <r>
    <s v="Lifestyle"/>
    <s v="Air Force 1"/>
    <x v="2"/>
    <s v="Alphabet"/>
    <s v="XL"/>
    <s v="Yes"/>
    <n v="4"/>
    <s v="Sold"/>
    <m/>
    <m/>
    <s v="Invalid"/>
    <s v="Exclude"/>
    <n v="0"/>
    <s v="Insufficient Data"/>
    <s v="Missing Information"/>
    <s v="Exclude"/>
    <x v="486"/>
    <d v="2023-10-15T00:00:00"/>
    <s v="Yes"/>
    <s v="Online"/>
    <s v="bengaluru"/>
    <x v="0"/>
    <n v="2564.61"/>
  </r>
  <r>
    <s v="Soccer"/>
    <s v="Mercurial Superfly"/>
    <x v="0"/>
    <s v="Alphabet"/>
    <s v="M"/>
    <s v="Yes"/>
    <m/>
    <s v="Available"/>
    <m/>
    <m/>
    <s v="Invalid"/>
    <s v="Exclude"/>
    <n v="0"/>
    <s v="Insufficient Data"/>
    <s v="Missing Information"/>
    <s v="Exclude"/>
    <x v="209"/>
    <d v="2024-08-19T00:00:00"/>
    <s v="Yes"/>
    <s v="Online"/>
    <s v="Hyderabad"/>
    <x v="1"/>
    <n v="1660.47"/>
  </r>
  <r>
    <s v="Lifestyle"/>
    <s v="Air Force 1"/>
    <x v="1"/>
    <s v="Alphabet"/>
    <s v="L"/>
    <s v="Yes"/>
    <n v="4"/>
    <s v="Sold"/>
    <n v="4733.92"/>
    <m/>
    <s v="Invalid"/>
    <s v="Exclude"/>
    <n v="0"/>
    <n v="18935.68"/>
    <s v="Valid Revenue"/>
    <s v="Include"/>
    <x v="407"/>
    <d v="2024-12-04T00:00:00"/>
    <s v="Yes"/>
    <s v="Online"/>
    <s v="Kolkata"/>
    <x v="6"/>
    <n v="738.19"/>
  </r>
  <r>
    <s v="Lifestyle"/>
    <s v="Dunk Low"/>
    <x v="7"/>
    <s v="Number"/>
    <s v="12"/>
    <s v="Yes"/>
    <m/>
    <s v="Available"/>
    <n v="2638.44"/>
    <m/>
    <s v="Invalid"/>
    <s v="Exclude"/>
    <n v="0"/>
    <s v="Insufficient Data"/>
    <s v="Missing Information"/>
    <s v="Exclude"/>
    <x v="103"/>
    <d v="2024-08-18T00:00:00"/>
    <s v="Yes"/>
    <s v="Online"/>
    <s v="bengaluru"/>
    <x v="0"/>
    <n v="1395.41"/>
  </r>
  <r>
    <s v="Lifestyle"/>
    <s v="Dunk Low"/>
    <x v="4"/>
    <s v="Missing"/>
    <s v="Unknown"/>
    <s v="No"/>
    <n v="2"/>
    <s v="Sold"/>
    <m/>
    <m/>
    <s v="Invalid"/>
    <s v="Exclude"/>
    <n v="0"/>
    <s v="Insufficient Data"/>
    <s v="Missing Information"/>
    <s v="Exclude"/>
    <x v="85"/>
    <d v="2024-12-14T00:00:00"/>
    <s v="Yes"/>
    <s v="Retail"/>
    <s v="Hyderabad"/>
    <x v="1"/>
    <n v="1722.38"/>
  </r>
  <r>
    <s v="Training"/>
    <s v="SuperRep Go"/>
    <x v="1"/>
    <s v="Alphabet"/>
    <s v="L"/>
    <s v="Yes"/>
    <n v="4"/>
    <s v="Sold"/>
    <m/>
    <m/>
    <s v="Invalid"/>
    <s v="Exclude"/>
    <n v="0"/>
    <s v="Insufficient Data"/>
    <s v="Missing Information"/>
    <s v="Exclude"/>
    <x v="60"/>
    <d v="2024-10-14T00:00:00"/>
    <s v="Yes"/>
    <s v="Retail"/>
    <s v="Delhi"/>
    <x v="4"/>
    <n v="1451.77"/>
  </r>
  <r>
    <s v="Lifestyle"/>
    <s v="Dunk Low"/>
    <x v="0"/>
    <s v="Alphabet"/>
    <s v="M"/>
    <s v="Yes"/>
    <m/>
    <s v="Available"/>
    <n v="3240.99"/>
    <n v="0.42"/>
    <s v="Valid"/>
    <s v="Include"/>
    <n v="0"/>
    <s v="Insufficient Data"/>
    <s v="Missing Information"/>
    <s v="Exclude"/>
    <x v="276"/>
    <d v="2025-05-28T00:00:00"/>
    <s v="Yes"/>
    <s v="Online"/>
    <s v="Hyderabad"/>
    <x v="1"/>
    <n v="2927.35"/>
  </r>
  <r>
    <s v="Soccer"/>
    <s v="Tiempo Legend"/>
    <x v="2"/>
    <s v="Alphabet"/>
    <s v="XL"/>
    <s v="Yes"/>
    <n v="4"/>
    <s v="Sold"/>
    <m/>
    <m/>
    <s v="Invalid"/>
    <s v="Exclude"/>
    <n v="0"/>
    <s v="Insufficient Data"/>
    <s v="Missing Information"/>
    <s v="Exclude"/>
    <x v="420"/>
    <d v="2025-03-12T00:00:00"/>
    <s v="Yes"/>
    <s v="Online"/>
    <s v="Kolkata"/>
    <x v="6"/>
    <n v="86.25"/>
  </r>
  <r>
    <s v="Running"/>
    <s v="React Infinity"/>
    <x v="10"/>
    <s v="Number"/>
    <s v="8"/>
    <s v="Yes"/>
    <n v="2"/>
    <s v="Sold"/>
    <m/>
    <m/>
    <s v="Invalid"/>
    <s v="Exclude"/>
    <n v="0"/>
    <s v="Insufficient Data"/>
    <s v="Missing Information"/>
    <s v="Exclude"/>
    <x v="196"/>
    <d v="2025-04-04T00:00:00"/>
    <s v="Yes"/>
    <s v="Online"/>
    <s v="Mumbai"/>
    <x v="2"/>
    <n v="1734.72"/>
  </r>
  <r>
    <s v="Running"/>
    <s v="Free RN"/>
    <x v="1"/>
    <s v="Alphabet"/>
    <s v="L"/>
    <s v="Yes"/>
    <n v="0"/>
    <s v="Available"/>
    <m/>
    <n v="0.98"/>
    <s v="Valid"/>
    <s v="Include"/>
    <n v="0"/>
    <s v="Insufficient Data"/>
    <s v="Missing Information"/>
    <s v="Exclude"/>
    <x v="236"/>
    <d v="2025-07-08T00:00:00"/>
    <s v="Yes"/>
    <s v="Online"/>
    <s v="Delhi"/>
    <x v="4"/>
    <n v="1591.77"/>
  </r>
  <r>
    <s v="Soccer"/>
    <s v="Premier III"/>
    <x v="2"/>
    <s v="Alphabet"/>
    <s v="XL"/>
    <s v="Yes"/>
    <m/>
    <s v="Available"/>
    <m/>
    <n v="0.39"/>
    <s v="Valid"/>
    <s v="Include"/>
    <n v="0"/>
    <s v="Insufficient Data"/>
    <s v="Missing Information"/>
    <s v="Exclude"/>
    <x v="469"/>
    <d v="2024-10-19T00:00:00"/>
    <s v="Yes"/>
    <s v="Online"/>
    <s v="Mumbai"/>
    <x v="2"/>
    <n v="-473.94"/>
  </r>
  <r>
    <s v="Soccer"/>
    <s v="Phantom GT"/>
    <x v="6"/>
    <s v="Number"/>
    <s v="6"/>
    <s v="Yes"/>
    <m/>
    <s v="Available"/>
    <m/>
    <m/>
    <s v="Invalid"/>
    <s v="Exclude"/>
    <n v="0"/>
    <s v="Insufficient Data"/>
    <s v="Missing Information"/>
    <s v="Exclude"/>
    <x v="8"/>
    <d v="2024-11-13T00:00:00"/>
    <s v="Yes"/>
    <s v="Online"/>
    <s v="bengaluru"/>
    <x v="0"/>
    <n v="-777.58"/>
  </r>
  <r>
    <s v="Lifestyle"/>
    <s v="Dunk Low"/>
    <x v="4"/>
    <s v="Missing"/>
    <s v="Unknown"/>
    <s v="No"/>
    <m/>
    <s v="Available"/>
    <n v="9446.34"/>
    <n v="1.0900000000000001"/>
    <s v="Invalid"/>
    <s v="Exclude"/>
    <n v="0"/>
    <s v="Insufficient Data"/>
    <s v="Missing Information"/>
    <s v="Exclude"/>
    <x v="2"/>
    <s v="Missing Date"/>
    <s v="No"/>
    <s v="Online"/>
    <s v="Bangalore"/>
    <x v="5"/>
    <n v="568.71"/>
  </r>
  <r>
    <s v="Running"/>
    <s v="Pegasus Turbo"/>
    <x v="4"/>
    <s v="Missing"/>
    <s v="Unknown"/>
    <s v="No"/>
    <m/>
    <s v="Available"/>
    <m/>
    <n v="0.87"/>
    <s v="Valid"/>
    <s v="Include"/>
    <n v="0"/>
    <s v="Insufficient Data"/>
    <s v="Missing Information"/>
    <s v="Exclude"/>
    <x v="310"/>
    <d v="2024-09-17T00:00:00"/>
    <s v="Yes"/>
    <s v="Retail"/>
    <s v="Pune"/>
    <x v="3"/>
    <n v="3566.05"/>
  </r>
  <r>
    <s v="Basketball"/>
    <s v="LeBron 20"/>
    <x v="0"/>
    <s v="Alphabet"/>
    <s v="M"/>
    <s v="Yes"/>
    <n v="-1"/>
    <s v="Check Return/Refund"/>
    <m/>
    <m/>
    <s v="Invalid"/>
    <s v="Exclude"/>
    <n v="0"/>
    <s v="Insufficient Data"/>
    <s v="Missing Information"/>
    <s v="Exclude"/>
    <x v="487"/>
    <d v="2024-08-13T00:00:00"/>
    <s v="Yes"/>
    <s v="Retail"/>
    <s v="Pune"/>
    <x v="3"/>
    <n v="3572.8"/>
  </r>
  <r>
    <s v="Running"/>
    <s v="Air Zoom"/>
    <x v="0"/>
    <s v="Alphabet"/>
    <s v="M"/>
    <s v="Yes"/>
    <n v="3"/>
    <s v="Sold"/>
    <m/>
    <n v="0.77"/>
    <s v="Valid"/>
    <s v="Include"/>
    <n v="0"/>
    <s v="Insufficient Data"/>
    <s v="Missing Information"/>
    <s v="Exclude"/>
    <x v="37"/>
    <d v="2024-10-08T00:00:00"/>
    <s v="Yes"/>
    <s v="Retail"/>
    <s v="Delhi"/>
    <x v="4"/>
    <n v="-786.91"/>
  </r>
  <r>
    <s v="Basketball"/>
    <s v="Zoom Freak"/>
    <x v="1"/>
    <s v="Alphabet"/>
    <s v="L"/>
    <s v="Yes"/>
    <n v="2"/>
    <s v="Sold"/>
    <n v="8688.92"/>
    <m/>
    <s v="Invalid"/>
    <s v="Exclude"/>
    <n v="0"/>
    <n v="17377.84"/>
    <s v="Valid Revenue"/>
    <s v="Include"/>
    <x v="392"/>
    <d v="2024-12-08T00:00:00"/>
    <s v="Yes"/>
    <s v="Online"/>
    <s v="Mumbai"/>
    <x v="2"/>
    <n v="1878.22"/>
  </r>
  <r>
    <s v="Training"/>
    <s v="SuperRep Go"/>
    <x v="0"/>
    <s v="Alphabet"/>
    <s v="M"/>
    <s v="Yes"/>
    <n v="0"/>
    <s v="Available"/>
    <n v="8797.69"/>
    <m/>
    <s v="Invalid"/>
    <s v="Exclude"/>
    <n v="0"/>
    <n v="0"/>
    <s v="No Recorded Revenue"/>
    <s v="Exclude"/>
    <x v="45"/>
    <d v="2024-09-10T00:00:00"/>
    <s v="Yes"/>
    <s v="Retail"/>
    <s v="Pune"/>
    <x v="3"/>
    <n v="-910.3"/>
  </r>
  <r>
    <s v="Training"/>
    <s v="ZoomX Invincible"/>
    <x v="4"/>
    <s v="Missing"/>
    <s v="Unknown"/>
    <s v="No"/>
    <m/>
    <s v="Available"/>
    <n v="5864.29"/>
    <m/>
    <s v="Invalid"/>
    <s v="Exclude"/>
    <n v="0"/>
    <s v="Insufficient Data"/>
    <s v="Missing Information"/>
    <s v="Exclude"/>
    <x v="98"/>
    <d v="2025-03-30T00:00:00"/>
    <s v="Yes"/>
    <s v="Retail"/>
    <s v="Kolkata"/>
    <x v="6"/>
    <n v="357.03"/>
  </r>
  <r>
    <s v="Lifestyle"/>
    <s v="Blazer Mid"/>
    <x v="1"/>
    <s v="Alphabet"/>
    <s v="L"/>
    <s v="Yes"/>
    <m/>
    <s v="Available"/>
    <n v="5471.81"/>
    <n v="0.56000000000000005"/>
    <s v="Valid"/>
    <s v="Include"/>
    <n v="0"/>
    <s v="Insufficient Data"/>
    <s v="Missing Information"/>
    <s v="Exclude"/>
    <x v="399"/>
    <d v="2025-03-25T00:00:00"/>
    <s v="Yes"/>
    <s v="Retail"/>
    <s v="Kolkata"/>
    <x v="6"/>
    <n v="361.86"/>
  </r>
  <r>
    <s v="Lifestyle"/>
    <s v="Blazer Mid"/>
    <x v="4"/>
    <s v="Missing"/>
    <s v="Unknown"/>
    <s v="No"/>
    <n v="-1"/>
    <s v="Check Return/Refund"/>
    <m/>
    <n v="1.1299999999999999"/>
    <s v="Invalid"/>
    <s v="Exclude"/>
    <n v="0"/>
    <s v="Insufficient Data"/>
    <s v="Missing Information"/>
    <s v="Exclude"/>
    <x v="123"/>
    <d v="2024-11-09T00:00:00"/>
    <s v="Yes"/>
    <s v="Retail"/>
    <s v="Mumbai"/>
    <x v="2"/>
    <n v="2016.85"/>
  </r>
  <r>
    <s v="Lifestyle"/>
    <s v="Blazer Mid"/>
    <x v="1"/>
    <s v="Alphabet"/>
    <s v="L"/>
    <s v="Yes"/>
    <m/>
    <s v="Available"/>
    <n v="6418.29"/>
    <n v="0.89"/>
    <s v="Valid"/>
    <s v="Include"/>
    <n v="0"/>
    <s v="Insufficient Data"/>
    <s v="Missing Information"/>
    <s v="Exclude"/>
    <x v="488"/>
    <d v="2023-11-09T00:00:00"/>
    <s v="Yes"/>
    <s v="Online"/>
    <s v="Delhi"/>
    <x v="4"/>
    <n v="3665.75"/>
  </r>
  <r>
    <s v="Training"/>
    <s v="SuperRep Go"/>
    <x v="0"/>
    <s v="Alphabet"/>
    <s v="M"/>
    <s v="Yes"/>
    <m/>
    <s v="Available"/>
    <n v="6992.17"/>
    <m/>
    <s v="Invalid"/>
    <s v="Exclude"/>
    <n v="0"/>
    <s v="Insufficient Data"/>
    <s v="Missing Information"/>
    <s v="Exclude"/>
    <x v="382"/>
    <d v="2024-11-16T00:00:00"/>
    <s v="Yes"/>
    <s v="Online"/>
    <s v="Mumbai"/>
    <x v="2"/>
    <n v="-1048.24"/>
  </r>
  <r>
    <s v="Training"/>
    <s v="SuperRep Go"/>
    <x v="4"/>
    <s v="Missing"/>
    <s v="Unknown"/>
    <s v="No"/>
    <m/>
    <s v="Available"/>
    <n v="9075.41"/>
    <n v="0.03"/>
    <s v="Valid"/>
    <s v="Include"/>
    <n v="0"/>
    <s v="Insufficient Data"/>
    <s v="Missing Information"/>
    <s v="Exclude"/>
    <x v="103"/>
    <d v="2024-08-18T00:00:00"/>
    <s v="Yes"/>
    <s v="Retail"/>
    <s v="Delhi"/>
    <x v="4"/>
    <n v="3035.95"/>
  </r>
  <r>
    <s v="Lifestyle"/>
    <s v="Blazer Mid"/>
    <x v="2"/>
    <s v="Alphabet"/>
    <s v="XL"/>
    <s v="Yes"/>
    <m/>
    <s v="Available"/>
    <n v="7126.64"/>
    <n v="0.89"/>
    <s v="Valid"/>
    <s v="Include"/>
    <n v="0"/>
    <s v="Insufficient Data"/>
    <s v="Missing Information"/>
    <s v="Exclude"/>
    <x v="274"/>
    <d v="2025-05-10T00:00:00"/>
    <s v="Yes"/>
    <s v="Retail"/>
    <s v="Delhi"/>
    <x v="4"/>
    <n v="535.13"/>
  </r>
  <r>
    <s v="Training"/>
    <s v="Metcon 7"/>
    <x v="1"/>
    <s v="Alphabet"/>
    <s v="L"/>
    <s v="Yes"/>
    <n v="0"/>
    <s v="Available"/>
    <n v="9701.91"/>
    <n v="0.51"/>
    <s v="Valid"/>
    <s v="Include"/>
    <n v="0"/>
    <n v="0"/>
    <s v="No Recorded Revenue"/>
    <s v="Exclude"/>
    <x v="2"/>
    <s v="Missing Date"/>
    <s v="No"/>
    <s v="Online"/>
    <s v="Pune"/>
    <x v="3"/>
    <n v="2393.61"/>
  </r>
  <r>
    <s v="Running"/>
    <s v="Free RN"/>
    <x v="8"/>
    <s v="Number"/>
    <s v="7"/>
    <s v="Yes"/>
    <m/>
    <s v="Available"/>
    <m/>
    <n v="0.05"/>
    <s v="Valid"/>
    <s v="Include"/>
    <n v="0"/>
    <s v="Insufficient Data"/>
    <s v="Missing Information"/>
    <s v="Exclude"/>
    <x v="2"/>
    <s v="Missing Date"/>
    <s v="No"/>
    <s v="Retail"/>
    <s v="Mumbai"/>
    <x v="2"/>
    <n v="11.97"/>
  </r>
  <r>
    <s v="Training"/>
    <s v="ZoomX Invincible"/>
    <x v="4"/>
    <s v="Missing"/>
    <s v="Unknown"/>
    <s v="No"/>
    <m/>
    <s v="Available"/>
    <m/>
    <m/>
    <s v="Invalid"/>
    <s v="Exclude"/>
    <n v="0"/>
    <s v="Insufficient Data"/>
    <s v="Missing Information"/>
    <s v="Exclude"/>
    <x v="230"/>
    <d v="2024-10-12T00:00:00"/>
    <s v="Yes"/>
    <s v="Retail"/>
    <s v="Bangalore"/>
    <x v="5"/>
    <n v="3466.92"/>
  </r>
  <r>
    <s v="Lifestyle"/>
    <s v="Blazer Mid"/>
    <x v="7"/>
    <s v="Number"/>
    <s v="12"/>
    <s v="Yes"/>
    <m/>
    <s v="Available"/>
    <n v="2066.04"/>
    <m/>
    <s v="Invalid"/>
    <s v="Exclude"/>
    <n v="0"/>
    <s v="Insufficient Data"/>
    <s v="Missing Information"/>
    <s v="Exclude"/>
    <x v="378"/>
    <d v="2025-07-22T00:00:00"/>
    <s v="Yes"/>
    <s v="Online"/>
    <s v="Mumbai"/>
    <x v="2"/>
    <n v="2278.11"/>
  </r>
  <r>
    <s v="Soccer"/>
    <s v="Tiempo Legend"/>
    <x v="0"/>
    <s v="Alphabet"/>
    <s v="M"/>
    <s v="Yes"/>
    <m/>
    <s v="Available"/>
    <m/>
    <m/>
    <s v="Invalid"/>
    <s v="Exclude"/>
    <n v="0"/>
    <s v="Insufficient Data"/>
    <s v="Missing Information"/>
    <s v="Exclude"/>
    <x v="273"/>
    <d v="2025-04-17T00:00:00"/>
    <s v="Yes"/>
    <s v="Retail"/>
    <s v="Hyderabad"/>
    <x v="1"/>
    <n v="3445.21"/>
  </r>
  <r>
    <s v="Lifestyle"/>
    <s v="Blazer Mid"/>
    <x v="2"/>
    <s v="Alphabet"/>
    <s v="XL"/>
    <s v="Yes"/>
    <m/>
    <s v="Available"/>
    <n v="3248.17"/>
    <n v="0.06"/>
    <s v="Valid"/>
    <s v="Include"/>
    <n v="0"/>
    <s v="Insufficient Data"/>
    <s v="Missing Information"/>
    <s v="Exclude"/>
    <x v="26"/>
    <d v="2025-02-15T00:00:00"/>
    <s v="Yes"/>
    <s v="Retail"/>
    <s v="Hyderabad"/>
    <x v="1"/>
    <n v="877.12"/>
  </r>
  <r>
    <s v="Basketball"/>
    <s v="Zoom Freak"/>
    <x v="0"/>
    <s v="Alphabet"/>
    <s v="M"/>
    <s v="Yes"/>
    <n v="4"/>
    <s v="Sold"/>
    <m/>
    <n v="0.96"/>
    <s v="Valid"/>
    <s v="Include"/>
    <n v="0"/>
    <s v="Insufficient Data"/>
    <s v="Missing Information"/>
    <s v="Exclude"/>
    <x v="202"/>
    <d v="2025-06-05T00:00:00"/>
    <s v="Yes"/>
    <s v="Retail"/>
    <s v="Pune"/>
    <x v="3"/>
    <n v="2516.79"/>
  </r>
  <r>
    <s v="Training"/>
    <s v="SuperRep Go"/>
    <x v="4"/>
    <s v="Missing"/>
    <s v="Unknown"/>
    <s v="No"/>
    <n v="0"/>
    <s v="Available"/>
    <n v="6145.98"/>
    <m/>
    <s v="Invalid"/>
    <s v="Exclude"/>
    <n v="0"/>
    <n v="0"/>
    <s v="No Recorded Revenue"/>
    <s v="Exclude"/>
    <x v="149"/>
    <d v="2025-04-16T00:00:00"/>
    <s v="Yes"/>
    <s v="Retail"/>
    <s v="Hyderabad"/>
    <x v="1"/>
    <n v="2625.95"/>
  </r>
  <r>
    <s v="Running"/>
    <s v="React Infinity"/>
    <x v="8"/>
    <s v="Number"/>
    <s v="7"/>
    <s v="Yes"/>
    <m/>
    <s v="Available"/>
    <n v="6546.46"/>
    <m/>
    <s v="Invalid"/>
    <s v="Exclude"/>
    <n v="0"/>
    <s v="Insufficient Data"/>
    <s v="Missing Information"/>
    <s v="Exclude"/>
    <x v="19"/>
    <d v="2024-08-10T00:00:00"/>
    <s v="Yes"/>
    <s v="Retail"/>
    <s v="Hyderabad"/>
    <x v="1"/>
    <n v="2804.16"/>
  </r>
  <r>
    <s v="Training"/>
    <s v="Flex Trainer"/>
    <x v="2"/>
    <s v="Alphabet"/>
    <s v="XL"/>
    <s v="Yes"/>
    <m/>
    <s v="Available"/>
    <n v="2604.11"/>
    <n v="0.9"/>
    <s v="Valid"/>
    <s v="Include"/>
    <n v="0"/>
    <s v="Insufficient Data"/>
    <s v="Missing Information"/>
    <s v="Exclude"/>
    <x v="2"/>
    <s v="Missing Date"/>
    <s v="No"/>
    <s v="Online"/>
    <s v="Kolkata"/>
    <x v="6"/>
    <n v="699.6"/>
  </r>
  <r>
    <s v="Training"/>
    <s v="ZoomX Invincible"/>
    <x v="0"/>
    <s v="Alphabet"/>
    <s v="M"/>
    <s v="Yes"/>
    <m/>
    <s v="Available"/>
    <n v="7495.24"/>
    <n v="0.42"/>
    <s v="Valid"/>
    <s v="Include"/>
    <n v="0"/>
    <s v="Insufficient Data"/>
    <s v="Missing Information"/>
    <s v="Exclude"/>
    <x v="2"/>
    <s v="Missing Date"/>
    <s v="No"/>
    <s v="Online"/>
    <s v="Pune"/>
    <x v="3"/>
    <n v="3844.73"/>
  </r>
  <r>
    <s v="Running"/>
    <s v="Air Zoom"/>
    <x v="4"/>
    <s v="Missing"/>
    <s v="Unknown"/>
    <s v="No"/>
    <m/>
    <s v="Available"/>
    <n v="9962.36"/>
    <m/>
    <s v="Invalid"/>
    <s v="Exclude"/>
    <n v="0"/>
    <s v="Insufficient Data"/>
    <s v="Missing Information"/>
    <s v="Exclude"/>
    <x v="2"/>
    <s v="Missing Date"/>
    <s v="No"/>
    <s v="Retail"/>
    <s v="Hyderabad"/>
    <x v="1"/>
    <n v="2661.74"/>
  </r>
  <r>
    <s v="Basketball"/>
    <s v="Air Jordan"/>
    <x v="2"/>
    <s v="Alphabet"/>
    <s v="XL"/>
    <s v="Yes"/>
    <m/>
    <s v="Available"/>
    <m/>
    <m/>
    <s v="Invalid"/>
    <s v="Exclude"/>
    <n v="0"/>
    <s v="Insufficient Data"/>
    <s v="Missing Information"/>
    <s v="Exclude"/>
    <x v="356"/>
    <d v="2024-08-14T00:00:00"/>
    <s v="Yes"/>
    <s v="Retail"/>
    <s v="Delhi"/>
    <x v="4"/>
    <n v="3047.69"/>
  </r>
  <r>
    <s v="Soccer"/>
    <s v="Premier III"/>
    <x v="4"/>
    <s v="Missing"/>
    <s v="Unknown"/>
    <s v="No"/>
    <m/>
    <s v="Available"/>
    <m/>
    <m/>
    <s v="Invalid"/>
    <s v="Exclude"/>
    <n v="0"/>
    <s v="Insufficient Data"/>
    <s v="Missing Information"/>
    <s v="Exclude"/>
    <x v="249"/>
    <d v="2025-05-25T00:00:00"/>
    <s v="Yes"/>
    <s v="Retail"/>
    <s v="Kolkata"/>
    <x v="6"/>
    <n v="3491.18"/>
  </r>
  <r>
    <s v="Lifestyle"/>
    <s v="Waffle One"/>
    <x v="2"/>
    <s v="Alphabet"/>
    <s v="XL"/>
    <s v="Yes"/>
    <n v="2"/>
    <s v="Sold"/>
    <n v="2080.85"/>
    <n v="1.24"/>
    <s v="Invalid"/>
    <s v="Exclude"/>
    <n v="-998.81"/>
    <s v="Insufficient Data"/>
    <s v="Missing Information"/>
    <s v="Exclude"/>
    <x v="351"/>
    <d v="2024-03-22T00:00:00"/>
    <s v="Yes"/>
    <s v="Retail"/>
    <s v="Delhi"/>
    <x v="4"/>
    <n v="-776.21"/>
  </r>
  <r>
    <s v="Training"/>
    <s v="ZoomX Invincible"/>
    <x v="0"/>
    <s v="Alphabet"/>
    <s v="M"/>
    <s v="Yes"/>
    <m/>
    <s v="Available"/>
    <n v="8565.24"/>
    <m/>
    <s v="Invalid"/>
    <s v="Exclude"/>
    <n v="0"/>
    <s v="Insufficient Data"/>
    <s v="Missing Information"/>
    <s v="Exclude"/>
    <x v="2"/>
    <s v="Missing Date"/>
    <s v="No"/>
    <s v="Online"/>
    <s v="Kolkata"/>
    <x v="6"/>
    <n v="3721.9"/>
  </r>
  <r>
    <s v="Basketball"/>
    <s v="Zoom Freak"/>
    <x v="0"/>
    <s v="Alphabet"/>
    <s v="M"/>
    <s v="Yes"/>
    <m/>
    <s v="Available"/>
    <n v="9041.15"/>
    <n v="0.44"/>
    <s v="Valid"/>
    <s v="Include"/>
    <n v="0"/>
    <s v="Insufficient Data"/>
    <s v="Missing Information"/>
    <s v="Exclude"/>
    <x v="2"/>
    <s v="Missing Date"/>
    <s v="No"/>
    <s v="Retail"/>
    <s v="Kolkata"/>
    <x v="6"/>
    <n v="1597.12"/>
  </r>
  <r>
    <s v="Training"/>
    <s v="SuperRep Go"/>
    <x v="6"/>
    <s v="Number"/>
    <s v="6"/>
    <s v="Yes"/>
    <m/>
    <s v="Available"/>
    <n v="7061.5"/>
    <n v="1.04"/>
    <s v="Invalid"/>
    <s v="Exclude"/>
    <n v="0"/>
    <s v="Insufficient Data"/>
    <s v="Missing Information"/>
    <s v="Exclude"/>
    <x v="489"/>
    <d v="2024-06-09T00:00:00"/>
    <s v="Yes"/>
    <s v="Retail"/>
    <s v="Kolkata"/>
    <x v="6"/>
    <n v="825.03"/>
  </r>
  <r>
    <s v="Training"/>
    <s v="SuperRep Go"/>
    <x v="5"/>
    <s v="Number"/>
    <s v="9"/>
    <s v="Yes"/>
    <m/>
    <s v="Available"/>
    <m/>
    <m/>
    <s v="Invalid"/>
    <s v="Exclude"/>
    <n v="0"/>
    <s v="Insufficient Data"/>
    <s v="Missing Information"/>
    <s v="Exclude"/>
    <x v="194"/>
    <d v="2024-11-12T00:00:00"/>
    <s v="Yes"/>
    <s v="Online"/>
    <s v="Mumbai"/>
    <x v="2"/>
    <n v="1646.1"/>
  </r>
  <r>
    <s v="Running"/>
    <s v="React Infinity"/>
    <x v="4"/>
    <s v="Missing"/>
    <s v="Unknown"/>
    <s v="No"/>
    <m/>
    <s v="Available"/>
    <n v="7170.91"/>
    <m/>
    <s v="Invalid"/>
    <s v="Exclude"/>
    <n v="0"/>
    <s v="Insufficient Data"/>
    <s v="Missing Information"/>
    <s v="Exclude"/>
    <x v="77"/>
    <d v="2025-01-29T00:00:00"/>
    <s v="Yes"/>
    <s v="Retail"/>
    <s v="Mumbai"/>
    <x v="2"/>
    <n v="3030.5"/>
  </r>
  <r>
    <s v="Basketball"/>
    <s v="Air Jordan"/>
    <x v="4"/>
    <s v="Missing"/>
    <s v="Unknown"/>
    <s v="No"/>
    <m/>
    <s v="Available"/>
    <m/>
    <m/>
    <s v="Invalid"/>
    <s v="Exclude"/>
    <n v="0"/>
    <s v="Insufficient Data"/>
    <s v="Missing Information"/>
    <s v="Exclude"/>
    <x v="468"/>
    <d v="2024-12-18T00:00:00"/>
    <s v="Yes"/>
    <s v="Online"/>
    <s v="Hyderabad"/>
    <x v="1"/>
    <n v="2272.16"/>
  </r>
  <r>
    <s v="Soccer"/>
    <s v="Phantom GT"/>
    <x v="4"/>
    <s v="Missing"/>
    <s v="Unknown"/>
    <s v="No"/>
    <n v="3"/>
    <s v="Sold"/>
    <m/>
    <m/>
    <s v="Invalid"/>
    <s v="Exclude"/>
    <n v="0"/>
    <s v="Insufficient Data"/>
    <s v="Missing Information"/>
    <s v="Exclude"/>
    <x v="339"/>
    <d v="2025-06-12T00:00:00"/>
    <s v="Yes"/>
    <s v="Online"/>
    <s v="Mumbai"/>
    <x v="2"/>
    <n v="-257.35000000000002"/>
  </r>
  <r>
    <s v="Running"/>
    <s v="React Infinity"/>
    <x v="1"/>
    <s v="Alphabet"/>
    <s v="L"/>
    <s v="Yes"/>
    <m/>
    <s v="Available"/>
    <n v="3742.67"/>
    <m/>
    <s v="Invalid"/>
    <s v="Exclude"/>
    <n v="0"/>
    <s v="Insufficient Data"/>
    <s v="Missing Information"/>
    <s v="Exclude"/>
    <x v="174"/>
    <d v="2024-08-21T00:00:00"/>
    <s v="Yes"/>
    <s v="Retail"/>
    <s v="Hyderabad"/>
    <x v="1"/>
    <n v="2662.77"/>
  </r>
  <r>
    <s v="Training"/>
    <s v="SuperRep Go"/>
    <x v="1"/>
    <s v="Alphabet"/>
    <s v="L"/>
    <s v="Yes"/>
    <n v="1"/>
    <s v="Sold"/>
    <m/>
    <n v="0.2"/>
    <s v="Valid"/>
    <s v="Include"/>
    <n v="0"/>
    <s v="Insufficient Data"/>
    <s v="Missing Information"/>
    <s v="Exclude"/>
    <x v="14"/>
    <d v="2025-03-28T00:00:00"/>
    <s v="Yes"/>
    <s v="Retail"/>
    <s v="Delhi"/>
    <x v="4"/>
    <n v="1448.77"/>
  </r>
  <r>
    <s v="Soccer"/>
    <s v="Mercurial Superfly"/>
    <x v="4"/>
    <s v="Missing"/>
    <s v="Unknown"/>
    <s v="No"/>
    <n v="0"/>
    <s v="Available"/>
    <n v="3034.73"/>
    <m/>
    <s v="Invalid"/>
    <s v="Exclude"/>
    <n v="0"/>
    <n v="0"/>
    <s v="No Recorded Revenue"/>
    <s v="Exclude"/>
    <x v="490"/>
    <d v="2023-09-25T00:00:00"/>
    <s v="Yes"/>
    <s v="Retail"/>
    <s v="Kolkata"/>
    <x v="6"/>
    <n v="2458.14"/>
  </r>
  <r>
    <s v="Basketball"/>
    <s v="LeBron 20"/>
    <x v="4"/>
    <s v="Missing"/>
    <s v="Unknown"/>
    <s v="No"/>
    <m/>
    <s v="Available"/>
    <n v="9015.65"/>
    <n v="7.0000000000000007E-2"/>
    <s v="Valid"/>
    <s v="Include"/>
    <n v="0"/>
    <s v="Insufficient Data"/>
    <s v="Missing Information"/>
    <s v="Exclude"/>
    <x v="2"/>
    <s v="Missing Date"/>
    <s v="No"/>
    <s v="Online"/>
    <s v="Delhi"/>
    <x v="4"/>
    <n v="1932.99"/>
  </r>
  <r>
    <s v="Running"/>
    <s v="React Infinity"/>
    <x v="2"/>
    <s v="Alphabet"/>
    <s v="XL"/>
    <s v="Yes"/>
    <m/>
    <s v="Available"/>
    <n v="9244.9599999999991"/>
    <n v="0.47"/>
    <s v="Valid"/>
    <s v="Include"/>
    <n v="0"/>
    <s v="Insufficient Data"/>
    <s v="Missing Information"/>
    <s v="Exclude"/>
    <x v="491"/>
    <d v="2024-05-07T00:00:00"/>
    <s v="Yes"/>
    <s v="Online"/>
    <s v="Mumbai"/>
    <x v="2"/>
    <n v="-955.19"/>
  </r>
  <r>
    <s v="Running"/>
    <s v="Air Zoom"/>
    <x v="1"/>
    <s v="Alphabet"/>
    <s v="L"/>
    <s v="Yes"/>
    <m/>
    <s v="Available"/>
    <m/>
    <m/>
    <s v="Invalid"/>
    <s v="Exclude"/>
    <n v="0"/>
    <s v="Insufficient Data"/>
    <s v="Missing Information"/>
    <s v="Exclude"/>
    <x v="268"/>
    <d v="2023-11-05T00:00:00"/>
    <s v="Yes"/>
    <s v="Retail"/>
    <s v="Hyderabad"/>
    <x v="1"/>
    <n v="451.71"/>
  </r>
  <r>
    <s v="Basketball"/>
    <s v="Zoom Freak"/>
    <x v="4"/>
    <s v="Missing"/>
    <s v="Unknown"/>
    <s v="No"/>
    <n v="3"/>
    <s v="Sold"/>
    <n v="3280.57"/>
    <n v="0.62"/>
    <s v="Valid"/>
    <s v="Include"/>
    <n v="3739.85"/>
    <n v="3739.8498000000004"/>
    <s v="Valid Revenue"/>
    <s v="Include"/>
    <x v="123"/>
    <d v="2024-11-09T00:00:00"/>
    <s v="Yes"/>
    <s v="Retail"/>
    <s v="Kolkata"/>
    <x v="6"/>
    <n v="427.76"/>
  </r>
  <r>
    <s v="Basketball"/>
    <s v="LeBron 20"/>
    <x v="2"/>
    <s v="Alphabet"/>
    <s v="XL"/>
    <s v="Yes"/>
    <m/>
    <s v="Available"/>
    <n v="6302.89"/>
    <n v="0.82"/>
    <s v="Valid"/>
    <s v="Include"/>
    <n v="0"/>
    <s v="Insufficient Data"/>
    <s v="Missing Information"/>
    <s v="Exclude"/>
    <x v="68"/>
    <d v="2024-12-24T00:00:00"/>
    <s v="Yes"/>
    <s v="Retail"/>
    <s v="Pune"/>
    <x v="3"/>
    <n v="169.86"/>
  </r>
  <r>
    <s v="Lifestyle"/>
    <s v="Dunk Low"/>
    <x v="7"/>
    <s v="Number"/>
    <s v="12"/>
    <s v="Yes"/>
    <m/>
    <s v="Available"/>
    <n v="3929.3"/>
    <m/>
    <s v="Invalid"/>
    <s v="Exclude"/>
    <n v="0"/>
    <s v="Insufficient Data"/>
    <s v="Missing Information"/>
    <s v="Exclude"/>
    <x v="492"/>
    <d v="2024-12-01T00:00:00"/>
    <s v="Yes"/>
    <s v="Retail"/>
    <s v="bengaluru"/>
    <x v="0"/>
    <n v="3934.31"/>
  </r>
  <r>
    <s v="Lifestyle"/>
    <s v="Blazer Mid"/>
    <x v="2"/>
    <s v="Alphabet"/>
    <s v="XL"/>
    <s v="Yes"/>
    <n v="2"/>
    <s v="Sold"/>
    <n v="5464.07"/>
    <n v="1.01"/>
    <s v="Invalid"/>
    <s v="Exclude"/>
    <n v="-109.28"/>
    <s v="Insufficient Data"/>
    <s v="Missing Information"/>
    <s v="Exclude"/>
    <x v="334"/>
    <d v="2025-06-15T00:00:00"/>
    <s v="Yes"/>
    <s v="Online"/>
    <s v="Kolkata"/>
    <x v="6"/>
    <n v="3170.78"/>
  </r>
  <r>
    <s v="Basketball"/>
    <s v="Kyrie Flytrap"/>
    <x v="1"/>
    <s v="Alphabet"/>
    <s v="L"/>
    <s v="Yes"/>
    <n v="0"/>
    <s v="Available"/>
    <m/>
    <m/>
    <s v="Invalid"/>
    <s v="Exclude"/>
    <n v="0"/>
    <s v="Insufficient Data"/>
    <s v="Missing Information"/>
    <s v="Exclude"/>
    <x v="158"/>
    <d v="2024-12-12T00:00:00"/>
    <s v="Yes"/>
    <s v="Online"/>
    <s v="bengaluru"/>
    <x v="0"/>
    <n v="2787.81"/>
  </r>
  <r>
    <s v="Lifestyle"/>
    <s v="Air Force 1"/>
    <x v="2"/>
    <s v="Alphabet"/>
    <s v="XL"/>
    <s v="Yes"/>
    <n v="3"/>
    <s v="Sold"/>
    <n v="7706.3"/>
    <n v="1.1499999999999999"/>
    <s v="Invalid"/>
    <s v="Exclude"/>
    <n v="-3467.83"/>
    <s v="Insufficient Data"/>
    <s v="Missing Information"/>
    <s v="Exclude"/>
    <x v="2"/>
    <s v="Missing Date"/>
    <s v="No"/>
    <s v="Retail"/>
    <s v="Hyderabad"/>
    <x v="1"/>
    <n v="2366.58"/>
  </r>
  <r>
    <s v="Training"/>
    <s v="Flex Trainer"/>
    <x v="2"/>
    <s v="Alphabet"/>
    <s v="XL"/>
    <s v="Yes"/>
    <n v="-1"/>
    <s v="Check Return/Refund"/>
    <n v="9564.4"/>
    <m/>
    <s v="Invalid"/>
    <s v="Exclude"/>
    <n v="0"/>
    <n v="-9564.4"/>
    <s v="Negative Revenue"/>
    <s v="Exclude"/>
    <x v="444"/>
    <d v="2025-05-16T00:00:00"/>
    <s v="Yes"/>
    <s v="Retail"/>
    <s v="Delhi"/>
    <x v="4"/>
    <n v="1850.13"/>
  </r>
  <r>
    <s v="Training"/>
    <s v="SuperRep Go"/>
    <x v="0"/>
    <s v="Alphabet"/>
    <s v="M"/>
    <s v="Yes"/>
    <n v="-1"/>
    <s v="Check Return/Refund"/>
    <n v="3644.5"/>
    <m/>
    <s v="Invalid"/>
    <s v="Exclude"/>
    <n v="0"/>
    <n v="-3644.5"/>
    <s v="Negative Revenue"/>
    <s v="Exclude"/>
    <x v="350"/>
    <d v="2024-09-04T00:00:00"/>
    <s v="Yes"/>
    <s v="Online"/>
    <s v="Mumbai"/>
    <x v="2"/>
    <n v="2011.76"/>
  </r>
  <r>
    <s v="Lifestyle"/>
    <s v="Air Force 1"/>
    <x v="4"/>
    <s v="Missing"/>
    <s v="Unknown"/>
    <s v="No"/>
    <m/>
    <s v="Available"/>
    <n v="7199.03"/>
    <n v="0.61"/>
    <s v="Valid"/>
    <s v="Include"/>
    <n v="0"/>
    <s v="Insufficient Data"/>
    <s v="Missing Information"/>
    <s v="Exclude"/>
    <x v="186"/>
    <d v="2024-11-28T00:00:00"/>
    <s v="Yes"/>
    <s v="Retail"/>
    <s v="Mumbai"/>
    <x v="2"/>
    <n v="1826.07"/>
  </r>
  <r>
    <s v="Lifestyle"/>
    <s v="Dunk Low"/>
    <x v="4"/>
    <s v="Missing"/>
    <s v="Unknown"/>
    <s v="No"/>
    <n v="2"/>
    <s v="Sold"/>
    <m/>
    <m/>
    <s v="Invalid"/>
    <s v="Exclude"/>
    <n v="0"/>
    <s v="Insufficient Data"/>
    <s v="Missing Information"/>
    <s v="Exclude"/>
    <x v="210"/>
    <d v="2024-11-22T00:00:00"/>
    <s v="Yes"/>
    <s v="Retail"/>
    <s v="Pune"/>
    <x v="3"/>
    <n v="2712.79"/>
  </r>
  <r>
    <s v="Running"/>
    <s v="Air Zoom"/>
    <x v="0"/>
    <s v="Alphabet"/>
    <s v="M"/>
    <s v="Yes"/>
    <m/>
    <s v="Available"/>
    <n v="3923.39"/>
    <m/>
    <s v="Invalid"/>
    <s v="Exclude"/>
    <n v="0"/>
    <s v="Insufficient Data"/>
    <s v="Missing Information"/>
    <s v="Exclude"/>
    <x v="2"/>
    <s v="Missing Date"/>
    <s v="No"/>
    <s v="Retail"/>
    <s v="Kolkata"/>
    <x v="6"/>
    <n v="-684.88"/>
  </r>
  <r>
    <s v="Training"/>
    <s v="Flex Trainer"/>
    <x v="7"/>
    <s v="Number"/>
    <s v="12"/>
    <s v="Yes"/>
    <n v="3"/>
    <s v="Sold"/>
    <m/>
    <m/>
    <s v="Invalid"/>
    <s v="Exclude"/>
    <n v="0"/>
    <s v="Insufficient Data"/>
    <s v="Missing Information"/>
    <s v="Exclude"/>
    <x v="415"/>
    <d v="2023-08-03T00:00:00"/>
    <s v="Yes"/>
    <s v="Online"/>
    <s v="Delhi"/>
    <x v="4"/>
    <n v="2239.86"/>
  </r>
  <r>
    <s v="Lifestyle"/>
    <s v="Waffle One"/>
    <x v="1"/>
    <s v="Alphabet"/>
    <s v="L"/>
    <s v="Yes"/>
    <m/>
    <s v="Available"/>
    <m/>
    <m/>
    <s v="Invalid"/>
    <s v="Exclude"/>
    <n v="0"/>
    <s v="Insufficient Data"/>
    <s v="Missing Information"/>
    <s v="Exclude"/>
    <x v="2"/>
    <s v="Missing Date"/>
    <s v="No"/>
    <s v="Retail"/>
    <s v="Delhi"/>
    <x v="4"/>
    <n v="945.11"/>
  </r>
  <r>
    <s v="Soccer"/>
    <s v="Tiempo Legend"/>
    <x v="2"/>
    <s v="Alphabet"/>
    <s v="XL"/>
    <s v="Yes"/>
    <n v="4"/>
    <s v="Sold"/>
    <m/>
    <m/>
    <s v="Invalid"/>
    <s v="Exclude"/>
    <n v="0"/>
    <s v="Insufficient Data"/>
    <s v="Missing Information"/>
    <s v="Exclude"/>
    <x v="2"/>
    <s v="Missing Date"/>
    <s v="No"/>
    <s v="Online"/>
    <s v="Delhi"/>
    <x v="4"/>
    <n v="2157.7399999999998"/>
  </r>
  <r>
    <s v="Soccer"/>
    <s v="Phantom GT"/>
    <x v="4"/>
    <s v="Missing"/>
    <s v="Unknown"/>
    <s v="No"/>
    <n v="3"/>
    <s v="Sold"/>
    <m/>
    <m/>
    <s v="Invalid"/>
    <s v="Exclude"/>
    <n v="0"/>
    <s v="Insufficient Data"/>
    <s v="Missing Information"/>
    <s v="Exclude"/>
    <x v="493"/>
    <d v="2024-03-12T00:00:00"/>
    <s v="Yes"/>
    <s v="Online"/>
    <s v="Kolkata"/>
    <x v="6"/>
    <n v="3366.32"/>
  </r>
  <r>
    <s v="Training"/>
    <s v="SuperRep Go"/>
    <x v="1"/>
    <s v="Alphabet"/>
    <s v="L"/>
    <s v="Yes"/>
    <n v="0"/>
    <s v="Available"/>
    <n v="4493.0200000000004"/>
    <n v="0.81"/>
    <s v="Valid"/>
    <s v="Include"/>
    <n v="0"/>
    <n v="0"/>
    <s v="No Recorded Revenue"/>
    <s v="Exclude"/>
    <x v="2"/>
    <s v="Missing Date"/>
    <s v="No"/>
    <s v="Online"/>
    <s v="Mumbai"/>
    <x v="2"/>
    <n v="14.79"/>
  </r>
  <r>
    <s v="Lifestyle"/>
    <s v="Air Force 1"/>
    <x v="0"/>
    <s v="Alphabet"/>
    <s v="M"/>
    <s v="Yes"/>
    <m/>
    <s v="Available"/>
    <n v="8645.09"/>
    <m/>
    <s v="Invalid"/>
    <s v="Exclude"/>
    <n v="0"/>
    <s v="Insufficient Data"/>
    <s v="Missing Information"/>
    <s v="Exclude"/>
    <x v="2"/>
    <s v="Missing Date"/>
    <s v="No"/>
    <s v="Online"/>
    <s v="bengaluru"/>
    <x v="0"/>
    <n v="3289.86"/>
  </r>
  <r>
    <s v="Training"/>
    <s v="SuperRep Go"/>
    <x v="9"/>
    <s v="Number"/>
    <s v="10"/>
    <s v="Yes"/>
    <m/>
    <s v="Available"/>
    <n v="9948.15"/>
    <n v="1.1200000000000001"/>
    <s v="Invalid"/>
    <s v="Exclude"/>
    <n v="0"/>
    <s v="Insufficient Data"/>
    <s v="Missing Information"/>
    <s v="Exclude"/>
    <x v="494"/>
    <d v="2023-08-02T00:00:00"/>
    <s v="Yes"/>
    <s v="Retail"/>
    <s v="Kolkata"/>
    <x v="6"/>
    <n v="-259.16000000000003"/>
  </r>
  <r>
    <s v="Running"/>
    <s v="React Infinity"/>
    <x v="2"/>
    <s v="Alphabet"/>
    <s v="XL"/>
    <s v="Yes"/>
    <n v="4"/>
    <s v="Sold"/>
    <m/>
    <m/>
    <s v="Invalid"/>
    <s v="Exclude"/>
    <n v="0"/>
    <s v="Insufficient Data"/>
    <s v="Missing Information"/>
    <s v="Exclude"/>
    <x v="130"/>
    <d v="2025-05-17T00:00:00"/>
    <s v="Yes"/>
    <s v="Retail"/>
    <s v="Mumbai"/>
    <x v="2"/>
    <n v="762.95"/>
  </r>
  <r>
    <s v="Running"/>
    <s v="Air Zoom"/>
    <x v="2"/>
    <s v="Alphabet"/>
    <s v="XL"/>
    <s v="Yes"/>
    <n v="2"/>
    <s v="Sold"/>
    <n v="5216.2700000000004"/>
    <m/>
    <s v="Invalid"/>
    <s v="Exclude"/>
    <n v="0"/>
    <n v="10432.540000000001"/>
    <s v="Valid Revenue"/>
    <s v="Include"/>
    <x v="327"/>
    <d v="2025-06-25T00:00:00"/>
    <s v="Yes"/>
    <s v="Online"/>
    <s v="Pune"/>
    <x v="3"/>
    <n v="-720.87"/>
  </r>
  <r>
    <s v="Soccer"/>
    <s v="Premier III"/>
    <x v="1"/>
    <s v="Alphabet"/>
    <s v="L"/>
    <s v="Yes"/>
    <m/>
    <s v="Available"/>
    <m/>
    <m/>
    <s v="Invalid"/>
    <s v="Exclude"/>
    <n v="0"/>
    <s v="Insufficient Data"/>
    <s v="Missing Information"/>
    <s v="Exclude"/>
    <x v="2"/>
    <s v="Missing Date"/>
    <s v="No"/>
    <s v="Retail"/>
    <s v="Bangalore"/>
    <x v="5"/>
    <n v="2052.71"/>
  </r>
  <r>
    <s v="Soccer"/>
    <s v="Phantom GT"/>
    <x v="5"/>
    <s v="Number"/>
    <s v="9"/>
    <s v="Yes"/>
    <n v="2"/>
    <s v="Sold"/>
    <m/>
    <m/>
    <s v="Invalid"/>
    <s v="Exclude"/>
    <n v="0"/>
    <s v="Insufficient Data"/>
    <s v="Missing Information"/>
    <s v="Exclude"/>
    <x v="64"/>
    <d v="2025-04-26T00:00:00"/>
    <s v="Yes"/>
    <s v="Retail"/>
    <s v="Hyderabad"/>
    <x v="1"/>
    <n v="-1069.25"/>
  </r>
  <r>
    <s v="Basketball"/>
    <s v="Kyrie Flytrap"/>
    <x v="0"/>
    <s v="Alphabet"/>
    <s v="M"/>
    <s v="Yes"/>
    <n v="4"/>
    <s v="Sold"/>
    <m/>
    <m/>
    <s v="Invalid"/>
    <s v="Exclude"/>
    <n v="0"/>
    <s v="Insufficient Data"/>
    <s v="Missing Information"/>
    <s v="Exclude"/>
    <x v="365"/>
    <d v="2025-03-13T00:00:00"/>
    <s v="Yes"/>
    <s v="Retail"/>
    <s v="Kolkata"/>
    <x v="6"/>
    <n v="-843.61"/>
  </r>
  <r>
    <s v="Basketball"/>
    <s v="Air Jordan"/>
    <x v="1"/>
    <s v="Alphabet"/>
    <s v="L"/>
    <s v="Yes"/>
    <n v="1"/>
    <s v="Sold"/>
    <m/>
    <n v="0.66"/>
    <s v="Valid"/>
    <s v="Include"/>
    <n v="0"/>
    <s v="Insufficient Data"/>
    <s v="Missing Information"/>
    <s v="Exclude"/>
    <x v="133"/>
    <d v="2024-08-09T00:00:00"/>
    <s v="Yes"/>
    <s v="Retail"/>
    <s v="Hyderabad"/>
    <x v="1"/>
    <n v="-884.81"/>
  </r>
  <r>
    <s v="Training"/>
    <s v="Flex Trainer"/>
    <x v="1"/>
    <s v="Alphabet"/>
    <s v="L"/>
    <s v="Yes"/>
    <n v="4"/>
    <s v="Sold"/>
    <n v="4045.21"/>
    <m/>
    <s v="Invalid"/>
    <s v="Exclude"/>
    <n v="0"/>
    <n v="16180.84"/>
    <s v="Valid Revenue"/>
    <s v="Include"/>
    <x v="75"/>
    <d v="2024-08-30T00:00:00"/>
    <s v="Yes"/>
    <s v="Online"/>
    <s v="Mumbai"/>
    <x v="2"/>
    <n v="-113.44"/>
  </r>
  <r>
    <s v="Running"/>
    <s v="Pegasus Turbo"/>
    <x v="0"/>
    <s v="Alphabet"/>
    <s v="M"/>
    <s v="Yes"/>
    <m/>
    <s v="Available"/>
    <m/>
    <m/>
    <s v="Invalid"/>
    <s v="Exclude"/>
    <n v="0"/>
    <s v="Insufficient Data"/>
    <s v="Missing Information"/>
    <s v="Exclude"/>
    <x v="2"/>
    <s v="Missing Date"/>
    <s v="No"/>
    <s v="Online"/>
    <s v="Delhi"/>
    <x v="4"/>
    <n v="-787.01"/>
  </r>
  <r>
    <s v="Soccer"/>
    <s v="Phantom GT"/>
    <x v="4"/>
    <s v="Missing"/>
    <s v="Unknown"/>
    <s v="No"/>
    <m/>
    <s v="Available"/>
    <m/>
    <n v="0.13"/>
    <s v="Valid"/>
    <s v="Include"/>
    <n v="0"/>
    <s v="Insufficient Data"/>
    <s v="Missing Information"/>
    <s v="Exclude"/>
    <x v="495"/>
    <d v="2023-07-26T00:00:00"/>
    <s v="Yes"/>
    <s v="Retail"/>
    <s v="Hyderabad"/>
    <x v="1"/>
    <n v="3662.98"/>
  </r>
  <r>
    <s v="Basketball"/>
    <s v="Zoom Freak"/>
    <x v="3"/>
    <s v="Number"/>
    <s v="11"/>
    <s v="Yes"/>
    <m/>
    <s v="Available"/>
    <m/>
    <m/>
    <s v="Invalid"/>
    <s v="Exclude"/>
    <n v="0"/>
    <s v="Insufficient Data"/>
    <s v="Missing Information"/>
    <s v="Exclude"/>
    <x v="496"/>
    <d v="2024-07-24T00:00:00"/>
    <s v="Yes"/>
    <s v="Online"/>
    <s v="Kolkata"/>
    <x v="6"/>
    <n v="1062.3900000000001"/>
  </r>
  <r>
    <s v="Basketball"/>
    <s v="LeBron 20"/>
    <x v="4"/>
    <s v="Missing"/>
    <s v="Unknown"/>
    <s v="No"/>
    <n v="1"/>
    <s v="Sold"/>
    <m/>
    <m/>
    <s v="Invalid"/>
    <s v="Exclude"/>
    <n v="0"/>
    <s v="Insufficient Data"/>
    <s v="Missing Information"/>
    <s v="Exclude"/>
    <x v="411"/>
    <d v="2024-10-31T00:00:00"/>
    <s v="Yes"/>
    <s v="Retail"/>
    <s v="Delhi"/>
    <x v="4"/>
    <n v="1904.66"/>
  </r>
  <r>
    <s v="Running"/>
    <s v="Pegasus Turbo"/>
    <x v="1"/>
    <s v="Alphabet"/>
    <s v="L"/>
    <s v="Yes"/>
    <m/>
    <s v="Available"/>
    <n v="2470.4299999999998"/>
    <m/>
    <s v="Invalid"/>
    <s v="Exclude"/>
    <n v="0"/>
    <s v="Insufficient Data"/>
    <s v="Missing Information"/>
    <s v="Exclude"/>
    <x v="2"/>
    <s v="Missing Date"/>
    <s v="No"/>
    <s v="Online"/>
    <s v="Kolkata"/>
    <x v="6"/>
    <n v="233.05"/>
  </r>
  <r>
    <s v="Soccer"/>
    <s v="Premier III"/>
    <x v="8"/>
    <s v="Number"/>
    <s v="7"/>
    <s v="Yes"/>
    <m/>
    <s v="Available"/>
    <m/>
    <m/>
    <s v="Invalid"/>
    <s v="Exclude"/>
    <n v="0"/>
    <s v="Insufficient Data"/>
    <s v="Missing Information"/>
    <s v="Exclude"/>
    <x v="2"/>
    <s v="Missing Date"/>
    <s v="No"/>
    <s v="Retail"/>
    <s v="Kolkata"/>
    <x v="6"/>
    <n v="2685.43"/>
  </r>
  <r>
    <s v="Basketball"/>
    <s v="Kyrie Flytrap"/>
    <x v="2"/>
    <s v="Alphabet"/>
    <s v="XL"/>
    <s v="Yes"/>
    <m/>
    <s v="Available"/>
    <m/>
    <n v="0.55000000000000004"/>
    <s v="Valid"/>
    <s v="Include"/>
    <n v="0"/>
    <s v="Insufficient Data"/>
    <s v="Missing Information"/>
    <s v="Exclude"/>
    <x v="81"/>
    <d v="2024-08-27T00:00:00"/>
    <s v="Yes"/>
    <s v="Online"/>
    <s v="Kolkata"/>
    <x v="6"/>
    <n v="3851.81"/>
  </r>
  <r>
    <s v="Lifestyle"/>
    <s v="Waffle One"/>
    <x v="2"/>
    <s v="Alphabet"/>
    <s v="XL"/>
    <s v="Yes"/>
    <m/>
    <s v="Available"/>
    <m/>
    <m/>
    <s v="Invalid"/>
    <s v="Exclude"/>
    <n v="0"/>
    <s v="Insufficient Data"/>
    <s v="Missing Information"/>
    <s v="Exclude"/>
    <x v="158"/>
    <d v="2024-12-12T00:00:00"/>
    <s v="Yes"/>
    <s v="Retail"/>
    <s v="Hyderabad"/>
    <x v="1"/>
    <n v="2315.64"/>
  </r>
  <r>
    <s v="Lifestyle"/>
    <s v="Air Force 1"/>
    <x v="1"/>
    <s v="Alphabet"/>
    <s v="L"/>
    <s v="Yes"/>
    <n v="2"/>
    <s v="Sold"/>
    <m/>
    <n v="0.56000000000000005"/>
    <s v="Valid"/>
    <s v="Include"/>
    <n v="0"/>
    <s v="Insufficient Data"/>
    <s v="Missing Information"/>
    <s v="Exclude"/>
    <x v="2"/>
    <s v="Missing Date"/>
    <s v="No"/>
    <s v="Online"/>
    <s v="Kolkata"/>
    <x v="6"/>
    <n v="1353.32"/>
  </r>
  <r>
    <s v="Running"/>
    <s v="Pegasus Turbo"/>
    <x v="1"/>
    <s v="Alphabet"/>
    <s v="L"/>
    <s v="Yes"/>
    <n v="0"/>
    <s v="Available"/>
    <n v="6099.8"/>
    <n v="1.2"/>
    <s v="Invalid"/>
    <s v="Exclude"/>
    <n v="0"/>
    <s v="Insufficient Data"/>
    <s v="Missing Information"/>
    <s v="Exclude"/>
    <x v="2"/>
    <s v="Missing Date"/>
    <s v="No"/>
    <s v="Retail"/>
    <s v="Pune"/>
    <x v="3"/>
    <n v="1494.24"/>
  </r>
  <r>
    <s v="Soccer"/>
    <s v="Phantom GT"/>
    <x v="7"/>
    <s v="Number"/>
    <s v="12"/>
    <s v="Yes"/>
    <m/>
    <s v="Available"/>
    <n v="9203"/>
    <m/>
    <s v="Invalid"/>
    <s v="Exclude"/>
    <n v="0"/>
    <s v="Insufficient Data"/>
    <s v="Missing Information"/>
    <s v="Exclude"/>
    <x v="426"/>
    <d v="2024-08-12T00:00:00"/>
    <s v="Yes"/>
    <s v="Online"/>
    <s v="Kolkata"/>
    <x v="6"/>
    <n v="1797.66"/>
  </r>
  <r>
    <s v="Soccer"/>
    <s v="Tiempo Legend"/>
    <x v="4"/>
    <s v="Missing"/>
    <s v="Unknown"/>
    <s v="No"/>
    <m/>
    <s v="Available"/>
    <n v="9713.73"/>
    <m/>
    <s v="Invalid"/>
    <s v="Exclude"/>
    <n v="0"/>
    <s v="Insufficient Data"/>
    <s v="Missing Information"/>
    <s v="Exclude"/>
    <x v="189"/>
    <d v="2025-02-23T00:00:00"/>
    <s v="Yes"/>
    <s v="Online"/>
    <s v="Delhi"/>
    <x v="4"/>
    <n v="1914.18"/>
  </r>
  <r>
    <s v="Basketball"/>
    <s v="LeBron 20"/>
    <x v="2"/>
    <s v="Alphabet"/>
    <s v="XL"/>
    <s v="Yes"/>
    <m/>
    <s v="Available"/>
    <n v="7596.71"/>
    <m/>
    <s v="Invalid"/>
    <s v="Exclude"/>
    <n v="0"/>
    <s v="Insufficient Data"/>
    <s v="Missing Information"/>
    <s v="Exclude"/>
    <x v="2"/>
    <s v="Missing Date"/>
    <s v="No"/>
    <s v="Online"/>
    <s v="Delhi"/>
    <x v="4"/>
    <n v="166.47"/>
  </r>
  <r>
    <s v="Basketball"/>
    <s v="LeBron 20"/>
    <x v="6"/>
    <s v="Number"/>
    <s v="6"/>
    <s v="Yes"/>
    <m/>
    <s v="Available"/>
    <m/>
    <m/>
    <s v="Invalid"/>
    <s v="Exclude"/>
    <n v="0"/>
    <s v="Insufficient Data"/>
    <s v="Missing Information"/>
    <s v="Exclude"/>
    <x v="2"/>
    <s v="Missing Date"/>
    <s v="No"/>
    <s v="Retail"/>
    <s v="Delhi"/>
    <x v="4"/>
    <n v="3729.45"/>
  </r>
  <r>
    <s v="Basketball"/>
    <s v="Air Jordan"/>
    <x v="4"/>
    <s v="Missing"/>
    <s v="Unknown"/>
    <s v="No"/>
    <n v="1"/>
    <s v="Sold"/>
    <n v="6830.98"/>
    <n v="0.39"/>
    <s v="Valid"/>
    <s v="Include"/>
    <n v="4166.8999999999996"/>
    <n v="4166.8977999999997"/>
    <s v="Valid Revenue"/>
    <s v="Include"/>
    <x v="313"/>
    <d v="2025-03-18T00:00:00"/>
    <s v="Yes"/>
    <s v="Retail"/>
    <s v="Mumbai"/>
    <x v="2"/>
    <n v="-175.76"/>
  </r>
  <r>
    <s v="Basketball"/>
    <s v="Air Jordan"/>
    <x v="2"/>
    <s v="Alphabet"/>
    <s v="XL"/>
    <s v="Yes"/>
    <n v="0"/>
    <s v="Available"/>
    <m/>
    <n v="0.96"/>
    <s v="Valid"/>
    <s v="Include"/>
    <n v="0"/>
    <s v="Insufficient Data"/>
    <s v="Missing Information"/>
    <s v="Exclude"/>
    <x v="300"/>
    <d v="2025-01-13T00:00:00"/>
    <s v="Yes"/>
    <s v="Online"/>
    <s v="Bangalore"/>
    <x v="5"/>
    <n v="2589"/>
  </r>
  <r>
    <s v="Running"/>
    <s v="React Infinity"/>
    <x v="2"/>
    <s v="Alphabet"/>
    <s v="XL"/>
    <s v="Yes"/>
    <n v="0"/>
    <s v="Available"/>
    <n v="5716.18"/>
    <n v="1.1000000000000001"/>
    <s v="Invalid"/>
    <s v="Exclude"/>
    <n v="0"/>
    <s v="Insufficient Data"/>
    <s v="Missing Information"/>
    <s v="Exclude"/>
    <x v="72"/>
    <d v="2025-07-03T00:00:00"/>
    <s v="Yes"/>
    <s v="Retail"/>
    <s v="Pune"/>
    <x v="3"/>
    <n v="3271.27"/>
  </r>
  <r>
    <s v="Lifestyle"/>
    <s v="Waffle One"/>
    <x v="0"/>
    <s v="Alphabet"/>
    <s v="M"/>
    <s v="Yes"/>
    <n v="2"/>
    <s v="Sold"/>
    <n v="3533.18"/>
    <m/>
    <s v="Invalid"/>
    <s v="Exclude"/>
    <n v="0"/>
    <n v="7066.36"/>
    <s v="Valid Revenue"/>
    <s v="Include"/>
    <x v="425"/>
    <d v="2024-03-17T00:00:00"/>
    <s v="Yes"/>
    <s v="Retail"/>
    <s v="bengaluru"/>
    <x v="0"/>
    <n v="-586.23"/>
  </r>
  <r>
    <s v="Running"/>
    <s v="Pegasus Turbo"/>
    <x v="2"/>
    <s v="Alphabet"/>
    <s v="XL"/>
    <s v="Yes"/>
    <n v="0"/>
    <s v="Available"/>
    <m/>
    <m/>
    <s v="Invalid"/>
    <s v="Exclude"/>
    <n v="0"/>
    <s v="Insufficient Data"/>
    <s v="Missing Information"/>
    <s v="Exclude"/>
    <x v="469"/>
    <d v="2024-10-19T00:00:00"/>
    <s v="Yes"/>
    <s v="Online"/>
    <s v="Kolkata"/>
    <x v="6"/>
    <n v="102.77"/>
  </r>
  <r>
    <s v="Lifestyle"/>
    <s v="Blazer Mid"/>
    <x v="2"/>
    <s v="Alphabet"/>
    <s v="XL"/>
    <s v="Yes"/>
    <n v="4"/>
    <s v="Sold"/>
    <n v="6348.19"/>
    <m/>
    <s v="Invalid"/>
    <s v="Exclude"/>
    <n v="0"/>
    <n v="25392.76"/>
    <s v="Valid Revenue"/>
    <s v="Include"/>
    <x v="2"/>
    <s v="Missing Date"/>
    <s v="No"/>
    <s v="Retail"/>
    <s v="Hyderabad"/>
    <x v="1"/>
    <n v="1939.74"/>
  </r>
  <r>
    <s v="Basketball"/>
    <s v="LeBron 20"/>
    <x v="2"/>
    <s v="Alphabet"/>
    <s v="XL"/>
    <s v="Yes"/>
    <n v="0"/>
    <s v="Available"/>
    <n v="9995.5499999999993"/>
    <m/>
    <s v="Invalid"/>
    <s v="Exclude"/>
    <n v="0"/>
    <n v="0"/>
    <s v="No Recorded Revenue"/>
    <s v="Exclude"/>
    <x v="393"/>
    <d v="2025-02-03T00:00:00"/>
    <s v="Yes"/>
    <s v="Retail"/>
    <s v="Delhi"/>
    <x v="4"/>
    <n v="1962.41"/>
  </r>
  <r>
    <s v="Basketball"/>
    <s v="LeBron 20"/>
    <x v="4"/>
    <s v="Missing"/>
    <s v="Unknown"/>
    <s v="No"/>
    <m/>
    <s v="Available"/>
    <n v="2992.37"/>
    <m/>
    <s v="Invalid"/>
    <s v="Exclude"/>
    <n v="0"/>
    <s v="Insufficient Data"/>
    <s v="Missing Information"/>
    <s v="Exclude"/>
    <x v="2"/>
    <s v="Missing Date"/>
    <s v="No"/>
    <s v="Retail"/>
    <s v="Kolkata"/>
    <x v="6"/>
    <n v="677.35"/>
  </r>
  <r>
    <s v="Soccer"/>
    <s v="Phantom GT"/>
    <x v="1"/>
    <s v="Alphabet"/>
    <s v="L"/>
    <s v="Yes"/>
    <n v="4"/>
    <s v="Sold"/>
    <m/>
    <m/>
    <s v="Invalid"/>
    <s v="Exclude"/>
    <n v="0"/>
    <s v="Insufficient Data"/>
    <s v="Missing Information"/>
    <s v="Exclude"/>
    <x v="358"/>
    <d v="2024-12-23T00:00:00"/>
    <s v="Yes"/>
    <s v="Retail"/>
    <s v="Kolkata"/>
    <x v="6"/>
    <n v="2178.0500000000002"/>
  </r>
  <r>
    <s v="Soccer"/>
    <s v="Mercurial Superfly"/>
    <x v="0"/>
    <s v="Alphabet"/>
    <s v="M"/>
    <s v="Yes"/>
    <m/>
    <s v="Available"/>
    <n v="2117.04"/>
    <m/>
    <s v="Invalid"/>
    <s v="Exclude"/>
    <n v="0"/>
    <s v="Insufficient Data"/>
    <s v="Missing Information"/>
    <s v="Exclude"/>
    <x v="132"/>
    <d v="2024-09-01T00:00:00"/>
    <s v="Yes"/>
    <s v="Online"/>
    <s v="Pune"/>
    <x v="3"/>
    <n v="806.52"/>
  </r>
  <r>
    <s v="Basketball"/>
    <s v="Kyrie Flytrap"/>
    <x v="7"/>
    <s v="Number"/>
    <s v="12"/>
    <s v="Yes"/>
    <m/>
    <s v="Available"/>
    <n v="3153.32"/>
    <n v="0.02"/>
    <s v="Valid"/>
    <s v="Include"/>
    <n v="0"/>
    <s v="Insufficient Data"/>
    <s v="Missing Information"/>
    <s v="Exclude"/>
    <x v="2"/>
    <s v="Missing Date"/>
    <s v="No"/>
    <s v="Online"/>
    <s v="bengaluru"/>
    <x v="0"/>
    <n v="204.06"/>
  </r>
  <r>
    <s v="Basketball"/>
    <s v="Air Jordan"/>
    <x v="9"/>
    <s v="Number"/>
    <s v="10"/>
    <s v="Yes"/>
    <m/>
    <s v="Available"/>
    <n v="3500.16"/>
    <m/>
    <s v="Invalid"/>
    <s v="Exclude"/>
    <n v="0"/>
    <s v="Insufficient Data"/>
    <s v="Missing Information"/>
    <s v="Exclude"/>
    <x v="432"/>
    <d v="2025-03-19T00:00:00"/>
    <s v="Yes"/>
    <s v="Online"/>
    <s v="Kolkata"/>
    <x v="6"/>
    <n v="-258.05"/>
  </r>
  <r>
    <s v="Running"/>
    <s v="Air Zoom"/>
    <x v="2"/>
    <s v="Alphabet"/>
    <s v="XL"/>
    <s v="Yes"/>
    <m/>
    <s v="Available"/>
    <m/>
    <n v="0.52"/>
    <s v="Valid"/>
    <s v="Include"/>
    <n v="0"/>
    <s v="Insufficient Data"/>
    <s v="Missing Information"/>
    <s v="Exclude"/>
    <x v="299"/>
    <d v="2025-05-03T00:00:00"/>
    <s v="Yes"/>
    <s v="Retail"/>
    <s v="Kolkata"/>
    <x v="6"/>
    <n v="1263.9100000000001"/>
  </r>
  <r>
    <s v="Lifestyle"/>
    <s v="Waffle One"/>
    <x v="1"/>
    <s v="Alphabet"/>
    <s v="L"/>
    <s v="Yes"/>
    <m/>
    <s v="Available"/>
    <m/>
    <m/>
    <s v="Invalid"/>
    <s v="Exclude"/>
    <n v="0"/>
    <s v="Insufficient Data"/>
    <s v="Missing Information"/>
    <s v="Exclude"/>
    <x v="85"/>
    <d v="2024-12-14T00:00:00"/>
    <s v="Yes"/>
    <s v="Online"/>
    <s v="Delhi"/>
    <x v="4"/>
    <n v="3579.64"/>
  </r>
  <r>
    <s v="Training"/>
    <s v="SuperRep Go"/>
    <x v="6"/>
    <s v="Number"/>
    <s v="6"/>
    <s v="Yes"/>
    <m/>
    <s v="Available"/>
    <m/>
    <m/>
    <s v="Invalid"/>
    <s v="Exclude"/>
    <n v="0"/>
    <s v="Insufficient Data"/>
    <s v="Missing Information"/>
    <s v="Exclude"/>
    <x v="221"/>
    <d v="2025-07-01T00:00:00"/>
    <s v="Yes"/>
    <s v="Online"/>
    <s v="bengaluru"/>
    <x v="0"/>
    <n v="-1182.04"/>
  </r>
  <r>
    <s v="Lifestyle"/>
    <s v="Waffle One"/>
    <x v="1"/>
    <s v="Alphabet"/>
    <s v="L"/>
    <s v="Yes"/>
    <m/>
    <s v="Available"/>
    <n v="7808.46"/>
    <m/>
    <s v="Invalid"/>
    <s v="Exclude"/>
    <n v="0"/>
    <s v="Insufficient Data"/>
    <s v="Missing Information"/>
    <s v="Exclude"/>
    <x v="307"/>
    <d v="2024-08-29T00:00:00"/>
    <s v="Yes"/>
    <s v="Online"/>
    <s v="Pune"/>
    <x v="3"/>
    <n v="3190.87"/>
  </r>
  <r>
    <s v="Training"/>
    <s v="Flex Trainer"/>
    <x v="7"/>
    <s v="Number"/>
    <s v="12"/>
    <s v="Yes"/>
    <m/>
    <s v="Available"/>
    <m/>
    <m/>
    <s v="Invalid"/>
    <s v="Exclude"/>
    <n v="0"/>
    <s v="Insufficient Data"/>
    <s v="Missing Information"/>
    <s v="Exclude"/>
    <x v="4"/>
    <d v="2024-09-12T00:00:00"/>
    <s v="Yes"/>
    <s v="Retail"/>
    <s v="Mumbai"/>
    <x v="2"/>
    <n v="-247.69"/>
  </r>
  <r>
    <s v="Lifestyle"/>
    <s v="Waffle One"/>
    <x v="4"/>
    <s v="Missing"/>
    <s v="Unknown"/>
    <s v="No"/>
    <m/>
    <s v="Available"/>
    <n v="5245.87"/>
    <m/>
    <s v="Invalid"/>
    <s v="Exclude"/>
    <n v="0"/>
    <s v="Insufficient Data"/>
    <s v="Missing Information"/>
    <s v="Exclude"/>
    <x v="112"/>
    <d v="2024-08-01T00:00:00"/>
    <s v="Yes"/>
    <s v="Retail"/>
    <s v="Hyderabad"/>
    <x v="1"/>
    <n v="-1193.8699999999999"/>
  </r>
  <r>
    <s v="Running"/>
    <s v="Pegasus Turbo"/>
    <x v="10"/>
    <s v="Number"/>
    <s v="8"/>
    <s v="Yes"/>
    <m/>
    <s v="Available"/>
    <n v="3718.65"/>
    <n v="1.1000000000000001"/>
    <s v="Invalid"/>
    <s v="Exclude"/>
    <n v="0"/>
    <s v="Insufficient Data"/>
    <s v="Missing Information"/>
    <s v="Exclude"/>
    <x v="497"/>
    <d v="2024-11-08T00:00:00"/>
    <s v="Yes"/>
    <s v="Retail"/>
    <s v="Delhi"/>
    <x v="4"/>
    <n v="2210.66"/>
  </r>
  <r>
    <s v="Running"/>
    <s v="Free RN"/>
    <x v="1"/>
    <s v="Alphabet"/>
    <s v="L"/>
    <s v="Yes"/>
    <m/>
    <s v="Available"/>
    <n v="8609.0499999999993"/>
    <m/>
    <s v="Invalid"/>
    <s v="Exclude"/>
    <n v="0"/>
    <s v="Insufficient Data"/>
    <s v="Missing Information"/>
    <s v="Exclude"/>
    <x v="334"/>
    <d v="2025-06-15T00:00:00"/>
    <s v="Yes"/>
    <s v="Retail"/>
    <s v="Kolkata"/>
    <x v="6"/>
    <n v="1289.77"/>
  </r>
  <r>
    <s v="Basketball"/>
    <s v="Air Jordan"/>
    <x v="1"/>
    <s v="Alphabet"/>
    <s v="L"/>
    <s v="Yes"/>
    <m/>
    <s v="Available"/>
    <n v="6452.43"/>
    <m/>
    <s v="Invalid"/>
    <s v="Exclude"/>
    <n v="0"/>
    <s v="Insufficient Data"/>
    <s v="Missing Information"/>
    <s v="Exclude"/>
    <x v="2"/>
    <s v="Missing Date"/>
    <s v="No"/>
    <s v="Online"/>
    <s v="Pune"/>
    <x v="3"/>
    <n v="-1012.43"/>
  </r>
  <r>
    <s v="Training"/>
    <s v="Flex Trainer"/>
    <x v="4"/>
    <s v="Missing"/>
    <s v="Unknown"/>
    <s v="No"/>
    <n v="-1"/>
    <s v="Check Return/Refund"/>
    <n v="9694.85"/>
    <n v="0.98"/>
    <s v="Valid"/>
    <s v="Include"/>
    <n v="-193.9"/>
    <n v="-193.89700000000019"/>
    <s v="Negative Revenue"/>
    <s v="Exclude"/>
    <x v="219"/>
    <d v="2025-02-24T00:00:00"/>
    <s v="Yes"/>
    <s v="Online"/>
    <s v="Hyderabad"/>
    <x v="1"/>
    <n v="1562.86"/>
  </r>
  <r>
    <s v="Running"/>
    <s v="Air Zoom"/>
    <x v="1"/>
    <s v="Alphabet"/>
    <s v="L"/>
    <s v="Yes"/>
    <m/>
    <s v="Available"/>
    <n v="6890.68"/>
    <m/>
    <s v="Invalid"/>
    <s v="Exclude"/>
    <n v="0"/>
    <s v="Insufficient Data"/>
    <s v="Missing Information"/>
    <s v="Exclude"/>
    <x v="498"/>
    <d v="2023-09-05T00:00:00"/>
    <s v="Yes"/>
    <s v="Online"/>
    <s v="Pune"/>
    <x v="3"/>
    <n v="3385.84"/>
  </r>
  <r>
    <s v="Training"/>
    <s v="Metcon 7"/>
    <x v="10"/>
    <s v="Number"/>
    <s v="8"/>
    <s v="Yes"/>
    <n v="2"/>
    <s v="Sold"/>
    <m/>
    <m/>
    <s v="Invalid"/>
    <s v="Exclude"/>
    <n v="0"/>
    <s v="Insufficient Data"/>
    <s v="Missing Information"/>
    <s v="Exclude"/>
    <x v="290"/>
    <d v="2025-06-10T00:00:00"/>
    <s v="Yes"/>
    <s v="Online"/>
    <s v="Pune"/>
    <x v="3"/>
    <n v="-66.97"/>
  </r>
  <r>
    <s v="Basketball"/>
    <s v="Zoom Freak"/>
    <x v="4"/>
    <s v="Missing"/>
    <s v="Unknown"/>
    <s v="No"/>
    <m/>
    <s v="Available"/>
    <m/>
    <n v="1.17"/>
    <s v="Invalid"/>
    <s v="Exclude"/>
    <n v="0"/>
    <s v="Insufficient Data"/>
    <s v="Missing Information"/>
    <s v="Exclude"/>
    <x v="200"/>
    <d v="2025-04-07T00:00:00"/>
    <s v="Yes"/>
    <s v="Online"/>
    <s v="Hyderabad"/>
    <x v="1"/>
    <n v="230.4"/>
  </r>
  <r>
    <s v="Soccer"/>
    <s v="Tiempo Legend"/>
    <x v="2"/>
    <s v="Alphabet"/>
    <s v="XL"/>
    <s v="Yes"/>
    <n v="1"/>
    <s v="Sold"/>
    <m/>
    <m/>
    <s v="Invalid"/>
    <s v="Exclude"/>
    <n v="0"/>
    <s v="Insufficient Data"/>
    <s v="Missing Information"/>
    <s v="Exclude"/>
    <x v="2"/>
    <s v="Missing Date"/>
    <s v="No"/>
    <s v="Online"/>
    <s v="Delhi"/>
    <x v="4"/>
    <n v="-798.42"/>
  </r>
  <r>
    <s v="Training"/>
    <s v="Flex Trainer"/>
    <x v="1"/>
    <s v="Alphabet"/>
    <s v="L"/>
    <s v="Yes"/>
    <m/>
    <s v="Available"/>
    <m/>
    <m/>
    <s v="Invalid"/>
    <s v="Exclude"/>
    <n v="0"/>
    <s v="Insufficient Data"/>
    <s v="Missing Information"/>
    <s v="Exclude"/>
    <x v="2"/>
    <s v="Missing Date"/>
    <s v="No"/>
    <s v="Online"/>
    <s v="Pune"/>
    <x v="3"/>
    <n v="-1041.33"/>
  </r>
  <r>
    <s v="Soccer"/>
    <s v="Phantom GT"/>
    <x v="4"/>
    <s v="Missing"/>
    <s v="Unknown"/>
    <s v="No"/>
    <n v="4"/>
    <s v="Sold"/>
    <m/>
    <n v="0.65"/>
    <s v="Valid"/>
    <s v="Include"/>
    <n v="0"/>
    <s v="Insufficient Data"/>
    <s v="Missing Information"/>
    <s v="Exclude"/>
    <x v="2"/>
    <s v="Missing Date"/>
    <s v="No"/>
    <s v="Online"/>
    <s v="Hyderabad"/>
    <x v="1"/>
    <n v="1129.1199999999999"/>
  </r>
  <r>
    <s v="Running"/>
    <s v="Free RN"/>
    <x v="2"/>
    <s v="Alphabet"/>
    <s v="XL"/>
    <s v="Yes"/>
    <n v="2"/>
    <s v="Sold"/>
    <n v="4318.12"/>
    <m/>
    <s v="Invalid"/>
    <s v="Exclude"/>
    <n v="0"/>
    <n v="8636.24"/>
    <s v="Valid Revenue"/>
    <s v="Include"/>
    <x v="2"/>
    <s v="Missing Date"/>
    <s v="No"/>
    <s v="Retail"/>
    <s v="Pune"/>
    <x v="3"/>
    <n v="2730.68"/>
  </r>
  <r>
    <s v="Soccer"/>
    <s v="Tiempo Legend"/>
    <x v="2"/>
    <s v="Alphabet"/>
    <s v="XL"/>
    <s v="Yes"/>
    <n v="-1"/>
    <s v="Check Return/Refund"/>
    <m/>
    <m/>
    <s v="Invalid"/>
    <s v="Exclude"/>
    <n v="0"/>
    <s v="Insufficient Data"/>
    <s v="Missing Information"/>
    <s v="Exclude"/>
    <x v="429"/>
    <d v="2024-07-28T00:00:00"/>
    <s v="Yes"/>
    <s v="Online"/>
    <s v="Pune"/>
    <x v="3"/>
    <n v="3731.9"/>
  </r>
  <r>
    <s v="Running"/>
    <s v="Air Zoom"/>
    <x v="10"/>
    <s v="Number"/>
    <s v="8"/>
    <s v="Yes"/>
    <m/>
    <s v="Available"/>
    <m/>
    <m/>
    <s v="Invalid"/>
    <s v="Exclude"/>
    <n v="0"/>
    <s v="Insufficient Data"/>
    <s v="Missing Information"/>
    <s v="Exclude"/>
    <x v="2"/>
    <s v="Missing Date"/>
    <s v="No"/>
    <s v="Retail"/>
    <s v="Bangalore"/>
    <x v="5"/>
    <n v="-229.65"/>
  </r>
  <r>
    <s v="Training"/>
    <s v="Flex Trainer"/>
    <x v="4"/>
    <s v="Missing"/>
    <s v="Unknown"/>
    <s v="No"/>
    <m/>
    <s v="Available"/>
    <m/>
    <m/>
    <s v="Invalid"/>
    <s v="Exclude"/>
    <n v="0"/>
    <s v="Insufficient Data"/>
    <s v="Missing Information"/>
    <s v="Exclude"/>
    <x v="2"/>
    <s v="Missing Date"/>
    <s v="No"/>
    <s v="Retail"/>
    <s v="Mumbai"/>
    <x v="2"/>
    <n v="-1150.99"/>
  </r>
  <r>
    <s v="Soccer"/>
    <s v="Phantom GT"/>
    <x v="0"/>
    <s v="Alphabet"/>
    <s v="M"/>
    <s v="Yes"/>
    <n v="2"/>
    <s v="Sold"/>
    <n v="8837.76"/>
    <m/>
    <s v="Invalid"/>
    <s v="Exclude"/>
    <n v="0"/>
    <n v="17675.52"/>
    <s v="Valid Revenue"/>
    <s v="Include"/>
    <x v="295"/>
    <d v="2025-01-09T00:00:00"/>
    <s v="Yes"/>
    <s v="Online"/>
    <s v="Hyderabad"/>
    <x v="1"/>
    <n v="1627.87"/>
  </r>
  <r>
    <s v="Basketball"/>
    <s v="LeBron 20"/>
    <x v="2"/>
    <s v="Alphabet"/>
    <s v="XL"/>
    <s v="Yes"/>
    <n v="3"/>
    <s v="Sold"/>
    <n v="3515.86"/>
    <m/>
    <s v="Invalid"/>
    <s v="Exclude"/>
    <n v="0"/>
    <n v="10547.58"/>
    <s v="Valid Revenue"/>
    <s v="Include"/>
    <x v="499"/>
    <d v="2025-02-14T00:00:00"/>
    <s v="Yes"/>
    <s v="Retail"/>
    <s v="Pune"/>
    <x v="3"/>
    <n v="-511.49"/>
  </r>
  <r>
    <s v="Training"/>
    <s v="SuperRep Go"/>
    <x v="4"/>
    <s v="Missing"/>
    <s v="Unknown"/>
    <s v="No"/>
    <m/>
    <s v="Available"/>
    <n v="3020.51"/>
    <n v="0.08"/>
    <s v="Valid"/>
    <s v="Include"/>
    <n v="0"/>
    <s v="Insufficient Data"/>
    <s v="Missing Information"/>
    <s v="Exclude"/>
    <x v="2"/>
    <s v="Missing Date"/>
    <s v="No"/>
    <s v="Retail"/>
    <s v="Kolkata"/>
    <x v="6"/>
    <n v="3934.51"/>
  </r>
  <r>
    <s v="Soccer"/>
    <s v="Premier III"/>
    <x v="2"/>
    <s v="Alphabet"/>
    <s v="XL"/>
    <s v="Yes"/>
    <m/>
    <s v="Available"/>
    <m/>
    <m/>
    <s v="Invalid"/>
    <s v="Exclude"/>
    <n v="0"/>
    <s v="Insufficient Data"/>
    <s v="Missing Information"/>
    <s v="Exclude"/>
    <x v="92"/>
    <d v="2025-06-14T00:00:00"/>
    <s v="Yes"/>
    <s v="Retail"/>
    <s v="Delhi"/>
    <x v="4"/>
    <n v="-610.17999999999995"/>
  </r>
  <r>
    <s v="Training"/>
    <s v="SuperRep Go"/>
    <x v="2"/>
    <s v="Alphabet"/>
    <s v="XL"/>
    <s v="Yes"/>
    <m/>
    <s v="Available"/>
    <m/>
    <m/>
    <s v="Invalid"/>
    <s v="Exclude"/>
    <n v="0"/>
    <s v="Insufficient Data"/>
    <s v="Missing Information"/>
    <s v="Exclude"/>
    <x v="54"/>
    <d v="2024-11-03T00:00:00"/>
    <s v="Yes"/>
    <s v="Online"/>
    <s v="Delhi"/>
    <x v="4"/>
    <n v="-696.69"/>
  </r>
  <r>
    <s v="Lifestyle"/>
    <s v="Dunk Low"/>
    <x v="3"/>
    <s v="Number"/>
    <s v="11"/>
    <s v="Yes"/>
    <n v="2"/>
    <s v="Sold"/>
    <m/>
    <n v="0.64"/>
    <s v="Valid"/>
    <s v="Include"/>
    <n v="0"/>
    <s v="Insufficient Data"/>
    <s v="Missing Information"/>
    <s v="Exclude"/>
    <x v="500"/>
    <d v="2025-03-14T00:00:00"/>
    <s v="Yes"/>
    <s v="Online"/>
    <s v="Kolkata"/>
    <x v="6"/>
    <n v="-336.38"/>
  </r>
  <r>
    <s v="Lifestyle"/>
    <s v="Waffle One"/>
    <x v="4"/>
    <s v="Missing"/>
    <s v="Unknown"/>
    <s v="No"/>
    <n v="-1"/>
    <s v="Check Return/Refund"/>
    <n v="5798.69"/>
    <m/>
    <s v="Invalid"/>
    <s v="Exclude"/>
    <n v="0"/>
    <n v="-5798.69"/>
    <s v="Negative Revenue"/>
    <s v="Exclude"/>
    <x v="73"/>
    <d v="2025-04-10T00:00:00"/>
    <s v="Yes"/>
    <s v="Online"/>
    <s v="Delhi"/>
    <x v="4"/>
    <n v="3450.57"/>
  </r>
  <r>
    <s v="Running"/>
    <s v="Air Zoom"/>
    <x v="2"/>
    <s v="Alphabet"/>
    <s v="XL"/>
    <s v="Yes"/>
    <n v="1"/>
    <s v="Sold"/>
    <n v="4632"/>
    <m/>
    <s v="Invalid"/>
    <s v="Exclude"/>
    <n v="0"/>
    <n v="4632"/>
    <s v="Valid Revenue"/>
    <s v="Include"/>
    <x v="428"/>
    <d v="2025-06-22T00:00:00"/>
    <s v="Yes"/>
    <s v="Online"/>
    <s v="Mumbai"/>
    <x v="2"/>
    <n v="2397.42"/>
  </r>
  <r>
    <s v="Lifestyle"/>
    <s v="Blazer Mid"/>
    <x v="2"/>
    <s v="Alphabet"/>
    <s v="XL"/>
    <s v="Yes"/>
    <n v="4"/>
    <s v="Sold"/>
    <m/>
    <m/>
    <s v="Invalid"/>
    <s v="Exclude"/>
    <n v="0"/>
    <s v="Insufficient Data"/>
    <s v="Missing Information"/>
    <s v="Exclude"/>
    <x v="150"/>
    <d v="2024-08-16T00:00:00"/>
    <s v="Yes"/>
    <s v="Online"/>
    <s v="Hyderabad"/>
    <x v="1"/>
    <n v="2136.73"/>
  </r>
  <r>
    <s v="Training"/>
    <s v="ZoomX Invincible"/>
    <x v="1"/>
    <s v="Alphabet"/>
    <s v="L"/>
    <s v="Yes"/>
    <m/>
    <s v="Available"/>
    <n v="6186.3"/>
    <n v="0.22"/>
    <s v="Valid"/>
    <s v="Include"/>
    <n v="0"/>
    <s v="Insufficient Data"/>
    <s v="Missing Information"/>
    <s v="Exclude"/>
    <x v="310"/>
    <d v="2024-09-17T00:00:00"/>
    <s v="Yes"/>
    <s v="Online"/>
    <s v="Pune"/>
    <x v="3"/>
    <n v="2169.69"/>
  </r>
  <r>
    <s v="Lifestyle"/>
    <s v="Blazer Mid"/>
    <x v="4"/>
    <s v="Missing"/>
    <s v="Unknown"/>
    <s v="No"/>
    <n v="3"/>
    <s v="Sold"/>
    <m/>
    <m/>
    <s v="Invalid"/>
    <s v="Exclude"/>
    <n v="0"/>
    <s v="Insufficient Data"/>
    <s v="Missing Information"/>
    <s v="Exclude"/>
    <x v="2"/>
    <s v="Missing Date"/>
    <s v="No"/>
    <s v="Retail"/>
    <s v="Delhi"/>
    <x v="4"/>
    <n v="-582.41999999999996"/>
  </r>
  <r>
    <s v="Lifestyle"/>
    <s v="Blazer Mid"/>
    <x v="1"/>
    <s v="Alphabet"/>
    <s v="L"/>
    <s v="Yes"/>
    <n v="1"/>
    <s v="Sold"/>
    <n v="9799.16"/>
    <m/>
    <s v="Invalid"/>
    <s v="Exclude"/>
    <n v="0"/>
    <n v="9799.16"/>
    <s v="Valid Revenue"/>
    <s v="Include"/>
    <x v="221"/>
    <d v="2025-07-01T00:00:00"/>
    <s v="Yes"/>
    <s v="Retail"/>
    <s v="Kolkata"/>
    <x v="6"/>
    <n v="3969.15"/>
  </r>
  <r>
    <s v="Soccer"/>
    <s v="Premier III"/>
    <x v="5"/>
    <s v="Number"/>
    <s v="9"/>
    <s v="Yes"/>
    <n v="2"/>
    <s v="Sold"/>
    <n v="4694.37"/>
    <m/>
    <s v="Invalid"/>
    <s v="Exclude"/>
    <n v="0"/>
    <n v="9388.74"/>
    <s v="Valid Revenue"/>
    <s v="Include"/>
    <x v="277"/>
    <d v="2024-11-20T00:00:00"/>
    <s v="Yes"/>
    <s v="Online"/>
    <s v="Mumbai"/>
    <x v="2"/>
    <n v="2406.4699999999998"/>
  </r>
  <r>
    <s v="Soccer"/>
    <s v="Mercurial Superfly"/>
    <x v="5"/>
    <s v="Number"/>
    <s v="9"/>
    <s v="Yes"/>
    <n v="3"/>
    <s v="Sold"/>
    <n v="2209.4499999999998"/>
    <m/>
    <s v="Invalid"/>
    <s v="Exclude"/>
    <n v="0"/>
    <n v="6628.3499999999995"/>
    <s v="Valid Revenue"/>
    <s v="Include"/>
    <x v="334"/>
    <d v="2025-06-15T00:00:00"/>
    <s v="Yes"/>
    <s v="Retail"/>
    <s v="Kolkata"/>
    <x v="6"/>
    <n v="932.04"/>
  </r>
  <r>
    <s v="Lifestyle"/>
    <s v="Air Force 1"/>
    <x v="1"/>
    <s v="Alphabet"/>
    <s v="L"/>
    <s v="Yes"/>
    <n v="0"/>
    <s v="Available"/>
    <n v="8915.8799999999992"/>
    <m/>
    <s v="Invalid"/>
    <s v="Exclude"/>
    <n v="0"/>
    <n v="0"/>
    <s v="No Recorded Revenue"/>
    <s v="Exclude"/>
    <x v="467"/>
    <d v="2025-02-07T00:00:00"/>
    <s v="Yes"/>
    <s v="Online"/>
    <s v="Kolkata"/>
    <x v="6"/>
    <n v="824.23"/>
  </r>
  <r>
    <s v="Running"/>
    <s v="React Infinity"/>
    <x v="3"/>
    <s v="Number"/>
    <s v="11"/>
    <s v="Yes"/>
    <n v="0"/>
    <s v="Available"/>
    <n v="8561.18"/>
    <m/>
    <s v="Invalid"/>
    <s v="Exclude"/>
    <n v="0"/>
    <n v="0"/>
    <s v="No Recorded Revenue"/>
    <s v="Exclude"/>
    <x v="374"/>
    <d v="2024-11-02T00:00:00"/>
    <s v="Yes"/>
    <s v="Retail"/>
    <s v="Bangalore"/>
    <x v="5"/>
    <n v="1538.46"/>
  </r>
  <r>
    <s v="Basketball"/>
    <s v="LeBron 20"/>
    <x v="1"/>
    <s v="Alphabet"/>
    <s v="L"/>
    <s v="Yes"/>
    <m/>
    <s v="Available"/>
    <n v="9699.01"/>
    <m/>
    <s v="Invalid"/>
    <s v="Exclude"/>
    <n v="0"/>
    <s v="Insufficient Data"/>
    <s v="Missing Information"/>
    <s v="Exclude"/>
    <x v="326"/>
    <d v="2025-04-20T00:00:00"/>
    <s v="Yes"/>
    <s v="Retail"/>
    <s v="Mumbai"/>
    <x v="2"/>
    <n v="3858.11"/>
  </r>
  <r>
    <s v="Soccer"/>
    <s v="Premier III"/>
    <x v="10"/>
    <s v="Number"/>
    <s v="8"/>
    <s v="Yes"/>
    <n v="3"/>
    <s v="Sold"/>
    <n v="2187.91"/>
    <m/>
    <s v="Invalid"/>
    <s v="Exclude"/>
    <n v="0"/>
    <n v="6563.73"/>
    <s v="Valid Revenue"/>
    <s v="Include"/>
    <x v="225"/>
    <d v="2024-09-22T00:00:00"/>
    <s v="Yes"/>
    <s v="Online"/>
    <s v="Hyderabad"/>
    <x v="1"/>
    <n v="1951.56"/>
  </r>
  <r>
    <s v="Lifestyle"/>
    <s v="Waffle One"/>
    <x v="2"/>
    <s v="Alphabet"/>
    <s v="XL"/>
    <s v="Yes"/>
    <m/>
    <s v="Available"/>
    <m/>
    <n v="0.75"/>
    <s v="Valid"/>
    <s v="Include"/>
    <n v="0"/>
    <s v="Insufficient Data"/>
    <s v="Missing Information"/>
    <s v="Exclude"/>
    <x v="347"/>
    <d v="2025-06-24T00:00:00"/>
    <s v="Yes"/>
    <s v="Retail"/>
    <s v="Mumbai"/>
    <x v="2"/>
    <n v="1980.48"/>
  </r>
  <r>
    <s v="Soccer"/>
    <s v="Premier III"/>
    <x v="6"/>
    <s v="Number"/>
    <s v="6"/>
    <s v="Yes"/>
    <n v="-1"/>
    <s v="Check Return/Refund"/>
    <n v="8534.07"/>
    <m/>
    <s v="Invalid"/>
    <s v="Exclude"/>
    <n v="0"/>
    <n v="-8534.07"/>
    <s v="Negative Revenue"/>
    <s v="Exclude"/>
    <x v="25"/>
    <d v="2024-11-17T00:00:00"/>
    <s v="Yes"/>
    <s v="Retail"/>
    <s v="Mumbai"/>
    <x v="2"/>
    <n v="-1124.03"/>
  </r>
  <r>
    <s v="Soccer"/>
    <s v="Tiempo Legend"/>
    <x v="2"/>
    <s v="Alphabet"/>
    <s v="XL"/>
    <s v="Yes"/>
    <m/>
    <s v="Available"/>
    <m/>
    <m/>
    <s v="Invalid"/>
    <s v="Exclude"/>
    <n v="0"/>
    <s v="Insufficient Data"/>
    <s v="Missing Information"/>
    <s v="Exclude"/>
    <x v="48"/>
    <d v="2025-03-02T00:00:00"/>
    <s v="Yes"/>
    <s v="Retail"/>
    <s v="Kolkata"/>
    <x v="6"/>
    <n v="849.98"/>
  </r>
  <r>
    <s v="Running"/>
    <s v="React Infinity"/>
    <x v="8"/>
    <s v="Number"/>
    <s v="7"/>
    <s v="Yes"/>
    <m/>
    <s v="Available"/>
    <m/>
    <m/>
    <s v="Invalid"/>
    <s v="Exclude"/>
    <n v="0"/>
    <s v="Insufficient Data"/>
    <s v="Missing Information"/>
    <s v="Exclude"/>
    <x v="16"/>
    <d v="2024-09-24T00:00:00"/>
    <s v="Yes"/>
    <s v="Retail"/>
    <s v="Pune"/>
    <x v="3"/>
    <n v="1911.32"/>
  </r>
  <r>
    <s v="Training"/>
    <s v="SuperRep Go"/>
    <x v="10"/>
    <s v="Number"/>
    <s v="8"/>
    <s v="Yes"/>
    <m/>
    <s v="Available"/>
    <m/>
    <n v="1.07"/>
    <s v="Invalid"/>
    <s v="Exclude"/>
    <n v="0"/>
    <s v="Insufficient Data"/>
    <s v="Missing Information"/>
    <s v="Exclude"/>
    <x v="140"/>
    <d v="2024-12-21T00:00:00"/>
    <s v="Yes"/>
    <s v="Online"/>
    <s v="Mumbai"/>
    <x v="2"/>
    <n v="396.74"/>
  </r>
  <r>
    <s v="Running"/>
    <s v="Free RN"/>
    <x v="4"/>
    <s v="Missing"/>
    <s v="Unknown"/>
    <s v="No"/>
    <m/>
    <s v="Available"/>
    <n v="8584.41"/>
    <n v="0.98"/>
    <s v="Valid"/>
    <s v="Include"/>
    <n v="0"/>
    <s v="Insufficient Data"/>
    <s v="Missing Information"/>
    <s v="Exclude"/>
    <x v="2"/>
    <s v="Missing Date"/>
    <s v="No"/>
    <s v="Online"/>
    <s v="Hyderabad"/>
    <x v="1"/>
    <n v="-357.52"/>
  </r>
  <r>
    <s v="Soccer"/>
    <s v="Mercurial Superfly"/>
    <x v="2"/>
    <s v="Alphabet"/>
    <s v="XL"/>
    <s v="Yes"/>
    <m/>
    <s v="Available"/>
    <m/>
    <m/>
    <s v="Invalid"/>
    <s v="Exclude"/>
    <n v="0"/>
    <s v="Insufficient Data"/>
    <s v="Missing Information"/>
    <s v="Exclude"/>
    <x v="2"/>
    <s v="Missing Date"/>
    <s v="No"/>
    <s v="Online"/>
    <s v="Hyderabad"/>
    <x v="1"/>
    <n v="-1052.78"/>
  </r>
  <r>
    <s v="Training"/>
    <s v="Flex Trainer"/>
    <x v="7"/>
    <s v="Number"/>
    <s v="12"/>
    <s v="Yes"/>
    <n v="-1"/>
    <s v="Check Return/Refund"/>
    <n v="2467.4899999999998"/>
    <m/>
    <s v="Invalid"/>
    <s v="Exclude"/>
    <n v="0"/>
    <n v="-2467.4899999999998"/>
    <s v="Negative Revenue"/>
    <s v="Exclude"/>
    <x v="2"/>
    <s v="Missing Date"/>
    <s v="No"/>
    <s v="Online"/>
    <s v="Pune"/>
    <x v="3"/>
    <n v="3101.6"/>
  </r>
  <r>
    <s v="Training"/>
    <s v="Metcon 7"/>
    <x v="2"/>
    <s v="Alphabet"/>
    <s v="XL"/>
    <s v="Yes"/>
    <m/>
    <s v="Available"/>
    <n v="2855.37"/>
    <m/>
    <s v="Invalid"/>
    <s v="Exclude"/>
    <n v="0"/>
    <s v="Insufficient Data"/>
    <s v="Missing Information"/>
    <s v="Exclude"/>
    <x v="2"/>
    <s v="Missing Date"/>
    <s v="No"/>
    <s v="Retail"/>
    <s v="bengaluru"/>
    <x v="0"/>
    <n v="185.49"/>
  </r>
  <r>
    <s v="Basketball"/>
    <s v="LeBron 20"/>
    <x v="4"/>
    <s v="Missing"/>
    <s v="Unknown"/>
    <s v="No"/>
    <n v="1"/>
    <s v="Sold"/>
    <m/>
    <n v="0.56000000000000005"/>
    <s v="Valid"/>
    <s v="Include"/>
    <n v="0"/>
    <s v="Insufficient Data"/>
    <s v="Missing Information"/>
    <s v="Exclude"/>
    <x v="50"/>
    <d v="2024-12-10T00:00:00"/>
    <s v="Yes"/>
    <s v="Retail"/>
    <s v="Bangalore"/>
    <x v="5"/>
    <n v="2836.11"/>
  </r>
  <r>
    <s v="Training"/>
    <s v="Flex Trainer"/>
    <x v="4"/>
    <s v="Missing"/>
    <s v="Unknown"/>
    <s v="No"/>
    <n v="2"/>
    <s v="Sold"/>
    <n v="3019.98"/>
    <m/>
    <s v="Invalid"/>
    <s v="Exclude"/>
    <n v="0"/>
    <n v="6039.96"/>
    <s v="Valid Revenue"/>
    <s v="Include"/>
    <x v="2"/>
    <s v="Missing Date"/>
    <s v="No"/>
    <s v="Online"/>
    <s v="bengaluru"/>
    <x v="0"/>
    <n v="1647.81"/>
  </r>
  <r>
    <s v="Lifestyle"/>
    <s v="Waffle One"/>
    <x v="1"/>
    <s v="Alphabet"/>
    <s v="L"/>
    <s v="Yes"/>
    <m/>
    <s v="Available"/>
    <m/>
    <n v="1.06"/>
    <s v="Invalid"/>
    <s v="Exclude"/>
    <n v="0"/>
    <s v="Insufficient Data"/>
    <s v="Missing Information"/>
    <s v="Exclude"/>
    <x v="236"/>
    <d v="2025-07-08T00:00:00"/>
    <s v="Yes"/>
    <s v="Online"/>
    <s v="Kolkata"/>
    <x v="6"/>
    <n v="3717.46"/>
  </r>
  <r>
    <s v="Training"/>
    <s v="SuperRep Go"/>
    <x v="0"/>
    <s v="Alphabet"/>
    <s v="M"/>
    <s v="Yes"/>
    <n v="2"/>
    <s v="Sold"/>
    <m/>
    <m/>
    <s v="Invalid"/>
    <s v="Exclude"/>
    <n v="0"/>
    <s v="Insufficient Data"/>
    <s v="Missing Information"/>
    <s v="Exclude"/>
    <x v="262"/>
    <d v="2025-03-22T00:00:00"/>
    <s v="Yes"/>
    <s v="Retail"/>
    <s v="Bangalore"/>
    <x v="5"/>
    <n v="3656.45"/>
  </r>
  <r>
    <s v="Soccer"/>
    <s v="Tiempo Legend"/>
    <x v="0"/>
    <s v="Alphabet"/>
    <s v="M"/>
    <s v="Yes"/>
    <n v="2"/>
    <s v="Sold"/>
    <n v="7881.53"/>
    <m/>
    <s v="Invalid"/>
    <s v="Exclude"/>
    <n v="0"/>
    <n v="15763.06"/>
    <s v="Valid Revenue"/>
    <s v="Include"/>
    <x v="80"/>
    <d v="2023-12-19T00:00:00"/>
    <s v="Yes"/>
    <s v="Retail"/>
    <s v="Delhi"/>
    <x v="4"/>
    <n v="2615.73"/>
  </r>
  <r>
    <s v="Running"/>
    <s v="Pegasus Turbo"/>
    <x v="6"/>
    <s v="Number"/>
    <s v="6"/>
    <s v="Yes"/>
    <n v="2"/>
    <s v="Sold"/>
    <n v="6577.39"/>
    <m/>
    <s v="Invalid"/>
    <s v="Exclude"/>
    <n v="0"/>
    <n v="13154.78"/>
    <s v="Valid Revenue"/>
    <s v="Include"/>
    <x v="501"/>
    <d v="2025-05-29T00:00:00"/>
    <s v="Yes"/>
    <s v="Retail"/>
    <s v="Delhi"/>
    <x v="4"/>
    <n v="1945.9"/>
  </r>
  <r>
    <s v="Basketball"/>
    <s v="Air Jordan"/>
    <x v="10"/>
    <s v="Number"/>
    <s v="8"/>
    <s v="Yes"/>
    <m/>
    <s v="Available"/>
    <n v="3701.59"/>
    <m/>
    <s v="Invalid"/>
    <s v="Exclude"/>
    <n v="0"/>
    <s v="Insufficient Data"/>
    <s v="Missing Information"/>
    <s v="Exclude"/>
    <x v="100"/>
    <d v="2025-05-20T00:00:00"/>
    <s v="Yes"/>
    <s v="Online"/>
    <s v="Kolkata"/>
    <x v="6"/>
    <n v="1148.57"/>
  </r>
  <r>
    <s v="Soccer"/>
    <s v="Mercurial Superfly"/>
    <x v="2"/>
    <s v="Alphabet"/>
    <s v="XL"/>
    <s v="Yes"/>
    <m/>
    <s v="Available"/>
    <m/>
    <n v="0.43"/>
    <s v="Valid"/>
    <s v="Include"/>
    <n v="0"/>
    <s v="Insufficient Data"/>
    <s v="Missing Information"/>
    <s v="Exclude"/>
    <x v="128"/>
    <d v="2025-01-05T00:00:00"/>
    <s v="Yes"/>
    <s v="Online"/>
    <s v="Pune"/>
    <x v="3"/>
    <n v="2929.76"/>
  </r>
  <r>
    <s v="Training"/>
    <s v="Metcon 7"/>
    <x v="0"/>
    <s v="Alphabet"/>
    <s v="M"/>
    <s v="Yes"/>
    <n v="0"/>
    <s v="Available"/>
    <n v="5219.18"/>
    <m/>
    <s v="Invalid"/>
    <s v="Exclude"/>
    <n v="0"/>
    <n v="0"/>
    <s v="No Recorded Revenue"/>
    <s v="Exclude"/>
    <x v="94"/>
    <d v="2025-04-28T00:00:00"/>
    <s v="Yes"/>
    <s v="Online"/>
    <s v="Delhi"/>
    <x v="4"/>
    <n v="309.64999999999998"/>
  </r>
  <r>
    <s v="Training"/>
    <s v="SuperRep Go"/>
    <x v="2"/>
    <s v="Alphabet"/>
    <s v="XL"/>
    <s v="Yes"/>
    <n v="0"/>
    <s v="Available"/>
    <n v="6037.65"/>
    <m/>
    <s v="Invalid"/>
    <s v="Exclude"/>
    <n v="0"/>
    <n v="0"/>
    <s v="No Recorded Revenue"/>
    <s v="Exclude"/>
    <x v="2"/>
    <s v="Missing Date"/>
    <s v="No"/>
    <s v="Retail"/>
    <s v="Delhi"/>
    <x v="4"/>
    <n v="-132.13"/>
  </r>
  <r>
    <s v="Training"/>
    <s v="Metcon 7"/>
    <x v="2"/>
    <s v="Alphabet"/>
    <s v="XL"/>
    <s v="Yes"/>
    <n v="-1"/>
    <s v="Check Return/Refund"/>
    <m/>
    <m/>
    <s v="Invalid"/>
    <s v="Exclude"/>
    <n v="0"/>
    <s v="Insufficient Data"/>
    <s v="Missing Information"/>
    <s v="Exclude"/>
    <x v="2"/>
    <s v="Missing Date"/>
    <s v="No"/>
    <s v="Online"/>
    <s v="Mumbai"/>
    <x v="2"/>
    <n v="3617.85"/>
  </r>
  <r>
    <s v="Training"/>
    <s v="Metcon 7"/>
    <x v="9"/>
    <s v="Number"/>
    <s v="10"/>
    <s v="Yes"/>
    <m/>
    <s v="Available"/>
    <n v="9262.4500000000007"/>
    <n v="0.73"/>
    <s v="Valid"/>
    <s v="Include"/>
    <n v="0"/>
    <s v="Insufficient Data"/>
    <s v="Missing Information"/>
    <s v="Exclude"/>
    <x v="2"/>
    <s v="Missing Date"/>
    <s v="No"/>
    <s v="Online"/>
    <s v="Kolkata"/>
    <x v="6"/>
    <n v="2037.13"/>
  </r>
  <r>
    <s v="Running"/>
    <s v="React Infinity"/>
    <x v="4"/>
    <s v="Missing"/>
    <s v="Unknown"/>
    <s v="No"/>
    <m/>
    <s v="Available"/>
    <n v="5702.53"/>
    <m/>
    <s v="Invalid"/>
    <s v="Exclude"/>
    <n v="0"/>
    <s v="Insufficient Data"/>
    <s v="Missing Information"/>
    <s v="Exclude"/>
    <x v="380"/>
    <d v="2023-10-31T00:00:00"/>
    <s v="Yes"/>
    <s v="Online"/>
    <s v="Delhi"/>
    <x v="4"/>
    <n v="1437.04"/>
  </r>
  <r>
    <s v="Soccer"/>
    <s v="Tiempo Legend"/>
    <x v="4"/>
    <s v="Missing"/>
    <s v="Unknown"/>
    <s v="No"/>
    <m/>
    <s v="Available"/>
    <n v="6830.85"/>
    <n v="0.81"/>
    <s v="Valid"/>
    <s v="Include"/>
    <n v="0"/>
    <s v="Insufficient Data"/>
    <s v="Missing Information"/>
    <s v="Exclude"/>
    <x v="2"/>
    <s v="Missing Date"/>
    <s v="No"/>
    <s v="Online"/>
    <s v="Kolkata"/>
    <x v="6"/>
    <n v="632.37"/>
  </r>
  <r>
    <s v="Training"/>
    <s v="Flex Trainer"/>
    <x v="2"/>
    <s v="Alphabet"/>
    <s v="XL"/>
    <s v="Yes"/>
    <n v="3"/>
    <s v="Sold"/>
    <m/>
    <m/>
    <s v="Invalid"/>
    <s v="Exclude"/>
    <n v="0"/>
    <s v="Insufficient Data"/>
    <s v="Missing Information"/>
    <s v="Exclude"/>
    <x v="321"/>
    <d v="2025-04-21T00:00:00"/>
    <s v="Yes"/>
    <s v="Online"/>
    <s v="Bangalore"/>
    <x v="5"/>
    <n v="2873.66"/>
  </r>
  <r>
    <s v="Basketball"/>
    <s v="LeBron 20"/>
    <x v="0"/>
    <s v="Alphabet"/>
    <s v="M"/>
    <s v="Yes"/>
    <n v="0"/>
    <s v="Available"/>
    <n v="3263.64"/>
    <m/>
    <s v="Invalid"/>
    <s v="Exclude"/>
    <n v="0"/>
    <n v="0"/>
    <s v="No Recorded Revenue"/>
    <s v="Exclude"/>
    <x v="127"/>
    <d v="2024-10-06T00:00:00"/>
    <s v="Yes"/>
    <s v="Retail"/>
    <s v="Kolkata"/>
    <x v="6"/>
    <n v="3233.66"/>
  </r>
  <r>
    <s v="Soccer"/>
    <s v="Tiempo Legend"/>
    <x v="0"/>
    <s v="Alphabet"/>
    <s v="M"/>
    <s v="Yes"/>
    <m/>
    <s v="Available"/>
    <m/>
    <m/>
    <s v="Invalid"/>
    <s v="Exclude"/>
    <n v="0"/>
    <s v="Insufficient Data"/>
    <s v="Missing Information"/>
    <s v="Exclude"/>
    <x v="74"/>
    <d v="2025-01-08T00:00:00"/>
    <s v="Yes"/>
    <s v="Online"/>
    <s v="bengaluru"/>
    <x v="0"/>
    <n v="3584.04"/>
  </r>
  <r>
    <s v="Lifestyle"/>
    <s v="Blazer Mid"/>
    <x v="2"/>
    <s v="Alphabet"/>
    <s v="XL"/>
    <s v="Yes"/>
    <n v="0"/>
    <s v="Available"/>
    <n v="6486.51"/>
    <m/>
    <s v="Invalid"/>
    <s v="Exclude"/>
    <n v="0"/>
    <n v="0"/>
    <s v="No Recorded Revenue"/>
    <s v="Exclude"/>
    <x v="469"/>
    <d v="2024-10-19T00:00:00"/>
    <s v="Yes"/>
    <s v="Online"/>
    <s v="Kolkata"/>
    <x v="6"/>
    <n v="2408.58"/>
  </r>
  <r>
    <s v="Soccer"/>
    <s v="Premier III"/>
    <x v="0"/>
    <s v="Alphabet"/>
    <s v="M"/>
    <s v="Yes"/>
    <m/>
    <s v="Available"/>
    <m/>
    <m/>
    <s v="Invalid"/>
    <s v="Exclude"/>
    <n v="0"/>
    <s v="Insufficient Data"/>
    <s v="Missing Information"/>
    <s v="Exclude"/>
    <x v="348"/>
    <d v="2024-01-07T00:00:00"/>
    <s v="Yes"/>
    <s v="Retail"/>
    <s v="Delhi"/>
    <x v="4"/>
    <n v="-520.92999999999995"/>
  </r>
  <r>
    <s v="Training"/>
    <s v="SuperRep Go"/>
    <x v="0"/>
    <s v="Alphabet"/>
    <s v="M"/>
    <s v="Yes"/>
    <m/>
    <s v="Available"/>
    <n v="8891.6299999999992"/>
    <n v="1.07"/>
    <s v="Invalid"/>
    <s v="Exclude"/>
    <n v="0"/>
    <s v="Insufficient Data"/>
    <s v="Missing Information"/>
    <s v="Exclude"/>
    <x v="62"/>
    <d v="2024-12-17T00:00:00"/>
    <s v="Yes"/>
    <s v="Retail"/>
    <s v="Delhi"/>
    <x v="4"/>
    <n v="-636.77"/>
  </r>
  <r>
    <s v="Basketball"/>
    <s v="Air Jordan"/>
    <x v="2"/>
    <s v="Alphabet"/>
    <s v="XL"/>
    <s v="Yes"/>
    <n v="0"/>
    <s v="Available"/>
    <n v="3176.7"/>
    <m/>
    <s v="Invalid"/>
    <s v="Exclude"/>
    <n v="0"/>
    <n v="0"/>
    <s v="No Recorded Revenue"/>
    <s v="Exclude"/>
    <x v="56"/>
    <d v="2023-11-21T00:00:00"/>
    <s v="Yes"/>
    <s v="Online"/>
    <s v="Hyderabad"/>
    <x v="1"/>
    <n v="3349.8"/>
  </r>
  <r>
    <s v="Running"/>
    <s v="Air Zoom"/>
    <x v="9"/>
    <s v="Number"/>
    <s v="10"/>
    <s v="Yes"/>
    <m/>
    <s v="Available"/>
    <m/>
    <m/>
    <s v="Invalid"/>
    <s v="Exclude"/>
    <n v="0"/>
    <s v="Insufficient Data"/>
    <s v="Missing Information"/>
    <s v="Exclude"/>
    <x v="463"/>
    <d v="2024-12-03T00:00:00"/>
    <s v="Yes"/>
    <s v="Retail"/>
    <s v="Hyderabad"/>
    <x v="1"/>
    <n v="1642.93"/>
  </r>
  <r>
    <s v="Training"/>
    <s v="Metcon 7"/>
    <x v="1"/>
    <s v="Alphabet"/>
    <s v="L"/>
    <s v="Yes"/>
    <n v="3"/>
    <s v="Sold"/>
    <m/>
    <m/>
    <s v="Invalid"/>
    <s v="Exclude"/>
    <n v="0"/>
    <s v="Insufficient Data"/>
    <s v="Missing Information"/>
    <s v="Exclude"/>
    <x v="45"/>
    <d v="2024-09-10T00:00:00"/>
    <s v="Yes"/>
    <s v="Retail"/>
    <s v="Pune"/>
    <x v="3"/>
    <n v="2395.7399999999998"/>
  </r>
  <r>
    <s v="Lifestyle"/>
    <s v="Air Force 1"/>
    <x v="6"/>
    <s v="Number"/>
    <s v="6"/>
    <s v="Yes"/>
    <m/>
    <s v="Available"/>
    <m/>
    <m/>
    <s v="Invalid"/>
    <s v="Exclude"/>
    <n v="0"/>
    <s v="Insufficient Data"/>
    <s v="Missing Information"/>
    <s v="Exclude"/>
    <x v="222"/>
    <d v="2025-05-08T00:00:00"/>
    <s v="Yes"/>
    <s v="Retail"/>
    <s v="Pune"/>
    <x v="3"/>
    <n v="3499.88"/>
  </r>
  <r>
    <s v="Lifestyle"/>
    <s v="Waffle One"/>
    <x v="1"/>
    <s v="Alphabet"/>
    <s v="L"/>
    <s v="Yes"/>
    <n v="4"/>
    <s v="Sold"/>
    <m/>
    <m/>
    <s v="Invalid"/>
    <s v="Exclude"/>
    <n v="0"/>
    <s v="Insufficient Data"/>
    <s v="Missing Information"/>
    <s v="Exclude"/>
    <x v="181"/>
    <d v="2025-06-11T00:00:00"/>
    <s v="Yes"/>
    <s v="Retail"/>
    <s v="Pune"/>
    <x v="3"/>
    <n v="3421.81"/>
  </r>
  <r>
    <s v="Soccer"/>
    <s v="Mercurial Superfly"/>
    <x v="4"/>
    <s v="Missing"/>
    <s v="Unknown"/>
    <s v="No"/>
    <n v="-1"/>
    <s v="Check Return/Refund"/>
    <m/>
    <n v="0.67"/>
    <s v="Valid"/>
    <s v="Include"/>
    <n v="0"/>
    <s v="Insufficient Data"/>
    <s v="Missing Information"/>
    <s v="Exclude"/>
    <x v="316"/>
    <d v="2024-08-05T00:00:00"/>
    <s v="Yes"/>
    <s v="Online"/>
    <s v="Kolkata"/>
    <x v="6"/>
    <n v="3451.02"/>
  </r>
  <r>
    <s v="Training"/>
    <s v="Flex Trainer"/>
    <x v="1"/>
    <s v="Alphabet"/>
    <s v="L"/>
    <s v="Yes"/>
    <m/>
    <s v="Available"/>
    <n v="3516.53"/>
    <m/>
    <s v="Invalid"/>
    <s v="Exclude"/>
    <n v="0"/>
    <s v="Insufficient Data"/>
    <s v="Missing Information"/>
    <s v="Exclude"/>
    <x v="2"/>
    <s v="Missing Date"/>
    <s v="No"/>
    <s v="Retail"/>
    <s v="Delhi"/>
    <x v="4"/>
    <n v="1485.12"/>
  </r>
  <r>
    <s v="Running"/>
    <s v="Air Zoom"/>
    <x v="8"/>
    <s v="Number"/>
    <s v="7"/>
    <s v="Yes"/>
    <m/>
    <s v="Available"/>
    <m/>
    <m/>
    <s v="Invalid"/>
    <s v="Exclude"/>
    <n v="0"/>
    <s v="Insufficient Data"/>
    <s v="Missing Information"/>
    <s v="Exclude"/>
    <x v="2"/>
    <s v="Missing Date"/>
    <s v="No"/>
    <s v="Online"/>
    <s v="Kolkata"/>
    <x v="6"/>
    <n v="684.79"/>
  </r>
  <r>
    <s v="Running"/>
    <s v="React Infinity"/>
    <x v="0"/>
    <s v="Alphabet"/>
    <s v="M"/>
    <s v="Yes"/>
    <m/>
    <s v="Available"/>
    <m/>
    <n v="0.8"/>
    <s v="Valid"/>
    <s v="Include"/>
    <n v="0"/>
    <s v="Insufficient Data"/>
    <s v="Missing Information"/>
    <s v="Exclude"/>
    <x v="247"/>
    <d v="2024-07-23T00:00:00"/>
    <s v="Yes"/>
    <s v="Retail"/>
    <s v="Delhi"/>
    <x v="4"/>
    <n v="437.17"/>
  </r>
  <r>
    <s v="Training"/>
    <s v="ZoomX Invincible"/>
    <x v="2"/>
    <s v="Alphabet"/>
    <s v="XL"/>
    <s v="Yes"/>
    <n v="0"/>
    <s v="Available"/>
    <n v="9979.3799999999992"/>
    <m/>
    <s v="Invalid"/>
    <s v="Exclude"/>
    <n v="0"/>
    <n v="0"/>
    <s v="No Recorded Revenue"/>
    <s v="Exclude"/>
    <x v="52"/>
    <d v="2024-12-05T00:00:00"/>
    <s v="Yes"/>
    <s v="Online"/>
    <s v="Delhi"/>
    <x v="4"/>
    <n v="2957.86"/>
  </r>
  <r>
    <s v="Lifestyle"/>
    <s v="Waffle One"/>
    <x v="4"/>
    <s v="Missing"/>
    <s v="Unknown"/>
    <s v="No"/>
    <n v="4"/>
    <s v="Sold"/>
    <n v="9032.9"/>
    <n v="0.64"/>
    <s v="Valid"/>
    <s v="Include"/>
    <n v="13007.38"/>
    <n v="13007.375999999998"/>
    <s v="Valid Revenue"/>
    <s v="Include"/>
    <x v="2"/>
    <s v="Missing Date"/>
    <s v="No"/>
    <s v="Online"/>
    <s v="bengaluru"/>
    <x v="0"/>
    <n v="131.76"/>
  </r>
  <r>
    <s v="Training"/>
    <s v="SuperRep Go"/>
    <x v="1"/>
    <s v="Alphabet"/>
    <s v="L"/>
    <s v="Yes"/>
    <m/>
    <s v="Available"/>
    <n v="5604.03"/>
    <m/>
    <s v="Invalid"/>
    <s v="Exclude"/>
    <n v="0"/>
    <s v="Insufficient Data"/>
    <s v="Missing Information"/>
    <s v="Exclude"/>
    <x v="291"/>
    <d v="2025-04-09T00:00:00"/>
    <s v="Yes"/>
    <s v="Retail"/>
    <s v="Delhi"/>
    <x v="4"/>
    <n v="3359.81"/>
  </r>
  <r>
    <s v="Training"/>
    <s v="Flex Trainer"/>
    <x v="2"/>
    <s v="Alphabet"/>
    <s v="XL"/>
    <s v="Yes"/>
    <m/>
    <s v="Available"/>
    <m/>
    <n v="1.22"/>
    <s v="Invalid"/>
    <s v="Exclude"/>
    <n v="0"/>
    <s v="Insufficient Data"/>
    <s v="Missing Information"/>
    <s v="Exclude"/>
    <x v="326"/>
    <d v="2025-04-20T00:00:00"/>
    <s v="Yes"/>
    <s v="Retail"/>
    <s v="Mumbai"/>
    <x v="2"/>
    <n v="480.16"/>
  </r>
  <r>
    <s v="Lifestyle"/>
    <s v="Blazer Mid"/>
    <x v="4"/>
    <s v="Missing"/>
    <s v="Unknown"/>
    <s v="No"/>
    <m/>
    <s v="Available"/>
    <n v="2958.1"/>
    <m/>
    <s v="Invalid"/>
    <s v="Exclude"/>
    <n v="0"/>
    <s v="Insufficient Data"/>
    <s v="Missing Information"/>
    <s v="Exclude"/>
    <x v="502"/>
    <d v="2024-07-06T00:00:00"/>
    <s v="Yes"/>
    <s v="Retail"/>
    <s v="Hyderabad"/>
    <x v="1"/>
    <n v="2003.55"/>
  </r>
  <r>
    <s v="Running"/>
    <s v="Air Zoom"/>
    <x v="4"/>
    <s v="Missing"/>
    <s v="Unknown"/>
    <s v="No"/>
    <n v="2"/>
    <s v="Sold"/>
    <m/>
    <n v="1.18"/>
    <s v="Invalid"/>
    <s v="Exclude"/>
    <n v="0"/>
    <s v="Insufficient Data"/>
    <s v="Missing Information"/>
    <s v="Exclude"/>
    <x v="200"/>
    <d v="2025-04-07T00:00:00"/>
    <s v="Yes"/>
    <s v="Retail"/>
    <s v="Delhi"/>
    <x v="4"/>
    <n v="3382.55"/>
  </r>
  <r>
    <s v="Running"/>
    <s v="Air Zoom"/>
    <x v="0"/>
    <s v="Alphabet"/>
    <s v="M"/>
    <s v="Yes"/>
    <n v="4"/>
    <s v="Sold"/>
    <n v="9386.2000000000007"/>
    <n v="0.01"/>
    <s v="Valid"/>
    <s v="Include"/>
    <n v="37169.35"/>
    <n v="37169.351999999999"/>
    <s v="Valid Revenue"/>
    <s v="Include"/>
    <x v="2"/>
    <s v="Missing Date"/>
    <s v="No"/>
    <s v="Online"/>
    <s v="Pune"/>
    <x v="3"/>
    <n v="-1121.02"/>
  </r>
  <r>
    <s v="Soccer"/>
    <s v="Premier III"/>
    <x v="2"/>
    <s v="Alphabet"/>
    <s v="XL"/>
    <s v="Yes"/>
    <n v="1"/>
    <s v="Sold"/>
    <m/>
    <m/>
    <s v="Invalid"/>
    <s v="Exclude"/>
    <n v="0"/>
    <s v="Insufficient Data"/>
    <s v="Missing Information"/>
    <s v="Exclude"/>
    <x v="35"/>
    <d v="2024-10-27T00:00:00"/>
    <s v="Yes"/>
    <s v="Retail"/>
    <s v="Mumbai"/>
    <x v="2"/>
    <n v="795.86"/>
  </r>
  <r>
    <s v="Lifestyle"/>
    <s v="Blazer Mid"/>
    <x v="1"/>
    <s v="Alphabet"/>
    <s v="L"/>
    <s v="Yes"/>
    <m/>
    <s v="Available"/>
    <n v="2287.3200000000002"/>
    <m/>
    <s v="Invalid"/>
    <s v="Exclude"/>
    <n v="0"/>
    <s v="Insufficient Data"/>
    <s v="Missing Information"/>
    <s v="Exclude"/>
    <x v="479"/>
    <d v="2023-08-27T00:00:00"/>
    <s v="Yes"/>
    <s v="Online"/>
    <s v="Kolkata"/>
    <x v="6"/>
    <n v="3859.9"/>
  </r>
  <r>
    <s v="Lifestyle"/>
    <s v="Waffle One"/>
    <x v="9"/>
    <s v="Number"/>
    <s v="10"/>
    <s v="Yes"/>
    <n v="1"/>
    <s v="Sold"/>
    <m/>
    <m/>
    <s v="Invalid"/>
    <s v="Exclude"/>
    <n v="0"/>
    <s v="Insufficient Data"/>
    <s v="Missing Information"/>
    <s v="Exclude"/>
    <x v="2"/>
    <s v="Missing Date"/>
    <s v="No"/>
    <s v="Online"/>
    <s v="Pune"/>
    <x v="3"/>
    <n v="-929.07"/>
  </r>
  <r>
    <s v="Running"/>
    <s v="Pegasus Turbo"/>
    <x v="5"/>
    <s v="Number"/>
    <s v="9"/>
    <s v="Yes"/>
    <n v="2"/>
    <s v="Sold"/>
    <m/>
    <n v="0.01"/>
    <s v="Valid"/>
    <s v="Include"/>
    <n v="0"/>
    <s v="Insufficient Data"/>
    <s v="Missing Information"/>
    <s v="Exclude"/>
    <x v="2"/>
    <s v="Missing Date"/>
    <s v="No"/>
    <s v="Retail"/>
    <s v="bengaluru"/>
    <x v="0"/>
    <n v="552.1"/>
  </r>
  <r>
    <s v="Soccer"/>
    <s v="Tiempo Legend"/>
    <x v="8"/>
    <s v="Number"/>
    <s v="7"/>
    <s v="Yes"/>
    <n v="3"/>
    <s v="Sold"/>
    <n v="7127.18"/>
    <n v="0.32"/>
    <s v="Valid"/>
    <s v="Include"/>
    <n v="14539.45"/>
    <n v="14539.447199999999"/>
    <s v="Valid Revenue"/>
    <s v="Include"/>
    <x v="150"/>
    <d v="2024-08-16T00:00:00"/>
    <s v="Yes"/>
    <s v="Online"/>
    <s v="Delhi"/>
    <x v="4"/>
    <n v="2651.63"/>
  </r>
  <r>
    <s v="Lifestyle"/>
    <s v="Dunk Low"/>
    <x v="8"/>
    <s v="Number"/>
    <s v="7"/>
    <s v="Yes"/>
    <m/>
    <s v="Available"/>
    <m/>
    <m/>
    <s v="Invalid"/>
    <s v="Exclude"/>
    <n v="0"/>
    <s v="Insufficient Data"/>
    <s v="Missing Information"/>
    <s v="Exclude"/>
    <x v="2"/>
    <s v="Missing Date"/>
    <s v="No"/>
    <s v="Retail"/>
    <s v="Mumbai"/>
    <x v="2"/>
    <n v="2199.46"/>
  </r>
  <r>
    <s v="Lifestyle"/>
    <s v="Waffle One"/>
    <x v="2"/>
    <s v="Alphabet"/>
    <s v="XL"/>
    <s v="Yes"/>
    <m/>
    <s v="Available"/>
    <m/>
    <m/>
    <s v="Invalid"/>
    <s v="Exclude"/>
    <n v="0"/>
    <s v="Insufficient Data"/>
    <s v="Missing Information"/>
    <s v="Exclude"/>
    <x v="471"/>
    <d v="2025-04-18T00:00:00"/>
    <s v="Yes"/>
    <s v="Online"/>
    <s v="Pune"/>
    <x v="3"/>
    <n v="1819.44"/>
  </r>
  <r>
    <s v="Running"/>
    <s v="Pegasus Turbo"/>
    <x v="5"/>
    <s v="Number"/>
    <s v="9"/>
    <s v="Yes"/>
    <n v="2"/>
    <s v="Sold"/>
    <m/>
    <m/>
    <s v="Invalid"/>
    <s v="Exclude"/>
    <n v="0"/>
    <s v="Insufficient Data"/>
    <s v="Missing Information"/>
    <s v="Exclude"/>
    <x v="8"/>
    <d v="2024-11-13T00:00:00"/>
    <s v="Yes"/>
    <s v="Online"/>
    <s v="Delhi"/>
    <x v="4"/>
    <n v="3969.03"/>
  </r>
  <r>
    <s v="Soccer"/>
    <s v="Tiempo Legend"/>
    <x v="0"/>
    <s v="Alphabet"/>
    <s v="M"/>
    <s v="Yes"/>
    <m/>
    <s v="Available"/>
    <m/>
    <n v="1.24"/>
    <s v="Invalid"/>
    <s v="Exclude"/>
    <n v="0"/>
    <s v="Insufficient Data"/>
    <s v="Missing Information"/>
    <s v="Exclude"/>
    <x v="2"/>
    <s v="Missing Date"/>
    <s v="No"/>
    <s v="Online"/>
    <s v="Delhi"/>
    <x v="4"/>
    <n v="1923.5"/>
  </r>
  <r>
    <s v="Soccer"/>
    <s v="Mercurial Superfly"/>
    <x v="1"/>
    <s v="Alphabet"/>
    <s v="L"/>
    <s v="Yes"/>
    <m/>
    <s v="Available"/>
    <m/>
    <m/>
    <s v="Invalid"/>
    <s v="Exclude"/>
    <n v="0"/>
    <s v="Insufficient Data"/>
    <s v="Missing Information"/>
    <s v="Exclude"/>
    <x v="2"/>
    <s v="Missing Date"/>
    <s v="No"/>
    <s v="Online"/>
    <s v="Pune"/>
    <x v="3"/>
    <n v="717.69"/>
  </r>
  <r>
    <s v="Lifestyle"/>
    <s v="Waffle One"/>
    <x v="9"/>
    <s v="Number"/>
    <s v="10"/>
    <s v="Yes"/>
    <n v="3"/>
    <s v="Sold"/>
    <m/>
    <m/>
    <s v="Invalid"/>
    <s v="Exclude"/>
    <n v="0"/>
    <s v="Insufficient Data"/>
    <s v="Missing Information"/>
    <s v="Exclude"/>
    <x v="356"/>
    <d v="2024-08-14T00:00:00"/>
    <s v="Yes"/>
    <s v="Online"/>
    <s v="Kolkata"/>
    <x v="6"/>
    <n v="1488.91"/>
  </r>
  <r>
    <s v="Basketball"/>
    <s v="Kyrie Flytrap"/>
    <x v="0"/>
    <s v="Alphabet"/>
    <s v="M"/>
    <s v="Yes"/>
    <n v="0"/>
    <s v="Available"/>
    <m/>
    <n v="0.9"/>
    <s v="Valid"/>
    <s v="Include"/>
    <n v="0"/>
    <s v="Insufficient Data"/>
    <s v="Missing Information"/>
    <s v="Exclude"/>
    <x v="2"/>
    <s v="Missing Date"/>
    <s v="No"/>
    <s v="Retail"/>
    <s v="Bangalore"/>
    <x v="5"/>
    <n v="3341.51"/>
  </r>
  <r>
    <s v="Training"/>
    <s v="Flex Trainer"/>
    <x v="2"/>
    <s v="Alphabet"/>
    <s v="XL"/>
    <s v="Yes"/>
    <n v="3"/>
    <s v="Sold"/>
    <n v="8835.41"/>
    <n v="0.92"/>
    <s v="Valid"/>
    <s v="Include"/>
    <n v="2120.5"/>
    <n v="2120.498399999999"/>
    <s v="Valid Revenue"/>
    <s v="Include"/>
    <x v="375"/>
    <d v="2025-01-27T00:00:00"/>
    <s v="Yes"/>
    <s v="Retail"/>
    <s v="Delhi"/>
    <x v="4"/>
    <n v="-746.28"/>
  </r>
  <r>
    <s v="Soccer"/>
    <s v="Phantom GT"/>
    <x v="1"/>
    <s v="Alphabet"/>
    <s v="L"/>
    <s v="Yes"/>
    <m/>
    <s v="Available"/>
    <m/>
    <n v="0.95"/>
    <s v="Valid"/>
    <s v="Include"/>
    <n v="0"/>
    <s v="Insufficient Data"/>
    <s v="Missing Information"/>
    <s v="Exclude"/>
    <x v="291"/>
    <d v="2025-04-09T00:00:00"/>
    <s v="Yes"/>
    <s v="Online"/>
    <s v="Hyderabad"/>
    <x v="1"/>
    <n v="1838.69"/>
  </r>
  <r>
    <s v="Basketball"/>
    <s v="Zoom Freak"/>
    <x v="7"/>
    <s v="Number"/>
    <s v="12"/>
    <s v="Yes"/>
    <m/>
    <s v="Available"/>
    <n v="6158.05"/>
    <n v="1.1200000000000001"/>
    <s v="Invalid"/>
    <s v="Exclude"/>
    <n v="0"/>
    <s v="Insufficient Data"/>
    <s v="Missing Information"/>
    <s v="Exclude"/>
    <x v="238"/>
    <d v="2024-10-09T00:00:00"/>
    <s v="Yes"/>
    <s v="Retail"/>
    <s v="Mumbai"/>
    <x v="2"/>
    <n v="160.21"/>
  </r>
  <r>
    <s v="Soccer"/>
    <s v="Premier III"/>
    <x v="1"/>
    <s v="Alphabet"/>
    <s v="L"/>
    <s v="Yes"/>
    <n v="2"/>
    <s v="Sold"/>
    <m/>
    <m/>
    <s v="Invalid"/>
    <s v="Exclude"/>
    <n v="0"/>
    <s v="Insufficient Data"/>
    <s v="Missing Information"/>
    <s v="Exclude"/>
    <x v="120"/>
    <d v="2024-05-15T00:00:00"/>
    <s v="Yes"/>
    <s v="Retail"/>
    <s v="Kolkata"/>
    <x v="6"/>
    <n v="-4.26"/>
  </r>
  <r>
    <s v="Soccer"/>
    <s v="Tiempo Legend"/>
    <x v="1"/>
    <s v="Alphabet"/>
    <s v="L"/>
    <s v="Yes"/>
    <m/>
    <s v="Available"/>
    <n v="3440.57"/>
    <n v="1.01"/>
    <s v="Invalid"/>
    <s v="Exclude"/>
    <n v="0"/>
    <s v="Insufficient Data"/>
    <s v="Missing Information"/>
    <s v="Exclude"/>
    <x v="132"/>
    <d v="2024-09-01T00:00:00"/>
    <s v="Yes"/>
    <s v="Online"/>
    <s v="Hyderabad"/>
    <x v="1"/>
    <n v="3299.44"/>
  </r>
  <r>
    <s v="Basketball"/>
    <s v="Air Jordan"/>
    <x v="2"/>
    <s v="Alphabet"/>
    <s v="XL"/>
    <s v="Yes"/>
    <m/>
    <s v="Available"/>
    <n v="2633.72"/>
    <m/>
    <s v="Invalid"/>
    <s v="Exclude"/>
    <n v="0"/>
    <s v="Insufficient Data"/>
    <s v="Missing Information"/>
    <s v="Exclude"/>
    <x v="171"/>
    <d v="2025-02-13T00:00:00"/>
    <s v="Yes"/>
    <s v="Retail"/>
    <s v="Hyderabad"/>
    <x v="1"/>
    <n v="1668"/>
  </r>
  <r>
    <s v="Training"/>
    <s v="SuperRep Go"/>
    <x v="10"/>
    <s v="Number"/>
    <s v="8"/>
    <s v="Yes"/>
    <m/>
    <s v="Available"/>
    <m/>
    <m/>
    <s v="Invalid"/>
    <s v="Exclude"/>
    <n v="0"/>
    <s v="Insufficient Data"/>
    <s v="Missing Information"/>
    <s v="Exclude"/>
    <x v="40"/>
    <d v="2024-10-26T00:00:00"/>
    <s v="Yes"/>
    <s v="Retail"/>
    <s v="Hyderabad"/>
    <x v="1"/>
    <n v="-2.86"/>
  </r>
  <r>
    <s v="Training"/>
    <s v="ZoomX Invincible"/>
    <x v="2"/>
    <s v="Alphabet"/>
    <s v="XL"/>
    <s v="Yes"/>
    <n v="-1"/>
    <s v="Check Return/Refund"/>
    <n v="6216.27"/>
    <m/>
    <s v="Invalid"/>
    <s v="Exclude"/>
    <n v="0"/>
    <n v="-6216.27"/>
    <s v="Negative Revenue"/>
    <s v="Exclude"/>
    <x v="110"/>
    <d v="2024-10-23T00:00:00"/>
    <s v="Yes"/>
    <s v="Retail"/>
    <s v="Mumbai"/>
    <x v="2"/>
    <n v="2418.27"/>
  </r>
  <r>
    <s v="Running"/>
    <s v="React Infinity"/>
    <x v="1"/>
    <s v="Alphabet"/>
    <s v="L"/>
    <s v="Yes"/>
    <n v="1"/>
    <s v="Sold"/>
    <n v="5048.9799999999996"/>
    <m/>
    <s v="Invalid"/>
    <s v="Exclude"/>
    <n v="0"/>
    <n v="5048.9799999999996"/>
    <s v="Valid Revenue"/>
    <s v="Include"/>
    <x v="273"/>
    <d v="2025-04-17T00:00:00"/>
    <s v="Yes"/>
    <s v="Retail"/>
    <s v="Kolkata"/>
    <x v="6"/>
    <n v="1214.8599999999999"/>
  </r>
  <r>
    <s v="Soccer"/>
    <s v="Phantom GT"/>
    <x v="2"/>
    <s v="Alphabet"/>
    <s v="XL"/>
    <s v="Yes"/>
    <m/>
    <s v="Available"/>
    <m/>
    <m/>
    <s v="Invalid"/>
    <s v="Exclude"/>
    <n v="0"/>
    <s v="Insufficient Data"/>
    <s v="Missing Information"/>
    <s v="Exclude"/>
    <x v="132"/>
    <d v="2024-09-01T00:00:00"/>
    <s v="Yes"/>
    <s v="Retail"/>
    <s v="Pune"/>
    <x v="3"/>
    <n v="1854.17"/>
  </r>
  <r>
    <s v="Soccer"/>
    <s v="Phantom GT"/>
    <x v="0"/>
    <s v="Alphabet"/>
    <s v="M"/>
    <s v="Yes"/>
    <n v="2"/>
    <s v="Sold"/>
    <m/>
    <n v="0.97"/>
    <s v="Valid"/>
    <s v="Include"/>
    <n v="0"/>
    <s v="Insufficient Data"/>
    <s v="Missing Information"/>
    <s v="Exclude"/>
    <x v="452"/>
    <d v="2025-05-15T00:00:00"/>
    <s v="Yes"/>
    <s v="Retail"/>
    <s v="Pune"/>
    <x v="3"/>
    <n v="2305.1"/>
  </r>
  <r>
    <s v="Soccer"/>
    <s v="Premier III"/>
    <x v="3"/>
    <s v="Number"/>
    <s v="11"/>
    <s v="Yes"/>
    <n v="4"/>
    <s v="Sold"/>
    <m/>
    <n v="0.51"/>
    <s v="Valid"/>
    <s v="Include"/>
    <n v="0"/>
    <s v="Insufficient Data"/>
    <s v="Missing Information"/>
    <s v="Exclude"/>
    <x v="14"/>
    <d v="2025-03-28T00:00:00"/>
    <s v="Yes"/>
    <s v="Online"/>
    <s v="Bangalore"/>
    <x v="5"/>
    <n v="2305.88"/>
  </r>
  <r>
    <s v="Basketball"/>
    <s v="Zoom Freak"/>
    <x v="4"/>
    <s v="Missing"/>
    <s v="Unknown"/>
    <s v="No"/>
    <n v="0"/>
    <s v="Available"/>
    <m/>
    <m/>
    <s v="Invalid"/>
    <s v="Exclude"/>
    <n v="0"/>
    <s v="Insufficient Data"/>
    <s v="Missing Information"/>
    <s v="Exclude"/>
    <x v="2"/>
    <s v="Missing Date"/>
    <s v="No"/>
    <s v="Retail"/>
    <s v="Bangalore"/>
    <x v="5"/>
    <n v="1194.3499999999999"/>
  </r>
  <r>
    <s v="Basketball"/>
    <s v="Air Jordan"/>
    <x v="2"/>
    <s v="Alphabet"/>
    <s v="XL"/>
    <s v="Yes"/>
    <m/>
    <s v="Available"/>
    <n v="4239.9399999999996"/>
    <m/>
    <s v="Invalid"/>
    <s v="Exclude"/>
    <n v="0"/>
    <s v="Insufficient Data"/>
    <s v="Missing Information"/>
    <s v="Exclude"/>
    <x v="2"/>
    <s v="Missing Date"/>
    <s v="No"/>
    <s v="Retail"/>
    <s v="Hyderabad"/>
    <x v="1"/>
    <n v="-35.71"/>
  </r>
  <r>
    <s v="Soccer"/>
    <s v="Tiempo Legend"/>
    <x v="1"/>
    <s v="Alphabet"/>
    <s v="L"/>
    <s v="Yes"/>
    <n v="0"/>
    <s v="Available"/>
    <n v="4954.41"/>
    <m/>
    <s v="Invalid"/>
    <s v="Exclude"/>
    <n v="0"/>
    <n v="0"/>
    <s v="No Recorded Revenue"/>
    <s v="Exclude"/>
    <x v="2"/>
    <s v="Missing Date"/>
    <s v="No"/>
    <s v="Online"/>
    <s v="Hyderabad"/>
    <x v="1"/>
    <n v="1522.3"/>
  </r>
  <r>
    <s v="Training"/>
    <s v="SuperRep Go"/>
    <x v="4"/>
    <s v="Missing"/>
    <s v="Unknown"/>
    <s v="No"/>
    <n v="-1"/>
    <s v="Check Return/Refund"/>
    <n v="4788.1099999999997"/>
    <n v="0.19"/>
    <s v="Valid"/>
    <s v="Include"/>
    <n v="-3878.37"/>
    <n v="-3878.3690999999999"/>
    <s v="Negative Revenue"/>
    <s v="Exclude"/>
    <x v="200"/>
    <d v="2025-04-07T00:00:00"/>
    <s v="Yes"/>
    <s v="Retail"/>
    <s v="Mumbai"/>
    <x v="2"/>
    <n v="-259.55"/>
  </r>
  <r>
    <s v="Training"/>
    <s v="ZoomX Invincible"/>
    <x v="0"/>
    <s v="Alphabet"/>
    <s v="M"/>
    <s v="Yes"/>
    <m/>
    <s v="Available"/>
    <n v="6425.04"/>
    <m/>
    <s v="Invalid"/>
    <s v="Exclude"/>
    <n v="0"/>
    <s v="Insufficient Data"/>
    <s v="Missing Information"/>
    <s v="Exclude"/>
    <x v="123"/>
    <d v="2024-11-09T00:00:00"/>
    <s v="Yes"/>
    <s v="Retail"/>
    <s v="Kolkata"/>
    <x v="6"/>
    <n v="1966.58"/>
  </r>
  <r>
    <s v="Running"/>
    <s v="Free RN"/>
    <x v="4"/>
    <s v="Missing"/>
    <s v="Unknown"/>
    <s v="No"/>
    <n v="-1"/>
    <s v="Check Return/Refund"/>
    <m/>
    <n v="1.18"/>
    <s v="Invalid"/>
    <s v="Exclude"/>
    <n v="0"/>
    <s v="Insufficient Data"/>
    <s v="Missing Information"/>
    <s v="Exclude"/>
    <x v="2"/>
    <s v="Missing Date"/>
    <s v="No"/>
    <s v="Online"/>
    <s v="Pune"/>
    <x v="3"/>
    <n v="80.680000000000007"/>
  </r>
  <r>
    <s v="Basketball"/>
    <s v="Zoom Freak"/>
    <x v="1"/>
    <s v="Alphabet"/>
    <s v="L"/>
    <s v="Yes"/>
    <n v="0"/>
    <s v="Available"/>
    <n v="7268.55"/>
    <n v="0.34"/>
    <s v="Valid"/>
    <s v="Include"/>
    <n v="0"/>
    <n v="0"/>
    <s v="No Recorded Revenue"/>
    <s v="Exclude"/>
    <x v="288"/>
    <d v="2025-02-18T00:00:00"/>
    <s v="Yes"/>
    <s v="Retail"/>
    <s v="Delhi"/>
    <x v="4"/>
    <n v="219.99"/>
  </r>
  <r>
    <s v="Running"/>
    <s v="Air Zoom"/>
    <x v="8"/>
    <s v="Number"/>
    <s v="7"/>
    <s v="Yes"/>
    <m/>
    <s v="Available"/>
    <n v="8400.1"/>
    <n v="0.47"/>
    <s v="Valid"/>
    <s v="Include"/>
    <n v="0"/>
    <s v="Insufficient Data"/>
    <s v="Missing Information"/>
    <s v="Exclude"/>
    <x v="127"/>
    <d v="2024-10-06T00:00:00"/>
    <s v="Yes"/>
    <s v="Retail"/>
    <s v="Delhi"/>
    <x v="4"/>
    <n v="249.58"/>
  </r>
  <r>
    <s v="Soccer"/>
    <s v="Premier III"/>
    <x v="2"/>
    <s v="Alphabet"/>
    <s v="XL"/>
    <s v="Yes"/>
    <n v="2"/>
    <s v="Sold"/>
    <n v="3951.29"/>
    <m/>
    <s v="Invalid"/>
    <s v="Exclude"/>
    <n v="0"/>
    <n v="7902.58"/>
    <s v="Valid Revenue"/>
    <s v="Include"/>
    <x v="2"/>
    <s v="Missing Date"/>
    <s v="No"/>
    <s v="Online"/>
    <s v="Delhi"/>
    <x v="4"/>
    <n v="-70.930000000000007"/>
  </r>
  <r>
    <s v="Training"/>
    <s v="Metcon 7"/>
    <x v="1"/>
    <s v="Alphabet"/>
    <s v="L"/>
    <s v="Yes"/>
    <m/>
    <s v="Available"/>
    <n v="9459.94"/>
    <n v="0.57999999999999996"/>
    <s v="Valid"/>
    <s v="Include"/>
    <n v="0"/>
    <s v="Insufficient Data"/>
    <s v="Missing Information"/>
    <s v="Exclude"/>
    <x v="2"/>
    <s v="Missing Date"/>
    <s v="No"/>
    <s v="Online"/>
    <s v="bengaluru"/>
    <x v="0"/>
    <n v="-463.88"/>
  </r>
  <r>
    <s v="Running"/>
    <s v="React Infinity"/>
    <x v="0"/>
    <s v="Alphabet"/>
    <s v="M"/>
    <s v="Yes"/>
    <m/>
    <s v="Available"/>
    <m/>
    <n v="0.99"/>
    <s v="Valid"/>
    <s v="Include"/>
    <n v="0"/>
    <s v="Insufficient Data"/>
    <s v="Missing Information"/>
    <s v="Exclude"/>
    <x v="100"/>
    <d v="2025-05-20T00:00:00"/>
    <s v="Yes"/>
    <s v="Online"/>
    <s v="Pune"/>
    <x v="3"/>
    <n v="3398.32"/>
  </r>
  <r>
    <s v="Running"/>
    <s v="Air Zoom"/>
    <x v="0"/>
    <s v="Alphabet"/>
    <s v="M"/>
    <s v="Yes"/>
    <m/>
    <s v="Available"/>
    <m/>
    <m/>
    <s v="Invalid"/>
    <s v="Exclude"/>
    <n v="0"/>
    <s v="Insufficient Data"/>
    <s v="Missing Information"/>
    <s v="Exclude"/>
    <x v="153"/>
    <d v="2024-10-01T00:00:00"/>
    <s v="Yes"/>
    <s v="Online"/>
    <s v="Mumbai"/>
    <x v="2"/>
    <n v="326.86"/>
  </r>
  <r>
    <s v="Running"/>
    <s v="Pegasus Turbo"/>
    <x v="0"/>
    <s v="Alphabet"/>
    <s v="M"/>
    <s v="Yes"/>
    <m/>
    <s v="Available"/>
    <m/>
    <n v="0.31"/>
    <s v="Valid"/>
    <s v="Include"/>
    <n v="0"/>
    <s v="Insufficient Data"/>
    <s v="Missing Information"/>
    <s v="Exclude"/>
    <x v="2"/>
    <s v="Missing Date"/>
    <s v="No"/>
    <s v="Retail"/>
    <s v="Delhi"/>
    <x v="4"/>
    <n v="3556.62"/>
  </r>
  <r>
    <s v="Training"/>
    <s v="Metcon 7"/>
    <x v="6"/>
    <s v="Number"/>
    <s v="6"/>
    <s v="Yes"/>
    <m/>
    <s v="Available"/>
    <n v="5644.1"/>
    <n v="0.09"/>
    <s v="Valid"/>
    <s v="Include"/>
    <n v="0"/>
    <s v="Insufficient Data"/>
    <s v="Missing Information"/>
    <s v="Exclude"/>
    <x v="456"/>
    <d v="2024-09-11T00:00:00"/>
    <s v="Yes"/>
    <s v="Online"/>
    <s v="Hyderabad"/>
    <x v="1"/>
    <n v="3860.78"/>
  </r>
  <r>
    <s v="Running"/>
    <s v="Pegasus Turbo"/>
    <x v="0"/>
    <s v="Alphabet"/>
    <s v="M"/>
    <s v="Yes"/>
    <n v="1"/>
    <s v="Sold"/>
    <n v="9437.73"/>
    <m/>
    <s v="Invalid"/>
    <s v="Exclude"/>
    <n v="0"/>
    <n v="9437.73"/>
    <s v="Valid Revenue"/>
    <s v="Include"/>
    <x v="240"/>
    <d v="2025-03-09T00:00:00"/>
    <s v="Yes"/>
    <s v="Retail"/>
    <s v="Hyderabad"/>
    <x v="1"/>
    <n v="3271.38"/>
  </r>
  <r>
    <s v="Lifestyle"/>
    <s v="Waffle One"/>
    <x v="1"/>
    <s v="Alphabet"/>
    <s v="L"/>
    <s v="Yes"/>
    <n v="4"/>
    <s v="Sold"/>
    <n v="9532.7999999999993"/>
    <m/>
    <s v="Invalid"/>
    <s v="Exclude"/>
    <n v="0"/>
    <n v="38131.199999999997"/>
    <s v="Valid Revenue"/>
    <s v="Include"/>
    <x v="70"/>
    <d v="2025-02-01T00:00:00"/>
    <s v="Yes"/>
    <s v="Online"/>
    <s v="Mumbai"/>
    <x v="2"/>
    <n v="732.26"/>
  </r>
  <r>
    <s v="Basketball"/>
    <s v="Kyrie Flytrap"/>
    <x v="7"/>
    <s v="Number"/>
    <s v="12"/>
    <s v="Yes"/>
    <m/>
    <s v="Available"/>
    <n v="4546.6400000000003"/>
    <n v="0.77"/>
    <s v="Valid"/>
    <s v="Include"/>
    <n v="0"/>
    <s v="Insufficient Data"/>
    <s v="Missing Information"/>
    <s v="Exclude"/>
    <x v="26"/>
    <d v="2025-02-15T00:00:00"/>
    <s v="Yes"/>
    <s v="Retail"/>
    <s v="Bangalore"/>
    <x v="5"/>
    <n v="3305.02"/>
  </r>
  <r>
    <s v="Soccer"/>
    <s v="Premier III"/>
    <x v="5"/>
    <s v="Number"/>
    <s v="9"/>
    <s v="Yes"/>
    <n v="-1"/>
    <s v="Check Return/Refund"/>
    <n v="4857.6899999999996"/>
    <m/>
    <s v="Invalid"/>
    <s v="Exclude"/>
    <n v="0"/>
    <n v="-4857.6899999999996"/>
    <s v="Negative Revenue"/>
    <s v="Exclude"/>
    <x v="2"/>
    <s v="Missing Date"/>
    <s v="No"/>
    <s v="Retail"/>
    <s v="Delhi"/>
    <x v="4"/>
    <n v="-926.92"/>
  </r>
  <r>
    <s v="Lifestyle"/>
    <s v="Blazer Mid"/>
    <x v="1"/>
    <s v="Alphabet"/>
    <s v="L"/>
    <s v="Yes"/>
    <n v="4"/>
    <s v="Sold"/>
    <n v="9015.7999999999993"/>
    <m/>
    <s v="Invalid"/>
    <s v="Exclude"/>
    <n v="0"/>
    <n v="36063.199999999997"/>
    <s v="Valid Revenue"/>
    <s v="Include"/>
    <x v="2"/>
    <s v="Missing Date"/>
    <s v="No"/>
    <s v="Online"/>
    <s v="Mumbai"/>
    <x v="2"/>
    <n v="1695.86"/>
  </r>
  <r>
    <s v="Basketball"/>
    <s v="Zoom Freak"/>
    <x v="4"/>
    <s v="Missing"/>
    <s v="Unknown"/>
    <s v="No"/>
    <n v="2"/>
    <s v="Sold"/>
    <m/>
    <n v="0.53"/>
    <s v="Valid"/>
    <s v="Include"/>
    <n v="0"/>
    <s v="Insufficient Data"/>
    <s v="Missing Information"/>
    <s v="Exclude"/>
    <x v="503"/>
    <d v="2023-12-28T00:00:00"/>
    <s v="Yes"/>
    <s v="Online"/>
    <s v="Delhi"/>
    <x v="4"/>
    <n v="1077.08"/>
  </r>
  <r>
    <s v="Basketball"/>
    <s v="Air Jordan"/>
    <x v="4"/>
    <s v="Missing"/>
    <s v="Unknown"/>
    <s v="No"/>
    <m/>
    <s v="Available"/>
    <n v="3455.53"/>
    <m/>
    <s v="Invalid"/>
    <s v="Exclude"/>
    <n v="0"/>
    <s v="Insufficient Data"/>
    <s v="Missing Information"/>
    <s v="Exclude"/>
    <x v="170"/>
    <d v="2024-08-03T00:00:00"/>
    <s v="Yes"/>
    <s v="Online"/>
    <s v="Delhi"/>
    <x v="4"/>
    <n v="3810.67"/>
  </r>
  <r>
    <s v="Basketball"/>
    <s v="Zoom Freak"/>
    <x v="2"/>
    <s v="Alphabet"/>
    <s v="XL"/>
    <s v="Yes"/>
    <m/>
    <s v="Available"/>
    <m/>
    <n v="0.68"/>
    <s v="Valid"/>
    <s v="Include"/>
    <n v="0"/>
    <s v="Insufficient Data"/>
    <s v="Missing Information"/>
    <s v="Exclude"/>
    <x v="82"/>
    <d v="2024-10-30T00:00:00"/>
    <s v="Yes"/>
    <s v="Retail"/>
    <s v="Pune"/>
    <x v="3"/>
    <n v="3271.73"/>
  </r>
  <r>
    <s v="Soccer"/>
    <s v="Tiempo Legend"/>
    <x v="1"/>
    <s v="Alphabet"/>
    <s v="L"/>
    <s v="Yes"/>
    <n v="2"/>
    <s v="Sold"/>
    <n v="3568.35"/>
    <m/>
    <s v="Invalid"/>
    <s v="Exclude"/>
    <n v="0"/>
    <n v="7136.7"/>
    <s v="Valid Revenue"/>
    <s v="Include"/>
    <x v="345"/>
    <d v="2025-02-21T00:00:00"/>
    <s v="Yes"/>
    <s v="Retail"/>
    <s v="Mumbai"/>
    <x v="2"/>
    <n v="2363.52"/>
  </r>
  <r>
    <s v="Lifestyle"/>
    <s v="Air Force 1"/>
    <x v="1"/>
    <s v="Alphabet"/>
    <s v="L"/>
    <s v="Yes"/>
    <n v="4"/>
    <s v="Sold"/>
    <m/>
    <m/>
    <s v="Invalid"/>
    <s v="Exclude"/>
    <n v="0"/>
    <s v="Insufficient Data"/>
    <s v="Missing Information"/>
    <s v="Exclude"/>
    <x v="39"/>
    <d v="2025-06-23T00:00:00"/>
    <s v="Yes"/>
    <s v="Online"/>
    <s v="Bangalore"/>
    <x v="5"/>
    <n v="2774.43"/>
  </r>
  <r>
    <s v="Soccer"/>
    <s v="Phantom GT"/>
    <x v="4"/>
    <s v="Missing"/>
    <s v="Unknown"/>
    <s v="No"/>
    <m/>
    <s v="Available"/>
    <n v="7916.1"/>
    <n v="0.9"/>
    <s v="Valid"/>
    <s v="Include"/>
    <n v="0"/>
    <s v="Insufficient Data"/>
    <s v="Missing Information"/>
    <s v="Exclude"/>
    <x v="504"/>
    <d v="2023-08-23T00:00:00"/>
    <s v="Yes"/>
    <s v="Online"/>
    <s v="Pune"/>
    <x v="3"/>
    <n v="2442.4699999999998"/>
  </r>
  <r>
    <s v="Training"/>
    <s v="ZoomX Invincible"/>
    <x v="5"/>
    <s v="Number"/>
    <s v="9"/>
    <s v="Yes"/>
    <n v="0"/>
    <s v="Available"/>
    <n v="7781.11"/>
    <m/>
    <s v="Invalid"/>
    <s v="Exclude"/>
    <n v="0"/>
    <n v="0"/>
    <s v="No Recorded Revenue"/>
    <s v="Exclude"/>
    <x v="2"/>
    <s v="Missing Date"/>
    <s v="No"/>
    <s v="Retail"/>
    <s v="Kolkata"/>
    <x v="6"/>
    <n v="-313.83"/>
  </r>
  <r>
    <s v="Training"/>
    <s v="ZoomX Invincible"/>
    <x v="4"/>
    <s v="Missing"/>
    <s v="Unknown"/>
    <s v="No"/>
    <m/>
    <s v="Available"/>
    <m/>
    <m/>
    <s v="Invalid"/>
    <s v="Exclude"/>
    <n v="0"/>
    <s v="Insufficient Data"/>
    <s v="Missing Information"/>
    <s v="Exclude"/>
    <x v="2"/>
    <s v="Missing Date"/>
    <s v="No"/>
    <s v="Online"/>
    <s v="Kolkata"/>
    <x v="6"/>
    <n v="701.83"/>
  </r>
  <r>
    <s v="Running"/>
    <s v="Free RN"/>
    <x v="4"/>
    <s v="Missing"/>
    <s v="Unknown"/>
    <s v="No"/>
    <n v="2"/>
    <s v="Sold"/>
    <n v="5943.38"/>
    <n v="0.23"/>
    <s v="Valid"/>
    <s v="Include"/>
    <n v="9152.81"/>
    <n v="9152.8052000000007"/>
    <s v="Valid Revenue"/>
    <s v="Include"/>
    <x v="212"/>
    <d v="2025-06-21T00:00:00"/>
    <s v="Yes"/>
    <s v="Online"/>
    <s v="Bangalore"/>
    <x v="5"/>
    <n v="3260.51"/>
  </r>
  <r>
    <s v="Lifestyle"/>
    <s v="Blazer Mid"/>
    <x v="2"/>
    <s v="Alphabet"/>
    <s v="XL"/>
    <s v="Yes"/>
    <m/>
    <s v="Available"/>
    <n v="7365.14"/>
    <m/>
    <s v="Invalid"/>
    <s v="Exclude"/>
    <n v="0"/>
    <s v="Insufficient Data"/>
    <s v="Missing Information"/>
    <s v="Exclude"/>
    <x v="370"/>
    <d v="2025-01-24T00:00:00"/>
    <s v="Yes"/>
    <s v="Retail"/>
    <s v="Delhi"/>
    <x v="4"/>
    <n v="3369.92"/>
  </r>
  <r>
    <s v="Soccer"/>
    <s v="Tiempo Legend"/>
    <x v="9"/>
    <s v="Number"/>
    <s v="10"/>
    <s v="Yes"/>
    <m/>
    <s v="Available"/>
    <n v="7155.1"/>
    <m/>
    <s v="Invalid"/>
    <s v="Exclude"/>
    <n v="0"/>
    <s v="Insufficient Data"/>
    <s v="Missing Information"/>
    <s v="Exclude"/>
    <x v="227"/>
    <d v="2025-07-02T00:00:00"/>
    <s v="Yes"/>
    <s v="Retail"/>
    <s v="Kolkata"/>
    <x v="6"/>
    <n v="2274.14"/>
  </r>
  <r>
    <s v="Training"/>
    <s v="ZoomX Invincible"/>
    <x v="8"/>
    <s v="Number"/>
    <s v="7"/>
    <s v="Yes"/>
    <n v="1"/>
    <s v="Sold"/>
    <n v="9335"/>
    <n v="0.22"/>
    <s v="Valid"/>
    <s v="Include"/>
    <n v="7281.3"/>
    <n v="7281.3"/>
    <s v="Valid Revenue"/>
    <s v="Include"/>
    <x v="56"/>
    <d v="2023-11-21T00:00:00"/>
    <s v="Yes"/>
    <s v="Retail"/>
    <s v="Mumbai"/>
    <x v="2"/>
    <n v="1787.45"/>
  </r>
  <r>
    <s v="Soccer"/>
    <s v="Mercurial Superfly"/>
    <x v="8"/>
    <s v="Number"/>
    <s v="7"/>
    <s v="Yes"/>
    <n v="-1"/>
    <s v="Check Return/Refund"/>
    <n v="7430.5"/>
    <m/>
    <s v="Invalid"/>
    <s v="Exclude"/>
    <n v="0"/>
    <n v="-7430.5"/>
    <s v="Negative Revenue"/>
    <s v="Exclude"/>
    <x v="184"/>
    <d v="2024-12-29T00:00:00"/>
    <s v="Yes"/>
    <s v="Online"/>
    <s v="Delhi"/>
    <x v="4"/>
    <n v="2473.13"/>
  </r>
  <r>
    <s v="Basketball"/>
    <s v="LeBron 20"/>
    <x v="2"/>
    <s v="Alphabet"/>
    <s v="XL"/>
    <s v="Yes"/>
    <n v="2"/>
    <s v="Sold"/>
    <m/>
    <m/>
    <s v="Invalid"/>
    <s v="Exclude"/>
    <n v="0"/>
    <s v="Insufficient Data"/>
    <s v="Missing Information"/>
    <s v="Exclude"/>
    <x v="146"/>
    <d v="2025-01-22T00:00:00"/>
    <s v="Yes"/>
    <s v="Online"/>
    <s v="bengaluru"/>
    <x v="0"/>
    <n v="-866.33"/>
  </r>
  <r>
    <s v="Soccer"/>
    <s v="Phantom GT"/>
    <x v="8"/>
    <s v="Number"/>
    <s v="7"/>
    <s v="Yes"/>
    <m/>
    <s v="Available"/>
    <n v="6318.92"/>
    <m/>
    <s v="Invalid"/>
    <s v="Exclude"/>
    <n v="0"/>
    <s v="Insufficient Data"/>
    <s v="Missing Information"/>
    <s v="Exclude"/>
    <x v="155"/>
    <d v="2025-05-18T00:00:00"/>
    <s v="Yes"/>
    <s v="Online"/>
    <s v="bengaluru"/>
    <x v="0"/>
    <n v="3353.55"/>
  </r>
  <r>
    <s v="Soccer"/>
    <s v="Tiempo Legend"/>
    <x v="4"/>
    <s v="Missing"/>
    <s v="Unknown"/>
    <s v="No"/>
    <m/>
    <s v="Available"/>
    <m/>
    <m/>
    <s v="Invalid"/>
    <s v="Exclude"/>
    <n v="0"/>
    <s v="Insufficient Data"/>
    <s v="Missing Information"/>
    <s v="Exclude"/>
    <x v="418"/>
    <d v="2025-01-30T00:00:00"/>
    <s v="Yes"/>
    <s v="Retail"/>
    <s v="Pune"/>
    <x v="3"/>
    <n v="-239.87"/>
  </r>
  <r>
    <s v="Basketball"/>
    <s v="Zoom Freak"/>
    <x v="1"/>
    <s v="Alphabet"/>
    <s v="L"/>
    <s v="Yes"/>
    <m/>
    <s v="Available"/>
    <m/>
    <n v="0.6"/>
    <s v="Valid"/>
    <s v="Include"/>
    <n v="0"/>
    <s v="Insufficient Data"/>
    <s v="Missing Information"/>
    <s v="Exclude"/>
    <x v="62"/>
    <d v="2024-12-17T00:00:00"/>
    <s v="Yes"/>
    <s v="Retail"/>
    <s v="Delhi"/>
    <x v="4"/>
    <n v="1555.74"/>
  </r>
  <r>
    <s v="Training"/>
    <s v="Metcon 7"/>
    <x v="8"/>
    <s v="Number"/>
    <s v="7"/>
    <s v="Yes"/>
    <m/>
    <s v="Available"/>
    <m/>
    <m/>
    <s v="Invalid"/>
    <s v="Exclude"/>
    <n v="0"/>
    <s v="Insufficient Data"/>
    <s v="Missing Information"/>
    <s v="Exclude"/>
    <x v="2"/>
    <s v="Missing Date"/>
    <s v="No"/>
    <s v="Online"/>
    <s v="bengaluru"/>
    <x v="0"/>
    <n v="1376.74"/>
  </r>
  <r>
    <s v="Running"/>
    <s v="Free RN"/>
    <x v="0"/>
    <s v="Alphabet"/>
    <s v="M"/>
    <s v="Yes"/>
    <m/>
    <s v="Available"/>
    <m/>
    <m/>
    <s v="Invalid"/>
    <s v="Exclude"/>
    <n v="0"/>
    <s v="Insufficient Data"/>
    <s v="Missing Information"/>
    <s v="Exclude"/>
    <x v="383"/>
    <d v="2025-02-06T00:00:00"/>
    <s v="Yes"/>
    <s v="Retail"/>
    <s v="Hyderabad"/>
    <x v="1"/>
    <n v="2966.82"/>
  </r>
  <r>
    <s v="Training"/>
    <s v="ZoomX Invincible"/>
    <x v="0"/>
    <s v="Alphabet"/>
    <s v="M"/>
    <s v="Yes"/>
    <n v="1"/>
    <s v="Sold"/>
    <n v="7865.95"/>
    <m/>
    <s v="Invalid"/>
    <s v="Exclude"/>
    <n v="0"/>
    <n v="7865.95"/>
    <s v="Valid Revenue"/>
    <s v="Include"/>
    <x v="2"/>
    <s v="Missing Date"/>
    <s v="No"/>
    <s v="Online"/>
    <s v="Bangalore"/>
    <x v="5"/>
    <n v="3302.11"/>
  </r>
  <r>
    <s v="Soccer"/>
    <s v="Phantom GT"/>
    <x v="1"/>
    <s v="Alphabet"/>
    <s v="L"/>
    <s v="Yes"/>
    <m/>
    <s v="Available"/>
    <n v="7038.04"/>
    <m/>
    <s v="Invalid"/>
    <s v="Exclude"/>
    <n v="0"/>
    <s v="Insufficient Data"/>
    <s v="Missing Information"/>
    <s v="Exclude"/>
    <x v="171"/>
    <d v="2025-02-13T00:00:00"/>
    <s v="Yes"/>
    <s v="Online"/>
    <s v="Delhi"/>
    <x v="4"/>
    <n v="301.89999999999998"/>
  </r>
  <r>
    <s v="Training"/>
    <s v="Metcon 7"/>
    <x v="4"/>
    <s v="Missing"/>
    <s v="Unknown"/>
    <s v="No"/>
    <n v="2"/>
    <s v="Sold"/>
    <m/>
    <m/>
    <s v="Invalid"/>
    <s v="Exclude"/>
    <n v="0"/>
    <s v="Insufficient Data"/>
    <s v="Missing Information"/>
    <s v="Exclude"/>
    <x v="505"/>
    <d v="2024-03-15T00:00:00"/>
    <s v="Yes"/>
    <s v="Retail"/>
    <s v="Delhi"/>
    <x v="4"/>
    <n v="-263.86"/>
  </r>
  <r>
    <s v="Running"/>
    <s v="Pegasus Turbo"/>
    <x v="1"/>
    <s v="Alphabet"/>
    <s v="L"/>
    <s v="Yes"/>
    <n v="0"/>
    <s v="Available"/>
    <n v="3360.35"/>
    <n v="0.15"/>
    <s v="Valid"/>
    <s v="Include"/>
    <n v="0"/>
    <n v="0"/>
    <s v="No Recorded Revenue"/>
    <s v="Exclude"/>
    <x v="2"/>
    <s v="Missing Date"/>
    <s v="No"/>
    <s v="Retail"/>
    <s v="Delhi"/>
    <x v="4"/>
    <n v="1282.69"/>
  </r>
  <r>
    <s v="Basketball"/>
    <s v="Air Jordan"/>
    <x v="4"/>
    <s v="Missing"/>
    <s v="Unknown"/>
    <s v="No"/>
    <m/>
    <s v="Available"/>
    <m/>
    <n v="0.43"/>
    <s v="Valid"/>
    <s v="Include"/>
    <n v="0"/>
    <s v="Insufficient Data"/>
    <s v="Missing Information"/>
    <s v="Exclude"/>
    <x v="2"/>
    <s v="Missing Date"/>
    <s v="No"/>
    <s v="Online"/>
    <s v="Kolkata"/>
    <x v="6"/>
    <n v="1537.11"/>
  </r>
  <r>
    <s v="Basketball"/>
    <s v="LeBron 20"/>
    <x v="0"/>
    <s v="Alphabet"/>
    <s v="M"/>
    <s v="Yes"/>
    <m/>
    <s v="Available"/>
    <n v="2248.14"/>
    <m/>
    <s v="Invalid"/>
    <s v="Exclude"/>
    <n v="0"/>
    <s v="Insufficient Data"/>
    <s v="Missing Information"/>
    <s v="Exclude"/>
    <x v="9"/>
    <d v="2024-09-19T00:00:00"/>
    <s v="Yes"/>
    <s v="Online"/>
    <s v="bengaluru"/>
    <x v="0"/>
    <n v="3686.2"/>
  </r>
  <r>
    <s v="Training"/>
    <s v="ZoomX Invincible"/>
    <x v="0"/>
    <s v="Alphabet"/>
    <s v="M"/>
    <s v="Yes"/>
    <n v="1"/>
    <s v="Sold"/>
    <m/>
    <n v="0.38"/>
    <s v="Valid"/>
    <s v="Include"/>
    <n v="0"/>
    <s v="Insufficient Data"/>
    <s v="Missing Information"/>
    <s v="Exclude"/>
    <x v="2"/>
    <s v="Missing Date"/>
    <s v="No"/>
    <s v="Retail"/>
    <s v="Pune"/>
    <x v="3"/>
    <n v="-1171.6099999999999"/>
  </r>
  <r>
    <s v="Basketball"/>
    <s v="Air Jordan"/>
    <x v="7"/>
    <s v="Number"/>
    <s v="12"/>
    <s v="Yes"/>
    <n v="0"/>
    <s v="Available"/>
    <m/>
    <m/>
    <s v="Invalid"/>
    <s v="Exclude"/>
    <n v="0"/>
    <s v="Insufficient Data"/>
    <s v="Missing Information"/>
    <s v="Exclude"/>
    <x v="2"/>
    <s v="Missing Date"/>
    <s v="No"/>
    <s v="Retail"/>
    <s v="Pune"/>
    <x v="3"/>
    <n v="690.1"/>
  </r>
  <r>
    <s v="Soccer"/>
    <s v="Premier III"/>
    <x v="3"/>
    <s v="Number"/>
    <s v="11"/>
    <s v="Yes"/>
    <n v="1"/>
    <s v="Sold"/>
    <n v="6968.08"/>
    <n v="0.02"/>
    <s v="Valid"/>
    <s v="Include"/>
    <n v="6828.72"/>
    <n v="6828.7183999999997"/>
    <s v="Valid Revenue"/>
    <s v="Include"/>
    <x v="98"/>
    <d v="2025-03-30T00:00:00"/>
    <s v="Yes"/>
    <s v="Online"/>
    <s v="Delhi"/>
    <x v="4"/>
    <n v="-673.94"/>
  </r>
  <r>
    <s v="Training"/>
    <s v="SuperRep Go"/>
    <x v="3"/>
    <s v="Number"/>
    <s v="11"/>
    <s v="Yes"/>
    <n v="-1"/>
    <s v="Check Return/Refund"/>
    <n v="5050.05"/>
    <m/>
    <s v="Invalid"/>
    <s v="Exclude"/>
    <n v="0"/>
    <n v="-5050.05"/>
    <s v="Negative Revenue"/>
    <s v="Exclude"/>
    <x v="300"/>
    <d v="2025-01-13T00:00:00"/>
    <s v="Yes"/>
    <s v="Online"/>
    <s v="Kolkata"/>
    <x v="6"/>
    <n v="3928.19"/>
  </r>
  <r>
    <s v="Basketball"/>
    <s v="Zoom Freak"/>
    <x v="4"/>
    <s v="Missing"/>
    <s v="Unknown"/>
    <s v="No"/>
    <n v="0"/>
    <s v="Available"/>
    <m/>
    <m/>
    <s v="Invalid"/>
    <s v="Exclude"/>
    <n v="0"/>
    <s v="Insufficient Data"/>
    <s v="Missing Information"/>
    <s v="Exclude"/>
    <x v="83"/>
    <d v="2023-09-21T00:00:00"/>
    <s v="Yes"/>
    <s v="Retail"/>
    <s v="Pune"/>
    <x v="3"/>
    <n v="2909.82"/>
  </r>
  <r>
    <s v="Lifestyle"/>
    <s v="Air Force 1"/>
    <x v="1"/>
    <s v="Alphabet"/>
    <s v="L"/>
    <s v="Yes"/>
    <n v="2"/>
    <s v="Sold"/>
    <n v="8927.2199999999993"/>
    <n v="0.2"/>
    <s v="Valid"/>
    <s v="Include"/>
    <n v="14283.55"/>
    <n v="14283.552"/>
    <s v="Valid Revenue"/>
    <s v="Include"/>
    <x v="172"/>
    <d v="2025-07-13T00:00:00"/>
    <s v="Yes"/>
    <s v="Retail"/>
    <s v="Kolkata"/>
    <x v="6"/>
    <n v="821.32"/>
  </r>
  <r>
    <s v="Soccer"/>
    <s v="Tiempo Legend"/>
    <x v="4"/>
    <s v="Missing"/>
    <s v="Unknown"/>
    <s v="No"/>
    <m/>
    <s v="Available"/>
    <m/>
    <n v="0.78"/>
    <s v="Valid"/>
    <s v="Include"/>
    <n v="0"/>
    <s v="Insufficient Data"/>
    <s v="Missing Information"/>
    <s v="Exclude"/>
    <x v="506"/>
    <d v="2024-06-20T00:00:00"/>
    <s v="Yes"/>
    <s v="Retail"/>
    <s v="Mumbai"/>
    <x v="2"/>
    <n v="2266.5100000000002"/>
  </r>
  <r>
    <s v="Training"/>
    <s v="Flex Trainer"/>
    <x v="0"/>
    <s v="Alphabet"/>
    <s v="M"/>
    <s v="Yes"/>
    <m/>
    <s v="Available"/>
    <m/>
    <n v="0.2"/>
    <s v="Valid"/>
    <s v="Include"/>
    <n v="0"/>
    <s v="Insufficient Data"/>
    <s v="Missing Information"/>
    <s v="Exclude"/>
    <x v="448"/>
    <d v="2024-08-23T00:00:00"/>
    <s v="Yes"/>
    <s v="Retail"/>
    <s v="Kolkata"/>
    <x v="6"/>
    <n v="1370.17"/>
  </r>
  <r>
    <s v="Training"/>
    <s v="SuperRep Go"/>
    <x v="4"/>
    <s v="Missing"/>
    <s v="Unknown"/>
    <s v="No"/>
    <n v="3"/>
    <s v="Sold"/>
    <n v="2370.48"/>
    <m/>
    <s v="Invalid"/>
    <s v="Exclude"/>
    <n v="0"/>
    <n v="7111.4400000000005"/>
    <s v="Valid Revenue"/>
    <s v="Include"/>
    <x v="2"/>
    <s v="Missing Date"/>
    <s v="No"/>
    <s v="Online"/>
    <s v="Bangalore"/>
    <x v="5"/>
    <n v="2830.51"/>
  </r>
  <r>
    <s v="Lifestyle"/>
    <s v="Waffle One"/>
    <x v="4"/>
    <s v="Missing"/>
    <s v="Unknown"/>
    <s v="No"/>
    <m/>
    <s v="Available"/>
    <m/>
    <m/>
    <s v="Invalid"/>
    <s v="Exclude"/>
    <n v="0"/>
    <s v="Insufficient Data"/>
    <s v="Missing Information"/>
    <s v="Exclude"/>
    <x v="240"/>
    <d v="2025-03-09T00:00:00"/>
    <s v="Yes"/>
    <s v="Online"/>
    <s v="Kolkata"/>
    <x v="6"/>
    <n v="552.84"/>
  </r>
  <r>
    <s v="Lifestyle"/>
    <s v="Waffle One"/>
    <x v="0"/>
    <s v="Alphabet"/>
    <s v="M"/>
    <s v="Yes"/>
    <m/>
    <s v="Available"/>
    <n v="7490.78"/>
    <m/>
    <s v="Invalid"/>
    <s v="Exclude"/>
    <n v="0"/>
    <s v="Insufficient Data"/>
    <s v="Missing Information"/>
    <s v="Exclude"/>
    <x v="308"/>
    <d v="2024-12-06T00:00:00"/>
    <s v="Yes"/>
    <s v="Retail"/>
    <s v="Mumbai"/>
    <x v="2"/>
    <n v="2815.43"/>
  </r>
  <r>
    <s v="Lifestyle"/>
    <s v="Air Force 1"/>
    <x v="4"/>
    <s v="Missing"/>
    <s v="Unknown"/>
    <s v="No"/>
    <n v="4"/>
    <s v="Sold"/>
    <n v="5776.58"/>
    <m/>
    <s v="Invalid"/>
    <s v="Exclude"/>
    <n v="0"/>
    <n v="23106.32"/>
    <s v="Valid Revenue"/>
    <s v="Include"/>
    <x v="122"/>
    <d v="2025-06-08T00:00:00"/>
    <s v="Yes"/>
    <s v="Retail"/>
    <s v="Hyderabad"/>
    <x v="1"/>
    <n v="616.71"/>
  </r>
  <r>
    <s v="Training"/>
    <s v="SuperRep Go"/>
    <x v="2"/>
    <s v="Alphabet"/>
    <s v="XL"/>
    <s v="Yes"/>
    <m/>
    <s v="Available"/>
    <n v="6272.89"/>
    <n v="1.02"/>
    <s v="Invalid"/>
    <s v="Exclude"/>
    <n v="0"/>
    <s v="Insufficient Data"/>
    <s v="Missing Information"/>
    <s v="Exclude"/>
    <x v="2"/>
    <s v="Missing Date"/>
    <s v="No"/>
    <s v="Online"/>
    <s v="bengaluru"/>
    <x v="0"/>
    <n v="3386.86"/>
  </r>
  <r>
    <s v="Basketball"/>
    <s v="Air Jordan"/>
    <x v="4"/>
    <s v="Missing"/>
    <s v="Unknown"/>
    <s v="No"/>
    <m/>
    <s v="Available"/>
    <n v="6985.01"/>
    <m/>
    <s v="Invalid"/>
    <s v="Exclude"/>
    <n v="0"/>
    <s v="Insufficient Data"/>
    <s v="Missing Information"/>
    <s v="Exclude"/>
    <x v="269"/>
    <d v="2025-05-21T00:00:00"/>
    <s v="Yes"/>
    <s v="Online"/>
    <s v="Kolkata"/>
    <x v="6"/>
    <n v="479.32"/>
  </r>
  <r>
    <s v="Training"/>
    <s v="Metcon 7"/>
    <x v="8"/>
    <s v="Number"/>
    <s v="7"/>
    <s v="Yes"/>
    <n v="-1"/>
    <s v="Check Return/Refund"/>
    <m/>
    <m/>
    <s v="Invalid"/>
    <s v="Exclude"/>
    <n v="0"/>
    <s v="Insufficient Data"/>
    <s v="Missing Information"/>
    <s v="Exclude"/>
    <x v="140"/>
    <d v="2024-12-21T00:00:00"/>
    <s v="Yes"/>
    <s v="Retail"/>
    <s v="bengaluru"/>
    <x v="0"/>
    <n v="1566.16"/>
  </r>
  <r>
    <s v="Lifestyle"/>
    <s v="Air Force 1"/>
    <x v="2"/>
    <s v="Alphabet"/>
    <s v="XL"/>
    <s v="Yes"/>
    <n v="-1"/>
    <s v="Check Return/Refund"/>
    <m/>
    <n v="0.4"/>
    <s v="Valid"/>
    <s v="Include"/>
    <n v="0"/>
    <s v="Insufficient Data"/>
    <s v="Missing Information"/>
    <s v="Exclude"/>
    <x v="2"/>
    <s v="Missing Date"/>
    <s v="No"/>
    <s v="Retail"/>
    <s v="Delhi"/>
    <x v="4"/>
    <n v="-399.23"/>
  </r>
  <r>
    <s v="Soccer"/>
    <s v="Mercurial Superfly"/>
    <x v="1"/>
    <s v="Alphabet"/>
    <s v="L"/>
    <s v="Yes"/>
    <m/>
    <s v="Available"/>
    <n v="9021.7900000000009"/>
    <n v="0.04"/>
    <s v="Valid"/>
    <s v="Include"/>
    <n v="0"/>
    <s v="Insufficient Data"/>
    <s v="Missing Information"/>
    <s v="Exclude"/>
    <x v="372"/>
    <d v="2024-10-07T00:00:00"/>
    <s v="Yes"/>
    <s v="Retail"/>
    <s v="Kolkata"/>
    <x v="6"/>
    <n v="2618.7199999999998"/>
  </r>
  <r>
    <s v="Training"/>
    <s v="ZoomX Invincible"/>
    <x v="4"/>
    <s v="Missing"/>
    <s v="Unknown"/>
    <s v="No"/>
    <n v="2"/>
    <s v="Sold"/>
    <n v="9315.06"/>
    <n v="1.03"/>
    <s v="Invalid"/>
    <s v="Exclude"/>
    <n v="-558.9"/>
    <s v="Insufficient Data"/>
    <s v="Missing Information"/>
    <s v="Exclude"/>
    <x v="98"/>
    <d v="2025-03-30T00:00:00"/>
    <s v="Yes"/>
    <s v="Online"/>
    <s v="Hyderabad"/>
    <x v="1"/>
    <n v="-757.47"/>
  </r>
  <r>
    <s v="Running"/>
    <s v="Free RN"/>
    <x v="1"/>
    <s v="Alphabet"/>
    <s v="L"/>
    <s v="Yes"/>
    <n v="3"/>
    <s v="Sold"/>
    <n v="4288.2700000000004"/>
    <m/>
    <s v="Invalid"/>
    <s v="Exclude"/>
    <n v="0"/>
    <n v="12864.810000000001"/>
    <s v="Valid Revenue"/>
    <s v="Include"/>
    <x v="458"/>
    <d v="2024-09-29T00:00:00"/>
    <s v="Yes"/>
    <s v="Online"/>
    <s v="bengaluru"/>
    <x v="0"/>
    <n v="828.22"/>
  </r>
  <r>
    <s v="Soccer"/>
    <s v="Phantom GT"/>
    <x v="10"/>
    <s v="Number"/>
    <s v="8"/>
    <s v="Yes"/>
    <n v="4"/>
    <s v="Sold"/>
    <n v="2342.16"/>
    <n v="0.25"/>
    <s v="Valid"/>
    <s v="Include"/>
    <n v="7026.48"/>
    <n v="7026.48"/>
    <s v="Valid Revenue"/>
    <s v="Include"/>
    <x v="326"/>
    <d v="2025-04-20T00:00:00"/>
    <s v="Yes"/>
    <s v="Retail"/>
    <s v="Mumbai"/>
    <x v="2"/>
    <n v="1007"/>
  </r>
  <r>
    <s v="Basketball"/>
    <s v="Kyrie Flytrap"/>
    <x v="2"/>
    <s v="Alphabet"/>
    <s v="XL"/>
    <s v="Yes"/>
    <m/>
    <s v="Available"/>
    <m/>
    <m/>
    <s v="Invalid"/>
    <s v="Exclude"/>
    <n v="0"/>
    <s v="Insufficient Data"/>
    <s v="Missing Information"/>
    <s v="Exclude"/>
    <x v="153"/>
    <d v="2024-10-01T00:00:00"/>
    <s v="Yes"/>
    <s v="Retail"/>
    <s v="Hyderabad"/>
    <x v="1"/>
    <n v="-289.63"/>
  </r>
  <r>
    <s v="Training"/>
    <s v="Metcon 7"/>
    <x v="4"/>
    <s v="Missing"/>
    <s v="Unknown"/>
    <s v="No"/>
    <m/>
    <s v="Available"/>
    <m/>
    <m/>
    <s v="Invalid"/>
    <s v="Exclude"/>
    <n v="0"/>
    <s v="Insufficient Data"/>
    <s v="Missing Information"/>
    <s v="Exclude"/>
    <x v="507"/>
    <d v="2024-06-12T00:00:00"/>
    <s v="Yes"/>
    <s v="Retail"/>
    <s v="Hyderabad"/>
    <x v="1"/>
    <n v="-106.88"/>
  </r>
  <r>
    <s v="Running"/>
    <s v="Pegasus Turbo"/>
    <x v="0"/>
    <s v="Alphabet"/>
    <s v="M"/>
    <s v="Yes"/>
    <n v="3"/>
    <s v="Sold"/>
    <n v="4306.67"/>
    <m/>
    <s v="Invalid"/>
    <s v="Exclude"/>
    <n v="0"/>
    <n v="12920.01"/>
    <s v="Valid Revenue"/>
    <s v="Include"/>
    <x v="274"/>
    <d v="2025-05-10T00:00:00"/>
    <s v="Yes"/>
    <s v="Retail"/>
    <s v="Delhi"/>
    <x v="4"/>
    <n v="-233.45"/>
  </r>
  <r>
    <s v="Basketball"/>
    <s v="LeBron 20"/>
    <x v="7"/>
    <s v="Number"/>
    <s v="12"/>
    <s v="Yes"/>
    <n v="0"/>
    <s v="Available"/>
    <n v="9605.6"/>
    <n v="0.81"/>
    <s v="Valid"/>
    <s v="Include"/>
    <n v="0"/>
    <n v="0"/>
    <s v="No Recorded Revenue"/>
    <s v="Exclude"/>
    <x v="393"/>
    <d v="2025-02-03T00:00:00"/>
    <s v="Yes"/>
    <s v="Online"/>
    <s v="Hyderabad"/>
    <x v="1"/>
    <n v="1611.59"/>
  </r>
  <r>
    <s v="Basketball"/>
    <s v="Air Jordan"/>
    <x v="8"/>
    <s v="Number"/>
    <s v="7"/>
    <s v="Yes"/>
    <m/>
    <s v="Available"/>
    <n v="8313.84"/>
    <m/>
    <s v="Invalid"/>
    <s v="Exclude"/>
    <n v="0"/>
    <s v="Insufficient Data"/>
    <s v="Missing Information"/>
    <s v="Exclude"/>
    <x v="501"/>
    <d v="2025-05-29T00:00:00"/>
    <s v="Yes"/>
    <s v="Online"/>
    <s v="Kolkata"/>
    <x v="6"/>
    <n v="1735.58"/>
  </r>
  <r>
    <s v="Basketball"/>
    <s v="Zoom Freak"/>
    <x v="1"/>
    <s v="Alphabet"/>
    <s v="L"/>
    <s v="Yes"/>
    <n v="4"/>
    <s v="Sold"/>
    <n v="2972.38"/>
    <n v="0.14000000000000001"/>
    <s v="Valid"/>
    <s v="Include"/>
    <n v="10224.99"/>
    <n v="10224.9872"/>
    <s v="Valid Revenue"/>
    <s v="Include"/>
    <x v="508"/>
    <d v="2024-11-18T00:00:00"/>
    <s v="Yes"/>
    <s v="Online"/>
    <s v="Hyderabad"/>
    <x v="1"/>
    <n v="2569.7399999999998"/>
  </r>
  <r>
    <s v="Lifestyle"/>
    <s v="Air Force 1"/>
    <x v="5"/>
    <s v="Number"/>
    <s v="9"/>
    <s v="Yes"/>
    <n v="1"/>
    <s v="Sold"/>
    <n v="2725.1"/>
    <m/>
    <s v="Invalid"/>
    <s v="Exclude"/>
    <n v="0"/>
    <n v="2725.1"/>
    <s v="Valid Revenue"/>
    <s v="Include"/>
    <x v="101"/>
    <d v="2025-07-06T00:00:00"/>
    <s v="Yes"/>
    <s v="Retail"/>
    <s v="Mumbai"/>
    <x v="2"/>
    <n v="-997.11"/>
  </r>
  <r>
    <s v="Basketball"/>
    <s v="LeBron 20"/>
    <x v="3"/>
    <s v="Number"/>
    <s v="11"/>
    <s v="Yes"/>
    <n v="0"/>
    <s v="Available"/>
    <m/>
    <m/>
    <s v="Invalid"/>
    <s v="Exclude"/>
    <n v="0"/>
    <s v="Insufficient Data"/>
    <s v="Missing Information"/>
    <s v="Exclude"/>
    <x v="263"/>
    <d v="2025-03-04T00:00:00"/>
    <s v="Yes"/>
    <s v="Retail"/>
    <s v="Hyderabad"/>
    <x v="1"/>
    <n v="3671.32"/>
  </r>
  <r>
    <s v="Lifestyle"/>
    <s v="Blazer Mid"/>
    <x v="9"/>
    <s v="Number"/>
    <s v="10"/>
    <s v="Yes"/>
    <n v="2"/>
    <s v="Sold"/>
    <n v="3953.6"/>
    <m/>
    <s v="Invalid"/>
    <s v="Exclude"/>
    <n v="0"/>
    <n v="7907.2"/>
    <s v="Valid Revenue"/>
    <s v="Include"/>
    <x v="509"/>
    <d v="2024-02-22T00:00:00"/>
    <s v="Yes"/>
    <s v="Online"/>
    <s v="Kolkata"/>
    <x v="6"/>
    <n v="528.86"/>
  </r>
  <r>
    <s v="Running"/>
    <s v="Pegasus Turbo"/>
    <x v="0"/>
    <s v="Alphabet"/>
    <s v="M"/>
    <s v="Yes"/>
    <n v="3"/>
    <s v="Sold"/>
    <m/>
    <n v="0.44"/>
    <s v="Valid"/>
    <s v="Include"/>
    <n v="0"/>
    <s v="Insufficient Data"/>
    <s v="Missing Information"/>
    <s v="Exclude"/>
    <x v="233"/>
    <d v="2024-09-02T00:00:00"/>
    <s v="Yes"/>
    <s v="Online"/>
    <s v="Hyderabad"/>
    <x v="1"/>
    <n v="3376.32"/>
  </r>
  <r>
    <s v="Training"/>
    <s v="Metcon 7"/>
    <x v="4"/>
    <s v="Missing"/>
    <s v="Unknown"/>
    <s v="No"/>
    <m/>
    <s v="Available"/>
    <m/>
    <m/>
    <s v="Invalid"/>
    <s v="Exclude"/>
    <n v="0"/>
    <s v="Insufficient Data"/>
    <s v="Missing Information"/>
    <s v="Exclude"/>
    <x v="2"/>
    <s v="Missing Date"/>
    <s v="No"/>
    <s v="Online"/>
    <s v="Pune"/>
    <x v="3"/>
    <n v="1979.8"/>
  </r>
  <r>
    <s v="Training"/>
    <s v="Flex Trainer"/>
    <x v="4"/>
    <s v="Missing"/>
    <s v="Unknown"/>
    <s v="No"/>
    <n v="1"/>
    <s v="Sold"/>
    <m/>
    <n v="0.2"/>
    <s v="Valid"/>
    <s v="Include"/>
    <n v="0"/>
    <s v="Insufficient Data"/>
    <s v="Missing Information"/>
    <s v="Exclude"/>
    <x v="222"/>
    <d v="2025-05-08T00:00:00"/>
    <s v="Yes"/>
    <s v="Retail"/>
    <s v="Mumbai"/>
    <x v="2"/>
    <n v="-102.84"/>
  </r>
  <r>
    <s v="Soccer"/>
    <s v="Tiempo Legend"/>
    <x v="2"/>
    <s v="Alphabet"/>
    <s v="XL"/>
    <s v="Yes"/>
    <m/>
    <s v="Available"/>
    <m/>
    <n v="1.1499999999999999"/>
    <s v="Invalid"/>
    <s v="Exclude"/>
    <n v="0"/>
    <s v="Insufficient Data"/>
    <s v="Missing Information"/>
    <s v="Exclude"/>
    <x v="96"/>
    <d v="2024-10-03T00:00:00"/>
    <s v="Yes"/>
    <s v="Retail"/>
    <s v="Hyderabad"/>
    <x v="1"/>
    <n v="647.72"/>
  </r>
  <r>
    <s v="Running"/>
    <s v="Free RN"/>
    <x v="9"/>
    <s v="Number"/>
    <s v="10"/>
    <s v="Yes"/>
    <m/>
    <s v="Available"/>
    <m/>
    <n v="0.62"/>
    <s v="Valid"/>
    <s v="Include"/>
    <n v="0"/>
    <s v="Insufficient Data"/>
    <s v="Missing Information"/>
    <s v="Exclude"/>
    <x v="12"/>
    <d v="2025-03-17T00:00:00"/>
    <s v="Yes"/>
    <s v="Retail"/>
    <s v="Bangalore"/>
    <x v="5"/>
    <n v="799.21"/>
  </r>
  <r>
    <s v="Running"/>
    <s v="Free RN"/>
    <x v="0"/>
    <s v="Alphabet"/>
    <s v="M"/>
    <s v="Yes"/>
    <n v="4"/>
    <s v="Sold"/>
    <m/>
    <n v="0.36"/>
    <s v="Valid"/>
    <s v="Include"/>
    <n v="0"/>
    <s v="Insufficient Data"/>
    <s v="Missing Information"/>
    <s v="Exclude"/>
    <x v="510"/>
    <d v="2024-02-03T00:00:00"/>
    <s v="Yes"/>
    <s v="Retail"/>
    <s v="Mumbai"/>
    <x v="2"/>
    <n v="3784.67"/>
  </r>
  <r>
    <s v="Basketball"/>
    <s v="Kyrie Flytrap"/>
    <x v="2"/>
    <s v="Alphabet"/>
    <s v="XL"/>
    <s v="Yes"/>
    <n v="-1"/>
    <s v="Check Return/Refund"/>
    <n v="3388.26"/>
    <m/>
    <s v="Invalid"/>
    <s v="Exclude"/>
    <n v="0"/>
    <n v="-3388.26"/>
    <s v="Negative Revenue"/>
    <s v="Exclude"/>
    <x v="233"/>
    <d v="2024-09-02T00:00:00"/>
    <s v="Yes"/>
    <s v="Retail"/>
    <s v="Delhi"/>
    <x v="4"/>
    <n v="2376.36"/>
  </r>
  <r>
    <s v="Soccer"/>
    <s v="Mercurial Superfly"/>
    <x v="2"/>
    <s v="Alphabet"/>
    <s v="XL"/>
    <s v="Yes"/>
    <n v="3"/>
    <s v="Sold"/>
    <n v="8140.47"/>
    <m/>
    <s v="Invalid"/>
    <s v="Exclude"/>
    <n v="0"/>
    <n v="24421.41"/>
    <s v="Valid Revenue"/>
    <s v="Include"/>
    <x v="160"/>
    <d v="2024-11-23T00:00:00"/>
    <s v="Yes"/>
    <s v="Retail"/>
    <s v="Pune"/>
    <x v="3"/>
    <n v="3115.97"/>
  </r>
  <r>
    <s v="Lifestyle"/>
    <s v="Dunk Low"/>
    <x v="1"/>
    <s v="Alphabet"/>
    <s v="L"/>
    <s v="Yes"/>
    <m/>
    <s v="Available"/>
    <n v="3633.25"/>
    <m/>
    <s v="Invalid"/>
    <s v="Exclude"/>
    <n v="0"/>
    <s v="Insufficient Data"/>
    <s v="Missing Information"/>
    <s v="Exclude"/>
    <x v="2"/>
    <s v="Missing Date"/>
    <s v="No"/>
    <s v="Online"/>
    <s v="Hyderabad"/>
    <x v="1"/>
    <n v="-816.85"/>
  </r>
  <r>
    <s v="Soccer"/>
    <s v="Mercurial Superfly"/>
    <x v="1"/>
    <s v="Alphabet"/>
    <s v="L"/>
    <s v="Yes"/>
    <m/>
    <s v="Available"/>
    <n v="3126.57"/>
    <m/>
    <s v="Invalid"/>
    <s v="Exclude"/>
    <n v="0"/>
    <s v="Insufficient Data"/>
    <s v="Missing Information"/>
    <s v="Exclude"/>
    <x v="136"/>
    <d v="2024-12-16T00:00:00"/>
    <s v="Yes"/>
    <s v="Retail"/>
    <s v="Hyderabad"/>
    <x v="1"/>
    <n v="66.02"/>
  </r>
  <r>
    <s v="Running"/>
    <s v="Pegasus Turbo"/>
    <x v="4"/>
    <s v="Missing"/>
    <s v="Unknown"/>
    <s v="No"/>
    <n v="0"/>
    <s v="Available"/>
    <m/>
    <n v="0.12"/>
    <s v="Valid"/>
    <s v="Include"/>
    <n v="0"/>
    <s v="Insufficient Data"/>
    <s v="Missing Information"/>
    <s v="Exclude"/>
    <x v="511"/>
    <d v="2024-07-02T00:00:00"/>
    <s v="Yes"/>
    <s v="Online"/>
    <s v="Delhi"/>
    <x v="4"/>
    <n v="2865.11"/>
  </r>
  <r>
    <s v="Soccer"/>
    <s v="Tiempo Legend"/>
    <x v="1"/>
    <s v="Alphabet"/>
    <s v="L"/>
    <s v="Yes"/>
    <m/>
    <s v="Available"/>
    <m/>
    <n v="1.22"/>
    <s v="Invalid"/>
    <s v="Exclude"/>
    <n v="0"/>
    <s v="Insufficient Data"/>
    <s v="Missing Information"/>
    <s v="Exclude"/>
    <x v="194"/>
    <d v="2024-11-12T00:00:00"/>
    <s v="Yes"/>
    <s v="Online"/>
    <s v="Kolkata"/>
    <x v="6"/>
    <n v="-1034.46"/>
  </r>
  <r>
    <s v="Training"/>
    <s v="SuperRep Go"/>
    <x v="2"/>
    <s v="Alphabet"/>
    <s v="XL"/>
    <s v="Yes"/>
    <n v="-1"/>
    <s v="Check Return/Refund"/>
    <m/>
    <m/>
    <s v="Invalid"/>
    <s v="Exclude"/>
    <n v="0"/>
    <s v="Insufficient Data"/>
    <s v="Missing Information"/>
    <s v="Exclude"/>
    <x v="202"/>
    <d v="2025-06-05T00:00:00"/>
    <s v="Yes"/>
    <s v="Retail"/>
    <s v="Hyderabad"/>
    <x v="1"/>
    <n v="2781.77"/>
  </r>
  <r>
    <s v="Lifestyle"/>
    <s v="Waffle One"/>
    <x v="3"/>
    <s v="Number"/>
    <s v="11"/>
    <s v="Yes"/>
    <m/>
    <s v="Available"/>
    <n v="7248.3"/>
    <m/>
    <s v="Invalid"/>
    <s v="Exclude"/>
    <n v="0"/>
    <s v="Insufficient Data"/>
    <s v="Missing Information"/>
    <s v="Exclude"/>
    <x v="51"/>
    <d v="2025-05-06T00:00:00"/>
    <s v="Yes"/>
    <s v="Online"/>
    <s v="Kolkata"/>
    <x v="6"/>
    <n v="-672.15"/>
  </r>
  <r>
    <s v="Soccer"/>
    <s v="Tiempo Legend"/>
    <x v="0"/>
    <s v="Alphabet"/>
    <s v="M"/>
    <s v="Yes"/>
    <m/>
    <s v="Available"/>
    <m/>
    <n v="1.08"/>
    <s v="Invalid"/>
    <s v="Exclude"/>
    <n v="0"/>
    <s v="Insufficient Data"/>
    <s v="Missing Information"/>
    <s v="Exclude"/>
    <x v="62"/>
    <d v="2024-12-17T00:00:00"/>
    <s v="Yes"/>
    <s v="Online"/>
    <s v="Kolkata"/>
    <x v="6"/>
    <n v="1073.22"/>
  </r>
  <r>
    <s v="Soccer"/>
    <s v="Tiempo Legend"/>
    <x v="2"/>
    <s v="Alphabet"/>
    <s v="XL"/>
    <s v="Yes"/>
    <n v="0"/>
    <s v="Available"/>
    <n v="5054.63"/>
    <n v="0.21"/>
    <s v="Valid"/>
    <s v="Include"/>
    <n v="0"/>
    <n v="0"/>
    <s v="No Recorded Revenue"/>
    <s v="Exclude"/>
    <x v="2"/>
    <s v="Missing Date"/>
    <s v="No"/>
    <s v="Online"/>
    <s v="Pune"/>
    <x v="3"/>
    <n v="3818.72"/>
  </r>
  <r>
    <s v="Running"/>
    <s v="Pegasus Turbo"/>
    <x v="1"/>
    <s v="Alphabet"/>
    <s v="L"/>
    <s v="Yes"/>
    <m/>
    <s v="Available"/>
    <m/>
    <n v="0.36"/>
    <s v="Valid"/>
    <s v="Include"/>
    <n v="0"/>
    <s v="Insufficient Data"/>
    <s v="Missing Information"/>
    <s v="Exclude"/>
    <x v="512"/>
    <d v="2024-02-21T00:00:00"/>
    <s v="Yes"/>
    <s v="Retail"/>
    <s v="Mumbai"/>
    <x v="2"/>
    <n v="642.29999999999995"/>
  </r>
  <r>
    <s v="Training"/>
    <s v="ZoomX Invincible"/>
    <x v="4"/>
    <s v="Missing"/>
    <s v="Unknown"/>
    <s v="No"/>
    <n v="0"/>
    <s v="Available"/>
    <m/>
    <n v="0.99"/>
    <s v="Valid"/>
    <s v="Include"/>
    <n v="0"/>
    <s v="Insufficient Data"/>
    <s v="Missing Information"/>
    <s v="Exclude"/>
    <x v="354"/>
    <d v="2025-02-22T00:00:00"/>
    <s v="Yes"/>
    <s v="Online"/>
    <s v="Mumbai"/>
    <x v="2"/>
    <n v="804.02"/>
  </r>
  <r>
    <s v="Running"/>
    <s v="React Infinity"/>
    <x v="0"/>
    <s v="Alphabet"/>
    <s v="M"/>
    <s v="Yes"/>
    <n v="2"/>
    <s v="Sold"/>
    <n v="8500.65"/>
    <m/>
    <s v="Invalid"/>
    <s v="Exclude"/>
    <n v="0"/>
    <n v="17001.3"/>
    <s v="Valid Revenue"/>
    <s v="Include"/>
    <x v="2"/>
    <s v="Missing Date"/>
    <s v="No"/>
    <s v="Online"/>
    <s v="Mumbai"/>
    <x v="2"/>
    <n v="3344.47"/>
  </r>
  <r>
    <s v="Training"/>
    <s v="SuperRep Go"/>
    <x v="9"/>
    <s v="Number"/>
    <s v="10"/>
    <s v="Yes"/>
    <n v="0"/>
    <s v="Available"/>
    <m/>
    <m/>
    <s v="Invalid"/>
    <s v="Exclude"/>
    <n v="0"/>
    <s v="Insufficient Data"/>
    <s v="Missing Information"/>
    <s v="Exclude"/>
    <x v="513"/>
    <d v="2025-07-07T00:00:00"/>
    <s v="Yes"/>
    <s v="Retail"/>
    <s v="Pune"/>
    <x v="3"/>
    <n v="2743.21"/>
  </r>
  <r>
    <s v="Lifestyle"/>
    <s v="Blazer Mid"/>
    <x v="2"/>
    <s v="Alphabet"/>
    <s v="XL"/>
    <s v="Yes"/>
    <n v="3"/>
    <s v="Sold"/>
    <n v="6464"/>
    <n v="0.45"/>
    <s v="Valid"/>
    <s v="Include"/>
    <n v="10665.6"/>
    <n v="10665.6"/>
    <s v="Valid Revenue"/>
    <s v="Include"/>
    <x v="2"/>
    <s v="Missing Date"/>
    <s v="No"/>
    <s v="Retail"/>
    <s v="Delhi"/>
    <x v="4"/>
    <n v="698.11"/>
  </r>
  <r>
    <s v="Lifestyle"/>
    <s v="Air Force 1"/>
    <x v="0"/>
    <s v="Alphabet"/>
    <s v="M"/>
    <s v="Yes"/>
    <m/>
    <s v="Available"/>
    <m/>
    <n v="0.76"/>
    <s v="Valid"/>
    <s v="Include"/>
    <n v="0"/>
    <s v="Insufficient Data"/>
    <s v="Missing Information"/>
    <s v="Exclude"/>
    <x v="181"/>
    <d v="2025-06-11T00:00:00"/>
    <s v="Yes"/>
    <s v="Retail"/>
    <s v="Kolkata"/>
    <x v="6"/>
    <n v="155.59"/>
  </r>
  <r>
    <s v="Soccer"/>
    <s v="Mercurial Superfly"/>
    <x v="4"/>
    <s v="Missing"/>
    <s v="Unknown"/>
    <s v="No"/>
    <m/>
    <s v="Available"/>
    <n v="5782.29"/>
    <m/>
    <s v="Invalid"/>
    <s v="Exclude"/>
    <n v="0"/>
    <s v="Insufficient Data"/>
    <s v="Missing Information"/>
    <s v="Exclude"/>
    <x v="241"/>
    <d v="2024-01-25T00:00:00"/>
    <s v="Yes"/>
    <s v="Retail"/>
    <s v="Bangalore"/>
    <x v="5"/>
    <n v="2660.28"/>
  </r>
  <r>
    <s v="Soccer"/>
    <s v="Tiempo Legend"/>
    <x v="1"/>
    <s v="Alphabet"/>
    <s v="L"/>
    <s v="Yes"/>
    <m/>
    <s v="Available"/>
    <m/>
    <m/>
    <s v="Invalid"/>
    <s v="Exclude"/>
    <n v="0"/>
    <s v="Insufficient Data"/>
    <s v="Missing Information"/>
    <s v="Exclude"/>
    <x v="155"/>
    <d v="2025-05-18T00:00:00"/>
    <s v="Yes"/>
    <s v="Retail"/>
    <s v="Kolkata"/>
    <x v="6"/>
    <n v="-302.19"/>
  </r>
  <r>
    <s v="Lifestyle"/>
    <s v="Air Force 1"/>
    <x v="2"/>
    <s v="Alphabet"/>
    <s v="XL"/>
    <s v="Yes"/>
    <n v="2"/>
    <s v="Sold"/>
    <n v="2738.79"/>
    <m/>
    <s v="Invalid"/>
    <s v="Exclude"/>
    <n v="0"/>
    <n v="5477.58"/>
    <s v="Valid Revenue"/>
    <s v="Include"/>
    <x v="439"/>
    <d v="2024-08-11T00:00:00"/>
    <s v="Yes"/>
    <s v="Retail"/>
    <s v="Hyderabad"/>
    <x v="1"/>
    <n v="863.29"/>
  </r>
  <r>
    <s v="Basketball"/>
    <s v="Air Jordan"/>
    <x v="4"/>
    <s v="Missing"/>
    <s v="Unknown"/>
    <s v="No"/>
    <n v="2"/>
    <s v="Sold"/>
    <m/>
    <m/>
    <s v="Invalid"/>
    <s v="Exclude"/>
    <n v="0"/>
    <s v="Insufficient Data"/>
    <s v="Missing Information"/>
    <s v="Exclude"/>
    <x v="172"/>
    <d v="2025-07-13T00:00:00"/>
    <s v="Yes"/>
    <s v="Retail"/>
    <s v="Mumbai"/>
    <x v="2"/>
    <n v="-70.36"/>
  </r>
  <r>
    <s v="Basketball"/>
    <s v="Kyrie Flytrap"/>
    <x v="1"/>
    <s v="Alphabet"/>
    <s v="L"/>
    <s v="Yes"/>
    <m/>
    <s v="Available"/>
    <m/>
    <m/>
    <s v="Invalid"/>
    <s v="Exclude"/>
    <n v="0"/>
    <s v="Insufficient Data"/>
    <s v="Missing Information"/>
    <s v="Exclude"/>
    <x v="190"/>
    <d v="2025-02-04T00:00:00"/>
    <s v="Yes"/>
    <s v="Online"/>
    <s v="Hyderabad"/>
    <x v="1"/>
    <n v="408.02"/>
  </r>
  <r>
    <s v="Running"/>
    <s v="Free RN"/>
    <x v="1"/>
    <s v="Alphabet"/>
    <s v="L"/>
    <s v="Yes"/>
    <m/>
    <s v="Available"/>
    <m/>
    <n v="1.23"/>
    <s v="Invalid"/>
    <s v="Exclude"/>
    <n v="0"/>
    <s v="Insufficient Data"/>
    <s v="Missing Information"/>
    <s v="Exclude"/>
    <x v="247"/>
    <d v="2024-07-23T00:00:00"/>
    <s v="Yes"/>
    <s v="Retail"/>
    <s v="Pune"/>
    <x v="3"/>
    <n v="3737.69"/>
  </r>
  <r>
    <s v="Running"/>
    <s v="Pegasus Turbo"/>
    <x v="4"/>
    <s v="Missing"/>
    <s v="Unknown"/>
    <s v="No"/>
    <m/>
    <s v="Available"/>
    <n v="2749.96"/>
    <n v="0.16"/>
    <s v="Valid"/>
    <s v="Include"/>
    <n v="0"/>
    <s v="Insufficient Data"/>
    <s v="Missing Information"/>
    <s v="Exclude"/>
    <x v="198"/>
    <d v="2025-01-23T00:00:00"/>
    <s v="Yes"/>
    <s v="Online"/>
    <s v="Hyderabad"/>
    <x v="1"/>
    <n v="-892.26"/>
  </r>
  <r>
    <s v="Training"/>
    <s v="Flex Trainer"/>
    <x v="2"/>
    <s v="Alphabet"/>
    <s v="XL"/>
    <s v="Yes"/>
    <n v="3"/>
    <s v="Sold"/>
    <n v="9360.8700000000008"/>
    <m/>
    <s v="Invalid"/>
    <s v="Exclude"/>
    <n v="0"/>
    <n v="28082.61"/>
    <s v="Valid Revenue"/>
    <s v="Include"/>
    <x v="471"/>
    <d v="2025-04-18T00:00:00"/>
    <s v="Yes"/>
    <s v="Online"/>
    <s v="Pune"/>
    <x v="3"/>
    <n v="125.97"/>
  </r>
  <r>
    <s v="Soccer"/>
    <s v="Phantom GT"/>
    <x v="0"/>
    <s v="Alphabet"/>
    <s v="M"/>
    <s v="Yes"/>
    <n v="4"/>
    <s v="Sold"/>
    <m/>
    <n v="1.03"/>
    <s v="Invalid"/>
    <s v="Exclude"/>
    <n v="0"/>
    <s v="Insufficient Data"/>
    <s v="Missing Information"/>
    <s v="Exclude"/>
    <x v="474"/>
    <d v="2024-09-20T00:00:00"/>
    <s v="Yes"/>
    <s v="Retail"/>
    <s v="Hyderabad"/>
    <x v="1"/>
    <n v="2418.5300000000002"/>
  </r>
  <r>
    <s v="Basketball"/>
    <s v="Zoom Freak"/>
    <x v="4"/>
    <s v="Missing"/>
    <s v="Unknown"/>
    <s v="No"/>
    <n v="4"/>
    <s v="Sold"/>
    <n v="6165.64"/>
    <n v="0.16"/>
    <s v="Valid"/>
    <s v="Include"/>
    <n v="20716.55"/>
    <n v="20716.5504"/>
    <s v="Valid Revenue"/>
    <s v="Include"/>
    <x v="514"/>
    <d v="2024-12-22T00:00:00"/>
    <s v="Yes"/>
    <s v="Online"/>
    <s v="Delhi"/>
    <x v="4"/>
    <n v="2081.4299999999998"/>
  </r>
  <r>
    <s v="Training"/>
    <s v="ZoomX Invincible"/>
    <x v="1"/>
    <s v="Alphabet"/>
    <s v="L"/>
    <s v="Yes"/>
    <m/>
    <s v="Available"/>
    <n v="8735.51"/>
    <n v="0.13"/>
    <s v="Valid"/>
    <s v="Include"/>
    <n v="0"/>
    <s v="Insufficient Data"/>
    <s v="Missing Information"/>
    <s v="Exclude"/>
    <x v="327"/>
    <d v="2025-06-25T00:00:00"/>
    <s v="Yes"/>
    <s v="Online"/>
    <s v="Mumbai"/>
    <x v="2"/>
    <n v="433.58"/>
  </r>
  <r>
    <s v="Training"/>
    <s v="SuperRep Go"/>
    <x v="1"/>
    <s v="Alphabet"/>
    <s v="L"/>
    <s v="Yes"/>
    <m/>
    <s v="Available"/>
    <n v="3503.14"/>
    <m/>
    <s v="Invalid"/>
    <s v="Exclude"/>
    <n v="0"/>
    <s v="Insufficient Data"/>
    <s v="Missing Information"/>
    <s v="Exclude"/>
    <x v="234"/>
    <d v="2025-05-24T00:00:00"/>
    <s v="Yes"/>
    <s v="Retail"/>
    <s v="Pune"/>
    <x v="3"/>
    <n v="957.97"/>
  </r>
  <r>
    <s v="Basketball"/>
    <s v="Air Jordan"/>
    <x v="2"/>
    <s v="Alphabet"/>
    <s v="XL"/>
    <s v="Yes"/>
    <n v="3"/>
    <s v="Sold"/>
    <n v="7881.86"/>
    <m/>
    <s v="Invalid"/>
    <s v="Exclude"/>
    <n v="0"/>
    <n v="23645.579999999998"/>
    <s v="Valid Revenue"/>
    <s v="Include"/>
    <x v="2"/>
    <s v="Missing Date"/>
    <s v="No"/>
    <s v="Retail"/>
    <s v="Mumbai"/>
    <x v="2"/>
    <n v="830.72"/>
  </r>
  <r>
    <s v="Lifestyle"/>
    <s v="Dunk Low"/>
    <x v="0"/>
    <s v="Alphabet"/>
    <s v="M"/>
    <s v="Yes"/>
    <m/>
    <s v="Available"/>
    <m/>
    <m/>
    <s v="Invalid"/>
    <s v="Exclude"/>
    <n v="0"/>
    <s v="Insufficient Data"/>
    <s v="Missing Information"/>
    <s v="Exclude"/>
    <x v="2"/>
    <s v="Missing Date"/>
    <s v="No"/>
    <s v="Retail"/>
    <s v="Bangalore"/>
    <x v="5"/>
    <n v="117.94"/>
  </r>
  <r>
    <s v="Training"/>
    <s v="ZoomX Invincible"/>
    <x v="2"/>
    <s v="Alphabet"/>
    <s v="XL"/>
    <s v="Yes"/>
    <m/>
    <s v="Available"/>
    <m/>
    <m/>
    <s v="Invalid"/>
    <s v="Exclude"/>
    <n v="0"/>
    <s v="Insufficient Data"/>
    <s v="Missing Information"/>
    <s v="Exclude"/>
    <x v="2"/>
    <s v="Missing Date"/>
    <s v="No"/>
    <s v="Online"/>
    <s v="Delhi"/>
    <x v="4"/>
    <n v="2638.1"/>
  </r>
  <r>
    <s v="Running"/>
    <s v="React Infinity"/>
    <x v="2"/>
    <s v="Alphabet"/>
    <s v="XL"/>
    <s v="Yes"/>
    <m/>
    <s v="Available"/>
    <n v="2391.13"/>
    <m/>
    <s v="Invalid"/>
    <s v="Exclude"/>
    <n v="0"/>
    <s v="Insufficient Data"/>
    <s v="Missing Information"/>
    <s v="Exclude"/>
    <x v="136"/>
    <d v="2024-12-16T00:00:00"/>
    <s v="Yes"/>
    <s v="Retail"/>
    <s v="Delhi"/>
    <x v="4"/>
    <n v="-489.64"/>
  </r>
  <r>
    <s v="Basketball"/>
    <s v="Zoom Freak"/>
    <x v="4"/>
    <s v="Missing"/>
    <s v="Unknown"/>
    <s v="No"/>
    <n v="3"/>
    <s v="Sold"/>
    <m/>
    <n v="1.07"/>
    <s v="Invalid"/>
    <s v="Exclude"/>
    <n v="0"/>
    <s v="Insufficient Data"/>
    <s v="Missing Information"/>
    <s v="Exclude"/>
    <x v="64"/>
    <d v="2025-04-26T00:00:00"/>
    <s v="Yes"/>
    <s v="Online"/>
    <s v="Mumbai"/>
    <x v="2"/>
    <n v="-659.53"/>
  </r>
  <r>
    <s v="Basketball"/>
    <s v="Kyrie Flytrap"/>
    <x v="2"/>
    <s v="Alphabet"/>
    <s v="XL"/>
    <s v="Yes"/>
    <n v="2"/>
    <s v="Sold"/>
    <m/>
    <m/>
    <s v="Invalid"/>
    <s v="Exclude"/>
    <n v="0"/>
    <s v="Insufficient Data"/>
    <s v="Missing Information"/>
    <s v="Exclude"/>
    <x v="2"/>
    <s v="Missing Date"/>
    <s v="No"/>
    <s v="Retail"/>
    <s v="Hyderabad"/>
    <x v="1"/>
    <n v="2486.4499999999998"/>
  </r>
  <r>
    <s v="Lifestyle"/>
    <s v="Dunk Low"/>
    <x v="0"/>
    <s v="Alphabet"/>
    <s v="M"/>
    <s v="Yes"/>
    <n v="0"/>
    <s v="Available"/>
    <m/>
    <n v="0.75"/>
    <s v="Valid"/>
    <s v="Include"/>
    <n v="0"/>
    <s v="Insufficient Data"/>
    <s v="Missing Information"/>
    <s v="Exclude"/>
    <x v="439"/>
    <d v="2024-08-11T00:00:00"/>
    <s v="Yes"/>
    <s v="Retail"/>
    <s v="bengaluru"/>
    <x v="0"/>
    <n v="2727.66"/>
  </r>
  <r>
    <s v="Running"/>
    <s v="Free RN"/>
    <x v="0"/>
    <s v="Alphabet"/>
    <s v="M"/>
    <s v="Yes"/>
    <m/>
    <s v="Available"/>
    <m/>
    <n v="0.28000000000000003"/>
    <s v="Valid"/>
    <s v="Include"/>
    <n v="0"/>
    <s v="Insufficient Data"/>
    <s v="Missing Information"/>
    <s v="Exclude"/>
    <x v="515"/>
    <d v="2024-01-03T00:00:00"/>
    <s v="Yes"/>
    <s v="Retail"/>
    <s v="bengaluru"/>
    <x v="0"/>
    <n v="416.94"/>
  </r>
  <r>
    <s v="Lifestyle"/>
    <s v="Dunk Low"/>
    <x v="4"/>
    <s v="Missing"/>
    <s v="Unknown"/>
    <s v="No"/>
    <n v="3"/>
    <s v="Sold"/>
    <m/>
    <m/>
    <s v="Invalid"/>
    <s v="Exclude"/>
    <n v="0"/>
    <s v="Insufficient Data"/>
    <s v="Missing Information"/>
    <s v="Exclude"/>
    <x v="343"/>
    <d v="2025-05-11T00:00:00"/>
    <s v="Yes"/>
    <s v="Retail"/>
    <s v="Hyderabad"/>
    <x v="1"/>
    <n v="-1172.3599999999999"/>
  </r>
  <r>
    <s v="Running"/>
    <s v="Free RN"/>
    <x v="0"/>
    <s v="Alphabet"/>
    <s v="M"/>
    <s v="Yes"/>
    <n v="0"/>
    <s v="Available"/>
    <m/>
    <n v="0.93"/>
    <s v="Valid"/>
    <s v="Include"/>
    <n v="0"/>
    <s v="Insufficient Data"/>
    <s v="Missing Information"/>
    <s v="Exclude"/>
    <x v="2"/>
    <s v="Missing Date"/>
    <s v="No"/>
    <s v="Online"/>
    <s v="Kolkata"/>
    <x v="6"/>
    <n v="1363.94"/>
  </r>
  <r>
    <s v="Running"/>
    <s v="Air Zoom"/>
    <x v="3"/>
    <s v="Number"/>
    <s v="11"/>
    <s v="Yes"/>
    <n v="-1"/>
    <s v="Check Return/Refund"/>
    <m/>
    <m/>
    <s v="Invalid"/>
    <s v="Exclude"/>
    <n v="0"/>
    <s v="Insufficient Data"/>
    <s v="Missing Information"/>
    <s v="Exclude"/>
    <x v="287"/>
    <d v="2024-02-13T00:00:00"/>
    <s v="Yes"/>
    <s v="Retail"/>
    <s v="Kolkata"/>
    <x v="6"/>
    <n v="3564.78"/>
  </r>
  <r>
    <s v="Soccer"/>
    <s v="Phantom GT"/>
    <x v="0"/>
    <s v="Alphabet"/>
    <s v="M"/>
    <s v="Yes"/>
    <m/>
    <s v="Available"/>
    <n v="7556.37"/>
    <m/>
    <s v="Invalid"/>
    <s v="Exclude"/>
    <n v="0"/>
    <s v="Insufficient Data"/>
    <s v="Missing Information"/>
    <s v="Exclude"/>
    <x v="2"/>
    <s v="Missing Date"/>
    <s v="No"/>
    <s v="Online"/>
    <s v="Pune"/>
    <x v="3"/>
    <n v="2530.62"/>
  </r>
  <r>
    <s v="Running"/>
    <s v="React Infinity"/>
    <x v="2"/>
    <s v="Alphabet"/>
    <s v="XL"/>
    <s v="Yes"/>
    <n v="0"/>
    <s v="Available"/>
    <n v="5706.6"/>
    <m/>
    <s v="Invalid"/>
    <s v="Exclude"/>
    <n v="0"/>
    <n v="0"/>
    <s v="No Recorded Revenue"/>
    <s v="Exclude"/>
    <x v="124"/>
    <d v="2024-09-28T00:00:00"/>
    <s v="Yes"/>
    <s v="Online"/>
    <s v="bengaluru"/>
    <x v="0"/>
    <n v="1397.86"/>
  </r>
  <r>
    <s v="Training"/>
    <s v="ZoomX Invincible"/>
    <x v="1"/>
    <s v="Alphabet"/>
    <s v="L"/>
    <s v="Yes"/>
    <n v="0"/>
    <s v="Available"/>
    <n v="9321.19"/>
    <m/>
    <s v="Invalid"/>
    <s v="Exclude"/>
    <n v="0"/>
    <n v="0"/>
    <s v="No Recorded Revenue"/>
    <s v="Exclude"/>
    <x v="63"/>
    <d v="2024-11-01T00:00:00"/>
    <s v="Yes"/>
    <s v="Online"/>
    <s v="Kolkata"/>
    <x v="6"/>
    <n v="818.49"/>
  </r>
  <r>
    <s v="Lifestyle"/>
    <s v="Waffle One"/>
    <x v="0"/>
    <s v="Alphabet"/>
    <s v="M"/>
    <s v="Yes"/>
    <n v="3"/>
    <s v="Sold"/>
    <m/>
    <m/>
    <s v="Invalid"/>
    <s v="Exclude"/>
    <n v="0"/>
    <s v="Insufficient Data"/>
    <s v="Missing Information"/>
    <s v="Exclude"/>
    <x v="182"/>
    <d v="2025-05-09T00:00:00"/>
    <s v="Yes"/>
    <s v="Online"/>
    <s v="Mumbai"/>
    <x v="2"/>
    <n v="-921.98"/>
  </r>
  <r>
    <s v="Lifestyle"/>
    <s v="Dunk Low"/>
    <x v="0"/>
    <s v="Alphabet"/>
    <s v="M"/>
    <s v="Yes"/>
    <n v="-1"/>
    <s v="Check Return/Refund"/>
    <n v="9668.4699999999993"/>
    <m/>
    <s v="Invalid"/>
    <s v="Exclude"/>
    <n v="0"/>
    <n v="-9668.4699999999993"/>
    <s v="Negative Revenue"/>
    <s v="Exclude"/>
    <x v="78"/>
    <d v="2024-12-25T00:00:00"/>
    <s v="Yes"/>
    <s v="Retail"/>
    <s v="Kolkata"/>
    <x v="6"/>
    <n v="3718.8"/>
  </r>
  <r>
    <s v="Training"/>
    <s v="Flex Trainer"/>
    <x v="5"/>
    <s v="Number"/>
    <s v="9"/>
    <s v="Yes"/>
    <n v="3"/>
    <s v="Sold"/>
    <m/>
    <m/>
    <s v="Invalid"/>
    <s v="Exclude"/>
    <n v="0"/>
    <s v="Insufficient Data"/>
    <s v="Missing Information"/>
    <s v="Exclude"/>
    <x v="149"/>
    <d v="2025-04-16T00:00:00"/>
    <s v="Yes"/>
    <s v="Online"/>
    <s v="Kolkata"/>
    <x v="6"/>
    <n v="1224.44"/>
  </r>
  <r>
    <s v="Soccer"/>
    <s v="Premier III"/>
    <x v="10"/>
    <s v="Number"/>
    <s v="8"/>
    <s v="Yes"/>
    <m/>
    <s v="Available"/>
    <n v="7264.55"/>
    <m/>
    <s v="Invalid"/>
    <s v="Exclude"/>
    <n v="0"/>
    <s v="Insufficient Data"/>
    <s v="Missing Information"/>
    <s v="Exclude"/>
    <x v="2"/>
    <s v="Missing Date"/>
    <s v="No"/>
    <s v="Online"/>
    <s v="Bangalore"/>
    <x v="5"/>
    <n v="-406.85"/>
  </r>
  <r>
    <s v="Basketball"/>
    <s v="Kyrie Flytrap"/>
    <x v="2"/>
    <s v="Alphabet"/>
    <s v="XL"/>
    <s v="Yes"/>
    <n v="-1"/>
    <s v="Check Return/Refund"/>
    <m/>
    <n v="0.61"/>
    <s v="Valid"/>
    <s v="Include"/>
    <n v="0"/>
    <s v="Insufficient Data"/>
    <s v="Missing Information"/>
    <s v="Exclude"/>
    <x v="82"/>
    <d v="2024-10-30T00:00:00"/>
    <s v="Yes"/>
    <s v="Retail"/>
    <s v="Mumbai"/>
    <x v="2"/>
    <n v="623.82000000000005"/>
  </r>
  <r>
    <s v="Basketball"/>
    <s v="LeBron 20"/>
    <x v="1"/>
    <s v="Alphabet"/>
    <s v="L"/>
    <s v="Yes"/>
    <n v="1"/>
    <s v="Sold"/>
    <m/>
    <n v="1.08"/>
    <s v="Invalid"/>
    <s v="Exclude"/>
    <n v="0"/>
    <s v="Insufficient Data"/>
    <s v="Missing Information"/>
    <s v="Exclude"/>
    <x v="2"/>
    <s v="Missing Date"/>
    <s v="No"/>
    <s v="Retail"/>
    <s v="Pune"/>
    <x v="3"/>
    <n v="1201.4100000000001"/>
  </r>
  <r>
    <s v="Basketball"/>
    <s v="Zoom Freak"/>
    <x v="0"/>
    <s v="Alphabet"/>
    <s v="M"/>
    <s v="Yes"/>
    <n v="3"/>
    <s v="Sold"/>
    <n v="7171.03"/>
    <m/>
    <s v="Invalid"/>
    <s v="Exclude"/>
    <n v="0"/>
    <n v="21513.09"/>
    <s v="Valid Revenue"/>
    <s v="Include"/>
    <x v="102"/>
    <d v="2025-05-27T00:00:00"/>
    <s v="Yes"/>
    <s v="Retail"/>
    <s v="Kolkata"/>
    <x v="6"/>
    <n v="2723"/>
  </r>
  <r>
    <s v="Training"/>
    <s v="Flex Trainer"/>
    <x v="2"/>
    <s v="Alphabet"/>
    <s v="XL"/>
    <s v="Yes"/>
    <m/>
    <s v="Available"/>
    <m/>
    <m/>
    <s v="Invalid"/>
    <s v="Exclude"/>
    <n v="0"/>
    <s v="Insufficient Data"/>
    <s v="Missing Information"/>
    <s v="Exclude"/>
    <x v="190"/>
    <d v="2025-02-04T00:00:00"/>
    <s v="Yes"/>
    <s v="Retail"/>
    <s v="Mumbai"/>
    <x v="2"/>
    <n v="3505.71"/>
  </r>
  <r>
    <s v="Lifestyle"/>
    <s v="Air Force 1"/>
    <x v="1"/>
    <s v="Alphabet"/>
    <s v="L"/>
    <s v="Yes"/>
    <n v="-1"/>
    <s v="Check Return/Refund"/>
    <n v="7539.55"/>
    <m/>
    <s v="Invalid"/>
    <s v="Exclude"/>
    <n v="0"/>
    <n v="-7539.55"/>
    <s v="Negative Revenue"/>
    <s v="Exclude"/>
    <x v="469"/>
    <d v="2024-10-19T00:00:00"/>
    <s v="Yes"/>
    <s v="Retail"/>
    <s v="Kolkata"/>
    <x v="6"/>
    <n v="-17.8"/>
  </r>
  <r>
    <s v="Basketball"/>
    <s v="LeBron 20"/>
    <x v="0"/>
    <s v="Alphabet"/>
    <s v="M"/>
    <s v="Yes"/>
    <m/>
    <s v="Available"/>
    <n v="4017.71"/>
    <m/>
    <s v="Invalid"/>
    <s v="Exclude"/>
    <n v="0"/>
    <s v="Insufficient Data"/>
    <s v="Missing Information"/>
    <s v="Exclude"/>
    <x v="2"/>
    <s v="Missing Date"/>
    <s v="No"/>
    <s v="Online"/>
    <s v="Pune"/>
    <x v="3"/>
    <n v="368.32"/>
  </r>
  <r>
    <s v="Running"/>
    <s v="Air Zoom"/>
    <x v="1"/>
    <s v="Alphabet"/>
    <s v="L"/>
    <s v="Yes"/>
    <n v="-1"/>
    <s v="Check Return/Refund"/>
    <m/>
    <n v="0.14000000000000001"/>
    <s v="Valid"/>
    <s v="Include"/>
    <n v="0"/>
    <s v="Insufficient Data"/>
    <s v="Missing Information"/>
    <s v="Exclude"/>
    <x v="2"/>
    <s v="Missing Date"/>
    <s v="No"/>
    <s v="Online"/>
    <s v="bengaluru"/>
    <x v="0"/>
    <n v="531.92999999999995"/>
  </r>
  <r>
    <s v="Running"/>
    <s v="Free RN"/>
    <x v="3"/>
    <s v="Number"/>
    <s v="11"/>
    <s v="Yes"/>
    <m/>
    <s v="Available"/>
    <m/>
    <m/>
    <s v="Invalid"/>
    <s v="Exclude"/>
    <n v="0"/>
    <s v="Insufficient Data"/>
    <s v="Missing Information"/>
    <s v="Exclude"/>
    <x v="160"/>
    <d v="2024-11-23T00:00:00"/>
    <s v="Yes"/>
    <s v="Retail"/>
    <s v="Hyderabad"/>
    <x v="1"/>
    <n v="3501.41"/>
  </r>
  <r>
    <s v="Basketball"/>
    <s v="LeBron 20"/>
    <x v="4"/>
    <s v="Missing"/>
    <s v="Unknown"/>
    <s v="No"/>
    <m/>
    <s v="Available"/>
    <m/>
    <n v="0.63"/>
    <s v="Valid"/>
    <s v="Include"/>
    <n v="0"/>
    <s v="Insufficient Data"/>
    <s v="Missing Information"/>
    <s v="Exclude"/>
    <x v="104"/>
    <d v="2025-04-01T00:00:00"/>
    <s v="Yes"/>
    <s v="Retail"/>
    <s v="Kolkata"/>
    <x v="6"/>
    <n v="3290.66"/>
  </r>
  <r>
    <s v="Lifestyle"/>
    <s v="Waffle One"/>
    <x v="2"/>
    <s v="Alphabet"/>
    <s v="XL"/>
    <s v="Yes"/>
    <m/>
    <s v="Available"/>
    <n v="6598.54"/>
    <m/>
    <s v="Invalid"/>
    <s v="Exclude"/>
    <n v="0"/>
    <s v="Insufficient Data"/>
    <s v="Missing Information"/>
    <s v="Exclude"/>
    <x v="37"/>
    <d v="2024-10-08T00:00:00"/>
    <s v="Yes"/>
    <s v="Retail"/>
    <s v="Mumbai"/>
    <x v="2"/>
    <n v="314.89999999999998"/>
  </r>
  <r>
    <s v="Soccer"/>
    <s v="Phantom GT"/>
    <x v="0"/>
    <s v="Alphabet"/>
    <s v="M"/>
    <s v="Yes"/>
    <n v="2"/>
    <s v="Sold"/>
    <m/>
    <m/>
    <s v="Invalid"/>
    <s v="Exclude"/>
    <n v="0"/>
    <s v="Insufficient Data"/>
    <s v="Missing Information"/>
    <s v="Exclude"/>
    <x v="2"/>
    <s v="Missing Date"/>
    <s v="No"/>
    <s v="Online"/>
    <s v="Delhi"/>
    <x v="4"/>
    <n v="-356.71"/>
  </r>
  <r>
    <s v="Basketball"/>
    <s v="Air Jordan"/>
    <x v="2"/>
    <s v="Alphabet"/>
    <s v="XL"/>
    <s v="Yes"/>
    <m/>
    <s v="Available"/>
    <n v="3208.18"/>
    <m/>
    <s v="Invalid"/>
    <s v="Exclude"/>
    <n v="0"/>
    <s v="Insufficient Data"/>
    <s v="Missing Information"/>
    <s v="Exclude"/>
    <x v="162"/>
    <d v="2024-12-20T00:00:00"/>
    <s v="Yes"/>
    <s v="Retail"/>
    <s v="Hyderabad"/>
    <x v="1"/>
    <n v="103.08"/>
  </r>
  <r>
    <s v="Running"/>
    <s v="Air Zoom"/>
    <x v="1"/>
    <s v="Alphabet"/>
    <s v="L"/>
    <s v="Yes"/>
    <m/>
    <s v="Available"/>
    <n v="5000.96"/>
    <m/>
    <s v="Invalid"/>
    <s v="Exclude"/>
    <n v="0"/>
    <s v="Insufficient Data"/>
    <s v="Missing Information"/>
    <s v="Exclude"/>
    <x v="347"/>
    <d v="2025-06-24T00:00:00"/>
    <s v="Yes"/>
    <s v="Online"/>
    <s v="Mumbai"/>
    <x v="2"/>
    <n v="2507.54"/>
  </r>
  <r>
    <s v="Soccer"/>
    <s v="Phantom GT"/>
    <x v="1"/>
    <s v="Alphabet"/>
    <s v="L"/>
    <s v="Yes"/>
    <n v="2"/>
    <s v="Sold"/>
    <n v="3664.1"/>
    <m/>
    <s v="Invalid"/>
    <s v="Exclude"/>
    <n v="0"/>
    <n v="7328.2"/>
    <s v="Valid Revenue"/>
    <s v="Include"/>
    <x v="350"/>
    <d v="2024-09-04T00:00:00"/>
    <s v="Yes"/>
    <s v="Retail"/>
    <s v="Hyderabad"/>
    <x v="1"/>
    <n v="3188.23"/>
  </r>
  <r>
    <s v="Running"/>
    <s v="Air Zoom"/>
    <x v="1"/>
    <s v="Alphabet"/>
    <s v="L"/>
    <s v="Yes"/>
    <n v="0"/>
    <s v="Available"/>
    <n v="3231.05"/>
    <m/>
    <s v="Invalid"/>
    <s v="Exclude"/>
    <n v="0"/>
    <n v="0"/>
    <s v="No Recorded Revenue"/>
    <s v="Exclude"/>
    <x v="64"/>
    <d v="2025-04-26T00:00:00"/>
    <s v="Yes"/>
    <s v="Online"/>
    <s v="Bangalore"/>
    <x v="5"/>
    <n v="504.5"/>
  </r>
  <r>
    <s v="Basketball"/>
    <s v="Kyrie Flytrap"/>
    <x v="1"/>
    <s v="Alphabet"/>
    <s v="L"/>
    <s v="Yes"/>
    <m/>
    <s v="Available"/>
    <n v="3928.02"/>
    <m/>
    <s v="Invalid"/>
    <s v="Exclude"/>
    <n v="0"/>
    <s v="Insufficient Data"/>
    <s v="Missing Information"/>
    <s v="Exclude"/>
    <x v="276"/>
    <d v="2025-05-28T00:00:00"/>
    <s v="Yes"/>
    <s v="Retail"/>
    <s v="Kolkata"/>
    <x v="6"/>
    <n v="3445.25"/>
  </r>
  <r>
    <s v="Soccer"/>
    <s v="Phantom GT"/>
    <x v="4"/>
    <s v="Missing"/>
    <s v="Unknown"/>
    <s v="No"/>
    <m/>
    <s v="Available"/>
    <n v="5312.88"/>
    <m/>
    <s v="Invalid"/>
    <s v="Exclude"/>
    <n v="0"/>
    <s v="Insufficient Data"/>
    <s v="Missing Information"/>
    <s v="Exclude"/>
    <x v="143"/>
    <d v="2025-02-26T00:00:00"/>
    <s v="Yes"/>
    <s v="Retail"/>
    <s v="Kolkata"/>
    <x v="6"/>
    <n v="146.06"/>
  </r>
  <r>
    <s v="Lifestyle"/>
    <s v="Dunk Low"/>
    <x v="2"/>
    <s v="Alphabet"/>
    <s v="XL"/>
    <s v="Yes"/>
    <m/>
    <s v="Available"/>
    <n v="9190.5499999999993"/>
    <n v="1.07"/>
    <s v="Invalid"/>
    <s v="Exclude"/>
    <n v="0"/>
    <s v="Insufficient Data"/>
    <s v="Missing Information"/>
    <s v="Exclude"/>
    <x v="333"/>
    <d v="2025-03-23T00:00:00"/>
    <s v="Yes"/>
    <s v="Retail"/>
    <s v="Delhi"/>
    <x v="4"/>
    <n v="3199.75"/>
  </r>
  <r>
    <s v="Running"/>
    <s v="Free RN"/>
    <x v="3"/>
    <s v="Number"/>
    <s v="11"/>
    <s v="Yes"/>
    <n v="1"/>
    <s v="Sold"/>
    <m/>
    <m/>
    <s v="Invalid"/>
    <s v="Exclude"/>
    <n v="0"/>
    <s v="Insufficient Data"/>
    <s v="Missing Information"/>
    <s v="Exclude"/>
    <x v="2"/>
    <s v="Missing Date"/>
    <s v="No"/>
    <s v="Retail"/>
    <s v="Pune"/>
    <x v="3"/>
    <n v="2281.4699999999998"/>
  </r>
  <r>
    <s v="Running"/>
    <s v="Pegasus Turbo"/>
    <x v="10"/>
    <s v="Number"/>
    <s v="8"/>
    <s v="Yes"/>
    <n v="0"/>
    <s v="Available"/>
    <m/>
    <n v="1.02"/>
    <s v="Invalid"/>
    <s v="Exclude"/>
    <n v="0"/>
    <s v="Insufficient Data"/>
    <s v="Missing Information"/>
    <s v="Exclude"/>
    <x v="387"/>
    <d v="2025-02-20T00:00:00"/>
    <s v="Yes"/>
    <s v="Online"/>
    <s v="Delhi"/>
    <x v="4"/>
    <n v="-417.11"/>
  </r>
  <r>
    <s v="Soccer"/>
    <s v="Tiempo Legend"/>
    <x v="3"/>
    <s v="Number"/>
    <s v="11"/>
    <s v="Yes"/>
    <m/>
    <s v="Available"/>
    <n v="7490.57"/>
    <n v="0.99"/>
    <s v="Valid"/>
    <s v="Include"/>
    <n v="0"/>
    <s v="Insufficient Data"/>
    <s v="Missing Information"/>
    <s v="Exclude"/>
    <x v="217"/>
    <d v="2024-07-26T00:00:00"/>
    <s v="Yes"/>
    <s v="Retail"/>
    <s v="Bangalore"/>
    <x v="5"/>
    <n v="1006.53"/>
  </r>
  <r>
    <s v="Soccer"/>
    <s v="Mercurial Superfly"/>
    <x v="2"/>
    <s v="Alphabet"/>
    <s v="XL"/>
    <s v="Yes"/>
    <m/>
    <s v="Available"/>
    <n v="4262.63"/>
    <n v="0.52"/>
    <s v="Valid"/>
    <s v="Include"/>
    <n v="0"/>
    <s v="Insufficient Data"/>
    <s v="Missing Information"/>
    <s v="Exclude"/>
    <x v="84"/>
    <d v="2025-04-05T00:00:00"/>
    <s v="Yes"/>
    <s v="Retail"/>
    <s v="Delhi"/>
    <x v="4"/>
    <n v="373.65"/>
  </r>
  <r>
    <s v="Lifestyle"/>
    <s v="Air Force 1"/>
    <x v="1"/>
    <s v="Alphabet"/>
    <s v="L"/>
    <s v="Yes"/>
    <m/>
    <s v="Available"/>
    <n v="3907.78"/>
    <n v="0.34"/>
    <s v="Valid"/>
    <s v="Include"/>
    <n v="0"/>
    <s v="Insufficient Data"/>
    <s v="Missing Information"/>
    <s v="Exclude"/>
    <x v="2"/>
    <s v="Missing Date"/>
    <s v="No"/>
    <s v="Online"/>
    <s v="Delhi"/>
    <x v="4"/>
    <n v="-870.71"/>
  </r>
  <r>
    <s v="Soccer"/>
    <s v="Phantom GT"/>
    <x v="8"/>
    <s v="Number"/>
    <s v="7"/>
    <s v="Yes"/>
    <n v="0"/>
    <s v="Available"/>
    <m/>
    <m/>
    <s v="Invalid"/>
    <s v="Exclude"/>
    <n v="0"/>
    <s v="Insufficient Data"/>
    <s v="Missing Information"/>
    <s v="Exclude"/>
    <x v="516"/>
    <d v="2025-03-20T00:00:00"/>
    <s v="Yes"/>
    <s v="Retail"/>
    <s v="Pune"/>
    <x v="3"/>
    <n v="-313.26"/>
  </r>
  <r>
    <s v="Running"/>
    <s v="React Infinity"/>
    <x v="4"/>
    <s v="Missing"/>
    <s v="Unknown"/>
    <s v="No"/>
    <n v="-1"/>
    <s v="Check Return/Refund"/>
    <m/>
    <n v="0.99"/>
    <s v="Valid"/>
    <s v="Include"/>
    <n v="0"/>
    <s v="Insufficient Data"/>
    <s v="Missing Information"/>
    <s v="Exclude"/>
    <x v="2"/>
    <s v="Missing Date"/>
    <s v="No"/>
    <s v="Retail"/>
    <s v="Kolkata"/>
    <x v="6"/>
    <n v="3333.77"/>
  </r>
  <r>
    <s v="Soccer"/>
    <s v="Tiempo Legend"/>
    <x v="0"/>
    <s v="Alphabet"/>
    <s v="M"/>
    <s v="Yes"/>
    <n v="-1"/>
    <s v="Check Return/Refund"/>
    <m/>
    <n v="1.22"/>
    <s v="Invalid"/>
    <s v="Exclude"/>
    <n v="0"/>
    <s v="Insufficient Data"/>
    <s v="Missing Information"/>
    <s v="Exclude"/>
    <x v="42"/>
    <d v="2024-09-14T00:00:00"/>
    <s v="Yes"/>
    <s v="Retail"/>
    <s v="Mumbai"/>
    <x v="2"/>
    <n v="3506.47"/>
  </r>
  <r>
    <s v="Training"/>
    <s v="SuperRep Go"/>
    <x v="0"/>
    <s v="Alphabet"/>
    <s v="M"/>
    <s v="Yes"/>
    <n v="2"/>
    <s v="Sold"/>
    <m/>
    <m/>
    <s v="Invalid"/>
    <s v="Exclude"/>
    <n v="0"/>
    <s v="Insufficient Data"/>
    <s v="Missing Information"/>
    <s v="Exclude"/>
    <x v="2"/>
    <s v="Missing Date"/>
    <s v="No"/>
    <s v="Online"/>
    <s v="Hyderabad"/>
    <x v="1"/>
    <n v="2882.29"/>
  </r>
  <r>
    <s v="Training"/>
    <s v="Metcon 7"/>
    <x v="0"/>
    <s v="Alphabet"/>
    <s v="M"/>
    <s v="Yes"/>
    <n v="1"/>
    <s v="Sold"/>
    <m/>
    <n v="0.32"/>
    <s v="Valid"/>
    <s v="Include"/>
    <n v="0"/>
    <s v="Insufficient Data"/>
    <s v="Missing Information"/>
    <s v="Exclude"/>
    <x v="307"/>
    <d v="2024-08-29T00:00:00"/>
    <s v="Yes"/>
    <s v="Online"/>
    <s v="Mumbai"/>
    <x v="2"/>
    <n v="1073.8"/>
  </r>
  <r>
    <s v="Lifestyle"/>
    <s v="Waffle One"/>
    <x v="0"/>
    <s v="Alphabet"/>
    <s v="M"/>
    <s v="Yes"/>
    <m/>
    <s v="Available"/>
    <m/>
    <m/>
    <s v="Invalid"/>
    <s v="Exclude"/>
    <n v="0"/>
    <s v="Insufficient Data"/>
    <s v="Missing Information"/>
    <s v="Exclude"/>
    <x v="2"/>
    <s v="Missing Date"/>
    <s v="No"/>
    <s v="Online"/>
    <s v="Pune"/>
    <x v="3"/>
    <n v="968.97"/>
  </r>
  <r>
    <s v="Lifestyle"/>
    <s v="Air Force 1"/>
    <x v="6"/>
    <s v="Number"/>
    <s v="6"/>
    <s v="Yes"/>
    <m/>
    <s v="Available"/>
    <n v="8357.9599999999991"/>
    <n v="0.28000000000000003"/>
    <s v="Valid"/>
    <s v="Include"/>
    <n v="0"/>
    <s v="Insufficient Data"/>
    <s v="Missing Information"/>
    <s v="Exclude"/>
    <x v="105"/>
    <d v="2024-08-31T00:00:00"/>
    <s v="Yes"/>
    <s v="Retail"/>
    <s v="Bangalore"/>
    <x v="5"/>
    <n v="-306.33"/>
  </r>
  <r>
    <s v="Basketball"/>
    <s v="Kyrie Flytrap"/>
    <x v="0"/>
    <s v="Alphabet"/>
    <s v="M"/>
    <s v="Yes"/>
    <m/>
    <s v="Available"/>
    <n v="5605.99"/>
    <m/>
    <s v="Invalid"/>
    <s v="Exclude"/>
    <n v="0"/>
    <s v="Insufficient Data"/>
    <s v="Missing Information"/>
    <s v="Exclude"/>
    <x v="238"/>
    <d v="2024-10-09T00:00:00"/>
    <s v="Yes"/>
    <s v="Retail"/>
    <s v="Delhi"/>
    <x v="4"/>
    <n v="2415.33"/>
  </r>
  <r>
    <s v="Basketball"/>
    <s v="Air Jordan"/>
    <x v="1"/>
    <s v="Alphabet"/>
    <s v="L"/>
    <s v="Yes"/>
    <m/>
    <s v="Available"/>
    <n v="9250.25"/>
    <n v="1.1399999999999999"/>
    <s v="Invalid"/>
    <s v="Exclude"/>
    <n v="0"/>
    <s v="Insufficient Data"/>
    <s v="Missing Information"/>
    <s v="Exclude"/>
    <x v="71"/>
    <d v="2025-07-11T00:00:00"/>
    <s v="Yes"/>
    <s v="Online"/>
    <s v="bengaluru"/>
    <x v="0"/>
    <n v="-945.78"/>
  </r>
  <r>
    <s v="Training"/>
    <s v="Metcon 7"/>
    <x v="2"/>
    <s v="Alphabet"/>
    <s v="XL"/>
    <s v="Yes"/>
    <n v="1"/>
    <s v="Sold"/>
    <m/>
    <m/>
    <s v="Invalid"/>
    <s v="Exclude"/>
    <n v="0"/>
    <s v="Insufficient Data"/>
    <s v="Missing Information"/>
    <s v="Exclude"/>
    <x v="2"/>
    <s v="Missing Date"/>
    <s v="No"/>
    <s v="Online"/>
    <s v="Pune"/>
    <x v="3"/>
    <n v="-671.09"/>
  </r>
  <r>
    <s v="Training"/>
    <s v="SuperRep Go"/>
    <x v="4"/>
    <s v="Missing"/>
    <s v="Unknown"/>
    <s v="No"/>
    <n v="1"/>
    <s v="Sold"/>
    <m/>
    <m/>
    <s v="Invalid"/>
    <s v="Exclude"/>
    <n v="0"/>
    <s v="Insufficient Data"/>
    <s v="Missing Information"/>
    <s v="Exclude"/>
    <x v="417"/>
    <d v="2025-06-16T00:00:00"/>
    <s v="Yes"/>
    <s v="Retail"/>
    <s v="Delhi"/>
    <x v="4"/>
    <n v="142.55000000000001"/>
  </r>
  <r>
    <s v="Running"/>
    <s v="Pegasus Turbo"/>
    <x v="1"/>
    <s v="Alphabet"/>
    <s v="L"/>
    <s v="Yes"/>
    <n v="1"/>
    <s v="Sold"/>
    <n v="4891.0200000000004"/>
    <m/>
    <s v="Invalid"/>
    <s v="Exclude"/>
    <n v="0"/>
    <n v="4891.0200000000004"/>
    <s v="Valid Revenue"/>
    <s v="Include"/>
    <x v="2"/>
    <s v="Missing Date"/>
    <s v="No"/>
    <s v="Online"/>
    <s v="Kolkata"/>
    <x v="6"/>
    <n v="-473.08"/>
  </r>
  <r>
    <s v="Lifestyle"/>
    <s v="Air Force 1"/>
    <x v="4"/>
    <s v="Missing"/>
    <s v="Unknown"/>
    <s v="No"/>
    <n v="1"/>
    <s v="Sold"/>
    <n v="7834.8"/>
    <m/>
    <s v="Invalid"/>
    <s v="Exclude"/>
    <n v="0"/>
    <n v="7834.8"/>
    <s v="Valid Revenue"/>
    <s v="Include"/>
    <x v="207"/>
    <d v="2024-10-17T00:00:00"/>
    <s v="Yes"/>
    <s v="Online"/>
    <s v="Kolkata"/>
    <x v="6"/>
    <n v="2786.52"/>
  </r>
  <r>
    <s v="Training"/>
    <s v="Flex Trainer"/>
    <x v="1"/>
    <s v="Alphabet"/>
    <s v="L"/>
    <s v="Yes"/>
    <n v="1"/>
    <s v="Sold"/>
    <n v="7753.56"/>
    <m/>
    <s v="Invalid"/>
    <s v="Exclude"/>
    <n v="0"/>
    <n v="7753.56"/>
    <s v="Valid Revenue"/>
    <s v="Include"/>
    <x v="2"/>
    <s v="Missing Date"/>
    <s v="No"/>
    <s v="Online"/>
    <s v="Kolkata"/>
    <x v="6"/>
    <n v="2754.32"/>
  </r>
  <r>
    <s v="Training"/>
    <s v="Flex Trainer"/>
    <x v="1"/>
    <s v="Alphabet"/>
    <s v="L"/>
    <s v="Yes"/>
    <n v="3"/>
    <s v="Sold"/>
    <n v="9569.02"/>
    <m/>
    <s v="Invalid"/>
    <s v="Exclude"/>
    <n v="0"/>
    <n v="28707.06"/>
    <s v="Valid Revenue"/>
    <s v="Include"/>
    <x v="2"/>
    <s v="Missing Date"/>
    <s v="No"/>
    <s v="Online"/>
    <s v="Bangalore"/>
    <x v="5"/>
    <n v="3535.19"/>
  </r>
  <r>
    <s v="Basketball"/>
    <s v="LeBron 20"/>
    <x v="0"/>
    <s v="Alphabet"/>
    <s v="M"/>
    <s v="Yes"/>
    <m/>
    <s v="Available"/>
    <n v="7104.38"/>
    <n v="0.05"/>
    <s v="Valid"/>
    <s v="Include"/>
    <n v="0"/>
    <s v="Insufficient Data"/>
    <s v="Missing Information"/>
    <s v="Exclude"/>
    <x v="517"/>
    <d v="2025-01-31T00:00:00"/>
    <s v="Yes"/>
    <s v="Retail"/>
    <s v="Delhi"/>
    <x v="4"/>
    <n v="-407.89"/>
  </r>
  <r>
    <s v="Running"/>
    <s v="React Infinity"/>
    <x v="7"/>
    <s v="Number"/>
    <s v="12"/>
    <s v="Yes"/>
    <m/>
    <s v="Available"/>
    <n v="6943.86"/>
    <m/>
    <s v="Invalid"/>
    <s v="Exclude"/>
    <n v="0"/>
    <s v="Insufficient Data"/>
    <s v="Missing Information"/>
    <s v="Exclude"/>
    <x v="2"/>
    <s v="Missing Date"/>
    <s v="No"/>
    <s v="Retail"/>
    <s v="Kolkata"/>
    <x v="6"/>
    <n v="2612.88"/>
  </r>
  <r>
    <s v="Soccer"/>
    <s v="Mercurial Superfly"/>
    <x v="4"/>
    <s v="Missing"/>
    <s v="Unknown"/>
    <s v="No"/>
    <m/>
    <s v="Available"/>
    <n v="8490.02"/>
    <n v="0.96"/>
    <s v="Valid"/>
    <s v="Include"/>
    <n v="0"/>
    <s v="Insufficient Data"/>
    <s v="Missing Information"/>
    <s v="Exclude"/>
    <x v="350"/>
    <d v="2024-09-04T00:00:00"/>
    <s v="Yes"/>
    <s v="Online"/>
    <s v="Kolkata"/>
    <x v="6"/>
    <n v="1916.37"/>
  </r>
  <r>
    <s v="Lifestyle"/>
    <s v="Waffle One"/>
    <x v="1"/>
    <s v="Alphabet"/>
    <s v="L"/>
    <s v="Yes"/>
    <n v="2"/>
    <s v="Sold"/>
    <m/>
    <n v="0.87"/>
    <s v="Valid"/>
    <s v="Include"/>
    <n v="0"/>
    <s v="Insufficient Data"/>
    <s v="Missing Information"/>
    <s v="Exclude"/>
    <x v="400"/>
    <d v="2024-09-07T00:00:00"/>
    <s v="Yes"/>
    <s v="Online"/>
    <s v="Bangalore"/>
    <x v="5"/>
    <n v="-485.83"/>
  </r>
  <r>
    <s v="Lifestyle"/>
    <s v="Blazer Mid"/>
    <x v="0"/>
    <s v="Alphabet"/>
    <s v="M"/>
    <s v="Yes"/>
    <n v="3"/>
    <s v="Sold"/>
    <m/>
    <m/>
    <s v="Invalid"/>
    <s v="Exclude"/>
    <n v="0"/>
    <s v="Insufficient Data"/>
    <s v="Missing Information"/>
    <s v="Exclude"/>
    <x v="277"/>
    <d v="2024-11-20T00:00:00"/>
    <s v="Yes"/>
    <s v="Retail"/>
    <s v="Mumbai"/>
    <x v="2"/>
    <n v="2907.33"/>
  </r>
  <r>
    <s v="Basketball"/>
    <s v="LeBron 20"/>
    <x v="8"/>
    <s v="Number"/>
    <s v="7"/>
    <s v="Yes"/>
    <n v="3"/>
    <s v="Sold"/>
    <m/>
    <m/>
    <s v="Invalid"/>
    <s v="Exclude"/>
    <n v="0"/>
    <s v="Insufficient Data"/>
    <s v="Missing Information"/>
    <s v="Exclude"/>
    <x v="196"/>
    <d v="2025-04-04T00:00:00"/>
    <s v="Yes"/>
    <s v="Online"/>
    <s v="Mumbai"/>
    <x v="2"/>
    <n v="3441.46"/>
  </r>
  <r>
    <s v="Basketball"/>
    <s v="Air Jordan"/>
    <x v="6"/>
    <s v="Number"/>
    <s v="6"/>
    <s v="Yes"/>
    <n v="4"/>
    <s v="Sold"/>
    <m/>
    <n v="0.46"/>
    <s v="Valid"/>
    <s v="Include"/>
    <n v="0"/>
    <s v="Insufficient Data"/>
    <s v="Missing Information"/>
    <s v="Exclude"/>
    <x v="2"/>
    <s v="Missing Date"/>
    <s v="No"/>
    <s v="Retail"/>
    <s v="Hyderabad"/>
    <x v="1"/>
    <n v="419.79"/>
  </r>
  <r>
    <s v="Lifestyle"/>
    <s v="Dunk Low"/>
    <x v="1"/>
    <s v="Alphabet"/>
    <s v="L"/>
    <s v="Yes"/>
    <n v="1"/>
    <s v="Sold"/>
    <m/>
    <n v="0.61"/>
    <s v="Valid"/>
    <s v="Include"/>
    <n v="0"/>
    <s v="Insufficient Data"/>
    <s v="Missing Information"/>
    <s v="Exclude"/>
    <x v="518"/>
    <d v="2023-11-17T00:00:00"/>
    <s v="Yes"/>
    <s v="Online"/>
    <s v="Delhi"/>
    <x v="4"/>
    <n v="3454.42"/>
  </r>
  <r>
    <s v="Training"/>
    <s v="Flex Trainer"/>
    <x v="2"/>
    <s v="Alphabet"/>
    <s v="XL"/>
    <s v="Yes"/>
    <m/>
    <s v="Available"/>
    <n v="6358.33"/>
    <m/>
    <s v="Invalid"/>
    <s v="Exclude"/>
    <n v="0"/>
    <s v="Insufficient Data"/>
    <s v="Missing Information"/>
    <s v="Exclude"/>
    <x v="113"/>
    <d v="2025-06-28T00:00:00"/>
    <s v="Yes"/>
    <s v="Retail"/>
    <s v="Hyderabad"/>
    <x v="1"/>
    <n v="290.35000000000002"/>
  </r>
  <r>
    <s v="Training"/>
    <s v="SuperRep Go"/>
    <x v="8"/>
    <s v="Number"/>
    <s v="7"/>
    <s v="Yes"/>
    <m/>
    <s v="Available"/>
    <m/>
    <m/>
    <s v="Invalid"/>
    <s v="Exclude"/>
    <n v="0"/>
    <s v="Insufficient Data"/>
    <s v="Missing Information"/>
    <s v="Exclude"/>
    <x v="188"/>
    <d v="2025-05-01T00:00:00"/>
    <s v="Yes"/>
    <s v="Retail"/>
    <s v="Delhi"/>
    <x v="4"/>
    <n v="2972.96"/>
  </r>
  <r>
    <s v="Training"/>
    <s v="ZoomX Invincible"/>
    <x v="1"/>
    <s v="Alphabet"/>
    <s v="L"/>
    <s v="Yes"/>
    <n v="2"/>
    <s v="Sold"/>
    <n v="7356.92"/>
    <m/>
    <s v="Invalid"/>
    <s v="Exclude"/>
    <n v="0"/>
    <n v="14713.84"/>
    <s v="Valid Revenue"/>
    <s v="Include"/>
    <x v="2"/>
    <s v="Missing Date"/>
    <s v="No"/>
    <s v="Online"/>
    <s v="Hyderabad"/>
    <x v="1"/>
    <n v="-1144.1600000000001"/>
  </r>
  <r>
    <s v="Basketball"/>
    <s v="LeBron 20"/>
    <x v="4"/>
    <s v="Missing"/>
    <s v="Unknown"/>
    <s v="No"/>
    <n v="3"/>
    <s v="Sold"/>
    <m/>
    <n v="0.64"/>
    <s v="Valid"/>
    <s v="Include"/>
    <n v="0"/>
    <s v="Insufficient Data"/>
    <s v="Missing Information"/>
    <s v="Exclude"/>
    <x v="499"/>
    <d v="2025-02-14T00:00:00"/>
    <s v="Yes"/>
    <s v="Retail"/>
    <s v="Kolkata"/>
    <x v="6"/>
    <n v="2985.34"/>
  </r>
  <r>
    <s v="Lifestyle"/>
    <s v="Waffle One"/>
    <x v="2"/>
    <s v="Alphabet"/>
    <s v="XL"/>
    <s v="Yes"/>
    <m/>
    <s v="Available"/>
    <m/>
    <m/>
    <s v="Invalid"/>
    <s v="Exclude"/>
    <n v="0"/>
    <s v="Insufficient Data"/>
    <s v="Missing Information"/>
    <s v="Exclude"/>
    <x v="3"/>
    <d v="2024-10-04T00:00:00"/>
    <s v="Yes"/>
    <s v="Online"/>
    <s v="bengaluru"/>
    <x v="0"/>
    <n v="3405.94"/>
  </r>
  <r>
    <s v="Running"/>
    <s v="Free RN"/>
    <x v="3"/>
    <s v="Number"/>
    <s v="11"/>
    <s v="Yes"/>
    <n v="0"/>
    <s v="Available"/>
    <n v="3554.76"/>
    <n v="0.51"/>
    <s v="Valid"/>
    <s v="Include"/>
    <n v="0"/>
    <n v="0"/>
    <s v="No Recorded Revenue"/>
    <s v="Exclude"/>
    <x v="519"/>
    <d v="2025-04-27T00:00:00"/>
    <s v="Yes"/>
    <s v="Online"/>
    <s v="Bangalore"/>
    <x v="5"/>
    <n v="-593.5"/>
  </r>
  <r>
    <s v="Basketball"/>
    <s v="LeBron 20"/>
    <x v="1"/>
    <s v="Alphabet"/>
    <s v="L"/>
    <s v="Yes"/>
    <n v="3"/>
    <s v="Sold"/>
    <n v="7599.38"/>
    <n v="1.17"/>
    <s v="Invalid"/>
    <s v="Exclude"/>
    <n v="-3875.68"/>
    <s v="Insufficient Data"/>
    <s v="Missing Information"/>
    <s v="Exclude"/>
    <x v="2"/>
    <s v="Missing Date"/>
    <s v="No"/>
    <s v="Retail"/>
    <s v="Delhi"/>
    <x v="4"/>
    <n v="-633.80999999999995"/>
  </r>
  <r>
    <s v="Training"/>
    <s v="ZoomX Invincible"/>
    <x v="0"/>
    <s v="Alphabet"/>
    <s v="M"/>
    <s v="Yes"/>
    <m/>
    <s v="Available"/>
    <n v="6944.2"/>
    <m/>
    <s v="Invalid"/>
    <s v="Exclude"/>
    <n v="0"/>
    <s v="Insufficient Data"/>
    <s v="Missing Information"/>
    <s v="Exclude"/>
    <x v="130"/>
    <d v="2025-05-17T00:00:00"/>
    <s v="Yes"/>
    <s v="Online"/>
    <s v="Hyderabad"/>
    <x v="1"/>
    <n v="764.21"/>
  </r>
  <r>
    <s v="Training"/>
    <s v="SuperRep Go"/>
    <x v="2"/>
    <s v="Alphabet"/>
    <s v="XL"/>
    <s v="Yes"/>
    <n v="3"/>
    <s v="Sold"/>
    <m/>
    <m/>
    <s v="Invalid"/>
    <s v="Exclude"/>
    <n v="0"/>
    <s v="Insufficient Data"/>
    <s v="Missing Information"/>
    <s v="Exclude"/>
    <x v="310"/>
    <d v="2024-09-17T00:00:00"/>
    <s v="Yes"/>
    <s v="Retail"/>
    <s v="Delhi"/>
    <x v="4"/>
    <n v="1773.99"/>
  </r>
  <r>
    <s v="Training"/>
    <s v="SuperRep Go"/>
    <x v="4"/>
    <s v="Missing"/>
    <s v="Unknown"/>
    <s v="No"/>
    <m/>
    <s v="Available"/>
    <n v="8517.6200000000008"/>
    <m/>
    <s v="Invalid"/>
    <s v="Exclude"/>
    <n v="0"/>
    <s v="Insufficient Data"/>
    <s v="Missing Information"/>
    <s v="Exclude"/>
    <x v="2"/>
    <s v="Missing Date"/>
    <s v="No"/>
    <s v="Retail"/>
    <s v="Delhi"/>
    <x v="4"/>
    <n v="962.82"/>
  </r>
  <r>
    <s v="Soccer"/>
    <s v="Tiempo Legend"/>
    <x v="0"/>
    <s v="Alphabet"/>
    <s v="M"/>
    <s v="Yes"/>
    <n v="3"/>
    <s v="Sold"/>
    <m/>
    <m/>
    <s v="Invalid"/>
    <s v="Exclude"/>
    <n v="0"/>
    <s v="Insufficient Data"/>
    <s v="Missing Information"/>
    <s v="Exclude"/>
    <x v="2"/>
    <s v="Missing Date"/>
    <s v="No"/>
    <s v="Online"/>
    <s v="bengaluru"/>
    <x v="0"/>
    <n v="996.15"/>
  </r>
  <r>
    <s v="Basketball"/>
    <s v="LeBron 20"/>
    <x v="2"/>
    <s v="Alphabet"/>
    <s v="XL"/>
    <s v="Yes"/>
    <n v="4"/>
    <s v="Sold"/>
    <n v="3305.6"/>
    <n v="0.7"/>
    <s v="Valid"/>
    <s v="Include"/>
    <n v="3966.72"/>
    <n v="3966.7200000000003"/>
    <s v="Valid Revenue"/>
    <s v="Include"/>
    <x v="81"/>
    <d v="2024-08-27T00:00:00"/>
    <s v="Yes"/>
    <s v="Online"/>
    <s v="Kolkata"/>
    <x v="6"/>
    <n v="1605.13"/>
  </r>
  <r>
    <s v="Basketball"/>
    <s v="LeBron 20"/>
    <x v="1"/>
    <s v="Alphabet"/>
    <s v="L"/>
    <s v="Yes"/>
    <n v="0"/>
    <s v="Available"/>
    <n v="3304.18"/>
    <n v="0.9"/>
    <s v="Valid"/>
    <s v="Include"/>
    <n v="0"/>
    <n v="0"/>
    <s v="No Recorded Revenue"/>
    <s v="Exclude"/>
    <x v="2"/>
    <s v="Missing Date"/>
    <s v="No"/>
    <s v="Retail"/>
    <s v="Pune"/>
    <x v="3"/>
    <n v="3345.28"/>
  </r>
  <r>
    <s v="Soccer"/>
    <s v="Phantom GT"/>
    <x v="2"/>
    <s v="Alphabet"/>
    <s v="XL"/>
    <s v="Yes"/>
    <n v="-1"/>
    <s v="Check Return/Refund"/>
    <n v="4310.8999999999996"/>
    <m/>
    <s v="Invalid"/>
    <s v="Exclude"/>
    <n v="0"/>
    <n v="-4310.8999999999996"/>
    <s v="Negative Revenue"/>
    <s v="Exclude"/>
    <x v="68"/>
    <d v="2024-12-24T00:00:00"/>
    <s v="Yes"/>
    <s v="Retail"/>
    <s v="Hyderabad"/>
    <x v="1"/>
    <n v="3835.88"/>
  </r>
  <r>
    <s v="Training"/>
    <s v="SuperRep Go"/>
    <x v="4"/>
    <s v="Missing"/>
    <s v="Unknown"/>
    <s v="No"/>
    <m/>
    <s v="Available"/>
    <m/>
    <m/>
    <s v="Invalid"/>
    <s v="Exclude"/>
    <n v="0"/>
    <s v="Insufficient Data"/>
    <s v="Missing Information"/>
    <s v="Exclude"/>
    <x v="313"/>
    <d v="2025-03-18T00:00:00"/>
    <s v="Yes"/>
    <s v="Online"/>
    <s v="Delhi"/>
    <x v="4"/>
    <n v="2594.37"/>
  </r>
  <r>
    <s v="Running"/>
    <s v="Air Zoom"/>
    <x v="2"/>
    <s v="Alphabet"/>
    <s v="XL"/>
    <s v="Yes"/>
    <m/>
    <s v="Available"/>
    <n v="3224.56"/>
    <m/>
    <s v="Invalid"/>
    <s v="Exclude"/>
    <n v="0"/>
    <s v="Insufficient Data"/>
    <s v="Missing Information"/>
    <s v="Exclude"/>
    <x v="487"/>
    <d v="2024-08-13T00:00:00"/>
    <s v="Yes"/>
    <s v="Retail"/>
    <s v="Kolkata"/>
    <x v="6"/>
    <n v="2178.2199999999998"/>
  </r>
  <r>
    <s v="Training"/>
    <s v="Flex Trainer"/>
    <x v="3"/>
    <s v="Number"/>
    <s v="11"/>
    <s v="Yes"/>
    <n v="0"/>
    <s v="Available"/>
    <n v="6473.43"/>
    <n v="0.1"/>
    <s v="Valid"/>
    <s v="Include"/>
    <n v="0"/>
    <n v="0"/>
    <s v="No Recorded Revenue"/>
    <s v="Exclude"/>
    <x v="2"/>
    <s v="Missing Date"/>
    <s v="No"/>
    <s v="Retail"/>
    <s v="Pune"/>
    <x v="3"/>
    <n v="2954.36"/>
  </r>
  <r>
    <s v="Soccer"/>
    <s v="Premier III"/>
    <x v="4"/>
    <s v="Missing"/>
    <s v="Unknown"/>
    <s v="No"/>
    <n v="0"/>
    <s v="Available"/>
    <m/>
    <n v="1.1000000000000001"/>
    <s v="Invalid"/>
    <s v="Exclude"/>
    <n v="0"/>
    <s v="Insufficient Data"/>
    <s v="Missing Information"/>
    <s v="Exclude"/>
    <x v="261"/>
    <d v="2025-02-25T00:00:00"/>
    <s v="Yes"/>
    <s v="Online"/>
    <s v="Mumbai"/>
    <x v="2"/>
    <n v="-185.41"/>
  </r>
  <r>
    <s v="Training"/>
    <s v="SuperRep Go"/>
    <x v="4"/>
    <s v="Missing"/>
    <s v="Unknown"/>
    <s v="No"/>
    <n v="3"/>
    <s v="Sold"/>
    <n v="3656.98"/>
    <n v="0.06"/>
    <s v="Valid"/>
    <s v="Include"/>
    <n v="10312.68"/>
    <n v="10312.6836"/>
    <s v="Valid Revenue"/>
    <s v="Include"/>
    <x v="2"/>
    <s v="Missing Date"/>
    <s v="No"/>
    <s v="Online"/>
    <s v="Hyderabad"/>
    <x v="1"/>
    <n v="1953.91"/>
  </r>
  <r>
    <s v="Soccer"/>
    <s v="Tiempo Legend"/>
    <x v="0"/>
    <s v="Alphabet"/>
    <s v="M"/>
    <s v="Yes"/>
    <m/>
    <s v="Available"/>
    <n v="7237.49"/>
    <m/>
    <s v="Invalid"/>
    <s v="Exclude"/>
    <n v="0"/>
    <s v="Insufficient Data"/>
    <s v="Missing Information"/>
    <s v="Exclude"/>
    <x v="2"/>
    <s v="Missing Date"/>
    <s v="No"/>
    <s v="Online"/>
    <s v="Bangalore"/>
    <x v="5"/>
    <n v="-376.24"/>
  </r>
  <r>
    <s v="Soccer"/>
    <s v="Premier III"/>
    <x v="0"/>
    <s v="Alphabet"/>
    <s v="M"/>
    <s v="Yes"/>
    <m/>
    <s v="Available"/>
    <n v="8737.43"/>
    <m/>
    <s v="Invalid"/>
    <s v="Exclude"/>
    <n v="0"/>
    <s v="Insufficient Data"/>
    <s v="Missing Information"/>
    <s v="Exclude"/>
    <x v="274"/>
    <d v="2025-05-10T00:00:00"/>
    <s v="Yes"/>
    <s v="Retail"/>
    <s v="Delhi"/>
    <x v="4"/>
    <n v="-1174.75"/>
  </r>
  <r>
    <s v="Basketball"/>
    <s v="Air Jordan"/>
    <x v="2"/>
    <s v="Alphabet"/>
    <s v="XL"/>
    <s v="Yes"/>
    <m/>
    <s v="Available"/>
    <m/>
    <m/>
    <s v="Invalid"/>
    <s v="Exclude"/>
    <n v="0"/>
    <s v="Insufficient Data"/>
    <s v="Missing Information"/>
    <s v="Exclude"/>
    <x v="98"/>
    <d v="2025-03-30T00:00:00"/>
    <s v="Yes"/>
    <s v="Retail"/>
    <s v="Bangalore"/>
    <x v="5"/>
    <n v="-685.96"/>
  </r>
  <r>
    <s v="Training"/>
    <s v="Metcon 7"/>
    <x v="2"/>
    <s v="Alphabet"/>
    <s v="XL"/>
    <s v="Yes"/>
    <n v="2"/>
    <s v="Sold"/>
    <m/>
    <m/>
    <s v="Invalid"/>
    <s v="Exclude"/>
    <n v="0"/>
    <s v="Insufficient Data"/>
    <s v="Missing Information"/>
    <s v="Exclude"/>
    <x v="66"/>
    <d v="2024-11-10T00:00:00"/>
    <s v="Yes"/>
    <s v="Online"/>
    <s v="bengaluru"/>
    <x v="0"/>
    <n v="-512.97"/>
  </r>
  <r>
    <s v="Basketball"/>
    <s v="Kyrie Flytrap"/>
    <x v="10"/>
    <s v="Number"/>
    <s v="8"/>
    <s v="Yes"/>
    <m/>
    <s v="Available"/>
    <n v="4967.6899999999996"/>
    <m/>
    <s v="Invalid"/>
    <s v="Exclude"/>
    <n v="0"/>
    <s v="Insufficient Data"/>
    <s v="Missing Information"/>
    <s v="Exclude"/>
    <x v="7"/>
    <d v="2025-01-16T00:00:00"/>
    <s v="Yes"/>
    <s v="Retail"/>
    <s v="Delhi"/>
    <x v="4"/>
    <n v="-136.16"/>
  </r>
  <r>
    <s v="Basketball"/>
    <s v="Zoom Freak"/>
    <x v="9"/>
    <s v="Number"/>
    <s v="10"/>
    <s v="Yes"/>
    <n v="4"/>
    <s v="Sold"/>
    <m/>
    <m/>
    <s v="Invalid"/>
    <s v="Exclude"/>
    <n v="0"/>
    <s v="Insufficient Data"/>
    <s v="Missing Information"/>
    <s v="Exclude"/>
    <x v="413"/>
    <d v="2025-06-07T00:00:00"/>
    <s v="Yes"/>
    <s v="Online"/>
    <s v="Mumbai"/>
    <x v="2"/>
    <n v="3824.51"/>
  </r>
  <r>
    <s v="Training"/>
    <s v="ZoomX Invincible"/>
    <x v="4"/>
    <s v="Missing"/>
    <s v="Unknown"/>
    <s v="No"/>
    <m/>
    <s v="Available"/>
    <n v="3737.67"/>
    <m/>
    <s v="Invalid"/>
    <s v="Exclude"/>
    <n v="0"/>
    <s v="Insufficient Data"/>
    <s v="Missing Information"/>
    <s v="Exclude"/>
    <x v="248"/>
    <d v="2024-12-30T00:00:00"/>
    <s v="Yes"/>
    <s v="Online"/>
    <s v="Mumbai"/>
    <x v="2"/>
    <n v="-341.37"/>
  </r>
  <r>
    <s v="Soccer"/>
    <s v="Phantom GT"/>
    <x v="4"/>
    <s v="Missing"/>
    <s v="Unknown"/>
    <s v="No"/>
    <m/>
    <s v="Available"/>
    <n v="8925.2900000000009"/>
    <n v="0.05"/>
    <s v="Valid"/>
    <s v="Include"/>
    <n v="0"/>
    <s v="Insufficient Data"/>
    <s v="Missing Information"/>
    <s v="Exclude"/>
    <x v="496"/>
    <d v="2024-07-24T00:00:00"/>
    <s v="Yes"/>
    <s v="Online"/>
    <s v="Kolkata"/>
    <x v="6"/>
    <n v="-407.63"/>
  </r>
  <r>
    <s v="Training"/>
    <s v="ZoomX Invincible"/>
    <x v="2"/>
    <s v="Alphabet"/>
    <s v="XL"/>
    <s v="Yes"/>
    <m/>
    <s v="Available"/>
    <n v="4392.78"/>
    <m/>
    <s v="Invalid"/>
    <s v="Exclude"/>
    <n v="0"/>
    <s v="Insufficient Data"/>
    <s v="Missing Information"/>
    <s v="Exclude"/>
    <x v="17"/>
    <d v="2025-01-10T00:00:00"/>
    <s v="Yes"/>
    <s v="Online"/>
    <s v="Delhi"/>
    <x v="4"/>
    <n v="676.44"/>
  </r>
  <r>
    <s v="Training"/>
    <s v="ZoomX Invincible"/>
    <x v="1"/>
    <s v="Alphabet"/>
    <s v="L"/>
    <s v="Yes"/>
    <n v="0"/>
    <s v="Available"/>
    <n v="9453.17"/>
    <m/>
    <s v="Invalid"/>
    <s v="Exclude"/>
    <n v="0"/>
    <n v="0"/>
    <s v="No Recorded Revenue"/>
    <s v="Exclude"/>
    <x v="171"/>
    <d v="2025-02-13T00:00:00"/>
    <s v="Yes"/>
    <s v="Retail"/>
    <s v="Bangalore"/>
    <x v="5"/>
    <n v="3832.99"/>
  </r>
  <r>
    <s v="Training"/>
    <s v="Flex Trainer"/>
    <x v="0"/>
    <s v="Alphabet"/>
    <s v="M"/>
    <s v="Yes"/>
    <m/>
    <s v="Available"/>
    <m/>
    <m/>
    <s v="Invalid"/>
    <s v="Exclude"/>
    <n v="0"/>
    <s v="Insufficient Data"/>
    <s v="Missing Information"/>
    <s v="Exclude"/>
    <x v="2"/>
    <s v="Missing Date"/>
    <s v="No"/>
    <s v="Online"/>
    <s v="Delhi"/>
    <x v="4"/>
    <n v="2262.3000000000002"/>
  </r>
  <r>
    <s v="Basketball"/>
    <s v="Air Jordan"/>
    <x v="4"/>
    <s v="Missing"/>
    <s v="Unknown"/>
    <s v="No"/>
    <m/>
    <s v="Available"/>
    <m/>
    <n v="1.22"/>
    <s v="Invalid"/>
    <s v="Exclude"/>
    <n v="0"/>
    <s v="Insufficient Data"/>
    <s v="Missing Information"/>
    <s v="Exclude"/>
    <x v="172"/>
    <d v="2025-07-13T00:00:00"/>
    <s v="Yes"/>
    <s v="Retail"/>
    <s v="Delhi"/>
    <x v="4"/>
    <n v="2784.1"/>
  </r>
  <r>
    <s v="Soccer"/>
    <s v="Premier III"/>
    <x v="3"/>
    <s v="Number"/>
    <s v="11"/>
    <s v="Yes"/>
    <n v="-1"/>
    <s v="Check Return/Refund"/>
    <n v="5255.98"/>
    <n v="1.03"/>
    <s v="Invalid"/>
    <s v="Exclude"/>
    <n v="157.68"/>
    <s v="Insufficient Data"/>
    <s v="Missing Information"/>
    <s v="Exclude"/>
    <x v="520"/>
    <d v="2024-06-08T00:00:00"/>
    <s v="Yes"/>
    <s v="Online"/>
    <s v="Pune"/>
    <x v="3"/>
    <n v="-1067.96"/>
  </r>
  <r>
    <s v="Soccer"/>
    <s v="Tiempo Legend"/>
    <x v="2"/>
    <s v="Alphabet"/>
    <s v="XL"/>
    <s v="Yes"/>
    <n v="-1"/>
    <s v="Check Return/Refund"/>
    <m/>
    <m/>
    <s v="Invalid"/>
    <s v="Exclude"/>
    <n v="0"/>
    <s v="Insufficient Data"/>
    <s v="Missing Information"/>
    <s v="Exclude"/>
    <x v="26"/>
    <d v="2025-02-15T00:00:00"/>
    <s v="Yes"/>
    <s v="Online"/>
    <s v="Hyderabad"/>
    <x v="1"/>
    <n v="366.35"/>
  </r>
  <r>
    <s v="Basketball"/>
    <s v="Kyrie Flytrap"/>
    <x v="4"/>
    <s v="Missing"/>
    <s v="Unknown"/>
    <s v="No"/>
    <m/>
    <s v="Available"/>
    <n v="6289.82"/>
    <n v="0.94"/>
    <s v="Valid"/>
    <s v="Include"/>
    <n v="0"/>
    <s v="Insufficient Data"/>
    <s v="Missing Information"/>
    <s v="Exclude"/>
    <x v="2"/>
    <s v="Missing Date"/>
    <s v="No"/>
    <s v="Online"/>
    <s v="Mumbai"/>
    <x v="2"/>
    <n v="209.79"/>
  </r>
  <r>
    <s v="Soccer"/>
    <s v="Tiempo Legend"/>
    <x v="10"/>
    <s v="Number"/>
    <s v="8"/>
    <s v="Yes"/>
    <n v="2"/>
    <s v="Sold"/>
    <n v="6050.27"/>
    <n v="0.69"/>
    <s v="Valid"/>
    <s v="Include"/>
    <n v="3751.17"/>
    <n v="3751.1674000000007"/>
    <s v="Valid Revenue"/>
    <s v="Include"/>
    <x v="2"/>
    <s v="Missing Date"/>
    <s v="No"/>
    <s v="Retail"/>
    <s v="Delhi"/>
    <x v="4"/>
    <n v="3332.49"/>
  </r>
  <r>
    <s v="Basketball"/>
    <s v="LeBron 20"/>
    <x v="1"/>
    <s v="Alphabet"/>
    <s v="L"/>
    <s v="Yes"/>
    <n v="1"/>
    <s v="Sold"/>
    <m/>
    <n v="7.0000000000000007E-2"/>
    <s v="Valid"/>
    <s v="Include"/>
    <n v="0"/>
    <s v="Insufficient Data"/>
    <s v="Missing Information"/>
    <s v="Exclude"/>
    <x v="185"/>
    <d v="2025-02-27T00:00:00"/>
    <s v="Yes"/>
    <s v="Retail"/>
    <s v="Hyderabad"/>
    <x v="1"/>
    <n v="1353.92"/>
  </r>
  <r>
    <s v="Basketball"/>
    <s v="Zoom Freak"/>
    <x v="1"/>
    <s v="Alphabet"/>
    <s v="L"/>
    <s v="Yes"/>
    <n v="1"/>
    <s v="Sold"/>
    <m/>
    <n v="0.75"/>
    <s v="Valid"/>
    <s v="Include"/>
    <n v="0"/>
    <s v="Insufficient Data"/>
    <s v="Missing Information"/>
    <s v="Exclude"/>
    <x v="2"/>
    <s v="Missing Date"/>
    <s v="No"/>
    <s v="Retail"/>
    <s v="Pune"/>
    <x v="3"/>
    <n v="-579.76"/>
  </r>
  <r>
    <s v="Basketball"/>
    <s v="Zoom Freak"/>
    <x v="0"/>
    <s v="Alphabet"/>
    <s v="M"/>
    <s v="Yes"/>
    <n v="3"/>
    <s v="Sold"/>
    <n v="9599.44"/>
    <m/>
    <s v="Invalid"/>
    <s v="Exclude"/>
    <n v="0"/>
    <n v="28798.32"/>
    <s v="Valid Revenue"/>
    <s v="Include"/>
    <x v="63"/>
    <d v="2024-11-01T00:00:00"/>
    <s v="Yes"/>
    <s v="Retail"/>
    <s v="Delhi"/>
    <x v="4"/>
    <n v="-553.29999999999995"/>
  </r>
  <r>
    <s v="Running"/>
    <s v="Air Zoom"/>
    <x v="2"/>
    <s v="Alphabet"/>
    <s v="XL"/>
    <s v="Yes"/>
    <m/>
    <s v="Available"/>
    <m/>
    <n v="0.12"/>
    <s v="Valid"/>
    <s v="Include"/>
    <n v="0"/>
    <s v="Insufficient Data"/>
    <s v="Missing Information"/>
    <s v="Exclude"/>
    <x v="24"/>
    <d v="2025-04-30T00:00:00"/>
    <s v="Yes"/>
    <s v="Retail"/>
    <s v="Mumbai"/>
    <x v="2"/>
    <n v="1461.25"/>
  </r>
  <r>
    <s v="Running"/>
    <s v="Pegasus Turbo"/>
    <x v="2"/>
    <s v="Alphabet"/>
    <s v="XL"/>
    <s v="Yes"/>
    <m/>
    <s v="Available"/>
    <m/>
    <n v="0.85"/>
    <s v="Valid"/>
    <s v="Include"/>
    <n v="0"/>
    <s v="Insufficient Data"/>
    <s v="Missing Information"/>
    <s v="Exclude"/>
    <x v="485"/>
    <d v="2025-01-02T00:00:00"/>
    <s v="Yes"/>
    <s v="Online"/>
    <s v="Kolkata"/>
    <x v="6"/>
    <n v="3175.54"/>
  </r>
  <r>
    <s v="Running"/>
    <s v="React Infinity"/>
    <x v="5"/>
    <s v="Number"/>
    <s v="9"/>
    <s v="Yes"/>
    <m/>
    <s v="Available"/>
    <m/>
    <m/>
    <s v="Invalid"/>
    <s v="Exclude"/>
    <n v="0"/>
    <s v="Insufficient Data"/>
    <s v="Missing Information"/>
    <s v="Exclude"/>
    <x v="2"/>
    <s v="Missing Date"/>
    <s v="No"/>
    <s v="Online"/>
    <s v="Pune"/>
    <x v="3"/>
    <n v="-101.29"/>
  </r>
  <r>
    <s v="Soccer"/>
    <s v="Phantom GT"/>
    <x v="1"/>
    <s v="Alphabet"/>
    <s v="L"/>
    <s v="Yes"/>
    <n v="2"/>
    <s v="Sold"/>
    <n v="7775.87"/>
    <m/>
    <s v="Invalid"/>
    <s v="Exclude"/>
    <n v="0"/>
    <n v="15551.74"/>
    <s v="Valid Revenue"/>
    <s v="Include"/>
    <x v="276"/>
    <d v="2025-05-28T00:00:00"/>
    <s v="Yes"/>
    <s v="Retail"/>
    <s v="Bangalore"/>
    <x v="5"/>
    <n v="1143.1099999999999"/>
  </r>
  <r>
    <s v="Soccer"/>
    <s v="Tiempo Legend"/>
    <x v="8"/>
    <s v="Number"/>
    <s v="7"/>
    <s v="Yes"/>
    <m/>
    <s v="Available"/>
    <m/>
    <m/>
    <s v="Invalid"/>
    <s v="Exclude"/>
    <n v="0"/>
    <s v="Insufficient Data"/>
    <s v="Missing Information"/>
    <s v="Exclude"/>
    <x v="50"/>
    <d v="2024-12-10T00:00:00"/>
    <s v="Yes"/>
    <s v="Retail"/>
    <s v="Kolkata"/>
    <x v="6"/>
    <n v="3926.59"/>
  </r>
  <r>
    <s v="Lifestyle"/>
    <s v="Dunk Low"/>
    <x v="2"/>
    <s v="Alphabet"/>
    <s v="XL"/>
    <s v="Yes"/>
    <n v="4"/>
    <s v="Sold"/>
    <n v="7588.77"/>
    <n v="0.14000000000000001"/>
    <s v="Valid"/>
    <s v="Include"/>
    <n v="26105.37"/>
    <n v="26105.3688"/>
    <s v="Valid Revenue"/>
    <s v="Include"/>
    <x v="350"/>
    <d v="2024-09-04T00:00:00"/>
    <s v="Yes"/>
    <s v="Online"/>
    <s v="Hyderabad"/>
    <x v="1"/>
    <n v="3435.73"/>
  </r>
  <r>
    <s v="Running"/>
    <s v="React Infinity"/>
    <x v="1"/>
    <s v="Alphabet"/>
    <s v="L"/>
    <s v="Yes"/>
    <n v="3"/>
    <s v="Sold"/>
    <m/>
    <m/>
    <s v="Invalid"/>
    <s v="Exclude"/>
    <n v="0"/>
    <s v="Insufficient Data"/>
    <s v="Missing Information"/>
    <s v="Exclude"/>
    <x v="2"/>
    <s v="Missing Date"/>
    <s v="No"/>
    <s v="Retail"/>
    <s v="Delhi"/>
    <x v="4"/>
    <n v="3362.1"/>
  </r>
  <r>
    <s v="Running"/>
    <s v="Free RN"/>
    <x v="4"/>
    <s v="Missing"/>
    <s v="Unknown"/>
    <s v="No"/>
    <n v="0"/>
    <s v="Available"/>
    <n v="3253.63"/>
    <m/>
    <s v="Invalid"/>
    <s v="Exclude"/>
    <n v="0"/>
    <n v="0"/>
    <s v="No Recorded Revenue"/>
    <s v="Exclude"/>
    <x v="313"/>
    <d v="2025-03-18T00:00:00"/>
    <s v="Yes"/>
    <s v="Retail"/>
    <s v="Kolkata"/>
    <x v="6"/>
    <n v="389.71"/>
  </r>
  <r>
    <s v="Soccer"/>
    <s v="Premier III"/>
    <x v="1"/>
    <s v="Alphabet"/>
    <s v="L"/>
    <s v="Yes"/>
    <m/>
    <s v="Available"/>
    <m/>
    <m/>
    <s v="Invalid"/>
    <s v="Exclude"/>
    <n v="0"/>
    <s v="Insufficient Data"/>
    <s v="Missing Information"/>
    <s v="Exclude"/>
    <x v="2"/>
    <s v="Missing Date"/>
    <s v="No"/>
    <s v="Retail"/>
    <s v="Delhi"/>
    <x v="4"/>
    <n v="-286.57"/>
  </r>
  <r>
    <s v="Basketball"/>
    <s v="Zoom Freak"/>
    <x v="2"/>
    <s v="Alphabet"/>
    <s v="XL"/>
    <s v="Yes"/>
    <m/>
    <s v="Available"/>
    <n v="2913.15"/>
    <m/>
    <s v="Invalid"/>
    <s v="Exclude"/>
    <n v="0"/>
    <s v="Insufficient Data"/>
    <s v="Missing Information"/>
    <s v="Exclude"/>
    <x v="365"/>
    <d v="2025-03-13T00:00:00"/>
    <s v="Yes"/>
    <s v="Online"/>
    <s v="Pune"/>
    <x v="3"/>
    <n v="1834.09"/>
  </r>
  <r>
    <s v="Soccer"/>
    <s v="Premier III"/>
    <x v="0"/>
    <s v="Alphabet"/>
    <s v="M"/>
    <s v="Yes"/>
    <n v="1"/>
    <s v="Sold"/>
    <n v="5598.98"/>
    <m/>
    <s v="Invalid"/>
    <s v="Exclude"/>
    <n v="0"/>
    <n v="5598.98"/>
    <s v="Valid Revenue"/>
    <s v="Include"/>
    <x v="409"/>
    <d v="2025-05-07T00:00:00"/>
    <s v="Yes"/>
    <s v="Retail"/>
    <s v="Mumbai"/>
    <x v="2"/>
    <n v="3070.67"/>
  </r>
  <r>
    <s v="Basketball"/>
    <s v="LeBron 20"/>
    <x v="1"/>
    <s v="Alphabet"/>
    <s v="L"/>
    <s v="Yes"/>
    <n v="-1"/>
    <s v="Check Return/Refund"/>
    <n v="6977.03"/>
    <m/>
    <s v="Invalid"/>
    <s v="Exclude"/>
    <n v="0"/>
    <n v="-6977.03"/>
    <s v="Negative Revenue"/>
    <s v="Exclude"/>
    <x v="11"/>
    <d v="2025-05-31T00:00:00"/>
    <s v="Yes"/>
    <s v="Online"/>
    <s v="Pune"/>
    <x v="3"/>
    <n v="-670.41"/>
  </r>
  <r>
    <s v="Training"/>
    <s v="ZoomX Invincible"/>
    <x v="2"/>
    <s v="Alphabet"/>
    <s v="XL"/>
    <s v="Yes"/>
    <n v="1"/>
    <s v="Sold"/>
    <n v="5255.09"/>
    <m/>
    <s v="Invalid"/>
    <s v="Exclude"/>
    <n v="0"/>
    <n v="5255.09"/>
    <s v="Valid Revenue"/>
    <s v="Include"/>
    <x v="507"/>
    <d v="2024-06-12T00:00:00"/>
    <s v="Yes"/>
    <s v="Retail"/>
    <s v="Delhi"/>
    <x v="4"/>
    <n v="2941.84"/>
  </r>
  <r>
    <s v="Soccer"/>
    <s v="Tiempo Legend"/>
    <x v="2"/>
    <s v="Alphabet"/>
    <s v="XL"/>
    <s v="Yes"/>
    <n v="2"/>
    <s v="Sold"/>
    <m/>
    <m/>
    <s v="Invalid"/>
    <s v="Exclude"/>
    <n v="0"/>
    <s v="Insufficient Data"/>
    <s v="Missing Information"/>
    <s v="Exclude"/>
    <x v="381"/>
    <d v="2024-10-29T00:00:00"/>
    <s v="Yes"/>
    <s v="Retail"/>
    <s v="Delhi"/>
    <x v="4"/>
    <n v="1253.02"/>
  </r>
  <r>
    <s v="Running"/>
    <s v="Free RN"/>
    <x v="0"/>
    <s v="Alphabet"/>
    <s v="M"/>
    <s v="Yes"/>
    <n v="2"/>
    <s v="Sold"/>
    <n v="7962.36"/>
    <m/>
    <s v="Invalid"/>
    <s v="Exclude"/>
    <n v="0"/>
    <n v="15924.72"/>
    <s v="Valid Revenue"/>
    <s v="Include"/>
    <x v="420"/>
    <d v="2025-03-12T00:00:00"/>
    <s v="Yes"/>
    <s v="Online"/>
    <s v="Pune"/>
    <x v="3"/>
    <n v="3067.47"/>
  </r>
  <r>
    <s v="Soccer"/>
    <s v="Premier III"/>
    <x v="1"/>
    <s v="Alphabet"/>
    <s v="L"/>
    <s v="Yes"/>
    <n v="3"/>
    <s v="Sold"/>
    <m/>
    <m/>
    <s v="Invalid"/>
    <s v="Exclude"/>
    <n v="0"/>
    <s v="Insufficient Data"/>
    <s v="Missing Information"/>
    <s v="Exclude"/>
    <x v="2"/>
    <s v="Missing Date"/>
    <s v="No"/>
    <s v="Retail"/>
    <s v="Kolkata"/>
    <x v="6"/>
    <n v="1315.69"/>
  </r>
  <r>
    <s v="Running"/>
    <s v="React Infinity"/>
    <x v="1"/>
    <s v="Alphabet"/>
    <s v="L"/>
    <s v="Yes"/>
    <n v="0"/>
    <s v="Available"/>
    <n v="4726.33"/>
    <m/>
    <s v="Invalid"/>
    <s v="Exclude"/>
    <n v="0"/>
    <n v="0"/>
    <s v="No Recorded Revenue"/>
    <s v="Exclude"/>
    <x v="38"/>
    <d v="2024-10-02T00:00:00"/>
    <s v="Yes"/>
    <s v="Online"/>
    <s v="Pune"/>
    <x v="3"/>
    <n v="3551.31"/>
  </r>
  <r>
    <s v="Running"/>
    <s v="Pegasus Turbo"/>
    <x v="0"/>
    <s v="Alphabet"/>
    <s v="M"/>
    <s v="Yes"/>
    <m/>
    <s v="Available"/>
    <m/>
    <n v="0.85"/>
    <s v="Valid"/>
    <s v="Include"/>
    <n v="0"/>
    <s v="Insufficient Data"/>
    <s v="Missing Information"/>
    <s v="Exclude"/>
    <x v="2"/>
    <s v="Missing Date"/>
    <s v="No"/>
    <s v="Online"/>
    <s v="Bangalore"/>
    <x v="5"/>
    <n v="1173.8"/>
  </r>
  <r>
    <s v="Lifestyle"/>
    <s v="Waffle One"/>
    <x v="6"/>
    <s v="Number"/>
    <s v="6"/>
    <s v="Yes"/>
    <n v="-1"/>
    <s v="Check Return/Refund"/>
    <m/>
    <m/>
    <s v="Invalid"/>
    <s v="Exclude"/>
    <n v="0"/>
    <s v="Insufficient Data"/>
    <s v="Missing Information"/>
    <s v="Exclude"/>
    <x v="349"/>
    <d v="2025-03-08T00:00:00"/>
    <s v="Yes"/>
    <s v="Retail"/>
    <s v="Bangalore"/>
    <x v="5"/>
    <n v="2281.5"/>
  </r>
  <r>
    <s v="Running"/>
    <s v="Air Zoom"/>
    <x v="1"/>
    <s v="Alphabet"/>
    <s v="L"/>
    <s v="Yes"/>
    <m/>
    <s v="Available"/>
    <n v="5540.68"/>
    <m/>
    <s v="Invalid"/>
    <s v="Exclude"/>
    <n v="0"/>
    <s v="Insufficient Data"/>
    <s v="Missing Information"/>
    <s v="Exclude"/>
    <x v="237"/>
    <d v="2025-06-09T00:00:00"/>
    <s v="Yes"/>
    <s v="Online"/>
    <s v="Pune"/>
    <x v="3"/>
    <n v="1252.1199999999999"/>
  </r>
  <r>
    <s v="Lifestyle"/>
    <s v="Blazer Mid"/>
    <x v="1"/>
    <s v="Alphabet"/>
    <s v="L"/>
    <s v="Yes"/>
    <m/>
    <s v="Available"/>
    <m/>
    <m/>
    <s v="Invalid"/>
    <s v="Exclude"/>
    <n v="0"/>
    <s v="Insufficient Data"/>
    <s v="Missing Information"/>
    <s v="Exclude"/>
    <x v="224"/>
    <d v="2025-05-23T00:00:00"/>
    <s v="Yes"/>
    <s v="Retail"/>
    <s v="Hyderabad"/>
    <x v="1"/>
    <n v="3939.3"/>
  </r>
  <r>
    <s v="Soccer"/>
    <s v="Phantom GT"/>
    <x v="1"/>
    <s v="Alphabet"/>
    <s v="L"/>
    <s v="Yes"/>
    <m/>
    <s v="Available"/>
    <m/>
    <m/>
    <s v="Invalid"/>
    <s v="Exclude"/>
    <n v="0"/>
    <s v="Insufficient Data"/>
    <s v="Missing Information"/>
    <s v="Exclude"/>
    <x v="2"/>
    <s v="Missing Date"/>
    <s v="No"/>
    <s v="Retail"/>
    <s v="Bangalore"/>
    <x v="5"/>
    <n v="1876.21"/>
  </r>
  <r>
    <s v="Basketball"/>
    <s v="LeBron 20"/>
    <x v="2"/>
    <s v="Alphabet"/>
    <s v="XL"/>
    <s v="Yes"/>
    <n v="0"/>
    <s v="Available"/>
    <n v="2187.0100000000002"/>
    <m/>
    <s v="Invalid"/>
    <s v="Exclude"/>
    <n v="0"/>
    <n v="0"/>
    <s v="No Recorded Revenue"/>
    <s v="Exclude"/>
    <x v="430"/>
    <d v="2025-01-21T00:00:00"/>
    <s v="Yes"/>
    <s v="Online"/>
    <s v="Kolkata"/>
    <x v="6"/>
    <n v="-197.46"/>
  </r>
  <r>
    <s v="Running"/>
    <s v="Pegasus Turbo"/>
    <x v="1"/>
    <s v="Alphabet"/>
    <s v="L"/>
    <s v="Yes"/>
    <m/>
    <s v="Available"/>
    <n v="4809.5"/>
    <m/>
    <s v="Invalid"/>
    <s v="Exclude"/>
    <n v="0"/>
    <s v="Insufficient Data"/>
    <s v="Missing Information"/>
    <s v="Exclude"/>
    <x v="461"/>
    <d v="2024-03-26T00:00:00"/>
    <s v="Yes"/>
    <s v="Online"/>
    <s v="Kolkata"/>
    <x v="6"/>
    <n v="3090.67"/>
  </r>
  <r>
    <s v="Basketball"/>
    <s v="LeBron 20"/>
    <x v="0"/>
    <s v="Alphabet"/>
    <s v="M"/>
    <s v="Yes"/>
    <n v="2"/>
    <s v="Sold"/>
    <m/>
    <n v="0.23"/>
    <s v="Valid"/>
    <s v="Include"/>
    <n v="0"/>
    <s v="Insufficient Data"/>
    <s v="Missing Information"/>
    <s v="Exclude"/>
    <x v="30"/>
    <d v="2025-04-19T00:00:00"/>
    <s v="Yes"/>
    <s v="Retail"/>
    <s v="Hyderabad"/>
    <x v="1"/>
    <n v="36.04"/>
  </r>
  <r>
    <s v="Lifestyle"/>
    <s v="Dunk Low"/>
    <x v="2"/>
    <s v="Alphabet"/>
    <s v="XL"/>
    <s v="Yes"/>
    <n v="2"/>
    <s v="Sold"/>
    <n v="4791.8599999999997"/>
    <m/>
    <s v="Invalid"/>
    <s v="Exclude"/>
    <n v="0"/>
    <n v="9583.7199999999993"/>
    <s v="Valid Revenue"/>
    <s v="Include"/>
    <x v="497"/>
    <d v="2024-11-08T00:00:00"/>
    <s v="Yes"/>
    <s v="Online"/>
    <s v="Mumbai"/>
    <x v="2"/>
    <n v="2972.86"/>
  </r>
  <r>
    <s v="Soccer"/>
    <s v="Premier III"/>
    <x v="1"/>
    <s v="Alphabet"/>
    <s v="L"/>
    <s v="Yes"/>
    <m/>
    <s v="Available"/>
    <m/>
    <m/>
    <s v="Invalid"/>
    <s v="Exclude"/>
    <n v="0"/>
    <s v="Insufficient Data"/>
    <s v="Missing Information"/>
    <s v="Exclude"/>
    <x v="73"/>
    <d v="2025-04-10T00:00:00"/>
    <s v="Yes"/>
    <s v="Retail"/>
    <s v="bengaluru"/>
    <x v="0"/>
    <n v="999.67"/>
  </r>
  <r>
    <s v="Running"/>
    <s v="Pegasus Turbo"/>
    <x v="4"/>
    <s v="Missing"/>
    <s v="Unknown"/>
    <s v="No"/>
    <n v="2"/>
    <s v="Sold"/>
    <n v="5636.21"/>
    <n v="0.74"/>
    <s v="Valid"/>
    <s v="Include"/>
    <n v="2930.83"/>
    <n v="2930.8292000000001"/>
    <s v="Valid Revenue"/>
    <s v="Include"/>
    <x v="2"/>
    <s v="Missing Date"/>
    <s v="No"/>
    <s v="Retail"/>
    <s v="Delhi"/>
    <x v="4"/>
    <n v="-984.86"/>
  </r>
  <r>
    <s v="Running"/>
    <s v="Free RN"/>
    <x v="4"/>
    <s v="Missing"/>
    <s v="Unknown"/>
    <s v="No"/>
    <n v="1"/>
    <s v="Sold"/>
    <n v="4199.97"/>
    <n v="0.9"/>
    <s v="Valid"/>
    <s v="Include"/>
    <n v="420"/>
    <n v="419.99699999999996"/>
    <s v="Valid Revenue"/>
    <s v="Include"/>
    <x v="419"/>
    <d v="2025-05-14T00:00:00"/>
    <s v="Yes"/>
    <s v="Retail"/>
    <s v="Mumbai"/>
    <x v="2"/>
    <n v="-861.44"/>
  </r>
  <r>
    <s v="Soccer"/>
    <s v="Phantom GT"/>
    <x v="8"/>
    <s v="Number"/>
    <s v="7"/>
    <s v="Yes"/>
    <m/>
    <s v="Available"/>
    <n v="3606.77"/>
    <m/>
    <s v="Invalid"/>
    <s v="Exclude"/>
    <n v="0"/>
    <s v="Insufficient Data"/>
    <s v="Missing Information"/>
    <s v="Exclude"/>
    <x v="454"/>
    <d v="2025-02-08T00:00:00"/>
    <s v="Yes"/>
    <s v="Retail"/>
    <s v="Mumbai"/>
    <x v="2"/>
    <n v="3624.68"/>
  </r>
  <r>
    <s v="Lifestyle"/>
    <s v="Dunk Low"/>
    <x v="2"/>
    <s v="Alphabet"/>
    <s v="XL"/>
    <s v="Yes"/>
    <m/>
    <s v="Available"/>
    <n v="9904.73"/>
    <n v="0.66"/>
    <s v="Valid"/>
    <s v="Include"/>
    <n v="0"/>
    <s v="Insufficient Data"/>
    <s v="Missing Information"/>
    <s v="Exclude"/>
    <x v="2"/>
    <s v="Missing Date"/>
    <s v="No"/>
    <s v="Online"/>
    <s v="Hyderabad"/>
    <x v="1"/>
    <n v="-115.24"/>
  </r>
  <r>
    <s v="Training"/>
    <s v="SuperRep Go"/>
    <x v="1"/>
    <s v="Alphabet"/>
    <s v="L"/>
    <s v="Yes"/>
    <n v="4"/>
    <s v="Sold"/>
    <n v="4520.97"/>
    <n v="0.54"/>
    <s v="Valid"/>
    <s v="Include"/>
    <n v="8318.58"/>
    <n v="8318.5848000000005"/>
    <s v="Valid Revenue"/>
    <s v="Include"/>
    <x v="290"/>
    <d v="2025-06-10T00:00:00"/>
    <s v="Yes"/>
    <s v="Retail"/>
    <s v="Bangalore"/>
    <x v="5"/>
    <n v="1289.3599999999999"/>
  </r>
  <r>
    <s v="Training"/>
    <s v="SuperRep Go"/>
    <x v="2"/>
    <s v="Alphabet"/>
    <s v="XL"/>
    <s v="Yes"/>
    <n v="4"/>
    <s v="Sold"/>
    <m/>
    <m/>
    <s v="Invalid"/>
    <s v="Exclude"/>
    <n v="0"/>
    <s v="Insufficient Data"/>
    <s v="Missing Information"/>
    <s v="Exclude"/>
    <x v="293"/>
    <d v="2025-01-25T00:00:00"/>
    <s v="Yes"/>
    <s v="Online"/>
    <s v="Pune"/>
    <x v="3"/>
    <n v="1348.54"/>
  </r>
  <r>
    <s v="Soccer"/>
    <s v="Mercurial Superfly"/>
    <x v="4"/>
    <s v="Missing"/>
    <s v="Unknown"/>
    <s v="No"/>
    <m/>
    <s v="Available"/>
    <m/>
    <m/>
    <s v="Invalid"/>
    <s v="Exclude"/>
    <n v="0"/>
    <s v="Insufficient Data"/>
    <s v="Missing Information"/>
    <s v="Exclude"/>
    <x v="2"/>
    <s v="Missing Date"/>
    <s v="No"/>
    <s v="Online"/>
    <s v="Kolkata"/>
    <x v="6"/>
    <n v="2313.79"/>
  </r>
  <r>
    <s v="Running"/>
    <s v="React Infinity"/>
    <x v="0"/>
    <s v="Alphabet"/>
    <s v="M"/>
    <s v="Yes"/>
    <m/>
    <s v="Available"/>
    <m/>
    <m/>
    <s v="Invalid"/>
    <s v="Exclude"/>
    <n v="0"/>
    <s v="Insufficient Data"/>
    <s v="Missing Information"/>
    <s v="Exclude"/>
    <x v="378"/>
    <d v="2025-07-22T00:00:00"/>
    <s v="Yes"/>
    <s v="Retail"/>
    <s v="Pune"/>
    <x v="3"/>
    <n v="-833.94"/>
  </r>
  <r>
    <s v="Lifestyle"/>
    <s v="Blazer Mid"/>
    <x v="0"/>
    <s v="Alphabet"/>
    <s v="M"/>
    <s v="Yes"/>
    <n v="3"/>
    <s v="Sold"/>
    <n v="3544.33"/>
    <m/>
    <s v="Invalid"/>
    <s v="Exclude"/>
    <n v="0"/>
    <n v="10632.99"/>
    <s v="Valid Revenue"/>
    <s v="Include"/>
    <x v="521"/>
    <d v="2023-07-28T00:00:00"/>
    <s v="Yes"/>
    <s v="Retail"/>
    <s v="Pune"/>
    <x v="3"/>
    <n v="1983.5"/>
  </r>
  <r>
    <s v="Running"/>
    <s v="React Infinity"/>
    <x v="0"/>
    <s v="Alphabet"/>
    <s v="M"/>
    <s v="Yes"/>
    <m/>
    <s v="Available"/>
    <n v="9550.19"/>
    <m/>
    <s v="Invalid"/>
    <s v="Exclude"/>
    <n v="0"/>
    <s v="Insufficient Data"/>
    <s v="Missing Information"/>
    <s v="Exclude"/>
    <x v="220"/>
    <d v="2024-12-07T00:00:00"/>
    <s v="Yes"/>
    <s v="Online"/>
    <s v="Hyderabad"/>
    <x v="1"/>
    <n v="-638.36"/>
  </r>
  <r>
    <s v="Training"/>
    <s v="SuperRep Go"/>
    <x v="10"/>
    <s v="Number"/>
    <s v="8"/>
    <s v="Yes"/>
    <n v="1"/>
    <s v="Sold"/>
    <n v="2823.65"/>
    <m/>
    <s v="Invalid"/>
    <s v="Exclude"/>
    <n v="0"/>
    <n v="2823.65"/>
    <s v="Valid Revenue"/>
    <s v="Include"/>
    <x v="2"/>
    <s v="Missing Date"/>
    <s v="No"/>
    <s v="Online"/>
    <s v="Kolkata"/>
    <x v="6"/>
    <n v="1933.98"/>
  </r>
  <r>
    <s v="Training"/>
    <s v="ZoomX Invincible"/>
    <x v="0"/>
    <s v="Alphabet"/>
    <s v="M"/>
    <s v="Yes"/>
    <m/>
    <s v="Available"/>
    <m/>
    <m/>
    <s v="Invalid"/>
    <s v="Exclude"/>
    <n v="0"/>
    <s v="Insufficient Data"/>
    <s v="Missing Information"/>
    <s v="Exclude"/>
    <x v="146"/>
    <d v="2025-01-22T00:00:00"/>
    <s v="Yes"/>
    <s v="Online"/>
    <s v="Bangalore"/>
    <x v="5"/>
    <n v="2219.59"/>
  </r>
  <r>
    <s v="Running"/>
    <s v="React Infinity"/>
    <x v="3"/>
    <s v="Number"/>
    <s v="11"/>
    <s v="Yes"/>
    <m/>
    <s v="Available"/>
    <m/>
    <m/>
    <s v="Invalid"/>
    <s v="Exclude"/>
    <n v="0"/>
    <s v="Insufficient Data"/>
    <s v="Missing Information"/>
    <s v="Exclude"/>
    <x v="248"/>
    <d v="2024-12-30T00:00:00"/>
    <s v="Yes"/>
    <s v="Online"/>
    <s v="Hyderabad"/>
    <x v="1"/>
    <n v="491.15"/>
  </r>
  <r>
    <s v="Soccer"/>
    <s v="Phantom GT"/>
    <x v="4"/>
    <s v="Missing"/>
    <s v="Unknown"/>
    <s v="No"/>
    <n v="0"/>
    <s v="Available"/>
    <n v="9789.2000000000007"/>
    <m/>
    <s v="Invalid"/>
    <s v="Exclude"/>
    <n v="0"/>
    <n v="0"/>
    <s v="No Recorded Revenue"/>
    <s v="Exclude"/>
    <x v="2"/>
    <s v="Missing Date"/>
    <s v="No"/>
    <s v="Online"/>
    <s v="Pune"/>
    <x v="3"/>
    <n v="1829.77"/>
  </r>
  <r>
    <s v="Lifestyle"/>
    <s v="Blazer Mid"/>
    <x v="0"/>
    <s v="Alphabet"/>
    <s v="M"/>
    <s v="Yes"/>
    <n v="1"/>
    <s v="Sold"/>
    <n v="3283.25"/>
    <m/>
    <s v="Invalid"/>
    <s v="Exclude"/>
    <n v="0"/>
    <n v="3283.25"/>
    <s v="Valid Revenue"/>
    <s v="Include"/>
    <x v="522"/>
    <d v="2024-04-27T00:00:00"/>
    <s v="Yes"/>
    <s v="Online"/>
    <s v="Delhi"/>
    <x v="4"/>
    <n v="-938.81"/>
  </r>
  <r>
    <s v="Soccer"/>
    <s v="Tiempo Legend"/>
    <x v="4"/>
    <s v="Missing"/>
    <s v="Unknown"/>
    <s v="No"/>
    <n v="0"/>
    <s v="Available"/>
    <n v="7253.3"/>
    <n v="0.45"/>
    <s v="Valid"/>
    <s v="Include"/>
    <n v="0"/>
    <n v="0"/>
    <s v="No Recorded Revenue"/>
    <s v="Exclude"/>
    <x v="2"/>
    <s v="Missing Date"/>
    <s v="No"/>
    <s v="Retail"/>
    <s v="Bangalore"/>
    <x v="5"/>
    <n v="3857.9"/>
  </r>
  <r>
    <s v="Training"/>
    <s v="Metcon 7"/>
    <x v="4"/>
    <s v="Missing"/>
    <s v="Unknown"/>
    <s v="No"/>
    <m/>
    <s v="Available"/>
    <m/>
    <n v="0.04"/>
    <s v="Valid"/>
    <s v="Include"/>
    <n v="0"/>
    <s v="Insufficient Data"/>
    <s v="Missing Information"/>
    <s v="Exclude"/>
    <x v="230"/>
    <d v="2024-10-12T00:00:00"/>
    <s v="Yes"/>
    <s v="Online"/>
    <s v="Bangalore"/>
    <x v="5"/>
    <n v="-151.58000000000001"/>
  </r>
  <r>
    <s v="Soccer"/>
    <s v="Phantom GT"/>
    <x v="2"/>
    <s v="Alphabet"/>
    <s v="XL"/>
    <s v="Yes"/>
    <m/>
    <s v="Available"/>
    <m/>
    <m/>
    <s v="Invalid"/>
    <s v="Exclude"/>
    <n v="0"/>
    <s v="Insufficient Data"/>
    <s v="Missing Information"/>
    <s v="Exclude"/>
    <x v="444"/>
    <d v="2025-05-16T00:00:00"/>
    <s v="Yes"/>
    <s v="Online"/>
    <s v="Delhi"/>
    <x v="4"/>
    <n v="-789.24"/>
  </r>
  <r>
    <s v="Training"/>
    <s v="SuperRep Go"/>
    <x v="4"/>
    <s v="Missing"/>
    <s v="Unknown"/>
    <s v="No"/>
    <n v="-1"/>
    <s v="Check Return/Refund"/>
    <m/>
    <m/>
    <s v="Invalid"/>
    <s v="Exclude"/>
    <n v="0"/>
    <s v="Insufficient Data"/>
    <s v="Missing Information"/>
    <s v="Exclude"/>
    <x v="448"/>
    <d v="2024-08-23T00:00:00"/>
    <s v="Yes"/>
    <s v="Retail"/>
    <s v="Kolkata"/>
    <x v="6"/>
    <n v="3250.78"/>
  </r>
  <r>
    <s v="Training"/>
    <s v="SuperRep Go"/>
    <x v="4"/>
    <s v="Missing"/>
    <s v="Unknown"/>
    <s v="No"/>
    <n v="2"/>
    <s v="Sold"/>
    <m/>
    <m/>
    <s v="Invalid"/>
    <s v="Exclude"/>
    <n v="0"/>
    <s v="Insufficient Data"/>
    <s v="Missing Information"/>
    <s v="Exclude"/>
    <x v="215"/>
    <d v="2024-07-29T00:00:00"/>
    <s v="Yes"/>
    <s v="Retail"/>
    <s v="Kolkata"/>
    <x v="6"/>
    <n v="3354.76"/>
  </r>
  <r>
    <s v="Basketball"/>
    <s v="LeBron 20"/>
    <x v="1"/>
    <s v="Alphabet"/>
    <s v="L"/>
    <s v="Yes"/>
    <m/>
    <s v="Available"/>
    <m/>
    <n v="0.64"/>
    <s v="Valid"/>
    <s v="Include"/>
    <n v="0"/>
    <s v="Insufficient Data"/>
    <s v="Missing Information"/>
    <s v="Exclude"/>
    <x v="2"/>
    <s v="Missing Date"/>
    <s v="No"/>
    <s v="Online"/>
    <s v="Delhi"/>
    <x v="4"/>
    <n v="3470.77"/>
  </r>
  <r>
    <s v="Lifestyle"/>
    <s v="Waffle One"/>
    <x v="4"/>
    <s v="Missing"/>
    <s v="Unknown"/>
    <s v="No"/>
    <m/>
    <s v="Available"/>
    <n v="7203.25"/>
    <m/>
    <s v="Invalid"/>
    <s v="Exclude"/>
    <n v="0"/>
    <s v="Insufficient Data"/>
    <s v="Missing Information"/>
    <s v="Exclude"/>
    <x v="255"/>
    <d v="2025-03-03T00:00:00"/>
    <s v="Yes"/>
    <s v="Online"/>
    <s v="Kolkata"/>
    <x v="6"/>
    <n v="-23.38"/>
  </r>
  <r>
    <s v="Running"/>
    <s v="React Infinity"/>
    <x v="2"/>
    <s v="Alphabet"/>
    <s v="XL"/>
    <s v="Yes"/>
    <m/>
    <s v="Available"/>
    <n v="3474.66"/>
    <m/>
    <s v="Invalid"/>
    <s v="Exclude"/>
    <n v="0"/>
    <s v="Insufficient Data"/>
    <s v="Missing Information"/>
    <s v="Exclude"/>
    <x v="227"/>
    <d v="2025-07-02T00:00:00"/>
    <s v="Yes"/>
    <s v="Online"/>
    <s v="Kolkata"/>
    <x v="6"/>
    <n v="474.81"/>
  </r>
  <r>
    <s v="Soccer"/>
    <s v="Mercurial Superfly"/>
    <x v="4"/>
    <s v="Missing"/>
    <s v="Unknown"/>
    <s v="No"/>
    <m/>
    <s v="Available"/>
    <m/>
    <m/>
    <s v="Invalid"/>
    <s v="Exclude"/>
    <n v="0"/>
    <s v="Insufficient Data"/>
    <s v="Missing Information"/>
    <s v="Exclude"/>
    <x v="180"/>
    <d v="2024-12-31T00:00:00"/>
    <s v="Yes"/>
    <s v="Online"/>
    <s v="Delhi"/>
    <x v="4"/>
    <n v="1982.85"/>
  </r>
  <r>
    <s v="Soccer"/>
    <s v="Mercurial Superfly"/>
    <x v="7"/>
    <s v="Number"/>
    <s v="12"/>
    <s v="Yes"/>
    <m/>
    <s v="Available"/>
    <m/>
    <n v="0.83"/>
    <s v="Valid"/>
    <s v="Include"/>
    <n v="0"/>
    <s v="Insufficient Data"/>
    <s v="Missing Information"/>
    <s v="Exclude"/>
    <x v="197"/>
    <d v="2025-06-29T00:00:00"/>
    <s v="Yes"/>
    <s v="Online"/>
    <s v="Mumbai"/>
    <x v="2"/>
    <n v="3142.6"/>
  </r>
  <r>
    <s v="Basketball"/>
    <s v="Air Jordan"/>
    <x v="2"/>
    <s v="Alphabet"/>
    <s v="XL"/>
    <s v="Yes"/>
    <m/>
    <s v="Available"/>
    <m/>
    <m/>
    <s v="Invalid"/>
    <s v="Exclude"/>
    <n v="0"/>
    <s v="Insufficient Data"/>
    <s v="Missing Information"/>
    <s v="Exclude"/>
    <x v="405"/>
    <d v="2025-01-14T00:00:00"/>
    <s v="Yes"/>
    <s v="Retail"/>
    <s v="Delhi"/>
    <x v="4"/>
    <n v="2004.93"/>
  </r>
  <r>
    <s v="Soccer"/>
    <s v="Tiempo Legend"/>
    <x v="1"/>
    <s v="Alphabet"/>
    <s v="L"/>
    <s v="Yes"/>
    <n v="4"/>
    <s v="Sold"/>
    <n v="8290.9699999999993"/>
    <m/>
    <s v="Invalid"/>
    <s v="Exclude"/>
    <n v="0"/>
    <n v="33163.879999999997"/>
    <s v="Valid Revenue"/>
    <s v="Include"/>
    <x v="248"/>
    <d v="2024-12-30T00:00:00"/>
    <s v="Yes"/>
    <s v="Online"/>
    <s v="Delhi"/>
    <x v="4"/>
    <n v="-84.8"/>
  </r>
  <r>
    <s v="Training"/>
    <s v="SuperRep Go"/>
    <x v="2"/>
    <s v="Alphabet"/>
    <s v="XL"/>
    <s v="Yes"/>
    <n v="3"/>
    <s v="Sold"/>
    <m/>
    <m/>
    <s v="Invalid"/>
    <s v="Exclude"/>
    <n v="0"/>
    <s v="Insufficient Data"/>
    <s v="Missing Information"/>
    <s v="Exclude"/>
    <x v="7"/>
    <d v="2025-01-16T00:00:00"/>
    <s v="Yes"/>
    <s v="Retail"/>
    <s v="Pune"/>
    <x v="3"/>
    <n v="1798.76"/>
  </r>
  <r>
    <s v="Lifestyle"/>
    <s v="Air Force 1"/>
    <x v="4"/>
    <s v="Missing"/>
    <s v="Unknown"/>
    <s v="No"/>
    <n v="2"/>
    <s v="Sold"/>
    <m/>
    <m/>
    <s v="Invalid"/>
    <s v="Exclude"/>
    <n v="0"/>
    <s v="Insufficient Data"/>
    <s v="Missing Information"/>
    <s v="Exclude"/>
    <x v="109"/>
    <d v="2025-03-06T00:00:00"/>
    <s v="Yes"/>
    <s v="Online"/>
    <s v="Hyderabad"/>
    <x v="1"/>
    <n v="2842.28"/>
  </r>
  <r>
    <s v="Lifestyle"/>
    <s v="Waffle One"/>
    <x v="2"/>
    <s v="Alphabet"/>
    <s v="XL"/>
    <s v="Yes"/>
    <m/>
    <s v="Available"/>
    <n v="2113.0100000000002"/>
    <n v="1.1399999999999999"/>
    <s v="Invalid"/>
    <s v="Exclude"/>
    <n v="0"/>
    <s v="Insufficient Data"/>
    <s v="Missing Information"/>
    <s v="Exclude"/>
    <x v="144"/>
    <d v="2025-06-26T00:00:00"/>
    <s v="Yes"/>
    <s v="Online"/>
    <s v="Hyderabad"/>
    <x v="1"/>
    <n v="2404.92"/>
  </r>
  <r>
    <s v="Lifestyle"/>
    <s v="Dunk Low"/>
    <x v="4"/>
    <s v="Missing"/>
    <s v="Unknown"/>
    <s v="No"/>
    <n v="4"/>
    <s v="Sold"/>
    <n v="8614.93"/>
    <m/>
    <s v="Invalid"/>
    <s v="Exclude"/>
    <n v="0"/>
    <n v="34459.72"/>
    <s v="Valid Revenue"/>
    <s v="Include"/>
    <x v="476"/>
    <d v="2024-03-23T00:00:00"/>
    <s v="Yes"/>
    <s v="Retail"/>
    <s v="Kolkata"/>
    <x v="6"/>
    <n v="-312.44"/>
  </r>
  <r>
    <s v="Lifestyle"/>
    <s v="Dunk Low"/>
    <x v="0"/>
    <s v="Alphabet"/>
    <s v="M"/>
    <s v="Yes"/>
    <n v="4"/>
    <s v="Sold"/>
    <n v="6091.98"/>
    <m/>
    <s v="Invalid"/>
    <s v="Exclude"/>
    <n v="0"/>
    <n v="24367.919999999998"/>
    <s v="Valid Revenue"/>
    <s v="Include"/>
    <x v="53"/>
    <d v="2025-01-12T00:00:00"/>
    <s v="Yes"/>
    <s v="Retail"/>
    <s v="Mumbai"/>
    <x v="2"/>
    <n v="2494.96"/>
  </r>
  <r>
    <s v="Lifestyle"/>
    <s v="Dunk Low"/>
    <x v="5"/>
    <s v="Number"/>
    <s v="9"/>
    <s v="Yes"/>
    <m/>
    <s v="Available"/>
    <n v="2451.4699999999998"/>
    <m/>
    <s v="Invalid"/>
    <s v="Exclude"/>
    <n v="0"/>
    <s v="Insufficient Data"/>
    <s v="Missing Information"/>
    <s v="Exclude"/>
    <x v="428"/>
    <d v="2025-06-22T00:00:00"/>
    <s v="Yes"/>
    <s v="Retail"/>
    <s v="Mumbai"/>
    <x v="2"/>
    <n v="1850.9"/>
  </r>
  <r>
    <s v="Lifestyle"/>
    <s v="Waffle One"/>
    <x v="4"/>
    <s v="Missing"/>
    <s v="Unknown"/>
    <s v="No"/>
    <m/>
    <s v="Available"/>
    <n v="3369.14"/>
    <m/>
    <s v="Invalid"/>
    <s v="Exclude"/>
    <n v="0"/>
    <s v="Insufficient Data"/>
    <s v="Missing Information"/>
    <s v="Exclude"/>
    <x v="14"/>
    <d v="2025-03-28T00:00:00"/>
    <s v="Yes"/>
    <s v="Online"/>
    <s v="Hyderabad"/>
    <x v="1"/>
    <n v="3888.52"/>
  </r>
  <r>
    <s v="Soccer"/>
    <s v="Tiempo Legend"/>
    <x v="0"/>
    <s v="Alphabet"/>
    <s v="M"/>
    <s v="Yes"/>
    <n v="-1"/>
    <s v="Check Return/Refund"/>
    <n v="4414.63"/>
    <m/>
    <s v="Invalid"/>
    <s v="Exclude"/>
    <n v="0"/>
    <n v="-4414.63"/>
    <s v="Negative Revenue"/>
    <s v="Exclude"/>
    <x v="185"/>
    <d v="2025-02-27T00:00:00"/>
    <s v="Yes"/>
    <s v="Online"/>
    <s v="Bangalore"/>
    <x v="5"/>
    <n v="1709.18"/>
  </r>
  <r>
    <s v="Soccer"/>
    <s v="Mercurial Superfly"/>
    <x v="2"/>
    <s v="Alphabet"/>
    <s v="XL"/>
    <s v="Yes"/>
    <n v="1"/>
    <s v="Sold"/>
    <n v="6698.41"/>
    <m/>
    <s v="Invalid"/>
    <s v="Exclude"/>
    <n v="0"/>
    <n v="6698.41"/>
    <s v="Valid Revenue"/>
    <s v="Include"/>
    <x v="2"/>
    <s v="Missing Date"/>
    <s v="No"/>
    <s v="Retail"/>
    <s v="Mumbai"/>
    <x v="2"/>
    <n v="-245.76"/>
  </r>
  <r>
    <s v="Training"/>
    <s v="ZoomX Invincible"/>
    <x v="2"/>
    <s v="Alphabet"/>
    <s v="XL"/>
    <s v="Yes"/>
    <n v="-1"/>
    <s v="Check Return/Refund"/>
    <m/>
    <m/>
    <s v="Invalid"/>
    <s v="Exclude"/>
    <n v="0"/>
    <s v="Insufficient Data"/>
    <s v="Missing Information"/>
    <s v="Exclude"/>
    <x v="357"/>
    <d v="2025-01-03T00:00:00"/>
    <s v="Yes"/>
    <s v="Retail"/>
    <s v="Kolkata"/>
    <x v="6"/>
    <n v="117.6"/>
  </r>
  <r>
    <s v="Soccer"/>
    <s v="Mercurial Superfly"/>
    <x v="0"/>
    <s v="Alphabet"/>
    <s v="M"/>
    <s v="Yes"/>
    <m/>
    <s v="Available"/>
    <m/>
    <n v="0.05"/>
    <s v="Valid"/>
    <s v="Include"/>
    <n v="0"/>
    <s v="Insufficient Data"/>
    <s v="Missing Information"/>
    <s v="Exclude"/>
    <x v="2"/>
    <s v="Missing Date"/>
    <s v="No"/>
    <s v="Online"/>
    <s v="Hyderabad"/>
    <x v="1"/>
    <n v="1194.67"/>
  </r>
  <r>
    <s v="Training"/>
    <s v="Metcon 7"/>
    <x v="8"/>
    <s v="Number"/>
    <s v="7"/>
    <s v="Yes"/>
    <m/>
    <s v="Available"/>
    <m/>
    <m/>
    <s v="Invalid"/>
    <s v="Exclude"/>
    <n v="0"/>
    <s v="Insufficient Data"/>
    <s v="Missing Information"/>
    <s v="Exclude"/>
    <x v="2"/>
    <s v="Missing Date"/>
    <s v="No"/>
    <s v="Retail"/>
    <s v="Mumbai"/>
    <x v="2"/>
    <n v="2072.67"/>
  </r>
  <r>
    <s v="Lifestyle"/>
    <s v="Waffle One"/>
    <x v="4"/>
    <s v="Missing"/>
    <s v="Unknown"/>
    <s v="No"/>
    <n v="0"/>
    <s v="Available"/>
    <m/>
    <m/>
    <s v="Invalid"/>
    <s v="Exclude"/>
    <n v="0"/>
    <s v="Insufficient Data"/>
    <s v="Missing Information"/>
    <s v="Exclude"/>
    <x v="2"/>
    <s v="Missing Date"/>
    <s v="No"/>
    <s v="Online"/>
    <s v="Bangalore"/>
    <x v="5"/>
    <n v="-806.4"/>
  </r>
  <r>
    <s v="Lifestyle"/>
    <s v="Waffle One"/>
    <x v="0"/>
    <s v="Alphabet"/>
    <s v="M"/>
    <s v="Yes"/>
    <m/>
    <s v="Available"/>
    <n v="8141.77"/>
    <m/>
    <s v="Invalid"/>
    <s v="Exclude"/>
    <n v="0"/>
    <s v="Insufficient Data"/>
    <s v="Missing Information"/>
    <s v="Exclude"/>
    <x v="52"/>
    <d v="2024-12-05T00:00:00"/>
    <s v="Yes"/>
    <s v="Retail"/>
    <s v="bengaluru"/>
    <x v="0"/>
    <n v="774.01"/>
  </r>
  <r>
    <s v="Lifestyle"/>
    <s v="Waffle One"/>
    <x v="2"/>
    <s v="Alphabet"/>
    <s v="XL"/>
    <s v="Yes"/>
    <m/>
    <s v="Available"/>
    <n v="7922.86"/>
    <m/>
    <s v="Invalid"/>
    <s v="Exclude"/>
    <n v="0"/>
    <s v="Insufficient Data"/>
    <s v="Missing Information"/>
    <s v="Exclude"/>
    <x v="223"/>
    <d v="2023-08-04T00:00:00"/>
    <s v="Yes"/>
    <s v="Retail"/>
    <s v="Mumbai"/>
    <x v="2"/>
    <n v="3753.92"/>
  </r>
  <r>
    <s v="Soccer"/>
    <s v="Phantom GT"/>
    <x v="1"/>
    <s v="Alphabet"/>
    <s v="L"/>
    <s v="Yes"/>
    <n v="0"/>
    <s v="Available"/>
    <n v="9990.7999999999993"/>
    <m/>
    <s v="Invalid"/>
    <s v="Exclude"/>
    <n v="0"/>
    <n v="0"/>
    <s v="No Recorded Revenue"/>
    <s v="Exclude"/>
    <x v="197"/>
    <d v="2025-06-29T00:00:00"/>
    <s v="Yes"/>
    <s v="Retail"/>
    <s v="Kolkata"/>
    <x v="6"/>
    <n v="3351.31"/>
  </r>
  <r>
    <s v="Training"/>
    <s v="Metcon 7"/>
    <x v="6"/>
    <s v="Number"/>
    <s v="6"/>
    <s v="Yes"/>
    <m/>
    <s v="Available"/>
    <m/>
    <n v="0.95"/>
    <s v="Valid"/>
    <s v="Include"/>
    <n v="0"/>
    <s v="Insufficient Data"/>
    <s v="Missing Information"/>
    <s v="Exclude"/>
    <x v="251"/>
    <d v="2025-02-11T00:00:00"/>
    <s v="Yes"/>
    <s v="Retail"/>
    <s v="bengaluru"/>
    <x v="0"/>
    <n v="3840.73"/>
  </r>
  <r>
    <s v="Running"/>
    <s v="Pegasus Turbo"/>
    <x v="2"/>
    <s v="Alphabet"/>
    <s v="XL"/>
    <s v="Yes"/>
    <n v="1"/>
    <s v="Sold"/>
    <m/>
    <m/>
    <s v="Invalid"/>
    <s v="Exclude"/>
    <n v="0"/>
    <s v="Insufficient Data"/>
    <s v="Missing Information"/>
    <s v="Exclude"/>
    <x v="162"/>
    <d v="2024-12-20T00:00:00"/>
    <s v="Yes"/>
    <s v="Retail"/>
    <s v="bengaluru"/>
    <x v="0"/>
    <n v="1990.32"/>
  </r>
  <r>
    <s v="Running"/>
    <s v="React Infinity"/>
    <x v="0"/>
    <s v="Alphabet"/>
    <s v="M"/>
    <s v="Yes"/>
    <n v="2"/>
    <s v="Sold"/>
    <m/>
    <m/>
    <s v="Invalid"/>
    <s v="Exclude"/>
    <n v="0"/>
    <s v="Insufficient Data"/>
    <s v="Missing Information"/>
    <s v="Exclude"/>
    <x v="2"/>
    <s v="Missing Date"/>
    <s v="No"/>
    <s v="Online"/>
    <s v="Bangalore"/>
    <x v="5"/>
    <n v="-475.2"/>
  </r>
  <r>
    <s v="Lifestyle"/>
    <s v="Dunk Low"/>
    <x v="1"/>
    <s v="Alphabet"/>
    <s v="L"/>
    <s v="Yes"/>
    <n v="4"/>
    <s v="Sold"/>
    <m/>
    <m/>
    <s v="Invalid"/>
    <s v="Exclude"/>
    <n v="0"/>
    <s v="Insufficient Data"/>
    <s v="Missing Information"/>
    <s v="Exclude"/>
    <x v="351"/>
    <d v="2024-03-22T00:00:00"/>
    <s v="Yes"/>
    <s v="Retail"/>
    <s v="Delhi"/>
    <x v="4"/>
    <n v="97.6"/>
  </r>
  <r>
    <s v="Soccer"/>
    <s v="Tiempo Legend"/>
    <x v="0"/>
    <s v="Alphabet"/>
    <s v="M"/>
    <s v="Yes"/>
    <n v="3"/>
    <s v="Sold"/>
    <m/>
    <m/>
    <s v="Invalid"/>
    <s v="Exclude"/>
    <n v="0"/>
    <s v="Insufficient Data"/>
    <s v="Missing Information"/>
    <s v="Exclude"/>
    <x v="262"/>
    <d v="2025-03-22T00:00:00"/>
    <s v="Yes"/>
    <s v="Retail"/>
    <s v="Mumbai"/>
    <x v="2"/>
    <n v="1293.3800000000001"/>
  </r>
  <r>
    <s v="Training"/>
    <s v="SuperRep Go"/>
    <x v="1"/>
    <s v="Alphabet"/>
    <s v="L"/>
    <s v="Yes"/>
    <n v="4"/>
    <s v="Sold"/>
    <n v="7534.51"/>
    <n v="1.05"/>
    <s v="Invalid"/>
    <s v="Exclude"/>
    <n v="-1506.9"/>
    <s v="Insufficient Data"/>
    <s v="Missing Information"/>
    <s v="Exclude"/>
    <x v="158"/>
    <d v="2024-12-12T00:00:00"/>
    <s v="Yes"/>
    <s v="Retail"/>
    <s v="Delhi"/>
    <x v="4"/>
    <n v="778.13"/>
  </r>
  <r>
    <s v="Soccer"/>
    <s v="Mercurial Superfly"/>
    <x v="1"/>
    <s v="Alphabet"/>
    <s v="L"/>
    <s v="Yes"/>
    <n v="0"/>
    <s v="Available"/>
    <n v="7483.74"/>
    <n v="0.21"/>
    <s v="Valid"/>
    <s v="Include"/>
    <n v="0"/>
    <n v="0"/>
    <s v="No Recorded Revenue"/>
    <s v="Exclude"/>
    <x v="343"/>
    <d v="2025-05-11T00:00:00"/>
    <s v="Yes"/>
    <s v="Online"/>
    <s v="Delhi"/>
    <x v="4"/>
    <n v="2545.4899999999998"/>
  </r>
  <r>
    <s v="Training"/>
    <s v="Flex Trainer"/>
    <x v="4"/>
    <s v="Missing"/>
    <s v="Unknown"/>
    <s v="No"/>
    <n v="2"/>
    <s v="Sold"/>
    <n v="9847.52"/>
    <m/>
    <s v="Invalid"/>
    <s v="Exclude"/>
    <n v="0"/>
    <n v="19695.04"/>
    <s v="Valid Revenue"/>
    <s v="Include"/>
    <x v="456"/>
    <d v="2024-09-11T00:00:00"/>
    <s v="Yes"/>
    <s v="Retail"/>
    <s v="Delhi"/>
    <x v="4"/>
    <n v="754.75"/>
  </r>
  <r>
    <s v="Training"/>
    <s v="ZoomX Invincible"/>
    <x v="0"/>
    <s v="Alphabet"/>
    <s v="M"/>
    <s v="Yes"/>
    <n v="3"/>
    <s v="Sold"/>
    <m/>
    <n v="0.5"/>
    <s v="Valid"/>
    <s v="Include"/>
    <n v="0"/>
    <s v="Insufficient Data"/>
    <s v="Missing Information"/>
    <s v="Exclude"/>
    <x v="181"/>
    <d v="2025-06-11T00:00:00"/>
    <s v="Yes"/>
    <s v="Online"/>
    <s v="Pune"/>
    <x v="3"/>
    <n v="896.9"/>
  </r>
  <r>
    <s v="Training"/>
    <s v="SuperRep Go"/>
    <x v="9"/>
    <s v="Number"/>
    <s v="10"/>
    <s v="Yes"/>
    <m/>
    <s v="Available"/>
    <m/>
    <m/>
    <s v="Invalid"/>
    <s v="Exclude"/>
    <n v="0"/>
    <s v="Insufficient Data"/>
    <s v="Missing Information"/>
    <s v="Exclude"/>
    <x v="513"/>
    <d v="2025-07-07T00:00:00"/>
    <s v="Yes"/>
    <s v="Retail"/>
    <s v="Hyderabad"/>
    <x v="1"/>
    <n v="-223.3"/>
  </r>
  <r>
    <s v="Soccer"/>
    <s v="Premier III"/>
    <x v="1"/>
    <s v="Alphabet"/>
    <s v="L"/>
    <s v="Yes"/>
    <m/>
    <s v="Available"/>
    <n v="4007.55"/>
    <n v="1.02"/>
    <s v="Invalid"/>
    <s v="Exclude"/>
    <n v="0"/>
    <s v="Insufficient Data"/>
    <s v="Missing Information"/>
    <s v="Exclude"/>
    <x v="523"/>
    <d v="2023-12-21T00:00:00"/>
    <s v="Yes"/>
    <s v="Online"/>
    <s v="Delhi"/>
    <x v="4"/>
    <n v="90.51"/>
  </r>
  <r>
    <s v="Basketball"/>
    <s v="Zoom Freak"/>
    <x v="1"/>
    <s v="Alphabet"/>
    <s v="L"/>
    <s v="Yes"/>
    <m/>
    <s v="Available"/>
    <n v="8006.71"/>
    <m/>
    <s v="Invalid"/>
    <s v="Exclude"/>
    <n v="0"/>
    <s v="Insufficient Data"/>
    <s v="Missing Information"/>
    <s v="Exclude"/>
    <x v="67"/>
    <d v="2024-10-16T00:00:00"/>
    <s v="Yes"/>
    <s v="Online"/>
    <s v="Bangalore"/>
    <x v="5"/>
    <n v="1486.86"/>
  </r>
  <r>
    <s v="Lifestyle"/>
    <s v="Waffle One"/>
    <x v="1"/>
    <s v="Alphabet"/>
    <s v="L"/>
    <s v="Yes"/>
    <n v="4"/>
    <s v="Sold"/>
    <m/>
    <n v="0.22"/>
    <s v="Valid"/>
    <s v="Include"/>
    <n v="0"/>
    <s v="Insufficient Data"/>
    <s v="Missing Information"/>
    <s v="Exclude"/>
    <x v="2"/>
    <s v="Missing Date"/>
    <s v="No"/>
    <s v="Online"/>
    <s v="Pune"/>
    <x v="3"/>
    <n v="633.64"/>
  </r>
  <r>
    <s v="Training"/>
    <s v="SuperRep Go"/>
    <x v="4"/>
    <s v="Missing"/>
    <s v="Unknown"/>
    <s v="No"/>
    <n v="4"/>
    <s v="Sold"/>
    <m/>
    <m/>
    <s v="Invalid"/>
    <s v="Exclude"/>
    <n v="0"/>
    <s v="Insufficient Data"/>
    <s v="Missing Information"/>
    <s v="Exclude"/>
    <x v="2"/>
    <s v="Missing Date"/>
    <s v="No"/>
    <s v="Retail"/>
    <s v="Pune"/>
    <x v="3"/>
    <n v="486.8"/>
  </r>
  <r>
    <s v="Basketball"/>
    <s v="Air Jordan"/>
    <x v="2"/>
    <s v="Alphabet"/>
    <s v="XL"/>
    <s v="Yes"/>
    <n v="2"/>
    <s v="Sold"/>
    <n v="8918.66"/>
    <n v="1.19"/>
    <s v="Invalid"/>
    <s v="Exclude"/>
    <n v="-3389.09"/>
    <s v="Insufficient Data"/>
    <s v="Missing Information"/>
    <s v="Exclude"/>
    <x v="59"/>
    <d v="2024-02-14T00:00:00"/>
    <s v="Yes"/>
    <s v="Retail"/>
    <s v="Delhi"/>
    <x v="4"/>
    <n v="1889.03"/>
  </r>
  <r>
    <s v="Running"/>
    <s v="Air Zoom"/>
    <x v="1"/>
    <s v="Alphabet"/>
    <s v="L"/>
    <s v="Yes"/>
    <n v="1"/>
    <s v="Sold"/>
    <m/>
    <m/>
    <s v="Invalid"/>
    <s v="Exclude"/>
    <n v="0"/>
    <s v="Insufficient Data"/>
    <s v="Missing Information"/>
    <s v="Exclude"/>
    <x v="66"/>
    <d v="2024-11-10T00:00:00"/>
    <s v="Yes"/>
    <s v="Retail"/>
    <s v="Mumbai"/>
    <x v="2"/>
    <n v="681.84"/>
  </r>
  <r>
    <s v="Basketball"/>
    <s v="Zoom Freak"/>
    <x v="1"/>
    <s v="Alphabet"/>
    <s v="L"/>
    <s v="Yes"/>
    <n v="2"/>
    <s v="Sold"/>
    <m/>
    <m/>
    <s v="Invalid"/>
    <s v="Exclude"/>
    <n v="0"/>
    <s v="Insufficient Data"/>
    <s v="Missing Information"/>
    <s v="Exclude"/>
    <x v="103"/>
    <d v="2024-08-18T00:00:00"/>
    <s v="Yes"/>
    <s v="Retail"/>
    <s v="Hyderabad"/>
    <x v="1"/>
    <n v="3908.61"/>
  </r>
  <r>
    <s v="Lifestyle"/>
    <s v="Blazer Mid"/>
    <x v="0"/>
    <s v="Alphabet"/>
    <s v="M"/>
    <s v="Yes"/>
    <n v="4"/>
    <s v="Sold"/>
    <n v="7945.46"/>
    <n v="0.67"/>
    <s v="Valid"/>
    <s v="Include"/>
    <n v="10488.01"/>
    <n v="10488.007199999998"/>
    <s v="Valid Revenue"/>
    <s v="Include"/>
    <x v="90"/>
    <d v="2024-10-10T00:00:00"/>
    <s v="Yes"/>
    <s v="Online"/>
    <s v="Pune"/>
    <x v="3"/>
    <n v="3698.62"/>
  </r>
  <r>
    <s v="Training"/>
    <s v="Metcon 7"/>
    <x v="1"/>
    <s v="Alphabet"/>
    <s v="L"/>
    <s v="Yes"/>
    <n v="-1"/>
    <s v="Check Return/Refund"/>
    <m/>
    <m/>
    <s v="Invalid"/>
    <s v="Exclude"/>
    <n v="0"/>
    <s v="Insufficient Data"/>
    <s v="Missing Information"/>
    <s v="Exclude"/>
    <x v="157"/>
    <d v="2024-10-20T00:00:00"/>
    <s v="Yes"/>
    <s v="Online"/>
    <s v="bengaluru"/>
    <x v="0"/>
    <n v="1005.26"/>
  </r>
  <r>
    <s v="Basketball"/>
    <s v="Air Jordan"/>
    <x v="3"/>
    <s v="Number"/>
    <s v="11"/>
    <s v="Yes"/>
    <n v="0"/>
    <s v="Available"/>
    <m/>
    <m/>
    <s v="Invalid"/>
    <s v="Exclude"/>
    <n v="0"/>
    <s v="Insufficient Data"/>
    <s v="Missing Information"/>
    <s v="Exclude"/>
    <x v="2"/>
    <s v="Missing Date"/>
    <s v="No"/>
    <s v="Online"/>
    <s v="Kolkata"/>
    <x v="6"/>
    <n v="2974.82"/>
  </r>
  <r>
    <s v="Training"/>
    <s v="ZoomX Invincible"/>
    <x v="4"/>
    <s v="Missing"/>
    <s v="Unknown"/>
    <s v="No"/>
    <n v="0"/>
    <s v="Available"/>
    <m/>
    <n v="0.1"/>
    <s v="Valid"/>
    <s v="Include"/>
    <n v="0"/>
    <s v="Insufficient Data"/>
    <s v="Missing Information"/>
    <s v="Exclude"/>
    <x v="161"/>
    <d v="2025-07-19T00:00:00"/>
    <s v="Yes"/>
    <s v="Online"/>
    <s v="bengaluru"/>
    <x v="0"/>
    <n v="97.51"/>
  </r>
  <r>
    <s v="Lifestyle"/>
    <s v="Dunk Low"/>
    <x v="2"/>
    <s v="Alphabet"/>
    <s v="XL"/>
    <s v="Yes"/>
    <n v="-1"/>
    <s v="Check Return/Refund"/>
    <n v="4431.62"/>
    <m/>
    <s v="Invalid"/>
    <s v="Exclude"/>
    <n v="0"/>
    <n v="-4431.62"/>
    <s v="Negative Revenue"/>
    <s v="Exclude"/>
    <x v="300"/>
    <d v="2025-01-13T00:00:00"/>
    <s v="Yes"/>
    <s v="Online"/>
    <s v="Pune"/>
    <x v="3"/>
    <n v="-907.76"/>
  </r>
  <r>
    <s v="Lifestyle"/>
    <s v="Blazer Mid"/>
    <x v="8"/>
    <s v="Number"/>
    <s v="7"/>
    <s v="Yes"/>
    <n v="-1"/>
    <s v="Check Return/Refund"/>
    <m/>
    <m/>
    <s v="Invalid"/>
    <s v="Exclude"/>
    <n v="0"/>
    <s v="Insufficient Data"/>
    <s v="Missing Information"/>
    <s v="Exclude"/>
    <x v="379"/>
    <d v="2025-04-25T00:00:00"/>
    <s v="Yes"/>
    <s v="Retail"/>
    <s v="Hyderabad"/>
    <x v="1"/>
    <n v="1060.98"/>
  </r>
  <r>
    <s v="Basketball"/>
    <s v="Air Jordan"/>
    <x v="4"/>
    <s v="Missing"/>
    <s v="Unknown"/>
    <s v="No"/>
    <n v="4"/>
    <s v="Sold"/>
    <m/>
    <m/>
    <s v="Invalid"/>
    <s v="Exclude"/>
    <n v="0"/>
    <s v="Insufficient Data"/>
    <s v="Missing Information"/>
    <s v="Exclude"/>
    <x v="10"/>
    <d v="2025-04-12T00:00:00"/>
    <s v="Yes"/>
    <s v="Retail"/>
    <s v="bengaluru"/>
    <x v="0"/>
    <n v="-97.39"/>
  </r>
  <r>
    <s v="Lifestyle"/>
    <s v="Air Force 1"/>
    <x v="3"/>
    <s v="Number"/>
    <s v="11"/>
    <s v="Yes"/>
    <n v="-1"/>
    <s v="Check Return/Refund"/>
    <m/>
    <n v="0.47"/>
    <s v="Valid"/>
    <s v="Include"/>
    <n v="0"/>
    <s v="Insufficient Data"/>
    <s v="Missing Information"/>
    <s v="Exclude"/>
    <x v="2"/>
    <s v="Missing Date"/>
    <s v="No"/>
    <s v="Online"/>
    <s v="Delhi"/>
    <x v="4"/>
    <n v="3242.46"/>
  </r>
  <r>
    <s v="Running"/>
    <s v="React Infinity"/>
    <x v="4"/>
    <s v="Missing"/>
    <s v="Unknown"/>
    <s v="No"/>
    <n v="2"/>
    <s v="Sold"/>
    <m/>
    <m/>
    <s v="Invalid"/>
    <s v="Exclude"/>
    <n v="0"/>
    <s v="Insufficient Data"/>
    <s v="Missing Information"/>
    <s v="Exclude"/>
    <x v="2"/>
    <s v="Missing Date"/>
    <s v="No"/>
    <s v="Online"/>
    <s v="bengaluru"/>
    <x v="0"/>
    <n v="2919.12"/>
  </r>
  <r>
    <s v="Lifestyle"/>
    <s v="Waffle One"/>
    <x v="0"/>
    <s v="Alphabet"/>
    <s v="M"/>
    <s v="Yes"/>
    <n v="4"/>
    <s v="Sold"/>
    <m/>
    <m/>
    <s v="Invalid"/>
    <s v="Exclude"/>
    <n v="0"/>
    <s v="Insufficient Data"/>
    <s v="Missing Information"/>
    <s v="Exclude"/>
    <x v="69"/>
    <d v="2024-01-24T00:00:00"/>
    <s v="Yes"/>
    <s v="Retail"/>
    <s v="Hyderabad"/>
    <x v="1"/>
    <n v="-484.62"/>
  </r>
  <r>
    <s v="Training"/>
    <s v="Flex Trainer"/>
    <x v="4"/>
    <s v="Missing"/>
    <s v="Unknown"/>
    <s v="No"/>
    <m/>
    <s v="Available"/>
    <m/>
    <m/>
    <s v="Invalid"/>
    <s v="Exclude"/>
    <n v="0"/>
    <s v="Insufficient Data"/>
    <s v="Missing Information"/>
    <s v="Exclude"/>
    <x v="2"/>
    <s v="Missing Date"/>
    <s v="No"/>
    <s v="Online"/>
    <s v="Delhi"/>
    <x v="4"/>
    <n v="2029.57"/>
  </r>
  <r>
    <s v="Lifestyle"/>
    <s v="Blazer Mid"/>
    <x v="8"/>
    <s v="Number"/>
    <s v="7"/>
    <s v="Yes"/>
    <m/>
    <s v="Available"/>
    <m/>
    <n v="0.27"/>
    <s v="Valid"/>
    <s v="Include"/>
    <n v="0"/>
    <s v="Insufficient Data"/>
    <s v="Missing Information"/>
    <s v="Exclude"/>
    <x v="391"/>
    <d v="2024-09-16T00:00:00"/>
    <s v="Yes"/>
    <s v="Online"/>
    <s v="Kolkata"/>
    <x v="6"/>
    <n v="1484.61"/>
  </r>
  <r>
    <s v="Basketball"/>
    <s v="Air Jordan"/>
    <x v="0"/>
    <s v="Alphabet"/>
    <s v="M"/>
    <s v="Yes"/>
    <n v="-1"/>
    <s v="Check Return/Refund"/>
    <m/>
    <n v="0.11"/>
    <s v="Valid"/>
    <s v="Include"/>
    <n v="0"/>
    <s v="Insufficient Data"/>
    <s v="Missing Information"/>
    <s v="Exclude"/>
    <x v="295"/>
    <d v="2025-01-09T00:00:00"/>
    <s v="Yes"/>
    <s v="Retail"/>
    <s v="Kolkata"/>
    <x v="6"/>
    <n v="309.79000000000002"/>
  </r>
  <r>
    <s v="Basketball"/>
    <s v="Zoom Freak"/>
    <x v="1"/>
    <s v="Alphabet"/>
    <s v="L"/>
    <s v="Yes"/>
    <m/>
    <s v="Available"/>
    <n v="7586.32"/>
    <m/>
    <s v="Invalid"/>
    <s v="Exclude"/>
    <n v="0"/>
    <s v="Insufficient Data"/>
    <s v="Missing Information"/>
    <s v="Exclude"/>
    <x v="2"/>
    <s v="Missing Date"/>
    <s v="No"/>
    <s v="Online"/>
    <s v="Mumbai"/>
    <x v="2"/>
    <n v="2155.0100000000002"/>
  </r>
  <r>
    <s v="Soccer"/>
    <s v="Mercurial Superfly"/>
    <x v="0"/>
    <s v="Alphabet"/>
    <s v="M"/>
    <s v="Yes"/>
    <m/>
    <s v="Available"/>
    <n v="6056.88"/>
    <m/>
    <s v="Invalid"/>
    <s v="Exclude"/>
    <n v="0"/>
    <s v="Insufficient Data"/>
    <s v="Missing Information"/>
    <s v="Exclude"/>
    <x v="54"/>
    <d v="2024-11-03T00:00:00"/>
    <s v="Yes"/>
    <s v="Retail"/>
    <s v="Mumbai"/>
    <x v="2"/>
    <n v="2114.0300000000002"/>
  </r>
  <r>
    <s v="Lifestyle"/>
    <s v="Air Force 1"/>
    <x v="1"/>
    <s v="Alphabet"/>
    <s v="L"/>
    <s v="Yes"/>
    <m/>
    <s v="Available"/>
    <n v="7165.28"/>
    <n v="1.17"/>
    <s v="Invalid"/>
    <s v="Exclude"/>
    <n v="0"/>
    <s v="Insufficient Data"/>
    <s v="Missing Information"/>
    <s v="Exclude"/>
    <x v="393"/>
    <d v="2025-02-03T00:00:00"/>
    <s v="Yes"/>
    <s v="Retail"/>
    <s v="Mumbai"/>
    <x v="2"/>
    <n v="839.48"/>
  </r>
  <r>
    <s v="Basketball"/>
    <s v="Air Jordan"/>
    <x v="2"/>
    <s v="Alphabet"/>
    <s v="XL"/>
    <s v="Yes"/>
    <m/>
    <s v="Available"/>
    <m/>
    <n v="0.06"/>
    <s v="Valid"/>
    <s v="Include"/>
    <n v="0"/>
    <s v="Insufficient Data"/>
    <s v="Missing Information"/>
    <s v="Exclude"/>
    <x v="412"/>
    <d v="2025-04-14T00:00:00"/>
    <s v="Yes"/>
    <s v="Retail"/>
    <s v="Delhi"/>
    <x v="4"/>
    <n v="-748.58"/>
  </r>
  <r>
    <s v="Training"/>
    <s v="Metcon 7"/>
    <x v="0"/>
    <s v="Alphabet"/>
    <s v="M"/>
    <s v="Yes"/>
    <m/>
    <s v="Available"/>
    <n v="3730.58"/>
    <m/>
    <s v="Invalid"/>
    <s v="Exclude"/>
    <n v="0"/>
    <s v="Insufficient Data"/>
    <s v="Missing Information"/>
    <s v="Exclude"/>
    <x v="442"/>
    <d v="2024-11-30T00:00:00"/>
    <s v="Yes"/>
    <s v="Online"/>
    <s v="Delhi"/>
    <x v="4"/>
    <n v="1784.38"/>
  </r>
  <r>
    <s v="Basketball"/>
    <s v="LeBron 20"/>
    <x v="7"/>
    <s v="Number"/>
    <s v="12"/>
    <s v="Yes"/>
    <m/>
    <s v="Available"/>
    <m/>
    <m/>
    <s v="Invalid"/>
    <s v="Exclude"/>
    <n v="0"/>
    <s v="Insufficient Data"/>
    <s v="Missing Information"/>
    <s v="Exclude"/>
    <x v="2"/>
    <s v="Missing Date"/>
    <s v="No"/>
    <s v="Retail"/>
    <s v="Kolkata"/>
    <x v="6"/>
    <n v="2617"/>
  </r>
  <r>
    <s v="Soccer"/>
    <s v="Premier III"/>
    <x v="2"/>
    <s v="Alphabet"/>
    <s v="XL"/>
    <s v="Yes"/>
    <n v="0"/>
    <s v="Available"/>
    <m/>
    <m/>
    <s v="Invalid"/>
    <s v="Exclude"/>
    <n v="0"/>
    <s v="Insufficient Data"/>
    <s v="Missing Information"/>
    <s v="Exclude"/>
    <x v="17"/>
    <d v="2025-01-10T00:00:00"/>
    <s v="Yes"/>
    <s v="Retail"/>
    <s v="Pune"/>
    <x v="3"/>
    <n v="1746.06"/>
  </r>
  <r>
    <s v="Basketball"/>
    <s v="LeBron 20"/>
    <x v="5"/>
    <s v="Number"/>
    <s v="9"/>
    <s v="Yes"/>
    <n v="3"/>
    <s v="Sold"/>
    <n v="7737.27"/>
    <n v="7.0000000000000007E-2"/>
    <s v="Valid"/>
    <s v="Include"/>
    <n v="21586.98"/>
    <n v="21586.9833"/>
    <s v="Valid Revenue"/>
    <s v="Include"/>
    <x v="524"/>
    <d v="2023-12-15T00:00:00"/>
    <s v="Yes"/>
    <s v="Retail"/>
    <s v="Hyderabad"/>
    <x v="1"/>
    <n v="180.31"/>
  </r>
  <r>
    <s v="Basketball"/>
    <s v="Zoom Freak"/>
    <x v="0"/>
    <s v="Alphabet"/>
    <s v="M"/>
    <s v="Yes"/>
    <m/>
    <s v="Available"/>
    <m/>
    <m/>
    <s v="Invalid"/>
    <s v="Exclude"/>
    <n v="0"/>
    <s v="Insufficient Data"/>
    <s v="Missing Information"/>
    <s v="Exclude"/>
    <x v="525"/>
    <d v="2024-03-30T00:00:00"/>
    <s v="Yes"/>
    <s v="Retail"/>
    <s v="Mumbai"/>
    <x v="2"/>
    <n v="-737.91"/>
  </r>
  <r>
    <s v="Training"/>
    <s v="ZoomX Invincible"/>
    <x v="0"/>
    <s v="Alphabet"/>
    <s v="M"/>
    <s v="Yes"/>
    <n v="-1"/>
    <s v="Check Return/Refund"/>
    <n v="5091.2"/>
    <m/>
    <s v="Invalid"/>
    <s v="Exclude"/>
    <n v="0"/>
    <n v="-5091.2"/>
    <s v="Negative Revenue"/>
    <s v="Exclude"/>
    <x v="353"/>
    <d v="2025-07-10T00:00:00"/>
    <s v="Yes"/>
    <s v="Retail"/>
    <s v="Pune"/>
    <x v="3"/>
    <n v="1544.79"/>
  </r>
  <r>
    <s v="Running"/>
    <s v="Air Zoom"/>
    <x v="0"/>
    <s v="Alphabet"/>
    <s v="M"/>
    <s v="Yes"/>
    <n v="4"/>
    <s v="Sold"/>
    <n v="4909.5600000000004"/>
    <m/>
    <s v="Invalid"/>
    <s v="Exclude"/>
    <n v="0"/>
    <n v="19638.240000000002"/>
    <s v="Valid Revenue"/>
    <s v="Include"/>
    <x v="88"/>
    <d v="2025-07-04T00:00:00"/>
    <s v="Yes"/>
    <s v="Retail"/>
    <s v="Bangalore"/>
    <x v="5"/>
    <n v="2934.53"/>
  </r>
  <r>
    <s v="Basketball"/>
    <s v="Zoom Freak"/>
    <x v="4"/>
    <s v="Missing"/>
    <s v="Unknown"/>
    <s v="No"/>
    <m/>
    <s v="Available"/>
    <n v="5879.06"/>
    <n v="0.47"/>
    <s v="Valid"/>
    <s v="Include"/>
    <n v="0"/>
    <s v="Insufficient Data"/>
    <s v="Missing Information"/>
    <s v="Exclude"/>
    <x v="276"/>
    <d v="2025-05-28T00:00:00"/>
    <s v="Yes"/>
    <s v="Retail"/>
    <s v="Hyderabad"/>
    <x v="1"/>
    <n v="2129.44"/>
  </r>
  <r>
    <s v="Basketball"/>
    <s v="LeBron 20"/>
    <x v="9"/>
    <s v="Number"/>
    <s v="10"/>
    <s v="Yes"/>
    <n v="2"/>
    <s v="Sold"/>
    <n v="3794.99"/>
    <m/>
    <s v="Invalid"/>
    <s v="Exclude"/>
    <n v="0"/>
    <n v="7589.98"/>
    <s v="Valid Revenue"/>
    <s v="Include"/>
    <x v="88"/>
    <d v="2025-07-04T00:00:00"/>
    <s v="Yes"/>
    <s v="Online"/>
    <s v="Hyderabad"/>
    <x v="1"/>
    <n v="1398.9"/>
  </r>
  <r>
    <s v="Running"/>
    <s v="Air Zoom"/>
    <x v="1"/>
    <s v="Alphabet"/>
    <s v="L"/>
    <s v="Yes"/>
    <m/>
    <s v="Available"/>
    <m/>
    <m/>
    <s v="Invalid"/>
    <s v="Exclude"/>
    <n v="0"/>
    <s v="Insufficient Data"/>
    <s v="Missing Information"/>
    <s v="Exclude"/>
    <x v="145"/>
    <d v="2024-08-04T00:00:00"/>
    <s v="Yes"/>
    <s v="Retail"/>
    <s v="Hyderabad"/>
    <x v="1"/>
    <n v="563.6"/>
  </r>
  <r>
    <s v="Lifestyle"/>
    <s v="Air Force 1"/>
    <x v="1"/>
    <s v="Alphabet"/>
    <s v="L"/>
    <s v="Yes"/>
    <n v="4"/>
    <s v="Sold"/>
    <n v="5505.76"/>
    <m/>
    <s v="Invalid"/>
    <s v="Exclude"/>
    <n v="0"/>
    <n v="22023.040000000001"/>
    <s v="Valid Revenue"/>
    <s v="Include"/>
    <x v="267"/>
    <d v="2025-07-05T00:00:00"/>
    <s v="Yes"/>
    <s v="Online"/>
    <s v="bengaluru"/>
    <x v="0"/>
    <n v="1194.93"/>
  </r>
  <r>
    <s v="Lifestyle"/>
    <s v="Waffle One"/>
    <x v="2"/>
    <s v="Alphabet"/>
    <s v="XL"/>
    <s v="Yes"/>
    <m/>
    <s v="Available"/>
    <n v="4561.67"/>
    <m/>
    <s v="Invalid"/>
    <s v="Exclude"/>
    <n v="0"/>
    <s v="Insufficient Data"/>
    <s v="Missing Information"/>
    <s v="Exclude"/>
    <x v="287"/>
    <d v="2024-02-13T00:00:00"/>
    <s v="Yes"/>
    <s v="Online"/>
    <s v="Pune"/>
    <x v="3"/>
    <n v="1720.61"/>
  </r>
  <r>
    <s v="Training"/>
    <s v="Metcon 7"/>
    <x v="2"/>
    <s v="Alphabet"/>
    <s v="XL"/>
    <s v="Yes"/>
    <m/>
    <s v="Available"/>
    <n v="9229.7000000000007"/>
    <m/>
    <s v="Invalid"/>
    <s v="Exclude"/>
    <n v="0"/>
    <s v="Insufficient Data"/>
    <s v="Missing Information"/>
    <s v="Exclude"/>
    <x v="516"/>
    <d v="2025-03-20T00:00:00"/>
    <s v="Yes"/>
    <s v="Online"/>
    <s v="Mumbai"/>
    <x v="2"/>
    <n v="1178.0999999999999"/>
  </r>
  <r>
    <s v="Lifestyle"/>
    <s v="Blazer Mid"/>
    <x v="0"/>
    <s v="Alphabet"/>
    <s v="M"/>
    <s v="Yes"/>
    <m/>
    <s v="Available"/>
    <n v="6469.59"/>
    <n v="0.36"/>
    <s v="Valid"/>
    <s v="Include"/>
    <n v="0"/>
    <s v="Insufficient Data"/>
    <s v="Missing Information"/>
    <s v="Exclude"/>
    <x v="2"/>
    <s v="Missing Date"/>
    <s v="No"/>
    <s v="Retail"/>
    <s v="Mumbai"/>
    <x v="2"/>
    <n v="-69.8"/>
  </r>
  <r>
    <s v="Soccer"/>
    <s v="Tiempo Legend"/>
    <x v="9"/>
    <s v="Number"/>
    <s v="10"/>
    <s v="Yes"/>
    <n v="-1"/>
    <s v="Check Return/Refund"/>
    <m/>
    <n v="0.66"/>
    <s v="Valid"/>
    <s v="Include"/>
    <n v="0"/>
    <s v="Insufficient Data"/>
    <s v="Missing Information"/>
    <s v="Exclude"/>
    <x v="35"/>
    <d v="2024-10-27T00:00:00"/>
    <s v="Yes"/>
    <s v="Online"/>
    <s v="bengaluru"/>
    <x v="0"/>
    <n v="171.8"/>
  </r>
  <r>
    <s v="Running"/>
    <s v="Pegasus Turbo"/>
    <x v="0"/>
    <s v="Alphabet"/>
    <s v="M"/>
    <s v="Yes"/>
    <m/>
    <s v="Available"/>
    <n v="4052.25"/>
    <m/>
    <s v="Invalid"/>
    <s v="Exclude"/>
    <n v="0"/>
    <s v="Insufficient Data"/>
    <s v="Missing Information"/>
    <s v="Exclude"/>
    <x v="2"/>
    <s v="Missing Date"/>
    <s v="No"/>
    <s v="Retail"/>
    <s v="bengaluru"/>
    <x v="0"/>
    <n v="3360.33"/>
  </r>
  <r>
    <s v="Basketball"/>
    <s v="Kyrie Flytrap"/>
    <x v="6"/>
    <s v="Number"/>
    <s v="6"/>
    <s v="Yes"/>
    <m/>
    <s v="Available"/>
    <n v="7023.61"/>
    <m/>
    <s v="Invalid"/>
    <s v="Exclude"/>
    <n v="0"/>
    <s v="Insufficient Data"/>
    <s v="Missing Information"/>
    <s v="Exclude"/>
    <x v="2"/>
    <s v="Missing Date"/>
    <s v="No"/>
    <s v="Online"/>
    <s v="Delhi"/>
    <x v="4"/>
    <n v="2199.3000000000002"/>
  </r>
  <r>
    <s v="Training"/>
    <s v="Metcon 7"/>
    <x v="1"/>
    <s v="Alphabet"/>
    <s v="L"/>
    <s v="Yes"/>
    <m/>
    <s v="Available"/>
    <m/>
    <m/>
    <s v="Invalid"/>
    <s v="Exclude"/>
    <n v="0"/>
    <s v="Insufficient Data"/>
    <s v="Missing Information"/>
    <s v="Exclude"/>
    <x v="140"/>
    <d v="2024-12-21T00:00:00"/>
    <s v="Yes"/>
    <s v="Online"/>
    <s v="bengaluru"/>
    <x v="0"/>
    <n v="2380.63"/>
  </r>
  <r>
    <s v="Running"/>
    <s v="Free RN"/>
    <x v="2"/>
    <s v="Alphabet"/>
    <s v="XL"/>
    <s v="Yes"/>
    <n v="0"/>
    <s v="Available"/>
    <n v="2376.12"/>
    <n v="0.76"/>
    <s v="Valid"/>
    <s v="Include"/>
    <n v="0"/>
    <n v="0"/>
    <s v="No Recorded Revenue"/>
    <s v="Exclude"/>
    <x v="186"/>
    <d v="2024-11-28T00:00:00"/>
    <s v="Yes"/>
    <s v="Online"/>
    <s v="Hyderabad"/>
    <x v="1"/>
    <n v="1267.4100000000001"/>
  </r>
  <r>
    <s v="Training"/>
    <s v="Metcon 7"/>
    <x v="0"/>
    <s v="Alphabet"/>
    <s v="M"/>
    <s v="Yes"/>
    <n v="0"/>
    <s v="Available"/>
    <m/>
    <m/>
    <s v="Invalid"/>
    <s v="Exclude"/>
    <n v="0"/>
    <s v="Insufficient Data"/>
    <s v="Missing Information"/>
    <s v="Exclude"/>
    <x v="307"/>
    <d v="2024-08-29T00:00:00"/>
    <s v="Yes"/>
    <s v="Retail"/>
    <s v="bengaluru"/>
    <x v="0"/>
    <n v="-738.85"/>
  </r>
  <r>
    <s v="Basketball"/>
    <s v="Kyrie Flytrap"/>
    <x v="1"/>
    <s v="Alphabet"/>
    <s v="L"/>
    <s v="Yes"/>
    <m/>
    <s v="Available"/>
    <n v="2265.37"/>
    <m/>
    <s v="Invalid"/>
    <s v="Exclude"/>
    <n v="0"/>
    <s v="Insufficient Data"/>
    <s v="Missing Information"/>
    <s v="Exclude"/>
    <x v="526"/>
    <d v="2024-06-25T00:00:00"/>
    <s v="Yes"/>
    <s v="Retail"/>
    <s v="Kolkata"/>
    <x v="6"/>
    <n v="2946.35"/>
  </r>
  <r>
    <s v="Basketball"/>
    <s v="Zoom Freak"/>
    <x v="2"/>
    <s v="Alphabet"/>
    <s v="XL"/>
    <s v="Yes"/>
    <n v="0"/>
    <s v="Available"/>
    <n v="3731.78"/>
    <n v="1.1200000000000001"/>
    <s v="Invalid"/>
    <s v="Exclude"/>
    <n v="0"/>
    <s v="Insufficient Data"/>
    <s v="Missing Information"/>
    <s v="Exclude"/>
    <x v="218"/>
    <d v="2025-02-17T00:00:00"/>
    <s v="Yes"/>
    <s v="Online"/>
    <s v="Hyderabad"/>
    <x v="1"/>
    <n v="-885.09"/>
  </r>
  <r>
    <s v="Basketball"/>
    <s v="Air Jordan"/>
    <x v="4"/>
    <s v="Missing"/>
    <s v="Unknown"/>
    <s v="No"/>
    <m/>
    <s v="Available"/>
    <n v="8050.32"/>
    <m/>
    <s v="Invalid"/>
    <s v="Exclude"/>
    <n v="0"/>
    <s v="Insufficient Data"/>
    <s v="Missing Information"/>
    <s v="Exclude"/>
    <x v="2"/>
    <s v="Missing Date"/>
    <s v="No"/>
    <s v="Retail"/>
    <s v="Delhi"/>
    <x v="4"/>
    <n v="3125.71"/>
  </r>
  <r>
    <s v="Running"/>
    <s v="Pegasus Turbo"/>
    <x v="5"/>
    <s v="Number"/>
    <s v="9"/>
    <s v="Yes"/>
    <n v="3"/>
    <s v="Sold"/>
    <m/>
    <n v="1.06"/>
    <s v="Invalid"/>
    <s v="Exclude"/>
    <n v="0"/>
    <s v="Insufficient Data"/>
    <s v="Missing Information"/>
    <s v="Exclude"/>
    <x v="53"/>
    <d v="2025-01-12T00:00:00"/>
    <s v="Yes"/>
    <s v="Retail"/>
    <s v="Delhi"/>
    <x v="4"/>
    <n v="2568.4"/>
  </r>
  <r>
    <s v="Training"/>
    <s v="Flex Trainer"/>
    <x v="2"/>
    <s v="Alphabet"/>
    <s v="XL"/>
    <s v="Yes"/>
    <m/>
    <s v="Available"/>
    <m/>
    <m/>
    <s v="Invalid"/>
    <s v="Exclude"/>
    <n v="0"/>
    <s v="Insufficient Data"/>
    <s v="Missing Information"/>
    <s v="Exclude"/>
    <x v="197"/>
    <d v="2025-06-29T00:00:00"/>
    <s v="Yes"/>
    <s v="Retail"/>
    <s v="Bangalore"/>
    <x v="5"/>
    <n v="3231.16"/>
  </r>
  <r>
    <s v="Lifestyle"/>
    <s v="Waffle One"/>
    <x v="1"/>
    <s v="Alphabet"/>
    <s v="L"/>
    <s v="Yes"/>
    <m/>
    <s v="Available"/>
    <m/>
    <m/>
    <s v="Invalid"/>
    <s v="Exclude"/>
    <n v="0"/>
    <s v="Insufficient Data"/>
    <s v="Missing Information"/>
    <s v="Exclude"/>
    <x v="94"/>
    <d v="2025-04-28T00:00:00"/>
    <s v="Yes"/>
    <s v="Online"/>
    <s v="Kolkata"/>
    <x v="6"/>
    <n v="1865.56"/>
  </r>
  <r>
    <s v="Soccer"/>
    <s v="Phantom GT"/>
    <x v="4"/>
    <s v="Missing"/>
    <s v="Unknown"/>
    <s v="No"/>
    <n v="2"/>
    <s v="Sold"/>
    <n v="4272.26"/>
    <n v="0.83"/>
    <s v="Valid"/>
    <s v="Include"/>
    <n v="1452.57"/>
    <n v="1452.5684000000003"/>
    <s v="Valid Revenue"/>
    <s v="Include"/>
    <x v="2"/>
    <s v="Missing Date"/>
    <s v="No"/>
    <s v="Retail"/>
    <s v="Kolkata"/>
    <x v="6"/>
    <n v="1977.91"/>
  </r>
  <r>
    <s v="Running"/>
    <s v="Pegasus Turbo"/>
    <x v="9"/>
    <s v="Number"/>
    <s v="10"/>
    <s v="Yes"/>
    <m/>
    <s v="Available"/>
    <m/>
    <m/>
    <s v="Invalid"/>
    <s v="Exclude"/>
    <n v="0"/>
    <s v="Insufficient Data"/>
    <s v="Missing Information"/>
    <s v="Exclude"/>
    <x v="2"/>
    <s v="Missing Date"/>
    <s v="No"/>
    <s v="Retail"/>
    <s v="Pune"/>
    <x v="3"/>
    <n v="-135.15"/>
  </r>
  <r>
    <s v="Lifestyle"/>
    <s v="Blazer Mid"/>
    <x v="1"/>
    <s v="Alphabet"/>
    <s v="L"/>
    <s v="Yes"/>
    <n v="4"/>
    <s v="Sold"/>
    <n v="4398.68"/>
    <n v="0.27"/>
    <s v="Valid"/>
    <s v="Include"/>
    <n v="12844.15"/>
    <n v="12844.1456"/>
    <s v="Valid Revenue"/>
    <s v="Include"/>
    <x v="2"/>
    <s v="Missing Date"/>
    <s v="No"/>
    <s v="Retail"/>
    <s v="Bangalore"/>
    <x v="5"/>
    <n v="3573.92"/>
  </r>
  <r>
    <s v="Running"/>
    <s v="Air Zoom"/>
    <x v="7"/>
    <s v="Number"/>
    <s v="12"/>
    <s v="Yes"/>
    <n v="2"/>
    <s v="Sold"/>
    <n v="5614.96"/>
    <m/>
    <s v="Invalid"/>
    <s v="Exclude"/>
    <n v="0"/>
    <n v="11229.92"/>
    <s v="Valid Revenue"/>
    <s v="Include"/>
    <x v="29"/>
    <d v="2025-03-05T00:00:00"/>
    <s v="Yes"/>
    <s v="Online"/>
    <s v="Kolkata"/>
    <x v="6"/>
    <n v="671.98"/>
  </r>
  <r>
    <s v="Training"/>
    <s v="ZoomX Invincible"/>
    <x v="1"/>
    <s v="Alphabet"/>
    <s v="L"/>
    <s v="Yes"/>
    <m/>
    <s v="Available"/>
    <m/>
    <n v="0.87"/>
    <s v="Valid"/>
    <s v="Include"/>
    <n v="0"/>
    <s v="Insufficient Data"/>
    <s v="Missing Information"/>
    <s v="Exclude"/>
    <x v="154"/>
    <d v="2025-01-11T00:00:00"/>
    <s v="Yes"/>
    <s v="Retail"/>
    <s v="Delhi"/>
    <x v="4"/>
    <n v="2738.44"/>
  </r>
  <r>
    <s v="Soccer"/>
    <s v="Mercurial Superfly"/>
    <x v="0"/>
    <s v="Alphabet"/>
    <s v="M"/>
    <s v="Yes"/>
    <n v="-1"/>
    <s v="Check Return/Refund"/>
    <m/>
    <n v="7.0000000000000007E-2"/>
    <s v="Valid"/>
    <s v="Include"/>
    <n v="0"/>
    <s v="Insufficient Data"/>
    <s v="Missing Information"/>
    <s v="Exclude"/>
    <x v="2"/>
    <s v="Missing Date"/>
    <s v="No"/>
    <s v="Online"/>
    <s v="Mumbai"/>
    <x v="2"/>
    <n v="2718.34"/>
  </r>
  <r>
    <s v="Basketball"/>
    <s v="LeBron 20"/>
    <x v="2"/>
    <s v="Alphabet"/>
    <s v="XL"/>
    <s v="Yes"/>
    <m/>
    <s v="Available"/>
    <m/>
    <n v="0.74"/>
    <s v="Valid"/>
    <s v="Include"/>
    <n v="0"/>
    <s v="Insufficient Data"/>
    <s v="Missing Information"/>
    <s v="Exclude"/>
    <x v="422"/>
    <d v="2023-08-08T00:00:00"/>
    <s v="Yes"/>
    <s v="Retail"/>
    <s v="Delhi"/>
    <x v="4"/>
    <n v="776.81"/>
  </r>
  <r>
    <s v="Running"/>
    <s v="Pegasus Turbo"/>
    <x v="4"/>
    <s v="Missing"/>
    <s v="Unknown"/>
    <s v="No"/>
    <m/>
    <s v="Available"/>
    <n v="5349.1"/>
    <m/>
    <s v="Invalid"/>
    <s v="Exclude"/>
    <n v="0"/>
    <s v="Insufficient Data"/>
    <s v="Missing Information"/>
    <s v="Exclude"/>
    <x v="263"/>
    <d v="2025-03-04T00:00:00"/>
    <s v="Yes"/>
    <s v="Retail"/>
    <s v="Pune"/>
    <x v="3"/>
    <n v="1724.16"/>
  </r>
  <r>
    <s v="Lifestyle"/>
    <s v="Air Force 1"/>
    <x v="1"/>
    <s v="Alphabet"/>
    <s v="L"/>
    <s v="Yes"/>
    <m/>
    <s v="Available"/>
    <n v="5103.01"/>
    <m/>
    <s v="Invalid"/>
    <s v="Exclude"/>
    <n v="0"/>
    <s v="Insufficient Data"/>
    <s v="Missing Information"/>
    <s v="Exclude"/>
    <x v="308"/>
    <d v="2024-12-06T00:00:00"/>
    <s v="Yes"/>
    <s v="Online"/>
    <s v="Delhi"/>
    <x v="4"/>
    <n v="-134.82"/>
  </r>
  <r>
    <s v="Training"/>
    <s v="Metcon 7"/>
    <x v="7"/>
    <s v="Number"/>
    <s v="12"/>
    <s v="Yes"/>
    <m/>
    <s v="Available"/>
    <m/>
    <n v="0.35"/>
    <s v="Valid"/>
    <s v="Include"/>
    <n v="0"/>
    <s v="Insufficient Data"/>
    <s v="Missing Information"/>
    <s v="Exclude"/>
    <x v="267"/>
    <d v="2025-07-05T00:00:00"/>
    <s v="Yes"/>
    <s v="Online"/>
    <s v="Hyderabad"/>
    <x v="1"/>
    <n v="1727.5"/>
  </r>
  <r>
    <s v="Running"/>
    <s v="Pegasus Turbo"/>
    <x v="4"/>
    <s v="Missing"/>
    <s v="Unknown"/>
    <s v="No"/>
    <n v="2"/>
    <s v="Sold"/>
    <m/>
    <m/>
    <s v="Invalid"/>
    <s v="Exclude"/>
    <n v="0"/>
    <s v="Insufficient Data"/>
    <s v="Missing Information"/>
    <s v="Exclude"/>
    <x v="138"/>
    <d v="2024-09-09T00:00:00"/>
    <s v="Yes"/>
    <s v="Online"/>
    <s v="Mumbai"/>
    <x v="2"/>
    <n v="3221.72"/>
  </r>
  <r>
    <s v="Lifestyle"/>
    <s v="Air Force 1"/>
    <x v="5"/>
    <s v="Number"/>
    <s v="9"/>
    <s v="Yes"/>
    <n v="0"/>
    <s v="Available"/>
    <n v="2566.15"/>
    <m/>
    <s v="Invalid"/>
    <s v="Exclude"/>
    <n v="0"/>
    <n v="0"/>
    <s v="No Recorded Revenue"/>
    <s v="Exclude"/>
    <x v="2"/>
    <s v="Missing Date"/>
    <s v="No"/>
    <s v="Online"/>
    <s v="Hyderabad"/>
    <x v="1"/>
    <n v="-198.88"/>
  </r>
  <r>
    <s v="Running"/>
    <s v="Air Zoom"/>
    <x v="4"/>
    <s v="Missing"/>
    <s v="Unknown"/>
    <s v="No"/>
    <n v="4"/>
    <s v="Sold"/>
    <n v="5235.22"/>
    <n v="0.51"/>
    <s v="Valid"/>
    <s v="Include"/>
    <n v="10261.030000000001"/>
    <n v="10261.031199999999"/>
    <s v="Valid Revenue"/>
    <s v="Include"/>
    <x v="276"/>
    <d v="2025-05-28T00:00:00"/>
    <s v="Yes"/>
    <s v="Online"/>
    <s v="Hyderabad"/>
    <x v="1"/>
    <n v="3321.49"/>
  </r>
  <r>
    <s v="Training"/>
    <s v="Flex Trainer"/>
    <x v="4"/>
    <s v="Missing"/>
    <s v="Unknown"/>
    <s v="No"/>
    <n v="0"/>
    <s v="Available"/>
    <n v="6687.28"/>
    <m/>
    <s v="Invalid"/>
    <s v="Exclude"/>
    <n v="0"/>
    <n v="0"/>
    <s v="No Recorded Revenue"/>
    <s v="Exclude"/>
    <x v="208"/>
    <d v="2024-08-07T00:00:00"/>
    <s v="Yes"/>
    <s v="Online"/>
    <s v="Pune"/>
    <x v="3"/>
    <n v="2636.12"/>
  </r>
  <r>
    <s v="Soccer"/>
    <s v="Premier III"/>
    <x v="1"/>
    <s v="Alphabet"/>
    <s v="L"/>
    <s v="Yes"/>
    <m/>
    <s v="Available"/>
    <m/>
    <n v="0.56000000000000005"/>
    <s v="Valid"/>
    <s v="Include"/>
    <n v="0"/>
    <s v="Insufficient Data"/>
    <s v="Missing Information"/>
    <s v="Exclude"/>
    <x v="170"/>
    <d v="2024-08-03T00:00:00"/>
    <s v="Yes"/>
    <s v="Online"/>
    <s v="Kolkata"/>
    <x v="6"/>
    <n v="2353.41"/>
  </r>
  <r>
    <s v="Running"/>
    <s v="React Infinity"/>
    <x v="1"/>
    <s v="Alphabet"/>
    <s v="L"/>
    <s v="Yes"/>
    <m/>
    <s v="Available"/>
    <n v="5140.99"/>
    <m/>
    <s v="Invalid"/>
    <s v="Exclude"/>
    <n v="0"/>
    <s v="Insufficient Data"/>
    <s v="Missing Information"/>
    <s v="Exclude"/>
    <x v="387"/>
    <d v="2025-02-20T00:00:00"/>
    <s v="Yes"/>
    <s v="Online"/>
    <s v="Pune"/>
    <x v="3"/>
    <n v="999.97"/>
  </r>
  <r>
    <s v="Running"/>
    <s v="Air Zoom"/>
    <x v="7"/>
    <s v="Number"/>
    <s v="12"/>
    <s v="Yes"/>
    <n v="2"/>
    <s v="Sold"/>
    <m/>
    <m/>
    <s v="Invalid"/>
    <s v="Exclude"/>
    <n v="0"/>
    <s v="Insufficient Data"/>
    <s v="Missing Information"/>
    <s v="Exclude"/>
    <x v="2"/>
    <s v="Missing Date"/>
    <s v="No"/>
    <s v="Retail"/>
    <s v="Kolkata"/>
    <x v="6"/>
    <n v="56.56"/>
  </r>
  <r>
    <s v="Running"/>
    <s v="Air Zoom"/>
    <x v="0"/>
    <s v="Alphabet"/>
    <s v="M"/>
    <s v="Yes"/>
    <m/>
    <s v="Available"/>
    <n v="2342.9299999999998"/>
    <m/>
    <s v="Invalid"/>
    <s v="Exclude"/>
    <n v="0"/>
    <s v="Insufficient Data"/>
    <s v="Missing Information"/>
    <s v="Exclude"/>
    <x v="2"/>
    <s v="Missing Date"/>
    <s v="No"/>
    <s v="Retail"/>
    <s v="Delhi"/>
    <x v="4"/>
    <n v="2239.79"/>
  </r>
  <r>
    <s v="Running"/>
    <s v="React Infinity"/>
    <x v="4"/>
    <s v="Missing"/>
    <s v="Unknown"/>
    <s v="No"/>
    <n v="2"/>
    <s v="Sold"/>
    <m/>
    <n v="0.71"/>
    <s v="Valid"/>
    <s v="Include"/>
    <n v="0"/>
    <s v="Insufficient Data"/>
    <s v="Missing Information"/>
    <s v="Exclude"/>
    <x v="2"/>
    <s v="Missing Date"/>
    <s v="No"/>
    <s v="Online"/>
    <s v="Delhi"/>
    <x v="4"/>
    <n v="63.74"/>
  </r>
  <r>
    <s v="Running"/>
    <s v="Pegasus Turbo"/>
    <x v="2"/>
    <s v="Alphabet"/>
    <s v="XL"/>
    <s v="Yes"/>
    <m/>
    <s v="Available"/>
    <n v="3750.77"/>
    <m/>
    <s v="Invalid"/>
    <s v="Exclude"/>
    <n v="0"/>
    <s v="Insufficient Data"/>
    <s v="Missing Information"/>
    <s v="Exclude"/>
    <x v="185"/>
    <d v="2025-02-27T00:00:00"/>
    <s v="Yes"/>
    <s v="Online"/>
    <s v="bengaluru"/>
    <x v="0"/>
    <n v="-171.08"/>
  </r>
  <r>
    <s v="Training"/>
    <s v="Metcon 7"/>
    <x v="4"/>
    <s v="Missing"/>
    <s v="Unknown"/>
    <s v="No"/>
    <m/>
    <s v="Available"/>
    <n v="7986.76"/>
    <m/>
    <s v="Invalid"/>
    <s v="Exclude"/>
    <n v="0"/>
    <s v="Insufficient Data"/>
    <s v="Missing Information"/>
    <s v="Exclude"/>
    <x v="6"/>
    <d v="2024-10-11T00:00:00"/>
    <s v="Yes"/>
    <s v="Online"/>
    <s v="Hyderabad"/>
    <x v="1"/>
    <n v="944.54"/>
  </r>
  <r>
    <s v="Training"/>
    <s v="Flex Trainer"/>
    <x v="1"/>
    <s v="Alphabet"/>
    <s v="L"/>
    <s v="Yes"/>
    <m/>
    <s v="Available"/>
    <n v="6952.66"/>
    <m/>
    <s v="Invalid"/>
    <s v="Exclude"/>
    <n v="0"/>
    <s v="Insufficient Data"/>
    <s v="Missing Information"/>
    <s v="Exclude"/>
    <x v="57"/>
    <d v="2025-01-19T00:00:00"/>
    <s v="Yes"/>
    <s v="Online"/>
    <s v="Hyderabad"/>
    <x v="1"/>
    <n v="1624.3"/>
  </r>
  <r>
    <s v="Soccer"/>
    <s v="Phantom GT"/>
    <x v="6"/>
    <s v="Number"/>
    <s v="6"/>
    <s v="Yes"/>
    <n v="2"/>
    <s v="Sold"/>
    <m/>
    <m/>
    <s v="Invalid"/>
    <s v="Exclude"/>
    <n v="0"/>
    <s v="Insufficient Data"/>
    <s v="Missing Information"/>
    <s v="Exclude"/>
    <x v="48"/>
    <d v="2025-03-02T00:00:00"/>
    <s v="Yes"/>
    <s v="Retail"/>
    <s v="Pune"/>
    <x v="3"/>
    <n v="21.13"/>
  </r>
  <r>
    <s v="Lifestyle"/>
    <s v="Waffle One"/>
    <x v="4"/>
    <s v="Missing"/>
    <s v="Unknown"/>
    <s v="No"/>
    <m/>
    <s v="Available"/>
    <n v="3394.38"/>
    <n v="0.75"/>
    <s v="Valid"/>
    <s v="Include"/>
    <n v="0"/>
    <s v="Insufficient Data"/>
    <s v="Missing Information"/>
    <s v="Exclude"/>
    <x v="22"/>
    <d v="2024-05-09T00:00:00"/>
    <s v="Yes"/>
    <s v="Online"/>
    <s v="Mumbai"/>
    <x v="2"/>
    <n v="-401.5"/>
  </r>
  <r>
    <s v="Running"/>
    <s v="Air Zoom"/>
    <x v="1"/>
    <s v="Alphabet"/>
    <s v="L"/>
    <s v="Yes"/>
    <m/>
    <s v="Available"/>
    <n v="8333.9500000000007"/>
    <m/>
    <s v="Invalid"/>
    <s v="Exclude"/>
    <n v="0"/>
    <s v="Insufficient Data"/>
    <s v="Missing Information"/>
    <s v="Exclude"/>
    <x v="2"/>
    <s v="Missing Date"/>
    <s v="No"/>
    <s v="Online"/>
    <s v="Mumbai"/>
    <x v="2"/>
    <n v="3329.27"/>
  </r>
  <r>
    <s v="Running"/>
    <s v="Air Zoom"/>
    <x v="10"/>
    <s v="Number"/>
    <s v="8"/>
    <s v="Yes"/>
    <m/>
    <s v="Available"/>
    <m/>
    <m/>
    <s v="Invalid"/>
    <s v="Exclude"/>
    <n v="0"/>
    <s v="Insufficient Data"/>
    <s v="Missing Information"/>
    <s v="Exclude"/>
    <x v="527"/>
    <d v="2024-12-13T00:00:00"/>
    <s v="Yes"/>
    <s v="Retail"/>
    <s v="Hyderabad"/>
    <x v="1"/>
    <n v="3732.77"/>
  </r>
  <r>
    <s v="Basketball"/>
    <s v="Kyrie Flytrap"/>
    <x v="0"/>
    <s v="Alphabet"/>
    <s v="M"/>
    <s v="Yes"/>
    <m/>
    <s v="Available"/>
    <m/>
    <m/>
    <s v="Invalid"/>
    <s v="Exclude"/>
    <n v="0"/>
    <s v="Insufficient Data"/>
    <s v="Missing Information"/>
    <s v="Exclude"/>
    <x v="528"/>
    <d v="2023-09-22T00:00:00"/>
    <s v="Yes"/>
    <s v="Retail"/>
    <s v="Delhi"/>
    <x v="4"/>
    <n v="2575.38"/>
  </r>
  <r>
    <s v="Basketball"/>
    <s v="Kyrie Flytrap"/>
    <x v="1"/>
    <s v="Alphabet"/>
    <s v="L"/>
    <s v="Yes"/>
    <m/>
    <s v="Available"/>
    <m/>
    <n v="0.34"/>
    <s v="Valid"/>
    <s v="Include"/>
    <n v="0"/>
    <s v="Insufficient Data"/>
    <s v="Missing Information"/>
    <s v="Exclude"/>
    <x v="8"/>
    <d v="2024-11-13T00:00:00"/>
    <s v="Yes"/>
    <s v="Online"/>
    <s v="Delhi"/>
    <x v="4"/>
    <n v="153.9"/>
  </r>
  <r>
    <s v="Basketball"/>
    <s v="Air Jordan"/>
    <x v="1"/>
    <s v="Alphabet"/>
    <s v="L"/>
    <s v="Yes"/>
    <n v="1"/>
    <s v="Sold"/>
    <n v="9700.41"/>
    <n v="1.24"/>
    <s v="Invalid"/>
    <s v="Exclude"/>
    <n v="-2328.1"/>
    <s v="Insufficient Data"/>
    <s v="Missing Information"/>
    <s v="Exclude"/>
    <x v="393"/>
    <d v="2025-02-03T00:00:00"/>
    <s v="Yes"/>
    <s v="Retail"/>
    <s v="Delhi"/>
    <x v="4"/>
    <n v="1000.57"/>
  </r>
  <r>
    <s v="Soccer"/>
    <s v="Tiempo Legend"/>
    <x v="1"/>
    <s v="Alphabet"/>
    <s v="L"/>
    <s v="Yes"/>
    <n v="-1"/>
    <s v="Check Return/Refund"/>
    <n v="8655.4599999999991"/>
    <n v="0.9"/>
    <s v="Valid"/>
    <s v="Include"/>
    <n v="-865.55"/>
    <n v="-865.54599999999971"/>
    <s v="Negative Revenue"/>
    <s v="Exclude"/>
    <x v="272"/>
    <d v="2024-08-20T00:00:00"/>
    <s v="Yes"/>
    <s v="Online"/>
    <s v="Pune"/>
    <x v="3"/>
    <n v="3159.11"/>
  </r>
  <r>
    <s v="Basketball"/>
    <s v="Air Jordan"/>
    <x v="2"/>
    <s v="Alphabet"/>
    <s v="XL"/>
    <s v="Yes"/>
    <m/>
    <s v="Available"/>
    <m/>
    <m/>
    <s v="Invalid"/>
    <s v="Exclude"/>
    <n v="0"/>
    <s v="Insufficient Data"/>
    <s v="Missing Information"/>
    <s v="Exclude"/>
    <x v="2"/>
    <s v="Missing Date"/>
    <s v="No"/>
    <s v="Retail"/>
    <s v="Mumbai"/>
    <x v="2"/>
    <n v="2599.62"/>
  </r>
  <r>
    <s v="Basketball"/>
    <s v="Zoom Freak"/>
    <x v="0"/>
    <s v="Alphabet"/>
    <s v="M"/>
    <s v="Yes"/>
    <n v="0"/>
    <s v="Available"/>
    <m/>
    <n v="0.48"/>
    <s v="Valid"/>
    <s v="Include"/>
    <n v="0"/>
    <s v="Insufficient Data"/>
    <s v="Missing Information"/>
    <s v="Exclude"/>
    <x v="130"/>
    <d v="2025-05-17T00:00:00"/>
    <s v="Yes"/>
    <s v="Online"/>
    <s v="Mumbai"/>
    <x v="2"/>
    <n v="505.51"/>
  </r>
  <r>
    <s v="Lifestyle"/>
    <s v="Air Force 1"/>
    <x v="1"/>
    <s v="Alphabet"/>
    <s v="L"/>
    <s v="Yes"/>
    <n v="0"/>
    <s v="Available"/>
    <m/>
    <n v="0.38"/>
    <s v="Valid"/>
    <s v="Include"/>
    <n v="0"/>
    <s v="Insufficient Data"/>
    <s v="Missing Information"/>
    <s v="Exclude"/>
    <x v="2"/>
    <s v="Missing Date"/>
    <s v="No"/>
    <s v="Online"/>
    <s v="Mumbai"/>
    <x v="2"/>
    <n v="-617.86"/>
  </r>
  <r>
    <s v="Basketball"/>
    <s v="Air Jordan"/>
    <x v="1"/>
    <s v="Alphabet"/>
    <s v="L"/>
    <s v="Yes"/>
    <n v="4"/>
    <s v="Sold"/>
    <m/>
    <n v="0.38"/>
    <s v="Valid"/>
    <s v="Include"/>
    <n v="0"/>
    <s v="Insufficient Data"/>
    <s v="Missing Information"/>
    <s v="Exclude"/>
    <x v="16"/>
    <d v="2024-09-24T00:00:00"/>
    <s v="Yes"/>
    <s v="Retail"/>
    <s v="Hyderabad"/>
    <x v="1"/>
    <n v="587.63"/>
  </r>
  <r>
    <s v="Basketball"/>
    <s v="LeBron 20"/>
    <x v="2"/>
    <s v="Alphabet"/>
    <s v="XL"/>
    <s v="Yes"/>
    <m/>
    <s v="Available"/>
    <n v="7881.81"/>
    <m/>
    <s v="Invalid"/>
    <s v="Exclude"/>
    <n v="0"/>
    <s v="Insufficient Data"/>
    <s v="Missing Information"/>
    <s v="Exclude"/>
    <x v="392"/>
    <d v="2024-12-08T00:00:00"/>
    <s v="Yes"/>
    <s v="Online"/>
    <s v="Pune"/>
    <x v="3"/>
    <n v="1067.5899999999999"/>
  </r>
  <r>
    <s v="Running"/>
    <s v="React Infinity"/>
    <x v="1"/>
    <s v="Alphabet"/>
    <s v="L"/>
    <s v="Yes"/>
    <n v="4"/>
    <s v="Sold"/>
    <n v="6599.26"/>
    <n v="0.85"/>
    <s v="Valid"/>
    <s v="Include"/>
    <n v="3959.56"/>
    <n v="3959.5560000000005"/>
    <s v="Valid Revenue"/>
    <s v="Include"/>
    <x v="197"/>
    <d v="2025-06-29T00:00:00"/>
    <s v="Yes"/>
    <s v="Retail"/>
    <s v="Bangalore"/>
    <x v="5"/>
    <n v="3344.47"/>
  </r>
  <r>
    <s v="Soccer"/>
    <s v="Mercurial Superfly"/>
    <x v="0"/>
    <s v="Alphabet"/>
    <s v="M"/>
    <s v="Yes"/>
    <n v="4"/>
    <s v="Sold"/>
    <n v="7408.31"/>
    <m/>
    <s v="Invalid"/>
    <s v="Exclude"/>
    <n v="0"/>
    <n v="29633.24"/>
    <s v="Valid Revenue"/>
    <s v="Include"/>
    <x v="130"/>
    <d v="2025-05-17T00:00:00"/>
    <s v="Yes"/>
    <s v="Online"/>
    <s v="bengaluru"/>
    <x v="0"/>
    <n v="1974.4"/>
  </r>
  <r>
    <s v="Soccer"/>
    <s v="Tiempo Legend"/>
    <x v="9"/>
    <s v="Number"/>
    <s v="10"/>
    <s v="Yes"/>
    <n v="-1"/>
    <s v="Check Return/Refund"/>
    <m/>
    <m/>
    <s v="Invalid"/>
    <s v="Exclude"/>
    <n v="0"/>
    <s v="Insufficient Data"/>
    <s v="Missing Information"/>
    <s v="Exclude"/>
    <x v="2"/>
    <s v="Missing Date"/>
    <s v="No"/>
    <s v="Online"/>
    <s v="Pune"/>
    <x v="3"/>
    <n v="1280.5899999999999"/>
  </r>
  <r>
    <s v="Soccer"/>
    <s v="Premier III"/>
    <x v="1"/>
    <s v="Alphabet"/>
    <s v="L"/>
    <s v="Yes"/>
    <m/>
    <s v="Available"/>
    <n v="9804.64"/>
    <n v="0.71"/>
    <s v="Valid"/>
    <s v="Include"/>
    <n v="0"/>
    <s v="Insufficient Data"/>
    <s v="Missing Information"/>
    <s v="Exclude"/>
    <x v="454"/>
    <d v="2025-02-08T00:00:00"/>
    <s v="Yes"/>
    <s v="Online"/>
    <s v="Bangalore"/>
    <x v="5"/>
    <n v="635.57000000000005"/>
  </r>
  <r>
    <s v="Basketball"/>
    <s v="Air Jordan"/>
    <x v="1"/>
    <s v="Alphabet"/>
    <s v="L"/>
    <s v="Yes"/>
    <m/>
    <s v="Available"/>
    <n v="6966.16"/>
    <n v="0.24"/>
    <s v="Valid"/>
    <s v="Include"/>
    <n v="0"/>
    <s v="Insufficient Data"/>
    <s v="Missing Information"/>
    <s v="Exclude"/>
    <x v="110"/>
    <d v="2024-10-23T00:00:00"/>
    <s v="Yes"/>
    <s v="Retail"/>
    <s v="Pune"/>
    <x v="3"/>
    <n v="2671.6"/>
  </r>
  <r>
    <s v="Lifestyle"/>
    <s v="Blazer Mid"/>
    <x v="4"/>
    <s v="Missing"/>
    <s v="Unknown"/>
    <s v="No"/>
    <n v="-1"/>
    <s v="Check Return/Refund"/>
    <m/>
    <n v="1.06"/>
    <s v="Invalid"/>
    <s v="Exclude"/>
    <n v="0"/>
    <s v="Insufficient Data"/>
    <s v="Missing Information"/>
    <s v="Exclude"/>
    <x v="2"/>
    <s v="Missing Date"/>
    <s v="No"/>
    <s v="Retail"/>
    <s v="bengaluru"/>
    <x v="0"/>
    <n v="1112.9100000000001"/>
  </r>
  <r>
    <s v="Soccer"/>
    <s v="Premier III"/>
    <x v="4"/>
    <s v="Missing"/>
    <s v="Unknown"/>
    <s v="No"/>
    <m/>
    <s v="Available"/>
    <m/>
    <m/>
    <s v="Invalid"/>
    <s v="Exclude"/>
    <n v="0"/>
    <s v="Insufficient Data"/>
    <s v="Missing Information"/>
    <s v="Exclude"/>
    <x v="100"/>
    <d v="2025-05-20T00:00:00"/>
    <s v="Yes"/>
    <s v="Online"/>
    <s v="Pune"/>
    <x v="3"/>
    <n v="3542.88"/>
  </r>
  <r>
    <s v="Training"/>
    <s v="Flex Trainer"/>
    <x v="0"/>
    <s v="Alphabet"/>
    <s v="M"/>
    <s v="Yes"/>
    <n v="2"/>
    <s v="Sold"/>
    <n v="5732.59"/>
    <m/>
    <s v="Invalid"/>
    <s v="Exclude"/>
    <n v="0"/>
    <n v="11465.18"/>
    <s v="Valid Revenue"/>
    <s v="Include"/>
    <x v="442"/>
    <d v="2024-11-30T00:00:00"/>
    <s v="Yes"/>
    <s v="Online"/>
    <s v="Kolkata"/>
    <x v="6"/>
    <n v="3353.3"/>
  </r>
  <r>
    <s v="Basketball"/>
    <s v="LeBron 20"/>
    <x v="1"/>
    <s v="Alphabet"/>
    <s v="L"/>
    <s v="Yes"/>
    <m/>
    <s v="Available"/>
    <n v="8673.7800000000007"/>
    <m/>
    <s v="Invalid"/>
    <s v="Exclude"/>
    <n v="0"/>
    <s v="Insufficient Data"/>
    <s v="Missing Information"/>
    <s v="Exclude"/>
    <x v="529"/>
    <d v="2024-03-28T00:00:00"/>
    <s v="Yes"/>
    <s v="Retail"/>
    <s v="Mumbai"/>
    <x v="2"/>
    <n v="-286"/>
  </r>
  <r>
    <s v="Running"/>
    <s v="Free RN"/>
    <x v="2"/>
    <s v="Alphabet"/>
    <s v="XL"/>
    <s v="Yes"/>
    <n v="-1"/>
    <s v="Check Return/Refund"/>
    <m/>
    <m/>
    <s v="Invalid"/>
    <s v="Exclude"/>
    <n v="0"/>
    <s v="Insufficient Data"/>
    <s v="Missing Information"/>
    <s v="Exclude"/>
    <x v="294"/>
    <d v="2025-05-30T00:00:00"/>
    <s v="Yes"/>
    <s v="Online"/>
    <s v="Delhi"/>
    <x v="4"/>
    <n v="2484"/>
  </r>
  <r>
    <s v="Basketball"/>
    <s v="LeBron 20"/>
    <x v="4"/>
    <s v="Missing"/>
    <s v="Unknown"/>
    <s v="No"/>
    <m/>
    <s v="Available"/>
    <m/>
    <n v="0.33"/>
    <s v="Valid"/>
    <s v="Include"/>
    <n v="0"/>
    <s v="Insufficient Data"/>
    <s v="Missing Information"/>
    <s v="Exclude"/>
    <x v="530"/>
    <d v="2025-04-03T00:00:00"/>
    <s v="Yes"/>
    <s v="Online"/>
    <s v="Kolkata"/>
    <x v="6"/>
    <n v="925.71"/>
  </r>
  <r>
    <s v="Training"/>
    <s v="SuperRep Go"/>
    <x v="4"/>
    <s v="Missing"/>
    <s v="Unknown"/>
    <s v="No"/>
    <m/>
    <s v="Available"/>
    <n v="9261.43"/>
    <m/>
    <s v="Invalid"/>
    <s v="Exclude"/>
    <n v="0"/>
    <s v="Insufficient Data"/>
    <s v="Missing Information"/>
    <s v="Exclude"/>
    <x v="2"/>
    <s v="Missing Date"/>
    <s v="No"/>
    <s v="Online"/>
    <s v="Mumbai"/>
    <x v="2"/>
    <n v="361.16"/>
  </r>
  <r>
    <s v="Lifestyle"/>
    <s v="Air Force 1"/>
    <x v="5"/>
    <s v="Number"/>
    <s v="9"/>
    <s v="Yes"/>
    <m/>
    <s v="Available"/>
    <m/>
    <n v="0.56000000000000005"/>
    <s v="Valid"/>
    <s v="Include"/>
    <n v="0"/>
    <s v="Insufficient Data"/>
    <s v="Missing Information"/>
    <s v="Exclude"/>
    <x v="481"/>
    <d v="2025-01-01T00:00:00"/>
    <s v="Yes"/>
    <s v="Online"/>
    <s v="Mumbai"/>
    <x v="2"/>
    <n v="2742.28"/>
  </r>
  <r>
    <s v="Lifestyle"/>
    <s v="Waffle One"/>
    <x v="2"/>
    <s v="Alphabet"/>
    <s v="XL"/>
    <s v="Yes"/>
    <m/>
    <s v="Available"/>
    <m/>
    <n v="1.03"/>
    <s v="Invalid"/>
    <s v="Exclude"/>
    <n v="0"/>
    <s v="Insufficient Data"/>
    <s v="Missing Information"/>
    <s v="Exclude"/>
    <x v="79"/>
    <d v="2024-11-21T00:00:00"/>
    <s v="Yes"/>
    <s v="Retail"/>
    <s v="Delhi"/>
    <x v="4"/>
    <n v="2083.6"/>
  </r>
  <r>
    <s v="Training"/>
    <s v="Flex Trainer"/>
    <x v="4"/>
    <s v="Missing"/>
    <s v="Unknown"/>
    <s v="No"/>
    <m/>
    <s v="Available"/>
    <n v="8515.92"/>
    <m/>
    <s v="Invalid"/>
    <s v="Exclude"/>
    <n v="0"/>
    <s v="Insufficient Data"/>
    <s v="Missing Information"/>
    <s v="Exclude"/>
    <x v="329"/>
    <d v="2024-11-27T00:00:00"/>
    <s v="Yes"/>
    <s v="Retail"/>
    <s v="Hyderabad"/>
    <x v="1"/>
    <n v="255.47"/>
  </r>
  <r>
    <s v="Lifestyle"/>
    <s v="Waffle One"/>
    <x v="2"/>
    <s v="Alphabet"/>
    <s v="XL"/>
    <s v="Yes"/>
    <m/>
    <s v="Available"/>
    <n v="4902.1899999999996"/>
    <n v="0.25"/>
    <s v="Valid"/>
    <s v="Include"/>
    <n v="0"/>
    <s v="Insufficient Data"/>
    <s v="Missing Information"/>
    <s v="Exclude"/>
    <x v="2"/>
    <s v="Missing Date"/>
    <s v="No"/>
    <s v="Retail"/>
    <s v="bengaluru"/>
    <x v="0"/>
    <n v="608.65"/>
  </r>
  <r>
    <s v="Soccer"/>
    <s v="Mercurial Superfly"/>
    <x v="0"/>
    <s v="Alphabet"/>
    <s v="M"/>
    <s v="Yes"/>
    <m/>
    <s v="Available"/>
    <n v="8233.64"/>
    <m/>
    <s v="Invalid"/>
    <s v="Exclude"/>
    <n v="0"/>
    <s v="Insufficient Data"/>
    <s v="Missing Information"/>
    <s v="Exclude"/>
    <x v="200"/>
    <d v="2025-04-07T00:00:00"/>
    <s v="Yes"/>
    <s v="Retail"/>
    <s v="Bangalore"/>
    <x v="5"/>
    <n v="3007.26"/>
  </r>
  <r>
    <s v="Training"/>
    <s v="Flex Trainer"/>
    <x v="1"/>
    <s v="Alphabet"/>
    <s v="L"/>
    <s v="Yes"/>
    <m/>
    <s v="Available"/>
    <n v="8711.81"/>
    <m/>
    <s v="Invalid"/>
    <s v="Exclude"/>
    <n v="0"/>
    <s v="Insufficient Data"/>
    <s v="Missing Information"/>
    <s v="Exclude"/>
    <x v="115"/>
    <d v="2025-03-29T00:00:00"/>
    <s v="Yes"/>
    <s v="Online"/>
    <s v="bengaluru"/>
    <x v="0"/>
    <n v="-773.05"/>
  </r>
  <r>
    <s v="Running"/>
    <s v="Air Zoom"/>
    <x v="8"/>
    <s v="Number"/>
    <s v="7"/>
    <s v="Yes"/>
    <n v="-1"/>
    <s v="Check Return/Refund"/>
    <n v="2108.04"/>
    <m/>
    <s v="Invalid"/>
    <s v="Exclude"/>
    <n v="0"/>
    <n v="-2108.04"/>
    <s v="Negative Revenue"/>
    <s v="Exclude"/>
    <x v="2"/>
    <s v="Missing Date"/>
    <s v="No"/>
    <s v="Retail"/>
    <s v="Kolkata"/>
    <x v="6"/>
    <n v="-1087.3399999999999"/>
  </r>
  <r>
    <s v="Lifestyle"/>
    <s v="Dunk Low"/>
    <x v="1"/>
    <s v="Alphabet"/>
    <s v="L"/>
    <s v="Yes"/>
    <n v="4"/>
    <s v="Sold"/>
    <m/>
    <n v="1.19"/>
    <s v="Invalid"/>
    <s v="Exclude"/>
    <n v="0"/>
    <s v="Insufficient Data"/>
    <s v="Missing Information"/>
    <s v="Exclude"/>
    <x v="430"/>
    <d v="2025-01-21T00:00:00"/>
    <s v="Yes"/>
    <s v="Online"/>
    <s v="bengaluru"/>
    <x v="0"/>
    <n v="1897.69"/>
  </r>
  <r>
    <s v="Running"/>
    <s v="Air Zoom"/>
    <x v="2"/>
    <s v="Alphabet"/>
    <s v="XL"/>
    <s v="Yes"/>
    <n v="3"/>
    <s v="Sold"/>
    <n v="4537.0200000000004"/>
    <m/>
    <s v="Invalid"/>
    <s v="Exclude"/>
    <n v="0"/>
    <n v="13611.060000000001"/>
    <s v="Valid Revenue"/>
    <s v="Include"/>
    <x v="530"/>
    <d v="2025-04-03T00:00:00"/>
    <s v="Yes"/>
    <s v="Online"/>
    <s v="Pune"/>
    <x v="3"/>
    <n v="-195"/>
  </r>
  <r>
    <s v="Basketball"/>
    <s v="LeBron 20"/>
    <x v="4"/>
    <s v="Missing"/>
    <s v="Unknown"/>
    <s v="No"/>
    <m/>
    <s v="Available"/>
    <m/>
    <n v="1.0900000000000001"/>
    <s v="Invalid"/>
    <s v="Exclude"/>
    <n v="0"/>
    <s v="Insufficient Data"/>
    <s v="Missing Information"/>
    <s v="Exclude"/>
    <x v="283"/>
    <d v="2024-03-13T00:00:00"/>
    <s v="Yes"/>
    <s v="Retail"/>
    <s v="Hyderabad"/>
    <x v="1"/>
    <n v="3939.54"/>
  </r>
  <r>
    <s v="Training"/>
    <s v="Flex Trainer"/>
    <x v="0"/>
    <s v="Alphabet"/>
    <s v="M"/>
    <s v="Yes"/>
    <n v="2"/>
    <s v="Sold"/>
    <n v="5649.73"/>
    <n v="0.41"/>
    <s v="Valid"/>
    <s v="Include"/>
    <n v="6666.68"/>
    <n v="6666.6814000000004"/>
    <s v="Valid Revenue"/>
    <s v="Include"/>
    <x v="323"/>
    <d v="2025-03-16T00:00:00"/>
    <s v="Yes"/>
    <s v="Retail"/>
    <s v="Mumbai"/>
    <x v="2"/>
    <n v="1548.1"/>
  </r>
  <r>
    <s v="Running"/>
    <s v="React Infinity"/>
    <x v="4"/>
    <s v="Missing"/>
    <s v="Unknown"/>
    <s v="No"/>
    <m/>
    <s v="Available"/>
    <m/>
    <m/>
    <s v="Invalid"/>
    <s v="Exclude"/>
    <n v="0"/>
    <s v="Insufficient Data"/>
    <s v="Missing Information"/>
    <s v="Exclude"/>
    <x v="26"/>
    <d v="2025-02-15T00:00:00"/>
    <s v="Yes"/>
    <s v="Online"/>
    <s v="Bangalore"/>
    <x v="5"/>
    <n v="2854.02"/>
  </r>
  <r>
    <s v="Lifestyle"/>
    <s v="Air Force 1"/>
    <x v="1"/>
    <s v="Alphabet"/>
    <s v="L"/>
    <s v="Yes"/>
    <m/>
    <s v="Available"/>
    <n v="5109.51"/>
    <m/>
    <s v="Invalid"/>
    <s v="Exclude"/>
    <n v="0"/>
    <s v="Insufficient Data"/>
    <s v="Missing Information"/>
    <s v="Exclude"/>
    <x v="144"/>
    <d v="2025-06-26T00:00:00"/>
    <s v="Yes"/>
    <s v="Retail"/>
    <s v="Delhi"/>
    <x v="4"/>
    <n v="-1164.28"/>
  </r>
  <r>
    <s v="Running"/>
    <s v="Free RN"/>
    <x v="1"/>
    <s v="Alphabet"/>
    <s v="L"/>
    <s v="Yes"/>
    <m/>
    <s v="Available"/>
    <n v="8331.85"/>
    <m/>
    <s v="Invalid"/>
    <s v="Exclude"/>
    <n v="0"/>
    <s v="Insufficient Data"/>
    <s v="Missing Information"/>
    <s v="Exclude"/>
    <x v="2"/>
    <s v="Missing Date"/>
    <s v="No"/>
    <s v="Retail"/>
    <s v="Kolkata"/>
    <x v="6"/>
    <n v="1061.2"/>
  </r>
  <r>
    <s v="Lifestyle"/>
    <s v="Air Force 1"/>
    <x v="2"/>
    <s v="Alphabet"/>
    <s v="XL"/>
    <s v="Yes"/>
    <n v="-1"/>
    <s v="Check Return/Refund"/>
    <n v="9861.7999999999993"/>
    <m/>
    <s v="Invalid"/>
    <s v="Exclude"/>
    <n v="0"/>
    <n v="-9861.7999999999993"/>
    <s v="Negative Revenue"/>
    <s v="Exclude"/>
    <x v="110"/>
    <d v="2024-10-23T00:00:00"/>
    <s v="Yes"/>
    <s v="Online"/>
    <s v="Delhi"/>
    <x v="4"/>
    <n v="48.02"/>
  </r>
  <r>
    <s v="Lifestyle"/>
    <s v="Waffle One"/>
    <x v="3"/>
    <s v="Number"/>
    <s v="11"/>
    <s v="Yes"/>
    <n v="4"/>
    <s v="Sold"/>
    <n v="8888.58"/>
    <m/>
    <s v="Invalid"/>
    <s v="Exclude"/>
    <n v="0"/>
    <n v="35554.32"/>
    <s v="Valid Revenue"/>
    <s v="Include"/>
    <x v="2"/>
    <s v="Missing Date"/>
    <s v="No"/>
    <s v="Retail"/>
    <s v="Kolkata"/>
    <x v="6"/>
    <n v="2944.03"/>
  </r>
  <r>
    <s v="Soccer"/>
    <s v="Tiempo Legend"/>
    <x v="5"/>
    <s v="Number"/>
    <s v="9"/>
    <s v="Yes"/>
    <m/>
    <s v="Available"/>
    <n v="4094.79"/>
    <m/>
    <s v="Invalid"/>
    <s v="Exclude"/>
    <n v="0"/>
    <s v="Insufficient Data"/>
    <s v="Missing Information"/>
    <s v="Exclude"/>
    <x v="155"/>
    <d v="2025-05-18T00:00:00"/>
    <s v="Yes"/>
    <s v="Online"/>
    <s v="Hyderabad"/>
    <x v="1"/>
    <n v="2779.39"/>
  </r>
  <r>
    <s v="Running"/>
    <s v="Free RN"/>
    <x v="2"/>
    <s v="Alphabet"/>
    <s v="XL"/>
    <s v="Yes"/>
    <n v="1"/>
    <s v="Sold"/>
    <n v="7129.09"/>
    <m/>
    <s v="Invalid"/>
    <s v="Exclude"/>
    <n v="0"/>
    <n v="7129.09"/>
    <s v="Valid Revenue"/>
    <s v="Include"/>
    <x v="2"/>
    <s v="Missing Date"/>
    <s v="No"/>
    <s v="Online"/>
    <s v="Pune"/>
    <x v="3"/>
    <n v="1993.16"/>
  </r>
  <r>
    <s v="Soccer"/>
    <s v="Phantom GT"/>
    <x v="10"/>
    <s v="Number"/>
    <s v="8"/>
    <s v="Yes"/>
    <m/>
    <s v="Available"/>
    <m/>
    <m/>
    <s v="Invalid"/>
    <s v="Exclude"/>
    <n v="0"/>
    <s v="Insufficient Data"/>
    <s v="Missing Information"/>
    <s v="Exclude"/>
    <x v="531"/>
    <d v="2024-04-03T00:00:00"/>
    <s v="Yes"/>
    <s v="Online"/>
    <s v="Pune"/>
    <x v="3"/>
    <n v="3865.04"/>
  </r>
  <r>
    <s v="Basketball"/>
    <s v="Kyrie Flytrap"/>
    <x v="2"/>
    <s v="Alphabet"/>
    <s v="XL"/>
    <s v="Yes"/>
    <m/>
    <s v="Available"/>
    <n v="3443.1"/>
    <m/>
    <s v="Invalid"/>
    <s v="Exclude"/>
    <n v="0"/>
    <s v="Insufficient Data"/>
    <s v="Missing Information"/>
    <s v="Exclude"/>
    <x v="310"/>
    <d v="2024-09-17T00:00:00"/>
    <s v="Yes"/>
    <s v="Retail"/>
    <s v="Hyderabad"/>
    <x v="1"/>
    <n v="1928.88"/>
  </r>
  <r>
    <s v="Lifestyle"/>
    <s v="Waffle One"/>
    <x v="1"/>
    <s v="Alphabet"/>
    <s v="L"/>
    <s v="Yes"/>
    <n v="0"/>
    <s v="Available"/>
    <m/>
    <m/>
    <s v="Invalid"/>
    <s v="Exclude"/>
    <n v="0"/>
    <s v="Insufficient Data"/>
    <s v="Missing Information"/>
    <s v="Exclude"/>
    <x v="456"/>
    <d v="2024-09-11T00:00:00"/>
    <s v="Yes"/>
    <s v="Retail"/>
    <s v="Bangalore"/>
    <x v="5"/>
    <n v="2371.4499999999998"/>
  </r>
  <r>
    <s v="Soccer"/>
    <s v="Tiempo Legend"/>
    <x v="4"/>
    <s v="Missing"/>
    <s v="Unknown"/>
    <s v="No"/>
    <m/>
    <s v="Available"/>
    <n v="8864.2900000000009"/>
    <m/>
    <s v="Invalid"/>
    <s v="Exclude"/>
    <n v="0"/>
    <s v="Insufficient Data"/>
    <s v="Missing Information"/>
    <s v="Exclude"/>
    <x v="257"/>
    <d v="2025-03-15T00:00:00"/>
    <s v="Yes"/>
    <s v="Online"/>
    <s v="Pune"/>
    <x v="3"/>
    <n v="3616.91"/>
  </r>
  <r>
    <s v="Running"/>
    <s v="Pegasus Turbo"/>
    <x v="1"/>
    <s v="Alphabet"/>
    <s v="L"/>
    <s v="Yes"/>
    <m/>
    <s v="Available"/>
    <n v="3315.29"/>
    <m/>
    <s v="Invalid"/>
    <s v="Exclude"/>
    <n v="0"/>
    <s v="Insufficient Data"/>
    <s v="Missing Information"/>
    <s v="Exclude"/>
    <x v="532"/>
    <d v="2024-03-19T00:00:00"/>
    <s v="Yes"/>
    <s v="Online"/>
    <s v="Delhi"/>
    <x v="4"/>
    <n v="1507.71"/>
  </r>
  <r>
    <s v="Soccer"/>
    <s v="Mercurial Superfly"/>
    <x v="4"/>
    <s v="Missing"/>
    <s v="Unknown"/>
    <s v="No"/>
    <m/>
    <s v="Available"/>
    <m/>
    <m/>
    <s v="Invalid"/>
    <s v="Exclude"/>
    <n v="0"/>
    <s v="Insufficient Data"/>
    <s v="Missing Information"/>
    <s v="Exclude"/>
    <x v="533"/>
    <d v="2024-07-10T00:00:00"/>
    <s v="Yes"/>
    <s v="Retail"/>
    <s v="Delhi"/>
    <x v="4"/>
    <n v="3064.92"/>
  </r>
  <r>
    <s v="Basketball"/>
    <s v="LeBron 20"/>
    <x v="4"/>
    <s v="Missing"/>
    <s v="Unknown"/>
    <s v="No"/>
    <n v="-1"/>
    <s v="Check Return/Refund"/>
    <m/>
    <m/>
    <s v="Invalid"/>
    <s v="Exclude"/>
    <n v="0"/>
    <s v="Insufficient Data"/>
    <s v="Missing Information"/>
    <s v="Exclude"/>
    <x v="211"/>
    <d v="2025-06-20T00:00:00"/>
    <s v="Yes"/>
    <s v="Retail"/>
    <s v="Mumbai"/>
    <x v="2"/>
    <n v="1310.3499999999999"/>
  </r>
  <r>
    <s v="Lifestyle"/>
    <s v="Waffle One"/>
    <x v="1"/>
    <s v="Alphabet"/>
    <s v="L"/>
    <s v="Yes"/>
    <m/>
    <s v="Available"/>
    <n v="2475.41"/>
    <m/>
    <s v="Invalid"/>
    <s v="Exclude"/>
    <n v="0"/>
    <s v="Insufficient Data"/>
    <s v="Missing Information"/>
    <s v="Exclude"/>
    <x v="2"/>
    <s v="Missing Date"/>
    <s v="No"/>
    <s v="Retail"/>
    <s v="Hyderabad"/>
    <x v="1"/>
    <n v="2158.91"/>
  </r>
  <r>
    <s v="Basketball"/>
    <s v="Zoom Freak"/>
    <x v="3"/>
    <s v="Number"/>
    <s v="11"/>
    <s v="Yes"/>
    <n v="2"/>
    <s v="Sold"/>
    <m/>
    <m/>
    <s v="Invalid"/>
    <s v="Exclude"/>
    <n v="0"/>
    <s v="Insufficient Data"/>
    <s v="Missing Information"/>
    <s v="Exclude"/>
    <x v="534"/>
    <d v="2025-07-16T00:00:00"/>
    <s v="Yes"/>
    <s v="Online"/>
    <s v="bengaluru"/>
    <x v="0"/>
    <n v="3999.21"/>
  </r>
  <r>
    <s v="Running"/>
    <s v="Pegasus Turbo"/>
    <x v="2"/>
    <s v="Alphabet"/>
    <s v="XL"/>
    <s v="Yes"/>
    <m/>
    <s v="Available"/>
    <n v="3489.95"/>
    <m/>
    <s v="Invalid"/>
    <s v="Exclude"/>
    <n v="0"/>
    <s v="Insufficient Data"/>
    <s v="Missing Information"/>
    <s v="Exclude"/>
    <x v="535"/>
    <d v="2024-05-25T00:00:00"/>
    <s v="Yes"/>
    <s v="Retail"/>
    <s v="Bangalore"/>
    <x v="5"/>
    <n v="2093.87"/>
  </r>
  <r>
    <s v="Soccer"/>
    <s v="Phantom GT"/>
    <x v="4"/>
    <s v="Missing"/>
    <s v="Unknown"/>
    <s v="No"/>
    <m/>
    <s v="Available"/>
    <n v="3998"/>
    <m/>
    <s v="Invalid"/>
    <s v="Exclude"/>
    <n v="0"/>
    <s v="Insufficient Data"/>
    <s v="Missing Information"/>
    <s v="Exclude"/>
    <x v="2"/>
    <s v="Missing Date"/>
    <s v="No"/>
    <s v="Online"/>
    <s v="Bangalore"/>
    <x v="5"/>
    <n v="2911.5"/>
  </r>
  <r>
    <s v="Running"/>
    <s v="React Infinity"/>
    <x v="1"/>
    <s v="Alphabet"/>
    <s v="L"/>
    <s v="Yes"/>
    <n v="2"/>
    <s v="Sold"/>
    <m/>
    <m/>
    <s v="Invalid"/>
    <s v="Exclude"/>
    <n v="0"/>
    <s v="Insufficient Data"/>
    <s v="Missing Information"/>
    <s v="Exclude"/>
    <x v="519"/>
    <d v="2025-04-27T00:00:00"/>
    <s v="Yes"/>
    <s v="Retail"/>
    <s v="Hyderabad"/>
    <x v="1"/>
    <n v="779.19"/>
  </r>
  <r>
    <s v="Running"/>
    <s v="Pegasus Turbo"/>
    <x v="1"/>
    <s v="Alphabet"/>
    <s v="L"/>
    <s v="Yes"/>
    <n v="2"/>
    <s v="Sold"/>
    <n v="2767.55"/>
    <n v="0.19"/>
    <s v="Valid"/>
    <s v="Include"/>
    <n v="4483.43"/>
    <n v="4483.4310000000005"/>
    <s v="Valid Revenue"/>
    <s v="Include"/>
    <x v="536"/>
    <d v="2023-11-25T00:00:00"/>
    <s v="Yes"/>
    <s v="Online"/>
    <s v="Kolkata"/>
    <x v="6"/>
    <n v="1059.07"/>
  </r>
  <r>
    <s v="Training"/>
    <s v="SuperRep Go"/>
    <x v="7"/>
    <s v="Number"/>
    <s v="12"/>
    <s v="Yes"/>
    <m/>
    <s v="Available"/>
    <n v="9731.83"/>
    <m/>
    <s v="Invalid"/>
    <s v="Exclude"/>
    <n v="0"/>
    <s v="Insufficient Data"/>
    <s v="Missing Information"/>
    <s v="Exclude"/>
    <x v="346"/>
    <d v="2024-11-29T00:00:00"/>
    <s v="Yes"/>
    <s v="Online"/>
    <s v="Mumbai"/>
    <x v="2"/>
    <n v="-675.88"/>
  </r>
  <r>
    <s v="Training"/>
    <s v="Metcon 7"/>
    <x v="0"/>
    <s v="Alphabet"/>
    <s v="M"/>
    <s v="Yes"/>
    <n v="2"/>
    <s v="Sold"/>
    <m/>
    <n v="0.41"/>
    <s v="Valid"/>
    <s v="Include"/>
    <n v="0"/>
    <s v="Insufficient Data"/>
    <s v="Missing Information"/>
    <s v="Exclude"/>
    <x v="437"/>
    <d v="2024-08-26T00:00:00"/>
    <s v="Yes"/>
    <s v="Retail"/>
    <s v="Hyderabad"/>
    <x v="1"/>
    <n v="3387.91"/>
  </r>
  <r>
    <s v="Lifestyle"/>
    <s v="Waffle One"/>
    <x v="1"/>
    <s v="Alphabet"/>
    <s v="L"/>
    <s v="Yes"/>
    <n v="-1"/>
    <s v="Check Return/Refund"/>
    <n v="4934.05"/>
    <n v="0.83"/>
    <s v="Valid"/>
    <s v="Include"/>
    <n v="-838.79"/>
    <n v="-838.78850000000023"/>
    <s v="Negative Revenue"/>
    <s v="Exclude"/>
    <x v="275"/>
    <d v="2024-11-26T00:00:00"/>
    <s v="Yes"/>
    <s v="Retail"/>
    <s v="bengaluru"/>
    <x v="0"/>
    <n v="2377.84"/>
  </r>
  <r>
    <s v="Running"/>
    <s v="React Infinity"/>
    <x v="1"/>
    <s v="Alphabet"/>
    <s v="L"/>
    <s v="Yes"/>
    <n v="-1"/>
    <s v="Check Return/Refund"/>
    <n v="6254.85"/>
    <m/>
    <s v="Invalid"/>
    <s v="Exclude"/>
    <n v="0"/>
    <n v="-6254.85"/>
    <s v="Negative Revenue"/>
    <s v="Exclude"/>
    <x v="27"/>
    <d v="2025-04-22T00:00:00"/>
    <s v="Yes"/>
    <s v="Online"/>
    <s v="Delhi"/>
    <x v="4"/>
    <n v="2093.6799999999998"/>
  </r>
  <r>
    <s v="Basketball"/>
    <s v="Zoom Freak"/>
    <x v="1"/>
    <s v="Alphabet"/>
    <s v="L"/>
    <s v="Yes"/>
    <n v="2"/>
    <s v="Sold"/>
    <n v="6435.66"/>
    <n v="1.05"/>
    <s v="Invalid"/>
    <s v="Exclude"/>
    <n v="-643.57000000000005"/>
    <s v="Insufficient Data"/>
    <s v="Missing Information"/>
    <s v="Exclude"/>
    <x v="271"/>
    <d v="2025-05-12T00:00:00"/>
    <s v="Yes"/>
    <s v="Online"/>
    <s v="Bangalore"/>
    <x v="5"/>
    <n v="3372.49"/>
  </r>
  <r>
    <s v="Training"/>
    <s v="Metcon 7"/>
    <x v="2"/>
    <s v="Alphabet"/>
    <s v="XL"/>
    <s v="Yes"/>
    <n v="4"/>
    <s v="Sold"/>
    <n v="4307.83"/>
    <m/>
    <s v="Invalid"/>
    <s v="Exclude"/>
    <n v="0"/>
    <n v="17231.32"/>
    <s v="Valid Revenue"/>
    <s v="Include"/>
    <x v="172"/>
    <d v="2025-07-13T00:00:00"/>
    <s v="Yes"/>
    <s v="Retail"/>
    <s v="bengaluru"/>
    <x v="0"/>
    <n v="-233.59"/>
  </r>
  <r>
    <s v="Basketball"/>
    <s v="Air Jordan"/>
    <x v="0"/>
    <s v="Alphabet"/>
    <s v="M"/>
    <s v="Yes"/>
    <m/>
    <s v="Available"/>
    <n v="4613.79"/>
    <m/>
    <s v="Invalid"/>
    <s v="Exclude"/>
    <n v="0"/>
    <s v="Insufficient Data"/>
    <s v="Missing Information"/>
    <s v="Exclude"/>
    <x v="419"/>
    <d v="2025-05-14T00:00:00"/>
    <s v="Yes"/>
    <s v="Retail"/>
    <s v="Delhi"/>
    <x v="4"/>
    <n v="-758.5"/>
  </r>
  <r>
    <s v="Lifestyle"/>
    <s v="Air Force 1"/>
    <x v="5"/>
    <s v="Number"/>
    <s v="9"/>
    <s v="Yes"/>
    <m/>
    <s v="Available"/>
    <n v="3854.22"/>
    <m/>
    <s v="Invalid"/>
    <s v="Exclude"/>
    <n v="0"/>
    <s v="Insufficient Data"/>
    <s v="Missing Information"/>
    <s v="Exclude"/>
    <x v="209"/>
    <d v="2024-08-19T00:00:00"/>
    <s v="Yes"/>
    <s v="Online"/>
    <s v="Pune"/>
    <x v="3"/>
    <n v="-43.41"/>
  </r>
  <r>
    <s v="Basketball"/>
    <s v="Zoom Freak"/>
    <x v="0"/>
    <s v="Alphabet"/>
    <s v="M"/>
    <s v="Yes"/>
    <m/>
    <s v="Available"/>
    <n v="9501.67"/>
    <n v="0.51"/>
    <s v="Valid"/>
    <s v="Include"/>
    <n v="0"/>
    <s v="Insufficient Data"/>
    <s v="Missing Information"/>
    <s v="Exclude"/>
    <x v="96"/>
    <d v="2024-10-03T00:00:00"/>
    <s v="Yes"/>
    <s v="Online"/>
    <s v="Hyderabad"/>
    <x v="1"/>
    <n v="266.39999999999998"/>
  </r>
  <r>
    <s v="Basketball"/>
    <s v="LeBron 20"/>
    <x v="2"/>
    <s v="Alphabet"/>
    <s v="XL"/>
    <s v="Yes"/>
    <n v="4"/>
    <s v="Sold"/>
    <n v="5355.64"/>
    <m/>
    <s v="Invalid"/>
    <s v="Exclude"/>
    <n v="0"/>
    <n v="21422.560000000001"/>
    <s v="Valid Revenue"/>
    <s v="Include"/>
    <x v="269"/>
    <d v="2025-05-21T00:00:00"/>
    <s v="Yes"/>
    <s v="Retail"/>
    <s v="Mumbai"/>
    <x v="2"/>
    <n v="-538.94000000000005"/>
  </r>
  <r>
    <s v="Training"/>
    <s v="ZoomX Invincible"/>
    <x v="0"/>
    <s v="Alphabet"/>
    <s v="M"/>
    <s v="Yes"/>
    <m/>
    <s v="Available"/>
    <n v="8849.6200000000008"/>
    <n v="0.69"/>
    <s v="Valid"/>
    <s v="Include"/>
    <n v="0"/>
    <s v="Insufficient Data"/>
    <s v="Missing Information"/>
    <s v="Exclude"/>
    <x v="386"/>
    <d v="2024-08-25T00:00:00"/>
    <s v="Yes"/>
    <s v="Online"/>
    <s v="Mumbai"/>
    <x v="2"/>
    <n v="1451.15"/>
  </r>
  <r>
    <s v="Basketball"/>
    <s v="Zoom Freak"/>
    <x v="0"/>
    <s v="Alphabet"/>
    <s v="M"/>
    <s v="Yes"/>
    <m/>
    <s v="Available"/>
    <m/>
    <n v="1.23"/>
    <s v="Invalid"/>
    <s v="Exclude"/>
    <n v="0"/>
    <s v="Insufficient Data"/>
    <s v="Missing Information"/>
    <s v="Exclude"/>
    <x v="2"/>
    <s v="Missing Date"/>
    <s v="No"/>
    <s v="Online"/>
    <s v="Delhi"/>
    <x v="4"/>
    <n v="3175.14"/>
  </r>
  <r>
    <s v="Training"/>
    <s v="ZoomX Invincible"/>
    <x v="6"/>
    <s v="Number"/>
    <s v="6"/>
    <s v="Yes"/>
    <n v="0"/>
    <s v="Available"/>
    <n v="2763.46"/>
    <n v="1"/>
    <s v="Valid"/>
    <s v="Include"/>
    <n v="0"/>
    <s v="Insufficient Data"/>
    <s v="Missing Information"/>
    <s v="Exclude"/>
    <x v="148"/>
    <d v="2024-11-07T00:00:00"/>
    <s v="Yes"/>
    <s v="Retail"/>
    <s v="bengaluru"/>
    <x v="0"/>
    <n v="-399.33"/>
  </r>
  <r>
    <s v="Lifestyle"/>
    <s v="Dunk Low"/>
    <x v="3"/>
    <s v="Number"/>
    <s v="11"/>
    <s v="Yes"/>
    <n v="1"/>
    <s v="Sold"/>
    <m/>
    <m/>
    <s v="Invalid"/>
    <s v="Exclude"/>
    <n v="0"/>
    <s v="Insufficient Data"/>
    <s v="Missing Information"/>
    <s v="Exclude"/>
    <x v="187"/>
    <d v="2025-06-18T00:00:00"/>
    <s v="Yes"/>
    <s v="Retail"/>
    <s v="Mumbai"/>
    <x v="2"/>
    <n v="-261.43"/>
  </r>
  <r>
    <s v="Running"/>
    <s v="Air Zoom"/>
    <x v="2"/>
    <s v="Alphabet"/>
    <s v="XL"/>
    <s v="Yes"/>
    <m/>
    <s v="Available"/>
    <n v="8184.99"/>
    <m/>
    <s v="Invalid"/>
    <s v="Exclude"/>
    <n v="0"/>
    <s v="Insufficient Data"/>
    <s v="Missing Information"/>
    <s v="Exclude"/>
    <x v="2"/>
    <s v="Missing Date"/>
    <s v="No"/>
    <s v="Retail"/>
    <s v="Hyderabad"/>
    <x v="1"/>
    <n v="41.24"/>
  </r>
  <r>
    <s v="Basketball"/>
    <s v="LeBron 20"/>
    <x v="0"/>
    <s v="Alphabet"/>
    <s v="M"/>
    <s v="Yes"/>
    <n v="1"/>
    <s v="Sold"/>
    <m/>
    <n v="0"/>
    <s v="Valid"/>
    <s v="Include"/>
    <n v="0"/>
    <s v="Insufficient Data"/>
    <s v="Missing Information"/>
    <s v="Exclude"/>
    <x v="537"/>
    <d v="2023-10-16T00:00:00"/>
    <s v="Yes"/>
    <s v="Online"/>
    <s v="Delhi"/>
    <x v="4"/>
    <n v="477.62"/>
  </r>
  <r>
    <s v="Soccer"/>
    <s v="Tiempo Legend"/>
    <x v="0"/>
    <s v="Alphabet"/>
    <s v="M"/>
    <s v="Yes"/>
    <m/>
    <s v="Available"/>
    <m/>
    <m/>
    <s v="Invalid"/>
    <s v="Exclude"/>
    <n v="0"/>
    <s v="Insufficient Data"/>
    <s v="Missing Information"/>
    <s v="Exclude"/>
    <x v="2"/>
    <s v="Missing Date"/>
    <s v="No"/>
    <s v="Retail"/>
    <s v="Kolkata"/>
    <x v="6"/>
    <n v="2465.79"/>
  </r>
  <r>
    <s v="Training"/>
    <s v="SuperRep Go"/>
    <x v="9"/>
    <s v="Number"/>
    <s v="10"/>
    <s v="Yes"/>
    <m/>
    <s v="Available"/>
    <m/>
    <m/>
    <s v="Invalid"/>
    <s v="Exclude"/>
    <n v="0"/>
    <s v="Insufficient Data"/>
    <s v="Missing Information"/>
    <s v="Exclude"/>
    <x v="538"/>
    <d v="2025-07-20T00:00:00"/>
    <s v="Yes"/>
    <s v="Retail"/>
    <s v="Delhi"/>
    <x v="4"/>
    <n v="1345.61"/>
  </r>
  <r>
    <s v="Running"/>
    <s v="Free RN"/>
    <x v="1"/>
    <s v="Alphabet"/>
    <s v="L"/>
    <s v="Yes"/>
    <n v="-1"/>
    <s v="Check Return/Refund"/>
    <n v="4690.1499999999996"/>
    <n v="0.49"/>
    <s v="Valid"/>
    <s v="Include"/>
    <n v="-2391.98"/>
    <n v="-2391.9764999999998"/>
    <s v="Negative Revenue"/>
    <s v="Exclude"/>
    <x v="140"/>
    <d v="2024-12-21T00:00:00"/>
    <s v="Yes"/>
    <s v="Online"/>
    <s v="Kolkata"/>
    <x v="6"/>
    <n v="1331.92"/>
  </r>
  <r>
    <s v="Lifestyle"/>
    <s v="Air Force 1"/>
    <x v="5"/>
    <s v="Number"/>
    <s v="9"/>
    <s v="Yes"/>
    <m/>
    <s v="Available"/>
    <n v="2566.91"/>
    <n v="0.08"/>
    <s v="Valid"/>
    <s v="Include"/>
    <n v="0"/>
    <s v="Insufficient Data"/>
    <s v="Missing Information"/>
    <s v="Exclude"/>
    <x v="2"/>
    <s v="Missing Date"/>
    <s v="No"/>
    <s v="Online"/>
    <s v="Mumbai"/>
    <x v="2"/>
    <n v="1529.46"/>
  </r>
  <r>
    <s v="Running"/>
    <s v="Pegasus Turbo"/>
    <x v="4"/>
    <s v="Missing"/>
    <s v="Unknown"/>
    <s v="No"/>
    <m/>
    <s v="Available"/>
    <n v="3445.62"/>
    <n v="0.24"/>
    <s v="Valid"/>
    <s v="Include"/>
    <n v="0"/>
    <s v="Insufficient Data"/>
    <s v="Missing Information"/>
    <s v="Exclude"/>
    <x v="48"/>
    <d v="2025-03-02T00:00:00"/>
    <s v="Yes"/>
    <s v="Retail"/>
    <s v="Kolkata"/>
    <x v="6"/>
    <n v="-29.1"/>
  </r>
  <r>
    <s v="Running"/>
    <s v="Air Zoom"/>
    <x v="2"/>
    <s v="Alphabet"/>
    <s v="XL"/>
    <s v="Yes"/>
    <m/>
    <s v="Available"/>
    <n v="2776.53"/>
    <m/>
    <s v="Invalid"/>
    <s v="Exclude"/>
    <n v="0"/>
    <s v="Insufficient Data"/>
    <s v="Missing Information"/>
    <s v="Exclude"/>
    <x v="2"/>
    <s v="Missing Date"/>
    <s v="No"/>
    <s v="Online"/>
    <s v="Mumbai"/>
    <x v="2"/>
    <n v="140.84"/>
  </r>
  <r>
    <s v="Running"/>
    <s v="React Infinity"/>
    <x v="1"/>
    <s v="Alphabet"/>
    <s v="L"/>
    <s v="Yes"/>
    <m/>
    <s v="Available"/>
    <n v="2081.15"/>
    <n v="0.9"/>
    <s v="Valid"/>
    <s v="Include"/>
    <n v="0"/>
    <s v="Insufficient Data"/>
    <s v="Missing Information"/>
    <s v="Exclude"/>
    <x v="382"/>
    <d v="2024-11-16T00:00:00"/>
    <s v="Yes"/>
    <s v="Online"/>
    <s v="Bangalore"/>
    <x v="5"/>
    <n v="3544.31"/>
  </r>
  <r>
    <s v="Lifestyle"/>
    <s v="Dunk Low"/>
    <x v="2"/>
    <s v="Alphabet"/>
    <s v="XL"/>
    <s v="Yes"/>
    <m/>
    <s v="Available"/>
    <n v="5087.72"/>
    <n v="7.0000000000000007E-2"/>
    <s v="Valid"/>
    <s v="Include"/>
    <n v="0"/>
    <s v="Insufficient Data"/>
    <s v="Missing Information"/>
    <s v="Exclude"/>
    <x v="371"/>
    <d v="2024-08-08T00:00:00"/>
    <s v="Yes"/>
    <s v="Online"/>
    <s v="Hyderabad"/>
    <x v="1"/>
    <n v="-921.97"/>
  </r>
  <r>
    <s v="Basketball"/>
    <s v="Air Jordan"/>
    <x v="1"/>
    <s v="Alphabet"/>
    <s v="L"/>
    <s v="Yes"/>
    <n v="3"/>
    <s v="Sold"/>
    <n v="4105.0600000000004"/>
    <m/>
    <s v="Invalid"/>
    <s v="Exclude"/>
    <n v="0"/>
    <n v="12315.18"/>
    <s v="Valid Revenue"/>
    <s v="Include"/>
    <x v="123"/>
    <d v="2024-11-09T00:00:00"/>
    <s v="Yes"/>
    <s v="Online"/>
    <s v="Mumbai"/>
    <x v="2"/>
    <n v="1015.38"/>
  </r>
  <r>
    <s v="Training"/>
    <s v="ZoomX Invincible"/>
    <x v="7"/>
    <s v="Number"/>
    <s v="12"/>
    <s v="Yes"/>
    <n v="1"/>
    <s v="Sold"/>
    <m/>
    <n v="1.1100000000000001"/>
    <s v="Invalid"/>
    <s v="Exclude"/>
    <n v="0"/>
    <s v="Insufficient Data"/>
    <s v="Missing Information"/>
    <s v="Exclude"/>
    <x v="2"/>
    <s v="Missing Date"/>
    <s v="No"/>
    <s v="Retail"/>
    <s v="Delhi"/>
    <x v="4"/>
    <n v="2535.71"/>
  </r>
  <r>
    <s v="Training"/>
    <s v="SuperRep Go"/>
    <x v="4"/>
    <s v="Missing"/>
    <s v="Unknown"/>
    <s v="No"/>
    <n v="2"/>
    <s v="Sold"/>
    <n v="3860.5"/>
    <m/>
    <s v="Invalid"/>
    <s v="Exclude"/>
    <n v="0"/>
    <n v="7721"/>
    <s v="Valid Revenue"/>
    <s v="Include"/>
    <x v="60"/>
    <d v="2024-10-14T00:00:00"/>
    <s v="Yes"/>
    <s v="Retail"/>
    <s v="Delhi"/>
    <x v="4"/>
    <n v="1756.3"/>
  </r>
  <r>
    <s v="Lifestyle"/>
    <s v="Air Force 1"/>
    <x v="6"/>
    <s v="Number"/>
    <s v="6"/>
    <s v="Yes"/>
    <m/>
    <s v="Available"/>
    <m/>
    <m/>
    <s v="Invalid"/>
    <s v="Exclude"/>
    <n v="0"/>
    <s v="Insufficient Data"/>
    <s v="Missing Information"/>
    <s v="Exclude"/>
    <x v="382"/>
    <d v="2024-11-16T00:00:00"/>
    <s v="Yes"/>
    <s v="Online"/>
    <s v="Delhi"/>
    <x v="4"/>
    <n v="-105.03"/>
  </r>
  <r>
    <s v="Basketball"/>
    <s v="LeBron 20"/>
    <x v="4"/>
    <s v="Missing"/>
    <s v="Unknown"/>
    <s v="No"/>
    <m/>
    <s v="Available"/>
    <n v="2310.4499999999998"/>
    <m/>
    <s v="Invalid"/>
    <s v="Exclude"/>
    <n v="0"/>
    <s v="Insufficient Data"/>
    <s v="Missing Information"/>
    <s v="Exclude"/>
    <x v="485"/>
    <d v="2025-01-02T00:00:00"/>
    <s v="Yes"/>
    <s v="Retail"/>
    <s v="Hyderabad"/>
    <x v="1"/>
    <n v="2244.75"/>
  </r>
  <r>
    <s v="Running"/>
    <s v="Free RN"/>
    <x v="4"/>
    <s v="Missing"/>
    <s v="Unknown"/>
    <s v="No"/>
    <m/>
    <s v="Available"/>
    <m/>
    <n v="1.1299999999999999"/>
    <s v="Invalid"/>
    <s v="Exclude"/>
    <n v="0"/>
    <s v="Insufficient Data"/>
    <s v="Missing Information"/>
    <s v="Exclude"/>
    <x v="172"/>
    <d v="2025-07-13T00:00:00"/>
    <s v="Yes"/>
    <s v="Retail"/>
    <s v="Pune"/>
    <x v="3"/>
    <n v="3938.78"/>
  </r>
  <r>
    <s v="Training"/>
    <s v="Flex Trainer"/>
    <x v="4"/>
    <s v="Missing"/>
    <s v="Unknown"/>
    <s v="No"/>
    <n v="0"/>
    <s v="Available"/>
    <n v="6465.53"/>
    <m/>
    <s v="Invalid"/>
    <s v="Exclude"/>
    <n v="0"/>
    <n v="0"/>
    <s v="No Recorded Revenue"/>
    <s v="Exclude"/>
    <x v="180"/>
    <d v="2024-12-31T00:00:00"/>
    <s v="Yes"/>
    <s v="Online"/>
    <s v="Kolkata"/>
    <x v="6"/>
    <n v="-279.08999999999997"/>
  </r>
  <r>
    <s v="Running"/>
    <s v="Air Zoom"/>
    <x v="2"/>
    <s v="Alphabet"/>
    <s v="XL"/>
    <s v="Yes"/>
    <n v="-1"/>
    <s v="Check Return/Refund"/>
    <m/>
    <m/>
    <s v="Invalid"/>
    <s v="Exclude"/>
    <n v="0"/>
    <s v="Insufficient Data"/>
    <s v="Missing Information"/>
    <s v="Exclude"/>
    <x v="94"/>
    <d v="2025-04-28T00:00:00"/>
    <s v="Yes"/>
    <s v="Online"/>
    <s v="Bangalore"/>
    <x v="5"/>
    <n v="3381.94"/>
  </r>
  <r>
    <s v="Training"/>
    <s v="ZoomX Invincible"/>
    <x v="8"/>
    <s v="Number"/>
    <s v="7"/>
    <s v="Yes"/>
    <m/>
    <s v="Available"/>
    <n v="2406.0300000000002"/>
    <m/>
    <s v="Invalid"/>
    <s v="Exclude"/>
    <n v="0"/>
    <s v="Insufficient Data"/>
    <s v="Missing Information"/>
    <s v="Exclude"/>
    <x v="140"/>
    <d v="2024-12-21T00:00:00"/>
    <s v="Yes"/>
    <s v="Online"/>
    <s v="bengaluru"/>
    <x v="0"/>
    <n v="1504.9"/>
  </r>
  <r>
    <s v="Training"/>
    <s v="Flex Trainer"/>
    <x v="1"/>
    <s v="Alphabet"/>
    <s v="L"/>
    <s v="Yes"/>
    <n v="-1"/>
    <s v="Check Return/Refund"/>
    <n v="2840.97"/>
    <n v="0.87"/>
    <s v="Valid"/>
    <s v="Include"/>
    <n v="-369.33"/>
    <n v="-369.3261"/>
    <s v="Negative Revenue"/>
    <s v="Exclude"/>
    <x v="2"/>
    <s v="Missing Date"/>
    <s v="No"/>
    <s v="Online"/>
    <s v="Bangalore"/>
    <x v="5"/>
    <n v="3836.65"/>
  </r>
  <r>
    <s v="Running"/>
    <s v="React Infinity"/>
    <x v="4"/>
    <s v="Missing"/>
    <s v="Unknown"/>
    <s v="No"/>
    <m/>
    <s v="Available"/>
    <m/>
    <m/>
    <s v="Invalid"/>
    <s v="Exclude"/>
    <n v="0"/>
    <s v="Insufficient Data"/>
    <s v="Missing Information"/>
    <s v="Exclude"/>
    <x v="142"/>
    <d v="2025-03-26T00:00:00"/>
    <s v="Yes"/>
    <s v="Retail"/>
    <s v="Delhi"/>
    <x v="4"/>
    <n v="3876.35"/>
  </r>
  <r>
    <s v="Training"/>
    <s v="ZoomX Invincible"/>
    <x v="2"/>
    <s v="Alphabet"/>
    <s v="XL"/>
    <s v="Yes"/>
    <n v="-1"/>
    <s v="Check Return/Refund"/>
    <n v="2335.8200000000002"/>
    <m/>
    <s v="Invalid"/>
    <s v="Exclude"/>
    <n v="0"/>
    <n v="-2335.8200000000002"/>
    <s v="Negative Revenue"/>
    <s v="Exclude"/>
    <x v="2"/>
    <s v="Missing Date"/>
    <s v="No"/>
    <s v="Online"/>
    <s v="bengaluru"/>
    <x v="0"/>
    <n v="304.77999999999997"/>
  </r>
  <r>
    <s v="Soccer"/>
    <s v="Tiempo Legend"/>
    <x v="0"/>
    <s v="Alphabet"/>
    <s v="M"/>
    <s v="Yes"/>
    <n v="2"/>
    <s v="Sold"/>
    <m/>
    <m/>
    <s v="Invalid"/>
    <s v="Exclude"/>
    <n v="0"/>
    <s v="Insufficient Data"/>
    <s v="Missing Information"/>
    <s v="Exclude"/>
    <x v="2"/>
    <s v="Missing Date"/>
    <s v="No"/>
    <s v="Retail"/>
    <s v="Delhi"/>
    <x v="4"/>
    <n v="285.95"/>
  </r>
  <r>
    <s v="Lifestyle"/>
    <s v="Blazer Mid"/>
    <x v="9"/>
    <s v="Number"/>
    <s v="10"/>
    <s v="Yes"/>
    <m/>
    <s v="Available"/>
    <m/>
    <m/>
    <s v="Invalid"/>
    <s v="Exclude"/>
    <n v="0"/>
    <s v="Insufficient Data"/>
    <s v="Missing Information"/>
    <s v="Exclude"/>
    <x v="479"/>
    <d v="2023-08-27T00:00:00"/>
    <s v="Yes"/>
    <s v="Online"/>
    <s v="Mumbai"/>
    <x v="2"/>
    <n v="1217.01"/>
  </r>
  <r>
    <s v="Basketball"/>
    <s v="Zoom Freak"/>
    <x v="1"/>
    <s v="Alphabet"/>
    <s v="L"/>
    <s v="Yes"/>
    <n v="1"/>
    <s v="Sold"/>
    <n v="7659.09"/>
    <m/>
    <s v="Invalid"/>
    <s v="Exclude"/>
    <n v="0"/>
    <n v="7659.09"/>
    <s v="Valid Revenue"/>
    <s v="Include"/>
    <x v="275"/>
    <d v="2024-11-26T00:00:00"/>
    <s v="Yes"/>
    <s v="Online"/>
    <s v="Delhi"/>
    <x v="4"/>
    <n v="106.35"/>
  </r>
  <r>
    <s v="Soccer"/>
    <s v="Phantom GT"/>
    <x v="8"/>
    <s v="Number"/>
    <s v="7"/>
    <s v="Yes"/>
    <n v="3"/>
    <s v="Sold"/>
    <n v="5943.25"/>
    <m/>
    <s v="Invalid"/>
    <s v="Exclude"/>
    <n v="0"/>
    <n v="17829.75"/>
    <s v="Valid Revenue"/>
    <s v="Include"/>
    <x v="539"/>
    <d v="2025-07-18T00:00:00"/>
    <s v="Yes"/>
    <s v="Retail"/>
    <s v="Pune"/>
    <x v="3"/>
    <n v="-900.4"/>
  </r>
  <r>
    <s v="Training"/>
    <s v="SuperRep Go"/>
    <x v="9"/>
    <s v="Number"/>
    <s v="10"/>
    <s v="Yes"/>
    <n v="4"/>
    <s v="Sold"/>
    <n v="5716.52"/>
    <m/>
    <s v="Invalid"/>
    <s v="Exclude"/>
    <n v="0"/>
    <n v="22866.080000000002"/>
    <s v="Valid Revenue"/>
    <s v="Include"/>
    <x v="42"/>
    <d v="2024-09-14T00:00:00"/>
    <s v="Yes"/>
    <s v="Retail"/>
    <s v="Pune"/>
    <x v="3"/>
    <n v="274.76"/>
  </r>
  <r>
    <s v="Basketball"/>
    <s v="Zoom Freak"/>
    <x v="3"/>
    <s v="Number"/>
    <s v="11"/>
    <s v="Yes"/>
    <m/>
    <s v="Available"/>
    <m/>
    <n v="0.81"/>
    <s v="Valid"/>
    <s v="Include"/>
    <n v="0"/>
    <s v="Insufficient Data"/>
    <s v="Missing Information"/>
    <s v="Exclude"/>
    <x v="62"/>
    <d v="2024-12-17T00:00:00"/>
    <s v="Yes"/>
    <s v="Retail"/>
    <s v="Pune"/>
    <x v="3"/>
    <n v="3076.73"/>
  </r>
  <r>
    <s v="Training"/>
    <s v="Metcon 7"/>
    <x v="0"/>
    <s v="Alphabet"/>
    <s v="M"/>
    <s v="Yes"/>
    <m/>
    <s v="Available"/>
    <n v="7282.99"/>
    <n v="0.05"/>
    <s v="Valid"/>
    <s v="Include"/>
    <n v="0"/>
    <s v="Insufficient Data"/>
    <s v="Missing Information"/>
    <s v="Exclude"/>
    <x v="90"/>
    <d v="2024-10-10T00:00:00"/>
    <s v="Yes"/>
    <s v="Retail"/>
    <s v="Kolkata"/>
    <x v="6"/>
    <n v="871.53"/>
  </r>
  <r>
    <s v="Basketball"/>
    <s v="Kyrie Flytrap"/>
    <x v="2"/>
    <s v="Alphabet"/>
    <s v="XL"/>
    <s v="Yes"/>
    <n v="1"/>
    <s v="Sold"/>
    <m/>
    <m/>
    <s v="Invalid"/>
    <s v="Exclude"/>
    <n v="0"/>
    <s v="Insufficient Data"/>
    <s v="Missing Information"/>
    <s v="Exclude"/>
    <x v="208"/>
    <d v="2024-08-07T00:00:00"/>
    <s v="Yes"/>
    <s v="Online"/>
    <s v="Mumbai"/>
    <x v="2"/>
    <n v="1011.99"/>
  </r>
  <r>
    <s v="Running"/>
    <s v="Pegasus Turbo"/>
    <x v="4"/>
    <s v="Missing"/>
    <s v="Unknown"/>
    <s v="No"/>
    <n v="2"/>
    <s v="Sold"/>
    <m/>
    <m/>
    <s v="Invalid"/>
    <s v="Exclude"/>
    <n v="0"/>
    <s v="Insufficient Data"/>
    <s v="Missing Information"/>
    <s v="Exclude"/>
    <x v="171"/>
    <d v="2025-02-13T00:00:00"/>
    <s v="Yes"/>
    <s v="Retail"/>
    <s v="Kolkata"/>
    <x v="6"/>
    <n v="2255.7399999999998"/>
  </r>
  <r>
    <s v="Soccer"/>
    <s v="Tiempo Legend"/>
    <x v="1"/>
    <s v="Alphabet"/>
    <s v="L"/>
    <s v="Yes"/>
    <n v="-1"/>
    <s v="Check Return/Refund"/>
    <m/>
    <m/>
    <s v="Invalid"/>
    <s v="Exclude"/>
    <n v="0"/>
    <s v="Insufficient Data"/>
    <s v="Missing Information"/>
    <s v="Exclude"/>
    <x v="2"/>
    <s v="Missing Date"/>
    <s v="No"/>
    <s v="Online"/>
    <s v="bengaluru"/>
    <x v="0"/>
    <n v="2963.38"/>
  </r>
  <r>
    <s v="Training"/>
    <s v="Flex Trainer"/>
    <x v="0"/>
    <s v="Alphabet"/>
    <s v="M"/>
    <s v="Yes"/>
    <n v="-1"/>
    <s v="Check Return/Refund"/>
    <n v="8736.2000000000007"/>
    <n v="0.94"/>
    <s v="Valid"/>
    <s v="Include"/>
    <n v="-524.16999999999996"/>
    <n v="-524.17200000000048"/>
    <s v="Negative Revenue"/>
    <s v="Exclude"/>
    <x v="2"/>
    <s v="Missing Date"/>
    <s v="No"/>
    <s v="Retail"/>
    <s v="bengaluru"/>
    <x v="0"/>
    <n v="547.28"/>
  </r>
  <r>
    <s v="Running"/>
    <s v="React Infinity"/>
    <x v="0"/>
    <s v="Alphabet"/>
    <s v="M"/>
    <s v="Yes"/>
    <m/>
    <s v="Available"/>
    <n v="7417.67"/>
    <m/>
    <s v="Invalid"/>
    <s v="Exclude"/>
    <n v="0"/>
    <s v="Insufficient Data"/>
    <s v="Missing Information"/>
    <s v="Exclude"/>
    <x v="540"/>
    <d v="2024-05-20T00:00:00"/>
    <s v="Yes"/>
    <s v="Online"/>
    <s v="Mumbai"/>
    <x v="2"/>
    <n v="203.96"/>
  </r>
  <r>
    <s v="Basketball"/>
    <s v="Zoom Freak"/>
    <x v="2"/>
    <s v="Alphabet"/>
    <s v="XL"/>
    <s v="Yes"/>
    <n v="3"/>
    <s v="Sold"/>
    <m/>
    <m/>
    <s v="Invalid"/>
    <s v="Exclude"/>
    <n v="0"/>
    <s v="Insufficient Data"/>
    <s v="Missing Information"/>
    <s v="Exclude"/>
    <x v="250"/>
    <d v="2025-07-09T00:00:00"/>
    <s v="Yes"/>
    <s v="Retail"/>
    <s v="Delhi"/>
    <x v="4"/>
    <n v="-699.76"/>
  </r>
  <r>
    <s v="Lifestyle"/>
    <s v="Blazer Mid"/>
    <x v="1"/>
    <s v="Alphabet"/>
    <s v="L"/>
    <s v="Yes"/>
    <m/>
    <s v="Available"/>
    <m/>
    <m/>
    <s v="Invalid"/>
    <s v="Exclude"/>
    <n v="0"/>
    <s v="Insufficient Data"/>
    <s v="Missing Information"/>
    <s v="Exclude"/>
    <x v="103"/>
    <d v="2024-08-18T00:00:00"/>
    <s v="Yes"/>
    <s v="Online"/>
    <s v="Hyderabad"/>
    <x v="1"/>
    <n v="3155.41"/>
  </r>
  <r>
    <s v="Running"/>
    <s v="React Infinity"/>
    <x v="2"/>
    <s v="Alphabet"/>
    <s v="XL"/>
    <s v="Yes"/>
    <n v="2"/>
    <s v="Sold"/>
    <n v="8683.7999999999993"/>
    <m/>
    <s v="Invalid"/>
    <s v="Exclude"/>
    <n v="0"/>
    <n v="17367.599999999999"/>
    <s v="Valid Revenue"/>
    <s v="Include"/>
    <x v="2"/>
    <s v="Missing Date"/>
    <s v="No"/>
    <s v="Online"/>
    <s v="Delhi"/>
    <x v="4"/>
    <n v="3914.69"/>
  </r>
  <r>
    <s v="Lifestyle"/>
    <s v="Air Force 1"/>
    <x v="4"/>
    <s v="Missing"/>
    <s v="Unknown"/>
    <s v="No"/>
    <m/>
    <s v="Available"/>
    <n v="6148.9"/>
    <m/>
    <s v="Invalid"/>
    <s v="Exclude"/>
    <n v="0"/>
    <s v="Insufficient Data"/>
    <s v="Missing Information"/>
    <s v="Exclude"/>
    <x v="2"/>
    <s v="Missing Date"/>
    <s v="No"/>
    <s v="Online"/>
    <s v="Delhi"/>
    <x v="4"/>
    <n v="2664.48"/>
  </r>
  <r>
    <s v="Running"/>
    <s v="Air Zoom"/>
    <x v="1"/>
    <s v="Alphabet"/>
    <s v="L"/>
    <s v="Yes"/>
    <m/>
    <s v="Available"/>
    <m/>
    <n v="0.4"/>
    <s v="Valid"/>
    <s v="Include"/>
    <n v="0"/>
    <s v="Insufficient Data"/>
    <s v="Missing Information"/>
    <s v="Exclude"/>
    <x v="149"/>
    <d v="2025-04-16T00:00:00"/>
    <s v="Yes"/>
    <s v="Online"/>
    <s v="Kolkata"/>
    <x v="6"/>
    <n v="1864.83"/>
  </r>
  <r>
    <s v="Training"/>
    <s v="SuperRep Go"/>
    <x v="2"/>
    <s v="Alphabet"/>
    <s v="XL"/>
    <s v="Yes"/>
    <n v="1"/>
    <s v="Sold"/>
    <n v="3782.59"/>
    <m/>
    <s v="Invalid"/>
    <s v="Exclude"/>
    <n v="0"/>
    <n v="3782.59"/>
    <s v="Valid Revenue"/>
    <s v="Include"/>
    <x v="2"/>
    <s v="Missing Date"/>
    <s v="No"/>
    <s v="Online"/>
    <s v="Pune"/>
    <x v="3"/>
    <n v="1401.88"/>
  </r>
  <r>
    <s v="Training"/>
    <s v="SuperRep Go"/>
    <x v="1"/>
    <s v="Alphabet"/>
    <s v="L"/>
    <s v="Yes"/>
    <m/>
    <s v="Available"/>
    <m/>
    <m/>
    <s v="Invalid"/>
    <s v="Exclude"/>
    <n v="0"/>
    <s v="Insufficient Data"/>
    <s v="Missing Information"/>
    <s v="Exclude"/>
    <x v="4"/>
    <d v="2024-09-12T00:00:00"/>
    <s v="Yes"/>
    <s v="Retail"/>
    <s v="Hyderabad"/>
    <x v="1"/>
    <n v="1942.39"/>
  </r>
  <r>
    <s v="Soccer"/>
    <s v="Tiempo Legend"/>
    <x v="2"/>
    <s v="Alphabet"/>
    <s v="XL"/>
    <s v="Yes"/>
    <n v="0"/>
    <s v="Available"/>
    <n v="2196.67"/>
    <m/>
    <s v="Invalid"/>
    <s v="Exclude"/>
    <n v="0"/>
    <n v="0"/>
    <s v="No Recorded Revenue"/>
    <s v="Exclude"/>
    <x v="337"/>
    <d v="2025-07-21T00:00:00"/>
    <s v="Yes"/>
    <s v="Online"/>
    <s v="Bangalore"/>
    <x v="5"/>
    <n v="-1088.9000000000001"/>
  </r>
  <r>
    <s v="Training"/>
    <s v="SuperRep Go"/>
    <x v="2"/>
    <s v="Alphabet"/>
    <s v="XL"/>
    <s v="Yes"/>
    <n v="1"/>
    <s v="Sold"/>
    <m/>
    <n v="0.26"/>
    <s v="Valid"/>
    <s v="Include"/>
    <n v="0"/>
    <s v="Insufficient Data"/>
    <s v="Missing Information"/>
    <s v="Exclude"/>
    <x v="277"/>
    <d v="2024-11-20T00:00:00"/>
    <s v="Yes"/>
    <s v="Online"/>
    <s v="Bangalore"/>
    <x v="5"/>
    <n v="2194.38"/>
  </r>
  <r>
    <s v="Soccer"/>
    <s v="Phantom GT"/>
    <x v="10"/>
    <s v="Number"/>
    <s v="8"/>
    <s v="Yes"/>
    <n v="0"/>
    <s v="Available"/>
    <m/>
    <m/>
    <s v="Invalid"/>
    <s v="Exclude"/>
    <n v="0"/>
    <s v="Insufficient Data"/>
    <s v="Missing Information"/>
    <s v="Exclude"/>
    <x v="29"/>
    <d v="2025-03-05T00:00:00"/>
    <s v="Yes"/>
    <s v="Online"/>
    <s v="Delhi"/>
    <x v="4"/>
    <n v="-512.77"/>
  </r>
  <r>
    <s v="Basketball"/>
    <s v="Kyrie Flytrap"/>
    <x v="2"/>
    <s v="Alphabet"/>
    <s v="XL"/>
    <s v="Yes"/>
    <n v="-1"/>
    <s v="Check Return/Refund"/>
    <n v="3354.93"/>
    <m/>
    <s v="Invalid"/>
    <s v="Exclude"/>
    <n v="0"/>
    <n v="-3354.93"/>
    <s v="Negative Revenue"/>
    <s v="Exclude"/>
    <x v="2"/>
    <s v="Missing Date"/>
    <s v="No"/>
    <s v="Retail"/>
    <s v="Hyderabad"/>
    <x v="1"/>
    <n v="3486.85"/>
  </r>
  <r>
    <s v="Running"/>
    <s v="Free RN"/>
    <x v="9"/>
    <s v="Number"/>
    <s v="10"/>
    <s v="Yes"/>
    <n v="4"/>
    <s v="Sold"/>
    <m/>
    <m/>
    <s v="Invalid"/>
    <s v="Exclude"/>
    <n v="0"/>
    <s v="Insufficient Data"/>
    <s v="Missing Information"/>
    <s v="Exclude"/>
    <x v="489"/>
    <d v="2024-06-09T00:00:00"/>
    <s v="Yes"/>
    <s v="Retail"/>
    <s v="Mumbai"/>
    <x v="2"/>
    <n v="3282.84"/>
  </r>
  <r>
    <s v="Basketball"/>
    <s v="LeBron 20"/>
    <x v="1"/>
    <s v="Alphabet"/>
    <s v="L"/>
    <s v="Yes"/>
    <m/>
    <s v="Available"/>
    <n v="8320.11"/>
    <m/>
    <s v="Invalid"/>
    <s v="Exclude"/>
    <n v="0"/>
    <s v="Insufficient Data"/>
    <s v="Missing Information"/>
    <s v="Exclude"/>
    <x v="2"/>
    <s v="Missing Date"/>
    <s v="No"/>
    <s v="Retail"/>
    <s v="Delhi"/>
    <x v="4"/>
    <n v="3743.48"/>
  </r>
  <r>
    <s v="Lifestyle"/>
    <s v="Blazer Mid"/>
    <x v="2"/>
    <s v="Alphabet"/>
    <s v="XL"/>
    <s v="Yes"/>
    <m/>
    <s v="Available"/>
    <n v="3297.7"/>
    <n v="1.05"/>
    <s v="Invalid"/>
    <s v="Exclude"/>
    <n v="0"/>
    <s v="Insufficient Data"/>
    <s v="Missing Information"/>
    <s v="Exclude"/>
    <x v="179"/>
    <d v="2024-08-15T00:00:00"/>
    <s v="Yes"/>
    <s v="Online"/>
    <s v="bengaluru"/>
    <x v="0"/>
    <n v="1678.19"/>
  </r>
  <r>
    <s v="Running"/>
    <s v="React Infinity"/>
    <x v="0"/>
    <s v="Alphabet"/>
    <s v="M"/>
    <s v="Yes"/>
    <m/>
    <s v="Available"/>
    <n v="9303.7999999999993"/>
    <m/>
    <s v="Invalid"/>
    <s v="Exclude"/>
    <n v="0"/>
    <s v="Insufficient Data"/>
    <s v="Missing Information"/>
    <s v="Exclude"/>
    <x v="140"/>
    <d v="2024-12-21T00:00:00"/>
    <s v="Yes"/>
    <s v="Retail"/>
    <s v="Delhi"/>
    <x v="4"/>
    <n v="-1107.26"/>
  </r>
  <r>
    <s v="Soccer"/>
    <s v="Mercurial Superfly"/>
    <x v="1"/>
    <s v="Alphabet"/>
    <s v="L"/>
    <s v="Yes"/>
    <n v="1"/>
    <s v="Sold"/>
    <m/>
    <m/>
    <s v="Invalid"/>
    <s v="Exclude"/>
    <n v="0"/>
    <s v="Insufficient Data"/>
    <s v="Missing Information"/>
    <s v="Exclude"/>
    <x v="430"/>
    <d v="2025-01-21T00:00:00"/>
    <s v="Yes"/>
    <s v="Retail"/>
    <s v="bengaluru"/>
    <x v="0"/>
    <n v="155.61000000000001"/>
  </r>
  <r>
    <s v="Soccer"/>
    <s v="Tiempo Legend"/>
    <x v="0"/>
    <s v="Alphabet"/>
    <s v="M"/>
    <s v="Yes"/>
    <m/>
    <s v="Available"/>
    <m/>
    <m/>
    <s v="Invalid"/>
    <s v="Exclude"/>
    <n v="0"/>
    <s v="Insufficient Data"/>
    <s v="Missing Information"/>
    <s v="Exclude"/>
    <x v="2"/>
    <s v="Missing Date"/>
    <s v="No"/>
    <s v="Online"/>
    <s v="Hyderabad"/>
    <x v="1"/>
    <n v="-835.46"/>
  </r>
  <r>
    <s v="Soccer"/>
    <s v="Tiempo Legend"/>
    <x v="2"/>
    <s v="Alphabet"/>
    <s v="XL"/>
    <s v="Yes"/>
    <m/>
    <s v="Available"/>
    <m/>
    <m/>
    <s v="Invalid"/>
    <s v="Exclude"/>
    <n v="0"/>
    <s v="Insufficient Data"/>
    <s v="Missing Information"/>
    <s v="Exclude"/>
    <x v="349"/>
    <d v="2025-03-08T00:00:00"/>
    <s v="Yes"/>
    <s v="Retail"/>
    <s v="Kolkata"/>
    <x v="6"/>
    <n v="-869.37"/>
  </r>
  <r>
    <s v="Basketball"/>
    <s v="Air Jordan"/>
    <x v="4"/>
    <s v="Missing"/>
    <s v="Unknown"/>
    <s v="No"/>
    <m/>
    <s v="Available"/>
    <m/>
    <m/>
    <s v="Invalid"/>
    <s v="Exclude"/>
    <n v="0"/>
    <s v="Insufficient Data"/>
    <s v="Missing Information"/>
    <s v="Exclude"/>
    <x v="2"/>
    <s v="Missing Date"/>
    <s v="No"/>
    <s v="Retail"/>
    <s v="Kolkata"/>
    <x v="6"/>
    <n v="2631.77"/>
  </r>
  <r>
    <s v="Training"/>
    <s v="ZoomX Invincible"/>
    <x v="0"/>
    <s v="Alphabet"/>
    <s v="M"/>
    <s v="Yes"/>
    <n v="1"/>
    <s v="Sold"/>
    <m/>
    <m/>
    <s v="Invalid"/>
    <s v="Exclude"/>
    <n v="0"/>
    <s v="Insufficient Data"/>
    <s v="Missing Information"/>
    <s v="Exclude"/>
    <x v="541"/>
    <d v="2023-09-02T00:00:00"/>
    <s v="Yes"/>
    <s v="Retail"/>
    <s v="Hyderabad"/>
    <x v="1"/>
    <n v="2254.67"/>
  </r>
  <r>
    <s v="Training"/>
    <s v="Metcon 7"/>
    <x v="0"/>
    <s v="Alphabet"/>
    <s v="M"/>
    <s v="Yes"/>
    <m/>
    <s v="Available"/>
    <m/>
    <m/>
    <s v="Invalid"/>
    <s v="Exclude"/>
    <n v="0"/>
    <s v="Insufficient Data"/>
    <s v="Missing Information"/>
    <s v="Exclude"/>
    <x v="2"/>
    <s v="Missing Date"/>
    <s v="No"/>
    <s v="Online"/>
    <s v="Mumbai"/>
    <x v="2"/>
    <n v="-203.62"/>
  </r>
  <r>
    <s v="Basketball"/>
    <s v="Air Jordan"/>
    <x v="1"/>
    <s v="Alphabet"/>
    <s v="L"/>
    <s v="Yes"/>
    <m/>
    <s v="Available"/>
    <m/>
    <m/>
    <s v="Invalid"/>
    <s v="Exclude"/>
    <n v="0"/>
    <s v="Insufficient Data"/>
    <s v="Missing Information"/>
    <s v="Exclude"/>
    <x v="437"/>
    <d v="2024-08-26T00:00:00"/>
    <s v="Yes"/>
    <s v="Retail"/>
    <s v="Hyderabad"/>
    <x v="1"/>
    <n v="302.75"/>
  </r>
  <r>
    <s v="Running"/>
    <s v="React Infinity"/>
    <x v="2"/>
    <s v="Alphabet"/>
    <s v="XL"/>
    <s v="Yes"/>
    <m/>
    <s v="Available"/>
    <n v="6633.14"/>
    <m/>
    <s v="Invalid"/>
    <s v="Exclude"/>
    <n v="0"/>
    <s v="Insufficient Data"/>
    <s v="Missing Information"/>
    <s v="Exclude"/>
    <x v="280"/>
    <d v="2025-06-01T00:00:00"/>
    <s v="Yes"/>
    <s v="Retail"/>
    <s v="Mumbai"/>
    <x v="2"/>
    <n v="1048.6300000000001"/>
  </r>
  <r>
    <s v="Running"/>
    <s v="Pegasus Turbo"/>
    <x v="0"/>
    <s v="Alphabet"/>
    <s v="M"/>
    <s v="Yes"/>
    <m/>
    <s v="Available"/>
    <m/>
    <m/>
    <s v="Invalid"/>
    <s v="Exclude"/>
    <n v="0"/>
    <s v="Insufficient Data"/>
    <s v="Missing Information"/>
    <s v="Exclude"/>
    <x v="5"/>
    <d v="2025-06-04T00:00:00"/>
    <s v="Yes"/>
    <s v="Retail"/>
    <s v="Kolkata"/>
    <x v="6"/>
    <n v="500.23"/>
  </r>
  <r>
    <s v="Running"/>
    <s v="Free RN"/>
    <x v="0"/>
    <s v="Alphabet"/>
    <s v="M"/>
    <s v="Yes"/>
    <n v="3"/>
    <s v="Sold"/>
    <m/>
    <m/>
    <s v="Invalid"/>
    <s v="Exclude"/>
    <n v="0"/>
    <s v="Insufficient Data"/>
    <s v="Missing Information"/>
    <s v="Exclude"/>
    <x v="84"/>
    <d v="2025-04-05T00:00:00"/>
    <s v="Yes"/>
    <s v="Retail"/>
    <s v="Delhi"/>
    <x v="4"/>
    <n v="-564.63"/>
  </r>
  <r>
    <s v="Lifestyle"/>
    <s v="Dunk Low"/>
    <x v="2"/>
    <s v="Alphabet"/>
    <s v="XL"/>
    <s v="Yes"/>
    <n v="1"/>
    <s v="Sold"/>
    <n v="9335.57"/>
    <m/>
    <s v="Invalid"/>
    <s v="Exclude"/>
    <n v="0"/>
    <n v="9335.57"/>
    <s v="Valid Revenue"/>
    <s v="Include"/>
    <x v="65"/>
    <d v="2024-12-02T00:00:00"/>
    <s v="Yes"/>
    <s v="Retail"/>
    <s v="Mumbai"/>
    <x v="2"/>
    <n v="1135.3800000000001"/>
  </r>
  <r>
    <s v="Lifestyle"/>
    <s v="Air Force 1"/>
    <x v="3"/>
    <s v="Number"/>
    <s v="11"/>
    <s v="Yes"/>
    <n v="2"/>
    <s v="Sold"/>
    <n v="8647.6299999999992"/>
    <m/>
    <s v="Invalid"/>
    <s v="Exclude"/>
    <n v="0"/>
    <n v="17295.259999999998"/>
    <s v="Valid Revenue"/>
    <s v="Include"/>
    <x v="333"/>
    <d v="2025-03-23T00:00:00"/>
    <s v="Yes"/>
    <s v="Retail"/>
    <s v="Pune"/>
    <x v="3"/>
    <n v="-443.83"/>
  </r>
  <r>
    <s v="Basketball"/>
    <s v="LeBron 20"/>
    <x v="9"/>
    <s v="Number"/>
    <s v="10"/>
    <s v="Yes"/>
    <m/>
    <s v="Available"/>
    <m/>
    <m/>
    <s v="Invalid"/>
    <s v="Exclude"/>
    <n v="0"/>
    <s v="Insufficient Data"/>
    <s v="Missing Information"/>
    <s v="Exclude"/>
    <x v="2"/>
    <s v="Missing Date"/>
    <s v="No"/>
    <s v="Online"/>
    <s v="bengaluru"/>
    <x v="0"/>
    <n v="1788.65"/>
  </r>
  <r>
    <s v="Training"/>
    <s v="ZoomX Invincible"/>
    <x v="6"/>
    <s v="Number"/>
    <s v="6"/>
    <s v="Yes"/>
    <n v="3"/>
    <s v="Sold"/>
    <m/>
    <m/>
    <s v="Invalid"/>
    <s v="Exclude"/>
    <n v="0"/>
    <s v="Insufficient Data"/>
    <s v="Missing Information"/>
    <s v="Exclude"/>
    <x v="70"/>
    <d v="2025-02-01T00:00:00"/>
    <s v="Yes"/>
    <s v="Online"/>
    <s v="Hyderabad"/>
    <x v="1"/>
    <n v="2562.0500000000002"/>
  </r>
  <r>
    <s v="Basketball"/>
    <s v="LeBron 20"/>
    <x v="2"/>
    <s v="Alphabet"/>
    <s v="XL"/>
    <s v="Yes"/>
    <m/>
    <s v="Available"/>
    <n v="9872.08"/>
    <n v="0.17"/>
    <s v="Valid"/>
    <s v="Include"/>
    <n v="0"/>
    <s v="Insufficient Data"/>
    <s v="Missing Information"/>
    <s v="Exclude"/>
    <x v="97"/>
    <d v="2025-03-10T00:00:00"/>
    <s v="Yes"/>
    <s v="Online"/>
    <s v="bengaluru"/>
    <x v="0"/>
    <n v="409.77"/>
  </r>
  <r>
    <s v="Training"/>
    <s v="Flex Trainer"/>
    <x v="1"/>
    <s v="Alphabet"/>
    <s v="L"/>
    <s v="Yes"/>
    <n v="0"/>
    <s v="Available"/>
    <n v="5363.84"/>
    <n v="0.95"/>
    <s v="Valid"/>
    <s v="Include"/>
    <n v="0"/>
    <n v="0"/>
    <s v="No Recorded Revenue"/>
    <s v="Exclude"/>
    <x v="2"/>
    <s v="Missing Date"/>
    <s v="No"/>
    <s v="Retail"/>
    <s v="Hyderabad"/>
    <x v="1"/>
    <n v="1194.42"/>
  </r>
  <r>
    <s v="Soccer"/>
    <s v="Tiempo Legend"/>
    <x v="4"/>
    <s v="Missing"/>
    <s v="Unknown"/>
    <s v="No"/>
    <n v="0"/>
    <s v="Available"/>
    <m/>
    <m/>
    <s v="Invalid"/>
    <s v="Exclude"/>
    <n v="0"/>
    <s v="Insufficient Data"/>
    <s v="Missing Information"/>
    <s v="Exclude"/>
    <x v="259"/>
    <d v="2023-09-30T00:00:00"/>
    <s v="Yes"/>
    <s v="Online"/>
    <s v="Pune"/>
    <x v="3"/>
    <n v="1182.9000000000001"/>
  </r>
  <r>
    <s v="Soccer"/>
    <s v="Phantom GT"/>
    <x v="5"/>
    <s v="Number"/>
    <s v="9"/>
    <s v="Yes"/>
    <m/>
    <s v="Available"/>
    <m/>
    <n v="0.97"/>
    <s v="Valid"/>
    <s v="Include"/>
    <n v="0"/>
    <s v="Insufficient Data"/>
    <s v="Missing Information"/>
    <s v="Exclude"/>
    <x v="2"/>
    <s v="Missing Date"/>
    <s v="No"/>
    <s v="Retail"/>
    <s v="Hyderabad"/>
    <x v="1"/>
    <n v="2788.1"/>
  </r>
  <r>
    <s v="Training"/>
    <s v="Flex Trainer"/>
    <x v="2"/>
    <s v="Alphabet"/>
    <s v="XL"/>
    <s v="Yes"/>
    <n v="4"/>
    <s v="Sold"/>
    <m/>
    <n v="0.12"/>
    <s v="Valid"/>
    <s v="Include"/>
    <n v="0"/>
    <s v="Insufficient Data"/>
    <s v="Missing Information"/>
    <s v="Exclude"/>
    <x v="2"/>
    <s v="Missing Date"/>
    <s v="No"/>
    <s v="Online"/>
    <s v="Pune"/>
    <x v="3"/>
    <n v="-809.91"/>
  </r>
  <r>
    <s v="Running"/>
    <s v="React Infinity"/>
    <x v="0"/>
    <s v="Alphabet"/>
    <s v="M"/>
    <s v="Yes"/>
    <m/>
    <s v="Available"/>
    <m/>
    <m/>
    <s v="Invalid"/>
    <s v="Exclude"/>
    <n v="0"/>
    <s v="Insufficient Data"/>
    <s v="Missing Information"/>
    <s v="Exclude"/>
    <x v="245"/>
    <d v="2024-07-22T00:00:00"/>
    <s v="Yes"/>
    <s v="Online"/>
    <s v="Pune"/>
    <x v="3"/>
    <n v="671.86"/>
  </r>
  <r>
    <s v="Lifestyle"/>
    <s v="Waffle One"/>
    <x v="4"/>
    <s v="Missing"/>
    <s v="Unknown"/>
    <s v="No"/>
    <m/>
    <s v="Available"/>
    <n v="3339.95"/>
    <n v="1"/>
    <s v="Valid"/>
    <s v="Include"/>
    <n v="0"/>
    <s v="Insufficient Data"/>
    <s v="Missing Information"/>
    <s v="Exclude"/>
    <x v="284"/>
    <d v="2025-05-26T00:00:00"/>
    <s v="Yes"/>
    <s v="Retail"/>
    <s v="Delhi"/>
    <x v="4"/>
    <n v="642.54999999999995"/>
  </r>
  <r>
    <s v="Basketball"/>
    <s v="Kyrie Flytrap"/>
    <x v="2"/>
    <s v="Alphabet"/>
    <s v="XL"/>
    <s v="Yes"/>
    <n v="1"/>
    <s v="Sold"/>
    <m/>
    <m/>
    <s v="Invalid"/>
    <s v="Exclude"/>
    <n v="0"/>
    <s v="Insufficient Data"/>
    <s v="Missing Information"/>
    <s v="Exclude"/>
    <x v="407"/>
    <d v="2024-12-04T00:00:00"/>
    <s v="Yes"/>
    <s v="Online"/>
    <s v="Mumbai"/>
    <x v="2"/>
    <n v="1192.6600000000001"/>
  </r>
  <r>
    <s v="Running"/>
    <s v="React Infinity"/>
    <x v="1"/>
    <s v="Alphabet"/>
    <s v="L"/>
    <s v="Yes"/>
    <m/>
    <s v="Available"/>
    <m/>
    <m/>
    <s v="Invalid"/>
    <s v="Exclude"/>
    <n v="0"/>
    <s v="Insufficient Data"/>
    <s v="Missing Information"/>
    <s v="Exclude"/>
    <x v="118"/>
    <d v="2024-10-28T00:00:00"/>
    <s v="Yes"/>
    <s v="Retail"/>
    <s v="Delhi"/>
    <x v="4"/>
    <n v="-759.55"/>
  </r>
  <r>
    <s v="Training"/>
    <s v="Metcon 7"/>
    <x v="1"/>
    <s v="Alphabet"/>
    <s v="L"/>
    <s v="Yes"/>
    <m/>
    <s v="Available"/>
    <n v="6317.4"/>
    <m/>
    <s v="Invalid"/>
    <s v="Exclude"/>
    <n v="0"/>
    <s v="Insufficient Data"/>
    <s v="Missing Information"/>
    <s v="Exclude"/>
    <x v="542"/>
    <d v="2023-09-23T00:00:00"/>
    <s v="Yes"/>
    <s v="Retail"/>
    <s v="Mumbai"/>
    <x v="2"/>
    <n v="-746.03"/>
  </r>
  <r>
    <s v="Lifestyle"/>
    <s v="Dunk Low"/>
    <x v="9"/>
    <s v="Number"/>
    <s v="10"/>
    <s v="Yes"/>
    <m/>
    <s v="Available"/>
    <n v="8165.07"/>
    <m/>
    <s v="Invalid"/>
    <s v="Exclude"/>
    <n v="0"/>
    <s v="Insufficient Data"/>
    <s v="Missing Information"/>
    <s v="Exclude"/>
    <x v="2"/>
    <s v="Missing Date"/>
    <s v="No"/>
    <s v="Online"/>
    <s v="Pune"/>
    <x v="3"/>
    <n v="3469.45"/>
  </r>
  <r>
    <s v="Running"/>
    <s v="React Infinity"/>
    <x v="2"/>
    <s v="Alphabet"/>
    <s v="XL"/>
    <s v="Yes"/>
    <n v="4"/>
    <s v="Sold"/>
    <n v="7560.6"/>
    <m/>
    <s v="Invalid"/>
    <s v="Exclude"/>
    <n v="0"/>
    <n v="30242.400000000001"/>
    <s v="Valid Revenue"/>
    <s v="Include"/>
    <x v="2"/>
    <s v="Missing Date"/>
    <s v="No"/>
    <s v="Online"/>
    <s v="Kolkata"/>
    <x v="6"/>
    <n v="1415.35"/>
  </r>
  <r>
    <s v="Running"/>
    <s v="Pegasus Turbo"/>
    <x v="0"/>
    <s v="Alphabet"/>
    <s v="M"/>
    <s v="Yes"/>
    <m/>
    <s v="Available"/>
    <n v="7860.63"/>
    <n v="0.53"/>
    <s v="Valid"/>
    <s v="Include"/>
    <n v="0"/>
    <s v="Insufficient Data"/>
    <s v="Missing Information"/>
    <s v="Exclude"/>
    <x v="2"/>
    <s v="Missing Date"/>
    <s v="No"/>
    <s v="Retail"/>
    <s v="Delhi"/>
    <x v="4"/>
    <n v="-1087.1300000000001"/>
  </r>
  <r>
    <s v="Running"/>
    <s v="Free RN"/>
    <x v="4"/>
    <s v="Missing"/>
    <s v="Unknown"/>
    <s v="No"/>
    <m/>
    <s v="Available"/>
    <m/>
    <m/>
    <s v="Invalid"/>
    <s v="Exclude"/>
    <n v="0"/>
    <s v="Insufficient Data"/>
    <s v="Missing Information"/>
    <s v="Exclude"/>
    <x v="249"/>
    <d v="2025-05-25T00:00:00"/>
    <s v="Yes"/>
    <s v="Online"/>
    <s v="Hyderabad"/>
    <x v="1"/>
    <n v="-731.89"/>
  </r>
  <r>
    <s v="Soccer"/>
    <s v="Tiempo Legend"/>
    <x v="1"/>
    <s v="Alphabet"/>
    <s v="L"/>
    <s v="Yes"/>
    <m/>
    <s v="Available"/>
    <m/>
    <n v="0.78"/>
    <s v="Valid"/>
    <s v="Include"/>
    <n v="0"/>
    <s v="Insufficient Data"/>
    <s v="Missing Information"/>
    <s v="Exclude"/>
    <x v="2"/>
    <s v="Missing Date"/>
    <s v="No"/>
    <s v="Online"/>
    <s v="bengaluru"/>
    <x v="0"/>
    <n v="-613.22"/>
  </r>
  <r>
    <s v="Running"/>
    <s v="React Infinity"/>
    <x v="1"/>
    <s v="Alphabet"/>
    <s v="L"/>
    <s v="Yes"/>
    <n v="3"/>
    <s v="Sold"/>
    <m/>
    <m/>
    <s v="Invalid"/>
    <s v="Exclude"/>
    <n v="0"/>
    <s v="Insufficient Data"/>
    <s v="Missing Information"/>
    <s v="Exclude"/>
    <x v="182"/>
    <d v="2025-05-09T00:00:00"/>
    <s v="Yes"/>
    <s v="Retail"/>
    <s v="Kolkata"/>
    <x v="6"/>
    <n v="1412.54"/>
  </r>
  <r>
    <s v="Training"/>
    <s v="SuperRep Go"/>
    <x v="1"/>
    <s v="Alphabet"/>
    <s v="L"/>
    <s v="Yes"/>
    <n v="4"/>
    <s v="Sold"/>
    <n v="4996.25"/>
    <m/>
    <s v="Invalid"/>
    <s v="Exclude"/>
    <n v="0"/>
    <n v="19985"/>
    <s v="Valid Revenue"/>
    <s v="Include"/>
    <x v="444"/>
    <d v="2025-05-16T00:00:00"/>
    <s v="Yes"/>
    <s v="Online"/>
    <s v="Pune"/>
    <x v="3"/>
    <n v="299.85000000000002"/>
  </r>
  <r>
    <s v="Training"/>
    <s v="Flex Trainer"/>
    <x v="0"/>
    <s v="Alphabet"/>
    <s v="M"/>
    <s v="Yes"/>
    <m/>
    <s v="Available"/>
    <m/>
    <m/>
    <s v="Invalid"/>
    <s v="Exclude"/>
    <n v="0"/>
    <s v="Insufficient Data"/>
    <s v="Missing Information"/>
    <s v="Exclude"/>
    <x v="2"/>
    <s v="Missing Date"/>
    <s v="No"/>
    <s v="Online"/>
    <s v="Pune"/>
    <x v="3"/>
    <n v="1879.42"/>
  </r>
  <r>
    <s v="Lifestyle"/>
    <s v="Waffle One"/>
    <x v="4"/>
    <s v="Missing"/>
    <s v="Unknown"/>
    <s v="No"/>
    <m/>
    <s v="Available"/>
    <n v="7265.47"/>
    <m/>
    <s v="Invalid"/>
    <s v="Exclude"/>
    <n v="0"/>
    <s v="Insufficient Data"/>
    <s v="Missing Information"/>
    <s v="Exclude"/>
    <x v="149"/>
    <d v="2025-04-16T00:00:00"/>
    <s v="Yes"/>
    <s v="Online"/>
    <s v="Pune"/>
    <x v="3"/>
    <n v="1589.71"/>
  </r>
  <r>
    <s v="Lifestyle"/>
    <s v="Waffle One"/>
    <x v="2"/>
    <s v="Alphabet"/>
    <s v="XL"/>
    <s v="Yes"/>
    <m/>
    <s v="Available"/>
    <m/>
    <m/>
    <s v="Invalid"/>
    <s v="Exclude"/>
    <n v="0"/>
    <s v="Insufficient Data"/>
    <s v="Missing Information"/>
    <s v="Exclude"/>
    <x v="55"/>
    <d v="2024-10-13T00:00:00"/>
    <s v="Yes"/>
    <s v="Online"/>
    <s v="Mumbai"/>
    <x v="2"/>
    <n v="2333.09"/>
  </r>
  <r>
    <s v="Basketball"/>
    <s v="Kyrie Flytrap"/>
    <x v="4"/>
    <s v="Missing"/>
    <s v="Unknown"/>
    <s v="No"/>
    <m/>
    <s v="Available"/>
    <m/>
    <m/>
    <s v="Invalid"/>
    <s v="Exclude"/>
    <n v="0"/>
    <s v="Insufficient Data"/>
    <s v="Missing Information"/>
    <s v="Exclude"/>
    <x v="148"/>
    <d v="2024-11-07T00:00:00"/>
    <s v="Yes"/>
    <s v="Online"/>
    <s v="bengaluru"/>
    <x v="0"/>
    <n v="943.16"/>
  </r>
  <r>
    <s v="Basketball"/>
    <s v="Air Jordan"/>
    <x v="1"/>
    <s v="Alphabet"/>
    <s v="L"/>
    <s v="Yes"/>
    <m/>
    <s v="Available"/>
    <m/>
    <n v="0"/>
    <s v="Valid"/>
    <s v="Include"/>
    <n v="0"/>
    <s v="Insufficient Data"/>
    <s v="Missing Information"/>
    <s v="Exclude"/>
    <x v="76"/>
    <d v="2024-11-15T00:00:00"/>
    <s v="Yes"/>
    <s v="Retail"/>
    <s v="Hyderabad"/>
    <x v="1"/>
    <n v="2063.27"/>
  </r>
  <r>
    <s v="Running"/>
    <s v="React Infinity"/>
    <x v="4"/>
    <s v="Missing"/>
    <s v="Unknown"/>
    <s v="No"/>
    <m/>
    <s v="Available"/>
    <m/>
    <m/>
    <s v="Invalid"/>
    <s v="Exclude"/>
    <n v="0"/>
    <s v="Insufficient Data"/>
    <s v="Missing Information"/>
    <s v="Exclude"/>
    <x v="319"/>
    <d v="2025-04-08T00:00:00"/>
    <s v="Yes"/>
    <s v="Retail"/>
    <s v="Pune"/>
    <x v="3"/>
    <n v="-942.96"/>
  </r>
  <r>
    <s v="Running"/>
    <s v="Air Zoom"/>
    <x v="0"/>
    <s v="Alphabet"/>
    <s v="M"/>
    <s v="Yes"/>
    <n v="1"/>
    <s v="Sold"/>
    <m/>
    <m/>
    <s v="Invalid"/>
    <s v="Exclude"/>
    <n v="0"/>
    <s v="Insufficient Data"/>
    <s v="Missing Information"/>
    <s v="Exclude"/>
    <x v="543"/>
    <d v="2023-12-03T00:00:00"/>
    <s v="Yes"/>
    <s v="Online"/>
    <s v="Kolkata"/>
    <x v="6"/>
    <n v="3222.58"/>
  </r>
  <r>
    <s v="Training"/>
    <s v="SuperRep Go"/>
    <x v="0"/>
    <s v="Alphabet"/>
    <s v="M"/>
    <s v="Yes"/>
    <n v="3"/>
    <s v="Sold"/>
    <m/>
    <m/>
    <s v="Invalid"/>
    <s v="Exclude"/>
    <n v="0"/>
    <s v="Insufficient Data"/>
    <s v="Missing Information"/>
    <s v="Exclude"/>
    <x v="2"/>
    <s v="Missing Date"/>
    <s v="No"/>
    <s v="Retail"/>
    <s v="Mumbai"/>
    <x v="2"/>
    <n v="2738.04"/>
  </r>
  <r>
    <s v="Basketball"/>
    <s v="Air Jordan"/>
    <x v="5"/>
    <s v="Number"/>
    <s v="9"/>
    <s v="Yes"/>
    <n v="0"/>
    <s v="Available"/>
    <m/>
    <n v="1.0900000000000001"/>
    <s v="Invalid"/>
    <s v="Exclude"/>
    <n v="0"/>
    <s v="Insufficient Data"/>
    <s v="Missing Information"/>
    <s v="Exclude"/>
    <x v="30"/>
    <d v="2025-04-19T00:00:00"/>
    <s v="Yes"/>
    <s v="Online"/>
    <s v="Hyderabad"/>
    <x v="1"/>
    <n v="-253.76"/>
  </r>
  <r>
    <s v="Running"/>
    <s v="React Infinity"/>
    <x v="2"/>
    <s v="Alphabet"/>
    <s v="XL"/>
    <s v="Yes"/>
    <n v="3"/>
    <s v="Sold"/>
    <m/>
    <n v="0.9"/>
    <s v="Valid"/>
    <s v="Include"/>
    <n v="0"/>
    <s v="Insufficient Data"/>
    <s v="Missing Information"/>
    <s v="Exclude"/>
    <x v="544"/>
    <d v="2023-07-29T00:00:00"/>
    <s v="Yes"/>
    <s v="Online"/>
    <s v="Kolkata"/>
    <x v="6"/>
    <n v="3556.86"/>
  </r>
  <r>
    <s v="Lifestyle"/>
    <s v="Dunk Low"/>
    <x v="1"/>
    <s v="Alphabet"/>
    <s v="L"/>
    <s v="Yes"/>
    <n v="0"/>
    <s v="Available"/>
    <m/>
    <m/>
    <s v="Invalid"/>
    <s v="Exclude"/>
    <n v="0"/>
    <s v="Insufficient Data"/>
    <s v="Missing Information"/>
    <s v="Exclude"/>
    <x v="545"/>
    <d v="2024-05-26T00:00:00"/>
    <s v="Yes"/>
    <s v="Retail"/>
    <s v="Delhi"/>
    <x v="4"/>
    <n v="1165.42"/>
  </r>
  <r>
    <s v="Training"/>
    <s v="SuperRep Go"/>
    <x v="4"/>
    <s v="Missing"/>
    <s v="Unknown"/>
    <s v="No"/>
    <m/>
    <s v="Available"/>
    <m/>
    <n v="0"/>
    <s v="Valid"/>
    <s v="Include"/>
    <n v="0"/>
    <s v="Insufficient Data"/>
    <s v="Missing Information"/>
    <s v="Exclude"/>
    <x v="497"/>
    <d v="2024-11-08T00:00:00"/>
    <s v="Yes"/>
    <s v="Retail"/>
    <s v="Pune"/>
    <x v="3"/>
    <n v="1393.11"/>
  </r>
  <r>
    <s v="Training"/>
    <s v="Flex Trainer"/>
    <x v="2"/>
    <s v="Alphabet"/>
    <s v="XL"/>
    <s v="Yes"/>
    <n v="3"/>
    <s v="Sold"/>
    <n v="7213.51"/>
    <m/>
    <s v="Invalid"/>
    <s v="Exclude"/>
    <n v="0"/>
    <n v="21640.53"/>
    <s v="Valid Revenue"/>
    <s v="Include"/>
    <x v="172"/>
    <d v="2025-07-13T00:00:00"/>
    <s v="Yes"/>
    <s v="Online"/>
    <s v="Kolkata"/>
    <x v="6"/>
    <n v="960.82"/>
  </r>
  <r>
    <s v="Lifestyle"/>
    <s v="Waffle One"/>
    <x v="0"/>
    <s v="Alphabet"/>
    <s v="M"/>
    <s v="Yes"/>
    <n v="-1"/>
    <s v="Check Return/Refund"/>
    <n v="4989.1499999999996"/>
    <m/>
    <s v="Invalid"/>
    <s v="Exclude"/>
    <n v="0"/>
    <n v="-4989.1499999999996"/>
    <s v="Negative Revenue"/>
    <s v="Exclude"/>
    <x v="189"/>
    <d v="2025-02-23T00:00:00"/>
    <s v="Yes"/>
    <s v="Online"/>
    <s v="Delhi"/>
    <x v="4"/>
    <n v="3445.94"/>
  </r>
  <r>
    <s v="Soccer"/>
    <s v="Tiempo Legend"/>
    <x v="7"/>
    <s v="Number"/>
    <s v="12"/>
    <s v="Yes"/>
    <m/>
    <s v="Available"/>
    <n v="3080.23"/>
    <n v="0.22"/>
    <s v="Valid"/>
    <s v="Include"/>
    <n v="0"/>
    <s v="Insufficient Data"/>
    <s v="Missing Information"/>
    <s v="Exclude"/>
    <x v="222"/>
    <d v="2025-05-08T00:00:00"/>
    <s v="Yes"/>
    <s v="Online"/>
    <s v="Delhi"/>
    <x v="4"/>
    <n v="-950.13"/>
  </r>
  <r>
    <s v="Running"/>
    <s v="Free RN"/>
    <x v="9"/>
    <s v="Number"/>
    <s v="10"/>
    <s v="Yes"/>
    <m/>
    <s v="Available"/>
    <n v="6296.17"/>
    <m/>
    <s v="Invalid"/>
    <s v="Exclude"/>
    <n v="0"/>
    <s v="Insufficient Data"/>
    <s v="Missing Information"/>
    <s v="Exclude"/>
    <x v="251"/>
    <d v="2025-02-11T00:00:00"/>
    <s v="Yes"/>
    <s v="Online"/>
    <s v="Bangalore"/>
    <x v="5"/>
    <n v="3435.85"/>
  </r>
  <r>
    <s v="Training"/>
    <s v="Flex Trainer"/>
    <x v="4"/>
    <s v="Missing"/>
    <s v="Unknown"/>
    <s v="No"/>
    <m/>
    <s v="Available"/>
    <n v="9565.66"/>
    <m/>
    <s v="Invalid"/>
    <s v="Exclude"/>
    <n v="0"/>
    <s v="Insufficient Data"/>
    <s v="Missing Information"/>
    <s v="Exclude"/>
    <x v="2"/>
    <s v="Missing Date"/>
    <s v="No"/>
    <s v="Retail"/>
    <s v="Pune"/>
    <x v="3"/>
    <n v="3667.35"/>
  </r>
  <r>
    <s v="Lifestyle"/>
    <s v="Dunk Low"/>
    <x v="0"/>
    <s v="Alphabet"/>
    <s v="M"/>
    <s v="Yes"/>
    <n v="2"/>
    <s v="Sold"/>
    <n v="2290.64"/>
    <n v="0.84"/>
    <s v="Valid"/>
    <s v="Include"/>
    <n v="733"/>
    <n v="733.00480000000005"/>
    <s v="Valid Revenue"/>
    <s v="Include"/>
    <x v="517"/>
    <d v="2025-01-31T00:00:00"/>
    <s v="Yes"/>
    <s v="Retail"/>
    <s v="Delhi"/>
    <x v="4"/>
    <n v="608.16"/>
  </r>
  <r>
    <s v="Soccer"/>
    <s v="Mercurial Superfly"/>
    <x v="2"/>
    <s v="Alphabet"/>
    <s v="XL"/>
    <s v="Yes"/>
    <m/>
    <s v="Available"/>
    <m/>
    <n v="0.88"/>
    <s v="Valid"/>
    <s v="Include"/>
    <n v="0"/>
    <s v="Insufficient Data"/>
    <s v="Missing Information"/>
    <s v="Exclude"/>
    <x v="2"/>
    <s v="Missing Date"/>
    <s v="No"/>
    <s v="Online"/>
    <s v="Hyderabad"/>
    <x v="1"/>
    <n v="1001.02"/>
  </r>
  <r>
    <s v="Basketball"/>
    <s v="Air Jordan"/>
    <x v="2"/>
    <s v="Alphabet"/>
    <s v="XL"/>
    <s v="Yes"/>
    <m/>
    <s v="Available"/>
    <m/>
    <m/>
    <s v="Invalid"/>
    <s v="Exclude"/>
    <n v="0"/>
    <s v="Insufficient Data"/>
    <s v="Missing Information"/>
    <s v="Exclude"/>
    <x v="2"/>
    <s v="Missing Date"/>
    <s v="No"/>
    <s v="Online"/>
    <s v="Mumbai"/>
    <x v="2"/>
    <n v="2913.04"/>
  </r>
  <r>
    <s v="Soccer"/>
    <s v="Mercurial Superfly"/>
    <x v="1"/>
    <s v="Alphabet"/>
    <s v="L"/>
    <s v="Yes"/>
    <n v="1"/>
    <s v="Sold"/>
    <m/>
    <n v="0.31"/>
    <s v="Valid"/>
    <s v="Include"/>
    <n v="0"/>
    <s v="Insufficient Data"/>
    <s v="Missing Information"/>
    <s v="Exclude"/>
    <x v="190"/>
    <d v="2025-02-04T00:00:00"/>
    <s v="Yes"/>
    <s v="Retail"/>
    <s v="bengaluru"/>
    <x v="0"/>
    <n v="-1152.3699999999999"/>
  </r>
  <r>
    <s v="Training"/>
    <s v="ZoomX Invincible"/>
    <x v="4"/>
    <s v="Missing"/>
    <s v="Unknown"/>
    <s v="No"/>
    <m/>
    <s v="Available"/>
    <m/>
    <n v="0.57999999999999996"/>
    <s v="Valid"/>
    <s v="Include"/>
    <n v="0"/>
    <s v="Insufficient Data"/>
    <s v="Missing Information"/>
    <s v="Exclude"/>
    <x v="90"/>
    <d v="2024-10-10T00:00:00"/>
    <s v="Yes"/>
    <s v="Online"/>
    <s v="Hyderabad"/>
    <x v="1"/>
    <n v="2541.0700000000002"/>
  </r>
  <r>
    <s v="Running"/>
    <s v="Free RN"/>
    <x v="2"/>
    <s v="Alphabet"/>
    <s v="XL"/>
    <s v="Yes"/>
    <m/>
    <s v="Available"/>
    <n v="2941.85"/>
    <n v="1.1200000000000001"/>
    <s v="Invalid"/>
    <s v="Exclude"/>
    <n v="0"/>
    <s v="Insufficient Data"/>
    <s v="Missing Information"/>
    <s v="Exclude"/>
    <x v="188"/>
    <d v="2025-05-01T00:00:00"/>
    <s v="Yes"/>
    <s v="Online"/>
    <s v="Delhi"/>
    <x v="4"/>
    <n v="2776.82"/>
  </r>
  <r>
    <s v="Lifestyle"/>
    <s v="Waffle One"/>
    <x v="4"/>
    <s v="Missing"/>
    <s v="Unknown"/>
    <s v="No"/>
    <n v="-1"/>
    <s v="Check Return/Refund"/>
    <m/>
    <m/>
    <s v="Invalid"/>
    <s v="Exclude"/>
    <n v="0"/>
    <s v="Insufficient Data"/>
    <s v="Missing Information"/>
    <s v="Exclude"/>
    <x v="13"/>
    <d v="2025-01-17T00:00:00"/>
    <s v="Yes"/>
    <s v="Online"/>
    <s v="Delhi"/>
    <x v="4"/>
    <n v="2918.69"/>
  </r>
  <r>
    <s v="Training"/>
    <s v="Metcon 7"/>
    <x v="1"/>
    <s v="Alphabet"/>
    <s v="L"/>
    <s v="Yes"/>
    <m/>
    <s v="Available"/>
    <m/>
    <m/>
    <s v="Invalid"/>
    <s v="Exclude"/>
    <n v="0"/>
    <s v="Insufficient Data"/>
    <s v="Missing Information"/>
    <s v="Exclude"/>
    <x v="62"/>
    <d v="2024-12-17T00:00:00"/>
    <s v="Yes"/>
    <s v="Retail"/>
    <s v="Mumbai"/>
    <x v="2"/>
    <n v="110.91"/>
  </r>
  <r>
    <s v="Training"/>
    <s v="SuperRep Go"/>
    <x v="1"/>
    <s v="Alphabet"/>
    <s v="L"/>
    <s v="Yes"/>
    <n v="3"/>
    <s v="Sold"/>
    <m/>
    <m/>
    <s v="Invalid"/>
    <s v="Exclude"/>
    <n v="0"/>
    <s v="Insufficient Data"/>
    <s v="Missing Information"/>
    <s v="Exclude"/>
    <x v="271"/>
    <d v="2025-05-12T00:00:00"/>
    <s v="Yes"/>
    <s v="Retail"/>
    <s v="Kolkata"/>
    <x v="6"/>
    <n v="-448.12"/>
  </r>
  <r>
    <s v="Running"/>
    <s v="Free RN"/>
    <x v="2"/>
    <s v="Alphabet"/>
    <s v="XL"/>
    <s v="Yes"/>
    <n v="4"/>
    <s v="Sold"/>
    <m/>
    <m/>
    <s v="Invalid"/>
    <s v="Exclude"/>
    <n v="0"/>
    <s v="Insufficient Data"/>
    <s v="Missing Information"/>
    <s v="Exclude"/>
    <x v="211"/>
    <d v="2025-06-20T00:00:00"/>
    <s v="Yes"/>
    <s v="Online"/>
    <s v="Pune"/>
    <x v="3"/>
    <n v="3470.61"/>
  </r>
  <r>
    <s v="Lifestyle"/>
    <s v="Waffle One"/>
    <x v="1"/>
    <s v="Alphabet"/>
    <s v="L"/>
    <s v="Yes"/>
    <m/>
    <s v="Available"/>
    <m/>
    <m/>
    <s v="Invalid"/>
    <s v="Exclude"/>
    <n v="0"/>
    <s v="Insufficient Data"/>
    <s v="Missing Information"/>
    <s v="Exclude"/>
    <x v="179"/>
    <d v="2024-08-15T00:00:00"/>
    <s v="Yes"/>
    <s v="Retail"/>
    <s v="Hyderabad"/>
    <x v="1"/>
    <n v="-1193.8499999999999"/>
  </r>
  <r>
    <s v="Lifestyle"/>
    <s v="Blazer Mid"/>
    <x v="2"/>
    <s v="Alphabet"/>
    <s v="XL"/>
    <s v="Yes"/>
    <n v="2"/>
    <s v="Sold"/>
    <n v="6652.23"/>
    <n v="1.0900000000000001"/>
    <s v="Invalid"/>
    <s v="Exclude"/>
    <n v="-1197.4000000000001"/>
    <s v="Insufficient Data"/>
    <s v="Missing Information"/>
    <s v="Exclude"/>
    <x v="389"/>
    <d v="2024-01-08T00:00:00"/>
    <s v="Yes"/>
    <s v="Online"/>
    <s v="Pune"/>
    <x v="3"/>
    <n v="-780.66"/>
  </r>
  <r>
    <s v="Soccer"/>
    <s v="Tiempo Legend"/>
    <x v="9"/>
    <s v="Number"/>
    <s v="10"/>
    <s v="Yes"/>
    <n v="0"/>
    <s v="Available"/>
    <m/>
    <m/>
    <s v="Invalid"/>
    <s v="Exclude"/>
    <n v="0"/>
    <s v="Insufficient Data"/>
    <s v="Missing Information"/>
    <s v="Exclude"/>
    <x v="2"/>
    <s v="Missing Date"/>
    <s v="No"/>
    <s v="Online"/>
    <s v="bengaluru"/>
    <x v="0"/>
    <n v="-532.52"/>
  </r>
  <r>
    <s v="Soccer"/>
    <s v="Mercurial Superfly"/>
    <x v="4"/>
    <s v="Missing"/>
    <s v="Unknown"/>
    <s v="No"/>
    <n v="1"/>
    <s v="Sold"/>
    <n v="3895.52"/>
    <m/>
    <s v="Invalid"/>
    <s v="Exclude"/>
    <n v="0"/>
    <n v="3895.52"/>
    <s v="Valid Revenue"/>
    <s v="Include"/>
    <x v="2"/>
    <s v="Missing Date"/>
    <s v="No"/>
    <s v="Retail"/>
    <s v="Bangalore"/>
    <x v="5"/>
    <n v="3856.45"/>
  </r>
  <r>
    <s v="Basketball"/>
    <s v="Zoom Freak"/>
    <x v="0"/>
    <s v="Alphabet"/>
    <s v="M"/>
    <s v="Yes"/>
    <m/>
    <s v="Available"/>
    <m/>
    <m/>
    <s v="Invalid"/>
    <s v="Exclude"/>
    <n v="0"/>
    <s v="Insufficient Data"/>
    <s v="Missing Information"/>
    <s v="Exclude"/>
    <x v="2"/>
    <s v="Missing Date"/>
    <s v="No"/>
    <s v="Online"/>
    <s v="Mumbai"/>
    <x v="2"/>
    <n v="404.2"/>
  </r>
  <r>
    <s v="Basketball"/>
    <s v="Zoom Freak"/>
    <x v="4"/>
    <s v="Missing"/>
    <s v="Unknown"/>
    <s v="No"/>
    <n v="4"/>
    <s v="Sold"/>
    <n v="3417.98"/>
    <m/>
    <s v="Invalid"/>
    <s v="Exclude"/>
    <n v="0"/>
    <n v="13671.92"/>
    <s v="Valid Revenue"/>
    <s v="Include"/>
    <x v="471"/>
    <d v="2025-04-18T00:00:00"/>
    <s v="Yes"/>
    <s v="Online"/>
    <s v="Bangalore"/>
    <x v="5"/>
    <n v="2112.4699999999998"/>
  </r>
  <r>
    <s v="Soccer"/>
    <s v="Mercurial Superfly"/>
    <x v="4"/>
    <s v="Missing"/>
    <s v="Unknown"/>
    <s v="No"/>
    <m/>
    <s v="Available"/>
    <n v="8299.07"/>
    <n v="0.09"/>
    <s v="Valid"/>
    <s v="Include"/>
    <n v="0"/>
    <s v="Insufficient Data"/>
    <s v="Missing Information"/>
    <s v="Exclude"/>
    <x v="2"/>
    <s v="Missing Date"/>
    <s v="No"/>
    <s v="Retail"/>
    <s v="Delhi"/>
    <x v="4"/>
    <n v="1565.48"/>
  </r>
  <r>
    <s v="Basketball"/>
    <s v="LeBron 20"/>
    <x v="1"/>
    <s v="Alphabet"/>
    <s v="L"/>
    <s v="Yes"/>
    <n v="1"/>
    <s v="Sold"/>
    <m/>
    <m/>
    <s v="Invalid"/>
    <s v="Exclude"/>
    <n v="0"/>
    <s v="Insufficient Data"/>
    <s v="Missing Information"/>
    <s v="Exclude"/>
    <x v="26"/>
    <d v="2025-02-15T00:00:00"/>
    <s v="Yes"/>
    <s v="Online"/>
    <s v="Delhi"/>
    <x v="4"/>
    <n v="572.58000000000004"/>
  </r>
  <r>
    <s v="Soccer"/>
    <s v="Phantom GT"/>
    <x v="2"/>
    <s v="Alphabet"/>
    <s v="XL"/>
    <s v="Yes"/>
    <n v="2"/>
    <s v="Sold"/>
    <n v="6489.35"/>
    <m/>
    <s v="Invalid"/>
    <s v="Exclude"/>
    <n v="0"/>
    <n v="12978.7"/>
    <s v="Valid Revenue"/>
    <s v="Include"/>
    <x v="85"/>
    <d v="2024-12-14T00:00:00"/>
    <s v="Yes"/>
    <s v="Online"/>
    <s v="Hyderabad"/>
    <x v="1"/>
    <n v="-321.44"/>
  </r>
  <r>
    <s v="Running"/>
    <s v="Air Zoom"/>
    <x v="4"/>
    <s v="Missing"/>
    <s v="Unknown"/>
    <s v="No"/>
    <m/>
    <s v="Available"/>
    <m/>
    <n v="1.1299999999999999"/>
    <s v="Invalid"/>
    <s v="Exclude"/>
    <n v="0"/>
    <s v="Insufficient Data"/>
    <s v="Missing Information"/>
    <s v="Exclude"/>
    <x v="298"/>
    <d v="2023-09-08T00:00:00"/>
    <s v="Yes"/>
    <s v="Online"/>
    <s v="Kolkata"/>
    <x v="6"/>
    <n v="-828.71"/>
  </r>
  <r>
    <s v="Running"/>
    <s v="Air Zoom"/>
    <x v="0"/>
    <s v="Alphabet"/>
    <s v="M"/>
    <s v="Yes"/>
    <m/>
    <s v="Available"/>
    <m/>
    <m/>
    <s v="Invalid"/>
    <s v="Exclude"/>
    <n v="0"/>
    <s v="Insufficient Data"/>
    <s v="Missing Information"/>
    <s v="Exclude"/>
    <x v="5"/>
    <d v="2025-06-04T00:00:00"/>
    <s v="Yes"/>
    <s v="Retail"/>
    <s v="Bangalore"/>
    <x v="5"/>
    <n v="1091.8499999999999"/>
  </r>
  <r>
    <s v="Basketball"/>
    <s v="LeBron 20"/>
    <x v="0"/>
    <s v="Alphabet"/>
    <s v="M"/>
    <s v="Yes"/>
    <m/>
    <s v="Available"/>
    <m/>
    <m/>
    <s v="Invalid"/>
    <s v="Exclude"/>
    <n v="0"/>
    <s v="Insufficient Data"/>
    <s v="Missing Information"/>
    <s v="Exclude"/>
    <x v="381"/>
    <d v="2024-10-29T00:00:00"/>
    <s v="Yes"/>
    <s v="Retail"/>
    <s v="Delhi"/>
    <x v="4"/>
    <n v="3890.05"/>
  </r>
  <r>
    <s v="Basketball"/>
    <s v="Kyrie Flytrap"/>
    <x v="4"/>
    <s v="Missing"/>
    <s v="Unknown"/>
    <s v="No"/>
    <m/>
    <s v="Available"/>
    <n v="3507.12"/>
    <m/>
    <s v="Invalid"/>
    <s v="Exclude"/>
    <n v="0"/>
    <s v="Insufficient Data"/>
    <s v="Missing Information"/>
    <s v="Exclude"/>
    <x v="295"/>
    <d v="2025-01-09T00:00:00"/>
    <s v="Yes"/>
    <s v="Retail"/>
    <s v="Mumbai"/>
    <x v="2"/>
    <n v="2217.09"/>
  </r>
  <r>
    <s v="Training"/>
    <s v="ZoomX Invincible"/>
    <x v="4"/>
    <s v="Missing"/>
    <s v="Unknown"/>
    <s v="No"/>
    <m/>
    <s v="Available"/>
    <n v="5248.74"/>
    <m/>
    <s v="Invalid"/>
    <s v="Exclude"/>
    <n v="0"/>
    <s v="Insufficient Data"/>
    <s v="Missing Information"/>
    <s v="Exclude"/>
    <x v="2"/>
    <s v="Missing Date"/>
    <s v="No"/>
    <s v="Retail"/>
    <s v="bengaluru"/>
    <x v="0"/>
    <n v="3500.67"/>
  </r>
  <r>
    <s v="Training"/>
    <s v="Metcon 7"/>
    <x v="2"/>
    <s v="Alphabet"/>
    <s v="XL"/>
    <s v="Yes"/>
    <n v="2"/>
    <s v="Sold"/>
    <m/>
    <n v="0.54"/>
    <s v="Valid"/>
    <s v="Include"/>
    <n v="0"/>
    <s v="Insufficient Data"/>
    <s v="Missing Information"/>
    <s v="Exclude"/>
    <x v="2"/>
    <s v="Missing Date"/>
    <s v="No"/>
    <s v="Retail"/>
    <s v="bengaluru"/>
    <x v="0"/>
    <n v="161.88"/>
  </r>
  <r>
    <s v="Basketball"/>
    <s v="Zoom Freak"/>
    <x v="0"/>
    <s v="Alphabet"/>
    <s v="M"/>
    <s v="Yes"/>
    <n v="3"/>
    <s v="Sold"/>
    <m/>
    <n v="0.17"/>
    <s v="Valid"/>
    <s v="Include"/>
    <n v="0"/>
    <s v="Insufficient Data"/>
    <s v="Missing Information"/>
    <s v="Exclude"/>
    <x v="158"/>
    <d v="2024-12-12T00:00:00"/>
    <s v="Yes"/>
    <s v="Online"/>
    <s v="Delhi"/>
    <x v="4"/>
    <n v="2445.12"/>
  </r>
  <r>
    <s v="Running"/>
    <s v="Pegasus Turbo"/>
    <x v="1"/>
    <s v="Alphabet"/>
    <s v="L"/>
    <s v="Yes"/>
    <m/>
    <s v="Available"/>
    <n v="3576.04"/>
    <m/>
    <s v="Invalid"/>
    <s v="Exclude"/>
    <n v="0"/>
    <s v="Insufficient Data"/>
    <s v="Missing Information"/>
    <s v="Exclude"/>
    <x v="17"/>
    <d v="2025-01-10T00:00:00"/>
    <s v="Yes"/>
    <s v="Retail"/>
    <s v="Mumbai"/>
    <x v="2"/>
    <n v="3581.39"/>
  </r>
  <r>
    <s v="Training"/>
    <s v="Flex Trainer"/>
    <x v="0"/>
    <s v="Alphabet"/>
    <s v="M"/>
    <s v="Yes"/>
    <n v="1"/>
    <s v="Sold"/>
    <m/>
    <n v="0.69"/>
    <s v="Valid"/>
    <s v="Include"/>
    <n v="0"/>
    <s v="Insufficient Data"/>
    <s v="Missing Information"/>
    <s v="Exclude"/>
    <x v="143"/>
    <d v="2025-02-26T00:00:00"/>
    <s v="Yes"/>
    <s v="Retail"/>
    <s v="Kolkata"/>
    <x v="6"/>
    <n v="1585.72"/>
  </r>
  <r>
    <s v="Soccer"/>
    <s v="Premier III"/>
    <x v="2"/>
    <s v="Alphabet"/>
    <s v="XL"/>
    <s v="Yes"/>
    <m/>
    <s v="Available"/>
    <n v="4045.64"/>
    <m/>
    <s v="Invalid"/>
    <s v="Exclude"/>
    <n v="0"/>
    <s v="Insufficient Data"/>
    <s v="Missing Information"/>
    <s v="Exclude"/>
    <x v="2"/>
    <s v="Missing Date"/>
    <s v="No"/>
    <s v="Retail"/>
    <s v="Mumbai"/>
    <x v="2"/>
    <n v="2167.88"/>
  </r>
  <r>
    <s v="Training"/>
    <s v="Flex Trainer"/>
    <x v="1"/>
    <s v="Alphabet"/>
    <s v="L"/>
    <s v="Yes"/>
    <n v="1"/>
    <s v="Sold"/>
    <n v="2902.95"/>
    <n v="0.6"/>
    <s v="Valid"/>
    <s v="Include"/>
    <n v="1161.18"/>
    <n v="1161.18"/>
    <s v="Valid Revenue"/>
    <s v="Include"/>
    <x v="6"/>
    <d v="2024-10-11T00:00:00"/>
    <s v="Yes"/>
    <s v="Retail"/>
    <s v="bengaluru"/>
    <x v="0"/>
    <n v="-855.08"/>
  </r>
  <r>
    <s v="Basketball"/>
    <s v="Air Jordan"/>
    <x v="3"/>
    <s v="Number"/>
    <s v="11"/>
    <s v="Yes"/>
    <m/>
    <s v="Available"/>
    <m/>
    <m/>
    <s v="Invalid"/>
    <s v="Exclude"/>
    <n v="0"/>
    <s v="Insufficient Data"/>
    <s v="Missing Information"/>
    <s v="Exclude"/>
    <x v="7"/>
    <d v="2025-01-16T00:00:00"/>
    <s v="Yes"/>
    <s v="Online"/>
    <s v="Kolkata"/>
    <x v="6"/>
    <n v="2005.64"/>
  </r>
  <r>
    <s v="Basketball"/>
    <s v="LeBron 20"/>
    <x v="0"/>
    <s v="Alphabet"/>
    <s v="M"/>
    <s v="Yes"/>
    <n v="1"/>
    <s v="Sold"/>
    <m/>
    <n v="0.59"/>
    <s v="Valid"/>
    <s v="Include"/>
    <n v="0"/>
    <s v="Insufficient Data"/>
    <s v="Missing Information"/>
    <s v="Exclude"/>
    <x v="348"/>
    <d v="2024-01-07T00:00:00"/>
    <s v="Yes"/>
    <s v="Retail"/>
    <s v="Mumbai"/>
    <x v="2"/>
    <n v="354.2"/>
  </r>
  <r>
    <s v="Training"/>
    <s v="SuperRep Go"/>
    <x v="1"/>
    <s v="Alphabet"/>
    <s v="L"/>
    <s v="Yes"/>
    <m/>
    <s v="Available"/>
    <m/>
    <n v="1"/>
    <s v="Valid"/>
    <s v="Include"/>
    <n v="0"/>
    <s v="Insufficient Data"/>
    <s v="Missing Information"/>
    <s v="Exclude"/>
    <x v="520"/>
    <d v="2024-06-08T00:00:00"/>
    <s v="Yes"/>
    <s v="Online"/>
    <s v="Hyderabad"/>
    <x v="1"/>
    <n v="2633.21"/>
  </r>
  <r>
    <s v="Lifestyle"/>
    <s v="Blazer Mid"/>
    <x v="4"/>
    <s v="Missing"/>
    <s v="Unknown"/>
    <s v="No"/>
    <m/>
    <s v="Available"/>
    <m/>
    <n v="0.24"/>
    <s v="Valid"/>
    <s v="Include"/>
    <n v="0"/>
    <s v="Insufficient Data"/>
    <s v="Missing Information"/>
    <s v="Exclude"/>
    <x v="208"/>
    <d v="2024-08-07T00:00:00"/>
    <s v="Yes"/>
    <s v="Online"/>
    <s v="Hyderabad"/>
    <x v="1"/>
    <n v="2827.54"/>
  </r>
  <r>
    <s v="Running"/>
    <s v="Free RN"/>
    <x v="2"/>
    <s v="Alphabet"/>
    <s v="XL"/>
    <s v="Yes"/>
    <n v="2"/>
    <s v="Sold"/>
    <n v="8072.86"/>
    <m/>
    <s v="Invalid"/>
    <s v="Exclude"/>
    <n v="0"/>
    <n v="16145.72"/>
    <s v="Valid Revenue"/>
    <s v="Include"/>
    <x v="2"/>
    <s v="Missing Date"/>
    <s v="No"/>
    <s v="Online"/>
    <s v="Kolkata"/>
    <x v="6"/>
    <n v="1387.97"/>
  </r>
  <r>
    <s v="Running"/>
    <s v="React Infinity"/>
    <x v="4"/>
    <s v="Missing"/>
    <s v="Unknown"/>
    <s v="No"/>
    <n v="1"/>
    <s v="Sold"/>
    <m/>
    <m/>
    <s v="Invalid"/>
    <s v="Exclude"/>
    <n v="0"/>
    <s v="Insufficient Data"/>
    <s v="Missing Information"/>
    <s v="Exclude"/>
    <x v="2"/>
    <s v="Missing Date"/>
    <s v="No"/>
    <s v="Retail"/>
    <s v="Kolkata"/>
    <x v="6"/>
    <n v="2584.67"/>
  </r>
  <r>
    <s v="Soccer"/>
    <s v="Tiempo Legend"/>
    <x v="2"/>
    <s v="Alphabet"/>
    <s v="XL"/>
    <s v="Yes"/>
    <n v="4"/>
    <s v="Sold"/>
    <m/>
    <n v="0.52"/>
    <s v="Valid"/>
    <s v="Include"/>
    <n v="0"/>
    <s v="Insufficient Data"/>
    <s v="Missing Information"/>
    <s v="Exclude"/>
    <x v="468"/>
    <d v="2024-12-18T00:00:00"/>
    <s v="Yes"/>
    <s v="Online"/>
    <s v="Hyderabad"/>
    <x v="1"/>
    <n v="-782.15"/>
  </r>
  <r>
    <s v="Training"/>
    <s v="Metcon 7"/>
    <x v="4"/>
    <s v="Missing"/>
    <s v="Unknown"/>
    <s v="No"/>
    <m/>
    <s v="Available"/>
    <n v="5462.8"/>
    <n v="0.99"/>
    <s v="Valid"/>
    <s v="Include"/>
    <n v="0"/>
    <s v="Insufficient Data"/>
    <s v="Missing Information"/>
    <s v="Exclude"/>
    <x v="356"/>
    <d v="2024-08-14T00:00:00"/>
    <s v="Yes"/>
    <s v="Online"/>
    <s v="Kolkata"/>
    <x v="6"/>
    <n v="-1144.93"/>
  </r>
  <r>
    <s v="Lifestyle"/>
    <s v="Dunk Low"/>
    <x v="1"/>
    <s v="Alphabet"/>
    <s v="L"/>
    <s v="Yes"/>
    <n v="-1"/>
    <s v="Check Return/Refund"/>
    <n v="4189.3599999999997"/>
    <m/>
    <s v="Invalid"/>
    <s v="Exclude"/>
    <n v="0"/>
    <n v="-4189.3599999999997"/>
    <s v="Negative Revenue"/>
    <s v="Exclude"/>
    <x v="199"/>
    <d v="2024-06-10T00:00:00"/>
    <s v="Yes"/>
    <s v="Retail"/>
    <s v="Pune"/>
    <x v="3"/>
    <n v="1276.3399999999999"/>
  </r>
  <r>
    <s v="Lifestyle"/>
    <s v="Air Force 1"/>
    <x v="1"/>
    <s v="Alphabet"/>
    <s v="L"/>
    <s v="Yes"/>
    <m/>
    <s v="Available"/>
    <m/>
    <n v="0.35"/>
    <s v="Valid"/>
    <s v="Include"/>
    <n v="0"/>
    <s v="Insufficient Data"/>
    <s v="Missing Information"/>
    <s v="Exclude"/>
    <x v="528"/>
    <d v="2023-09-22T00:00:00"/>
    <s v="Yes"/>
    <s v="Retail"/>
    <s v="Bangalore"/>
    <x v="5"/>
    <n v="3351.25"/>
  </r>
  <r>
    <s v="Lifestyle"/>
    <s v="Waffle One"/>
    <x v="4"/>
    <s v="Missing"/>
    <s v="Unknown"/>
    <s v="No"/>
    <n v="3"/>
    <s v="Sold"/>
    <n v="6058.38"/>
    <m/>
    <s v="Invalid"/>
    <s v="Exclude"/>
    <n v="0"/>
    <n v="18175.14"/>
    <s v="Valid Revenue"/>
    <s v="Include"/>
    <x v="2"/>
    <s v="Missing Date"/>
    <s v="No"/>
    <s v="Online"/>
    <s v="Kolkata"/>
    <x v="6"/>
    <n v="258.08"/>
  </r>
  <r>
    <s v="Training"/>
    <s v="Flex Trainer"/>
    <x v="2"/>
    <s v="Alphabet"/>
    <s v="XL"/>
    <s v="Yes"/>
    <m/>
    <s v="Available"/>
    <m/>
    <m/>
    <s v="Invalid"/>
    <s v="Exclude"/>
    <n v="0"/>
    <s v="Insufficient Data"/>
    <s v="Missing Information"/>
    <s v="Exclude"/>
    <x v="226"/>
    <d v="2023-08-13T00:00:00"/>
    <s v="Yes"/>
    <s v="Online"/>
    <s v="Bangalore"/>
    <x v="5"/>
    <n v="1192.96"/>
  </r>
  <r>
    <s v="Basketball"/>
    <s v="LeBron 20"/>
    <x v="2"/>
    <s v="Alphabet"/>
    <s v="XL"/>
    <s v="Yes"/>
    <n v="0"/>
    <s v="Available"/>
    <m/>
    <m/>
    <s v="Invalid"/>
    <s v="Exclude"/>
    <n v="0"/>
    <s v="Insufficient Data"/>
    <s v="Missing Information"/>
    <s v="Exclude"/>
    <x v="471"/>
    <d v="2025-04-18T00:00:00"/>
    <s v="Yes"/>
    <s v="Online"/>
    <s v="Mumbai"/>
    <x v="2"/>
    <n v="-975.63"/>
  </r>
  <r>
    <s v="Running"/>
    <s v="React Infinity"/>
    <x v="4"/>
    <s v="Missing"/>
    <s v="Unknown"/>
    <s v="No"/>
    <n v="3"/>
    <s v="Sold"/>
    <n v="4641.58"/>
    <m/>
    <s v="Invalid"/>
    <s v="Exclude"/>
    <n v="0"/>
    <n v="13924.74"/>
    <s v="Valid Revenue"/>
    <s v="Include"/>
    <x v="126"/>
    <d v="2025-06-30T00:00:00"/>
    <s v="Yes"/>
    <s v="Retail"/>
    <s v="Delhi"/>
    <x v="4"/>
    <n v="2049.3200000000002"/>
  </r>
  <r>
    <s v="Lifestyle"/>
    <s v="Air Force 1"/>
    <x v="0"/>
    <s v="Alphabet"/>
    <s v="M"/>
    <s v="Yes"/>
    <n v="-1"/>
    <s v="Check Return/Refund"/>
    <n v="6012.55"/>
    <m/>
    <s v="Invalid"/>
    <s v="Exclude"/>
    <n v="0"/>
    <n v="-6012.55"/>
    <s v="Negative Revenue"/>
    <s v="Exclude"/>
    <x v="433"/>
    <d v="2024-01-11T00:00:00"/>
    <s v="Yes"/>
    <s v="Online"/>
    <s v="Delhi"/>
    <x v="4"/>
    <n v="783.79"/>
  </r>
  <r>
    <s v="Training"/>
    <s v="Flex Trainer"/>
    <x v="0"/>
    <s v="Alphabet"/>
    <s v="M"/>
    <s v="Yes"/>
    <m/>
    <s v="Available"/>
    <m/>
    <m/>
    <s v="Invalid"/>
    <s v="Exclude"/>
    <n v="0"/>
    <s v="Insufficient Data"/>
    <s v="Missing Information"/>
    <s v="Exclude"/>
    <x v="546"/>
    <d v="2024-02-08T00:00:00"/>
    <s v="Yes"/>
    <s v="Online"/>
    <s v="Kolkata"/>
    <x v="6"/>
    <n v="1852.59"/>
  </r>
  <r>
    <s v="Lifestyle"/>
    <s v="Waffle One"/>
    <x v="2"/>
    <s v="Alphabet"/>
    <s v="XL"/>
    <s v="Yes"/>
    <n v="3"/>
    <s v="Sold"/>
    <m/>
    <m/>
    <s v="Invalid"/>
    <s v="Exclude"/>
    <n v="0"/>
    <s v="Insufficient Data"/>
    <s v="Missing Information"/>
    <s v="Exclude"/>
    <x v="88"/>
    <d v="2025-07-04T00:00:00"/>
    <s v="Yes"/>
    <s v="Online"/>
    <s v="Mumbai"/>
    <x v="2"/>
    <n v="-898.11"/>
  </r>
  <r>
    <s v="Basketball"/>
    <s v="Zoom Freak"/>
    <x v="1"/>
    <s v="Alphabet"/>
    <s v="L"/>
    <s v="Yes"/>
    <n v="0"/>
    <s v="Available"/>
    <n v="4101.5"/>
    <n v="0.28000000000000003"/>
    <s v="Valid"/>
    <s v="Include"/>
    <n v="0"/>
    <n v="0"/>
    <s v="No Recorded Revenue"/>
    <s v="Exclude"/>
    <x v="2"/>
    <s v="Missing Date"/>
    <s v="No"/>
    <s v="Retail"/>
    <s v="Pune"/>
    <x v="3"/>
    <n v="2289.0500000000002"/>
  </r>
  <r>
    <s v="Lifestyle"/>
    <s v="Waffle One"/>
    <x v="1"/>
    <s v="Alphabet"/>
    <s v="L"/>
    <s v="Yes"/>
    <n v="1"/>
    <s v="Sold"/>
    <n v="6321.98"/>
    <m/>
    <s v="Invalid"/>
    <s v="Exclude"/>
    <n v="0"/>
    <n v="6321.98"/>
    <s v="Valid Revenue"/>
    <s v="Include"/>
    <x v="2"/>
    <s v="Missing Date"/>
    <s v="No"/>
    <s v="Online"/>
    <s v="Mumbai"/>
    <x v="2"/>
    <n v="-557.35"/>
  </r>
  <r>
    <s v="Basketball"/>
    <s v="Zoom Freak"/>
    <x v="1"/>
    <s v="Alphabet"/>
    <s v="L"/>
    <s v="Yes"/>
    <n v="2"/>
    <s v="Sold"/>
    <m/>
    <m/>
    <s v="Invalid"/>
    <s v="Exclude"/>
    <n v="0"/>
    <s v="Insufficient Data"/>
    <s v="Missing Information"/>
    <s v="Exclude"/>
    <x v="2"/>
    <s v="Missing Date"/>
    <s v="No"/>
    <s v="Online"/>
    <s v="Pune"/>
    <x v="3"/>
    <n v="672.46"/>
  </r>
  <r>
    <s v="Soccer"/>
    <s v="Tiempo Legend"/>
    <x v="1"/>
    <s v="Alphabet"/>
    <s v="L"/>
    <s v="Yes"/>
    <m/>
    <s v="Available"/>
    <m/>
    <m/>
    <s v="Invalid"/>
    <s v="Exclude"/>
    <n v="0"/>
    <s v="Insufficient Data"/>
    <s v="Missing Information"/>
    <s v="Exclude"/>
    <x v="481"/>
    <d v="2025-01-01T00:00:00"/>
    <s v="Yes"/>
    <s v="Online"/>
    <s v="Bangalore"/>
    <x v="5"/>
    <n v="679.64"/>
  </r>
  <r>
    <s v="Lifestyle"/>
    <s v="Waffle One"/>
    <x v="2"/>
    <s v="Alphabet"/>
    <s v="XL"/>
    <s v="Yes"/>
    <m/>
    <s v="Available"/>
    <n v="4426.6899999999996"/>
    <n v="0.52"/>
    <s v="Valid"/>
    <s v="Include"/>
    <n v="0"/>
    <s v="Insufficient Data"/>
    <s v="Missing Information"/>
    <s v="Exclude"/>
    <x v="300"/>
    <d v="2025-01-13T00:00:00"/>
    <s v="Yes"/>
    <s v="Online"/>
    <s v="Bangalore"/>
    <x v="5"/>
    <n v="-389.08"/>
  </r>
  <r>
    <s v="Basketball"/>
    <s v="Air Jordan"/>
    <x v="9"/>
    <s v="Number"/>
    <s v="10"/>
    <s v="Yes"/>
    <m/>
    <s v="Available"/>
    <n v="4529.5200000000004"/>
    <m/>
    <s v="Invalid"/>
    <s v="Exclude"/>
    <n v="0"/>
    <s v="Insufficient Data"/>
    <s v="Missing Information"/>
    <s v="Exclude"/>
    <x v="39"/>
    <d v="2025-06-23T00:00:00"/>
    <s v="Yes"/>
    <s v="Online"/>
    <s v="Mumbai"/>
    <x v="2"/>
    <n v="2722.9"/>
  </r>
  <r>
    <s v="Soccer"/>
    <s v="Phantom GT"/>
    <x v="8"/>
    <s v="Number"/>
    <s v="7"/>
    <s v="Yes"/>
    <n v="3"/>
    <s v="Sold"/>
    <n v="3407.16"/>
    <m/>
    <s v="Invalid"/>
    <s v="Exclude"/>
    <n v="0"/>
    <n v="10221.48"/>
    <s v="Valid Revenue"/>
    <s v="Include"/>
    <x v="278"/>
    <d v="2025-01-20T00:00:00"/>
    <s v="Yes"/>
    <s v="Retail"/>
    <s v="Mumbai"/>
    <x v="2"/>
    <n v="1161.05"/>
  </r>
  <r>
    <s v="Basketball"/>
    <s v="Kyrie Flytrap"/>
    <x v="2"/>
    <s v="Alphabet"/>
    <s v="XL"/>
    <s v="Yes"/>
    <m/>
    <s v="Available"/>
    <m/>
    <m/>
    <s v="Invalid"/>
    <s v="Exclude"/>
    <n v="0"/>
    <s v="Insufficient Data"/>
    <s v="Missing Information"/>
    <s v="Exclude"/>
    <x v="519"/>
    <d v="2025-04-27T00:00:00"/>
    <s v="Yes"/>
    <s v="Online"/>
    <s v="Mumbai"/>
    <x v="2"/>
    <n v="1957.94"/>
  </r>
  <r>
    <s v="Lifestyle"/>
    <s v="Dunk Low"/>
    <x v="10"/>
    <s v="Number"/>
    <s v="8"/>
    <s v="Yes"/>
    <m/>
    <s v="Available"/>
    <m/>
    <m/>
    <s v="Invalid"/>
    <s v="Exclude"/>
    <n v="0"/>
    <s v="Insufficient Data"/>
    <s v="Missing Information"/>
    <s v="Exclude"/>
    <x v="2"/>
    <s v="Missing Date"/>
    <s v="No"/>
    <s v="Retail"/>
    <s v="Mumbai"/>
    <x v="2"/>
    <n v="557.80999999999995"/>
  </r>
  <r>
    <s v="Basketball"/>
    <s v="Kyrie Flytrap"/>
    <x v="3"/>
    <s v="Number"/>
    <s v="11"/>
    <s v="Yes"/>
    <n v="3"/>
    <s v="Sold"/>
    <m/>
    <m/>
    <s v="Invalid"/>
    <s v="Exclude"/>
    <n v="0"/>
    <s v="Insufficient Data"/>
    <s v="Missing Information"/>
    <s v="Exclude"/>
    <x v="320"/>
    <d v="2025-02-05T00:00:00"/>
    <s v="Yes"/>
    <s v="Retail"/>
    <s v="bengaluru"/>
    <x v="0"/>
    <n v="-1109.4000000000001"/>
  </r>
  <r>
    <s v="Soccer"/>
    <s v="Phantom GT"/>
    <x v="3"/>
    <s v="Number"/>
    <s v="11"/>
    <s v="Yes"/>
    <m/>
    <s v="Available"/>
    <n v="6924.77"/>
    <m/>
    <s v="Invalid"/>
    <s v="Exclude"/>
    <n v="0"/>
    <s v="Insufficient Data"/>
    <s v="Missing Information"/>
    <s v="Exclude"/>
    <x v="96"/>
    <d v="2024-10-03T00:00:00"/>
    <s v="Yes"/>
    <s v="Online"/>
    <s v="bengaluru"/>
    <x v="0"/>
    <n v="555.86"/>
  </r>
  <r>
    <s v="Basketball"/>
    <s v="Zoom Freak"/>
    <x v="0"/>
    <s v="Alphabet"/>
    <s v="M"/>
    <s v="Yes"/>
    <m/>
    <s v="Available"/>
    <n v="5606.81"/>
    <m/>
    <s v="Invalid"/>
    <s v="Exclude"/>
    <n v="0"/>
    <s v="Insufficient Data"/>
    <s v="Missing Information"/>
    <s v="Exclude"/>
    <x v="2"/>
    <s v="Missing Date"/>
    <s v="No"/>
    <s v="Retail"/>
    <s v="Pune"/>
    <x v="3"/>
    <n v="-356.42"/>
  </r>
  <r>
    <s v="Training"/>
    <s v="ZoomX Invincible"/>
    <x v="2"/>
    <s v="Alphabet"/>
    <s v="XL"/>
    <s v="Yes"/>
    <m/>
    <s v="Available"/>
    <m/>
    <m/>
    <s v="Invalid"/>
    <s v="Exclude"/>
    <n v="0"/>
    <s v="Insufficient Data"/>
    <s v="Missing Information"/>
    <s v="Exclude"/>
    <x v="24"/>
    <d v="2025-04-30T00:00:00"/>
    <s v="Yes"/>
    <s v="Retail"/>
    <s v="Pune"/>
    <x v="3"/>
    <n v="1724.71"/>
  </r>
  <r>
    <s v="Soccer"/>
    <s v="Phantom GT"/>
    <x v="0"/>
    <s v="Alphabet"/>
    <s v="M"/>
    <s v="Yes"/>
    <m/>
    <s v="Available"/>
    <m/>
    <n v="0.45"/>
    <s v="Valid"/>
    <s v="Include"/>
    <n v="0"/>
    <s v="Insufficient Data"/>
    <s v="Missing Information"/>
    <s v="Exclude"/>
    <x v="439"/>
    <d v="2024-08-11T00:00:00"/>
    <s v="Yes"/>
    <s v="Retail"/>
    <s v="Kolkata"/>
    <x v="6"/>
    <n v="3800.29"/>
  </r>
  <r>
    <s v="Basketball"/>
    <s v="Air Jordan"/>
    <x v="3"/>
    <s v="Number"/>
    <s v="11"/>
    <s v="Yes"/>
    <m/>
    <s v="Available"/>
    <m/>
    <m/>
    <s v="Invalid"/>
    <s v="Exclude"/>
    <n v="0"/>
    <s v="Insufficient Data"/>
    <s v="Missing Information"/>
    <s v="Exclude"/>
    <x v="2"/>
    <s v="Missing Date"/>
    <s v="No"/>
    <s v="Retail"/>
    <s v="Mumbai"/>
    <x v="2"/>
    <n v="88.91"/>
  </r>
  <r>
    <s v="Soccer"/>
    <s v="Phantom GT"/>
    <x v="4"/>
    <s v="Missing"/>
    <s v="Unknown"/>
    <s v="No"/>
    <m/>
    <s v="Available"/>
    <n v="2670.28"/>
    <m/>
    <s v="Invalid"/>
    <s v="Exclude"/>
    <n v="0"/>
    <s v="Insufficient Data"/>
    <s v="Missing Information"/>
    <s v="Exclude"/>
    <x v="516"/>
    <d v="2025-03-20T00:00:00"/>
    <s v="Yes"/>
    <s v="Online"/>
    <s v="Pune"/>
    <x v="3"/>
    <n v="2334.23"/>
  </r>
  <r>
    <s v="Training"/>
    <s v="ZoomX Invincible"/>
    <x v="0"/>
    <s v="Alphabet"/>
    <s v="M"/>
    <s v="Yes"/>
    <n v="1"/>
    <s v="Sold"/>
    <n v="9649.36"/>
    <n v="0.95"/>
    <s v="Valid"/>
    <s v="Include"/>
    <n v="482.47"/>
    <n v="482.46800000000047"/>
    <s v="Valid Revenue"/>
    <s v="Include"/>
    <x v="143"/>
    <d v="2025-02-26T00:00:00"/>
    <s v="Yes"/>
    <s v="Retail"/>
    <s v="bengaluru"/>
    <x v="0"/>
    <n v="1158.69"/>
  </r>
  <r>
    <s v="Running"/>
    <s v="Air Zoom"/>
    <x v="4"/>
    <s v="Missing"/>
    <s v="Unknown"/>
    <s v="No"/>
    <m/>
    <s v="Available"/>
    <n v="2953.43"/>
    <n v="0.1"/>
    <s v="Valid"/>
    <s v="Include"/>
    <n v="0"/>
    <s v="Insufficient Data"/>
    <s v="Missing Information"/>
    <s v="Exclude"/>
    <x v="120"/>
    <d v="2024-05-15T00:00:00"/>
    <s v="Yes"/>
    <s v="Retail"/>
    <s v="Delhi"/>
    <x v="4"/>
    <n v="2708.4"/>
  </r>
  <r>
    <s v="Lifestyle"/>
    <s v="Waffle One"/>
    <x v="4"/>
    <s v="Missing"/>
    <s v="Unknown"/>
    <s v="No"/>
    <n v="4"/>
    <s v="Sold"/>
    <m/>
    <m/>
    <s v="Invalid"/>
    <s v="Exclude"/>
    <n v="0"/>
    <s v="Insufficient Data"/>
    <s v="Missing Information"/>
    <s v="Exclude"/>
    <x v="186"/>
    <d v="2024-11-28T00:00:00"/>
    <s v="Yes"/>
    <s v="Retail"/>
    <s v="Pune"/>
    <x v="3"/>
    <n v="3380.53"/>
  </r>
  <r>
    <s v="Soccer"/>
    <s v="Tiempo Legend"/>
    <x v="1"/>
    <s v="Alphabet"/>
    <s v="L"/>
    <s v="Yes"/>
    <m/>
    <s v="Available"/>
    <n v="5385.78"/>
    <m/>
    <s v="Invalid"/>
    <s v="Exclude"/>
    <n v="0"/>
    <s v="Insufficient Data"/>
    <s v="Missing Information"/>
    <s v="Exclude"/>
    <x v="122"/>
    <d v="2025-06-08T00:00:00"/>
    <s v="Yes"/>
    <s v="Online"/>
    <s v="Kolkata"/>
    <x v="6"/>
    <n v="840.25"/>
  </r>
  <r>
    <s v="Lifestyle"/>
    <s v="Waffle One"/>
    <x v="6"/>
    <s v="Number"/>
    <s v="6"/>
    <s v="Yes"/>
    <n v="0"/>
    <s v="Available"/>
    <m/>
    <m/>
    <s v="Invalid"/>
    <s v="Exclude"/>
    <n v="0"/>
    <s v="Insufficient Data"/>
    <s v="Missing Information"/>
    <s v="Exclude"/>
    <x v="2"/>
    <s v="Missing Date"/>
    <s v="No"/>
    <s v="Retail"/>
    <s v="Kolkata"/>
    <x v="6"/>
    <n v="-157.55000000000001"/>
  </r>
  <r>
    <s v="Basketball"/>
    <s v="Air Jordan"/>
    <x v="4"/>
    <s v="Missing"/>
    <s v="Unknown"/>
    <s v="No"/>
    <m/>
    <s v="Available"/>
    <n v="6754.13"/>
    <m/>
    <s v="Invalid"/>
    <s v="Exclude"/>
    <n v="0"/>
    <s v="Insufficient Data"/>
    <s v="Missing Information"/>
    <s v="Exclude"/>
    <x v="16"/>
    <d v="2024-09-24T00:00:00"/>
    <s v="Yes"/>
    <s v="Online"/>
    <s v="Hyderabad"/>
    <x v="1"/>
    <n v="3737.27"/>
  </r>
  <r>
    <s v="Lifestyle"/>
    <s v="Waffle One"/>
    <x v="1"/>
    <s v="Alphabet"/>
    <s v="L"/>
    <s v="Yes"/>
    <m/>
    <s v="Available"/>
    <m/>
    <n v="0.1"/>
    <s v="Valid"/>
    <s v="Include"/>
    <n v="0"/>
    <s v="Insufficient Data"/>
    <s v="Missing Information"/>
    <s v="Exclude"/>
    <x v="2"/>
    <s v="Missing Date"/>
    <s v="No"/>
    <s v="Retail"/>
    <s v="Delhi"/>
    <x v="4"/>
    <n v="2164.64"/>
  </r>
  <r>
    <s v="Lifestyle"/>
    <s v="Blazer Mid"/>
    <x v="4"/>
    <s v="Missing"/>
    <s v="Unknown"/>
    <s v="No"/>
    <n v="-1"/>
    <s v="Check Return/Refund"/>
    <m/>
    <m/>
    <s v="Invalid"/>
    <s v="Exclude"/>
    <n v="0"/>
    <s v="Insufficient Data"/>
    <s v="Missing Information"/>
    <s v="Exclude"/>
    <x v="293"/>
    <d v="2025-01-25T00:00:00"/>
    <s v="Yes"/>
    <s v="Retail"/>
    <s v="Kolkata"/>
    <x v="6"/>
    <n v="698.53"/>
  </r>
  <r>
    <s v="Soccer"/>
    <s v="Phantom GT"/>
    <x v="2"/>
    <s v="Alphabet"/>
    <s v="XL"/>
    <s v="Yes"/>
    <m/>
    <s v="Available"/>
    <n v="9306.5400000000009"/>
    <m/>
    <s v="Invalid"/>
    <s v="Exclude"/>
    <n v="0"/>
    <s v="Insufficient Data"/>
    <s v="Missing Information"/>
    <s v="Exclude"/>
    <x v="2"/>
    <s v="Missing Date"/>
    <s v="No"/>
    <s v="Retail"/>
    <s v="Delhi"/>
    <x v="4"/>
    <n v="-25.67"/>
  </r>
  <r>
    <s v="Training"/>
    <s v="ZoomX Invincible"/>
    <x v="1"/>
    <s v="Alphabet"/>
    <s v="L"/>
    <s v="Yes"/>
    <n v="2"/>
    <s v="Sold"/>
    <m/>
    <n v="0.23"/>
    <s v="Valid"/>
    <s v="Include"/>
    <n v="0"/>
    <s v="Insufficient Data"/>
    <s v="Missing Information"/>
    <s v="Exclude"/>
    <x v="254"/>
    <d v="2024-11-24T00:00:00"/>
    <s v="Yes"/>
    <s v="Online"/>
    <s v="Delhi"/>
    <x v="4"/>
    <n v="1328.75"/>
  </r>
  <r>
    <s v="Basketball"/>
    <s v="Kyrie Flytrap"/>
    <x v="2"/>
    <s v="Alphabet"/>
    <s v="XL"/>
    <s v="Yes"/>
    <n v="0"/>
    <s v="Available"/>
    <m/>
    <m/>
    <s v="Invalid"/>
    <s v="Exclude"/>
    <n v="0"/>
    <s v="Insufficient Data"/>
    <s v="Missing Information"/>
    <s v="Exclude"/>
    <x v="516"/>
    <d v="2025-03-20T00:00:00"/>
    <s v="Yes"/>
    <s v="Retail"/>
    <s v="Delhi"/>
    <x v="4"/>
    <n v="635.45000000000005"/>
  </r>
  <r>
    <s v="Soccer"/>
    <s v="Premier III"/>
    <x v="4"/>
    <s v="Missing"/>
    <s v="Unknown"/>
    <s v="No"/>
    <m/>
    <s v="Available"/>
    <n v="5238.91"/>
    <m/>
    <s v="Invalid"/>
    <s v="Exclude"/>
    <n v="0"/>
    <s v="Insufficient Data"/>
    <s v="Missing Information"/>
    <s v="Exclude"/>
    <x v="7"/>
    <d v="2025-01-16T00:00:00"/>
    <s v="Yes"/>
    <s v="Online"/>
    <s v="Kolkata"/>
    <x v="6"/>
    <n v="1217.07"/>
  </r>
  <r>
    <s v="Basketball"/>
    <s v="Air Jordan"/>
    <x v="9"/>
    <s v="Number"/>
    <s v="10"/>
    <s v="Yes"/>
    <n v="4"/>
    <s v="Sold"/>
    <n v="4469.12"/>
    <m/>
    <s v="Invalid"/>
    <s v="Exclude"/>
    <n v="0"/>
    <n v="17876.48"/>
    <s v="Valid Revenue"/>
    <s v="Include"/>
    <x v="257"/>
    <d v="2025-03-15T00:00:00"/>
    <s v="Yes"/>
    <s v="Retail"/>
    <s v="Mumbai"/>
    <x v="2"/>
    <n v="-1033.4100000000001"/>
  </r>
  <r>
    <s v="Lifestyle"/>
    <s v="Waffle One"/>
    <x v="8"/>
    <s v="Number"/>
    <s v="7"/>
    <s v="Yes"/>
    <n v="3"/>
    <s v="Sold"/>
    <n v="4121.58"/>
    <m/>
    <s v="Invalid"/>
    <s v="Exclude"/>
    <n v="0"/>
    <n v="12364.74"/>
    <s v="Valid Revenue"/>
    <s v="Include"/>
    <x v="2"/>
    <s v="Missing Date"/>
    <s v="No"/>
    <s v="Online"/>
    <s v="Mumbai"/>
    <x v="2"/>
    <n v="3702.74"/>
  </r>
  <r>
    <s v="Running"/>
    <s v="React Infinity"/>
    <x v="1"/>
    <s v="Alphabet"/>
    <s v="L"/>
    <s v="Yes"/>
    <m/>
    <s v="Available"/>
    <m/>
    <m/>
    <s v="Invalid"/>
    <s v="Exclude"/>
    <n v="0"/>
    <s v="Insufficient Data"/>
    <s v="Missing Information"/>
    <s v="Exclude"/>
    <x v="109"/>
    <d v="2025-03-06T00:00:00"/>
    <s v="Yes"/>
    <s v="Online"/>
    <s v="Kolkata"/>
    <x v="6"/>
    <n v="1123.18"/>
  </r>
  <r>
    <s v="Running"/>
    <s v="React Infinity"/>
    <x v="4"/>
    <s v="Missing"/>
    <s v="Unknown"/>
    <s v="No"/>
    <n v="4"/>
    <s v="Sold"/>
    <m/>
    <n v="0.37"/>
    <s v="Valid"/>
    <s v="Include"/>
    <n v="0"/>
    <s v="Insufficient Data"/>
    <s v="Missing Information"/>
    <s v="Exclude"/>
    <x v="487"/>
    <d v="2024-08-13T00:00:00"/>
    <s v="Yes"/>
    <s v="Online"/>
    <s v="Mumbai"/>
    <x v="2"/>
    <n v="1574.59"/>
  </r>
  <r>
    <s v="Running"/>
    <s v="Free RN"/>
    <x v="4"/>
    <s v="Missing"/>
    <s v="Unknown"/>
    <s v="No"/>
    <m/>
    <s v="Available"/>
    <m/>
    <m/>
    <s v="Invalid"/>
    <s v="Exclude"/>
    <n v="0"/>
    <s v="Insufficient Data"/>
    <s v="Missing Information"/>
    <s v="Exclude"/>
    <x v="92"/>
    <d v="2025-06-14T00:00:00"/>
    <s v="Yes"/>
    <s v="Online"/>
    <s v="Pune"/>
    <x v="3"/>
    <n v="3967.64"/>
  </r>
  <r>
    <s v="Basketball"/>
    <s v="Zoom Freak"/>
    <x v="4"/>
    <s v="Missing"/>
    <s v="Unknown"/>
    <s v="No"/>
    <m/>
    <s v="Available"/>
    <m/>
    <m/>
    <s v="Invalid"/>
    <s v="Exclude"/>
    <n v="0"/>
    <s v="Insufficient Data"/>
    <s v="Missing Information"/>
    <s v="Exclude"/>
    <x v="547"/>
    <d v="2024-12-27T00:00:00"/>
    <s v="Yes"/>
    <s v="Online"/>
    <s v="Kolkata"/>
    <x v="6"/>
    <n v="1868.82"/>
  </r>
  <r>
    <s v="Training"/>
    <s v="ZoomX Invincible"/>
    <x v="4"/>
    <s v="Missing"/>
    <s v="Unknown"/>
    <s v="No"/>
    <m/>
    <s v="Available"/>
    <m/>
    <m/>
    <s v="Invalid"/>
    <s v="Exclude"/>
    <n v="0"/>
    <s v="Insufficient Data"/>
    <s v="Missing Information"/>
    <s v="Exclude"/>
    <x v="36"/>
    <d v="2024-01-05T00:00:00"/>
    <s v="Yes"/>
    <s v="Online"/>
    <s v="Kolkata"/>
    <x v="6"/>
    <n v="-264.64999999999998"/>
  </r>
  <r>
    <s v="Training"/>
    <s v="Flex Trainer"/>
    <x v="3"/>
    <s v="Number"/>
    <s v="11"/>
    <s v="Yes"/>
    <m/>
    <s v="Available"/>
    <m/>
    <m/>
    <s v="Invalid"/>
    <s v="Exclude"/>
    <n v="0"/>
    <s v="Insufficient Data"/>
    <s v="Missing Information"/>
    <s v="Exclude"/>
    <x v="464"/>
    <d v="2025-06-03T00:00:00"/>
    <s v="Yes"/>
    <s v="Retail"/>
    <s v="Pune"/>
    <x v="3"/>
    <n v="3813.44"/>
  </r>
  <r>
    <s v="Soccer"/>
    <s v="Phantom GT"/>
    <x v="1"/>
    <s v="Alphabet"/>
    <s v="L"/>
    <s v="Yes"/>
    <m/>
    <s v="Available"/>
    <n v="7587.07"/>
    <m/>
    <s v="Invalid"/>
    <s v="Exclude"/>
    <n v="0"/>
    <s v="Insufficient Data"/>
    <s v="Missing Information"/>
    <s v="Exclude"/>
    <x v="331"/>
    <d v="2024-07-21T00:00:00"/>
    <s v="Yes"/>
    <s v="Online"/>
    <s v="bengaluru"/>
    <x v="0"/>
    <n v="-1131.99"/>
  </r>
  <r>
    <s v="Basketball"/>
    <s v="Kyrie Flytrap"/>
    <x v="1"/>
    <s v="Alphabet"/>
    <s v="L"/>
    <s v="Yes"/>
    <m/>
    <s v="Available"/>
    <n v="4877.24"/>
    <m/>
    <s v="Invalid"/>
    <s v="Exclude"/>
    <n v="0"/>
    <s v="Insufficient Data"/>
    <s v="Missing Information"/>
    <s v="Exclude"/>
    <x v="548"/>
    <d v="2024-07-07T00:00:00"/>
    <s v="Yes"/>
    <s v="Retail"/>
    <s v="Hyderabad"/>
    <x v="1"/>
    <n v="2692.2"/>
  </r>
  <r>
    <s v="Lifestyle"/>
    <s v="Waffle One"/>
    <x v="0"/>
    <s v="Alphabet"/>
    <s v="M"/>
    <s v="Yes"/>
    <m/>
    <s v="Available"/>
    <n v="2270.5700000000002"/>
    <m/>
    <s v="Invalid"/>
    <s v="Exclude"/>
    <n v="0"/>
    <s v="Insufficient Data"/>
    <s v="Missing Information"/>
    <s v="Exclude"/>
    <x v="220"/>
    <d v="2024-12-07T00:00:00"/>
    <s v="Yes"/>
    <s v="Retail"/>
    <s v="bengaluru"/>
    <x v="0"/>
    <n v="-331.09"/>
  </r>
  <r>
    <s v="Basketball"/>
    <s v="Air Jordan"/>
    <x v="0"/>
    <s v="Alphabet"/>
    <s v="M"/>
    <s v="Yes"/>
    <m/>
    <s v="Available"/>
    <m/>
    <m/>
    <s v="Invalid"/>
    <s v="Exclude"/>
    <n v="0"/>
    <s v="Insufficient Data"/>
    <s v="Missing Information"/>
    <s v="Exclude"/>
    <x v="213"/>
    <d v="2024-09-21T00:00:00"/>
    <s v="Yes"/>
    <s v="Retail"/>
    <s v="bengaluru"/>
    <x v="0"/>
    <n v="867.77"/>
  </r>
  <r>
    <s v="Training"/>
    <s v="SuperRep Go"/>
    <x v="8"/>
    <s v="Number"/>
    <s v="7"/>
    <s v="Yes"/>
    <m/>
    <s v="Available"/>
    <n v="6767.5"/>
    <m/>
    <s v="Invalid"/>
    <s v="Exclude"/>
    <n v="0"/>
    <s v="Insufficient Data"/>
    <s v="Missing Information"/>
    <s v="Exclude"/>
    <x v="2"/>
    <s v="Missing Date"/>
    <s v="No"/>
    <s v="Retail"/>
    <s v="Delhi"/>
    <x v="4"/>
    <n v="1311.71"/>
  </r>
  <r>
    <s v="Basketball"/>
    <s v="LeBron 20"/>
    <x v="2"/>
    <s v="Alphabet"/>
    <s v="XL"/>
    <s v="Yes"/>
    <m/>
    <s v="Available"/>
    <m/>
    <n v="0.21"/>
    <s v="Valid"/>
    <s v="Include"/>
    <n v="0"/>
    <s v="Insufficient Data"/>
    <s v="Missing Information"/>
    <s v="Exclude"/>
    <x v="202"/>
    <d v="2025-06-05T00:00:00"/>
    <s v="Yes"/>
    <s v="Retail"/>
    <s v="Pune"/>
    <x v="3"/>
    <n v="982.03"/>
  </r>
  <r>
    <s v="Training"/>
    <s v="Metcon 7"/>
    <x v="0"/>
    <s v="Alphabet"/>
    <s v="M"/>
    <s v="Yes"/>
    <n v="0"/>
    <s v="Available"/>
    <m/>
    <n v="0.12"/>
    <s v="Valid"/>
    <s v="Include"/>
    <n v="0"/>
    <s v="Insufficient Data"/>
    <s v="Missing Information"/>
    <s v="Exclude"/>
    <x v="187"/>
    <d v="2025-06-18T00:00:00"/>
    <s v="Yes"/>
    <s v="Online"/>
    <s v="Pune"/>
    <x v="3"/>
    <n v="-9.44"/>
  </r>
  <r>
    <s v="Basketball"/>
    <s v="Zoom Freak"/>
    <x v="2"/>
    <s v="Alphabet"/>
    <s v="XL"/>
    <s v="Yes"/>
    <n v="0"/>
    <s v="Available"/>
    <n v="9745.69"/>
    <n v="0.16"/>
    <s v="Valid"/>
    <s v="Include"/>
    <n v="0"/>
    <n v="0"/>
    <s v="No Recorded Revenue"/>
    <s v="Exclude"/>
    <x v="178"/>
    <d v="2025-06-17T00:00:00"/>
    <s v="Yes"/>
    <s v="Retail"/>
    <s v="Delhi"/>
    <x v="4"/>
    <n v="138.5"/>
  </r>
  <r>
    <s v="Training"/>
    <s v="SuperRep Go"/>
    <x v="1"/>
    <s v="Alphabet"/>
    <s v="L"/>
    <s v="Yes"/>
    <n v="3"/>
    <s v="Sold"/>
    <m/>
    <n v="0.46"/>
    <s v="Valid"/>
    <s v="Include"/>
    <n v="0"/>
    <s v="Insufficient Data"/>
    <s v="Missing Information"/>
    <s v="Exclude"/>
    <x v="549"/>
    <d v="2023-08-16T00:00:00"/>
    <s v="Yes"/>
    <s v="Retail"/>
    <s v="bengaluru"/>
    <x v="0"/>
    <n v="2595.5100000000002"/>
  </r>
  <r>
    <s v="Training"/>
    <s v="SuperRep Go"/>
    <x v="4"/>
    <s v="Missing"/>
    <s v="Unknown"/>
    <s v="No"/>
    <m/>
    <s v="Available"/>
    <n v="7889.36"/>
    <m/>
    <s v="Invalid"/>
    <s v="Exclude"/>
    <n v="0"/>
    <s v="Insufficient Data"/>
    <s v="Missing Information"/>
    <s v="Exclude"/>
    <x v="2"/>
    <s v="Missing Date"/>
    <s v="No"/>
    <s v="Online"/>
    <s v="Delhi"/>
    <x v="4"/>
    <n v="521.96"/>
  </r>
  <r>
    <s v="Soccer"/>
    <s v="Tiempo Legend"/>
    <x v="10"/>
    <s v="Number"/>
    <s v="8"/>
    <s v="Yes"/>
    <m/>
    <s v="Available"/>
    <m/>
    <m/>
    <s v="Invalid"/>
    <s v="Exclude"/>
    <n v="0"/>
    <s v="Insufficient Data"/>
    <s v="Missing Information"/>
    <s v="Exclude"/>
    <x v="2"/>
    <s v="Missing Date"/>
    <s v="No"/>
    <s v="Retail"/>
    <s v="bengaluru"/>
    <x v="0"/>
    <n v="3611.15"/>
  </r>
  <r>
    <s v="Lifestyle"/>
    <s v="Blazer Mid"/>
    <x v="4"/>
    <s v="Missing"/>
    <s v="Unknown"/>
    <s v="No"/>
    <n v="4"/>
    <s v="Sold"/>
    <n v="8823.8799999999992"/>
    <m/>
    <s v="Invalid"/>
    <s v="Exclude"/>
    <n v="0"/>
    <n v="35295.519999999997"/>
    <s v="Valid Revenue"/>
    <s v="Include"/>
    <x v="378"/>
    <d v="2025-07-22T00:00:00"/>
    <s v="Yes"/>
    <s v="Online"/>
    <s v="Hyderabad"/>
    <x v="1"/>
    <n v="573.58000000000004"/>
  </r>
  <r>
    <s v="Lifestyle"/>
    <s v="Dunk Low"/>
    <x v="0"/>
    <s v="Alphabet"/>
    <s v="M"/>
    <s v="Yes"/>
    <n v="4"/>
    <s v="Sold"/>
    <n v="4080.51"/>
    <m/>
    <s v="Invalid"/>
    <s v="Exclude"/>
    <n v="0"/>
    <n v="16322.04"/>
    <s v="Valid Revenue"/>
    <s v="Include"/>
    <x v="390"/>
    <d v="2024-03-04T00:00:00"/>
    <s v="Yes"/>
    <s v="Retail"/>
    <s v="Pune"/>
    <x v="3"/>
    <n v="3322.21"/>
  </r>
  <r>
    <s v="Running"/>
    <s v="React Infinity"/>
    <x v="2"/>
    <s v="Alphabet"/>
    <s v="XL"/>
    <s v="Yes"/>
    <m/>
    <s v="Available"/>
    <m/>
    <m/>
    <s v="Invalid"/>
    <s v="Exclude"/>
    <n v="0"/>
    <s v="Insufficient Data"/>
    <s v="Missing Information"/>
    <s v="Exclude"/>
    <x v="361"/>
    <d v="2024-01-04T00:00:00"/>
    <s v="Yes"/>
    <s v="Retail"/>
    <s v="Hyderabad"/>
    <x v="1"/>
    <n v="405.43"/>
  </r>
  <r>
    <s v="Lifestyle"/>
    <s v="Blazer Mid"/>
    <x v="1"/>
    <s v="Alphabet"/>
    <s v="L"/>
    <s v="Yes"/>
    <m/>
    <s v="Available"/>
    <n v="9623.5300000000007"/>
    <m/>
    <s v="Invalid"/>
    <s v="Exclude"/>
    <n v="0"/>
    <s v="Insufficient Data"/>
    <s v="Missing Information"/>
    <s v="Exclude"/>
    <x v="424"/>
    <d v="2024-10-15T00:00:00"/>
    <s v="Yes"/>
    <s v="Retail"/>
    <s v="Bangalore"/>
    <x v="5"/>
    <n v="-448.89"/>
  </r>
  <r>
    <s v="Basketball"/>
    <s v="Kyrie Flytrap"/>
    <x v="3"/>
    <s v="Number"/>
    <s v="11"/>
    <s v="Yes"/>
    <n v="-1"/>
    <s v="Check Return/Refund"/>
    <m/>
    <m/>
    <s v="Invalid"/>
    <s v="Exclude"/>
    <n v="0"/>
    <s v="Insufficient Data"/>
    <s v="Missing Information"/>
    <s v="Exclude"/>
    <x v="67"/>
    <d v="2024-10-16T00:00:00"/>
    <s v="Yes"/>
    <s v="Retail"/>
    <s v="Kolkata"/>
    <x v="6"/>
    <n v="883.91"/>
  </r>
  <r>
    <s v="Training"/>
    <s v="SuperRep Go"/>
    <x v="1"/>
    <s v="Alphabet"/>
    <s v="L"/>
    <s v="Yes"/>
    <n v="0"/>
    <s v="Available"/>
    <m/>
    <n v="0.08"/>
    <s v="Valid"/>
    <s v="Include"/>
    <n v="0"/>
    <s v="Insufficient Data"/>
    <s v="Missing Information"/>
    <s v="Exclude"/>
    <x v="173"/>
    <d v="2024-11-14T00:00:00"/>
    <s v="Yes"/>
    <s v="Retail"/>
    <s v="Kolkata"/>
    <x v="6"/>
    <n v="126.1"/>
  </r>
  <r>
    <s v="Training"/>
    <s v="SuperRep Go"/>
    <x v="3"/>
    <s v="Number"/>
    <s v="11"/>
    <s v="Yes"/>
    <m/>
    <s v="Available"/>
    <m/>
    <m/>
    <s v="Invalid"/>
    <s v="Exclude"/>
    <n v="0"/>
    <s v="Insufficient Data"/>
    <s v="Missing Information"/>
    <s v="Exclude"/>
    <x v="312"/>
    <d v="2024-09-27T00:00:00"/>
    <s v="Yes"/>
    <s v="Online"/>
    <s v="Delhi"/>
    <x v="4"/>
    <n v="1848.29"/>
  </r>
  <r>
    <s v="Running"/>
    <s v="Free RN"/>
    <x v="2"/>
    <s v="Alphabet"/>
    <s v="XL"/>
    <s v="Yes"/>
    <m/>
    <s v="Available"/>
    <n v="6646.84"/>
    <m/>
    <s v="Invalid"/>
    <s v="Exclude"/>
    <n v="0"/>
    <s v="Insufficient Data"/>
    <s v="Missing Information"/>
    <s v="Exclude"/>
    <x v="362"/>
    <d v="2024-01-15T00:00:00"/>
    <s v="Yes"/>
    <s v="Online"/>
    <s v="Mumbai"/>
    <x v="2"/>
    <n v="2210.19"/>
  </r>
  <r>
    <s v="Lifestyle"/>
    <s v="Waffle One"/>
    <x v="0"/>
    <s v="Alphabet"/>
    <s v="M"/>
    <s v="Yes"/>
    <m/>
    <s v="Available"/>
    <m/>
    <m/>
    <s v="Invalid"/>
    <s v="Exclude"/>
    <n v="0"/>
    <s v="Insufficient Data"/>
    <s v="Missing Information"/>
    <s v="Exclude"/>
    <x v="278"/>
    <d v="2025-01-20T00:00:00"/>
    <s v="Yes"/>
    <s v="Online"/>
    <s v="Mumbai"/>
    <x v="2"/>
    <n v="1939.05"/>
  </r>
  <r>
    <s v="Lifestyle"/>
    <s v="Air Force 1"/>
    <x v="0"/>
    <s v="Alphabet"/>
    <s v="M"/>
    <s v="Yes"/>
    <m/>
    <s v="Available"/>
    <n v="8526.42"/>
    <n v="1.02"/>
    <s v="Invalid"/>
    <s v="Exclude"/>
    <n v="0"/>
    <s v="Insufficient Data"/>
    <s v="Missing Information"/>
    <s v="Exclude"/>
    <x v="40"/>
    <d v="2024-10-26T00:00:00"/>
    <s v="Yes"/>
    <s v="Retail"/>
    <s v="Delhi"/>
    <x v="4"/>
    <n v="3573.83"/>
  </r>
  <r>
    <s v="Soccer"/>
    <s v="Tiempo Legend"/>
    <x v="8"/>
    <s v="Number"/>
    <s v="7"/>
    <s v="Yes"/>
    <n v="0"/>
    <s v="Available"/>
    <m/>
    <m/>
    <s v="Invalid"/>
    <s v="Exclude"/>
    <n v="0"/>
    <s v="Insufficient Data"/>
    <s v="Missing Information"/>
    <s v="Exclude"/>
    <x v="2"/>
    <s v="Missing Date"/>
    <s v="No"/>
    <s v="Retail"/>
    <s v="Mumbai"/>
    <x v="2"/>
    <n v="920.34"/>
  </r>
  <r>
    <s v="Basketball"/>
    <s v="Zoom Freak"/>
    <x v="1"/>
    <s v="Alphabet"/>
    <s v="L"/>
    <s v="Yes"/>
    <m/>
    <s v="Available"/>
    <m/>
    <m/>
    <s v="Invalid"/>
    <s v="Exclude"/>
    <n v="0"/>
    <s v="Insufficient Data"/>
    <s v="Missing Information"/>
    <s v="Exclude"/>
    <x v="355"/>
    <d v="2025-01-15T00:00:00"/>
    <s v="Yes"/>
    <s v="Retail"/>
    <s v="Bangalore"/>
    <x v="5"/>
    <n v="-402.21"/>
  </r>
  <r>
    <s v="Lifestyle"/>
    <s v="Air Force 1"/>
    <x v="2"/>
    <s v="Alphabet"/>
    <s v="XL"/>
    <s v="Yes"/>
    <n v="0"/>
    <s v="Available"/>
    <n v="9604.84"/>
    <n v="0.31"/>
    <s v="Valid"/>
    <s v="Include"/>
    <n v="0"/>
    <n v="0"/>
    <s v="No Recorded Revenue"/>
    <s v="Exclude"/>
    <x v="205"/>
    <d v="2024-06-06T00:00:00"/>
    <s v="Yes"/>
    <s v="Retail"/>
    <s v="Delhi"/>
    <x v="4"/>
    <n v="-143.11000000000001"/>
  </r>
  <r>
    <s v="Training"/>
    <s v="SuperRep Go"/>
    <x v="4"/>
    <s v="Missing"/>
    <s v="Unknown"/>
    <s v="No"/>
    <n v="-1"/>
    <s v="Check Return/Refund"/>
    <n v="6348.4"/>
    <m/>
    <s v="Invalid"/>
    <s v="Exclude"/>
    <n v="0"/>
    <n v="-6348.4"/>
    <s v="Negative Revenue"/>
    <s v="Exclude"/>
    <x v="478"/>
    <d v="2024-12-15T00:00:00"/>
    <s v="Yes"/>
    <s v="Retail"/>
    <s v="Pune"/>
    <x v="3"/>
    <n v="1249.1500000000001"/>
  </r>
  <r>
    <s v="Basketball"/>
    <s v="Zoom Freak"/>
    <x v="4"/>
    <s v="Missing"/>
    <s v="Unknown"/>
    <s v="No"/>
    <m/>
    <s v="Available"/>
    <n v="3943.71"/>
    <m/>
    <s v="Invalid"/>
    <s v="Exclude"/>
    <n v="0"/>
    <s v="Insufficient Data"/>
    <s v="Missing Information"/>
    <s v="Exclude"/>
    <x v="106"/>
    <d v="2025-04-29T00:00:00"/>
    <s v="Yes"/>
    <s v="Online"/>
    <s v="Hyderabad"/>
    <x v="1"/>
    <n v="2631.07"/>
  </r>
  <r>
    <s v="Lifestyle"/>
    <s v="Blazer Mid"/>
    <x v="0"/>
    <s v="Alphabet"/>
    <s v="M"/>
    <s v="Yes"/>
    <n v="3"/>
    <s v="Sold"/>
    <m/>
    <n v="0.36"/>
    <s v="Valid"/>
    <s v="Include"/>
    <n v="0"/>
    <s v="Insufficient Data"/>
    <s v="Missing Information"/>
    <s v="Exclude"/>
    <x v="150"/>
    <d v="2024-08-16T00:00:00"/>
    <s v="Yes"/>
    <s v="Retail"/>
    <s v="Delhi"/>
    <x v="4"/>
    <n v="1884.04"/>
  </r>
  <r>
    <s v="Lifestyle"/>
    <s v="Air Force 1"/>
    <x v="0"/>
    <s v="Alphabet"/>
    <s v="M"/>
    <s v="Yes"/>
    <n v="1"/>
    <s v="Sold"/>
    <n v="4087.76"/>
    <m/>
    <s v="Invalid"/>
    <s v="Exclude"/>
    <n v="0"/>
    <n v="4087.76"/>
    <s v="Valid Revenue"/>
    <s v="Include"/>
    <x v="427"/>
    <d v="2025-07-17T00:00:00"/>
    <s v="Yes"/>
    <s v="Retail"/>
    <s v="bengaluru"/>
    <x v="0"/>
    <n v="-831.23"/>
  </r>
  <r>
    <s v="Training"/>
    <s v="SuperRep Go"/>
    <x v="4"/>
    <s v="Missing"/>
    <s v="Unknown"/>
    <s v="No"/>
    <n v="2"/>
    <s v="Sold"/>
    <n v="4574.53"/>
    <n v="0.04"/>
    <s v="Valid"/>
    <s v="Include"/>
    <n v="8783.1"/>
    <n v="8783.0975999999991"/>
    <s v="Valid Revenue"/>
    <s v="Include"/>
    <x v="357"/>
    <d v="2025-01-03T00:00:00"/>
    <s v="Yes"/>
    <s v="Retail"/>
    <s v="Kolkata"/>
    <x v="6"/>
    <n v="3534.47"/>
  </r>
  <r>
    <s v="Running"/>
    <s v="Pegasus Turbo"/>
    <x v="4"/>
    <s v="Missing"/>
    <s v="Unknown"/>
    <s v="No"/>
    <m/>
    <s v="Available"/>
    <m/>
    <n v="0.12"/>
    <s v="Valid"/>
    <s v="Include"/>
    <n v="0"/>
    <s v="Insufficient Data"/>
    <s v="Missing Information"/>
    <s v="Exclude"/>
    <x v="16"/>
    <d v="2024-09-24T00:00:00"/>
    <s v="Yes"/>
    <s v="Online"/>
    <s v="Delhi"/>
    <x v="4"/>
    <n v="2181.1"/>
  </r>
  <r>
    <s v="Lifestyle"/>
    <s v="Blazer Mid"/>
    <x v="4"/>
    <s v="Missing"/>
    <s v="Unknown"/>
    <s v="No"/>
    <m/>
    <s v="Available"/>
    <n v="5179.28"/>
    <m/>
    <s v="Invalid"/>
    <s v="Exclude"/>
    <n v="0"/>
    <s v="Insufficient Data"/>
    <s v="Missing Information"/>
    <s v="Exclude"/>
    <x v="5"/>
    <d v="2025-06-04T00:00:00"/>
    <s v="Yes"/>
    <s v="Retail"/>
    <s v="Mumbai"/>
    <x v="2"/>
    <n v="3256.38"/>
  </r>
  <r>
    <s v="Basketball"/>
    <s v="Air Jordan"/>
    <x v="4"/>
    <s v="Missing"/>
    <s v="Unknown"/>
    <s v="No"/>
    <m/>
    <s v="Available"/>
    <n v="4393.46"/>
    <m/>
    <s v="Invalid"/>
    <s v="Exclude"/>
    <n v="0"/>
    <s v="Insufficient Data"/>
    <s v="Missing Information"/>
    <s v="Exclude"/>
    <x v="426"/>
    <d v="2024-08-12T00:00:00"/>
    <s v="Yes"/>
    <s v="Online"/>
    <s v="Kolkata"/>
    <x v="6"/>
    <n v="2432.09"/>
  </r>
  <r>
    <s v="Running"/>
    <s v="Air Zoom"/>
    <x v="4"/>
    <s v="Missing"/>
    <s v="Unknown"/>
    <s v="No"/>
    <m/>
    <s v="Available"/>
    <m/>
    <m/>
    <s v="Invalid"/>
    <s v="Exclude"/>
    <n v="0"/>
    <s v="Insufficient Data"/>
    <s v="Missing Information"/>
    <s v="Exclude"/>
    <x v="126"/>
    <d v="2025-06-30T00:00:00"/>
    <s v="Yes"/>
    <s v="Online"/>
    <s v="Kolkata"/>
    <x v="6"/>
    <n v="133.01"/>
  </r>
  <r>
    <s v="Soccer"/>
    <s v="Phantom GT"/>
    <x v="2"/>
    <s v="Alphabet"/>
    <s v="XL"/>
    <s v="Yes"/>
    <n v="-1"/>
    <s v="Check Return/Refund"/>
    <n v="7120.57"/>
    <n v="0.09"/>
    <s v="Valid"/>
    <s v="Include"/>
    <n v="-6479.72"/>
    <n v="-6479.7187000000004"/>
    <s v="Negative Revenue"/>
    <s v="Exclude"/>
    <x v="2"/>
    <s v="Missing Date"/>
    <s v="No"/>
    <s v="Retail"/>
    <s v="Pune"/>
    <x v="3"/>
    <n v="1916.22"/>
  </r>
  <r>
    <s v="Lifestyle"/>
    <s v="Blazer Mid"/>
    <x v="4"/>
    <s v="Missing"/>
    <s v="Unknown"/>
    <s v="No"/>
    <m/>
    <s v="Available"/>
    <m/>
    <m/>
    <s v="Invalid"/>
    <s v="Exclude"/>
    <n v="0"/>
    <s v="Insufficient Data"/>
    <s v="Missing Information"/>
    <s v="Exclude"/>
    <x v="2"/>
    <s v="Missing Date"/>
    <s v="No"/>
    <s v="Online"/>
    <s v="Mumbai"/>
    <x v="2"/>
    <n v="2735.14"/>
  </r>
  <r>
    <s v="Running"/>
    <s v="Air Zoom"/>
    <x v="2"/>
    <s v="Alphabet"/>
    <s v="XL"/>
    <s v="Yes"/>
    <m/>
    <s v="Available"/>
    <m/>
    <m/>
    <s v="Invalid"/>
    <s v="Exclude"/>
    <n v="0"/>
    <s v="Insufficient Data"/>
    <s v="Missing Information"/>
    <s v="Exclude"/>
    <x v="2"/>
    <s v="Missing Date"/>
    <s v="No"/>
    <s v="Online"/>
    <s v="Pune"/>
    <x v="3"/>
    <n v="1586.94"/>
  </r>
  <r>
    <s v="Lifestyle"/>
    <s v="Dunk Low"/>
    <x v="1"/>
    <s v="Alphabet"/>
    <s v="L"/>
    <s v="Yes"/>
    <m/>
    <s v="Available"/>
    <m/>
    <n v="0.33"/>
    <s v="Valid"/>
    <s v="Include"/>
    <n v="0"/>
    <s v="Insufficient Data"/>
    <s v="Missing Information"/>
    <s v="Exclude"/>
    <x v="79"/>
    <d v="2024-11-21T00:00:00"/>
    <s v="Yes"/>
    <s v="Retail"/>
    <s v="Hyderabad"/>
    <x v="1"/>
    <n v="2003"/>
  </r>
  <r>
    <s v="Training"/>
    <s v="ZoomX Invincible"/>
    <x v="6"/>
    <s v="Number"/>
    <s v="6"/>
    <s v="Yes"/>
    <m/>
    <s v="Available"/>
    <n v="3051.51"/>
    <m/>
    <s v="Invalid"/>
    <s v="Exclude"/>
    <n v="0"/>
    <s v="Insufficient Data"/>
    <s v="Missing Information"/>
    <s v="Exclude"/>
    <x v="2"/>
    <s v="Missing Date"/>
    <s v="No"/>
    <s v="Retail"/>
    <s v="Bangalore"/>
    <x v="5"/>
    <n v="728.33"/>
  </r>
  <r>
    <s v="Training"/>
    <s v="Flex Trainer"/>
    <x v="4"/>
    <s v="Missing"/>
    <s v="Unknown"/>
    <s v="No"/>
    <m/>
    <s v="Available"/>
    <m/>
    <m/>
    <s v="Invalid"/>
    <s v="Exclude"/>
    <n v="0"/>
    <s v="Insufficient Data"/>
    <s v="Missing Information"/>
    <s v="Exclude"/>
    <x v="2"/>
    <s v="Missing Date"/>
    <s v="No"/>
    <s v="Retail"/>
    <s v="Hyderabad"/>
    <x v="1"/>
    <n v="-461.13"/>
  </r>
  <r>
    <s v="Running"/>
    <s v="Pegasus Turbo"/>
    <x v="1"/>
    <s v="Alphabet"/>
    <s v="L"/>
    <s v="Yes"/>
    <m/>
    <s v="Available"/>
    <m/>
    <n v="0.84"/>
    <s v="Valid"/>
    <s v="Include"/>
    <n v="0"/>
    <s v="Insufficient Data"/>
    <s v="Missing Information"/>
    <s v="Exclude"/>
    <x v="95"/>
    <d v="2023-11-22T00:00:00"/>
    <s v="Yes"/>
    <s v="Retail"/>
    <s v="Delhi"/>
    <x v="4"/>
    <n v="1671.62"/>
  </r>
  <r>
    <s v="Training"/>
    <s v="Metcon 7"/>
    <x v="8"/>
    <s v="Number"/>
    <s v="7"/>
    <s v="Yes"/>
    <m/>
    <s v="Available"/>
    <n v="5890.69"/>
    <m/>
    <s v="Invalid"/>
    <s v="Exclude"/>
    <n v="0"/>
    <s v="Insufficient Data"/>
    <s v="Missing Information"/>
    <s v="Exclude"/>
    <x v="2"/>
    <s v="Missing Date"/>
    <s v="No"/>
    <s v="Retail"/>
    <s v="bengaluru"/>
    <x v="0"/>
    <n v="1390.36"/>
  </r>
  <r>
    <s v="Soccer"/>
    <s v="Premier III"/>
    <x v="10"/>
    <s v="Number"/>
    <s v="8"/>
    <s v="Yes"/>
    <m/>
    <s v="Available"/>
    <m/>
    <m/>
    <s v="Invalid"/>
    <s v="Exclude"/>
    <n v="0"/>
    <s v="Insufficient Data"/>
    <s v="Missing Information"/>
    <s v="Exclude"/>
    <x v="484"/>
    <d v="2024-01-18T00:00:00"/>
    <s v="Yes"/>
    <s v="Online"/>
    <s v="Delhi"/>
    <x v="4"/>
    <n v="-467.18"/>
  </r>
  <r>
    <s v="Training"/>
    <s v="Metcon 7"/>
    <x v="4"/>
    <s v="Missing"/>
    <s v="Unknown"/>
    <s v="No"/>
    <m/>
    <s v="Available"/>
    <n v="2282.8000000000002"/>
    <n v="0.28000000000000003"/>
    <s v="Valid"/>
    <s v="Include"/>
    <n v="0"/>
    <s v="Insufficient Data"/>
    <s v="Missing Information"/>
    <s v="Exclude"/>
    <x v="346"/>
    <d v="2024-11-29T00:00:00"/>
    <s v="Yes"/>
    <s v="Retail"/>
    <s v="Pune"/>
    <x v="3"/>
    <n v="459.9"/>
  </r>
  <r>
    <s v="Training"/>
    <s v="ZoomX Invincible"/>
    <x v="0"/>
    <s v="Alphabet"/>
    <s v="M"/>
    <s v="Yes"/>
    <m/>
    <s v="Available"/>
    <m/>
    <n v="0.71"/>
    <s v="Valid"/>
    <s v="Include"/>
    <n v="0"/>
    <s v="Insufficient Data"/>
    <s v="Missing Information"/>
    <s v="Exclude"/>
    <x v="550"/>
    <d v="2025-05-04T00:00:00"/>
    <s v="Yes"/>
    <s v="Online"/>
    <s v="Mumbai"/>
    <x v="2"/>
    <n v="3222.9"/>
  </r>
  <r>
    <s v="Lifestyle"/>
    <s v="Dunk Low"/>
    <x v="7"/>
    <s v="Number"/>
    <s v="12"/>
    <s v="Yes"/>
    <n v="-1"/>
    <s v="Check Return/Refund"/>
    <n v="9440.9500000000007"/>
    <m/>
    <s v="Invalid"/>
    <s v="Exclude"/>
    <n v="0"/>
    <n v="-9440.9500000000007"/>
    <s v="Negative Revenue"/>
    <s v="Exclude"/>
    <x v="97"/>
    <d v="2025-03-10T00:00:00"/>
    <s v="Yes"/>
    <s v="Retail"/>
    <s v="Hyderabad"/>
    <x v="1"/>
    <n v="2945.56"/>
  </r>
  <r>
    <s v="Lifestyle"/>
    <s v="Blazer Mid"/>
    <x v="4"/>
    <s v="Missing"/>
    <s v="Unknown"/>
    <s v="No"/>
    <m/>
    <s v="Available"/>
    <m/>
    <m/>
    <s v="Invalid"/>
    <s v="Exclude"/>
    <n v="0"/>
    <s v="Insufficient Data"/>
    <s v="Missing Information"/>
    <s v="Exclude"/>
    <x v="490"/>
    <d v="2023-09-25T00:00:00"/>
    <s v="Yes"/>
    <s v="Online"/>
    <s v="Pune"/>
    <x v="3"/>
    <n v="25.44"/>
  </r>
  <r>
    <s v="Training"/>
    <s v="Flex Trainer"/>
    <x v="4"/>
    <s v="Missing"/>
    <s v="Unknown"/>
    <s v="No"/>
    <m/>
    <s v="Available"/>
    <m/>
    <m/>
    <s v="Invalid"/>
    <s v="Exclude"/>
    <n v="0"/>
    <s v="Insufficient Data"/>
    <s v="Missing Information"/>
    <s v="Exclude"/>
    <x v="2"/>
    <s v="Missing Date"/>
    <s v="No"/>
    <s v="Retail"/>
    <s v="Mumbai"/>
    <x v="2"/>
    <n v="1799.33"/>
  </r>
  <r>
    <s v="Soccer"/>
    <s v="Phantom GT"/>
    <x v="0"/>
    <s v="Alphabet"/>
    <s v="M"/>
    <s v="Yes"/>
    <n v="0"/>
    <s v="Available"/>
    <m/>
    <m/>
    <s v="Invalid"/>
    <s v="Exclude"/>
    <n v="0"/>
    <s v="Insufficient Data"/>
    <s v="Missing Information"/>
    <s v="Exclude"/>
    <x v="551"/>
    <d v="2024-05-30T00:00:00"/>
    <s v="Yes"/>
    <s v="Online"/>
    <s v="Delhi"/>
    <x v="4"/>
    <n v="2515.85"/>
  </r>
  <r>
    <s v="Soccer"/>
    <s v="Mercurial Superfly"/>
    <x v="0"/>
    <s v="Alphabet"/>
    <s v="M"/>
    <s v="Yes"/>
    <n v="0"/>
    <s v="Available"/>
    <m/>
    <m/>
    <s v="Invalid"/>
    <s v="Exclude"/>
    <n v="0"/>
    <s v="Insufficient Data"/>
    <s v="Missing Information"/>
    <s v="Exclude"/>
    <x v="209"/>
    <d v="2024-08-19T00:00:00"/>
    <s v="Yes"/>
    <s v="Online"/>
    <s v="Pune"/>
    <x v="3"/>
    <n v="3303.1"/>
  </r>
  <r>
    <s v="Running"/>
    <s v="Pegasus Turbo"/>
    <x v="5"/>
    <s v="Number"/>
    <s v="9"/>
    <s v="Yes"/>
    <n v="-1"/>
    <s v="Check Return/Refund"/>
    <n v="9332.64"/>
    <n v="0.56999999999999995"/>
    <s v="Valid"/>
    <s v="Include"/>
    <n v="-4013.04"/>
    <n v="-4013.0352000000003"/>
    <s v="Negative Revenue"/>
    <s v="Exclude"/>
    <x v="17"/>
    <d v="2025-01-10T00:00:00"/>
    <s v="Yes"/>
    <s v="Retail"/>
    <s v="Kolkata"/>
    <x v="6"/>
    <n v="-238.9"/>
  </r>
  <r>
    <s v="Soccer"/>
    <s v="Premier III"/>
    <x v="0"/>
    <s v="Alphabet"/>
    <s v="M"/>
    <s v="Yes"/>
    <n v="-1"/>
    <s v="Check Return/Refund"/>
    <m/>
    <m/>
    <s v="Invalid"/>
    <s v="Exclude"/>
    <n v="0"/>
    <s v="Insufficient Data"/>
    <s v="Missing Information"/>
    <s v="Exclude"/>
    <x v="2"/>
    <s v="Missing Date"/>
    <s v="No"/>
    <s v="Retail"/>
    <s v="Bangalore"/>
    <x v="5"/>
    <n v="1665.83"/>
  </r>
  <r>
    <s v="Soccer"/>
    <s v="Premier III"/>
    <x v="4"/>
    <s v="Missing"/>
    <s v="Unknown"/>
    <s v="No"/>
    <n v="-1"/>
    <s v="Check Return/Refund"/>
    <n v="6908.65"/>
    <m/>
    <s v="Invalid"/>
    <s v="Exclude"/>
    <n v="0"/>
    <n v="-6908.65"/>
    <s v="Negative Revenue"/>
    <s v="Exclude"/>
    <x v="349"/>
    <d v="2025-03-08T00:00:00"/>
    <s v="Yes"/>
    <s v="Retail"/>
    <s v="Kolkata"/>
    <x v="6"/>
    <n v="720.09"/>
  </r>
  <r>
    <s v="Basketball"/>
    <s v="LeBron 20"/>
    <x v="8"/>
    <s v="Number"/>
    <s v="7"/>
    <s v="Yes"/>
    <m/>
    <s v="Available"/>
    <m/>
    <m/>
    <s v="Invalid"/>
    <s v="Exclude"/>
    <n v="0"/>
    <s v="Insufficient Data"/>
    <s v="Missing Information"/>
    <s v="Exclude"/>
    <x v="2"/>
    <s v="Missing Date"/>
    <s v="No"/>
    <s v="Retail"/>
    <s v="Kolkata"/>
    <x v="6"/>
    <n v="1779.99"/>
  </r>
  <r>
    <s v="Soccer"/>
    <s v="Phantom GT"/>
    <x v="0"/>
    <s v="Alphabet"/>
    <s v="M"/>
    <s v="Yes"/>
    <n v="1"/>
    <s v="Sold"/>
    <n v="9557.32"/>
    <m/>
    <s v="Invalid"/>
    <s v="Exclude"/>
    <n v="0"/>
    <n v="9557.32"/>
    <s v="Valid Revenue"/>
    <s v="Include"/>
    <x v="2"/>
    <s v="Missing Date"/>
    <s v="No"/>
    <s v="Online"/>
    <s v="Delhi"/>
    <x v="4"/>
    <n v="1465.63"/>
  </r>
  <r>
    <s v="Lifestyle"/>
    <s v="Air Force 1"/>
    <x v="6"/>
    <s v="Number"/>
    <s v="6"/>
    <s v="Yes"/>
    <m/>
    <s v="Available"/>
    <n v="7723.9"/>
    <m/>
    <s v="Invalid"/>
    <s v="Exclude"/>
    <n v="0"/>
    <s v="Insufficient Data"/>
    <s v="Missing Information"/>
    <s v="Exclude"/>
    <x v="375"/>
    <d v="2025-01-27T00:00:00"/>
    <s v="Yes"/>
    <s v="Online"/>
    <s v="Pune"/>
    <x v="3"/>
    <n v="3626.91"/>
  </r>
  <r>
    <s v="Basketball"/>
    <s v="LeBron 20"/>
    <x v="2"/>
    <s v="Alphabet"/>
    <s v="XL"/>
    <s v="Yes"/>
    <n v="2"/>
    <s v="Sold"/>
    <m/>
    <n v="0.43"/>
    <s v="Valid"/>
    <s v="Include"/>
    <n v="0"/>
    <s v="Insufficient Data"/>
    <s v="Missing Information"/>
    <s v="Exclude"/>
    <x v="466"/>
    <d v="2024-10-18T00:00:00"/>
    <s v="Yes"/>
    <s v="Online"/>
    <s v="Mumbai"/>
    <x v="2"/>
    <n v="2538.9699999999998"/>
  </r>
  <r>
    <s v="Running"/>
    <s v="Pegasus Turbo"/>
    <x v="1"/>
    <s v="Alphabet"/>
    <s v="L"/>
    <s v="Yes"/>
    <m/>
    <s v="Available"/>
    <n v="9336.51"/>
    <m/>
    <s v="Invalid"/>
    <s v="Exclude"/>
    <n v="0"/>
    <s v="Insufficient Data"/>
    <s v="Missing Information"/>
    <s v="Exclude"/>
    <x v="189"/>
    <d v="2025-02-23T00:00:00"/>
    <s v="Yes"/>
    <s v="Online"/>
    <s v="Bangalore"/>
    <x v="5"/>
    <n v="92.73"/>
  </r>
  <r>
    <s v="Running"/>
    <s v="Pegasus Turbo"/>
    <x v="4"/>
    <s v="Missing"/>
    <s v="Unknown"/>
    <s v="No"/>
    <m/>
    <s v="Available"/>
    <n v="2906.76"/>
    <n v="0.3"/>
    <s v="Valid"/>
    <s v="Include"/>
    <n v="0"/>
    <s v="Insufficient Data"/>
    <s v="Missing Information"/>
    <s v="Exclude"/>
    <x v="16"/>
    <d v="2024-09-24T00:00:00"/>
    <s v="Yes"/>
    <s v="Online"/>
    <s v="Hyderabad"/>
    <x v="1"/>
    <n v="829.32"/>
  </r>
  <r>
    <s v="Lifestyle"/>
    <s v="Blazer Mid"/>
    <x v="0"/>
    <s v="Alphabet"/>
    <s v="M"/>
    <s v="Yes"/>
    <m/>
    <s v="Available"/>
    <n v="5294.22"/>
    <m/>
    <s v="Invalid"/>
    <s v="Exclude"/>
    <n v="0"/>
    <s v="Insufficient Data"/>
    <s v="Missing Information"/>
    <s v="Exclude"/>
    <x v="386"/>
    <d v="2024-08-25T00:00:00"/>
    <s v="Yes"/>
    <s v="Retail"/>
    <s v="Kolkata"/>
    <x v="6"/>
    <n v="-787.71"/>
  </r>
  <r>
    <s v="Training"/>
    <s v="Flex Trainer"/>
    <x v="4"/>
    <s v="Missing"/>
    <s v="Unknown"/>
    <s v="No"/>
    <m/>
    <s v="Available"/>
    <m/>
    <n v="0"/>
    <s v="Valid"/>
    <s v="Include"/>
    <n v="0"/>
    <s v="Insufficient Data"/>
    <s v="Missing Information"/>
    <s v="Exclude"/>
    <x v="236"/>
    <d v="2025-07-08T00:00:00"/>
    <s v="Yes"/>
    <s v="Online"/>
    <s v="Kolkata"/>
    <x v="6"/>
    <n v="-81.22"/>
  </r>
  <r>
    <s v="Basketball"/>
    <s v="Air Jordan"/>
    <x v="1"/>
    <s v="Alphabet"/>
    <s v="L"/>
    <s v="Yes"/>
    <n v="2"/>
    <s v="Sold"/>
    <m/>
    <n v="0.75"/>
    <s v="Valid"/>
    <s v="Include"/>
    <n v="0"/>
    <s v="Insufficient Data"/>
    <s v="Missing Information"/>
    <s v="Exclude"/>
    <x v="254"/>
    <d v="2024-11-24T00:00:00"/>
    <s v="Yes"/>
    <s v="Online"/>
    <s v="Delhi"/>
    <x v="4"/>
    <n v="-1071.83"/>
  </r>
  <r>
    <s v="Running"/>
    <s v="Free RN"/>
    <x v="4"/>
    <s v="Missing"/>
    <s v="Unknown"/>
    <s v="No"/>
    <m/>
    <s v="Available"/>
    <n v="6290.99"/>
    <m/>
    <s v="Invalid"/>
    <s v="Exclude"/>
    <n v="0"/>
    <s v="Insufficient Data"/>
    <s v="Missing Information"/>
    <s v="Exclude"/>
    <x v="2"/>
    <s v="Missing Date"/>
    <s v="No"/>
    <s v="Retail"/>
    <s v="Kolkata"/>
    <x v="6"/>
    <n v="1946.3"/>
  </r>
  <r>
    <s v="Basketball"/>
    <s v="Zoom Freak"/>
    <x v="1"/>
    <s v="Alphabet"/>
    <s v="L"/>
    <s v="Yes"/>
    <m/>
    <s v="Available"/>
    <n v="7357.98"/>
    <m/>
    <s v="Invalid"/>
    <s v="Exclude"/>
    <n v="0"/>
    <s v="Insufficient Data"/>
    <s v="Missing Information"/>
    <s v="Exclude"/>
    <x v="38"/>
    <d v="2024-10-02T00:00:00"/>
    <s v="Yes"/>
    <s v="Online"/>
    <s v="Kolkata"/>
    <x v="6"/>
    <n v="-86.8"/>
  </r>
  <r>
    <s v="Training"/>
    <s v="SuperRep Go"/>
    <x v="1"/>
    <s v="Alphabet"/>
    <s v="L"/>
    <s v="Yes"/>
    <m/>
    <s v="Available"/>
    <n v="2572.92"/>
    <m/>
    <s v="Invalid"/>
    <s v="Exclude"/>
    <n v="0"/>
    <s v="Insufficient Data"/>
    <s v="Missing Information"/>
    <s v="Exclude"/>
    <x v="441"/>
    <d v="2025-02-16T00:00:00"/>
    <s v="Yes"/>
    <s v="Retail"/>
    <s v="Kolkata"/>
    <x v="6"/>
    <n v="714.82"/>
  </r>
  <r>
    <s v="Basketball"/>
    <s v="Kyrie Flytrap"/>
    <x v="4"/>
    <s v="Missing"/>
    <s v="Unknown"/>
    <s v="No"/>
    <m/>
    <s v="Available"/>
    <n v="8832.85"/>
    <m/>
    <s v="Invalid"/>
    <s v="Exclude"/>
    <n v="0"/>
    <s v="Insufficient Data"/>
    <s v="Missing Information"/>
    <s v="Exclude"/>
    <x v="389"/>
    <d v="2024-01-08T00:00:00"/>
    <s v="Yes"/>
    <s v="Retail"/>
    <s v="Kolkata"/>
    <x v="6"/>
    <n v="-1073.49"/>
  </r>
  <r>
    <s v="Soccer"/>
    <s v="Tiempo Legend"/>
    <x v="0"/>
    <s v="Alphabet"/>
    <s v="M"/>
    <s v="Yes"/>
    <n v="3"/>
    <s v="Sold"/>
    <n v="5481.64"/>
    <n v="1.18"/>
    <s v="Invalid"/>
    <s v="Exclude"/>
    <n v="-2960.09"/>
    <s v="Insufficient Data"/>
    <s v="Missing Information"/>
    <s v="Exclude"/>
    <x v="230"/>
    <d v="2024-10-12T00:00:00"/>
    <s v="Yes"/>
    <s v="Retail"/>
    <s v="Delhi"/>
    <x v="4"/>
    <n v="2234.2800000000002"/>
  </r>
  <r>
    <s v="Training"/>
    <s v="SuperRep Go"/>
    <x v="1"/>
    <s v="Alphabet"/>
    <s v="L"/>
    <s v="Yes"/>
    <m/>
    <s v="Available"/>
    <m/>
    <m/>
    <s v="Invalid"/>
    <s v="Exclude"/>
    <n v="0"/>
    <s v="Insufficient Data"/>
    <s v="Missing Information"/>
    <s v="Exclude"/>
    <x v="2"/>
    <s v="Missing Date"/>
    <s v="No"/>
    <s v="Online"/>
    <s v="Hyderabad"/>
    <x v="1"/>
    <n v="1525.91"/>
  </r>
  <r>
    <s v="Running"/>
    <s v="Pegasus Turbo"/>
    <x v="1"/>
    <s v="Alphabet"/>
    <s v="L"/>
    <s v="Yes"/>
    <n v="2"/>
    <s v="Sold"/>
    <n v="5046.05"/>
    <n v="0.38"/>
    <s v="Valid"/>
    <s v="Include"/>
    <n v="6257.1"/>
    <n v="6257.1019999999999"/>
    <s v="Valid Revenue"/>
    <s v="Include"/>
    <x v="55"/>
    <d v="2024-10-13T00:00:00"/>
    <s v="Yes"/>
    <s v="Retail"/>
    <s v="Mumbai"/>
    <x v="2"/>
    <n v="2530.73"/>
  </r>
  <r>
    <s v="Lifestyle"/>
    <s v="Blazer Mid"/>
    <x v="8"/>
    <s v="Number"/>
    <s v="7"/>
    <s v="Yes"/>
    <n v="0"/>
    <s v="Available"/>
    <n v="2042.87"/>
    <n v="1.25"/>
    <s v="Invalid"/>
    <s v="Exclude"/>
    <n v="0"/>
    <s v="Insufficient Data"/>
    <s v="Missing Information"/>
    <s v="Exclude"/>
    <x v="210"/>
    <d v="2024-11-22T00:00:00"/>
    <s v="Yes"/>
    <s v="Retail"/>
    <s v="Hyderabad"/>
    <x v="1"/>
    <n v="510.02"/>
  </r>
  <r>
    <s v="Running"/>
    <s v="Free RN"/>
    <x v="0"/>
    <s v="Alphabet"/>
    <s v="M"/>
    <s v="Yes"/>
    <m/>
    <s v="Available"/>
    <m/>
    <m/>
    <s v="Invalid"/>
    <s v="Exclude"/>
    <n v="0"/>
    <s v="Insufficient Data"/>
    <s v="Missing Information"/>
    <s v="Exclude"/>
    <x v="2"/>
    <s v="Missing Date"/>
    <s v="No"/>
    <s v="Retail"/>
    <s v="Mumbai"/>
    <x v="2"/>
    <n v="2598.77"/>
  </r>
  <r>
    <s v="Lifestyle"/>
    <s v="Waffle One"/>
    <x v="0"/>
    <s v="Alphabet"/>
    <s v="M"/>
    <s v="Yes"/>
    <m/>
    <s v="Available"/>
    <m/>
    <m/>
    <s v="Invalid"/>
    <s v="Exclude"/>
    <n v="0"/>
    <s v="Insufficient Data"/>
    <s v="Missing Information"/>
    <s v="Exclude"/>
    <x v="112"/>
    <d v="2024-08-01T00:00:00"/>
    <s v="Yes"/>
    <s v="Retail"/>
    <s v="bengaluru"/>
    <x v="0"/>
    <n v="396.99"/>
  </r>
  <r>
    <s v="Basketball"/>
    <s v="Zoom Freak"/>
    <x v="2"/>
    <s v="Alphabet"/>
    <s v="XL"/>
    <s v="Yes"/>
    <n v="3"/>
    <s v="Sold"/>
    <m/>
    <m/>
    <s v="Invalid"/>
    <s v="Exclude"/>
    <n v="0"/>
    <s v="Insufficient Data"/>
    <s v="Missing Information"/>
    <s v="Exclude"/>
    <x v="15"/>
    <d v="2024-11-19T00:00:00"/>
    <s v="Yes"/>
    <s v="Retail"/>
    <s v="Pune"/>
    <x v="3"/>
    <n v="-1129.3800000000001"/>
  </r>
  <r>
    <s v="Training"/>
    <s v="ZoomX Invincible"/>
    <x v="1"/>
    <s v="Alphabet"/>
    <s v="L"/>
    <s v="Yes"/>
    <n v="-1"/>
    <s v="Check Return/Refund"/>
    <m/>
    <n v="0.45"/>
    <s v="Valid"/>
    <s v="Include"/>
    <n v="0"/>
    <s v="Insufficient Data"/>
    <s v="Missing Information"/>
    <s v="Exclude"/>
    <x v="339"/>
    <d v="2025-06-12T00:00:00"/>
    <s v="Yes"/>
    <s v="Online"/>
    <s v="Kolkata"/>
    <x v="6"/>
    <n v="-693.38"/>
  </r>
  <r>
    <s v="Soccer"/>
    <s v="Phantom GT"/>
    <x v="0"/>
    <s v="Alphabet"/>
    <s v="M"/>
    <s v="Yes"/>
    <m/>
    <s v="Available"/>
    <n v="7651.93"/>
    <n v="1.08"/>
    <s v="Invalid"/>
    <s v="Exclude"/>
    <n v="0"/>
    <s v="Insufficient Data"/>
    <s v="Missing Information"/>
    <s v="Exclude"/>
    <x v="316"/>
    <d v="2024-08-05T00:00:00"/>
    <s v="Yes"/>
    <s v="Online"/>
    <s v="Kolkata"/>
    <x v="6"/>
    <n v="546.84"/>
  </r>
  <r>
    <s v="Running"/>
    <s v="Free RN"/>
    <x v="7"/>
    <s v="Number"/>
    <s v="12"/>
    <s v="Yes"/>
    <m/>
    <s v="Available"/>
    <m/>
    <n v="0.89"/>
    <s v="Valid"/>
    <s v="Include"/>
    <n v="0"/>
    <s v="Insufficient Data"/>
    <s v="Missing Information"/>
    <s v="Exclude"/>
    <x v="220"/>
    <d v="2024-12-07T00:00:00"/>
    <s v="Yes"/>
    <s v="Retail"/>
    <s v="Mumbai"/>
    <x v="2"/>
    <n v="2302.2199999999998"/>
  </r>
  <r>
    <s v="Training"/>
    <s v="Flex Trainer"/>
    <x v="4"/>
    <s v="Missing"/>
    <s v="Unknown"/>
    <s v="No"/>
    <n v="4"/>
    <s v="Sold"/>
    <n v="2620.09"/>
    <m/>
    <s v="Invalid"/>
    <s v="Exclude"/>
    <n v="0"/>
    <n v="10480.36"/>
    <s v="Valid Revenue"/>
    <s v="Include"/>
    <x v="307"/>
    <d v="2024-08-29T00:00:00"/>
    <s v="Yes"/>
    <s v="Online"/>
    <s v="Mumbai"/>
    <x v="2"/>
    <n v="263.16000000000003"/>
  </r>
  <r>
    <s v="Lifestyle"/>
    <s v="Air Force 1"/>
    <x v="5"/>
    <s v="Number"/>
    <s v="9"/>
    <s v="Yes"/>
    <n v="3"/>
    <s v="Sold"/>
    <m/>
    <m/>
    <s v="Invalid"/>
    <s v="Exclude"/>
    <n v="0"/>
    <s v="Insufficient Data"/>
    <s v="Missing Information"/>
    <s v="Exclude"/>
    <x v="2"/>
    <s v="Missing Date"/>
    <s v="No"/>
    <s v="Online"/>
    <s v="Hyderabad"/>
    <x v="1"/>
    <n v="974.37"/>
  </r>
  <r>
    <s v="Soccer"/>
    <s v="Phantom GT"/>
    <x v="0"/>
    <s v="Alphabet"/>
    <s v="M"/>
    <s v="Yes"/>
    <n v="1"/>
    <s v="Sold"/>
    <m/>
    <n v="0.56999999999999995"/>
    <s v="Valid"/>
    <s v="Include"/>
    <n v="0"/>
    <s v="Insufficient Data"/>
    <s v="Missing Information"/>
    <s v="Exclude"/>
    <x v="2"/>
    <s v="Missing Date"/>
    <s v="No"/>
    <s v="Online"/>
    <s v="Pune"/>
    <x v="3"/>
    <n v="3456.67"/>
  </r>
  <r>
    <s v="Training"/>
    <s v="Flex Trainer"/>
    <x v="2"/>
    <s v="Alphabet"/>
    <s v="XL"/>
    <s v="Yes"/>
    <m/>
    <s v="Available"/>
    <n v="2476.41"/>
    <m/>
    <s v="Invalid"/>
    <s v="Exclude"/>
    <n v="0"/>
    <s v="Insufficient Data"/>
    <s v="Missing Information"/>
    <s v="Exclude"/>
    <x v="2"/>
    <s v="Missing Date"/>
    <s v="No"/>
    <s v="Retail"/>
    <s v="Pune"/>
    <x v="3"/>
    <n v="1189.49"/>
  </r>
  <r>
    <s v="Soccer"/>
    <s v="Mercurial Superfly"/>
    <x v="4"/>
    <s v="Missing"/>
    <s v="Unknown"/>
    <s v="No"/>
    <n v="2"/>
    <s v="Sold"/>
    <m/>
    <m/>
    <s v="Invalid"/>
    <s v="Exclude"/>
    <n v="0"/>
    <s v="Insufficient Data"/>
    <s v="Missing Information"/>
    <s v="Exclude"/>
    <x v="254"/>
    <d v="2024-11-24T00:00:00"/>
    <s v="Yes"/>
    <s v="Retail"/>
    <s v="Hyderabad"/>
    <x v="1"/>
    <n v="3659.71"/>
  </r>
  <r>
    <s v="Soccer"/>
    <s v="Tiempo Legend"/>
    <x v="4"/>
    <s v="Missing"/>
    <s v="Unknown"/>
    <s v="No"/>
    <m/>
    <s v="Available"/>
    <m/>
    <n v="0.16"/>
    <s v="Valid"/>
    <s v="Include"/>
    <n v="0"/>
    <s v="Insufficient Data"/>
    <s v="Missing Information"/>
    <s v="Exclude"/>
    <x v="68"/>
    <d v="2024-12-24T00:00:00"/>
    <s v="Yes"/>
    <s v="Retail"/>
    <s v="Delhi"/>
    <x v="4"/>
    <n v="3378.64"/>
  </r>
  <r>
    <s v="Running"/>
    <s v="Pegasus Turbo"/>
    <x v="4"/>
    <s v="Missing"/>
    <s v="Unknown"/>
    <s v="No"/>
    <m/>
    <s v="Available"/>
    <m/>
    <n v="0.6"/>
    <s v="Valid"/>
    <s v="Include"/>
    <n v="0"/>
    <s v="Insufficient Data"/>
    <s v="Missing Information"/>
    <s v="Exclude"/>
    <x v="552"/>
    <d v="2024-06-15T00:00:00"/>
    <s v="Yes"/>
    <s v="Online"/>
    <s v="Kolkata"/>
    <x v="6"/>
    <n v="3507.63"/>
  </r>
  <r>
    <s v="Basketball"/>
    <s v="Kyrie Flytrap"/>
    <x v="1"/>
    <s v="Alphabet"/>
    <s v="L"/>
    <s v="Yes"/>
    <m/>
    <s v="Available"/>
    <n v="9057.85"/>
    <n v="0.84"/>
    <s v="Valid"/>
    <s v="Include"/>
    <n v="0"/>
    <s v="Insufficient Data"/>
    <s v="Missing Information"/>
    <s v="Exclude"/>
    <x v="553"/>
    <d v="2023-12-13T00:00:00"/>
    <s v="Yes"/>
    <s v="Retail"/>
    <s v="Kolkata"/>
    <x v="6"/>
    <n v="1767.32"/>
  </r>
  <r>
    <s v="Basketball"/>
    <s v="Zoom Freak"/>
    <x v="4"/>
    <s v="Missing"/>
    <s v="Unknown"/>
    <s v="No"/>
    <n v="2"/>
    <s v="Sold"/>
    <n v="3432.35"/>
    <n v="0.34"/>
    <s v="Valid"/>
    <s v="Include"/>
    <n v="4530.7"/>
    <n v="4530.7019999999993"/>
    <s v="Valid Revenue"/>
    <s v="Include"/>
    <x v="92"/>
    <d v="2025-06-14T00:00:00"/>
    <s v="Yes"/>
    <s v="Online"/>
    <s v="bengaluru"/>
    <x v="0"/>
    <n v="2576.11"/>
  </r>
  <r>
    <s v="Lifestyle"/>
    <s v="Dunk Low"/>
    <x v="4"/>
    <s v="Missing"/>
    <s v="Unknown"/>
    <s v="No"/>
    <n v="4"/>
    <s v="Sold"/>
    <n v="2616.9"/>
    <m/>
    <s v="Invalid"/>
    <s v="Exclude"/>
    <n v="0"/>
    <n v="10467.6"/>
    <s v="Valid Revenue"/>
    <s v="Include"/>
    <x v="244"/>
    <d v="2025-03-27T00:00:00"/>
    <s v="Yes"/>
    <s v="Retail"/>
    <s v="Delhi"/>
    <x v="4"/>
    <n v="3770.94"/>
  </r>
  <r>
    <s v="Training"/>
    <s v="ZoomX Invincible"/>
    <x v="0"/>
    <s v="Alphabet"/>
    <s v="M"/>
    <s v="Yes"/>
    <m/>
    <s v="Available"/>
    <m/>
    <m/>
    <s v="Invalid"/>
    <s v="Exclude"/>
    <n v="0"/>
    <s v="Insufficient Data"/>
    <s v="Missing Information"/>
    <s v="Exclude"/>
    <x v="227"/>
    <d v="2025-07-02T00:00:00"/>
    <s v="Yes"/>
    <s v="Retail"/>
    <s v="bengaluru"/>
    <x v="0"/>
    <n v="2186.94"/>
  </r>
  <r>
    <s v="Basketball"/>
    <s v="Zoom Freak"/>
    <x v="0"/>
    <s v="Alphabet"/>
    <s v="M"/>
    <s v="Yes"/>
    <n v="0"/>
    <s v="Available"/>
    <n v="9304.56"/>
    <m/>
    <s v="Invalid"/>
    <s v="Exclude"/>
    <n v="0"/>
    <n v="0"/>
    <s v="No Recorded Revenue"/>
    <s v="Exclude"/>
    <x v="101"/>
    <d v="2025-07-06T00:00:00"/>
    <s v="Yes"/>
    <s v="Online"/>
    <s v="Kolkata"/>
    <x v="6"/>
    <n v="2773.13"/>
  </r>
  <r>
    <s v="Lifestyle"/>
    <s v="Waffle One"/>
    <x v="1"/>
    <s v="Alphabet"/>
    <s v="L"/>
    <s v="Yes"/>
    <m/>
    <s v="Available"/>
    <m/>
    <n v="1.1100000000000001"/>
    <s v="Invalid"/>
    <s v="Exclude"/>
    <n v="0"/>
    <s v="Insufficient Data"/>
    <s v="Missing Information"/>
    <s v="Exclude"/>
    <x v="52"/>
    <d v="2024-12-05T00:00:00"/>
    <s v="Yes"/>
    <s v="Online"/>
    <s v="Bangalore"/>
    <x v="5"/>
    <n v="848.64"/>
  </r>
  <r>
    <s v="Lifestyle"/>
    <s v="Dunk Low"/>
    <x v="5"/>
    <s v="Number"/>
    <s v="9"/>
    <s v="Yes"/>
    <m/>
    <s v="Available"/>
    <n v="9569.18"/>
    <m/>
    <s v="Invalid"/>
    <s v="Exclude"/>
    <n v="0"/>
    <s v="Insufficient Data"/>
    <s v="Missing Information"/>
    <s v="Exclude"/>
    <x v="326"/>
    <d v="2025-04-20T00:00:00"/>
    <s v="Yes"/>
    <s v="Retail"/>
    <s v="Pune"/>
    <x v="3"/>
    <n v="2446.09"/>
  </r>
  <r>
    <s v="Training"/>
    <s v="Metcon 7"/>
    <x v="4"/>
    <s v="Missing"/>
    <s v="Unknown"/>
    <s v="No"/>
    <m/>
    <s v="Available"/>
    <m/>
    <m/>
    <s v="Invalid"/>
    <s v="Exclude"/>
    <n v="0"/>
    <s v="Insufficient Data"/>
    <s v="Missing Information"/>
    <s v="Exclude"/>
    <x v="30"/>
    <d v="2025-04-19T00:00:00"/>
    <s v="Yes"/>
    <s v="Retail"/>
    <s v="Bangalore"/>
    <x v="5"/>
    <n v="1619.78"/>
  </r>
  <r>
    <s v="Basketball"/>
    <s v="Kyrie Flytrap"/>
    <x v="1"/>
    <s v="Alphabet"/>
    <s v="L"/>
    <s v="Yes"/>
    <m/>
    <s v="Available"/>
    <m/>
    <m/>
    <s v="Invalid"/>
    <s v="Exclude"/>
    <n v="0"/>
    <s v="Insufficient Data"/>
    <s v="Missing Information"/>
    <s v="Exclude"/>
    <x v="2"/>
    <s v="Missing Date"/>
    <s v="No"/>
    <s v="Retail"/>
    <s v="Kolkata"/>
    <x v="6"/>
    <n v="-41.67"/>
  </r>
  <r>
    <s v="Training"/>
    <s v="ZoomX Invincible"/>
    <x v="1"/>
    <s v="Alphabet"/>
    <s v="L"/>
    <s v="Yes"/>
    <m/>
    <s v="Available"/>
    <n v="8873.61"/>
    <n v="0.81"/>
    <s v="Valid"/>
    <s v="Include"/>
    <n v="0"/>
    <s v="Insufficient Data"/>
    <s v="Missing Information"/>
    <s v="Exclude"/>
    <x v="500"/>
    <d v="2025-03-14T00:00:00"/>
    <s v="Yes"/>
    <s v="Retail"/>
    <s v="bengaluru"/>
    <x v="0"/>
    <n v="1663.56"/>
  </r>
  <r>
    <s v="Running"/>
    <s v="Air Zoom"/>
    <x v="0"/>
    <s v="Alphabet"/>
    <s v="M"/>
    <s v="Yes"/>
    <n v="2"/>
    <s v="Sold"/>
    <n v="5282.31"/>
    <m/>
    <s v="Invalid"/>
    <s v="Exclude"/>
    <n v="0"/>
    <n v="10564.62"/>
    <s v="Valid Revenue"/>
    <s v="Include"/>
    <x v="326"/>
    <d v="2025-04-20T00:00:00"/>
    <s v="Yes"/>
    <s v="Online"/>
    <s v="Mumbai"/>
    <x v="2"/>
    <n v="3365.61"/>
  </r>
  <r>
    <s v="Soccer"/>
    <s v="Phantom GT"/>
    <x v="4"/>
    <s v="Missing"/>
    <s v="Unknown"/>
    <s v="No"/>
    <n v="2"/>
    <s v="Sold"/>
    <n v="2392.41"/>
    <m/>
    <s v="Invalid"/>
    <s v="Exclude"/>
    <n v="0"/>
    <n v="4784.82"/>
    <s v="Valid Revenue"/>
    <s v="Include"/>
    <x v="418"/>
    <d v="2025-01-30T00:00:00"/>
    <s v="Yes"/>
    <s v="Online"/>
    <s v="Pune"/>
    <x v="3"/>
    <n v="1592.95"/>
  </r>
  <r>
    <s v="Running"/>
    <s v="React Infinity"/>
    <x v="5"/>
    <s v="Number"/>
    <s v="9"/>
    <s v="Yes"/>
    <n v="-1"/>
    <s v="Check Return/Refund"/>
    <m/>
    <m/>
    <s v="Invalid"/>
    <s v="Exclude"/>
    <n v="0"/>
    <s v="Insufficient Data"/>
    <s v="Missing Information"/>
    <s v="Exclude"/>
    <x v="222"/>
    <d v="2025-05-08T00:00:00"/>
    <s v="Yes"/>
    <s v="Retail"/>
    <s v="Delhi"/>
    <x v="4"/>
    <n v="-671.54"/>
  </r>
  <r>
    <s v="Soccer"/>
    <s v="Premier III"/>
    <x v="2"/>
    <s v="Alphabet"/>
    <s v="XL"/>
    <s v="Yes"/>
    <n v="2"/>
    <s v="Sold"/>
    <m/>
    <m/>
    <s v="Invalid"/>
    <s v="Exclude"/>
    <n v="0"/>
    <s v="Insufficient Data"/>
    <s v="Missing Information"/>
    <s v="Exclude"/>
    <x v="554"/>
    <d v="2024-06-29T00:00:00"/>
    <s v="Yes"/>
    <s v="Online"/>
    <s v="Delhi"/>
    <x v="4"/>
    <n v="1971.9"/>
  </r>
  <r>
    <s v="Basketball"/>
    <s v="Air Jordan"/>
    <x v="1"/>
    <s v="Alphabet"/>
    <s v="L"/>
    <s v="Yes"/>
    <m/>
    <s v="Available"/>
    <n v="7607.91"/>
    <m/>
    <s v="Invalid"/>
    <s v="Exclude"/>
    <n v="0"/>
    <s v="Insufficient Data"/>
    <s v="Missing Information"/>
    <s v="Exclude"/>
    <x v="121"/>
    <d v="2025-01-06T00:00:00"/>
    <s v="Yes"/>
    <s v="Online"/>
    <s v="bengaluru"/>
    <x v="0"/>
    <n v="-161.85"/>
  </r>
  <r>
    <s v="Lifestyle"/>
    <s v="Air Force 1"/>
    <x v="0"/>
    <s v="Alphabet"/>
    <s v="M"/>
    <s v="Yes"/>
    <n v="4"/>
    <s v="Sold"/>
    <n v="7798.57"/>
    <n v="0.28000000000000003"/>
    <s v="Valid"/>
    <s v="Include"/>
    <n v="22459.88"/>
    <n v="22459.881599999997"/>
    <s v="Valid Revenue"/>
    <s v="Include"/>
    <x v="102"/>
    <d v="2025-05-27T00:00:00"/>
    <s v="Yes"/>
    <s v="Retail"/>
    <s v="Kolkata"/>
    <x v="6"/>
    <n v="1334.4"/>
  </r>
  <r>
    <s v="Lifestyle"/>
    <s v="Blazer Mid"/>
    <x v="2"/>
    <s v="Alphabet"/>
    <s v="XL"/>
    <s v="Yes"/>
    <m/>
    <s v="Available"/>
    <m/>
    <m/>
    <s v="Invalid"/>
    <s v="Exclude"/>
    <n v="0"/>
    <s v="Insufficient Data"/>
    <s v="Missing Information"/>
    <s v="Exclude"/>
    <x v="555"/>
    <d v="2024-11-25T00:00:00"/>
    <s v="Yes"/>
    <s v="Retail"/>
    <s v="Kolkata"/>
    <x v="6"/>
    <n v="3410.82"/>
  </r>
  <r>
    <s v="Soccer"/>
    <s v="Premier III"/>
    <x v="4"/>
    <s v="Missing"/>
    <s v="Unknown"/>
    <s v="No"/>
    <n v="1"/>
    <s v="Sold"/>
    <m/>
    <n v="0.38"/>
    <s v="Valid"/>
    <s v="Include"/>
    <n v="0"/>
    <s v="Insufficient Data"/>
    <s v="Missing Information"/>
    <s v="Exclude"/>
    <x v="15"/>
    <d v="2024-11-19T00:00:00"/>
    <s v="Yes"/>
    <s v="Online"/>
    <s v="Mumbai"/>
    <x v="2"/>
    <n v="2429.5700000000002"/>
  </r>
  <r>
    <s v="Basketball"/>
    <s v="Kyrie Flytrap"/>
    <x v="1"/>
    <s v="Alphabet"/>
    <s v="L"/>
    <s v="Yes"/>
    <n v="0"/>
    <s v="Available"/>
    <n v="3086.75"/>
    <m/>
    <s v="Invalid"/>
    <s v="Exclude"/>
    <n v="0"/>
    <n v="0"/>
    <s v="No Recorded Revenue"/>
    <s v="Exclude"/>
    <x v="81"/>
    <d v="2024-08-27T00:00:00"/>
    <s v="Yes"/>
    <s v="Online"/>
    <s v="Pune"/>
    <x v="3"/>
    <n v="-681.62"/>
  </r>
  <r>
    <s v="Running"/>
    <s v="Free RN"/>
    <x v="0"/>
    <s v="Alphabet"/>
    <s v="M"/>
    <s v="Yes"/>
    <m/>
    <s v="Available"/>
    <m/>
    <m/>
    <s v="Invalid"/>
    <s v="Exclude"/>
    <n v="0"/>
    <s v="Insufficient Data"/>
    <s v="Missing Information"/>
    <s v="Exclude"/>
    <x v="2"/>
    <s v="Missing Date"/>
    <s v="No"/>
    <s v="Retail"/>
    <s v="Hyderabad"/>
    <x v="1"/>
    <n v="2129.29"/>
  </r>
  <r>
    <s v="Training"/>
    <s v="Flex Trainer"/>
    <x v="2"/>
    <s v="Alphabet"/>
    <s v="XL"/>
    <s v="Yes"/>
    <n v="-1"/>
    <s v="Check Return/Refund"/>
    <m/>
    <n v="1.24"/>
    <s v="Invalid"/>
    <s v="Exclude"/>
    <n v="0"/>
    <s v="Insufficient Data"/>
    <s v="Missing Information"/>
    <s v="Exclude"/>
    <x v="219"/>
    <d v="2025-02-24T00:00:00"/>
    <s v="Yes"/>
    <s v="Retail"/>
    <s v="Pune"/>
    <x v="3"/>
    <n v="3373.28"/>
  </r>
  <r>
    <s v="Basketball"/>
    <s v="Kyrie Flytrap"/>
    <x v="4"/>
    <s v="Missing"/>
    <s v="Unknown"/>
    <s v="No"/>
    <m/>
    <s v="Available"/>
    <n v="4079.94"/>
    <m/>
    <s v="Invalid"/>
    <s v="Exclude"/>
    <n v="0"/>
    <s v="Insufficient Data"/>
    <s v="Missing Information"/>
    <s v="Exclude"/>
    <x v="70"/>
    <d v="2025-02-01T00:00:00"/>
    <s v="Yes"/>
    <s v="Online"/>
    <s v="Kolkata"/>
    <x v="6"/>
    <n v="3276.97"/>
  </r>
  <r>
    <s v="Lifestyle"/>
    <s v="Waffle One"/>
    <x v="0"/>
    <s v="Alphabet"/>
    <s v="M"/>
    <s v="Yes"/>
    <m/>
    <s v="Available"/>
    <m/>
    <n v="1.1100000000000001"/>
    <s v="Invalid"/>
    <s v="Exclude"/>
    <n v="0"/>
    <s v="Insufficient Data"/>
    <s v="Missing Information"/>
    <s v="Exclude"/>
    <x v="2"/>
    <s v="Missing Date"/>
    <s v="No"/>
    <s v="Online"/>
    <s v="Mumbai"/>
    <x v="2"/>
    <n v="3172.6"/>
  </r>
  <r>
    <s v="Training"/>
    <s v="Metcon 7"/>
    <x v="2"/>
    <s v="Alphabet"/>
    <s v="XL"/>
    <s v="Yes"/>
    <n v="1"/>
    <s v="Sold"/>
    <n v="3409.83"/>
    <m/>
    <s v="Invalid"/>
    <s v="Exclude"/>
    <n v="0"/>
    <n v="3409.83"/>
    <s v="Valid Revenue"/>
    <s v="Include"/>
    <x v="2"/>
    <s v="Missing Date"/>
    <s v="No"/>
    <s v="Online"/>
    <s v="bengaluru"/>
    <x v="0"/>
    <n v="1822"/>
  </r>
  <r>
    <s v="Training"/>
    <s v="Flex Trainer"/>
    <x v="1"/>
    <s v="Alphabet"/>
    <s v="L"/>
    <s v="Yes"/>
    <m/>
    <s v="Available"/>
    <m/>
    <n v="0.01"/>
    <s v="Valid"/>
    <s v="Include"/>
    <n v="0"/>
    <s v="Insufficient Data"/>
    <s v="Missing Information"/>
    <s v="Exclude"/>
    <x v="2"/>
    <s v="Missing Date"/>
    <s v="No"/>
    <s v="Retail"/>
    <s v="Bangalore"/>
    <x v="5"/>
    <n v="2707.33"/>
  </r>
  <r>
    <s v="Basketball"/>
    <s v="Kyrie Flytrap"/>
    <x v="2"/>
    <s v="Alphabet"/>
    <s v="XL"/>
    <s v="Yes"/>
    <n v="-1"/>
    <s v="Check Return/Refund"/>
    <n v="5967.57"/>
    <n v="1.1000000000000001"/>
    <s v="Invalid"/>
    <s v="Exclude"/>
    <n v="596.76"/>
    <s v="Insufficient Data"/>
    <s v="Missing Information"/>
    <s v="Exclude"/>
    <x v="119"/>
    <d v="2024-01-26T00:00:00"/>
    <s v="Yes"/>
    <s v="Retail"/>
    <s v="Mumbai"/>
    <x v="2"/>
    <n v="-1011.68"/>
  </r>
  <r>
    <s v="Lifestyle"/>
    <s v="Air Force 1"/>
    <x v="0"/>
    <s v="Alphabet"/>
    <s v="M"/>
    <s v="Yes"/>
    <m/>
    <s v="Available"/>
    <m/>
    <m/>
    <s v="Invalid"/>
    <s v="Exclude"/>
    <n v="0"/>
    <s v="Insufficient Data"/>
    <s v="Missing Information"/>
    <s v="Exclude"/>
    <x v="2"/>
    <s v="Missing Date"/>
    <s v="No"/>
    <s v="Retail"/>
    <s v="Hyderabad"/>
    <x v="1"/>
    <n v="3130.26"/>
  </r>
  <r>
    <s v="Lifestyle"/>
    <s v="Blazer Mid"/>
    <x v="2"/>
    <s v="Alphabet"/>
    <s v="XL"/>
    <s v="Yes"/>
    <n v="1"/>
    <s v="Sold"/>
    <m/>
    <m/>
    <s v="Invalid"/>
    <s v="Exclude"/>
    <n v="0"/>
    <s v="Insufficient Data"/>
    <s v="Missing Information"/>
    <s v="Exclude"/>
    <x v="249"/>
    <d v="2025-05-25T00:00:00"/>
    <s v="Yes"/>
    <s v="Online"/>
    <s v="Kolkata"/>
    <x v="6"/>
    <n v="3452.75"/>
  </r>
  <r>
    <s v="Running"/>
    <s v="Free RN"/>
    <x v="0"/>
    <s v="Alphabet"/>
    <s v="M"/>
    <s v="Yes"/>
    <m/>
    <s v="Available"/>
    <m/>
    <m/>
    <s v="Invalid"/>
    <s v="Exclude"/>
    <n v="0"/>
    <s v="Insufficient Data"/>
    <s v="Missing Information"/>
    <s v="Exclude"/>
    <x v="309"/>
    <d v="2024-09-03T00:00:00"/>
    <s v="Yes"/>
    <s v="Retail"/>
    <s v="Hyderabad"/>
    <x v="1"/>
    <n v="2790.67"/>
  </r>
  <r>
    <s v="Running"/>
    <s v="Pegasus Turbo"/>
    <x v="5"/>
    <s v="Number"/>
    <s v="9"/>
    <s v="Yes"/>
    <m/>
    <s v="Available"/>
    <m/>
    <n v="0.32"/>
    <s v="Valid"/>
    <s v="Include"/>
    <n v="0"/>
    <s v="Insufficient Data"/>
    <s v="Missing Information"/>
    <s v="Exclude"/>
    <x v="232"/>
    <d v="2024-09-05T00:00:00"/>
    <s v="Yes"/>
    <s v="Retail"/>
    <s v="Hyderabad"/>
    <x v="1"/>
    <n v="3503.26"/>
  </r>
  <r>
    <s v="Running"/>
    <s v="Free RN"/>
    <x v="7"/>
    <s v="Number"/>
    <s v="12"/>
    <s v="Yes"/>
    <m/>
    <s v="Available"/>
    <n v="3671.95"/>
    <m/>
    <s v="Invalid"/>
    <s v="Exclude"/>
    <n v="0"/>
    <s v="Insufficient Data"/>
    <s v="Missing Information"/>
    <s v="Exclude"/>
    <x v="2"/>
    <s v="Missing Date"/>
    <s v="No"/>
    <s v="Retail"/>
    <s v="Pune"/>
    <x v="3"/>
    <n v="2797.91"/>
  </r>
  <r>
    <s v="Basketball"/>
    <s v="Zoom Freak"/>
    <x v="4"/>
    <s v="Missing"/>
    <s v="Unknown"/>
    <s v="No"/>
    <m/>
    <s v="Available"/>
    <n v="2365.6"/>
    <m/>
    <s v="Invalid"/>
    <s v="Exclude"/>
    <n v="0"/>
    <s v="Insufficient Data"/>
    <s v="Missing Information"/>
    <s v="Exclude"/>
    <x v="413"/>
    <d v="2025-06-07T00:00:00"/>
    <s v="Yes"/>
    <s v="Retail"/>
    <s v="Mumbai"/>
    <x v="2"/>
    <n v="-178.54"/>
  </r>
  <r>
    <s v="Soccer"/>
    <s v="Tiempo Legend"/>
    <x v="1"/>
    <s v="Alphabet"/>
    <s v="L"/>
    <s v="Yes"/>
    <m/>
    <s v="Available"/>
    <m/>
    <n v="0.83"/>
    <s v="Valid"/>
    <s v="Include"/>
    <n v="0"/>
    <s v="Insufficient Data"/>
    <s v="Missing Information"/>
    <s v="Exclude"/>
    <x v="2"/>
    <s v="Missing Date"/>
    <s v="No"/>
    <s v="Retail"/>
    <s v="Hyderabad"/>
    <x v="1"/>
    <n v="2668.14"/>
  </r>
  <r>
    <s v="Training"/>
    <s v="Metcon 7"/>
    <x v="2"/>
    <s v="Alphabet"/>
    <s v="XL"/>
    <s v="Yes"/>
    <n v="2"/>
    <s v="Sold"/>
    <n v="3139.93"/>
    <n v="0.46"/>
    <s v="Valid"/>
    <s v="Include"/>
    <n v="3391.12"/>
    <n v="3391.1244000000002"/>
    <s v="Valid Revenue"/>
    <s v="Include"/>
    <x v="2"/>
    <s v="Missing Date"/>
    <s v="No"/>
    <s v="Online"/>
    <s v="Kolkata"/>
    <x v="6"/>
    <n v="3548.13"/>
  </r>
  <r>
    <s v="Training"/>
    <s v="Flex Trainer"/>
    <x v="5"/>
    <s v="Number"/>
    <s v="9"/>
    <s v="Yes"/>
    <m/>
    <s v="Available"/>
    <m/>
    <m/>
    <s v="Invalid"/>
    <s v="Exclude"/>
    <n v="0"/>
    <s v="Insufficient Data"/>
    <s v="Missing Information"/>
    <s v="Exclude"/>
    <x v="13"/>
    <d v="2025-01-17T00:00:00"/>
    <s v="Yes"/>
    <s v="Online"/>
    <s v="Bangalore"/>
    <x v="5"/>
    <n v="61.45"/>
  </r>
  <r>
    <s v="Lifestyle"/>
    <s v="Blazer Mid"/>
    <x v="1"/>
    <s v="Alphabet"/>
    <s v="L"/>
    <s v="Yes"/>
    <n v="4"/>
    <s v="Sold"/>
    <n v="4904.79"/>
    <n v="1.19"/>
    <s v="Invalid"/>
    <s v="Exclude"/>
    <n v="-3727.64"/>
    <s v="Insufficient Data"/>
    <s v="Missing Information"/>
    <s v="Exclude"/>
    <x v="364"/>
    <d v="2023-11-08T00:00:00"/>
    <s v="Yes"/>
    <s v="Retail"/>
    <s v="Pune"/>
    <x v="3"/>
    <n v="2633.82"/>
  </r>
  <r>
    <s v="Running"/>
    <s v="React Infinity"/>
    <x v="2"/>
    <s v="Alphabet"/>
    <s v="XL"/>
    <s v="Yes"/>
    <m/>
    <s v="Available"/>
    <m/>
    <m/>
    <s v="Invalid"/>
    <s v="Exclude"/>
    <n v="0"/>
    <s v="Insufficient Data"/>
    <s v="Missing Information"/>
    <s v="Exclude"/>
    <x v="232"/>
    <d v="2024-09-05T00:00:00"/>
    <s v="Yes"/>
    <s v="Online"/>
    <s v="Mumbai"/>
    <x v="2"/>
    <n v="3005.03"/>
  </r>
  <r>
    <s v="Running"/>
    <s v="React Infinity"/>
    <x v="4"/>
    <s v="Missing"/>
    <s v="Unknown"/>
    <s v="No"/>
    <m/>
    <s v="Available"/>
    <m/>
    <n v="0.43"/>
    <s v="Valid"/>
    <s v="Include"/>
    <n v="0"/>
    <s v="Insufficient Data"/>
    <s v="Missing Information"/>
    <s v="Exclude"/>
    <x v="122"/>
    <d v="2025-06-08T00:00:00"/>
    <s v="Yes"/>
    <s v="Online"/>
    <s v="Delhi"/>
    <x v="4"/>
    <n v="1143.45"/>
  </r>
  <r>
    <s v="Running"/>
    <s v="Free RN"/>
    <x v="6"/>
    <s v="Number"/>
    <s v="6"/>
    <s v="Yes"/>
    <n v="1"/>
    <s v="Sold"/>
    <n v="5381.5"/>
    <m/>
    <s v="Invalid"/>
    <s v="Exclude"/>
    <n v="0"/>
    <n v="5381.5"/>
    <s v="Valid Revenue"/>
    <s v="Include"/>
    <x v="357"/>
    <d v="2025-01-03T00:00:00"/>
    <s v="Yes"/>
    <s v="Retail"/>
    <s v="Pune"/>
    <x v="3"/>
    <n v="57.84"/>
  </r>
  <r>
    <s v="Soccer"/>
    <s v="Phantom GT"/>
    <x v="1"/>
    <s v="Alphabet"/>
    <s v="L"/>
    <s v="Yes"/>
    <m/>
    <s v="Available"/>
    <n v="7652.31"/>
    <m/>
    <s v="Invalid"/>
    <s v="Exclude"/>
    <n v="0"/>
    <s v="Insufficient Data"/>
    <s v="Missing Information"/>
    <s v="Exclude"/>
    <x v="556"/>
    <d v="2023-09-29T00:00:00"/>
    <s v="Yes"/>
    <s v="Retail"/>
    <s v="Bangalore"/>
    <x v="5"/>
    <n v="1515.95"/>
  </r>
  <r>
    <s v="Running"/>
    <s v="Air Zoom"/>
    <x v="1"/>
    <s v="Alphabet"/>
    <s v="L"/>
    <s v="Yes"/>
    <n v="0"/>
    <s v="Available"/>
    <n v="4034.25"/>
    <m/>
    <s v="Invalid"/>
    <s v="Exclude"/>
    <n v="0"/>
    <n v="0"/>
    <s v="No Recorded Revenue"/>
    <s v="Exclude"/>
    <x v="557"/>
    <d v="2023-09-04T00:00:00"/>
    <s v="Yes"/>
    <s v="Retail"/>
    <s v="Delhi"/>
    <x v="4"/>
    <n v="363.8"/>
  </r>
  <r>
    <s v="Lifestyle"/>
    <s v="Blazer Mid"/>
    <x v="0"/>
    <s v="Alphabet"/>
    <s v="M"/>
    <s v="Yes"/>
    <n v="1"/>
    <s v="Sold"/>
    <m/>
    <m/>
    <s v="Invalid"/>
    <s v="Exclude"/>
    <n v="0"/>
    <s v="Insufficient Data"/>
    <s v="Missing Information"/>
    <s v="Exclude"/>
    <x v="65"/>
    <d v="2024-12-02T00:00:00"/>
    <s v="Yes"/>
    <s v="Online"/>
    <s v="Pune"/>
    <x v="3"/>
    <n v="2133.39"/>
  </r>
  <r>
    <s v="Lifestyle"/>
    <s v="Dunk Low"/>
    <x v="4"/>
    <s v="Missing"/>
    <s v="Unknown"/>
    <s v="No"/>
    <n v="2"/>
    <s v="Sold"/>
    <n v="8546.9"/>
    <m/>
    <s v="Invalid"/>
    <s v="Exclude"/>
    <n v="0"/>
    <n v="17093.8"/>
    <s v="Valid Revenue"/>
    <s v="Include"/>
    <x v="228"/>
    <d v="2024-11-04T00:00:00"/>
    <s v="Yes"/>
    <s v="Retail"/>
    <s v="Pune"/>
    <x v="3"/>
    <n v="-357.43"/>
  </r>
  <r>
    <s v="Lifestyle"/>
    <s v="Waffle One"/>
    <x v="4"/>
    <s v="Missing"/>
    <s v="Unknown"/>
    <s v="No"/>
    <n v="2"/>
    <s v="Sold"/>
    <m/>
    <m/>
    <s v="Invalid"/>
    <s v="Exclude"/>
    <n v="0"/>
    <s v="Insufficient Data"/>
    <s v="Missing Information"/>
    <s v="Exclude"/>
    <x v="196"/>
    <d v="2025-04-04T00:00:00"/>
    <s v="Yes"/>
    <s v="Online"/>
    <s v="Hyderabad"/>
    <x v="1"/>
    <n v="2700.85"/>
  </r>
  <r>
    <s v="Soccer"/>
    <s v="Premier III"/>
    <x v="2"/>
    <s v="Alphabet"/>
    <s v="XL"/>
    <s v="Yes"/>
    <n v="2"/>
    <s v="Sold"/>
    <m/>
    <n v="0.49"/>
    <s v="Valid"/>
    <s v="Include"/>
    <n v="0"/>
    <s v="Insufficient Data"/>
    <s v="Missing Information"/>
    <s v="Exclude"/>
    <x v="480"/>
    <d v="2025-01-18T00:00:00"/>
    <s v="Yes"/>
    <s v="Retail"/>
    <s v="Kolkata"/>
    <x v="6"/>
    <n v="3905.15"/>
  </r>
  <r>
    <s v="Basketball"/>
    <s v="Kyrie Flytrap"/>
    <x v="1"/>
    <s v="Alphabet"/>
    <s v="L"/>
    <s v="Yes"/>
    <n v="2"/>
    <s v="Sold"/>
    <m/>
    <n v="0.15"/>
    <s v="Valid"/>
    <s v="Include"/>
    <n v="0"/>
    <s v="Insufficient Data"/>
    <s v="Missing Information"/>
    <s v="Exclude"/>
    <x v="444"/>
    <d v="2025-05-16T00:00:00"/>
    <s v="Yes"/>
    <s v="Retail"/>
    <s v="Bangalore"/>
    <x v="5"/>
    <n v="3590.87"/>
  </r>
  <r>
    <s v="Training"/>
    <s v="Metcon 7"/>
    <x v="2"/>
    <s v="Alphabet"/>
    <s v="XL"/>
    <s v="Yes"/>
    <m/>
    <s v="Available"/>
    <m/>
    <m/>
    <s v="Invalid"/>
    <s v="Exclude"/>
    <n v="0"/>
    <s v="Insufficient Data"/>
    <s v="Missing Information"/>
    <s v="Exclude"/>
    <x v="355"/>
    <d v="2025-01-15T00:00:00"/>
    <s v="Yes"/>
    <s v="Online"/>
    <s v="Bangalore"/>
    <x v="5"/>
    <n v="-537.53"/>
  </r>
  <r>
    <s v="Basketball"/>
    <s v="Air Jordan"/>
    <x v="2"/>
    <s v="Alphabet"/>
    <s v="XL"/>
    <s v="Yes"/>
    <m/>
    <s v="Available"/>
    <n v="6378.45"/>
    <m/>
    <s v="Invalid"/>
    <s v="Exclude"/>
    <n v="0"/>
    <s v="Insufficient Data"/>
    <s v="Missing Information"/>
    <s v="Exclude"/>
    <x v="46"/>
    <d v="2025-06-06T00:00:00"/>
    <s v="Yes"/>
    <s v="Retail"/>
    <s v="Hyderabad"/>
    <x v="1"/>
    <n v="2573.36"/>
  </r>
  <r>
    <s v="Soccer"/>
    <s v="Phantom GT"/>
    <x v="0"/>
    <s v="Alphabet"/>
    <s v="M"/>
    <s v="Yes"/>
    <n v="4"/>
    <s v="Sold"/>
    <n v="4840.5"/>
    <m/>
    <s v="Invalid"/>
    <s v="Exclude"/>
    <n v="0"/>
    <n v="19362"/>
    <s v="Valid Revenue"/>
    <s v="Include"/>
    <x v="2"/>
    <s v="Missing Date"/>
    <s v="No"/>
    <s v="Retail"/>
    <s v="Hyderabad"/>
    <x v="1"/>
    <n v="3226.65"/>
  </r>
  <r>
    <s v="Basketball"/>
    <s v="Zoom Freak"/>
    <x v="1"/>
    <s v="Alphabet"/>
    <s v="L"/>
    <s v="Yes"/>
    <n v="3"/>
    <s v="Sold"/>
    <n v="3844.82"/>
    <m/>
    <s v="Invalid"/>
    <s v="Exclude"/>
    <n v="0"/>
    <n v="11534.460000000001"/>
    <s v="Valid Revenue"/>
    <s v="Include"/>
    <x v="156"/>
    <d v="2025-02-09T00:00:00"/>
    <s v="Yes"/>
    <s v="Online"/>
    <s v="Hyderabad"/>
    <x v="1"/>
    <n v="-289.83"/>
  </r>
  <r>
    <s v="Training"/>
    <s v="Flex Trainer"/>
    <x v="0"/>
    <s v="Alphabet"/>
    <s v="M"/>
    <s v="Yes"/>
    <m/>
    <s v="Available"/>
    <m/>
    <m/>
    <s v="Invalid"/>
    <s v="Exclude"/>
    <n v="0"/>
    <s v="Insufficient Data"/>
    <s v="Missing Information"/>
    <s v="Exclude"/>
    <x v="2"/>
    <s v="Missing Date"/>
    <s v="No"/>
    <s v="Online"/>
    <s v="Hyderabad"/>
    <x v="1"/>
    <n v="2607.5700000000002"/>
  </r>
  <r>
    <s v="Training"/>
    <s v="SuperRep Go"/>
    <x v="0"/>
    <s v="Alphabet"/>
    <s v="M"/>
    <s v="Yes"/>
    <n v="4"/>
    <s v="Sold"/>
    <n v="2720.7"/>
    <m/>
    <s v="Invalid"/>
    <s v="Exclude"/>
    <n v="0"/>
    <n v="10882.8"/>
    <s v="Valid Revenue"/>
    <s v="Include"/>
    <x v="319"/>
    <d v="2025-04-08T00:00:00"/>
    <s v="Yes"/>
    <s v="Online"/>
    <s v="Pune"/>
    <x v="3"/>
    <n v="-818.53"/>
  </r>
  <r>
    <s v="Basketball"/>
    <s v="Kyrie Flytrap"/>
    <x v="2"/>
    <s v="Alphabet"/>
    <s v="XL"/>
    <s v="Yes"/>
    <n v="2"/>
    <s v="Sold"/>
    <m/>
    <m/>
    <s v="Invalid"/>
    <s v="Exclude"/>
    <n v="0"/>
    <s v="Insufficient Data"/>
    <s v="Missing Information"/>
    <s v="Exclude"/>
    <x v="536"/>
    <d v="2023-11-25T00:00:00"/>
    <s v="Yes"/>
    <s v="Retail"/>
    <s v="Hyderabad"/>
    <x v="1"/>
    <n v="3972.33"/>
  </r>
  <r>
    <s v="Basketball"/>
    <s v="Zoom Freak"/>
    <x v="4"/>
    <s v="Missing"/>
    <s v="Unknown"/>
    <s v="No"/>
    <n v="3"/>
    <s v="Sold"/>
    <m/>
    <m/>
    <s v="Invalid"/>
    <s v="Exclude"/>
    <n v="0"/>
    <s v="Insufficient Data"/>
    <s v="Missing Information"/>
    <s v="Exclude"/>
    <x v="2"/>
    <s v="Missing Date"/>
    <s v="No"/>
    <s v="Retail"/>
    <s v="Delhi"/>
    <x v="4"/>
    <n v="-735.65"/>
  </r>
  <r>
    <s v="Lifestyle"/>
    <s v="Dunk Low"/>
    <x v="4"/>
    <s v="Missing"/>
    <s v="Unknown"/>
    <s v="No"/>
    <n v="0"/>
    <s v="Available"/>
    <m/>
    <m/>
    <s v="Invalid"/>
    <s v="Exclude"/>
    <n v="0"/>
    <s v="Insufficient Data"/>
    <s v="Missing Information"/>
    <s v="Exclude"/>
    <x v="27"/>
    <d v="2025-04-22T00:00:00"/>
    <s v="Yes"/>
    <s v="Retail"/>
    <s v="Hyderabad"/>
    <x v="1"/>
    <n v="-324.47000000000003"/>
  </r>
  <r>
    <s v="Basketball"/>
    <s v="Zoom Freak"/>
    <x v="2"/>
    <s v="Alphabet"/>
    <s v="XL"/>
    <s v="Yes"/>
    <m/>
    <s v="Available"/>
    <n v="6172.36"/>
    <m/>
    <s v="Invalid"/>
    <s v="Exclude"/>
    <n v="0"/>
    <s v="Insufficient Data"/>
    <s v="Missing Information"/>
    <s v="Exclude"/>
    <x v="137"/>
    <d v="2025-04-15T00:00:00"/>
    <s v="Yes"/>
    <s v="Online"/>
    <s v="Mumbai"/>
    <x v="2"/>
    <n v="-551.75"/>
  </r>
  <r>
    <s v="Soccer"/>
    <s v="Premier III"/>
    <x v="1"/>
    <s v="Alphabet"/>
    <s v="L"/>
    <s v="Yes"/>
    <n v="3"/>
    <s v="Sold"/>
    <m/>
    <m/>
    <s v="Invalid"/>
    <s v="Exclude"/>
    <n v="0"/>
    <s v="Insufficient Data"/>
    <s v="Missing Information"/>
    <s v="Exclude"/>
    <x v="558"/>
    <d v="2024-05-05T00:00:00"/>
    <s v="Yes"/>
    <s v="Retail"/>
    <s v="Kolkata"/>
    <x v="6"/>
    <n v="2036.39"/>
  </r>
  <r>
    <s v="Soccer"/>
    <s v="Phantom GT"/>
    <x v="1"/>
    <s v="Alphabet"/>
    <s v="L"/>
    <s v="Yes"/>
    <m/>
    <s v="Available"/>
    <m/>
    <m/>
    <s v="Invalid"/>
    <s v="Exclude"/>
    <n v="0"/>
    <s v="Insufficient Data"/>
    <s v="Missing Information"/>
    <s v="Exclude"/>
    <x v="559"/>
    <d v="2024-05-22T00:00:00"/>
    <s v="Yes"/>
    <s v="Retail"/>
    <s v="Hyderabad"/>
    <x v="1"/>
    <n v="1366.18"/>
  </r>
  <r>
    <s v="Lifestyle"/>
    <s v="Dunk Low"/>
    <x v="5"/>
    <s v="Number"/>
    <s v="9"/>
    <s v="Yes"/>
    <n v="3"/>
    <s v="Sold"/>
    <n v="7953"/>
    <n v="1.21"/>
    <s v="Invalid"/>
    <s v="Exclude"/>
    <n v="-5010.3900000000003"/>
    <s v="Insufficient Data"/>
    <s v="Missing Information"/>
    <s v="Exclude"/>
    <x v="271"/>
    <d v="2025-05-12T00:00:00"/>
    <s v="Yes"/>
    <s v="Retail"/>
    <s v="Hyderabad"/>
    <x v="1"/>
    <n v="-665.22"/>
  </r>
  <r>
    <s v="Running"/>
    <s v="React Infinity"/>
    <x v="8"/>
    <s v="Number"/>
    <s v="7"/>
    <s v="Yes"/>
    <n v="4"/>
    <s v="Sold"/>
    <m/>
    <n v="0.36"/>
    <s v="Valid"/>
    <s v="Include"/>
    <n v="0"/>
    <s v="Insufficient Data"/>
    <s v="Missing Information"/>
    <s v="Exclude"/>
    <x v="3"/>
    <d v="2024-10-04T00:00:00"/>
    <s v="Yes"/>
    <s v="Online"/>
    <s v="Kolkata"/>
    <x v="6"/>
    <n v="243.39"/>
  </r>
  <r>
    <s v="Training"/>
    <s v="Metcon 7"/>
    <x v="2"/>
    <s v="Alphabet"/>
    <s v="XL"/>
    <s v="Yes"/>
    <n v="1"/>
    <s v="Sold"/>
    <n v="5915.27"/>
    <n v="0.12"/>
    <s v="Valid"/>
    <s v="Include"/>
    <n v="5205.4399999999996"/>
    <n v="5205.4376000000002"/>
    <s v="Valid Revenue"/>
    <s v="Include"/>
    <x v="478"/>
    <d v="2024-12-15T00:00:00"/>
    <s v="Yes"/>
    <s v="Retail"/>
    <s v="Mumbai"/>
    <x v="2"/>
    <n v="3456.95"/>
  </r>
  <r>
    <s v="Soccer"/>
    <s v="Mercurial Superfly"/>
    <x v="0"/>
    <s v="Alphabet"/>
    <s v="M"/>
    <s v="Yes"/>
    <n v="2"/>
    <s v="Sold"/>
    <n v="3469.31"/>
    <n v="0.28000000000000003"/>
    <s v="Valid"/>
    <s v="Include"/>
    <n v="4995.8100000000004"/>
    <n v="4995.8063999999995"/>
    <s v="Valid Revenue"/>
    <s v="Include"/>
    <x v="256"/>
    <d v="2025-01-26T00:00:00"/>
    <s v="Yes"/>
    <s v="Retail"/>
    <s v="Pune"/>
    <x v="3"/>
    <n v="2671.58"/>
  </r>
  <r>
    <s v="Running"/>
    <s v="Free RN"/>
    <x v="2"/>
    <s v="Alphabet"/>
    <s v="XL"/>
    <s v="Yes"/>
    <n v="0"/>
    <s v="Available"/>
    <m/>
    <m/>
    <s v="Invalid"/>
    <s v="Exclude"/>
    <n v="0"/>
    <s v="Insufficient Data"/>
    <s v="Missing Information"/>
    <s v="Exclude"/>
    <x v="158"/>
    <d v="2024-12-12T00:00:00"/>
    <s v="Yes"/>
    <s v="Retail"/>
    <s v="Delhi"/>
    <x v="4"/>
    <n v="1574.91"/>
  </r>
  <r>
    <s v="Basketball"/>
    <s v="Air Jordan"/>
    <x v="3"/>
    <s v="Number"/>
    <s v="11"/>
    <s v="Yes"/>
    <n v="2"/>
    <s v="Sold"/>
    <m/>
    <m/>
    <s v="Invalid"/>
    <s v="Exclude"/>
    <n v="0"/>
    <s v="Insufficient Data"/>
    <s v="Missing Information"/>
    <s v="Exclude"/>
    <x v="290"/>
    <d v="2025-06-10T00:00:00"/>
    <s v="Yes"/>
    <s v="Retail"/>
    <s v="Mumbai"/>
    <x v="2"/>
    <n v="2717.93"/>
  </r>
  <r>
    <s v="Lifestyle"/>
    <s v="Air Force 1"/>
    <x v="5"/>
    <s v="Number"/>
    <s v="9"/>
    <s v="Yes"/>
    <n v="0"/>
    <s v="Available"/>
    <n v="5053.29"/>
    <m/>
    <s v="Invalid"/>
    <s v="Exclude"/>
    <n v="0"/>
    <n v="0"/>
    <s v="No Recorded Revenue"/>
    <s v="Exclude"/>
    <x v="219"/>
    <d v="2025-02-24T00:00:00"/>
    <s v="Yes"/>
    <s v="Retail"/>
    <s v="Kolkata"/>
    <x v="6"/>
    <n v="3206.34"/>
  </r>
  <r>
    <s v="Lifestyle"/>
    <s v="Air Force 1"/>
    <x v="4"/>
    <s v="Missing"/>
    <s v="Unknown"/>
    <s v="No"/>
    <n v="1"/>
    <s v="Sold"/>
    <n v="4745.4799999999996"/>
    <m/>
    <s v="Invalid"/>
    <s v="Exclude"/>
    <n v="0"/>
    <n v="4745.4799999999996"/>
    <s v="Valid Revenue"/>
    <s v="Include"/>
    <x v="2"/>
    <s v="Missing Date"/>
    <s v="No"/>
    <s v="Retail"/>
    <s v="Mumbai"/>
    <x v="2"/>
    <n v="174.49"/>
  </r>
  <r>
    <s v="Lifestyle"/>
    <s v="Dunk Low"/>
    <x v="4"/>
    <s v="Missing"/>
    <s v="Unknown"/>
    <s v="No"/>
    <n v="0"/>
    <s v="Available"/>
    <n v="2049.73"/>
    <m/>
    <s v="Invalid"/>
    <s v="Exclude"/>
    <n v="0"/>
    <n v="0"/>
    <s v="No Recorded Revenue"/>
    <s v="Exclude"/>
    <x v="497"/>
    <d v="2024-11-08T00:00:00"/>
    <s v="Yes"/>
    <s v="Online"/>
    <s v="Pune"/>
    <x v="3"/>
    <n v="2543.16"/>
  </r>
  <r>
    <s v="Lifestyle"/>
    <s v="Blazer Mid"/>
    <x v="0"/>
    <s v="Alphabet"/>
    <s v="M"/>
    <s v="Yes"/>
    <n v="1"/>
    <s v="Sold"/>
    <m/>
    <m/>
    <s v="Invalid"/>
    <s v="Exclude"/>
    <n v="0"/>
    <s v="Insufficient Data"/>
    <s v="Missing Information"/>
    <s v="Exclude"/>
    <x v="519"/>
    <d v="2025-04-27T00:00:00"/>
    <s v="Yes"/>
    <s v="Online"/>
    <s v="bengaluru"/>
    <x v="0"/>
    <n v="-86.63"/>
  </r>
  <r>
    <s v="Training"/>
    <s v="Flex Trainer"/>
    <x v="2"/>
    <s v="Alphabet"/>
    <s v="XL"/>
    <s v="Yes"/>
    <n v="1"/>
    <s v="Sold"/>
    <m/>
    <m/>
    <s v="Invalid"/>
    <s v="Exclude"/>
    <n v="0"/>
    <s v="Insufficient Data"/>
    <s v="Missing Information"/>
    <s v="Exclude"/>
    <x v="284"/>
    <d v="2025-05-26T00:00:00"/>
    <s v="Yes"/>
    <s v="Retail"/>
    <s v="bengaluru"/>
    <x v="0"/>
    <n v="2814.75"/>
  </r>
  <r>
    <s v="Running"/>
    <s v="Pegasus Turbo"/>
    <x v="0"/>
    <s v="Alphabet"/>
    <s v="M"/>
    <s v="Yes"/>
    <m/>
    <s v="Available"/>
    <n v="2915.54"/>
    <m/>
    <s v="Invalid"/>
    <s v="Exclude"/>
    <n v="0"/>
    <s v="Insufficient Data"/>
    <s v="Missing Information"/>
    <s v="Exclude"/>
    <x v="485"/>
    <d v="2025-01-02T00:00:00"/>
    <s v="Yes"/>
    <s v="Retail"/>
    <s v="Delhi"/>
    <x v="4"/>
    <n v="-1188.6400000000001"/>
  </r>
  <r>
    <s v="Basketball"/>
    <s v="Kyrie Flytrap"/>
    <x v="7"/>
    <s v="Number"/>
    <s v="12"/>
    <s v="Yes"/>
    <n v="3"/>
    <s v="Sold"/>
    <n v="8629.75"/>
    <m/>
    <s v="Invalid"/>
    <s v="Exclude"/>
    <n v="0"/>
    <n v="25889.25"/>
    <s v="Valid Revenue"/>
    <s v="Include"/>
    <x v="2"/>
    <s v="Missing Date"/>
    <s v="No"/>
    <s v="Online"/>
    <s v="Mumbai"/>
    <x v="2"/>
    <n v="2417.15"/>
  </r>
  <r>
    <s v="Basketball"/>
    <s v="Kyrie Flytrap"/>
    <x v="2"/>
    <s v="Alphabet"/>
    <s v="XL"/>
    <s v="Yes"/>
    <n v="1"/>
    <s v="Sold"/>
    <m/>
    <n v="0.32"/>
    <s v="Valid"/>
    <s v="Include"/>
    <n v="0"/>
    <s v="Insufficient Data"/>
    <s v="Missing Information"/>
    <s v="Exclude"/>
    <x v="560"/>
    <d v="2023-12-16T00:00:00"/>
    <s v="Yes"/>
    <s v="Retail"/>
    <s v="Hyderabad"/>
    <x v="1"/>
    <n v="450.51"/>
  </r>
  <r>
    <s v="Lifestyle"/>
    <s v="Air Force 1"/>
    <x v="1"/>
    <s v="Alphabet"/>
    <s v="L"/>
    <s v="Yes"/>
    <n v="-1"/>
    <s v="Check Return/Refund"/>
    <n v="2452.52"/>
    <n v="0.12"/>
    <s v="Valid"/>
    <s v="Include"/>
    <n v="-2158.2199999999998"/>
    <n v="-2158.2175999999999"/>
    <s v="Negative Revenue"/>
    <s v="Exclude"/>
    <x v="217"/>
    <d v="2024-07-26T00:00:00"/>
    <s v="Yes"/>
    <s v="Retail"/>
    <s v="Hyderabad"/>
    <x v="1"/>
    <n v="-1199.45"/>
  </r>
  <r>
    <s v="Soccer"/>
    <s v="Premier III"/>
    <x v="1"/>
    <s v="Alphabet"/>
    <s v="L"/>
    <s v="Yes"/>
    <m/>
    <s v="Available"/>
    <n v="6500.77"/>
    <n v="0.22"/>
    <s v="Valid"/>
    <s v="Include"/>
    <n v="0"/>
    <s v="Insufficient Data"/>
    <s v="Missing Information"/>
    <s v="Exclude"/>
    <x v="118"/>
    <d v="2024-10-28T00:00:00"/>
    <s v="Yes"/>
    <s v="Retail"/>
    <s v="Mumbai"/>
    <x v="2"/>
    <n v="870.08"/>
  </r>
  <r>
    <s v="Training"/>
    <s v="SuperRep Go"/>
    <x v="4"/>
    <s v="Missing"/>
    <s v="Unknown"/>
    <s v="No"/>
    <n v="-1"/>
    <s v="Check Return/Refund"/>
    <m/>
    <n v="0.59"/>
    <s v="Valid"/>
    <s v="Include"/>
    <n v="0"/>
    <s v="Insufficient Data"/>
    <s v="Missing Information"/>
    <s v="Exclude"/>
    <x v="2"/>
    <s v="Missing Date"/>
    <s v="No"/>
    <s v="Online"/>
    <s v="Kolkata"/>
    <x v="6"/>
    <n v="3055.56"/>
  </r>
  <r>
    <s v="Soccer"/>
    <s v="Tiempo Legend"/>
    <x v="0"/>
    <s v="Alphabet"/>
    <s v="M"/>
    <s v="Yes"/>
    <n v="-1"/>
    <s v="Check Return/Refund"/>
    <n v="9682.2000000000007"/>
    <m/>
    <s v="Invalid"/>
    <s v="Exclude"/>
    <n v="0"/>
    <n v="-9682.2000000000007"/>
    <s v="Negative Revenue"/>
    <s v="Exclude"/>
    <x v="2"/>
    <s v="Missing Date"/>
    <s v="No"/>
    <s v="Online"/>
    <s v="Hyderabad"/>
    <x v="1"/>
    <n v="570.41999999999996"/>
  </r>
  <r>
    <s v="Lifestyle"/>
    <s v="Waffle One"/>
    <x v="2"/>
    <s v="Alphabet"/>
    <s v="XL"/>
    <s v="Yes"/>
    <m/>
    <s v="Available"/>
    <m/>
    <m/>
    <s v="Invalid"/>
    <s v="Exclude"/>
    <n v="0"/>
    <s v="Insufficient Data"/>
    <s v="Missing Information"/>
    <s v="Exclude"/>
    <x v="2"/>
    <s v="Missing Date"/>
    <s v="No"/>
    <s v="Retail"/>
    <s v="Hyderabad"/>
    <x v="1"/>
    <n v="1800.98"/>
  </r>
  <r>
    <s v="Running"/>
    <s v="React Infinity"/>
    <x v="1"/>
    <s v="Alphabet"/>
    <s v="L"/>
    <s v="Yes"/>
    <m/>
    <s v="Available"/>
    <m/>
    <m/>
    <s v="Invalid"/>
    <s v="Exclude"/>
    <n v="0"/>
    <s v="Insufficient Data"/>
    <s v="Missing Information"/>
    <s v="Exclude"/>
    <x v="2"/>
    <s v="Missing Date"/>
    <s v="No"/>
    <s v="Retail"/>
    <s v="Pune"/>
    <x v="3"/>
    <n v="2280.52"/>
  </r>
  <r>
    <s v="Soccer"/>
    <s v="Premier III"/>
    <x v="3"/>
    <s v="Number"/>
    <s v="11"/>
    <s v="Yes"/>
    <n v="3"/>
    <s v="Sold"/>
    <n v="8317.5300000000007"/>
    <n v="0.6"/>
    <s v="Valid"/>
    <s v="Include"/>
    <n v="9981.0400000000009"/>
    <n v="9981.0360000000019"/>
    <s v="Valid Revenue"/>
    <s v="Include"/>
    <x v="413"/>
    <d v="2025-06-07T00:00:00"/>
    <s v="Yes"/>
    <s v="Retail"/>
    <s v="Pune"/>
    <x v="3"/>
    <n v="1821.65"/>
  </r>
  <r>
    <s v="Basketball"/>
    <s v="Kyrie Flytrap"/>
    <x v="4"/>
    <s v="Missing"/>
    <s v="Unknown"/>
    <s v="No"/>
    <m/>
    <s v="Available"/>
    <n v="4917.28"/>
    <n v="0.82"/>
    <s v="Valid"/>
    <s v="Include"/>
    <n v="0"/>
    <s v="Insufficient Data"/>
    <s v="Missing Information"/>
    <s v="Exclude"/>
    <x v="2"/>
    <s v="Missing Date"/>
    <s v="No"/>
    <s v="Online"/>
    <s v="Mumbai"/>
    <x v="2"/>
    <n v="2769.22"/>
  </r>
  <r>
    <s v="Basketball"/>
    <s v="LeBron 20"/>
    <x v="4"/>
    <s v="Missing"/>
    <s v="Unknown"/>
    <s v="No"/>
    <n v="3"/>
    <s v="Sold"/>
    <m/>
    <n v="0.85"/>
    <s v="Valid"/>
    <s v="Include"/>
    <n v="0"/>
    <s v="Insufficient Data"/>
    <s v="Missing Information"/>
    <s v="Exclude"/>
    <x v="487"/>
    <d v="2024-08-13T00:00:00"/>
    <s v="Yes"/>
    <s v="Online"/>
    <s v="Delhi"/>
    <x v="4"/>
    <n v="347.96"/>
  </r>
  <r>
    <s v="Soccer"/>
    <s v="Mercurial Superfly"/>
    <x v="4"/>
    <s v="Missing"/>
    <s v="Unknown"/>
    <s v="No"/>
    <m/>
    <s v="Available"/>
    <n v="4743.16"/>
    <m/>
    <s v="Invalid"/>
    <s v="Exclude"/>
    <n v="0"/>
    <s v="Insufficient Data"/>
    <s v="Missing Information"/>
    <s v="Exclude"/>
    <x v="483"/>
    <d v="2024-03-06T00:00:00"/>
    <s v="Yes"/>
    <s v="Retail"/>
    <s v="Mumbai"/>
    <x v="2"/>
    <n v="3480.06"/>
  </r>
  <r>
    <s v="Lifestyle"/>
    <s v="Air Force 1"/>
    <x v="2"/>
    <s v="Alphabet"/>
    <s v="XL"/>
    <s v="Yes"/>
    <m/>
    <s v="Available"/>
    <n v="3918.43"/>
    <m/>
    <s v="Invalid"/>
    <s v="Exclude"/>
    <n v="0"/>
    <s v="Insufficient Data"/>
    <s v="Missing Information"/>
    <s v="Exclude"/>
    <x v="309"/>
    <d v="2024-09-03T00:00:00"/>
    <s v="Yes"/>
    <s v="Retail"/>
    <s v="Kolkata"/>
    <x v="6"/>
    <n v="2820.24"/>
  </r>
  <r>
    <s v="Soccer"/>
    <s v="Premier III"/>
    <x v="2"/>
    <s v="Alphabet"/>
    <s v="XL"/>
    <s v="Yes"/>
    <n v="3"/>
    <s v="Sold"/>
    <n v="6077.13"/>
    <n v="1.1299999999999999"/>
    <s v="Invalid"/>
    <s v="Exclude"/>
    <n v="-2370.08"/>
    <s v="Insufficient Data"/>
    <s v="Missing Information"/>
    <s v="Exclude"/>
    <x v="561"/>
    <d v="2023-11-27T00:00:00"/>
    <s v="Yes"/>
    <s v="Online"/>
    <s v="Mumbai"/>
    <x v="2"/>
    <n v="3173.31"/>
  </r>
  <r>
    <s v="Basketball"/>
    <s v="LeBron 20"/>
    <x v="0"/>
    <s v="Alphabet"/>
    <s v="M"/>
    <s v="Yes"/>
    <m/>
    <s v="Available"/>
    <m/>
    <m/>
    <s v="Invalid"/>
    <s v="Exclude"/>
    <n v="0"/>
    <s v="Insufficient Data"/>
    <s v="Missing Information"/>
    <s v="Exclude"/>
    <x v="2"/>
    <s v="Missing Date"/>
    <s v="No"/>
    <s v="Retail"/>
    <s v="bengaluru"/>
    <x v="0"/>
    <n v="3626.93"/>
  </r>
  <r>
    <s v="Basketball"/>
    <s v="Kyrie Flytrap"/>
    <x v="1"/>
    <s v="Alphabet"/>
    <s v="L"/>
    <s v="Yes"/>
    <m/>
    <s v="Available"/>
    <m/>
    <m/>
    <s v="Invalid"/>
    <s v="Exclude"/>
    <n v="0"/>
    <s v="Insufficient Data"/>
    <s v="Missing Information"/>
    <s v="Exclude"/>
    <x v="2"/>
    <s v="Missing Date"/>
    <s v="No"/>
    <s v="Online"/>
    <s v="Bangalore"/>
    <x v="5"/>
    <n v="3144.4"/>
  </r>
  <r>
    <s v="Basketball"/>
    <s v="Zoom Freak"/>
    <x v="4"/>
    <s v="Missing"/>
    <s v="Unknown"/>
    <s v="No"/>
    <m/>
    <s v="Available"/>
    <n v="2184.9499999999998"/>
    <m/>
    <s v="Invalid"/>
    <s v="Exclude"/>
    <n v="0"/>
    <s v="Insufficient Data"/>
    <s v="Missing Information"/>
    <s v="Exclude"/>
    <x v="211"/>
    <d v="2025-06-20T00:00:00"/>
    <s v="Yes"/>
    <s v="Online"/>
    <s v="Mumbai"/>
    <x v="2"/>
    <n v="3303.4"/>
  </r>
  <r>
    <s v="Basketball"/>
    <s v="LeBron 20"/>
    <x v="4"/>
    <s v="Missing"/>
    <s v="Unknown"/>
    <s v="No"/>
    <n v="2"/>
    <s v="Sold"/>
    <n v="6833.94"/>
    <m/>
    <s v="Invalid"/>
    <s v="Exclude"/>
    <n v="0"/>
    <n v="13667.88"/>
    <s v="Valid Revenue"/>
    <s v="Include"/>
    <x v="426"/>
    <d v="2024-08-12T00:00:00"/>
    <s v="Yes"/>
    <s v="Online"/>
    <s v="Hyderabad"/>
    <x v="1"/>
    <n v="-151.52000000000001"/>
  </r>
  <r>
    <s v="Lifestyle"/>
    <s v="Waffle One"/>
    <x v="7"/>
    <s v="Number"/>
    <s v="12"/>
    <s v="Yes"/>
    <m/>
    <s v="Available"/>
    <m/>
    <m/>
    <s v="Invalid"/>
    <s v="Exclude"/>
    <n v="0"/>
    <s v="Insufficient Data"/>
    <s v="Missing Information"/>
    <s v="Exclude"/>
    <x v="2"/>
    <s v="Missing Date"/>
    <s v="No"/>
    <s v="Online"/>
    <s v="Kolkata"/>
    <x v="6"/>
    <n v="1011.74"/>
  </r>
  <r>
    <s v="Lifestyle"/>
    <s v="Air Force 1"/>
    <x v="2"/>
    <s v="Alphabet"/>
    <s v="XL"/>
    <s v="Yes"/>
    <m/>
    <s v="Available"/>
    <n v="8130.71"/>
    <m/>
    <s v="Invalid"/>
    <s v="Exclude"/>
    <n v="0"/>
    <s v="Insufficient Data"/>
    <s v="Missing Information"/>
    <s v="Exclude"/>
    <x v="2"/>
    <s v="Missing Date"/>
    <s v="No"/>
    <s v="Online"/>
    <s v="Mumbai"/>
    <x v="2"/>
    <n v="3536.87"/>
  </r>
  <r>
    <s v="Soccer"/>
    <s v="Tiempo Legend"/>
    <x v="0"/>
    <s v="Alphabet"/>
    <s v="M"/>
    <s v="Yes"/>
    <m/>
    <s v="Available"/>
    <m/>
    <n v="1.25"/>
    <s v="Invalid"/>
    <s v="Exclude"/>
    <n v="0"/>
    <s v="Insufficient Data"/>
    <s v="Missing Information"/>
    <s v="Exclude"/>
    <x v="390"/>
    <d v="2024-03-04T00:00:00"/>
    <s v="Yes"/>
    <s v="Online"/>
    <s v="Hyderabad"/>
    <x v="1"/>
    <n v="1487.03"/>
  </r>
  <r>
    <s v="Lifestyle"/>
    <s v="Waffle One"/>
    <x v="1"/>
    <s v="Alphabet"/>
    <s v="L"/>
    <s v="Yes"/>
    <m/>
    <s v="Available"/>
    <n v="4495.47"/>
    <m/>
    <s v="Invalid"/>
    <s v="Exclude"/>
    <n v="0"/>
    <s v="Insufficient Data"/>
    <s v="Missing Information"/>
    <s v="Exclude"/>
    <x v="375"/>
    <d v="2025-01-27T00:00:00"/>
    <s v="Yes"/>
    <s v="Online"/>
    <s v="bengaluru"/>
    <x v="0"/>
    <n v="560.20000000000005"/>
  </r>
  <r>
    <s v="Running"/>
    <s v="Pegasus Turbo"/>
    <x v="6"/>
    <s v="Number"/>
    <s v="6"/>
    <s v="Yes"/>
    <m/>
    <s v="Available"/>
    <m/>
    <m/>
    <s v="Invalid"/>
    <s v="Exclude"/>
    <n v="0"/>
    <s v="Insufficient Data"/>
    <s v="Missing Information"/>
    <s v="Exclude"/>
    <x v="50"/>
    <d v="2024-12-10T00:00:00"/>
    <s v="Yes"/>
    <s v="Online"/>
    <s v="Delhi"/>
    <x v="4"/>
    <n v="-838.22"/>
  </r>
  <r>
    <s v="Lifestyle"/>
    <s v="Air Force 1"/>
    <x v="4"/>
    <s v="Missing"/>
    <s v="Unknown"/>
    <s v="No"/>
    <n v="4"/>
    <s v="Sold"/>
    <n v="7748.38"/>
    <m/>
    <s v="Invalid"/>
    <s v="Exclude"/>
    <n v="0"/>
    <n v="30993.52"/>
    <s v="Valid Revenue"/>
    <s v="Include"/>
    <x v="2"/>
    <s v="Missing Date"/>
    <s v="No"/>
    <s v="Retail"/>
    <s v="Kolkata"/>
    <x v="6"/>
    <n v="3416.84"/>
  </r>
  <r>
    <s v="Lifestyle"/>
    <s v="Air Force 1"/>
    <x v="4"/>
    <s v="Missing"/>
    <s v="Unknown"/>
    <s v="No"/>
    <m/>
    <s v="Available"/>
    <n v="7530.67"/>
    <m/>
    <s v="Invalid"/>
    <s v="Exclude"/>
    <n v="0"/>
    <s v="Insufficient Data"/>
    <s v="Missing Information"/>
    <s v="Exclude"/>
    <x v="407"/>
    <d v="2024-12-04T00:00:00"/>
    <s v="Yes"/>
    <s v="Online"/>
    <s v="Kolkata"/>
    <x v="6"/>
    <n v="3209.42"/>
  </r>
  <r>
    <s v="Training"/>
    <s v="SuperRep Go"/>
    <x v="8"/>
    <s v="Number"/>
    <s v="7"/>
    <s v="Yes"/>
    <m/>
    <s v="Available"/>
    <m/>
    <n v="0.61"/>
    <s v="Valid"/>
    <s v="Include"/>
    <n v="0"/>
    <s v="Insufficient Data"/>
    <s v="Missing Information"/>
    <s v="Exclude"/>
    <x v="416"/>
    <d v="2025-05-05T00:00:00"/>
    <s v="Yes"/>
    <s v="Retail"/>
    <s v="Hyderabad"/>
    <x v="1"/>
    <n v="1920.5"/>
  </r>
  <r>
    <s v="Soccer"/>
    <s v="Mercurial Superfly"/>
    <x v="1"/>
    <s v="Alphabet"/>
    <s v="L"/>
    <s v="Yes"/>
    <m/>
    <s v="Available"/>
    <n v="8504.98"/>
    <n v="0.88"/>
    <s v="Valid"/>
    <s v="Include"/>
    <n v="0"/>
    <s v="Insufficient Data"/>
    <s v="Missing Information"/>
    <s v="Exclude"/>
    <x v="332"/>
    <d v="2024-12-11T00:00:00"/>
    <s v="Yes"/>
    <s v="Retail"/>
    <s v="Delhi"/>
    <x v="4"/>
    <n v="1227.48"/>
  </r>
  <r>
    <s v="Soccer"/>
    <s v="Phantom GT"/>
    <x v="1"/>
    <s v="Alphabet"/>
    <s v="L"/>
    <s v="Yes"/>
    <n v="2"/>
    <s v="Sold"/>
    <m/>
    <m/>
    <s v="Invalid"/>
    <s v="Exclude"/>
    <n v="0"/>
    <s v="Insufficient Data"/>
    <s v="Missing Information"/>
    <s v="Exclude"/>
    <x v="562"/>
    <d v="2024-07-16T00:00:00"/>
    <s v="Yes"/>
    <s v="Online"/>
    <s v="Mumbai"/>
    <x v="2"/>
    <n v="-742.03"/>
  </r>
  <r>
    <s v="Lifestyle"/>
    <s v="Blazer Mid"/>
    <x v="0"/>
    <s v="Alphabet"/>
    <s v="M"/>
    <s v="Yes"/>
    <m/>
    <s v="Available"/>
    <n v="2844.04"/>
    <n v="0.12"/>
    <s v="Valid"/>
    <s v="Include"/>
    <n v="0"/>
    <s v="Insufficient Data"/>
    <s v="Missing Information"/>
    <s v="Exclude"/>
    <x v="339"/>
    <d v="2025-06-12T00:00:00"/>
    <s v="Yes"/>
    <s v="Online"/>
    <s v="Hyderabad"/>
    <x v="1"/>
    <n v="-1026.8599999999999"/>
  </r>
  <r>
    <s v="Basketball"/>
    <s v="Air Jordan"/>
    <x v="3"/>
    <s v="Number"/>
    <s v="11"/>
    <s v="Yes"/>
    <n v="3"/>
    <s v="Sold"/>
    <n v="5981.92"/>
    <n v="0.8"/>
    <s v="Valid"/>
    <s v="Include"/>
    <n v="3589.15"/>
    <n v="3589.1519999999996"/>
    <s v="Valid Revenue"/>
    <s v="Include"/>
    <x v="158"/>
    <d v="2024-12-12T00:00:00"/>
    <s v="Yes"/>
    <s v="Retail"/>
    <s v="Hyderabad"/>
    <x v="1"/>
    <n v="-751.05"/>
  </r>
  <r>
    <s v="Training"/>
    <s v="Flex Trainer"/>
    <x v="1"/>
    <s v="Alphabet"/>
    <s v="L"/>
    <s v="Yes"/>
    <m/>
    <s v="Available"/>
    <m/>
    <n v="0.78"/>
    <s v="Valid"/>
    <s v="Include"/>
    <n v="0"/>
    <s v="Insufficient Data"/>
    <s v="Missing Information"/>
    <s v="Exclude"/>
    <x v="142"/>
    <d v="2025-03-26T00:00:00"/>
    <s v="Yes"/>
    <s v="Retail"/>
    <s v="Pune"/>
    <x v="3"/>
    <n v="-367.25"/>
  </r>
  <r>
    <s v="Training"/>
    <s v="Flex Trainer"/>
    <x v="2"/>
    <s v="Alphabet"/>
    <s v="XL"/>
    <s v="Yes"/>
    <m/>
    <s v="Available"/>
    <m/>
    <m/>
    <s v="Invalid"/>
    <s v="Exclude"/>
    <n v="0"/>
    <s v="Insufficient Data"/>
    <s v="Missing Information"/>
    <s v="Exclude"/>
    <x v="486"/>
    <d v="2023-10-15T00:00:00"/>
    <s v="Yes"/>
    <s v="Online"/>
    <s v="Bangalore"/>
    <x v="5"/>
    <n v="3338.79"/>
  </r>
  <r>
    <s v="Lifestyle"/>
    <s v="Air Force 1"/>
    <x v="1"/>
    <s v="Alphabet"/>
    <s v="L"/>
    <s v="Yes"/>
    <m/>
    <s v="Available"/>
    <n v="9009.7099999999991"/>
    <n v="0.4"/>
    <s v="Valid"/>
    <s v="Include"/>
    <n v="0"/>
    <s v="Insufficient Data"/>
    <s v="Missing Information"/>
    <s v="Exclude"/>
    <x v="174"/>
    <d v="2024-08-21T00:00:00"/>
    <s v="Yes"/>
    <s v="Retail"/>
    <s v="Pune"/>
    <x v="3"/>
    <n v="-996.86"/>
  </r>
  <r>
    <s v="Training"/>
    <s v="Flex Trainer"/>
    <x v="10"/>
    <s v="Number"/>
    <s v="8"/>
    <s v="Yes"/>
    <n v="2"/>
    <s v="Sold"/>
    <m/>
    <m/>
    <s v="Invalid"/>
    <s v="Exclude"/>
    <n v="0"/>
    <s v="Insufficient Data"/>
    <s v="Missing Information"/>
    <s v="Exclude"/>
    <x v="136"/>
    <d v="2024-12-16T00:00:00"/>
    <s v="Yes"/>
    <s v="Retail"/>
    <s v="Pune"/>
    <x v="3"/>
    <n v="3045.38"/>
  </r>
  <r>
    <s v="Lifestyle"/>
    <s v="Blazer Mid"/>
    <x v="5"/>
    <s v="Number"/>
    <s v="9"/>
    <s v="Yes"/>
    <n v="3"/>
    <s v="Sold"/>
    <m/>
    <n v="1.1499999999999999"/>
    <s v="Invalid"/>
    <s v="Exclude"/>
    <n v="0"/>
    <s v="Insufficient Data"/>
    <s v="Missing Information"/>
    <s v="Exclude"/>
    <x v="239"/>
    <d v="2025-04-02T00:00:00"/>
    <s v="Yes"/>
    <s v="Retail"/>
    <s v="bengaluru"/>
    <x v="0"/>
    <n v="1890.99"/>
  </r>
  <r>
    <s v="Training"/>
    <s v="Metcon 7"/>
    <x v="1"/>
    <s v="Alphabet"/>
    <s v="L"/>
    <s v="Yes"/>
    <n v="0"/>
    <s v="Available"/>
    <m/>
    <m/>
    <s v="Invalid"/>
    <s v="Exclude"/>
    <n v="0"/>
    <s v="Insufficient Data"/>
    <s v="Missing Information"/>
    <s v="Exclude"/>
    <x v="189"/>
    <d v="2025-02-23T00:00:00"/>
    <s v="Yes"/>
    <s v="Online"/>
    <s v="Kolkata"/>
    <x v="6"/>
    <n v="-1173.8399999999999"/>
  </r>
  <r>
    <s v="Running"/>
    <s v="Pegasus Turbo"/>
    <x v="0"/>
    <s v="Alphabet"/>
    <s v="M"/>
    <s v="Yes"/>
    <n v="0"/>
    <s v="Available"/>
    <m/>
    <m/>
    <s v="Invalid"/>
    <s v="Exclude"/>
    <n v="0"/>
    <s v="Insufficient Data"/>
    <s v="Missing Information"/>
    <s v="Exclude"/>
    <x v="2"/>
    <s v="Missing Date"/>
    <s v="No"/>
    <s v="Online"/>
    <s v="Kolkata"/>
    <x v="6"/>
    <n v="3066.85"/>
  </r>
  <r>
    <s v="Lifestyle"/>
    <s v="Air Force 1"/>
    <x v="0"/>
    <s v="Alphabet"/>
    <s v="M"/>
    <s v="Yes"/>
    <m/>
    <s v="Available"/>
    <m/>
    <m/>
    <s v="Invalid"/>
    <s v="Exclude"/>
    <n v="0"/>
    <s v="Insufficient Data"/>
    <s v="Missing Information"/>
    <s v="Exclude"/>
    <x v="2"/>
    <s v="Missing Date"/>
    <s v="No"/>
    <s v="Retail"/>
    <s v="Mumbai"/>
    <x v="2"/>
    <n v="2397.23"/>
  </r>
  <r>
    <s v="Lifestyle"/>
    <s v="Blazer Mid"/>
    <x v="2"/>
    <s v="Alphabet"/>
    <s v="XL"/>
    <s v="Yes"/>
    <n v="4"/>
    <s v="Sold"/>
    <m/>
    <m/>
    <s v="Invalid"/>
    <s v="Exclude"/>
    <n v="0"/>
    <s v="Insufficient Data"/>
    <s v="Missing Information"/>
    <s v="Exclude"/>
    <x v="3"/>
    <d v="2024-10-04T00:00:00"/>
    <s v="Yes"/>
    <s v="Online"/>
    <s v="Mumbai"/>
    <x v="2"/>
    <n v="321.24"/>
  </r>
  <r>
    <s v="Training"/>
    <s v="ZoomX Invincible"/>
    <x v="1"/>
    <s v="Alphabet"/>
    <s v="L"/>
    <s v="Yes"/>
    <m/>
    <s v="Available"/>
    <m/>
    <m/>
    <s v="Invalid"/>
    <s v="Exclude"/>
    <n v="0"/>
    <s v="Insufficient Data"/>
    <s v="Missing Information"/>
    <s v="Exclude"/>
    <x v="459"/>
    <d v="2025-02-12T00:00:00"/>
    <s v="Yes"/>
    <s v="Online"/>
    <s v="Kolkata"/>
    <x v="6"/>
    <n v="1357.29"/>
  </r>
  <r>
    <s v="Basketball"/>
    <s v="Kyrie Flytrap"/>
    <x v="2"/>
    <s v="Alphabet"/>
    <s v="XL"/>
    <s v="Yes"/>
    <n v="3"/>
    <s v="Sold"/>
    <m/>
    <m/>
    <s v="Invalid"/>
    <s v="Exclude"/>
    <n v="0"/>
    <s v="Insufficient Data"/>
    <s v="Missing Information"/>
    <s v="Exclude"/>
    <x v="419"/>
    <d v="2025-05-14T00:00:00"/>
    <s v="Yes"/>
    <s v="Online"/>
    <s v="Pune"/>
    <x v="3"/>
    <n v="2.97"/>
  </r>
  <r>
    <s v="Basketball"/>
    <s v="Kyrie Flytrap"/>
    <x v="1"/>
    <s v="Alphabet"/>
    <s v="L"/>
    <s v="Yes"/>
    <n v="-1"/>
    <s v="Check Return/Refund"/>
    <m/>
    <m/>
    <s v="Invalid"/>
    <s v="Exclude"/>
    <n v="0"/>
    <s v="Insufficient Data"/>
    <s v="Missing Information"/>
    <s v="Exclude"/>
    <x v="2"/>
    <s v="Missing Date"/>
    <s v="No"/>
    <s v="Online"/>
    <s v="Hyderabad"/>
    <x v="1"/>
    <n v="-487.36"/>
  </r>
  <r>
    <s v="Soccer"/>
    <s v="Tiempo Legend"/>
    <x v="8"/>
    <s v="Number"/>
    <s v="7"/>
    <s v="Yes"/>
    <m/>
    <s v="Available"/>
    <n v="6647.6"/>
    <n v="0.52"/>
    <s v="Valid"/>
    <s v="Include"/>
    <n v="0"/>
    <s v="Insufficient Data"/>
    <s v="Missing Information"/>
    <s v="Exclude"/>
    <x v="227"/>
    <d v="2025-07-02T00:00:00"/>
    <s v="Yes"/>
    <s v="Retail"/>
    <s v="Bangalore"/>
    <x v="5"/>
    <n v="-918.14"/>
  </r>
  <r>
    <s v="Training"/>
    <s v="ZoomX Invincible"/>
    <x v="4"/>
    <s v="Missing"/>
    <s v="Unknown"/>
    <s v="No"/>
    <n v="4"/>
    <s v="Sold"/>
    <n v="5358.7"/>
    <m/>
    <s v="Invalid"/>
    <s v="Exclude"/>
    <n v="0"/>
    <n v="21434.799999999999"/>
    <s v="Valid Revenue"/>
    <s v="Include"/>
    <x v="332"/>
    <d v="2024-12-11T00:00:00"/>
    <s v="Yes"/>
    <s v="Online"/>
    <s v="Mumbai"/>
    <x v="2"/>
    <n v="3352.29"/>
  </r>
  <r>
    <s v="Running"/>
    <s v="Air Zoom"/>
    <x v="0"/>
    <s v="Alphabet"/>
    <s v="M"/>
    <s v="Yes"/>
    <m/>
    <s v="Available"/>
    <n v="5550.99"/>
    <m/>
    <s v="Invalid"/>
    <s v="Exclude"/>
    <n v="0"/>
    <s v="Insufficient Data"/>
    <s v="Missing Information"/>
    <s v="Exclude"/>
    <x v="160"/>
    <d v="2024-11-23T00:00:00"/>
    <s v="Yes"/>
    <s v="Retail"/>
    <s v="Mumbai"/>
    <x v="2"/>
    <n v="2453.5700000000002"/>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0">
  <r>
    <n v="2000"/>
    <s v="Kids"/>
    <x v="0"/>
    <x v="0"/>
    <s v="M"/>
    <x v="0"/>
    <x v="0"/>
    <s v="Yes"/>
    <m/>
    <s v="Available"/>
    <m/>
    <n v="0.47"/>
    <s v="Valid"/>
    <s v="Include"/>
    <n v="0"/>
    <s v="Insufficient Data"/>
    <s v="Missing Information"/>
    <s v="Exclude"/>
    <d v="2024-03-09T00:00:00"/>
    <d v="2024-03-09T00:00:00"/>
    <s v="Yes"/>
    <s v="Online"/>
    <s v="bengaluru"/>
    <s v="Bengaluru"/>
    <n v="-770.45"/>
    <s v="Loss Making Sales"/>
    <s v="Exclude"/>
  </r>
  <r>
    <n v="2001"/>
    <s v="Women"/>
    <x v="1"/>
    <x v="1"/>
    <s v="M"/>
    <x v="0"/>
    <x v="0"/>
    <s v="Yes"/>
    <n v="3"/>
    <s v="Sold"/>
    <n v="4957.93"/>
    <m/>
    <s v="Invalid"/>
    <s v="Exclude"/>
    <n v="0"/>
    <n v="14873.79"/>
    <s v="Valid Revenue"/>
    <s v="Include"/>
    <d v="2024-07-09T00:00:00"/>
    <d v="2024-07-09T00:00:00"/>
    <s v="Yes"/>
    <s v="Retail"/>
    <s v="Hyderabad"/>
    <s v="Hyderabad"/>
    <n v="-112.53"/>
    <s v="Loss Making Sales"/>
    <s v="Exclude"/>
  </r>
  <r>
    <n v="2002"/>
    <s v="Women"/>
    <x v="1"/>
    <x v="2"/>
    <s v="M"/>
    <x v="0"/>
    <x v="0"/>
    <s v="Yes"/>
    <n v="4"/>
    <s v="Sold"/>
    <m/>
    <m/>
    <s v="Invalid"/>
    <s v="Exclude"/>
    <n v="0"/>
    <s v="Insufficient Data"/>
    <s v="Missing Information"/>
    <s v="Exclude"/>
    <m/>
    <s v="Missing Date"/>
    <s v="No"/>
    <s v="Retail"/>
    <s v="Mumbai"/>
    <s v="Mumbai"/>
    <n v="3337.34"/>
    <s v="Valid Profit"/>
    <s v="Include"/>
  </r>
  <r>
    <n v="2003"/>
    <s v="Kids"/>
    <x v="2"/>
    <x v="3"/>
    <s v="L"/>
    <x v="0"/>
    <x v="1"/>
    <s v="Yes"/>
    <m/>
    <s v="Available"/>
    <n v="9673.57"/>
    <m/>
    <s v="Invalid"/>
    <s v="Exclude"/>
    <n v="0"/>
    <s v="Insufficient Data"/>
    <s v="Missing Information"/>
    <s v="Exclude"/>
    <d v="2024-10-04T00:00:00"/>
    <d v="2024-10-04T00:00:00"/>
    <s v="Yes"/>
    <s v="Online"/>
    <s v="Pune"/>
    <s v="Pune"/>
    <n v="3376.85"/>
    <s v="Valid Profit"/>
    <s v="Include"/>
  </r>
  <r>
    <n v="2004"/>
    <s v="Kids"/>
    <x v="3"/>
    <x v="4"/>
    <s v="XL"/>
    <x v="0"/>
    <x v="2"/>
    <s v="Yes"/>
    <m/>
    <s v="Available"/>
    <m/>
    <m/>
    <s v="Invalid"/>
    <s v="Exclude"/>
    <n v="0"/>
    <s v="Insufficient Data"/>
    <s v="Missing Information"/>
    <s v="Exclude"/>
    <d v="2024-09-12T00:00:00"/>
    <d v="2024-09-12T00:00:00"/>
    <s v="Yes"/>
    <s v="Retail"/>
    <s v="Delhi"/>
    <s v="Delhi"/>
    <n v="187.89"/>
    <s v="Valid Profit"/>
    <s v="Include"/>
  </r>
  <r>
    <n v="2005"/>
    <s v="Women"/>
    <x v="0"/>
    <x v="5"/>
    <s v="M"/>
    <x v="0"/>
    <x v="0"/>
    <s v="Yes"/>
    <n v="1"/>
    <s v="Sold"/>
    <n v="7363.96"/>
    <m/>
    <s v="Invalid"/>
    <s v="Exclude"/>
    <n v="0"/>
    <n v="7363.96"/>
    <s v="Valid Revenue"/>
    <s v="Include"/>
    <m/>
    <s v="Missing Date"/>
    <s v="No"/>
    <s v="Retail"/>
    <s v="Delhi"/>
    <s v="Delhi"/>
    <n v="1415.98"/>
    <s v="Valid Profit"/>
    <s v="Include"/>
  </r>
  <r>
    <n v="2006"/>
    <s v="Men"/>
    <x v="0"/>
    <x v="0"/>
    <s v="M"/>
    <x v="0"/>
    <x v="0"/>
    <s v="Yes"/>
    <m/>
    <s v="Available"/>
    <n v="6819.78"/>
    <m/>
    <s v="Invalid"/>
    <s v="Exclude"/>
    <n v="0"/>
    <s v="Insufficient Data"/>
    <s v="Missing Information"/>
    <s v="Exclude"/>
    <d v="2025-06-04T00:00:00"/>
    <d v="2025-06-04T00:00:00"/>
    <s v="Yes"/>
    <s v="Online"/>
    <s v="Bangalore"/>
    <s v="Bangalore"/>
    <n v="1802.09"/>
    <s v="Valid Profit"/>
    <s v="Include"/>
  </r>
  <r>
    <n v="2007"/>
    <s v="Kids"/>
    <x v="0"/>
    <x v="0"/>
    <s v="M"/>
    <x v="0"/>
    <x v="0"/>
    <s v="Yes"/>
    <n v="1"/>
    <s v="Sold"/>
    <m/>
    <n v="0.32"/>
    <s v="Valid"/>
    <s v="Include"/>
    <n v="0"/>
    <s v="Insufficient Data"/>
    <s v="Missing Information"/>
    <s v="Exclude"/>
    <m/>
    <s v="Missing Date"/>
    <s v="No"/>
    <s v="Retail"/>
    <s v="Bangalore"/>
    <s v="Bangalore"/>
    <n v="2928.36"/>
    <s v="Valid Profit"/>
    <s v="Include"/>
  </r>
  <r>
    <n v="2008"/>
    <s v="Women"/>
    <x v="1"/>
    <x v="2"/>
    <n v="11"/>
    <x v="1"/>
    <x v="3"/>
    <s v="Yes"/>
    <n v="-1"/>
    <s v="Check Return/Refund"/>
    <m/>
    <m/>
    <s v="Invalid"/>
    <s v="Exclude"/>
    <n v="0"/>
    <s v="Insufficient Data"/>
    <s v="Missing Information"/>
    <s v="Exclude"/>
    <d v="2024-10-11T00:00:00"/>
    <d v="2024-10-11T00:00:00"/>
    <s v="Yes"/>
    <s v="Online"/>
    <s v="Hyderabad"/>
    <s v="Hyderabad"/>
    <n v="-731.18"/>
    <s v="Loss Making Sales"/>
    <s v="Exclude"/>
  </r>
  <r>
    <n v="2009"/>
    <s v="Men"/>
    <x v="1"/>
    <x v="6"/>
    <s v="M"/>
    <x v="0"/>
    <x v="0"/>
    <s v="Yes"/>
    <n v="4"/>
    <s v="Sold"/>
    <m/>
    <m/>
    <s v="Invalid"/>
    <s v="Exclude"/>
    <n v="0"/>
    <s v="Insufficient Data"/>
    <s v="Missing Information"/>
    <s v="Exclude"/>
    <m/>
    <s v="Missing Date"/>
    <s v="No"/>
    <s v="Online"/>
    <s v="Pune"/>
    <s v="Pune"/>
    <n v="3929.61"/>
    <s v="Valid Profit"/>
    <s v="Include"/>
  </r>
  <r>
    <n v="2010"/>
    <s v="Kids"/>
    <x v="2"/>
    <x v="7"/>
    <s v="L"/>
    <x v="0"/>
    <x v="1"/>
    <s v="Yes"/>
    <n v="1"/>
    <s v="Sold"/>
    <n v="7949.83"/>
    <m/>
    <s v="Invalid"/>
    <s v="Exclude"/>
    <n v="0"/>
    <n v="7949.83"/>
    <s v="Valid Revenue"/>
    <s v="Include"/>
    <d v="2025-01-16T00:00:00"/>
    <d v="2025-01-16T00:00:00"/>
    <s v="Yes"/>
    <s v="Online"/>
    <s v="Pune"/>
    <s v="Pune"/>
    <n v="1965.56"/>
    <s v="Valid Profit"/>
    <s v="Include"/>
  </r>
  <r>
    <n v="2011"/>
    <s v="Women"/>
    <x v="0"/>
    <x v="5"/>
    <s v="L"/>
    <x v="0"/>
    <x v="1"/>
    <s v="Yes"/>
    <n v="-1"/>
    <s v="Check Return/Refund"/>
    <n v="9586.08"/>
    <m/>
    <s v="Invalid"/>
    <s v="Exclude"/>
    <n v="0"/>
    <n v="-9586.08"/>
    <s v="Negative Revenue"/>
    <s v="Exclude"/>
    <m/>
    <s v="Missing Date"/>
    <s v="No"/>
    <s v="Retail"/>
    <s v="Hyderabad"/>
    <s v="Hyderabad"/>
    <n v="1667.08"/>
    <s v="Invalid Profit"/>
    <s v="Exclude"/>
  </r>
  <r>
    <n v="2018"/>
    <s v="Kids"/>
    <x v="2"/>
    <x v="3"/>
    <m/>
    <x v="2"/>
    <x v="4"/>
    <s v="No"/>
    <n v="-1"/>
    <s v="Check Return/Refund"/>
    <m/>
    <n v="0.86"/>
    <s v="Valid"/>
    <s v="Include"/>
    <n v="0"/>
    <s v="Insufficient Data"/>
    <s v="Missing Information"/>
    <s v="Exclude"/>
    <d v="2024-11-13T00:00:00"/>
    <d v="2024-11-13T00:00:00"/>
    <s v="Yes"/>
    <s v="Online"/>
    <s v="Delhi"/>
    <s v="Delhi"/>
    <n v="2109.48"/>
    <s v="Valid Profit"/>
    <s v="Include"/>
  </r>
  <r>
    <n v="2013"/>
    <s v="Kids"/>
    <x v="0"/>
    <x v="0"/>
    <m/>
    <x v="2"/>
    <x v="4"/>
    <s v="No"/>
    <m/>
    <s v="Available"/>
    <n v="9671.0499999999993"/>
    <m/>
    <s v="Invalid"/>
    <s v="Exclude"/>
    <n v="0"/>
    <s v="Insufficient Data"/>
    <s v="Missing Information"/>
    <s v="Exclude"/>
    <d v="2024-09-19T00:00:00"/>
    <d v="2024-09-19T00:00:00"/>
    <s v="Yes"/>
    <s v="Online"/>
    <s v="Hyderabad"/>
    <s v="Hyderabad"/>
    <n v="299.33999999999997"/>
    <s v="Invalid Profit"/>
    <s v="Exclude"/>
  </r>
  <r>
    <n v="2014"/>
    <s v="Women"/>
    <x v="3"/>
    <x v="4"/>
    <n v="11"/>
    <x v="1"/>
    <x v="3"/>
    <s v="Yes"/>
    <m/>
    <s v="Available"/>
    <m/>
    <m/>
    <s v="Invalid"/>
    <s v="Exclude"/>
    <n v="0"/>
    <s v="Insufficient Data"/>
    <s v="Missing Information"/>
    <s v="Exclude"/>
    <d v="2025-04-12T00:00:00"/>
    <d v="2025-04-12T00:00:00"/>
    <s v="Yes"/>
    <s v="Online"/>
    <s v="Bangalore"/>
    <s v="Bangalore"/>
    <n v="-1044.4000000000001"/>
    <s v="Loss Making Sales"/>
    <s v="Exclude"/>
  </r>
  <r>
    <n v="2015"/>
    <s v="Kids"/>
    <x v="4"/>
    <x v="8"/>
    <m/>
    <x v="2"/>
    <x v="4"/>
    <s v="No"/>
    <m/>
    <s v="Available"/>
    <n v="3285.52"/>
    <m/>
    <s v="Invalid"/>
    <s v="Exclude"/>
    <n v="0"/>
    <s v="Insufficient Data"/>
    <s v="Missing Information"/>
    <s v="Exclude"/>
    <d v="2025-05-31T00:00:00"/>
    <d v="2025-05-31T00:00:00"/>
    <s v="Yes"/>
    <s v="Retail"/>
    <s v="Kolkata"/>
    <s v="Kolkata"/>
    <n v="1193.21"/>
    <s v="Valid Profit"/>
    <s v="Include"/>
  </r>
  <r>
    <n v="2016"/>
    <s v="Women"/>
    <x v="4"/>
    <x v="8"/>
    <s v="M"/>
    <x v="0"/>
    <x v="0"/>
    <s v="Yes"/>
    <n v="1"/>
    <s v="Sold"/>
    <n v="9871.75"/>
    <n v="0.3"/>
    <s v="Valid"/>
    <s v="Include"/>
    <n v="6910.22"/>
    <n v="6910.2249999999995"/>
    <s v="Valid Revenue"/>
    <s v="Include"/>
    <m/>
    <s v="Missing Date"/>
    <s v="No"/>
    <s v="Retail"/>
    <s v="Hyderabad"/>
    <s v="Hyderabad"/>
    <n v="2452.69"/>
    <s v="Valid Profit"/>
    <s v="Include"/>
  </r>
  <r>
    <n v="2017"/>
    <s v="Women"/>
    <x v="4"/>
    <x v="8"/>
    <n v="9"/>
    <x v="1"/>
    <x v="5"/>
    <s v="Yes"/>
    <n v="4"/>
    <s v="Sold"/>
    <m/>
    <m/>
    <s v="Invalid"/>
    <s v="Exclude"/>
    <n v="0"/>
    <s v="Insufficient Data"/>
    <s v="Missing Information"/>
    <s v="Exclude"/>
    <d v="2025-03-17T00:00:00"/>
    <d v="2025-03-17T00:00:00"/>
    <s v="Yes"/>
    <s v="Retail"/>
    <s v="Delhi"/>
    <s v="Delhi"/>
    <n v="1946.24"/>
    <s v="Valid Profit"/>
    <s v="Include"/>
  </r>
  <r>
    <n v="2018"/>
    <s v="Men"/>
    <x v="0"/>
    <x v="9"/>
    <s v="XL"/>
    <x v="0"/>
    <x v="2"/>
    <s v="Yes"/>
    <n v="0"/>
    <s v="Available"/>
    <m/>
    <n v="1.17"/>
    <s v="Invalid"/>
    <s v="Exclude"/>
    <n v="0"/>
    <s v="Insufficient Data"/>
    <s v="Missing Information"/>
    <s v="Exclude"/>
    <m/>
    <s v="Missing Date"/>
    <s v="No"/>
    <s v="Online"/>
    <s v="bengaluru"/>
    <s v="Bengaluru"/>
    <n v="-966.89"/>
    <s v="Loss Making Sales"/>
    <s v="Exclude"/>
  </r>
  <r>
    <n v="2019"/>
    <s v="Kids"/>
    <x v="3"/>
    <x v="10"/>
    <n v="6"/>
    <x v="1"/>
    <x v="6"/>
    <s v="Yes"/>
    <n v="0"/>
    <s v="Available"/>
    <n v="3424.06"/>
    <n v="0.32"/>
    <s v="Valid"/>
    <s v="Include"/>
    <n v="0"/>
    <n v="0"/>
    <s v="No Recorded Revenue"/>
    <s v="Exclude"/>
    <d v="2025-01-17T00:00:00"/>
    <d v="2025-01-17T00:00:00"/>
    <s v="Yes"/>
    <s v="Online"/>
    <s v="Hyderabad"/>
    <s v="Hyderabad"/>
    <n v="1915.24"/>
    <s v="Invalid Profit"/>
    <s v="Exclude"/>
  </r>
  <r>
    <n v="2020"/>
    <s v="Kids"/>
    <x v="1"/>
    <x v="1"/>
    <s v="L"/>
    <x v="0"/>
    <x v="1"/>
    <s v="Yes"/>
    <n v="-1"/>
    <s v="Check Return/Refund"/>
    <m/>
    <n v="0.67"/>
    <s v="Valid"/>
    <s v="Include"/>
    <n v="0"/>
    <s v="Insufficient Data"/>
    <s v="Missing Information"/>
    <s v="Exclude"/>
    <d v="2025-03-28T00:00:00"/>
    <d v="2025-03-28T00:00:00"/>
    <s v="Yes"/>
    <s v="Retail"/>
    <s v="Mumbai"/>
    <s v="Mumbai"/>
    <n v="439.96"/>
    <s v="Valid Profit"/>
    <s v="Include"/>
  </r>
  <r>
    <n v="2021"/>
    <s v="Men"/>
    <x v="3"/>
    <x v="11"/>
    <s v="L"/>
    <x v="0"/>
    <x v="1"/>
    <s v="Yes"/>
    <n v="-1"/>
    <s v="Check Return/Refund"/>
    <n v="7086.7"/>
    <n v="0.66"/>
    <s v="Valid"/>
    <s v="Include"/>
    <n v="-2409.48"/>
    <n v="-2409.4779999999996"/>
    <s v="Negative Revenue"/>
    <s v="Exclude"/>
    <d v="2024-11-19T00:00:00"/>
    <d v="2024-11-19T00:00:00"/>
    <s v="Yes"/>
    <s v="Retail"/>
    <s v="Hyderabad"/>
    <s v="Hyderabad"/>
    <n v="-1120.49"/>
    <s v="Loss Making Sales"/>
    <s v="Exclude"/>
  </r>
  <r>
    <n v="2022"/>
    <s v="Women"/>
    <x v="1"/>
    <x v="2"/>
    <s v="M"/>
    <x v="0"/>
    <x v="0"/>
    <s v="Yes"/>
    <m/>
    <s v="Available"/>
    <m/>
    <m/>
    <s v="Invalid"/>
    <s v="Exclude"/>
    <n v="0"/>
    <s v="Insufficient Data"/>
    <s v="Missing Information"/>
    <s v="Exclude"/>
    <d v="2024-09-24T00:00:00"/>
    <d v="2024-09-24T00:00:00"/>
    <s v="Yes"/>
    <s v="Online"/>
    <s v="Pune"/>
    <s v="Pune"/>
    <n v="3427.16"/>
    <s v="Valid Profit"/>
    <s v="Include"/>
  </r>
  <r>
    <n v="2023"/>
    <s v="Men"/>
    <x v="2"/>
    <x v="7"/>
    <s v="M"/>
    <x v="0"/>
    <x v="0"/>
    <s v="Yes"/>
    <m/>
    <s v="Available"/>
    <n v="5003.95"/>
    <m/>
    <s v="Invalid"/>
    <s v="Exclude"/>
    <n v="0"/>
    <s v="Insufficient Data"/>
    <s v="Missing Information"/>
    <s v="Exclude"/>
    <d v="2025-01-10T00:00:00"/>
    <d v="2025-01-10T00:00:00"/>
    <s v="Yes"/>
    <s v="Online"/>
    <s v="Mumbai"/>
    <s v="Mumbai"/>
    <n v="1498.37"/>
    <s v="Invalid Profit"/>
    <s v="Exclude"/>
  </r>
  <r>
    <n v="2024"/>
    <s v="Kids"/>
    <x v="0"/>
    <x v="0"/>
    <s v="XL"/>
    <x v="0"/>
    <x v="2"/>
    <s v="Yes"/>
    <n v="0"/>
    <s v="Available"/>
    <m/>
    <n v="0.5"/>
    <s v="Valid"/>
    <s v="Include"/>
    <n v="0"/>
    <s v="Insufficient Data"/>
    <s v="Missing Information"/>
    <s v="Exclude"/>
    <d v="2024-12-28T00:00:00"/>
    <d v="2024-12-28T00:00:00"/>
    <s v="Yes"/>
    <s v="Retail"/>
    <s v="Bangalore"/>
    <s v="Bangalore"/>
    <n v="1842.35"/>
    <s v="Valid Profit"/>
    <s v="Include"/>
  </r>
  <r>
    <n v="2025"/>
    <s v="Women"/>
    <x v="4"/>
    <x v="12"/>
    <s v="M"/>
    <x v="0"/>
    <x v="0"/>
    <s v="Yes"/>
    <n v="3"/>
    <s v="Sold"/>
    <n v="9820.5"/>
    <m/>
    <s v="Invalid"/>
    <s v="Exclude"/>
    <n v="0"/>
    <n v="29461.5"/>
    <s v="Valid Revenue"/>
    <s v="Include"/>
    <m/>
    <s v="Missing Date"/>
    <s v="No"/>
    <s v="Retail"/>
    <s v="Mumbai"/>
    <s v="Mumbai"/>
    <n v="1900.15"/>
    <s v="Valid Profit"/>
    <s v="Include"/>
  </r>
  <r>
    <n v="2026"/>
    <s v="Kids"/>
    <x v="2"/>
    <x v="3"/>
    <s v="XL"/>
    <x v="0"/>
    <x v="2"/>
    <s v="Yes"/>
    <n v="1"/>
    <s v="Sold"/>
    <m/>
    <n v="0.16"/>
    <s v="Valid"/>
    <s v="Include"/>
    <n v="0"/>
    <s v="Insufficient Data"/>
    <s v="Missing Information"/>
    <s v="Exclude"/>
    <d v="2024-08-10T00:00:00"/>
    <d v="2024-08-10T00:00:00"/>
    <s v="Yes"/>
    <s v="Retail"/>
    <s v="Kolkata"/>
    <s v="Kolkata"/>
    <n v="2301.64"/>
    <s v="Valid Profit"/>
    <s v="Include"/>
  </r>
  <r>
    <n v="2027"/>
    <s v="Men"/>
    <x v="4"/>
    <x v="13"/>
    <s v="XL"/>
    <x v="0"/>
    <x v="2"/>
    <s v="Yes"/>
    <m/>
    <s v="Available"/>
    <m/>
    <n v="0.22"/>
    <s v="Valid"/>
    <s v="Include"/>
    <n v="0"/>
    <s v="Insufficient Data"/>
    <s v="Missing Information"/>
    <s v="Exclude"/>
    <m/>
    <s v="Missing Date"/>
    <s v="No"/>
    <s v="Online"/>
    <s v="Pune"/>
    <s v="Pune"/>
    <n v="-138.74"/>
    <s v="Loss Making Sales"/>
    <s v="Exclude"/>
  </r>
  <r>
    <n v="2028"/>
    <s v="Men"/>
    <x v="0"/>
    <x v="5"/>
    <n v="12"/>
    <x v="1"/>
    <x v="7"/>
    <s v="Yes"/>
    <m/>
    <s v="Available"/>
    <n v="3270.23"/>
    <m/>
    <s v="Invalid"/>
    <s v="Exclude"/>
    <n v="0"/>
    <s v="Insufficient Data"/>
    <s v="Missing Information"/>
    <s v="Exclude"/>
    <m/>
    <s v="Missing Date"/>
    <s v="No"/>
    <s v="Retail"/>
    <s v="Delhi"/>
    <s v="Delhi"/>
    <n v="-946.86"/>
    <s v="Loss Making Sales"/>
    <s v="Exclude"/>
  </r>
  <r>
    <n v="2029"/>
    <s v="Men"/>
    <x v="0"/>
    <x v="14"/>
    <n v="12"/>
    <x v="1"/>
    <x v="7"/>
    <s v="Yes"/>
    <n v="0"/>
    <s v="Available"/>
    <m/>
    <m/>
    <s v="Invalid"/>
    <s v="Exclude"/>
    <n v="0"/>
    <s v="Insufficient Data"/>
    <s v="Missing Information"/>
    <s v="Exclude"/>
    <d v="2023-10-28T00:00:00"/>
    <d v="2023-10-28T00:00:00"/>
    <s v="Yes"/>
    <s v="Online"/>
    <s v="Bangalore"/>
    <s v="Bangalore"/>
    <n v="-185.67"/>
    <s v="Loss Making Sales"/>
    <s v="Exclude"/>
  </r>
  <r>
    <n v="2030"/>
    <s v="Men"/>
    <x v="1"/>
    <x v="15"/>
    <s v="XL"/>
    <x v="0"/>
    <x v="2"/>
    <s v="Yes"/>
    <m/>
    <s v="Available"/>
    <m/>
    <n v="1.05"/>
    <s v="Invalid"/>
    <s v="Exclude"/>
    <n v="0"/>
    <s v="Insufficient Data"/>
    <s v="Missing Information"/>
    <s v="Exclude"/>
    <d v="2025-07-14T00:00:00"/>
    <d v="2025-07-14T00:00:00"/>
    <s v="Yes"/>
    <s v="Retail"/>
    <s v="Hyderabad"/>
    <s v="Hyderabad"/>
    <n v="-122.93"/>
    <s v="Loss Making Sales"/>
    <s v="Exclude"/>
  </r>
  <r>
    <n v="2031"/>
    <s v="Men"/>
    <x v="1"/>
    <x v="2"/>
    <m/>
    <x v="2"/>
    <x v="4"/>
    <s v="No"/>
    <n v="4"/>
    <s v="Sold"/>
    <n v="3493.04"/>
    <n v="0.82"/>
    <s v="Valid"/>
    <s v="Include"/>
    <n v="2514.9899999999998"/>
    <n v="2514.9888000000005"/>
    <s v="Valid Revenue"/>
    <s v="Include"/>
    <d v="2024-05-09T00:00:00"/>
    <d v="2024-05-09T00:00:00"/>
    <s v="Yes"/>
    <s v="Online"/>
    <s v="Delhi"/>
    <s v="Delhi"/>
    <n v="350.7"/>
    <s v="Valid Profit"/>
    <s v="Include"/>
  </r>
  <r>
    <n v="2032"/>
    <s v="Women"/>
    <x v="2"/>
    <x v="3"/>
    <s v="XL"/>
    <x v="0"/>
    <x v="2"/>
    <s v="Yes"/>
    <n v="1"/>
    <s v="Sold"/>
    <m/>
    <n v="1.07"/>
    <s v="Invalid"/>
    <s v="Exclude"/>
    <n v="0"/>
    <s v="Insufficient Data"/>
    <s v="Missing Information"/>
    <s v="Exclude"/>
    <d v="2025-04-11T00:00:00"/>
    <d v="2025-04-11T00:00:00"/>
    <s v="Yes"/>
    <s v="Retail"/>
    <s v="Mumbai"/>
    <s v="Mumbai"/>
    <n v="-555.16"/>
    <s v="Loss Making Sales"/>
    <s v="Exclude"/>
  </r>
  <r>
    <n v="2033"/>
    <s v="Men"/>
    <x v="1"/>
    <x v="6"/>
    <s v="XL"/>
    <x v="0"/>
    <x v="2"/>
    <s v="Yes"/>
    <n v="-1"/>
    <s v="Check Return/Refund"/>
    <m/>
    <m/>
    <s v="Invalid"/>
    <s v="Exclude"/>
    <n v="0"/>
    <s v="Insufficient Data"/>
    <s v="Missing Information"/>
    <s v="Exclude"/>
    <m/>
    <s v="Missing Date"/>
    <s v="No"/>
    <s v="Retail"/>
    <s v="Kolkata"/>
    <s v="Kolkata"/>
    <n v="-1005.71"/>
    <s v="Loss Making Sales"/>
    <s v="Exclude"/>
  </r>
  <r>
    <n v="2034"/>
    <s v="Men"/>
    <x v="4"/>
    <x v="8"/>
    <n v="6"/>
    <x v="1"/>
    <x v="6"/>
    <s v="Yes"/>
    <m/>
    <s v="Available"/>
    <n v="6235.71"/>
    <m/>
    <s v="Invalid"/>
    <s v="Exclude"/>
    <n v="0"/>
    <s v="Insufficient Data"/>
    <s v="Missing Information"/>
    <s v="Exclude"/>
    <d v="2025-04-30T00:00:00"/>
    <d v="2025-04-30T00:00:00"/>
    <s v="Yes"/>
    <s v="Retail"/>
    <s v="Delhi"/>
    <s v="Delhi"/>
    <n v="-267.37"/>
    <s v="Loss Making Sales"/>
    <s v="Exclude"/>
  </r>
  <r>
    <n v="2035"/>
    <s v="Kids"/>
    <x v="4"/>
    <x v="13"/>
    <m/>
    <x v="2"/>
    <x v="4"/>
    <s v="No"/>
    <n v="4"/>
    <s v="Sold"/>
    <m/>
    <n v="0.38"/>
    <s v="Valid"/>
    <s v="Include"/>
    <n v="0"/>
    <s v="Insufficient Data"/>
    <s v="Missing Information"/>
    <s v="Exclude"/>
    <d v="2024-11-17T00:00:00"/>
    <d v="2024-11-17T00:00:00"/>
    <s v="Yes"/>
    <s v="Online"/>
    <s v="Bangalore"/>
    <s v="Bangalore"/>
    <n v="2914.83"/>
    <s v="Valid Profit"/>
    <s v="Include"/>
  </r>
  <r>
    <n v="2036"/>
    <s v="Men"/>
    <x v="0"/>
    <x v="9"/>
    <m/>
    <x v="2"/>
    <x v="4"/>
    <s v="No"/>
    <n v="3"/>
    <s v="Sold"/>
    <m/>
    <m/>
    <s v="Invalid"/>
    <s v="Exclude"/>
    <n v="0"/>
    <s v="Insufficient Data"/>
    <s v="Missing Information"/>
    <s v="Exclude"/>
    <d v="2025-02-15T00:00:00"/>
    <d v="2025-02-15T00:00:00"/>
    <s v="Yes"/>
    <s v="Retail"/>
    <s v="Bangalore"/>
    <s v="Bangalore"/>
    <n v="-143.80000000000001"/>
    <s v="Loss Making Sales"/>
    <s v="Exclude"/>
  </r>
  <r>
    <n v="2037"/>
    <s v="Kids"/>
    <x v="3"/>
    <x v="16"/>
    <n v="7"/>
    <x v="1"/>
    <x v="8"/>
    <s v="Yes"/>
    <n v="3"/>
    <s v="Sold"/>
    <n v="5653.14"/>
    <n v="1.01"/>
    <s v="Invalid"/>
    <s v="Exclude"/>
    <n v="-169.59"/>
    <s v="Insufficient Data"/>
    <s v="Missing Information"/>
    <s v="Exclude"/>
    <m/>
    <s v="Missing Date"/>
    <s v="No"/>
    <s v="Retail"/>
    <s v="Pune"/>
    <s v="Pune"/>
    <n v="2776.96"/>
    <s v="Valid Profit"/>
    <s v="Include"/>
  </r>
  <r>
    <n v="2038"/>
    <s v="Kids"/>
    <x v="3"/>
    <x v="11"/>
    <m/>
    <x v="2"/>
    <x v="4"/>
    <s v="No"/>
    <n v="0"/>
    <s v="Available"/>
    <m/>
    <n v="0.83"/>
    <s v="Valid"/>
    <s v="Include"/>
    <n v="0"/>
    <s v="Insufficient Data"/>
    <s v="Missing Information"/>
    <s v="Exclude"/>
    <m/>
    <s v="Missing Date"/>
    <s v="No"/>
    <s v="Online"/>
    <s v="Delhi"/>
    <s v="Delhi"/>
    <n v="1163.21"/>
    <s v="Valid Profit"/>
    <s v="Include"/>
  </r>
  <r>
    <n v="2039"/>
    <s v="Women"/>
    <x v="0"/>
    <x v="5"/>
    <s v="M"/>
    <x v="0"/>
    <x v="0"/>
    <s v="Yes"/>
    <m/>
    <s v="Available"/>
    <n v="2767.7"/>
    <n v="0.63"/>
    <s v="Valid"/>
    <s v="Include"/>
    <n v="0"/>
    <s v="Insufficient Data"/>
    <s v="Missing Information"/>
    <s v="Exclude"/>
    <d v="2025-04-22T00:00:00"/>
    <d v="2025-04-22T00:00:00"/>
    <s v="Yes"/>
    <s v="Retail"/>
    <s v="Hyderabad"/>
    <s v="Hyderabad"/>
    <n v="-336.3"/>
    <s v="Loss Making Sales"/>
    <s v="Exclude"/>
  </r>
  <r>
    <n v="2002"/>
    <s v="Women"/>
    <x v="4"/>
    <x v="13"/>
    <s v="XL"/>
    <x v="0"/>
    <x v="2"/>
    <s v="Yes"/>
    <n v="3"/>
    <s v="Sold"/>
    <n v="5075.22"/>
    <m/>
    <s v="Invalid"/>
    <s v="Exclude"/>
    <n v="0"/>
    <n v="15225.66"/>
    <s v="Valid Revenue"/>
    <s v="Include"/>
    <d v="2025-03-07T00:00:00"/>
    <d v="2025-03-07T00:00:00"/>
    <s v="Yes"/>
    <s v="Retail"/>
    <s v="Delhi"/>
    <s v="Delhi"/>
    <n v="145.08000000000001"/>
    <s v="Valid Profit"/>
    <s v="Include"/>
  </r>
  <r>
    <n v="2041"/>
    <s v="Kids"/>
    <x v="1"/>
    <x v="1"/>
    <n v="12"/>
    <x v="1"/>
    <x v="7"/>
    <s v="Yes"/>
    <m/>
    <s v="Available"/>
    <n v="5553.88"/>
    <m/>
    <s v="Invalid"/>
    <s v="Exclude"/>
    <n v="0"/>
    <s v="Insufficient Data"/>
    <s v="Missing Information"/>
    <s v="Exclude"/>
    <d v="2025-03-05T00:00:00"/>
    <d v="2025-03-05T00:00:00"/>
    <s v="Yes"/>
    <s v="Online"/>
    <s v="Hyderabad"/>
    <s v="Hyderabad"/>
    <n v="2371.66"/>
    <s v="Valid Profit"/>
    <s v="Include"/>
  </r>
  <r>
    <n v="2042"/>
    <s v="Women"/>
    <x v="4"/>
    <x v="12"/>
    <s v="L"/>
    <x v="0"/>
    <x v="1"/>
    <s v="Yes"/>
    <m/>
    <s v="Available"/>
    <m/>
    <m/>
    <s v="Invalid"/>
    <s v="Exclude"/>
    <n v="0"/>
    <s v="Insufficient Data"/>
    <s v="Missing Information"/>
    <s v="Exclude"/>
    <d v="2025-04-19T00:00:00"/>
    <d v="2025-04-19T00:00:00"/>
    <s v="Yes"/>
    <s v="Online"/>
    <s v="Hyderabad"/>
    <s v="Hyderabad"/>
    <n v="-862.16"/>
    <s v="Loss Making Sales"/>
    <s v="Exclude"/>
  </r>
  <r>
    <n v="2043"/>
    <s v="Men"/>
    <x v="1"/>
    <x v="2"/>
    <s v="XL"/>
    <x v="0"/>
    <x v="2"/>
    <s v="Yes"/>
    <m/>
    <s v="Available"/>
    <n v="3492.89"/>
    <n v="0.77"/>
    <s v="Valid"/>
    <s v="Include"/>
    <n v="0"/>
    <s v="Insufficient Data"/>
    <s v="Missing Information"/>
    <s v="Exclude"/>
    <d v="2024-05-02T00:00:00"/>
    <d v="2024-05-02T00:00:00"/>
    <s v="Yes"/>
    <s v="Retail"/>
    <s v="Delhi"/>
    <s v="Delhi"/>
    <n v="3770.75"/>
    <s v="Valid Profit"/>
    <s v="Include"/>
  </r>
  <r>
    <n v="2044"/>
    <s v="Kids"/>
    <x v="0"/>
    <x v="0"/>
    <m/>
    <x v="2"/>
    <x v="4"/>
    <s v="No"/>
    <m/>
    <s v="Available"/>
    <m/>
    <m/>
    <s v="Invalid"/>
    <s v="Exclude"/>
    <n v="0"/>
    <s v="Insufficient Data"/>
    <s v="Missing Information"/>
    <s v="Exclude"/>
    <d v="2023-09-06T00:00:00"/>
    <d v="2023-09-06T00:00:00"/>
    <s v="Yes"/>
    <s v="Online"/>
    <s v="Delhi"/>
    <s v="Delhi"/>
    <n v="2174.71"/>
    <s v="Valid Profit"/>
    <s v="Include"/>
  </r>
  <r>
    <n v="2045"/>
    <s v="Kids"/>
    <x v="2"/>
    <x v="17"/>
    <s v="XL"/>
    <x v="0"/>
    <x v="2"/>
    <s v="Yes"/>
    <n v="4"/>
    <s v="Sold"/>
    <m/>
    <m/>
    <s v="Invalid"/>
    <s v="Exclude"/>
    <n v="0"/>
    <s v="Insufficient Data"/>
    <s v="Missing Information"/>
    <s v="Exclude"/>
    <d v="2025-04-06T00:00:00"/>
    <d v="2025-04-06T00:00:00"/>
    <s v="Yes"/>
    <s v="Retail"/>
    <s v="Delhi"/>
    <s v="Delhi"/>
    <n v="1833.94"/>
    <s v="Valid Profit"/>
    <s v="Include"/>
  </r>
  <r>
    <n v="2046"/>
    <s v="Kids"/>
    <x v="3"/>
    <x v="10"/>
    <n v="12"/>
    <x v="1"/>
    <x v="7"/>
    <s v="Yes"/>
    <m/>
    <s v="Available"/>
    <m/>
    <n v="1.04"/>
    <s v="Invalid"/>
    <s v="Exclude"/>
    <n v="0"/>
    <s v="Insufficient Data"/>
    <s v="Missing Information"/>
    <s v="Exclude"/>
    <m/>
    <s v="Missing Date"/>
    <s v="No"/>
    <s v="Online"/>
    <s v="Kolkata"/>
    <s v="Kolkata"/>
    <n v="1284.33"/>
    <s v="Valid Profit"/>
    <s v="Include"/>
  </r>
  <r>
    <n v="2047"/>
    <s v="Women"/>
    <x v="0"/>
    <x v="0"/>
    <n v="10"/>
    <x v="1"/>
    <x v="9"/>
    <s v="Yes"/>
    <n v="1"/>
    <s v="Sold"/>
    <n v="8577.75"/>
    <m/>
    <s v="Invalid"/>
    <s v="Exclude"/>
    <n v="0"/>
    <n v="8577.75"/>
    <s v="Valid Revenue"/>
    <s v="Include"/>
    <d v="2024-06-13T00:00:00"/>
    <d v="2024-06-13T00:00:00"/>
    <s v="Yes"/>
    <s v="Retail"/>
    <s v="Bangalore"/>
    <s v="Bangalore"/>
    <n v="2888.68"/>
    <s v="Valid Profit"/>
    <s v="Include"/>
  </r>
  <r>
    <n v="2048"/>
    <s v="Women"/>
    <x v="4"/>
    <x v="8"/>
    <s v="XL"/>
    <x v="0"/>
    <x v="2"/>
    <s v="Yes"/>
    <m/>
    <s v="Available"/>
    <m/>
    <m/>
    <s v="Invalid"/>
    <s v="Exclude"/>
    <n v="0"/>
    <s v="Insufficient Data"/>
    <s v="Missing Information"/>
    <s v="Exclude"/>
    <d v="2024-10-27T00:00:00"/>
    <d v="2024-10-27T00:00:00"/>
    <s v="Yes"/>
    <s v="Online"/>
    <s v="Bangalore"/>
    <s v="Bangalore"/>
    <n v="2875.86"/>
    <s v="Valid Profit"/>
    <s v="Include"/>
  </r>
  <r>
    <n v="2049"/>
    <s v="Kids"/>
    <x v="1"/>
    <x v="1"/>
    <s v="L"/>
    <x v="0"/>
    <x v="1"/>
    <s v="Yes"/>
    <n v="1"/>
    <s v="Sold"/>
    <n v="7767.2"/>
    <m/>
    <s v="Invalid"/>
    <s v="Exclude"/>
    <n v="0"/>
    <n v="7767.2"/>
    <s v="Valid Revenue"/>
    <s v="Include"/>
    <m/>
    <s v="Missing Date"/>
    <s v="No"/>
    <s v="Retail"/>
    <s v="Pune"/>
    <s v="Pune"/>
    <n v="311.48"/>
    <s v="Valid Profit"/>
    <s v="Include"/>
  </r>
  <r>
    <n v="2050"/>
    <s v="Men"/>
    <x v="3"/>
    <x v="10"/>
    <s v="L"/>
    <x v="0"/>
    <x v="1"/>
    <s v="Yes"/>
    <n v="1"/>
    <s v="Sold"/>
    <m/>
    <n v="0.56999999999999995"/>
    <s v="Valid"/>
    <s v="Include"/>
    <n v="0"/>
    <s v="Insufficient Data"/>
    <s v="Missing Information"/>
    <s v="Exclude"/>
    <m/>
    <s v="Missing Date"/>
    <s v="No"/>
    <s v="Retail"/>
    <s v="Kolkata"/>
    <s v="Kolkata"/>
    <n v="682.12"/>
    <s v="Valid Profit"/>
    <s v="Include"/>
  </r>
  <r>
    <n v="2051"/>
    <s v="Women"/>
    <x v="4"/>
    <x v="8"/>
    <s v="XL"/>
    <x v="0"/>
    <x v="2"/>
    <s v="Yes"/>
    <m/>
    <s v="Available"/>
    <m/>
    <n v="0.37"/>
    <s v="Valid"/>
    <s v="Include"/>
    <n v="0"/>
    <s v="Insufficient Data"/>
    <s v="Missing Information"/>
    <s v="Exclude"/>
    <d v="2024-01-05T00:00:00"/>
    <d v="2024-01-05T00:00:00"/>
    <s v="Yes"/>
    <s v="Retail"/>
    <s v="Delhi"/>
    <s v="Delhi"/>
    <n v="3135.98"/>
    <s v="Valid Profit"/>
    <s v="Include"/>
  </r>
  <r>
    <n v="2052"/>
    <s v="Men"/>
    <x v="0"/>
    <x v="5"/>
    <n v="10"/>
    <x v="1"/>
    <x v="9"/>
    <s v="Yes"/>
    <n v="3"/>
    <s v="Sold"/>
    <n v="9155.9599999999991"/>
    <m/>
    <s v="Invalid"/>
    <s v="Exclude"/>
    <n v="0"/>
    <n v="27467.879999999997"/>
    <s v="Valid Revenue"/>
    <s v="Include"/>
    <d v="2024-10-08T00:00:00"/>
    <d v="2024-10-08T00:00:00"/>
    <s v="Yes"/>
    <s v="Retail"/>
    <s v="Pune"/>
    <s v="Pune"/>
    <n v="2184.8000000000002"/>
    <s v="Valid Profit"/>
    <s v="Include"/>
  </r>
  <r>
    <n v="2053"/>
    <s v="Men"/>
    <x v="2"/>
    <x v="18"/>
    <s v="XL"/>
    <x v="0"/>
    <x v="2"/>
    <s v="Yes"/>
    <n v="3"/>
    <s v="Sold"/>
    <n v="6009.58"/>
    <m/>
    <s v="Invalid"/>
    <s v="Exclude"/>
    <n v="0"/>
    <n v="18028.739999999998"/>
    <s v="Valid Revenue"/>
    <s v="Include"/>
    <d v="2024-10-02T00:00:00"/>
    <d v="2024-10-02T00:00:00"/>
    <s v="Yes"/>
    <s v="Online"/>
    <s v="Delhi"/>
    <s v="Delhi"/>
    <n v="3384.92"/>
    <s v="Valid Profit"/>
    <s v="Include"/>
  </r>
  <r>
    <n v="2054"/>
    <s v="Women"/>
    <x v="0"/>
    <x v="5"/>
    <n v="11"/>
    <x v="1"/>
    <x v="3"/>
    <s v="Yes"/>
    <n v="-1"/>
    <s v="Check Return/Refund"/>
    <m/>
    <m/>
    <s v="Invalid"/>
    <s v="Exclude"/>
    <n v="0"/>
    <s v="Insufficient Data"/>
    <s v="Missing Information"/>
    <s v="Exclude"/>
    <d v="2025-06-23T00:00:00"/>
    <d v="2025-06-23T00:00:00"/>
    <s v="Yes"/>
    <s v="Online"/>
    <s v="Mumbai"/>
    <s v="Mumbai"/>
    <n v="-549.76"/>
    <s v="Loss Making Sales"/>
    <s v="Exclude"/>
  </r>
  <r>
    <n v="2055"/>
    <s v="Men"/>
    <x v="4"/>
    <x v="12"/>
    <s v="L"/>
    <x v="0"/>
    <x v="1"/>
    <s v="Yes"/>
    <m/>
    <s v="Available"/>
    <m/>
    <m/>
    <s v="Invalid"/>
    <s v="Exclude"/>
    <n v="0"/>
    <s v="Insufficient Data"/>
    <s v="Missing Information"/>
    <s v="Exclude"/>
    <d v="2024-10-26T00:00:00"/>
    <d v="2024-10-26T00:00:00"/>
    <s v="Yes"/>
    <s v="Online"/>
    <s v="Hyderabad"/>
    <s v="Hyderabad"/>
    <n v="-1078.76"/>
    <s v="Loss Making Sales"/>
    <s v="Exclude"/>
  </r>
  <r>
    <n v="2056"/>
    <s v="Men"/>
    <x v="3"/>
    <x v="4"/>
    <s v="L"/>
    <x v="0"/>
    <x v="1"/>
    <s v="Yes"/>
    <n v="3"/>
    <s v="Sold"/>
    <m/>
    <m/>
    <s v="Invalid"/>
    <s v="Exclude"/>
    <n v="0"/>
    <s v="Insufficient Data"/>
    <s v="Missing Information"/>
    <s v="Exclude"/>
    <d v="2024-05-31T00:00:00"/>
    <d v="2024-05-31T00:00:00"/>
    <s v="Yes"/>
    <s v="Retail"/>
    <s v="Bangalore"/>
    <s v="Bangalore"/>
    <n v="-244.44"/>
    <s v="Loss Making Sales"/>
    <s v="Exclude"/>
  </r>
  <r>
    <n v="2048"/>
    <s v="Men"/>
    <x v="2"/>
    <x v="7"/>
    <s v="M"/>
    <x v="0"/>
    <x v="0"/>
    <s v="Yes"/>
    <n v="3"/>
    <s v="Sold"/>
    <n v="6216.29"/>
    <n v="0.94"/>
    <s v="Valid"/>
    <s v="Include"/>
    <n v="1118.93"/>
    <n v="1118.9322000000009"/>
    <s v="Valid Revenue"/>
    <s v="Include"/>
    <d v="2024-09-14T00:00:00"/>
    <d v="2024-09-14T00:00:00"/>
    <s v="Yes"/>
    <s v="Online"/>
    <s v="Mumbai"/>
    <s v="Mumbai"/>
    <n v="-642.02"/>
    <s v="Loss Making Sales"/>
    <s v="Exclude"/>
  </r>
  <r>
    <n v="2058"/>
    <s v="Women"/>
    <x v="0"/>
    <x v="5"/>
    <n v="11"/>
    <x v="1"/>
    <x v="3"/>
    <s v="Yes"/>
    <m/>
    <s v="Available"/>
    <n v="4985.92"/>
    <m/>
    <s v="Invalid"/>
    <s v="Exclude"/>
    <n v="0"/>
    <s v="Insufficient Data"/>
    <s v="Missing Information"/>
    <s v="Exclude"/>
    <m/>
    <s v="Missing Date"/>
    <s v="No"/>
    <s v="Online"/>
    <s v="Kolkata"/>
    <s v="Kolkata"/>
    <n v="361.54"/>
    <s v="Valid Profit"/>
    <s v="Include"/>
  </r>
  <r>
    <n v="2059"/>
    <s v="Kids"/>
    <x v="1"/>
    <x v="15"/>
    <m/>
    <x v="2"/>
    <x v="4"/>
    <s v="No"/>
    <n v="-1"/>
    <s v="Check Return/Refund"/>
    <n v="9507.5400000000009"/>
    <m/>
    <s v="Invalid"/>
    <s v="Exclude"/>
    <n v="0"/>
    <n v="-9507.5400000000009"/>
    <s v="Negative Revenue"/>
    <s v="Exclude"/>
    <d v="2023-12-27T00:00:00"/>
    <d v="2023-12-27T00:00:00"/>
    <s v="Yes"/>
    <s v="Retail"/>
    <s v="Delhi"/>
    <s v="Delhi"/>
    <n v="291.27999999999997"/>
    <s v="Invalid Profit"/>
    <s v="Exclude"/>
  </r>
  <r>
    <n v="2060"/>
    <s v="Men"/>
    <x v="2"/>
    <x v="7"/>
    <s v="L"/>
    <x v="0"/>
    <x v="1"/>
    <s v="Yes"/>
    <n v="2"/>
    <s v="Sold"/>
    <n v="7979.26"/>
    <m/>
    <s v="Invalid"/>
    <s v="Exclude"/>
    <n v="0"/>
    <n v="15958.52"/>
    <s v="Valid Revenue"/>
    <s v="Include"/>
    <d v="2024-07-11T00:00:00"/>
    <d v="2024-07-11T00:00:00"/>
    <s v="Yes"/>
    <s v="Online"/>
    <s v="bengaluru"/>
    <s v="Bengaluru"/>
    <n v="2821.59"/>
    <s v="Valid Profit"/>
    <s v="Include"/>
  </r>
  <r>
    <n v="2061"/>
    <s v="Women"/>
    <x v="4"/>
    <x v="19"/>
    <s v="L"/>
    <x v="0"/>
    <x v="1"/>
    <s v="Yes"/>
    <m/>
    <s v="Available"/>
    <m/>
    <m/>
    <s v="Invalid"/>
    <s v="Exclude"/>
    <n v="0"/>
    <s v="Insufficient Data"/>
    <s v="Missing Information"/>
    <s v="Exclude"/>
    <d v="2024-09-10T00:00:00"/>
    <d v="2024-09-10T00:00:00"/>
    <s v="Yes"/>
    <s v="Online"/>
    <s v="Mumbai"/>
    <s v="Mumbai"/>
    <n v="-501.68"/>
    <s v="Loss Making Sales"/>
    <s v="Exclude"/>
  </r>
  <r>
    <n v="2062"/>
    <s v="Men"/>
    <x v="4"/>
    <x v="8"/>
    <m/>
    <x v="2"/>
    <x v="4"/>
    <s v="No"/>
    <n v="2"/>
    <s v="Sold"/>
    <m/>
    <m/>
    <s v="Invalid"/>
    <s v="Exclude"/>
    <n v="0"/>
    <s v="Insufficient Data"/>
    <s v="Missing Information"/>
    <s v="Exclude"/>
    <d v="2025-06-06T00:00:00"/>
    <d v="2025-06-06T00:00:00"/>
    <s v="Yes"/>
    <s v="Online"/>
    <s v="Bangalore"/>
    <s v="Bangalore"/>
    <n v="1823.91"/>
    <s v="Valid Profit"/>
    <s v="Include"/>
  </r>
  <r>
    <n v="2063"/>
    <s v="Women"/>
    <x v="4"/>
    <x v="8"/>
    <s v="M"/>
    <x v="0"/>
    <x v="0"/>
    <s v="Yes"/>
    <n v="1"/>
    <s v="Sold"/>
    <n v="9751"/>
    <n v="0.16"/>
    <s v="Valid"/>
    <s v="Include"/>
    <n v="8190.84"/>
    <n v="8190.84"/>
    <s v="Valid Revenue"/>
    <s v="Include"/>
    <d v="2024-09-06T00:00:00"/>
    <d v="2024-09-06T00:00:00"/>
    <s v="Yes"/>
    <s v="Retail"/>
    <s v="Pune"/>
    <s v="Pune"/>
    <n v="1130.31"/>
    <s v="Valid Profit"/>
    <s v="Include"/>
  </r>
  <r>
    <n v="2064"/>
    <s v="Kids"/>
    <x v="3"/>
    <x v="4"/>
    <s v="L"/>
    <x v="0"/>
    <x v="1"/>
    <s v="Yes"/>
    <n v="2"/>
    <s v="Sold"/>
    <n v="7557.71"/>
    <m/>
    <s v="Invalid"/>
    <s v="Exclude"/>
    <n v="0"/>
    <n v="15115.42"/>
    <s v="Valid Revenue"/>
    <s v="Include"/>
    <d v="2025-03-02T00:00:00"/>
    <d v="2025-03-02T00:00:00"/>
    <s v="Yes"/>
    <s v="Online"/>
    <s v="Bangalore"/>
    <s v="Bangalore"/>
    <n v="3277.44"/>
    <s v="Valid Profit"/>
    <s v="Include"/>
  </r>
  <r>
    <n v="2065"/>
    <s v="Women"/>
    <x v="2"/>
    <x v="7"/>
    <n v="10"/>
    <x v="1"/>
    <x v="9"/>
    <s v="Yes"/>
    <m/>
    <s v="Available"/>
    <m/>
    <n v="0.78"/>
    <s v="Valid"/>
    <s v="Include"/>
    <n v="0"/>
    <s v="Insufficient Data"/>
    <s v="Missing Information"/>
    <s v="Exclude"/>
    <d v="2024-02-11T00:00:00"/>
    <d v="2024-02-11T00:00:00"/>
    <s v="Yes"/>
    <s v="Retail"/>
    <s v="Hyderabad"/>
    <s v="Hyderabad"/>
    <n v="21.58"/>
    <s v="Valid Profit"/>
    <s v="Include"/>
  </r>
  <r>
    <n v="2066"/>
    <s v="Men"/>
    <x v="1"/>
    <x v="15"/>
    <s v="XL"/>
    <x v="0"/>
    <x v="2"/>
    <s v="Yes"/>
    <n v="-1"/>
    <s v="Check Return/Refund"/>
    <n v="5259.05"/>
    <m/>
    <s v="Invalid"/>
    <s v="Exclude"/>
    <n v="0"/>
    <n v="-5259.05"/>
    <s v="Negative Revenue"/>
    <s v="Exclude"/>
    <d v="2024-12-10T00:00:00"/>
    <d v="2024-12-10T00:00:00"/>
    <s v="Yes"/>
    <s v="Online"/>
    <s v="Mumbai"/>
    <s v="Mumbai"/>
    <n v="1022.82"/>
    <s v="Invalid Profit"/>
    <s v="Exclude"/>
  </r>
  <r>
    <n v="2067"/>
    <s v="Kids"/>
    <x v="4"/>
    <x v="19"/>
    <s v="L"/>
    <x v="0"/>
    <x v="1"/>
    <s v="Yes"/>
    <n v="4"/>
    <s v="Sold"/>
    <n v="3588.38"/>
    <m/>
    <s v="Invalid"/>
    <s v="Exclude"/>
    <n v="0"/>
    <n v="14353.52"/>
    <s v="Valid Revenue"/>
    <s v="Include"/>
    <d v="2025-05-06T00:00:00"/>
    <d v="2025-05-06T00:00:00"/>
    <s v="Yes"/>
    <s v="Online"/>
    <s v="Kolkata"/>
    <s v="Kolkata"/>
    <n v="161.5"/>
    <s v="Valid Profit"/>
    <s v="Include"/>
  </r>
  <r>
    <n v="2068"/>
    <s v="Men"/>
    <x v="3"/>
    <x v="11"/>
    <m/>
    <x v="2"/>
    <x v="4"/>
    <s v="No"/>
    <n v="4"/>
    <s v="Sold"/>
    <n v="2553.29"/>
    <m/>
    <s v="Invalid"/>
    <s v="Exclude"/>
    <n v="0"/>
    <n v="10213.16"/>
    <s v="Valid Revenue"/>
    <s v="Include"/>
    <d v="2024-12-05T00:00:00"/>
    <d v="2024-12-05T00:00:00"/>
    <s v="Yes"/>
    <s v="Retail"/>
    <s v="Mumbai"/>
    <s v="Mumbai"/>
    <n v="984.9"/>
    <s v="Invalid Profit"/>
    <s v="Exclude"/>
  </r>
  <r>
    <n v="2069"/>
    <s v="Women"/>
    <x v="0"/>
    <x v="0"/>
    <m/>
    <x v="2"/>
    <x v="4"/>
    <s v="No"/>
    <m/>
    <s v="Available"/>
    <n v="7502.24"/>
    <m/>
    <s v="Invalid"/>
    <s v="Exclude"/>
    <n v="0"/>
    <s v="Insufficient Data"/>
    <s v="Missing Information"/>
    <s v="Exclude"/>
    <d v="2025-07-14T00:00:00"/>
    <d v="2025-07-14T00:00:00"/>
    <s v="Yes"/>
    <s v="Online"/>
    <s v="Pune"/>
    <s v="Pune"/>
    <n v="3554.58"/>
    <s v="Valid Profit"/>
    <s v="Include"/>
  </r>
  <r>
    <n v="2070"/>
    <s v="Kids"/>
    <x v="3"/>
    <x v="4"/>
    <s v="L"/>
    <x v="0"/>
    <x v="1"/>
    <s v="Yes"/>
    <m/>
    <s v="Available"/>
    <m/>
    <m/>
    <s v="Invalid"/>
    <s v="Exclude"/>
    <n v="0"/>
    <s v="Insufficient Data"/>
    <s v="Missing Information"/>
    <s v="Exclude"/>
    <m/>
    <s v="Missing Date"/>
    <s v="No"/>
    <s v="Retail"/>
    <s v="Mumbai"/>
    <s v="Mumbai"/>
    <n v="1112.43"/>
    <s v="Valid Profit"/>
    <s v="Include"/>
  </r>
  <r>
    <n v="2071"/>
    <s v="Kids"/>
    <x v="2"/>
    <x v="3"/>
    <s v="M"/>
    <x v="0"/>
    <x v="0"/>
    <s v="Yes"/>
    <n v="3"/>
    <s v="Sold"/>
    <n v="7849.81"/>
    <n v="0.49"/>
    <s v="Valid"/>
    <s v="Include"/>
    <n v="12010.21"/>
    <n v="12010.2093"/>
    <s v="Valid Revenue"/>
    <s v="Include"/>
    <d v="2025-01-12T00:00:00"/>
    <d v="2025-01-12T00:00:00"/>
    <s v="Yes"/>
    <s v="Retail"/>
    <s v="Pune"/>
    <s v="Pune"/>
    <n v="-882.96"/>
    <s v="Loss Making Sales"/>
    <s v="Exclude"/>
  </r>
  <r>
    <n v="2072"/>
    <s v="Men"/>
    <x v="0"/>
    <x v="5"/>
    <m/>
    <x v="2"/>
    <x v="4"/>
    <s v="No"/>
    <n v="3"/>
    <s v="Sold"/>
    <m/>
    <m/>
    <s v="Invalid"/>
    <s v="Exclude"/>
    <n v="0"/>
    <s v="Insufficient Data"/>
    <s v="Missing Information"/>
    <s v="Exclude"/>
    <m/>
    <s v="Missing Date"/>
    <s v="No"/>
    <s v="Retail"/>
    <s v="Pune"/>
    <s v="Pune"/>
    <n v="3639.2"/>
    <s v="Valid Profit"/>
    <s v="Include"/>
  </r>
  <r>
    <n v="2073"/>
    <s v="Women"/>
    <x v="2"/>
    <x v="3"/>
    <n v="12"/>
    <x v="1"/>
    <x v="7"/>
    <s v="Yes"/>
    <n v="4"/>
    <s v="Sold"/>
    <m/>
    <n v="0.85"/>
    <s v="Valid"/>
    <s v="Include"/>
    <n v="0"/>
    <s v="Insufficient Data"/>
    <s v="Missing Information"/>
    <s v="Exclude"/>
    <d v="2024-11-03T00:00:00"/>
    <d v="2024-11-03T00:00:00"/>
    <s v="Yes"/>
    <s v="Online"/>
    <s v="Hyderabad"/>
    <s v="Hyderabad"/>
    <n v="443.86"/>
    <s v="Valid Profit"/>
    <s v="Include"/>
  </r>
  <r>
    <n v="2074"/>
    <s v="Men"/>
    <x v="0"/>
    <x v="5"/>
    <s v="L"/>
    <x v="0"/>
    <x v="1"/>
    <s v="Yes"/>
    <n v="-1"/>
    <s v="Check Return/Refund"/>
    <m/>
    <n v="0.56999999999999995"/>
    <s v="Valid"/>
    <s v="Include"/>
    <n v="0"/>
    <s v="Insufficient Data"/>
    <s v="Missing Information"/>
    <s v="Exclude"/>
    <m/>
    <s v="Missing Date"/>
    <s v="No"/>
    <s v="Online"/>
    <s v="Kolkata"/>
    <s v="Kolkata"/>
    <n v="1958.47"/>
    <s v="Valid Profit"/>
    <s v="Include"/>
  </r>
  <r>
    <n v="2075"/>
    <s v="Kids"/>
    <x v="4"/>
    <x v="8"/>
    <s v="L"/>
    <x v="0"/>
    <x v="1"/>
    <s v="Yes"/>
    <n v="4"/>
    <s v="Sold"/>
    <n v="4251.74"/>
    <m/>
    <s v="Invalid"/>
    <s v="Exclude"/>
    <n v="0"/>
    <n v="17006.96"/>
    <s v="Valid Revenue"/>
    <s v="Include"/>
    <d v="2025-07-14T00:00:00"/>
    <d v="2025-07-14T00:00:00"/>
    <s v="Yes"/>
    <s v="Online"/>
    <s v="Pune"/>
    <s v="Pune"/>
    <n v="2345.35"/>
    <s v="Valid Profit"/>
    <s v="Include"/>
  </r>
  <r>
    <n v="2076"/>
    <s v="Women"/>
    <x v="0"/>
    <x v="14"/>
    <n v="11"/>
    <x v="1"/>
    <x v="3"/>
    <s v="Yes"/>
    <m/>
    <s v="Available"/>
    <m/>
    <m/>
    <s v="Invalid"/>
    <s v="Exclude"/>
    <n v="0"/>
    <s v="Insufficient Data"/>
    <s v="Missing Information"/>
    <s v="Exclude"/>
    <d v="2024-10-13T00:00:00"/>
    <d v="2024-10-13T00:00:00"/>
    <s v="Yes"/>
    <s v="Retail"/>
    <s v="bengaluru"/>
    <s v="Bengaluru"/>
    <n v="2011.25"/>
    <s v="Valid Profit"/>
    <s v="Include"/>
  </r>
  <r>
    <n v="2077"/>
    <s v="Men"/>
    <x v="0"/>
    <x v="14"/>
    <s v="L"/>
    <x v="0"/>
    <x v="1"/>
    <s v="Yes"/>
    <m/>
    <s v="Available"/>
    <m/>
    <m/>
    <s v="Invalid"/>
    <s v="Exclude"/>
    <n v="0"/>
    <s v="Insufficient Data"/>
    <s v="Missing Information"/>
    <s v="Exclude"/>
    <d v="2023-11-21T00:00:00"/>
    <d v="2023-11-21T00:00:00"/>
    <s v="Yes"/>
    <s v="Online"/>
    <s v="Pune"/>
    <s v="Pune"/>
    <n v="3332.66"/>
    <s v="Valid Profit"/>
    <s v="Include"/>
  </r>
  <r>
    <n v="2078"/>
    <s v="Women"/>
    <x v="4"/>
    <x v="19"/>
    <m/>
    <x v="2"/>
    <x v="4"/>
    <s v="No"/>
    <n v="0"/>
    <s v="Available"/>
    <n v="6970.47"/>
    <m/>
    <s v="Invalid"/>
    <s v="Exclude"/>
    <n v="0"/>
    <n v="0"/>
    <s v="No Recorded Revenue"/>
    <s v="Exclude"/>
    <m/>
    <s v="Missing Date"/>
    <s v="No"/>
    <s v="Online"/>
    <s v="Mumbai"/>
    <s v="Mumbai"/>
    <n v="262.79000000000002"/>
    <s v="Invalid Profit"/>
    <s v="Exclude"/>
  </r>
  <r>
    <n v="2079"/>
    <s v="Men"/>
    <x v="3"/>
    <x v="16"/>
    <s v="XL"/>
    <x v="0"/>
    <x v="2"/>
    <s v="Yes"/>
    <n v="-1"/>
    <s v="Check Return/Refund"/>
    <n v="4322.0600000000004"/>
    <m/>
    <s v="Invalid"/>
    <s v="Exclude"/>
    <n v="0"/>
    <n v="-4322.0600000000004"/>
    <s v="Negative Revenue"/>
    <s v="Exclude"/>
    <d v="2025-01-19T00:00:00"/>
    <d v="2025-01-19T00:00:00"/>
    <s v="Yes"/>
    <s v="Online"/>
    <s v="bengaluru"/>
    <s v="Bengaluru"/>
    <n v="279.77999999999997"/>
    <s v="Invalid Profit"/>
    <s v="Exclude"/>
  </r>
  <r>
    <n v="2080"/>
    <s v="Men"/>
    <x v="2"/>
    <x v="3"/>
    <s v="L"/>
    <x v="0"/>
    <x v="1"/>
    <s v="Yes"/>
    <m/>
    <s v="Available"/>
    <m/>
    <m/>
    <s v="Invalid"/>
    <s v="Exclude"/>
    <n v="0"/>
    <s v="Insufficient Data"/>
    <s v="Missing Information"/>
    <s v="Exclude"/>
    <d v="2025-03-31T00:00:00"/>
    <d v="2025-03-31T00:00:00"/>
    <s v="Yes"/>
    <s v="Online"/>
    <s v="Bangalore"/>
    <s v="Bangalore"/>
    <n v="-1005.89"/>
    <s v="Loss Making Sales"/>
    <s v="Exclude"/>
  </r>
  <r>
    <n v="2081"/>
    <s v="Men"/>
    <x v="0"/>
    <x v="14"/>
    <s v="L"/>
    <x v="0"/>
    <x v="1"/>
    <s v="Yes"/>
    <m/>
    <s v="Available"/>
    <m/>
    <m/>
    <s v="Invalid"/>
    <s v="Exclude"/>
    <n v="0"/>
    <s v="Insufficient Data"/>
    <s v="Missing Information"/>
    <s v="Exclude"/>
    <m/>
    <s v="Missing Date"/>
    <s v="No"/>
    <s v="Online"/>
    <s v="Mumbai"/>
    <s v="Mumbai"/>
    <n v="2810.49"/>
    <s v="Invalid Profit"/>
    <s v="Exclude"/>
  </r>
  <r>
    <n v="2028"/>
    <s v="Men"/>
    <x v="3"/>
    <x v="11"/>
    <m/>
    <x v="2"/>
    <x v="4"/>
    <s v="No"/>
    <n v="-1"/>
    <s v="Check Return/Refund"/>
    <m/>
    <n v="0.21"/>
    <s v="Valid"/>
    <s v="Include"/>
    <n v="0"/>
    <s v="Insufficient Data"/>
    <s v="Missing Information"/>
    <s v="Exclude"/>
    <d v="2024-02-14T00:00:00"/>
    <d v="2024-02-14T00:00:00"/>
    <s v="Yes"/>
    <s v="Online"/>
    <s v="Hyderabad"/>
    <s v="Hyderabad"/>
    <n v="3303.01"/>
    <s v="Valid Profit"/>
    <s v="Include"/>
  </r>
  <r>
    <n v="2083"/>
    <s v="Men"/>
    <x v="3"/>
    <x v="11"/>
    <m/>
    <x v="2"/>
    <x v="4"/>
    <s v="No"/>
    <m/>
    <s v="Available"/>
    <n v="9291.74"/>
    <m/>
    <s v="Invalid"/>
    <s v="Exclude"/>
    <n v="0"/>
    <s v="Insufficient Data"/>
    <s v="Missing Information"/>
    <s v="Exclude"/>
    <d v="2024-10-14T00:00:00"/>
    <d v="2024-10-14T00:00:00"/>
    <s v="Yes"/>
    <s v="Retail"/>
    <s v="Delhi"/>
    <s v="Delhi"/>
    <n v="-981.21"/>
    <s v="Loss Making Sales"/>
    <s v="Exclude"/>
  </r>
  <r>
    <n v="2084"/>
    <s v="Men"/>
    <x v="0"/>
    <x v="9"/>
    <s v="M"/>
    <x v="0"/>
    <x v="0"/>
    <s v="Yes"/>
    <n v="2"/>
    <s v="Sold"/>
    <m/>
    <m/>
    <s v="Invalid"/>
    <s v="Exclude"/>
    <n v="0"/>
    <s v="Insufficient Data"/>
    <s v="Missing Information"/>
    <s v="Exclude"/>
    <d v="2023-12-24T00:00:00"/>
    <d v="2023-12-24T00:00:00"/>
    <s v="Yes"/>
    <s v="Online"/>
    <s v="Mumbai"/>
    <s v="Mumbai"/>
    <n v="408.39"/>
    <s v="Valid Profit"/>
    <s v="Include"/>
  </r>
  <r>
    <n v="2085"/>
    <s v="Men"/>
    <x v="4"/>
    <x v="12"/>
    <m/>
    <x v="2"/>
    <x v="4"/>
    <s v="No"/>
    <m/>
    <s v="Available"/>
    <n v="7561.85"/>
    <m/>
    <s v="Invalid"/>
    <s v="Exclude"/>
    <n v="0"/>
    <s v="Insufficient Data"/>
    <s v="Missing Information"/>
    <s v="Exclude"/>
    <d v="2024-12-17T00:00:00"/>
    <d v="2024-12-17T00:00:00"/>
    <s v="Yes"/>
    <s v="Retail"/>
    <s v="Kolkata"/>
    <s v="Kolkata"/>
    <n v="98.72"/>
    <s v="Valid Profit"/>
    <s v="Include"/>
  </r>
  <r>
    <n v="2086"/>
    <s v="Men"/>
    <x v="1"/>
    <x v="6"/>
    <s v="L"/>
    <x v="0"/>
    <x v="1"/>
    <s v="Yes"/>
    <n v="0"/>
    <s v="Available"/>
    <m/>
    <n v="0.45"/>
    <s v="Valid"/>
    <s v="Include"/>
    <n v="0"/>
    <s v="Insufficient Data"/>
    <s v="Missing Information"/>
    <s v="Exclude"/>
    <d v="2024-10-11T00:00:00"/>
    <d v="2024-10-11T00:00:00"/>
    <s v="Yes"/>
    <s v="Online"/>
    <s v="Kolkata"/>
    <s v="Kolkata"/>
    <n v="1742.66"/>
    <s v="Valid Profit"/>
    <s v="Include"/>
  </r>
  <r>
    <n v="2087"/>
    <s v="Kids"/>
    <x v="4"/>
    <x v="13"/>
    <m/>
    <x v="2"/>
    <x v="4"/>
    <s v="No"/>
    <m/>
    <s v="Available"/>
    <n v="4656.28"/>
    <m/>
    <s v="Invalid"/>
    <s v="Exclude"/>
    <n v="0"/>
    <s v="Insufficient Data"/>
    <s v="Missing Information"/>
    <s v="Exclude"/>
    <d v="2024-11-01T00:00:00"/>
    <d v="2024-11-01T00:00:00"/>
    <s v="Yes"/>
    <s v="Online"/>
    <s v="Kolkata"/>
    <s v="Kolkata"/>
    <n v="3777.5"/>
    <s v="Valid Profit"/>
    <s v="Include"/>
  </r>
  <r>
    <n v="2088"/>
    <s v="Women"/>
    <x v="3"/>
    <x v="11"/>
    <s v="XL"/>
    <x v="0"/>
    <x v="2"/>
    <s v="Yes"/>
    <n v="4"/>
    <s v="Sold"/>
    <m/>
    <m/>
    <s v="Invalid"/>
    <s v="Exclude"/>
    <n v="0"/>
    <s v="Insufficient Data"/>
    <s v="Missing Information"/>
    <s v="Exclude"/>
    <d v="2025-04-26T00:00:00"/>
    <d v="2025-04-26T00:00:00"/>
    <s v="Yes"/>
    <s v="Online"/>
    <s v="Bangalore"/>
    <s v="Bangalore"/>
    <n v="2702.93"/>
    <s v="Valid Profit"/>
    <s v="Include"/>
  </r>
  <r>
    <n v="2089"/>
    <s v="Women"/>
    <x v="0"/>
    <x v="5"/>
    <s v="L"/>
    <x v="0"/>
    <x v="1"/>
    <s v="Yes"/>
    <n v="2"/>
    <s v="Sold"/>
    <n v="6874.77"/>
    <n v="0.6"/>
    <s v="Valid"/>
    <s v="Include"/>
    <n v="5499.82"/>
    <n v="5499.8160000000007"/>
    <s v="Valid Revenue"/>
    <s v="Include"/>
    <d v="2024-12-02T00:00:00"/>
    <d v="2024-12-02T00:00:00"/>
    <s v="Yes"/>
    <s v="Online"/>
    <s v="Mumbai"/>
    <s v="Mumbai"/>
    <n v="-1076.6600000000001"/>
    <s v="Loss Making Sales"/>
    <s v="Exclude"/>
  </r>
  <r>
    <n v="2090"/>
    <s v="Kids"/>
    <x v="2"/>
    <x v="17"/>
    <n v="8"/>
    <x v="1"/>
    <x v="10"/>
    <s v="Yes"/>
    <m/>
    <s v="Available"/>
    <m/>
    <m/>
    <s v="Invalid"/>
    <s v="Exclude"/>
    <n v="0"/>
    <s v="Insufficient Data"/>
    <s v="Missing Information"/>
    <s v="Exclude"/>
    <m/>
    <s v="Missing Date"/>
    <s v="No"/>
    <s v="Retail"/>
    <s v="Bangalore"/>
    <s v="Bangalore"/>
    <n v="163.15"/>
    <s v="Valid Profit"/>
    <s v="Include"/>
  </r>
  <r>
    <n v="2091"/>
    <s v="Kids"/>
    <x v="3"/>
    <x v="10"/>
    <n v="11"/>
    <x v="1"/>
    <x v="3"/>
    <s v="Yes"/>
    <m/>
    <s v="Available"/>
    <n v="9246.8799999999992"/>
    <m/>
    <s v="Invalid"/>
    <s v="Exclude"/>
    <n v="0"/>
    <s v="Insufficient Data"/>
    <s v="Missing Information"/>
    <s v="Exclude"/>
    <m/>
    <s v="Missing Date"/>
    <s v="No"/>
    <s v="Retail"/>
    <s v="Mumbai"/>
    <s v="Mumbai"/>
    <n v="1917.55"/>
    <s v="Valid Profit"/>
    <s v="Include"/>
  </r>
  <r>
    <n v="2092"/>
    <s v="Kids"/>
    <x v="4"/>
    <x v="13"/>
    <s v="XL"/>
    <x v="0"/>
    <x v="2"/>
    <s v="Yes"/>
    <n v="2"/>
    <s v="Sold"/>
    <m/>
    <n v="1.1299999999999999"/>
    <s v="Invalid"/>
    <s v="Exclude"/>
    <n v="0"/>
    <s v="Insufficient Data"/>
    <s v="Missing Information"/>
    <s v="Exclude"/>
    <m/>
    <s v="Missing Date"/>
    <s v="No"/>
    <s v="Online"/>
    <s v="Delhi"/>
    <s v="Delhi"/>
    <n v="207.2"/>
    <s v="Valid Profit"/>
    <s v="Include"/>
  </r>
  <r>
    <n v="2093"/>
    <s v="Men"/>
    <x v="3"/>
    <x v="11"/>
    <s v="XL"/>
    <x v="0"/>
    <x v="2"/>
    <s v="Yes"/>
    <n v="0"/>
    <s v="Available"/>
    <m/>
    <n v="0.28999999999999998"/>
    <s v="Valid"/>
    <s v="Include"/>
    <n v="0"/>
    <s v="Insufficient Data"/>
    <s v="Missing Information"/>
    <s v="Exclude"/>
    <m/>
    <s v="Missing Date"/>
    <s v="No"/>
    <s v="Online"/>
    <s v="Kolkata"/>
    <s v="Kolkata"/>
    <n v="-146.72999999999999"/>
    <s v="Loss Making Sales"/>
    <s v="Exclude"/>
  </r>
  <r>
    <n v="2094"/>
    <s v="Kids"/>
    <x v="0"/>
    <x v="5"/>
    <n v="10"/>
    <x v="1"/>
    <x v="9"/>
    <s v="Yes"/>
    <n v="1"/>
    <s v="Sold"/>
    <n v="4276.3599999999997"/>
    <m/>
    <s v="Invalid"/>
    <s v="Exclude"/>
    <n v="0"/>
    <n v="4276.3599999999997"/>
    <s v="Valid Revenue"/>
    <s v="Include"/>
    <d v="2024-11-10T00:00:00"/>
    <d v="2024-11-10T00:00:00"/>
    <s v="Yes"/>
    <s v="Retail"/>
    <s v="Delhi"/>
    <s v="Delhi"/>
    <n v="2974.58"/>
    <s v="Valid Profit"/>
    <s v="Include"/>
  </r>
  <r>
    <n v="2095"/>
    <s v="Men"/>
    <x v="2"/>
    <x v="7"/>
    <s v="M"/>
    <x v="0"/>
    <x v="0"/>
    <s v="Yes"/>
    <m/>
    <s v="Available"/>
    <m/>
    <m/>
    <s v="Invalid"/>
    <s v="Exclude"/>
    <n v="0"/>
    <s v="Insufficient Data"/>
    <s v="Missing Information"/>
    <s v="Exclude"/>
    <d v="2024-10-16T00:00:00"/>
    <d v="2024-10-16T00:00:00"/>
    <s v="Yes"/>
    <s v="Online"/>
    <s v="Delhi"/>
    <s v="Delhi"/>
    <n v="880.57"/>
    <s v="Valid Profit"/>
    <s v="Include"/>
  </r>
  <r>
    <n v="2096"/>
    <s v="Men"/>
    <x v="3"/>
    <x v="16"/>
    <s v="XL"/>
    <x v="0"/>
    <x v="2"/>
    <s v="Yes"/>
    <n v="2"/>
    <s v="Sold"/>
    <m/>
    <m/>
    <s v="Invalid"/>
    <s v="Exclude"/>
    <n v="0"/>
    <s v="Insufficient Data"/>
    <s v="Missing Information"/>
    <s v="Exclude"/>
    <d v="2024-12-24T00:00:00"/>
    <d v="2024-12-24T00:00:00"/>
    <s v="Yes"/>
    <s v="Online"/>
    <s v="Kolkata"/>
    <s v="Kolkata"/>
    <n v="288.66000000000003"/>
    <s v="Valid Profit"/>
    <s v="Include"/>
  </r>
  <r>
    <n v="2097"/>
    <s v="Women"/>
    <x v="0"/>
    <x v="14"/>
    <s v="XL"/>
    <x v="0"/>
    <x v="2"/>
    <s v="Yes"/>
    <m/>
    <s v="Available"/>
    <n v="7978.89"/>
    <m/>
    <s v="Invalid"/>
    <s v="Exclude"/>
    <n v="0"/>
    <s v="Insufficient Data"/>
    <s v="Missing Information"/>
    <s v="Exclude"/>
    <m/>
    <s v="Missing Date"/>
    <s v="No"/>
    <s v="Online"/>
    <s v="Bangalore"/>
    <s v="Bangalore"/>
    <n v="769.05"/>
    <s v="Valid Profit"/>
    <s v="Include"/>
  </r>
  <r>
    <n v="2098"/>
    <s v="Men"/>
    <x v="0"/>
    <x v="14"/>
    <s v="L"/>
    <x v="0"/>
    <x v="1"/>
    <s v="Yes"/>
    <m/>
    <s v="Available"/>
    <n v="5690.69"/>
    <n v="0.69"/>
    <s v="Valid"/>
    <s v="Include"/>
    <n v="0"/>
    <s v="Insufficient Data"/>
    <s v="Missing Information"/>
    <s v="Exclude"/>
    <d v="2024-01-24T00:00:00"/>
    <d v="2024-01-24T00:00:00"/>
    <s v="Yes"/>
    <s v="Online"/>
    <s v="Hyderabad"/>
    <s v="Hyderabad"/>
    <n v="98.3"/>
    <s v="Valid Profit"/>
    <s v="Include"/>
  </r>
  <r>
    <n v="2099"/>
    <s v="Kids"/>
    <x v="1"/>
    <x v="6"/>
    <s v="M"/>
    <x v="0"/>
    <x v="0"/>
    <s v="Yes"/>
    <n v="2"/>
    <s v="Sold"/>
    <m/>
    <n v="0.32"/>
    <s v="Valid"/>
    <s v="Include"/>
    <n v="0"/>
    <s v="Insufficient Data"/>
    <s v="Missing Information"/>
    <s v="Exclude"/>
    <d v="2025-02-01T00:00:00"/>
    <d v="2025-02-01T00:00:00"/>
    <s v="Yes"/>
    <s v="Retail"/>
    <s v="Mumbai"/>
    <s v="Mumbai"/>
    <n v="360.97"/>
    <s v="Valid Profit"/>
    <s v="Include"/>
  </r>
  <r>
    <n v="2100"/>
    <s v="Kids"/>
    <x v="1"/>
    <x v="15"/>
    <n v="8"/>
    <x v="1"/>
    <x v="10"/>
    <s v="Yes"/>
    <n v="1"/>
    <s v="Sold"/>
    <n v="5937.52"/>
    <m/>
    <s v="Invalid"/>
    <s v="Exclude"/>
    <n v="0"/>
    <n v="5937.52"/>
    <s v="Valid Revenue"/>
    <s v="Include"/>
    <d v="2025-07-11T00:00:00"/>
    <d v="2025-07-11T00:00:00"/>
    <s v="Yes"/>
    <s v="Retail"/>
    <s v="Mumbai"/>
    <s v="Mumbai"/>
    <n v="2287.5700000000002"/>
    <s v="Valid Profit"/>
    <s v="Include"/>
  </r>
  <r>
    <n v="2101"/>
    <s v="Kids"/>
    <x v="3"/>
    <x v="11"/>
    <s v="XL"/>
    <x v="0"/>
    <x v="2"/>
    <s v="Yes"/>
    <m/>
    <s v="Available"/>
    <n v="2010.07"/>
    <m/>
    <s v="Invalid"/>
    <s v="Exclude"/>
    <n v="0"/>
    <s v="Insufficient Data"/>
    <s v="Missing Information"/>
    <s v="Exclude"/>
    <d v="2025-07-03T00:00:00"/>
    <d v="2025-07-03T00:00:00"/>
    <s v="Yes"/>
    <s v="Online"/>
    <s v="Hyderabad"/>
    <s v="Hyderabad"/>
    <n v="3398.01"/>
    <s v="Valid Profit"/>
    <s v="Include"/>
  </r>
  <r>
    <n v="2102"/>
    <s v="Women"/>
    <x v="1"/>
    <x v="6"/>
    <s v="XL"/>
    <x v="0"/>
    <x v="2"/>
    <s v="Yes"/>
    <n v="-1"/>
    <s v="Check Return/Refund"/>
    <m/>
    <n v="0.77"/>
    <s v="Valid"/>
    <s v="Include"/>
    <n v="0"/>
    <s v="Insufficient Data"/>
    <s v="Missing Information"/>
    <s v="Exclude"/>
    <d v="2025-04-10T00:00:00"/>
    <d v="2025-04-10T00:00:00"/>
    <s v="Yes"/>
    <s v="Online"/>
    <s v="Pune"/>
    <s v="Pune"/>
    <n v="284.17"/>
    <s v="Valid Profit"/>
    <s v="Include"/>
  </r>
  <r>
    <n v="2103"/>
    <s v="Women"/>
    <x v="4"/>
    <x v="19"/>
    <s v="XL"/>
    <x v="0"/>
    <x v="2"/>
    <s v="Yes"/>
    <n v="-1"/>
    <s v="Check Return/Refund"/>
    <n v="6777.88"/>
    <m/>
    <s v="Invalid"/>
    <s v="Exclude"/>
    <n v="0"/>
    <n v="-6777.88"/>
    <s v="Negative Revenue"/>
    <s v="Exclude"/>
    <d v="2025-01-08T00:00:00"/>
    <d v="2025-01-08T00:00:00"/>
    <s v="Yes"/>
    <s v="Online"/>
    <s v="Kolkata"/>
    <s v="Kolkata"/>
    <n v="469.61"/>
    <s v="Invalid Profit"/>
    <s v="Exclude"/>
  </r>
  <r>
    <n v="2104"/>
    <s v="Men"/>
    <x v="4"/>
    <x v="12"/>
    <m/>
    <x v="2"/>
    <x v="4"/>
    <s v="No"/>
    <m/>
    <s v="Available"/>
    <m/>
    <m/>
    <s v="Invalid"/>
    <s v="Exclude"/>
    <n v="0"/>
    <s v="Insufficient Data"/>
    <s v="Missing Information"/>
    <s v="Exclude"/>
    <m/>
    <s v="Missing Date"/>
    <s v="No"/>
    <s v="Retail"/>
    <s v="Delhi"/>
    <s v="Delhi"/>
    <n v="2905.91"/>
    <s v="Valid Profit"/>
    <s v="Include"/>
  </r>
  <r>
    <n v="2105"/>
    <s v="Kids"/>
    <x v="0"/>
    <x v="9"/>
    <m/>
    <x v="2"/>
    <x v="4"/>
    <s v="No"/>
    <n v="2"/>
    <s v="Sold"/>
    <n v="5744.7"/>
    <m/>
    <s v="Invalid"/>
    <s v="Exclude"/>
    <n v="0"/>
    <n v="11489.4"/>
    <s v="Valid Revenue"/>
    <s v="Include"/>
    <d v="2024-11-17T00:00:00"/>
    <d v="2024-11-17T00:00:00"/>
    <s v="Yes"/>
    <s v="Retail"/>
    <s v="Mumbai"/>
    <s v="Mumbai"/>
    <n v="1716.04"/>
    <s v="Invalid Profit"/>
    <s v="Exclude"/>
  </r>
  <r>
    <n v="2106"/>
    <s v="Women"/>
    <x v="3"/>
    <x v="11"/>
    <m/>
    <x v="2"/>
    <x v="4"/>
    <s v="No"/>
    <m/>
    <s v="Available"/>
    <m/>
    <m/>
    <s v="Invalid"/>
    <s v="Exclude"/>
    <n v="0"/>
    <s v="Insufficient Data"/>
    <s v="Missing Information"/>
    <s v="Exclude"/>
    <m/>
    <s v="Missing Date"/>
    <s v="No"/>
    <s v="Retail"/>
    <s v="bengaluru"/>
    <s v="Bengaluru"/>
    <n v="76.95"/>
    <s v="Valid Profit"/>
    <s v="Include"/>
  </r>
  <r>
    <n v="2107"/>
    <s v="Women"/>
    <x v="3"/>
    <x v="4"/>
    <s v="M"/>
    <x v="0"/>
    <x v="0"/>
    <s v="Yes"/>
    <n v="4"/>
    <s v="Sold"/>
    <m/>
    <m/>
    <s v="Invalid"/>
    <s v="Exclude"/>
    <n v="0"/>
    <s v="Insufficient Data"/>
    <s v="Missing Information"/>
    <s v="Exclude"/>
    <d v="2024-08-30T00:00:00"/>
    <d v="2024-08-30T00:00:00"/>
    <s v="Yes"/>
    <s v="Online"/>
    <s v="Hyderabad"/>
    <s v="Hyderabad"/>
    <n v="-184.69"/>
    <s v="Loss Making Sales"/>
    <s v="Exclude"/>
  </r>
  <r>
    <n v="2108"/>
    <s v="Kids"/>
    <x v="2"/>
    <x v="18"/>
    <s v="XL"/>
    <x v="0"/>
    <x v="2"/>
    <s v="Yes"/>
    <m/>
    <s v="Available"/>
    <m/>
    <n v="0.27"/>
    <s v="Valid"/>
    <s v="Include"/>
    <n v="0"/>
    <s v="Insufficient Data"/>
    <s v="Missing Information"/>
    <s v="Exclude"/>
    <d v="2024-11-15T00:00:00"/>
    <d v="2024-11-15T00:00:00"/>
    <s v="Yes"/>
    <s v="Retail"/>
    <s v="Mumbai"/>
    <s v="Mumbai"/>
    <n v="-338.77"/>
    <s v="Loss Making Sales"/>
    <s v="Exclude"/>
  </r>
  <r>
    <n v="2109"/>
    <s v="Kids"/>
    <x v="4"/>
    <x v="13"/>
    <s v="M"/>
    <x v="0"/>
    <x v="0"/>
    <s v="Yes"/>
    <n v="0"/>
    <s v="Available"/>
    <m/>
    <m/>
    <s v="Invalid"/>
    <s v="Exclude"/>
    <n v="0"/>
    <s v="Insufficient Data"/>
    <s v="Missing Information"/>
    <s v="Exclude"/>
    <d v="2025-01-29T00:00:00"/>
    <d v="2025-01-29T00:00:00"/>
    <s v="Yes"/>
    <s v="Retail"/>
    <s v="Kolkata"/>
    <s v="Kolkata"/>
    <n v="3791.88"/>
    <s v="Valid Profit"/>
    <s v="Include"/>
  </r>
  <r>
    <n v="2110"/>
    <s v="Kids"/>
    <x v="3"/>
    <x v="10"/>
    <n v="12"/>
    <x v="1"/>
    <x v="7"/>
    <s v="Yes"/>
    <n v="1"/>
    <s v="Sold"/>
    <m/>
    <n v="0.42"/>
    <s v="Valid"/>
    <s v="Include"/>
    <n v="0"/>
    <s v="Insufficient Data"/>
    <s v="Missing Information"/>
    <s v="Exclude"/>
    <d v="2024-12-25T00:00:00"/>
    <d v="2024-12-25T00:00:00"/>
    <s v="Yes"/>
    <s v="Retail"/>
    <s v="Pune"/>
    <s v="Pune"/>
    <n v="-259.29000000000002"/>
    <s v="Loss Making Sales"/>
    <s v="Exclude"/>
  </r>
  <r>
    <n v="2111"/>
    <s v="Men"/>
    <x v="2"/>
    <x v="7"/>
    <m/>
    <x v="2"/>
    <x v="4"/>
    <s v="No"/>
    <m/>
    <s v="Available"/>
    <m/>
    <n v="1.1399999999999999"/>
    <s v="Invalid"/>
    <s v="Exclude"/>
    <n v="0"/>
    <s v="Insufficient Data"/>
    <s v="Missing Information"/>
    <s v="Exclude"/>
    <d v="2024-11-21T00:00:00"/>
    <d v="2024-11-21T00:00:00"/>
    <s v="Yes"/>
    <s v="Retail"/>
    <s v="bengaluru"/>
    <s v="Bengaluru"/>
    <n v="1326.67"/>
    <s v="Valid Profit"/>
    <s v="Include"/>
  </r>
  <r>
    <n v="2112"/>
    <s v="Women"/>
    <x v="0"/>
    <x v="9"/>
    <m/>
    <x v="2"/>
    <x v="4"/>
    <s v="No"/>
    <m/>
    <s v="Available"/>
    <n v="2201.54"/>
    <m/>
    <s v="Invalid"/>
    <s v="Exclude"/>
    <n v="0"/>
    <s v="Insufficient Data"/>
    <s v="Missing Information"/>
    <s v="Exclude"/>
    <m/>
    <s v="Missing Date"/>
    <s v="No"/>
    <s v="Retail"/>
    <s v="bengaluru"/>
    <s v="Bengaluru"/>
    <n v="697.42"/>
    <s v="Valid Profit"/>
    <s v="Include"/>
  </r>
  <r>
    <n v="2113"/>
    <s v="Women"/>
    <x v="4"/>
    <x v="8"/>
    <s v="XL"/>
    <x v="0"/>
    <x v="2"/>
    <s v="Yes"/>
    <m/>
    <s v="Available"/>
    <n v="3939.34"/>
    <m/>
    <s v="Invalid"/>
    <s v="Exclude"/>
    <n v="0"/>
    <s v="Insufficient Data"/>
    <s v="Missing Information"/>
    <s v="Exclude"/>
    <d v="2023-12-19T00:00:00"/>
    <d v="2023-12-19T00:00:00"/>
    <s v="Yes"/>
    <s v="Retail"/>
    <s v="Pune"/>
    <s v="Pune"/>
    <n v="2918.93"/>
    <s v="Valid Profit"/>
    <s v="Include"/>
  </r>
  <r>
    <n v="2114"/>
    <s v="Women"/>
    <x v="0"/>
    <x v="5"/>
    <s v="XL"/>
    <x v="0"/>
    <x v="2"/>
    <s v="Yes"/>
    <n v="1"/>
    <s v="Sold"/>
    <n v="3167.33"/>
    <n v="0.53"/>
    <s v="Valid"/>
    <s v="Include"/>
    <n v="1488.65"/>
    <n v="1488.6451"/>
    <s v="Valid Revenue"/>
    <s v="Include"/>
    <m/>
    <s v="Missing Date"/>
    <s v="No"/>
    <s v="Retail"/>
    <s v="Pune"/>
    <s v="Pune"/>
    <n v="1567.37"/>
    <s v="Invalid Profit"/>
    <s v="Exclude"/>
  </r>
  <r>
    <n v="2115"/>
    <s v="Kids"/>
    <x v="1"/>
    <x v="15"/>
    <n v="6"/>
    <x v="1"/>
    <x v="6"/>
    <s v="Yes"/>
    <n v="2"/>
    <s v="Sold"/>
    <n v="7607.45"/>
    <m/>
    <s v="Invalid"/>
    <s v="Exclude"/>
    <n v="0"/>
    <n v="15214.9"/>
    <s v="Valid Revenue"/>
    <s v="Include"/>
    <m/>
    <s v="Missing Date"/>
    <s v="No"/>
    <s v="Online"/>
    <s v="Kolkata"/>
    <s v="Kolkata"/>
    <n v="1969.03"/>
    <s v="Valid Profit"/>
    <s v="Include"/>
  </r>
  <r>
    <n v="2116"/>
    <s v="Women"/>
    <x v="4"/>
    <x v="19"/>
    <m/>
    <x v="2"/>
    <x v="4"/>
    <s v="No"/>
    <m/>
    <s v="Available"/>
    <n v="4038.32"/>
    <n v="1.1299999999999999"/>
    <s v="Invalid"/>
    <s v="Exclude"/>
    <n v="0"/>
    <s v="Insufficient Data"/>
    <s v="Missing Information"/>
    <s v="Exclude"/>
    <d v="2024-08-27T00:00:00"/>
    <d v="2024-08-27T00:00:00"/>
    <s v="Yes"/>
    <s v="Online"/>
    <s v="Hyderabad"/>
    <s v="Hyderabad"/>
    <n v="2088.5500000000002"/>
    <s v="Invalid Profit"/>
    <s v="Exclude"/>
  </r>
  <r>
    <n v="2117"/>
    <s v="Women"/>
    <x v="0"/>
    <x v="0"/>
    <s v="L"/>
    <x v="0"/>
    <x v="1"/>
    <s v="Yes"/>
    <n v="0"/>
    <s v="Available"/>
    <n v="7645.96"/>
    <m/>
    <s v="Invalid"/>
    <s v="Exclude"/>
    <n v="0"/>
    <n v="0"/>
    <s v="No Recorded Revenue"/>
    <s v="Exclude"/>
    <d v="2024-10-30T00:00:00"/>
    <d v="2024-10-30T00:00:00"/>
    <s v="Yes"/>
    <s v="Online"/>
    <s v="Pune"/>
    <s v="Pune"/>
    <n v="2037.43"/>
    <s v="Invalid Profit"/>
    <s v="Exclude"/>
  </r>
  <r>
    <n v="2118"/>
    <s v="Kids"/>
    <x v="4"/>
    <x v="13"/>
    <s v="XL"/>
    <x v="0"/>
    <x v="2"/>
    <s v="Yes"/>
    <n v="2"/>
    <s v="Sold"/>
    <n v="8426.5400000000009"/>
    <m/>
    <s v="Invalid"/>
    <s v="Exclude"/>
    <n v="0"/>
    <n v="16853.080000000002"/>
    <s v="Valid Revenue"/>
    <s v="Include"/>
    <d v="2023-09-21T00:00:00"/>
    <d v="2023-09-21T00:00:00"/>
    <s v="Yes"/>
    <s v="Online"/>
    <s v="Hyderabad"/>
    <s v="Hyderabad"/>
    <n v="2696.85"/>
    <s v="Valid Profit"/>
    <s v="Include"/>
  </r>
  <r>
    <n v="2119"/>
    <s v="Women"/>
    <x v="0"/>
    <x v="9"/>
    <n v="11"/>
    <x v="1"/>
    <x v="3"/>
    <s v="Yes"/>
    <n v="-1"/>
    <s v="Check Return/Refund"/>
    <m/>
    <n v="0.41"/>
    <s v="Valid"/>
    <s v="Include"/>
    <n v="0"/>
    <s v="Insufficient Data"/>
    <s v="Missing Information"/>
    <s v="Exclude"/>
    <d v="2025-04-05T00:00:00"/>
    <d v="2025-04-05T00:00:00"/>
    <s v="Yes"/>
    <s v="Retail"/>
    <s v="Kolkata"/>
    <s v="Kolkata"/>
    <n v="2887.81"/>
    <s v="Invalid Profit"/>
    <s v="Exclude"/>
  </r>
  <r>
    <n v="2120"/>
    <s v="Men"/>
    <x v="1"/>
    <x v="15"/>
    <n v="12"/>
    <x v="1"/>
    <x v="7"/>
    <s v="Yes"/>
    <m/>
    <s v="Available"/>
    <m/>
    <m/>
    <s v="Invalid"/>
    <s v="Exclude"/>
    <n v="0"/>
    <s v="Insufficient Data"/>
    <s v="Missing Information"/>
    <s v="Exclude"/>
    <d v="2024-12-14T00:00:00"/>
    <d v="2024-12-14T00:00:00"/>
    <s v="Yes"/>
    <s v="Retail"/>
    <s v="Pune"/>
    <s v="Pune"/>
    <n v="-328"/>
    <s v="Loss Making Sales"/>
    <s v="Exclude"/>
  </r>
  <r>
    <n v="2000"/>
    <s v="Kids"/>
    <x v="3"/>
    <x v="4"/>
    <s v="M"/>
    <x v="0"/>
    <x v="0"/>
    <s v="Yes"/>
    <n v="-1"/>
    <s v="Check Return/Refund"/>
    <m/>
    <m/>
    <s v="Invalid"/>
    <s v="Exclude"/>
    <n v="0"/>
    <s v="Insufficient Data"/>
    <s v="Missing Information"/>
    <s v="Exclude"/>
    <d v="2023-11-20T00:00:00"/>
    <d v="2023-11-20T00:00:00"/>
    <s v="Yes"/>
    <s v="Retail"/>
    <s v="Kolkata"/>
    <s v="Kolkata"/>
    <n v="929.75"/>
    <s v="Valid Profit"/>
    <s v="Include"/>
  </r>
  <r>
    <n v="2122"/>
    <s v="Kids"/>
    <x v="1"/>
    <x v="6"/>
    <m/>
    <x v="2"/>
    <x v="4"/>
    <s v="No"/>
    <n v="0"/>
    <s v="Available"/>
    <m/>
    <m/>
    <s v="Invalid"/>
    <s v="Exclude"/>
    <n v="0"/>
    <s v="Insufficient Data"/>
    <s v="Missing Information"/>
    <s v="Exclude"/>
    <m/>
    <s v="Missing Date"/>
    <s v="No"/>
    <s v="Retail"/>
    <s v="bengaluru"/>
    <s v="Bengaluru"/>
    <n v="1078.48"/>
    <s v="Valid Profit"/>
    <s v="Include"/>
  </r>
  <r>
    <n v="2123"/>
    <s v="Men"/>
    <x v="3"/>
    <x v="10"/>
    <s v="L"/>
    <x v="0"/>
    <x v="1"/>
    <s v="Yes"/>
    <m/>
    <s v="Available"/>
    <m/>
    <m/>
    <s v="Invalid"/>
    <s v="Exclude"/>
    <n v="0"/>
    <s v="Insufficient Data"/>
    <s v="Missing Information"/>
    <s v="Exclude"/>
    <d v="2024-09-15T00:00:00"/>
    <d v="2024-09-15T00:00:00"/>
    <s v="Yes"/>
    <s v="Retail"/>
    <s v="Hyderabad"/>
    <s v="Hyderabad"/>
    <n v="2195.52"/>
    <s v="Valid Profit"/>
    <s v="Include"/>
  </r>
  <r>
    <n v="2124"/>
    <s v="Kids"/>
    <x v="4"/>
    <x v="12"/>
    <s v="L"/>
    <x v="0"/>
    <x v="1"/>
    <s v="Yes"/>
    <m/>
    <s v="Available"/>
    <n v="6436.11"/>
    <n v="1.24"/>
    <s v="Invalid"/>
    <s v="Exclude"/>
    <n v="0"/>
    <s v="Insufficient Data"/>
    <s v="Missing Information"/>
    <s v="Exclude"/>
    <d v="2025-07-04T00:00:00"/>
    <d v="2025-07-04T00:00:00"/>
    <s v="Yes"/>
    <s v="Online"/>
    <s v="Kolkata"/>
    <s v="Kolkata"/>
    <n v="432.04"/>
    <s v="Valid Profit"/>
    <s v="Include"/>
  </r>
  <r>
    <n v="2125"/>
    <s v="Women"/>
    <x v="1"/>
    <x v="1"/>
    <s v="M"/>
    <x v="0"/>
    <x v="0"/>
    <s v="Yes"/>
    <m/>
    <s v="Available"/>
    <m/>
    <m/>
    <s v="Invalid"/>
    <s v="Exclude"/>
    <n v="0"/>
    <s v="Insufficient Data"/>
    <s v="Missing Information"/>
    <s v="Exclude"/>
    <d v="2024-12-10T00:00:00"/>
    <d v="2024-12-10T00:00:00"/>
    <s v="Yes"/>
    <s v="Retail"/>
    <s v="Hyderabad"/>
    <s v="Hyderabad"/>
    <n v="1051.22"/>
    <s v="Valid Profit"/>
    <s v="Include"/>
  </r>
  <r>
    <n v="2126"/>
    <s v="Kids"/>
    <x v="3"/>
    <x v="16"/>
    <s v="L"/>
    <x v="0"/>
    <x v="1"/>
    <s v="Yes"/>
    <n v="-1"/>
    <s v="Check Return/Refund"/>
    <n v="5399.58"/>
    <m/>
    <s v="Invalid"/>
    <s v="Exclude"/>
    <n v="0"/>
    <n v="-5399.58"/>
    <s v="Negative Revenue"/>
    <s v="Exclude"/>
    <d v="2024-12-14T00:00:00"/>
    <d v="2024-12-14T00:00:00"/>
    <s v="Yes"/>
    <s v="Retail"/>
    <s v="Pune"/>
    <s v="Pune"/>
    <n v="2508.34"/>
    <s v="Invalid Profit"/>
    <s v="Exclude"/>
  </r>
  <r>
    <n v="2127"/>
    <s v="Men"/>
    <x v="0"/>
    <x v="9"/>
    <s v="L"/>
    <x v="0"/>
    <x v="1"/>
    <s v="Yes"/>
    <n v="-1"/>
    <s v="Check Return/Refund"/>
    <n v="4020.5"/>
    <m/>
    <s v="Invalid"/>
    <s v="Exclude"/>
    <n v="0"/>
    <n v="-4020.5"/>
    <s v="Negative Revenue"/>
    <s v="Exclude"/>
    <d v="2023-08-19T00:00:00"/>
    <d v="2023-08-19T00:00:00"/>
    <s v="Yes"/>
    <s v="Online"/>
    <s v="Mumbai"/>
    <s v="Mumbai"/>
    <n v="3718.37"/>
    <s v="Invalid Profit"/>
    <s v="Exclude"/>
  </r>
  <r>
    <n v="2128"/>
    <s v="Women"/>
    <x v="4"/>
    <x v="19"/>
    <s v="L"/>
    <x v="0"/>
    <x v="1"/>
    <s v="Yes"/>
    <m/>
    <s v="Available"/>
    <n v="8750.7099999999991"/>
    <m/>
    <s v="Invalid"/>
    <s v="Exclude"/>
    <n v="0"/>
    <s v="Insufficient Data"/>
    <s v="Missing Information"/>
    <s v="Exclude"/>
    <m/>
    <s v="Missing Date"/>
    <s v="No"/>
    <s v="Retail"/>
    <s v="Bangalore"/>
    <s v="Bangalore"/>
    <n v="1411.29"/>
    <s v="Invalid Profit"/>
    <s v="Exclude"/>
  </r>
  <r>
    <n v="2129"/>
    <s v="Men"/>
    <x v="4"/>
    <x v="13"/>
    <n v="9"/>
    <x v="1"/>
    <x v="5"/>
    <s v="Yes"/>
    <m/>
    <s v="Available"/>
    <m/>
    <m/>
    <s v="Invalid"/>
    <s v="Exclude"/>
    <n v="0"/>
    <s v="Insufficient Data"/>
    <s v="Missing Information"/>
    <s v="Exclude"/>
    <m/>
    <s v="Missing Date"/>
    <s v="No"/>
    <s v="Retail"/>
    <s v="Delhi"/>
    <s v="Delhi"/>
    <n v="841.4"/>
    <s v="Invalid Profit"/>
    <s v="Exclude"/>
  </r>
  <r>
    <n v="2130"/>
    <s v="Men"/>
    <x v="1"/>
    <x v="2"/>
    <n v="10"/>
    <x v="1"/>
    <x v="9"/>
    <s v="Yes"/>
    <n v="3"/>
    <s v="Sold"/>
    <m/>
    <n v="0.24"/>
    <s v="Valid"/>
    <s v="Include"/>
    <n v="0"/>
    <s v="Insufficient Data"/>
    <s v="Missing Information"/>
    <s v="Exclude"/>
    <d v="2024-09-14T00:00:00"/>
    <d v="2024-09-14T00:00:00"/>
    <s v="Yes"/>
    <s v="Online"/>
    <s v="bengaluru"/>
    <s v="Bengaluru"/>
    <n v="2962.75"/>
    <s v="Valid Profit"/>
    <s v="Include"/>
  </r>
  <r>
    <n v="2131"/>
    <s v="Kids"/>
    <x v="3"/>
    <x v="11"/>
    <s v="XL"/>
    <x v="0"/>
    <x v="2"/>
    <s v="Yes"/>
    <m/>
    <s v="Available"/>
    <n v="5561.82"/>
    <m/>
    <s v="Invalid"/>
    <s v="Exclude"/>
    <n v="0"/>
    <s v="Insufficient Data"/>
    <s v="Missing Information"/>
    <s v="Exclude"/>
    <m/>
    <s v="Missing Date"/>
    <s v="No"/>
    <s v="Retail"/>
    <s v="Mumbai"/>
    <s v="Mumbai"/>
    <n v="2227.48"/>
    <s v="Valid Profit"/>
    <s v="Include"/>
  </r>
  <r>
    <n v="2132"/>
    <s v="Men"/>
    <x v="3"/>
    <x v="11"/>
    <s v="L"/>
    <x v="0"/>
    <x v="1"/>
    <s v="Yes"/>
    <n v="2"/>
    <s v="Sold"/>
    <m/>
    <m/>
    <s v="Invalid"/>
    <s v="Exclude"/>
    <n v="0"/>
    <s v="Insufficient Data"/>
    <s v="Missing Information"/>
    <s v="Exclude"/>
    <m/>
    <s v="Missing Date"/>
    <s v="No"/>
    <s v="Online"/>
    <s v="Delhi"/>
    <s v="Delhi"/>
    <n v="3882.22"/>
    <s v="Valid Profit"/>
    <s v="Include"/>
  </r>
  <r>
    <n v="2133"/>
    <s v="Men"/>
    <x v="0"/>
    <x v="9"/>
    <s v="XL"/>
    <x v="0"/>
    <x v="2"/>
    <s v="Yes"/>
    <m/>
    <s v="Available"/>
    <n v="6789.53"/>
    <m/>
    <s v="Invalid"/>
    <s v="Exclude"/>
    <n v="0"/>
    <s v="Insufficient Data"/>
    <s v="Missing Information"/>
    <s v="Exclude"/>
    <d v="2024-10-10T00:00:00"/>
    <d v="2024-10-10T00:00:00"/>
    <s v="Yes"/>
    <s v="Retail"/>
    <s v="Pune"/>
    <s v="Pune"/>
    <n v="-166.81"/>
    <s v="Loss Making Sales"/>
    <s v="Exclude"/>
  </r>
  <r>
    <n v="2134"/>
    <s v="Men"/>
    <x v="0"/>
    <x v="14"/>
    <s v="M"/>
    <x v="0"/>
    <x v="0"/>
    <s v="Yes"/>
    <m/>
    <s v="Available"/>
    <n v="4738.62"/>
    <m/>
    <s v="Invalid"/>
    <s v="Exclude"/>
    <n v="0"/>
    <s v="Insufficient Data"/>
    <s v="Missing Information"/>
    <s v="Exclude"/>
    <d v="2024-08-06T00:00:00"/>
    <d v="2024-08-06T00:00:00"/>
    <s v="Yes"/>
    <s v="Online"/>
    <s v="Hyderabad"/>
    <s v="Hyderabad"/>
    <n v="1009.28"/>
    <s v="Valid Profit"/>
    <s v="Include"/>
  </r>
  <r>
    <n v="2135"/>
    <s v="Men"/>
    <x v="4"/>
    <x v="13"/>
    <s v="L"/>
    <x v="0"/>
    <x v="1"/>
    <s v="Yes"/>
    <n v="2"/>
    <s v="Sold"/>
    <n v="9106.61"/>
    <n v="0.74"/>
    <s v="Valid"/>
    <s v="Include"/>
    <n v="4735.4399999999996"/>
    <n v="4735.4372000000003"/>
    <s v="Valid Revenue"/>
    <s v="Include"/>
    <d v="2024-11-03T00:00:00"/>
    <d v="2024-11-03T00:00:00"/>
    <s v="Yes"/>
    <s v="Retail"/>
    <s v="Hyderabad"/>
    <s v="Hyderabad"/>
    <n v="2422.38"/>
    <s v="Valid Profit"/>
    <s v="Include"/>
  </r>
  <r>
    <n v="2136"/>
    <s v="Kids"/>
    <x v="0"/>
    <x v="14"/>
    <s v="L"/>
    <x v="0"/>
    <x v="1"/>
    <s v="Yes"/>
    <n v="1"/>
    <s v="Sold"/>
    <m/>
    <m/>
    <s v="Invalid"/>
    <s v="Exclude"/>
    <n v="0"/>
    <s v="Insufficient Data"/>
    <s v="Missing Information"/>
    <s v="Exclude"/>
    <d v="2024-09-15T00:00:00"/>
    <d v="2024-09-15T00:00:00"/>
    <s v="Yes"/>
    <s v="Online"/>
    <s v="Pune"/>
    <s v="Pune"/>
    <n v="3672.24"/>
    <s v="Valid Profit"/>
    <s v="Include"/>
  </r>
  <r>
    <n v="2137"/>
    <s v="Men"/>
    <x v="1"/>
    <x v="15"/>
    <m/>
    <x v="2"/>
    <x v="4"/>
    <s v="No"/>
    <n v="0"/>
    <s v="Available"/>
    <n v="5222.0200000000004"/>
    <n v="0.95"/>
    <s v="Valid"/>
    <s v="Include"/>
    <n v="0"/>
    <n v="0"/>
    <s v="No Recorded Revenue"/>
    <s v="Exclude"/>
    <d v="2025-01-12T00:00:00"/>
    <d v="2025-01-12T00:00:00"/>
    <s v="Yes"/>
    <s v="Online"/>
    <s v="Delhi"/>
    <s v="Delhi"/>
    <n v="1796.76"/>
    <s v="Invalid Profit"/>
    <s v="Exclude"/>
  </r>
  <r>
    <n v="2138"/>
    <s v="Men"/>
    <x v="3"/>
    <x v="16"/>
    <n v="11"/>
    <x v="1"/>
    <x v="3"/>
    <s v="Yes"/>
    <n v="2"/>
    <s v="Sold"/>
    <n v="8055.2"/>
    <m/>
    <s v="Invalid"/>
    <s v="Exclude"/>
    <n v="0"/>
    <n v="16110.4"/>
    <s v="Valid Revenue"/>
    <s v="Include"/>
    <d v="2025-06-14T00:00:00"/>
    <d v="2025-06-14T00:00:00"/>
    <s v="Yes"/>
    <s v="Online"/>
    <s v="Mumbai"/>
    <s v="Mumbai"/>
    <n v="1840.09"/>
    <s v="Valid Profit"/>
    <s v="Include"/>
  </r>
  <r>
    <n v="2139"/>
    <s v="Women"/>
    <x v="4"/>
    <x v="8"/>
    <s v="M"/>
    <x v="0"/>
    <x v="0"/>
    <s v="Yes"/>
    <m/>
    <s v="Available"/>
    <m/>
    <m/>
    <s v="Invalid"/>
    <s v="Exclude"/>
    <n v="0"/>
    <s v="Insufficient Data"/>
    <s v="Missing Information"/>
    <s v="Exclude"/>
    <d v="2025-06-19T00:00:00"/>
    <d v="2025-06-19T00:00:00"/>
    <s v="Yes"/>
    <s v="Retail"/>
    <s v="Mumbai"/>
    <s v="Mumbai"/>
    <n v="-334.52"/>
    <s v="Loss Making Sales"/>
    <s v="Exclude"/>
  </r>
  <r>
    <n v="2140"/>
    <s v="Men"/>
    <x v="4"/>
    <x v="13"/>
    <s v="M"/>
    <x v="0"/>
    <x v="0"/>
    <s v="Yes"/>
    <m/>
    <s v="Available"/>
    <n v="6765.74"/>
    <m/>
    <s v="Invalid"/>
    <s v="Exclude"/>
    <n v="0"/>
    <s v="Insufficient Data"/>
    <s v="Missing Information"/>
    <s v="Exclude"/>
    <d v="2025-04-28T00:00:00"/>
    <d v="2025-04-28T00:00:00"/>
    <s v="Yes"/>
    <s v="Online"/>
    <s v="Bangalore"/>
    <s v="Bangalore"/>
    <n v="-875.45"/>
    <s v="Loss Making Sales"/>
    <s v="Exclude"/>
  </r>
  <r>
    <n v="2141"/>
    <s v="Kids"/>
    <x v="1"/>
    <x v="1"/>
    <m/>
    <x v="2"/>
    <x v="4"/>
    <s v="No"/>
    <m/>
    <s v="Available"/>
    <m/>
    <n v="1.1000000000000001"/>
    <s v="Invalid"/>
    <s v="Exclude"/>
    <n v="0"/>
    <s v="Insufficient Data"/>
    <s v="Missing Information"/>
    <s v="Exclude"/>
    <d v="2023-11-22T00:00:00"/>
    <d v="2023-11-22T00:00:00"/>
    <s v="Yes"/>
    <s v="Retail"/>
    <s v="Kolkata"/>
    <s v="Kolkata"/>
    <n v="-1032.47"/>
    <s v="Loss Making Sales"/>
    <s v="Exclude"/>
  </r>
  <r>
    <n v="2142"/>
    <s v="Kids"/>
    <x v="1"/>
    <x v="6"/>
    <m/>
    <x v="2"/>
    <x v="4"/>
    <s v="No"/>
    <m/>
    <s v="Available"/>
    <m/>
    <m/>
    <s v="Invalid"/>
    <s v="Exclude"/>
    <n v="0"/>
    <s v="Insufficient Data"/>
    <s v="Missing Information"/>
    <s v="Exclude"/>
    <d v="2024-10-03T00:00:00"/>
    <d v="2024-10-03T00:00:00"/>
    <s v="Yes"/>
    <s v="Retail"/>
    <s v="Kolkata"/>
    <s v="Kolkata"/>
    <n v="-995.59"/>
    <s v="Loss Making Sales"/>
    <s v="Exclude"/>
  </r>
  <r>
    <n v="2143"/>
    <s v="Kids"/>
    <x v="0"/>
    <x v="14"/>
    <s v="L"/>
    <x v="0"/>
    <x v="1"/>
    <s v="Yes"/>
    <n v="-1"/>
    <s v="Check Return/Refund"/>
    <m/>
    <m/>
    <s v="Invalid"/>
    <s v="Exclude"/>
    <n v="0"/>
    <s v="Insufficient Data"/>
    <s v="Missing Information"/>
    <s v="Exclude"/>
    <d v="2025-03-10T00:00:00"/>
    <d v="2025-03-10T00:00:00"/>
    <s v="Yes"/>
    <s v="Online"/>
    <s v="Delhi"/>
    <s v="Delhi"/>
    <n v="1006.66"/>
    <s v="Valid Profit"/>
    <s v="Include"/>
  </r>
  <r>
    <n v="2144"/>
    <s v="Women"/>
    <x v="2"/>
    <x v="7"/>
    <m/>
    <x v="2"/>
    <x v="4"/>
    <s v="No"/>
    <n v="4"/>
    <s v="Sold"/>
    <m/>
    <m/>
    <s v="Invalid"/>
    <s v="Exclude"/>
    <n v="0"/>
    <s v="Insufficient Data"/>
    <s v="Missing Information"/>
    <s v="Exclude"/>
    <d v="2025-03-30T00:00:00"/>
    <d v="2025-03-30T00:00:00"/>
    <s v="Yes"/>
    <s v="Online"/>
    <s v="Kolkata"/>
    <s v="Kolkata"/>
    <n v="2385.1"/>
    <s v="Valid Profit"/>
    <s v="Include"/>
  </r>
  <r>
    <n v="2145"/>
    <s v="Men"/>
    <x v="2"/>
    <x v="3"/>
    <n v="6"/>
    <x v="1"/>
    <x v="6"/>
    <s v="Yes"/>
    <n v="0"/>
    <s v="Available"/>
    <m/>
    <n v="0.67"/>
    <s v="Valid"/>
    <s v="Include"/>
    <n v="0"/>
    <s v="Insufficient Data"/>
    <s v="Missing Information"/>
    <s v="Exclude"/>
    <d v="2024-07-30T00:00:00"/>
    <d v="2024-07-30T00:00:00"/>
    <s v="Yes"/>
    <s v="Online"/>
    <s v="Bangalore"/>
    <s v="Bangalore"/>
    <n v="1335.45"/>
    <s v="Valid Profit"/>
    <s v="Include"/>
  </r>
  <r>
    <n v="2146"/>
    <s v="Kids"/>
    <x v="4"/>
    <x v="8"/>
    <s v="XL"/>
    <x v="0"/>
    <x v="2"/>
    <s v="Yes"/>
    <m/>
    <s v="Available"/>
    <m/>
    <n v="1.1200000000000001"/>
    <s v="Invalid"/>
    <s v="Exclude"/>
    <n v="0"/>
    <s v="Insufficient Data"/>
    <s v="Missing Information"/>
    <s v="Exclude"/>
    <d v="2025-02-15T00:00:00"/>
    <d v="2025-02-15T00:00:00"/>
    <s v="Yes"/>
    <s v="Retail"/>
    <s v="Mumbai"/>
    <s v="Mumbai"/>
    <n v="-908.85"/>
    <s v="Loss Making Sales"/>
    <s v="Exclude"/>
  </r>
  <r>
    <n v="2147"/>
    <s v="Women"/>
    <x v="1"/>
    <x v="15"/>
    <s v="XL"/>
    <x v="0"/>
    <x v="2"/>
    <s v="Yes"/>
    <n v="-1"/>
    <s v="Check Return/Refund"/>
    <m/>
    <m/>
    <s v="Invalid"/>
    <s v="Exclude"/>
    <n v="0"/>
    <s v="Insufficient Data"/>
    <s v="Missing Information"/>
    <s v="Exclude"/>
    <d v="2024-09-14T00:00:00"/>
    <d v="2024-09-14T00:00:00"/>
    <s v="Yes"/>
    <s v="Online"/>
    <s v="Hyderabad"/>
    <s v="Hyderabad"/>
    <n v="-426.53"/>
    <s v="Loss Making Sales"/>
    <s v="Exclude"/>
  </r>
  <r>
    <n v="2148"/>
    <s v="Men"/>
    <x v="4"/>
    <x v="12"/>
    <m/>
    <x v="2"/>
    <x v="4"/>
    <s v="No"/>
    <m/>
    <s v="Available"/>
    <m/>
    <m/>
    <s v="Invalid"/>
    <s v="Exclude"/>
    <n v="0"/>
    <s v="Insufficient Data"/>
    <s v="Missing Information"/>
    <s v="Exclude"/>
    <d v="2025-06-19T00:00:00"/>
    <d v="2025-06-19T00:00:00"/>
    <s v="Yes"/>
    <s v="Online"/>
    <s v="Hyderabad"/>
    <s v="Hyderabad"/>
    <n v="520.54999999999995"/>
    <s v="Valid Profit"/>
    <s v="Include"/>
  </r>
  <r>
    <n v="2149"/>
    <s v="Women"/>
    <x v="3"/>
    <x v="16"/>
    <m/>
    <x v="2"/>
    <x v="4"/>
    <s v="No"/>
    <m/>
    <s v="Available"/>
    <m/>
    <m/>
    <s v="Invalid"/>
    <s v="Exclude"/>
    <n v="0"/>
    <s v="Insufficient Data"/>
    <s v="Missing Information"/>
    <s v="Exclude"/>
    <d v="2025-05-20T00:00:00"/>
    <d v="2025-05-20T00:00:00"/>
    <s v="Yes"/>
    <s v="Online"/>
    <s v="Kolkata"/>
    <s v="Kolkata"/>
    <n v="-595.69000000000005"/>
    <s v="Loss Making Sales"/>
    <s v="Exclude"/>
  </r>
  <r>
    <n v="2150"/>
    <s v="Women"/>
    <x v="4"/>
    <x v="19"/>
    <s v="M"/>
    <x v="0"/>
    <x v="0"/>
    <s v="Yes"/>
    <n v="2"/>
    <s v="Sold"/>
    <n v="3313.21"/>
    <n v="0.48"/>
    <s v="Valid"/>
    <s v="Include"/>
    <n v="3445.74"/>
    <n v="3445.7384000000002"/>
    <s v="Valid Revenue"/>
    <s v="Include"/>
    <d v="2025-07-06T00:00:00"/>
    <d v="2025-07-06T00:00:00"/>
    <s v="Yes"/>
    <s v="Online"/>
    <s v="bengaluru"/>
    <s v="Bengaluru"/>
    <n v="3221.62"/>
    <s v="Valid Profit"/>
    <s v="Include"/>
  </r>
  <r>
    <n v="2151"/>
    <s v="Kids"/>
    <x v="1"/>
    <x v="1"/>
    <s v="L"/>
    <x v="0"/>
    <x v="1"/>
    <s v="Yes"/>
    <n v="4"/>
    <s v="Sold"/>
    <n v="5619.75"/>
    <m/>
    <s v="Invalid"/>
    <s v="Exclude"/>
    <n v="0"/>
    <n v="22479"/>
    <s v="Valid Revenue"/>
    <s v="Include"/>
    <d v="2025-05-27T00:00:00"/>
    <d v="2025-05-27T00:00:00"/>
    <s v="Yes"/>
    <s v="Online"/>
    <s v="bengaluru"/>
    <s v="Bengaluru"/>
    <n v="2000.85"/>
    <s v="Valid Profit"/>
    <s v="Include"/>
  </r>
  <r>
    <n v="2152"/>
    <s v="Women"/>
    <x v="3"/>
    <x v="11"/>
    <n v="8"/>
    <x v="1"/>
    <x v="10"/>
    <s v="Yes"/>
    <m/>
    <s v="Available"/>
    <m/>
    <m/>
    <s v="Invalid"/>
    <s v="Exclude"/>
    <n v="0"/>
    <s v="Insufficient Data"/>
    <s v="Missing Information"/>
    <s v="Exclude"/>
    <m/>
    <s v="Missing Date"/>
    <s v="No"/>
    <s v="Online"/>
    <s v="bengaluru"/>
    <s v="Bengaluru"/>
    <n v="3819.41"/>
    <s v="Valid Profit"/>
    <s v="Include"/>
  </r>
  <r>
    <n v="2153"/>
    <s v="Men"/>
    <x v="3"/>
    <x v="4"/>
    <m/>
    <x v="2"/>
    <x v="4"/>
    <s v="No"/>
    <n v="0"/>
    <s v="Available"/>
    <m/>
    <n v="0.09"/>
    <s v="Valid"/>
    <s v="Include"/>
    <n v="0"/>
    <s v="Insufficient Data"/>
    <s v="Missing Information"/>
    <s v="Exclude"/>
    <d v="2024-08-18T00:00:00"/>
    <d v="2024-08-18T00:00:00"/>
    <s v="Yes"/>
    <s v="Retail"/>
    <s v="Pune"/>
    <s v="Pune"/>
    <n v="1246.58"/>
    <s v="Valid Profit"/>
    <s v="Include"/>
  </r>
  <r>
    <n v="2154"/>
    <s v="Kids"/>
    <x v="2"/>
    <x v="3"/>
    <s v="XL"/>
    <x v="0"/>
    <x v="2"/>
    <s v="Yes"/>
    <m/>
    <s v="Available"/>
    <n v="2963.16"/>
    <m/>
    <s v="Invalid"/>
    <s v="Exclude"/>
    <n v="0"/>
    <s v="Insufficient Data"/>
    <s v="Missing Information"/>
    <s v="Exclude"/>
    <d v="2025-04-01T00:00:00"/>
    <d v="2025-04-01T00:00:00"/>
    <s v="Yes"/>
    <s v="Online"/>
    <s v="Bangalore"/>
    <s v="Bangalore"/>
    <n v="2381.85"/>
    <s v="Valid Profit"/>
    <s v="Include"/>
  </r>
  <r>
    <n v="2155"/>
    <s v="Men"/>
    <x v="1"/>
    <x v="15"/>
    <m/>
    <x v="2"/>
    <x v="4"/>
    <s v="No"/>
    <n v="3"/>
    <s v="Sold"/>
    <m/>
    <m/>
    <s v="Invalid"/>
    <s v="Exclude"/>
    <n v="0"/>
    <s v="Insufficient Data"/>
    <s v="Missing Information"/>
    <s v="Exclude"/>
    <m/>
    <s v="Missing Date"/>
    <s v="No"/>
    <s v="Online"/>
    <s v="Hyderabad"/>
    <s v="Hyderabad"/>
    <n v="1475.15"/>
    <s v="Valid Profit"/>
    <s v="Include"/>
  </r>
  <r>
    <n v="2156"/>
    <s v="Men"/>
    <x v="1"/>
    <x v="1"/>
    <s v="M"/>
    <x v="0"/>
    <x v="0"/>
    <s v="Yes"/>
    <n v="0"/>
    <s v="Available"/>
    <m/>
    <m/>
    <s v="Invalid"/>
    <s v="Exclude"/>
    <n v="0"/>
    <s v="Insufficient Data"/>
    <s v="Missing Information"/>
    <s v="Exclude"/>
    <d v="2024-08-31T00:00:00"/>
    <d v="2024-08-31T00:00:00"/>
    <s v="Yes"/>
    <s v="Online"/>
    <s v="Pune"/>
    <s v="Pune"/>
    <n v="-286.07"/>
    <s v="Loss Making Sales"/>
    <s v="Exclude"/>
  </r>
  <r>
    <n v="2157"/>
    <s v="Kids"/>
    <x v="1"/>
    <x v="2"/>
    <m/>
    <x v="2"/>
    <x v="4"/>
    <s v="No"/>
    <n v="1"/>
    <s v="Sold"/>
    <m/>
    <m/>
    <s v="Invalid"/>
    <s v="Exclude"/>
    <n v="0"/>
    <s v="Insufficient Data"/>
    <s v="Missing Information"/>
    <s v="Exclude"/>
    <d v="2025-04-29T00:00:00"/>
    <d v="2025-04-29T00:00:00"/>
    <s v="Yes"/>
    <s v="Online"/>
    <s v="Delhi"/>
    <s v="Delhi"/>
    <n v="-701.01"/>
    <s v="Loss Making Sales"/>
    <s v="Exclude"/>
  </r>
  <r>
    <n v="2158"/>
    <s v="Women"/>
    <x v="3"/>
    <x v="4"/>
    <s v="M"/>
    <x v="0"/>
    <x v="0"/>
    <s v="Yes"/>
    <n v="-1"/>
    <s v="Check Return/Refund"/>
    <m/>
    <n v="0.5"/>
    <s v="Valid"/>
    <s v="Include"/>
    <n v="0"/>
    <s v="Insufficient Data"/>
    <s v="Missing Information"/>
    <s v="Exclude"/>
    <d v="2025-01-28T00:00:00"/>
    <d v="2025-01-28T00:00:00"/>
    <s v="Yes"/>
    <s v="Online"/>
    <s v="Mumbai"/>
    <s v="Mumbai"/>
    <n v="514.79"/>
    <s v="Valid Profit"/>
    <s v="Include"/>
  </r>
  <r>
    <n v="2159"/>
    <s v="Women"/>
    <x v="0"/>
    <x v="14"/>
    <s v="XL"/>
    <x v="0"/>
    <x v="2"/>
    <s v="Yes"/>
    <n v="2"/>
    <s v="Sold"/>
    <n v="3987.65"/>
    <m/>
    <s v="Invalid"/>
    <s v="Exclude"/>
    <n v="0"/>
    <n v="7975.3"/>
    <s v="Valid Revenue"/>
    <s v="Include"/>
    <m/>
    <s v="Missing Date"/>
    <s v="No"/>
    <s v="Retail"/>
    <s v="Delhi"/>
    <s v="Delhi"/>
    <n v="2781.72"/>
    <s v="Valid Profit"/>
    <s v="Include"/>
  </r>
  <r>
    <n v="2160"/>
    <s v="Kids"/>
    <x v="3"/>
    <x v="10"/>
    <s v="XL"/>
    <x v="0"/>
    <x v="2"/>
    <s v="Yes"/>
    <m/>
    <s v="Available"/>
    <m/>
    <m/>
    <s v="Invalid"/>
    <s v="Exclude"/>
    <n v="0"/>
    <s v="Insufficient Data"/>
    <s v="Missing Information"/>
    <s v="Exclude"/>
    <d v="2025-03-01T00:00:00"/>
    <d v="2025-03-01T00:00:00"/>
    <s v="Yes"/>
    <s v="Retail"/>
    <s v="Mumbai"/>
    <s v="Mumbai"/>
    <n v="3744.91"/>
    <s v="Valid Profit"/>
    <s v="Include"/>
  </r>
  <r>
    <n v="2161"/>
    <s v="Kids"/>
    <x v="2"/>
    <x v="7"/>
    <s v="M"/>
    <x v="0"/>
    <x v="0"/>
    <s v="Yes"/>
    <n v="0"/>
    <s v="Available"/>
    <n v="5119.41"/>
    <n v="0.8"/>
    <s v="Valid"/>
    <s v="Include"/>
    <n v="0"/>
    <n v="0"/>
    <s v="No Recorded Revenue"/>
    <s v="Exclude"/>
    <m/>
    <s v="Missing Date"/>
    <s v="No"/>
    <s v="Online"/>
    <s v="Pune"/>
    <s v="Pune"/>
    <n v="1956.8"/>
    <s v="Invalid Profit"/>
    <s v="Exclude"/>
  </r>
  <r>
    <n v="2162"/>
    <s v="Men"/>
    <x v="2"/>
    <x v="3"/>
    <n v="8"/>
    <x v="1"/>
    <x v="10"/>
    <s v="Yes"/>
    <m/>
    <s v="Available"/>
    <n v="7662.11"/>
    <m/>
    <s v="Invalid"/>
    <s v="Exclude"/>
    <n v="0"/>
    <s v="Insufficient Data"/>
    <s v="Missing Information"/>
    <s v="Exclude"/>
    <m/>
    <s v="Missing Date"/>
    <s v="No"/>
    <s v="Online"/>
    <s v="Mumbai"/>
    <s v="Mumbai"/>
    <n v="2398.5500000000002"/>
    <s v="Valid Profit"/>
    <s v="Include"/>
  </r>
  <r>
    <n v="2163"/>
    <s v="Men"/>
    <x v="2"/>
    <x v="17"/>
    <n v="7"/>
    <x v="1"/>
    <x v="8"/>
    <s v="Yes"/>
    <m/>
    <s v="Available"/>
    <m/>
    <n v="1.24"/>
    <s v="Invalid"/>
    <s v="Exclude"/>
    <n v="0"/>
    <s v="Insufficient Data"/>
    <s v="Missing Information"/>
    <s v="Exclude"/>
    <d v="2025-03-06T00:00:00"/>
    <d v="2025-03-06T00:00:00"/>
    <s v="Yes"/>
    <s v="Retail"/>
    <s v="Hyderabad"/>
    <s v="Hyderabad"/>
    <n v="3344.98"/>
    <s v="Invalid Profit"/>
    <s v="Exclude"/>
  </r>
  <r>
    <n v="2164"/>
    <s v="Women"/>
    <x v="1"/>
    <x v="6"/>
    <n v="8"/>
    <x v="1"/>
    <x v="10"/>
    <s v="Yes"/>
    <n v="0"/>
    <s v="Available"/>
    <m/>
    <n v="0.95"/>
    <s v="Valid"/>
    <s v="Include"/>
    <n v="0"/>
    <s v="Insufficient Data"/>
    <s v="Missing Information"/>
    <s v="Exclude"/>
    <d v="2024-10-23T00:00:00"/>
    <d v="2024-10-23T00:00:00"/>
    <s v="Yes"/>
    <s v="Online"/>
    <s v="Pune"/>
    <s v="Pune"/>
    <n v="-872.9"/>
    <s v="Loss Making Sales"/>
    <s v="Exclude"/>
  </r>
  <r>
    <n v="2165"/>
    <s v="Kids"/>
    <x v="0"/>
    <x v="0"/>
    <s v="L"/>
    <x v="0"/>
    <x v="1"/>
    <s v="Yes"/>
    <n v="4"/>
    <s v="Sold"/>
    <n v="4577.6499999999996"/>
    <m/>
    <s v="Invalid"/>
    <s v="Exclude"/>
    <n v="0"/>
    <n v="18310.599999999999"/>
    <s v="Valid Revenue"/>
    <s v="Include"/>
    <d v="2024-11-11T00:00:00"/>
    <d v="2024-11-11T00:00:00"/>
    <s v="Yes"/>
    <s v="Retail"/>
    <s v="Kolkata"/>
    <s v="Kolkata"/>
    <n v="2460.19"/>
    <s v="Valid Profit"/>
    <s v="Include"/>
  </r>
  <r>
    <n v="2166"/>
    <s v="Women"/>
    <x v="2"/>
    <x v="18"/>
    <s v="M"/>
    <x v="0"/>
    <x v="0"/>
    <s v="Yes"/>
    <m/>
    <s v="Available"/>
    <n v="7312.38"/>
    <m/>
    <s v="Invalid"/>
    <s v="Exclude"/>
    <n v="0"/>
    <s v="Insufficient Data"/>
    <s v="Missing Information"/>
    <s v="Exclude"/>
    <d v="2025-02-01T00:00:00"/>
    <d v="2025-02-01T00:00:00"/>
    <s v="Yes"/>
    <s v="Online"/>
    <s v="Mumbai"/>
    <s v="Mumbai"/>
    <n v="3364.05"/>
    <s v="Valid Profit"/>
    <s v="Include"/>
  </r>
  <r>
    <n v="2167"/>
    <s v="Men"/>
    <x v="3"/>
    <x v="4"/>
    <s v="XL"/>
    <x v="0"/>
    <x v="2"/>
    <s v="Yes"/>
    <n v="3"/>
    <s v="Sold"/>
    <n v="3055.79"/>
    <m/>
    <s v="Invalid"/>
    <s v="Exclude"/>
    <n v="0"/>
    <n v="9167.369999999999"/>
    <s v="Valid Revenue"/>
    <s v="Include"/>
    <m/>
    <s v="Missing Date"/>
    <s v="No"/>
    <s v="Retail"/>
    <s v="Mumbai"/>
    <s v="Mumbai"/>
    <n v="1259.58"/>
    <s v="Valid Profit"/>
    <s v="Include"/>
  </r>
  <r>
    <n v="2168"/>
    <s v="Women"/>
    <x v="3"/>
    <x v="16"/>
    <m/>
    <x v="2"/>
    <x v="4"/>
    <s v="No"/>
    <m/>
    <s v="Available"/>
    <m/>
    <n v="0.85"/>
    <s v="Valid"/>
    <s v="Include"/>
    <n v="0"/>
    <s v="Insufficient Data"/>
    <s v="Missing Information"/>
    <s v="Exclude"/>
    <d v="2024-08-01T00:00:00"/>
    <d v="2024-08-01T00:00:00"/>
    <s v="Yes"/>
    <s v="Retail"/>
    <s v="Kolkata"/>
    <s v="Kolkata"/>
    <n v="3011.49"/>
    <s v="Valid Profit"/>
    <s v="Include"/>
  </r>
  <r>
    <n v="2169"/>
    <s v="Kids"/>
    <x v="0"/>
    <x v="5"/>
    <m/>
    <x v="2"/>
    <x v="4"/>
    <s v="No"/>
    <n v="4"/>
    <s v="Sold"/>
    <n v="4046.05"/>
    <n v="0.01"/>
    <s v="Valid"/>
    <s v="Include"/>
    <n v="16022.36"/>
    <n v="16022.358"/>
    <s v="Valid Revenue"/>
    <s v="Include"/>
    <d v="2024-12-14T00:00:00"/>
    <d v="2024-12-14T00:00:00"/>
    <s v="Yes"/>
    <s v="Retail"/>
    <s v="Delhi"/>
    <s v="Delhi"/>
    <n v="1057.58"/>
    <s v="Valid Profit"/>
    <s v="Include"/>
  </r>
  <r>
    <n v="2170"/>
    <s v="Kids"/>
    <x v="2"/>
    <x v="18"/>
    <s v="M"/>
    <x v="0"/>
    <x v="0"/>
    <s v="Yes"/>
    <n v="0"/>
    <s v="Available"/>
    <m/>
    <m/>
    <s v="Invalid"/>
    <s v="Exclude"/>
    <n v="0"/>
    <s v="Insufficient Data"/>
    <s v="Missing Information"/>
    <s v="Exclude"/>
    <d v="2025-06-28T00:00:00"/>
    <d v="2025-06-28T00:00:00"/>
    <s v="Yes"/>
    <s v="Online"/>
    <s v="Kolkata"/>
    <s v="Kolkata"/>
    <n v="3218.82"/>
    <s v="Valid Profit"/>
    <s v="Include"/>
  </r>
  <r>
    <n v="2022"/>
    <s v="Women"/>
    <x v="2"/>
    <x v="18"/>
    <s v="L"/>
    <x v="0"/>
    <x v="1"/>
    <s v="Yes"/>
    <m/>
    <s v="Available"/>
    <n v="9378.52"/>
    <n v="1.06"/>
    <s v="Invalid"/>
    <s v="Exclude"/>
    <n v="0"/>
    <s v="Insufficient Data"/>
    <s v="Missing Information"/>
    <s v="Exclude"/>
    <d v="2023-10-29T00:00:00"/>
    <d v="2023-10-29T00:00:00"/>
    <s v="Yes"/>
    <s v="Retail"/>
    <s v="Mumbai"/>
    <s v="Mumbai"/>
    <n v="128.91999999999999"/>
    <s v="Valid Profit"/>
    <s v="Include"/>
  </r>
  <r>
    <n v="2172"/>
    <s v="Women"/>
    <x v="0"/>
    <x v="14"/>
    <s v="M"/>
    <x v="0"/>
    <x v="0"/>
    <s v="Yes"/>
    <m/>
    <s v="Available"/>
    <n v="7988.99"/>
    <n v="1.2"/>
    <s v="Invalid"/>
    <s v="Exclude"/>
    <n v="0"/>
    <s v="Insufficient Data"/>
    <s v="Missing Information"/>
    <s v="Exclude"/>
    <d v="2024-12-17T00:00:00"/>
    <d v="2024-12-17T00:00:00"/>
    <s v="Yes"/>
    <s v="Online"/>
    <s v="bengaluru"/>
    <s v="Bengaluru"/>
    <n v="-909.86"/>
    <s v="Loss Making Sales"/>
    <s v="Exclude"/>
  </r>
  <r>
    <n v="2173"/>
    <s v="Men"/>
    <x v="3"/>
    <x v="11"/>
    <s v="L"/>
    <x v="0"/>
    <x v="1"/>
    <s v="Yes"/>
    <n v="-1"/>
    <s v="Check Return/Refund"/>
    <n v="6620.78"/>
    <m/>
    <s v="Invalid"/>
    <s v="Exclude"/>
    <n v="0"/>
    <n v="-6620.78"/>
    <s v="Negative Revenue"/>
    <s v="Exclude"/>
    <d v="2025-03-29T00:00:00"/>
    <d v="2025-03-29T00:00:00"/>
    <s v="Yes"/>
    <s v="Online"/>
    <s v="Bangalore"/>
    <s v="Bangalore"/>
    <n v="3770.03"/>
    <s v="Invalid Profit"/>
    <s v="Exclude"/>
  </r>
  <r>
    <n v="2174"/>
    <s v="Women"/>
    <x v="1"/>
    <x v="15"/>
    <s v="L"/>
    <x v="0"/>
    <x v="1"/>
    <s v="Yes"/>
    <m/>
    <s v="Available"/>
    <n v="3883.92"/>
    <m/>
    <s v="Invalid"/>
    <s v="Exclude"/>
    <n v="0"/>
    <s v="Insufficient Data"/>
    <s v="Missing Information"/>
    <s v="Exclude"/>
    <m/>
    <s v="Missing Date"/>
    <s v="No"/>
    <s v="Retail"/>
    <s v="Pune"/>
    <s v="Pune"/>
    <n v="428.5"/>
    <s v="Valid Profit"/>
    <s v="Include"/>
  </r>
  <r>
    <n v="2175"/>
    <s v="Women"/>
    <x v="2"/>
    <x v="3"/>
    <m/>
    <x v="2"/>
    <x v="4"/>
    <s v="No"/>
    <m/>
    <s v="Available"/>
    <m/>
    <n v="1.1599999999999999"/>
    <s v="Invalid"/>
    <s v="Exclude"/>
    <n v="0"/>
    <s v="Insufficient Data"/>
    <s v="Missing Information"/>
    <s v="Exclude"/>
    <m/>
    <s v="Missing Date"/>
    <s v="No"/>
    <s v="Online"/>
    <s v="Pune"/>
    <s v="Pune"/>
    <n v="2457.7800000000002"/>
    <s v="Invalid Profit"/>
    <s v="Exclude"/>
  </r>
  <r>
    <n v="2176"/>
    <s v="Men"/>
    <x v="1"/>
    <x v="6"/>
    <m/>
    <x v="2"/>
    <x v="4"/>
    <s v="No"/>
    <n v="4"/>
    <s v="Sold"/>
    <m/>
    <m/>
    <s v="Invalid"/>
    <s v="Exclude"/>
    <n v="0"/>
    <s v="Insufficient Data"/>
    <s v="Missing Information"/>
    <s v="Exclude"/>
    <d v="2025-01-04T00:00:00"/>
    <d v="2025-01-04T00:00:00"/>
    <s v="Yes"/>
    <s v="Online"/>
    <s v="bengaluru"/>
    <s v="Bengaluru"/>
    <n v="3908.28"/>
    <s v="Valid Profit"/>
    <s v="Include"/>
  </r>
  <r>
    <n v="2177"/>
    <s v="Women"/>
    <x v="2"/>
    <x v="7"/>
    <s v="XL"/>
    <x v="0"/>
    <x v="2"/>
    <s v="Yes"/>
    <m/>
    <s v="Available"/>
    <m/>
    <m/>
    <s v="Invalid"/>
    <s v="Exclude"/>
    <n v="0"/>
    <s v="Insufficient Data"/>
    <s v="Missing Information"/>
    <s v="Exclude"/>
    <d v="2025-06-27T00:00:00"/>
    <d v="2025-06-27T00:00:00"/>
    <s v="Yes"/>
    <s v="Retail"/>
    <s v="Mumbai"/>
    <s v="Mumbai"/>
    <n v="885.37"/>
    <s v="Valid Profit"/>
    <s v="Include"/>
  </r>
  <r>
    <n v="2178"/>
    <s v="Men"/>
    <x v="3"/>
    <x v="11"/>
    <m/>
    <x v="2"/>
    <x v="4"/>
    <s v="No"/>
    <n v="1"/>
    <s v="Sold"/>
    <m/>
    <m/>
    <s v="Invalid"/>
    <s v="Exclude"/>
    <n v="0"/>
    <s v="Insufficient Data"/>
    <s v="Missing Information"/>
    <s v="Exclude"/>
    <d v="2024-10-28T00:00:00"/>
    <d v="2024-10-28T00:00:00"/>
    <s v="Yes"/>
    <s v="Retail"/>
    <s v="Bangalore"/>
    <s v="Bangalore"/>
    <n v="-983.37"/>
    <s v="Loss Making Sales"/>
    <s v="Exclude"/>
  </r>
  <r>
    <n v="2179"/>
    <s v="Women"/>
    <x v="0"/>
    <x v="14"/>
    <s v="M"/>
    <x v="0"/>
    <x v="0"/>
    <s v="Yes"/>
    <n v="3"/>
    <s v="Sold"/>
    <m/>
    <m/>
    <s v="Invalid"/>
    <s v="Exclude"/>
    <n v="0"/>
    <s v="Insufficient Data"/>
    <s v="Missing Information"/>
    <s v="Exclude"/>
    <d v="2024-01-26T00:00:00"/>
    <d v="2024-01-26T00:00:00"/>
    <s v="Yes"/>
    <s v="Retail"/>
    <s v="Pune"/>
    <s v="Pune"/>
    <n v="3135.92"/>
    <s v="Valid Profit"/>
    <s v="Include"/>
  </r>
  <r>
    <n v="2180"/>
    <s v="Women"/>
    <x v="4"/>
    <x v="19"/>
    <s v="XL"/>
    <x v="0"/>
    <x v="2"/>
    <s v="Yes"/>
    <m/>
    <s v="Available"/>
    <m/>
    <m/>
    <s v="Invalid"/>
    <s v="Exclude"/>
    <n v="0"/>
    <s v="Insufficient Data"/>
    <s v="Missing Information"/>
    <s v="Exclude"/>
    <d v="2024-05-15T00:00:00"/>
    <d v="2024-05-15T00:00:00"/>
    <s v="Yes"/>
    <s v="Online"/>
    <s v="Pune"/>
    <s v="Pune"/>
    <n v="2189.84"/>
    <s v="Valid Profit"/>
    <s v="Include"/>
  </r>
  <r>
    <n v="2181"/>
    <s v="Women"/>
    <x v="2"/>
    <x v="18"/>
    <s v="XL"/>
    <x v="0"/>
    <x v="2"/>
    <s v="Yes"/>
    <n v="2"/>
    <s v="Sold"/>
    <m/>
    <m/>
    <s v="Invalid"/>
    <s v="Exclude"/>
    <n v="0"/>
    <s v="Insufficient Data"/>
    <s v="Missing Information"/>
    <s v="Exclude"/>
    <d v="2025-01-06T00:00:00"/>
    <d v="2025-01-06T00:00:00"/>
    <s v="Yes"/>
    <s v="Retail"/>
    <s v="Delhi"/>
    <s v="Delhi"/>
    <n v="419.58"/>
    <s v="Valid Profit"/>
    <s v="Include"/>
  </r>
  <r>
    <n v="2182"/>
    <s v="Kids"/>
    <x v="4"/>
    <x v="13"/>
    <n v="11"/>
    <x v="1"/>
    <x v="3"/>
    <s v="Yes"/>
    <m/>
    <s v="Available"/>
    <n v="7214.55"/>
    <m/>
    <s v="Invalid"/>
    <s v="Exclude"/>
    <n v="0"/>
    <s v="Insufficient Data"/>
    <s v="Missing Information"/>
    <s v="Exclude"/>
    <m/>
    <s v="Missing Date"/>
    <s v="No"/>
    <s v="Online"/>
    <s v="Mumbai"/>
    <s v="Mumbai"/>
    <n v="-662.77"/>
    <s v="Loss Making Sales"/>
    <s v="Exclude"/>
  </r>
  <r>
    <n v="2183"/>
    <s v="Kids"/>
    <x v="2"/>
    <x v="7"/>
    <s v="M"/>
    <x v="0"/>
    <x v="0"/>
    <s v="Yes"/>
    <m/>
    <s v="Available"/>
    <n v="5389.56"/>
    <m/>
    <s v="Invalid"/>
    <s v="Exclude"/>
    <n v="0"/>
    <s v="Insufficient Data"/>
    <s v="Missing Information"/>
    <s v="Exclude"/>
    <m/>
    <s v="Missing Date"/>
    <s v="No"/>
    <s v="Online"/>
    <s v="Pune"/>
    <s v="Pune"/>
    <n v="2927.93"/>
    <s v="Valid Profit"/>
    <s v="Include"/>
  </r>
  <r>
    <n v="2184"/>
    <s v="Men"/>
    <x v="1"/>
    <x v="6"/>
    <s v="XL"/>
    <x v="0"/>
    <x v="2"/>
    <s v="Yes"/>
    <n v="4"/>
    <s v="Sold"/>
    <m/>
    <m/>
    <s v="Invalid"/>
    <s v="Exclude"/>
    <n v="0"/>
    <s v="Insufficient Data"/>
    <s v="Missing Information"/>
    <s v="Exclude"/>
    <m/>
    <s v="Missing Date"/>
    <s v="No"/>
    <s v="Retail"/>
    <s v="Hyderabad"/>
    <s v="Hyderabad"/>
    <n v="1980.73"/>
    <s v="Valid Profit"/>
    <s v="Include"/>
  </r>
  <r>
    <n v="2185"/>
    <s v="Women"/>
    <x v="0"/>
    <x v="14"/>
    <s v="XL"/>
    <x v="0"/>
    <x v="2"/>
    <s v="Yes"/>
    <n v="4"/>
    <s v="Sold"/>
    <n v="4207.4399999999996"/>
    <n v="0.59"/>
    <s v="Valid"/>
    <s v="Include"/>
    <n v="6900.2"/>
    <n v="6900.2015999999994"/>
    <s v="Valid Revenue"/>
    <s v="Include"/>
    <d v="2025-06-08T00:00:00"/>
    <d v="2025-06-08T00:00:00"/>
    <s v="Yes"/>
    <s v="Online"/>
    <s v="Kolkata"/>
    <s v="Kolkata"/>
    <n v="-615.48"/>
    <s v="Loss Making Sales"/>
    <s v="Exclude"/>
  </r>
  <r>
    <n v="2186"/>
    <s v="Men"/>
    <x v="3"/>
    <x v="4"/>
    <m/>
    <x v="2"/>
    <x v="4"/>
    <s v="No"/>
    <n v="0"/>
    <s v="Available"/>
    <m/>
    <m/>
    <s v="Invalid"/>
    <s v="Exclude"/>
    <n v="0"/>
    <s v="Insufficient Data"/>
    <s v="Missing Information"/>
    <s v="Exclude"/>
    <m/>
    <s v="Missing Date"/>
    <s v="No"/>
    <s v="Retail"/>
    <s v="Bangalore"/>
    <s v="Bangalore"/>
    <n v="540.83000000000004"/>
    <s v="Valid Profit"/>
    <s v="Include"/>
  </r>
  <r>
    <n v="2187"/>
    <s v="Men"/>
    <x v="3"/>
    <x v="4"/>
    <s v="L"/>
    <x v="0"/>
    <x v="1"/>
    <s v="Yes"/>
    <m/>
    <s v="Available"/>
    <n v="7795.32"/>
    <m/>
    <s v="Invalid"/>
    <s v="Exclude"/>
    <n v="0"/>
    <s v="Insufficient Data"/>
    <s v="Missing Information"/>
    <s v="Exclude"/>
    <d v="2024-11-09T00:00:00"/>
    <d v="2024-11-09T00:00:00"/>
    <s v="Yes"/>
    <s v="Online"/>
    <s v="Mumbai"/>
    <s v="Mumbai"/>
    <n v="2402.9899999999998"/>
    <s v="Valid Profit"/>
    <s v="Include"/>
  </r>
  <r>
    <n v="2188"/>
    <s v="Men"/>
    <x v="3"/>
    <x v="4"/>
    <s v="L"/>
    <x v="0"/>
    <x v="1"/>
    <s v="Yes"/>
    <n v="-1"/>
    <s v="Check Return/Refund"/>
    <m/>
    <m/>
    <s v="Invalid"/>
    <s v="Exclude"/>
    <n v="0"/>
    <s v="Insufficient Data"/>
    <s v="Missing Information"/>
    <s v="Exclude"/>
    <m/>
    <s v="Missing Date"/>
    <s v="No"/>
    <s v="Online"/>
    <s v="Pune"/>
    <s v="Pune"/>
    <n v="1278.03"/>
    <s v="Valid Profit"/>
    <s v="Include"/>
  </r>
  <r>
    <n v="2189"/>
    <s v="Men"/>
    <x v="0"/>
    <x v="0"/>
    <s v="L"/>
    <x v="0"/>
    <x v="1"/>
    <s v="Yes"/>
    <n v="3"/>
    <s v="Sold"/>
    <m/>
    <n v="0.9"/>
    <s v="Valid"/>
    <s v="Include"/>
    <n v="0"/>
    <s v="Insufficient Data"/>
    <s v="Missing Information"/>
    <s v="Exclude"/>
    <d v="2024-10-02T00:00:00"/>
    <d v="2024-10-02T00:00:00"/>
    <s v="Yes"/>
    <s v="Online"/>
    <s v="Hyderabad"/>
    <s v="Hyderabad"/>
    <n v="3628.46"/>
    <s v="Valid Profit"/>
    <s v="Include"/>
  </r>
  <r>
    <n v="2190"/>
    <s v="Kids"/>
    <x v="4"/>
    <x v="12"/>
    <s v="L"/>
    <x v="0"/>
    <x v="1"/>
    <s v="Yes"/>
    <m/>
    <s v="Available"/>
    <n v="4280.01"/>
    <n v="0.66"/>
    <s v="Valid"/>
    <s v="Include"/>
    <n v="0"/>
    <s v="Insufficient Data"/>
    <s v="Missing Information"/>
    <s v="Exclude"/>
    <m/>
    <s v="Missing Date"/>
    <s v="No"/>
    <s v="Online"/>
    <s v="Delhi"/>
    <s v="Delhi"/>
    <n v="1949.77"/>
    <s v="Valid Profit"/>
    <s v="Include"/>
  </r>
  <r>
    <n v="2191"/>
    <s v="Men"/>
    <x v="2"/>
    <x v="18"/>
    <n v="8"/>
    <x v="1"/>
    <x v="10"/>
    <s v="Yes"/>
    <n v="3"/>
    <s v="Sold"/>
    <m/>
    <m/>
    <s v="Invalid"/>
    <s v="Exclude"/>
    <n v="0"/>
    <s v="Insufficient Data"/>
    <s v="Missing Information"/>
    <s v="Exclude"/>
    <d v="2024-09-28T00:00:00"/>
    <d v="2024-09-28T00:00:00"/>
    <s v="Yes"/>
    <s v="Retail"/>
    <s v="Pune"/>
    <s v="Pune"/>
    <n v="-1032.8800000000001"/>
    <s v="Loss Making Sales"/>
    <s v="Exclude"/>
  </r>
  <r>
    <n v="2192"/>
    <s v="Men"/>
    <x v="4"/>
    <x v="12"/>
    <s v="XL"/>
    <x v="0"/>
    <x v="2"/>
    <s v="Yes"/>
    <n v="-1"/>
    <s v="Check Return/Refund"/>
    <m/>
    <m/>
    <s v="Invalid"/>
    <s v="Exclude"/>
    <n v="0"/>
    <s v="Insufficient Data"/>
    <s v="Missing Information"/>
    <s v="Exclude"/>
    <d v="2023-10-13T00:00:00"/>
    <d v="2023-10-13T00:00:00"/>
    <s v="Yes"/>
    <s v="Retail"/>
    <s v="Delhi"/>
    <s v="Delhi"/>
    <n v="554.91"/>
    <s v="Valid Profit"/>
    <s v="Include"/>
  </r>
  <r>
    <n v="2193"/>
    <s v="Women"/>
    <x v="2"/>
    <x v="7"/>
    <s v="XL"/>
    <x v="0"/>
    <x v="2"/>
    <s v="Yes"/>
    <n v="-1"/>
    <s v="Check Return/Refund"/>
    <m/>
    <n v="1.24"/>
    <s v="Invalid"/>
    <s v="Exclude"/>
    <n v="0"/>
    <s v="Insufficient Data"/>
    <s v="Missing Information"/>
    <s v="Exclude"/>
    <d v="2025-01-17T00:00:00"/>
    <d v="2025-01-17T00:00:00"/>
    <s v="Yes"/>
    <s v="Retail"/>
    <s v="Delhi"/>
    <s v="Delhi"/>
    <n v="1803.66"/>
    <s v="Valid Profit"/>
    <s v="Include"/>
  </r>
  <r>
    <n v="2194"/>
    <s v="Men"/>
    <x v="1"/>
    <x v="6"/>
    <s v="M"/>
    <x v="0"/>
    <x v="0"/>
    <s v="Yes"/>
    <m/>
    <s v="Available"/>
    <n v="6196.01"/>
    <m/>
    <s v="Invalid"/>
    <s v="Exclude"/>
    <n v="0"/>
    <s v="Insufficient Data"/>
    <s v="Missing Information"/>
    <s v="Exclude"/>
    <d v="2024-10-27T00:00:00"/>
    <d v="2024-10-27T00:00:00"/>
    <s v="Yes"/>
    <s v="Online"/>
    <s v="Hyderabad"/>
    <s v="Hyderabad"/>
    <n v="926.03"/>
    <s v="Valid Profit"/>
    <s v="Include"/>
  </r>
  <r>
    <n v="2195"/>
    <s v="Women"/>
    <x v="0"/>
    <x v="0"/>
    <m/>
    <x v="2"/>
    <x v="4"/>
    <s v="No"/>
    <m/>
    <s v="Available"/>
    <m/>
    <n v="0.51"/>
    <s v="Valid"/>
    <s v="Include"/>
    <n v="0"/>
    <s v="Insufficient Data"/>
    <s v="Missing Information"/>
    <s v="Exclude"/>
    <m/>
    <s v="Missing Date"/>
    <s v="No"/>
    <s v="Online"/>
    <s v="Delhi"/>
    <s v="Delhi"/>
    <n v="1041.81"/>
    <s v="Valid Profit"/>
    <s v="Include"/>
  </r>
  <r>
    <n v="2196"/>
    <s v="Kids"/>
    <x v="1"/>
    <x v="2"/>
    <s v="L"/>
    <x v="0"/>
    <x v="1"/>
    <s v="Yes"/>
    <n v="2"/>
    <s v="Sold"/>
    <n v="2708.73"/>
    <m/>
    <s v="Invalid"/>
    <s v="Exclude"/>
    <n v="0"/>
    <n v="5417.46"/>
    <s v="Valid Revenue"/>
    <s v="Include"/>
    <d v="2025-06-30T00:00:00"/>
    <d v="2025-06-30T00:00:00"/>
    <s v="Yes"/>
    <s v="Online"/>
    <s v="Delhi"/>
    <s v="Delhi"/>
    <n v="925.63"/>
    <s v="Valid Profit"/>
    <s v="Include"/>
  </r>
  <r>
    <n v="2197"/>
    <s v="Kids"/>
    <x v="0"/>
    <x v="14"/>
    <s v="L"/>
    <x v="0"/>
    <x v="1"/>
    <s v="Yes"/>
    <n v="3"/>
    <s v="Sold"/>
    <m/>
    <m/>
    <s v="Invalid"/>
    <s v="Exclude"/>
    <n v="0"/>
    <s v="Insufficient Data"/>
    <s v="Missing Information"/>
    <s v="Exclude"/>
    <d v="2024-10-06T00:00:00"/>
    <d v="2024-10-06T00:00:00"/>
    <s v="Yes"/>
    <s v="Online"/>
    <s v="bengaluru"/>
    <s v="Bengaluru"/>
    <n v="-418.5"/>
    <s v="Loss Making Sales"/>
    <s v="Exclude"/>
  </r>
  <r>
    <n v="2198"/>
    <s v="Men"/>
    <x v="0"/>
    <x v="0"/>
    <n v="7"/>
    <x v="1"/>
    <x v="8"/>
    <s v="Yes"/>
    <n v="4"/>
    <s v="Sold"/>
    <m/>
    <n v="0.65"/>
    <s v="Valid"/>
    <s v="Include"/>
    <n v="0"/>
    <s v="Insufficient Data"/>
    <s v="Missing Information"/>
    <s v="Exclude"/>
    <d v="2025-01-05T00:00:00"/>
    <d v="2025-01-05T00:00:00"/>
    <s v="Yes"/>
    <s v="Online"/>
    <s v="Pune"/>
    <s v="Pune"/>
    <n v="-169.33"/>
    <s v="Loss Making Sales"/>
    <s v="Exclude"/>
  </r>
  <r>
    <n v="2199"/>
    <s v="Men"/>
    <x v="1"/>
    <x v="2"/>
    <s v="M"/>
    <x v="0"/>
    <x v="0"/>
    <s v="Yes"/>
    <n v="1"/>
    <s v="Sold"/>
    <m/>
    <m/>
    <s v="Invalid"/>
    <s v="Exclude"/>
    <n v="0"/>
    <s v="Insufficient Data"/>
    <s v="Missing Information"/>
    <s v="Exclude"/>
    <m/>
    <s v="Missing Date"/>
    <s v="No"/>
    <s v="Retail"/>
    <s v="Kolkata"/>
    <s v="Kolkata"/>
    <n v="389.94"/>
    <s v="Valid Profit"/>
    <s v="Include"/>
  </r>
  <r>
    <n v="2200"/>
    <s v="Men"/>
    <x v="4"/>
    <x v="8"/>
    <n v="9"/>
    <x v="1"/>
    <x v="5"/>
    <s v="Yes"/>
    <n v="3"/>
    <s v="Sold"/>
    <n v="5570.72"/>
    <m/>
    <s v="Invalid"/>
    <s v="Exclude"/>
    <n v="0"/>
    <n v="16712.16"/>
    <s v="Valid Revenue"/>
    <s v="Include"/>
    <m/>
    <s v="Missing Date"/>
    <s v="No"/>
    <s v="Online"/>
    <s v="Delhi"/>
    <s v="Delhi"/>
    <n v="1513.76"/>
    <s v="Valid Profit"/>
    <s v="Include"/>
  </r>
  <r>
    <n v="2201"/>
    <s v="Women"/>
    <x v="0"/>
    <x v="0"/>
    <n v="11"/>
    <x v="1"/>
    <x v="3"/>
    <s v="Yes"/>
    <m/>
    <s v="Available"/>
    <m/>
    <m/>
    <s v="Invalid"/>
    <s v="Exclude"/>
    <n v="0"/>
    <s v="Insufficient Data"/>
    <s v="Missing Information"/>
    <s v="Exclude"/>
    <d v="2024-05-10T00:00:00"/>
    <d v="2024-05-10T00:00:00"/>
    <s v="Yes"/>
    <s v="Online"/>
    <s v="Mumbai"/>
    <s v="Mumbai"/>
    <n v="1403.56"/>
    <s v="Valid Profit"/>
    <s v="Include"/>
  </r>
  <r>
    <n v="2202"/>
    <s v="Men"/>
    <x v="4"/>
    <x v="12"/>
    <s v="M"/>
    <x v="0"/>
    <x v="0"/>
    <s v="Yes"/>
    <n v="-1"/>
    <s v="Check Return/Refund"/>
    <n v="7918.93"/>
    <n v="1.06"/>
    <s v="Invalid"/>
    <s v="Exclude"/>
    <n v="475.14"/>
    <s v="Insufficient Data"/>
    <s v="Missing Information"/>
    <s v="Exclude"/>
    <d v="2025-07-04T00:00:00"/>
    <d v="2025-07-04T00:00:00"/>
    <s v="Yes"/>
    <s v="Retail"/>
    <s v="Bangalore"/>
    <s v="Bangalore"/>
    <n v="1994.42"/>
    <s v="Valid Profit"/>
    <s v="Include"/>
  </r>
  <r>
    <n v="2203"/>
    <s v="Men"/>
    <x v="2"/>
    <x v="18"/>
    <s v="M"/>
    <x v="0"/>
    <x v="0"/>
    <s v="Yes"/>
    <n v="0"/>
    <s v="Available"/>
    <n v="6903.22"/>
    <m/>
    <s v="Invalid"/>
    <s v="Exclude"/>
    <n v="0"/>
    <n v="0"/>
    <s v="No Recorded Revenue"/>
    <s v="Exclude"/>
    <m/>
    <s v="Missing Date"/>
    <s v="No"/>
    <s v="Online"/>
    <s v="Pune"/>
    <s v="Pune"/>
    <n v="1556.95"/>
    <s v="Invalid Profit"/>
    <s v="Exclude"/>
  </r>
  <r>
    <n v="2204"/>
    <s v="Men"/>
    <x v="4"/>
    <x v="19"/>
    <n v="7"/>
    <x v="1"/>
    <x v="8"/>
    <s v="Yes"/>
    <m/>
    <s v="Available"/>
    <n v="7660.41"/>
    <m/>
    <s v="Invalid"/>
    <s v="Exclude"/>
    <n v="0"/>
    <s v="Insufficient Data"/>
    <s v="Missing Information"/>
    <s v="Exclude"/>
    <d v="2025-05-17T00:00:00"/>
    <d v="2025-05-17T00:00:00"/>
    <s v="Yes"/>
    <s v="Online"/>
    <s v="Delhi"/>
    <s v="Delhi"/>
    <n v="2076.75"/>
    <s v="Valid Profit"/>
    <s v="Include"/>
  </r>
  <r>
    <n v="2205"/>
    <s v="Women"/>
    <x v="3"/>
    <x v="4"/>
    <s v="XL"/>
    <x v="0"/>
    <x v="2"/>
    <s v="Yes"/>
    <n v="0"/>
    <s v="Available"/>
    <m/>
    <m/>
    <s v="Invalid"/>
    <s v="Exclude"/>
    <n v="0"/>
    <s v="Insufficient Data"/>
    <s v="Missing Information"/>
    <s v="Exclude"/>
    <d v="2025-04-24T00:00:00"/>
    <d v="2025-04-24T00:00:00"/>
    <s v="Yes"/>
    <s v="Retail"/>
    <s v="Pune"/>
    <s v="Pune"/>
    <n v="-467.52"/>
    <s v="Loss Making Sales"/>
    <s v="Exclude"/>
  </r>
  <r>
    <n v="2206"/>
    <s v="Men"/>
    <x v="0"/>
    <x v="5"/>
    <s v="M"/>
    <x v="0"/>
    <x v="0"/>
    <s v="Yes"/>
    <n v="2"/>
    <s v="Sold"/>
    <m/>
    <m/>
    <s v="Invalid"/>
    <s v="Exclude"/>
    <n v="0"/>
    <s v="Insufficient Data"/>
    <s v="Missing Information"/>
    <s v="Exclude"/>
    <m/>
    <s v="Missing Date"/>
    <s v="No"/>
    <s v="Online"/>
    <s v="Delhi"/>
    <s v="Delhi"/>
    <n v="-524.85"/>
    <s v="Loss Making Sales"/>
    <s v="Exclude"/>
  </r>
  <r>
    <n v="2207"/>
    <s v="Women"/>
    <x v="3"/>
    <x v="16"/>
    <s v="XL"/>
    <x v="0"/>
    <x v="2"/>
    <s v="Yes"/>
    <m/>
    <s v="Available"/>
    <m/>
    <m/>
    <s v="Invalid"/>
    <s v="Exclude"/>
    <n v="0"/>
    <s v="Insufficient Data"/>
    <s v="Missing Information"/>
    <s v="Exclude"/>
    <m/>
    <s v="Missing Date"/>
    <s v="No"/>
    <s v="Online"/>
    <s v="Hyderabad"/>
    <s v="Hyderabad"/>
    <n v="2101.41"/>
    <s v="Valid Profit"/>
    <s v="Include"/>
  </r>
  <r>
    <n v="2208"/>
    <s v="Women"/>
    <x v="4"/>
    <x v="19"/>
    <s v="M"/>
    <x v="0"/>
    <x v="0"/>
    <s v="Yes"/>
    <m/>
    <s v="Available"/>
    <n v="5172.62"/>
    <n v="0.97"/>
    <s v="Valid"/>
    <s v="Include"/>
    <n v="0"/>
    <s v="Insufficient Data"/>
    <s v="Missing Information"/>
    <s v="Exclude"/>
    <m/>
    <s v="Missing Date"/>
    <s v="No"/>
    <s v="Retail"/>
    <s v="Hyderabad"/>
    <s v="Hyderabad"/>
    <n v="-1074.04"/>
    <s v="Loss Making Sales"/>
    <s v="Exclude"/>
  </r>
  <r>
    <n v="2209"/>
    <s v="Kids"/>
    <x v="0"/>
    <x v="0"/>
    <m/>
    <x v="2"/>
    <x v="4"/>
    <s v="No"/>
    <m/>
    <s v="Available"/>
    <m/>
    <m/>
    <s v="Invalid"/>
    <s v="Exclude"/>
    <n v="0"/>
    <s v="Insufficient Data"/>
    <s v="Missing Information"/>
    <s v="Exclude"/>
    <d v="2024-09-01T00:00:00"/>
    <d v="2024-09-01T00:00:00"/>
    <s v="Yes"/>
    <s v="Retail"/>
    <s v="Hyderabad"/>
    <s v="Hyderabad"/>
    <n v="1956.7"/>
    <s v="Valid Profit"/>
    <s v="Include"/>
  </r>
  <r>
    <n v="2210"/>
    <s v="Men"/>
    <x v="2"/>
    <x v="3"/>
    <s v="XL"/>
    <x v="0"/>
    <x v="2"/>
    <s v="Yes"/>
    <m/>
    <s v="Available"/>
    <m/>
    <m/>
    <s v="Invalid"/>
    <s v="Exclude"/>
    <n v="0"/>
    <s v="Insufficient Data"/>
    <s v="Missing Information"/>
    <s v="Exclude"/>
    <d v="2024-08-09T00:00:00"/>
    <d v="2024-08-09T00:00:00"/>
    <s v="Yes"/>
    <s v="Retail"/>
    <s v="Kolkata"/>
    <s v="Kolkata"/>
    <n v="701.02"/>
    <s v="Valid Profit"/>
    <s v="Include"/>
  </r>
  <r>
    <n v="2000"/>
    <s v="Kids"/>
    <x v="0"/>
    <x v="9"/>
    <m/>
    <x v="2"/>
    <x v="4"/>
    <s v="No"/>
    <n v="4"/>
    <s v="Sold"/>
    <m/>
    <n v="0.94"/>
    <s v="Valid"/>
    <s v="Include"/>
    <n v="0"/>
    <s v="Insufficient Data"/>
    <s v="Missing Information"/>
    <s v="Exclude"/>
    <d v="2024-02-27T00:00:00"/>
    <d v="2024-02-27T00:00:00"/>
    <s v="Yes"/>
    <s v="Retail"/>
    <s v="bengaluru"/>
    <s v="Bengaluru"/>
    <n v="2372.8200000000002"/>
    <s v="Valid Profit"/>
    <s v="Include"/>
  </r>
  <r>
    <n v="2212"/>
    <s v="Women"/>
    <x v="2"/>
    <x v="3"/>
    <s v="L"/>
    <x v="0"/>
    <x v="1"/>
    <s v="Yes"/>
    <m/>
    <s v="Available"/>
    <n v="7670.82"/>
    <m/>
    <s v="Invalid"/>
    <s v="Exclude"/>
    <n v="0"/>
    <s v="Insufficient Data"/>
    <s v="Missing Information"/>
    <s v="Exclude"/>
    <d v="2024-09-23T00:00:00"/>
    <d v="2024-09-23T00:00:00"/>
    <s v="Yes"/>
    <s v="Online"/>
    <s v="Kolkata"/>
    <s v="Kolkata"/>
    <n v="-87.95"/>
    <s v="Loss Making Sales"/>
    <s v="Exclude"/>
  </r>
  <r>
    <n v="2213"/>
    <s v="Women"/>
    <x v="3"/>
    <x v="10"/>
    <n v="9"/>
    <x v="1"/>
    <x v="5"/>
    <s v="Yes"/>
    <m/>
    <s v="Available"/>
    <n v="5714.92"/>
    <m/>
    <s v="Invalid"/>
    <s v="Exclude"/>
    <n v="0"/>
    <s v="Insufficient Data"/>
    <s v="Missing Information"/>
    <s v="Exclude"/>
    <m/>
    <s v="Missing Date"/>
    <s v="No"/>
    <s v="Online"/>
    <s v="Delhi"/>
    <s v="Delhi"/>
    <n v="3741.14"/>
    <s v="Valid Profit"/>
    <s v="Include"/>
  </r>
  <r>
    <n v="2214"/>
    <s v="Men"/>
    <x v="4"/>
    <x v="19"/>
    <s v="XL"/>
    <x v="0"/>
    <x v="2"/>
    <s v="Yes"/>
    <n v="2"/>
    <s v="Sold"/>
    <n v="5016.03"/>
    <m/>
    <s v="Invalid"/>
    <s v="Exclude"/>
    <n v="0"/>
    <n v="10032.06"/>
    <s v="Valid Revenue"/>
    <s v="Include"/>
    <m/>
    <s v="Missing Date"/>
    <s v="No"/>
    <s v="Retail"/>
    <s v="Mumbai"/>
    <s v="Mumbai"/>
    <n v="1446"/>
    <s v="Valid Profit"/>
    <s v="Include"/>
  </r>
  <r>
    <n v="2215"/>
    <s v="Men"/>
    <x v="4"/>
    <x v="13"/>
    <s v="XL"/>
    <x v="0"/>
    <x v="2"/>
    <s v="Yes"/>
    <n v="3"/>
    <s v="Sold"/>
    <m/>
    <n v="0.36"/>
    <s v="Valid"/>
    <s v="Include"/>
    <n v="0"/>
    <s v="Insufficient Data"/>
    <s v="Missing Information"/>
    <s v="Exclude"/>
    <d v="2024-12-16T00:00:00"/>
    <d v="2024-12-16T00:00:00"/>
    <s v="Yes"/>
    <s v="Online"/>
    <s v="Kolkata"/>
    <s v="Kolkata"/>
    <n v="3254.06"/>
    <s v="Valid Profit"/>
    <s v="Include"/>
  </r>
  <r>
    <n v="2216"/>
    <s v="Women"/>
    <x v="2"/>
    <x v="18"/>
    <s v="M"/>
    <x v="0"/>
    <x v="0"/>
    <s v="Yes"/>
    <n v="1"/>
    <s v="Sold"/>
    <n v="3111.62"/>
    <m/>
    <s v="Invalid"/>
    <s v="Exclude"/>
    <n v="0"/>
    <n v="3111.62"/>
    <s v="Valid Revenue"/>
    <s v="Include"/>
    <m/>
    <s v="Missing Date"/>
    <s v="No"/>
    <s v="Online"/>
    <s v="Hyderabad"/>
    <s v="Hyderabad"/>
    <n v="2617.56"/>
    <s v="Valid Profit"/>
    <s v="Include"/>
  </r>
  <r>
    <n v="2217"/>
    <s v="Women"/>
    <x v="2"/>
    <x v="7"/>
    <s v="L"/>
    <x v="0"/>
    <x v="1"/>
    <s v="Yes"/>
    <m/>
    <s v="Available"/>
    <m/>
    <m/>
    <s v="Invalid"/>
    <s v="Exclude"/>
    <n v="0"/>
    <s v="Insufficient Data"/>
    <s v="Missing Information"/>
    <s v="Exclude"/>
    <d v="2025-04-15T00:00:00"/>
    <d v="2025-04-15T00:00:00"/>
    <s v="Yes"/>
    <s v="Retail"/>
    <s v="Delhi"/>
    <s v="Delhi"/>
    <n v="2190.84"/>
    <s v="Valid Profit"/>
    <s v="Include"/>
  </r>
  <r>
    <n v="2218"/>
    <s v="Kids"/>
    <x v="1"/>
    <x v="2"/>
    <n v="6"/>
    <x v="1"/>
    <x v="6"/>
    <s v="Yes"/>
    <n v="2"/>
    <s v="Sold"/>
    <m/>
    <m/>
    <s v="Invalid"/>
    <s v="Exclude"/>
    <n v="0"/>
    <s v="Insufficient Data"/>
    <s v="Missing Information"/>
    <s v="Exclude"/>
    <m/>
    <s v="Missing Date"/>
    <s v="No"/>
    <s v="Online"/>
    <s v="Bangalore"/>
    <s v="Bangalore"/>
    <n v="1440.02"/>
    <s v="Valid Profit"/>
    <s v="Include"/>
  </r>
  <r>
    <n v="2219"/>
    <s v="Women"/>
    <x v="4"/>
    <x v="8"/>
    <s v="M"/>
    <x v="0"/>
    <x v="0"/>
    <s v="Yes"/>
    <n v="-1"/>
    <s v="Check Return/Refund"/>
    <m/>
    <n v="1.06"/>
    <s v="Invalid"/>
    <s v="Exclude"/>
    <n v="0"/>
    <s v="Insufficient Data"/>
    <s v="Missing Information"/>
    <s v="Exclude"/>
    <m/>
    <s v="Missing Date"/>
    <s v="No"/>
    <s v="Online"/>
    <s v="bengaluru"/>
    <s v="Bengaluru"/>
    <n v="3305.72"/>
    <s v="Valid Profit"/>
    <s v="Include"/>
  </r>
  <r>
    <n v="2220"/>
    <s v="Kids"/>
    <x v="0"/>
    <x v="0"/>
    <s v="M"/>
    <x v="0"/>
    <x v="0"/>
    <s v="Yes"/>
    <m/>
    <s v="Available"/>
    <m/>
    <m/>
    <s v="Invalid"/>
    <s v="Exclude"/>
    <n v="0"/>
    <s v="Insufficient Data"/>
    <s v="Missing Information"/>
    <s v="Exclude"/>
    <d v="2024-09-09T00:00:00"/>
    <d v="2024-09-09T00:00:00"/>
    <s v="Yes"/>
    <s v="Online"/>
    <s v="Kolkata"/>
    <s v="Kolkata"/>
    <n v="890.14"/>
    <s v="Valid Profit"/>
    <s v="Include"/>
  </r>
  <r>
    <n v="2221"/>
    <s v="Kids"/>
    <x v="2"/>
    <x v="7"/>
    <s v="L"/>
    <x v="0"/>
    <x v="1"/>
    <s v="Yes"/>
    <n v="2"/>
    <s v="Sold"/>
    <n v="3375.97"/>
    <m/>
    <s v="Invalid"/>
    <s v="Exclude"/>
    <n v="0"/>
    <n v="6751.94"/>
    <s v="Valid Revenue"/>
    <s v="Include"/>
    <d v="2024-01-06T00:00:00"/>
    <d v="2024-01-06T00:00:00"/>
    <s v="Yes"/>
    <s v="Retail"/>
    <s v="Mumbai"/>
    <s v="Mumbai"/>
    <n v="-297.05"/>
    <s v="Loss Making Sales"/>
    <s v="Exclude"/>
  </r>
  <r>
    <n v="2222"/>
    <s v="Men"/>
    <x v="0"/>
    <x v="14"/>
    <s v="XL"/>
    <x v="0"/>
    <x v="2"/>
    <s v="Yes"/>
    <n v="2"/>
    <s v="Sold"/>
    <n v="8897.19"/>
    <n v="0.11"/>
    <s v="Valid"/>
    <s v="Include"/>
    <n v="15837"/>
    <n v="15836.998200000002"/>
    <s v="Valid Revenue"/>
    <s v="Include"/>
    <d v="2024-12-21T00:00:00"/>
    <d v="2024-12-21T00:00:00"/>
    <s v="Yes"/>
    <s v="Retail"/>
    <s v="Mumbai"/>
    <s v="Mumbai"/>
    <n v="2821.69"/>
    <s v="Valid Profit"/>
    <s v="Include"/>
  </r>
  <r>
    <n v="2223"/>
    <s v="Kids"/>
    <x v="0"/>
    <x v="5"/>
    <s v="M"/>
    <x v="0"/>
    <x v="0"/>
    <s v="Yes"/>
    <n v="-1"/>
    <s v="Check Return/Refund"/>
    <n v="9180.15"/>
    <m/>
    <s v="Invalid"/>
    <s v="Exclude"/>
    <n v="0"/>
    <n v="-9180.15"/>
    <s v="Negative Revenue"/>
    <s v="Exclude"/>
    <d v="2025-02-15T00:00:00"/>
    <d v="2025-02-15T00:00:00"/>
    <s v="Yes"/>
    <s v="Online"/>
    <s v="Kolkata"/>
    <s v="Kolkata"/>
    <n v="799.28"/>
    <s v="Invalid Profit"/>
    <s v="Exclude"/>
  </r>
  <r>
    <n v="2224"/>
    <s v="Kids"/>
    <x v="2"/>
    <x v="17"/>
    <m/>
    <x v="2"/>
    <x v="4"/>
    <s v="No"/>
    <n v="-1"/>
    <s v="Check Return/Refund"/>
    <m/>
    <n v="0.12"/>
    <s v="Valid"/>
    <s v="Include"/>
    <n v="0"/>
    <s v="Insufficient Data"/>
    <s v="Missing Information"/>
    <s v="Exclude"/>
    <d v="2024-09-24T00:00:00"/>
    <d v="2024-09-24T00:00:00"/>
    <s v="Yes"/>
    <s v="Online"/>
    <s v="Pune"/>
    <s v="Pune"/>
    <n v="3278.7"/>
    <s v="Valid Profit"/>
    <s v="Include"/>
  </r>
  <r>
    <n v="2225"/>
    <s v="Kids"/>
    <x v="4"/>
    <x v="12"/>
    <n v="11"/>
    <x v="1"/>
    <x v="3"/>
    <s v="Yes"/>
    <m/>
    <s v="Available"/>
    <m/>
    <m/>
    <s v="Invalid"/>
    <s v="Exclude"/>
    <n v="0"/>
    <s v="Insufficient Data"/>
    <s v="Missing Information"/>
    <s v="Exclude"/>
    <m/>
    <s v="Missing Date"/>
    <s v="No"/>
    <s v="Retail"/>
    <s v="Hyderabad"/>
    <s v="Hyderabad"/>
    <n v="1136.6300000000001"/>
    <s v="Invalid Profit"/>
    <s v="Exclude"/>
  </r>
  <r>
    <n v="2226"/>
    <s v="Women"/>
    <x v="4"/>
    <x v="13"/>
    <m/>
    <x v="2"/>
    <x v="4"/>
    <s v="No"/>
    <m/>
    <s v="Available"/>
    <m/>
    <n v="0.31"/>
    <s v="Valid"/>
    <s v="Include"/>
    <n v="0"/>
    <s v="Insufficient Data"/>
    <s v="Missing Information"/>
    <s v="Exclude"/>
    <d v="2025-06-28T00:00:00"/>
    <d v="2025-06-28T00:00:00"/>
    <s v="Yes"/>
    <s v="Online"/>
    <s v="Delhi"/>
    <s v="Delhi"/>
    <n v="-131.04"/>
    <s v="Loss Making Sales"/>
    <s v="Exclude"/>
  </r>
  <r>
    <n v="2021"/>
    <s v="Men"/>
    <x v="3"/>
    <x v="4"/>
    <s v="XL"/>
    <x v="0"/>
    <x v="2"/>
    <s v="Yes"/>
    <m/>
    <s v="Available"/>
    <n v="2180.71"/>
    <n v="0.82"/>
    <s v="Valid"/>
    <s v="Include"/>
    <n v="0"/>
    <s v="Insufficient Data"/>
    <s v="Missing Information"/>
    <s v="Exclude"/>
    <m/>
    <s v="Missing Date"/>
    <s v="No"/>
    <s v="Retail"/>
    <s v="Hyderabad"/>
    <s v="Hyderabad"/>
    <n v="2277.63"/>
    <s v="Valid Profit"/>
    <s v="Include"/>
  </r>
  <r>
    <n v="2228"/>
    <s v="Kids"/>
    <x v="4"/>
    <x v="13"/>
    <m/>
    <x v="2"/>
    <x v="4"/>
    <s v="No"/>
    <m/>
    <s v="Available"/>
    <n v="9382.15"/>
    <m/>
    <s v="Invalid"/>
    <s v="Exclude"/>
    <n v="0"/>
    <s v="Insufficient Data"/>
    <s v="Missing Information"/>
    <s v="Exclude"/>
    <d v="2024-08-22T00:00:00"/>
    <d v="2024-08-22T00:00:00"/>
    <s v="Yes"/>
    <s v="Online"/>
    <s v="Kolkata"/>
    <s v="Kolkata"/>
    <n v="-127.34"/>
    <s v="Loss Making Sales"/>
    <s v="Exclude"/>
  </r>
  <r>
    <n v="2229"/>
    <s v="Men"/>
    <x v="3"/>
    <x v="10"/>
    <s v="XL"/>
    <x v="0"/>
    <x v="2"/>
    <s v="Yes"/>
    <m/>
    <s v="Available"/>
    <n v="7143.23"/>
    <m/>
    <s v="Invalid"/>
    <s v="Exclude"/>
    <n v="0"/>
    <s v="Insufficient Data"/>
    <s v="Missing Information"/>
    <s v="Exclude"/>
    <d v="2025-03-26T00:00:00"/>
    <d v="2025-03-26T00:00:00"/>
    <s v="Yes"/>
    <s v="Retail"/>
    <s v="Mumbai"/>
    <s v="Mumbai"/>
    <n v="3284.36"/>
    <s v="Valid Profit"/>
    <s v="Include"/>
  </r>
  <r>
    <n v="2230"/>
    <s v="Kids"/>
    <x v="2"/>
    <x v="17"/>
    <n v="10"/>
    <x v="1"/>
    <x v="9"/>
    <s v="Yes"/>
    <m/>
    <s v="Available"/>
    <m/>
    <m/>
    <s v="Invalid"/>
    <s v="Exclude"/>
    <n v="0"/>
    <s v="Insufficient Data"/>
    <s v="Missing Information"/>
    <s v="Exclude"/>
    <m/>
    <s v="Missing Date"/>
    <s v="No"/>
    <s v="Online"/>
    <s v="bengaluru"/>
    <s v="Bengaluru"/>
    <n v="781.56"/>
    <s v="Valid Profit"/>
    <s v="Include"/>
  </r>
  <r>
    <n v="2231"/>
    <s v="Kids"/>
    <x v="0"/>
    <x v="5"/>
    <n v="9"/>
    <x v="1"/>
    <x v="5"/>
    <s v="Yes"/>
    <n v="0"/>
    <s v="Available"/>
    <m/>
    <n v="1.05"/>
    <s v="Invalid"/>
    <s v="Exclude"/>
    <n v="0"/>
    <s v="Insufficient Data"/>
    <s v="Missing Information"/>
    <s v="Exclude"/>
    <d v="2025-01-04T00:00:00"/>
    <d v="2025-01-04T00:00:00"/>
    <s v="Yes"/>
    <s v="Online"/>
    <s v="bengaluru"/>
    <s v="Bengaluru"/>
    <n v="-39.479999999999997"/>
    <s v="Loss Making Sales"/>
    <s v="Exclude"/>
  </r>
  <r>
    <n v="2232"/>
    <s v="Women"/>
    <x v="3"/>
    <x v="11"/>
    <s v="XL"/>
    <x v="0"/>
    <x v="2"/>
    <s v="Yes"/>
    <m/>
    <s v="Available"/>
    <n v="2149.2800000000002"/>
    <n v="0.32"/>
    <s v="Valid"/>
    <s v="Include"/>
    <n v="0"/>
    <s v="Insufficient Data"/>
    <s v="Missing Information"/>
    <s v="Exclude"/>
    <d v="2024-11-17T00:00:00"/>
    <d v="2024-11-17T00:00:00"/>
    <s v="Yes"/>
    <s v="Online"/>
    <s v="Kolkata"/>
    <s v="Kolkata"/>
    <n v="2409.87"/>
    <s v="Valid Profit"/>
    <s v="Include"/>
  </r>
  <r>
    <n v="2233"/>
    <s v="Men"/>
    <x v="2"/>
    <x v="18"/>
    <s v="XL"/>
    <x v="0"/>
    <x v="2"/>
    <s v="Yes"/>
    <n v="0"/>
    <s v="Available"/>
    <m/>
    <m/>
    <s v="Invalid"/>
    <s v="Exclude"/>
    <n v="0"/>
    <s v="Insufficient Data"/>
    <s v="Missing Information"/>
    <s v="Exclude"/>
    <m/>
    <s v="Missing Date"/>
    <s v="No"/>
    <s v="Online"/>
    <s v="Kolkata"/>
    <s v="Kolkata"/>
    <n v="2398.0700000000002"/>
    <s v="Valid Profit"/>
    <s v="Include"/>
  </r>
  <r>
    <n v="2234"/>
    <s v="Men"/>
    <x v="0"/>
    <x v="5"/>
    <m/>
    <x v="2"/>
    <x v="4"/>
    <s v="No"/>
    <n v="4"/>
    <s v="Sold"/>
    <n v="6189.1"/>
    <n v="1.1200000000000001"/>
    <s v="Invalid"/>
    <s v="Exclude"/>
    <n v="-2970.77"/>
    <s v="Insufficient Data"/>
    <s v="Missing Information"/>
    <s v="Exclude"/>
    <d v="2024-12-21T00:00:00"/>
    <d v="2024-12-21T00:00:00"/>
    <s v="Yes"/>
    <s v="Retail"/>
    <s v="bengaluru"/>
    <s v="Bengaluru"/>
    <n v="2085.62"/>
    <s v="Valid Profit"/>
    <s v="Include"/>
  </r>
  <r>
    <n v="2042"/>
    <s v="Men"/>
    <x v="4"/>
    <x v="12"/>
    <n v="10"/>
    <x v="1"/>
    <x v="9"/>
    <s v="Yes"/>
    <n v="1"/>
    <s v="Sold"/>
    <n v="5254.47"/>
    <m/>
    <s v="Invalid"/>
    <s v="Exclude"/>
    <n v="0"/>
    <n v="5254.47"/>
    <s v="Valid Revenue"/>
    <s v="Include"/>
    <d v="2025-02-26T00:00:00"/>
    <d v="2025-02-26T00:00:00"/>
    <s v="Yes"/>
    <s v="Retail"/>
    <s v="bengaluru"/>
    <s v="Bengaluru"/>
    <n v="2459.63"/>
    <s v="Valid Profit"/>
    <s v="Include"/>
  </r>
  <r>
    <n v="2236"/>
    <s v="Men"/>
    <x v="1"/>
    <x v="6"/>
    <s v="M"/>
    <x v="0"/>
    <x v="0"/>
    <s v="Yes"/>
    <m/>
    <s v="Available"/>
    <m/>
    <m/>
    <s v="Invalid"/>
    <s v="Exclude"/>
    <n v="0"/>
    <s v="Insufficient Data"/>
    <s v="Missing Information"/>
    <s v="Exclude"/>
    <m/>
    <s v="Missing Date"/>
    <s v="No"/>
    <s v="Online"/>
    <s v="Delhi"/>
    <s v="Delhi"/>
    <n v="880.62"/>
    <s v="Valid Profit"/>
    <s v="Include"/>
  </r>
  <r>
    <n v="2237"/>
    <s v="Kids"/>
    <x v="0"/>
    <x v="9"/>
    <s v="M"/>
    <x v="0"/>
    <x v="0"/>
    <s v="Yes"/>
    <m/>
    <s v="Available"/>
    <n v="5089.88"/>
    <m/>
    <s v="Invalid"/>
    <s v="Exclude"/>
    <n v="0"/>
    <s v="Insufficient Data"/>
    <s v="Missing Information"/>
    <s v="Exclude"/>
    <d v="2025-06-26T00:00:00"/>
    <d v="2025-06-26T00:00:00"/>
    <s v="Yes"/>
    <s v="Online"/>
    <s v="Mumbai"/>
    <s v="Mumbai"/>
    <n v="-238.18"/>
    <s v="Loss Making Sales"/>
    <s v="Exclude"/>
  </r>
  <r>
    <n v="2238"/>
    <s v="Kids"/>
    <x v="0"/>
    <x v="0"/>
    <m/>
    <x v="2"/>
    <x v="4"/>
    <s v="No"/>
    <n v="3"/>
    <s v="Sold"/>
    <n v="4348.8599999999997"/>
    <m/>
    <s v="Invalid"/>
    <s v="Exclude"/>
    <n v="0"/>
    <n v="13046.579999999998"/>
    <s v="Valid Revenue"/>
    <s v="Include"/>
    <m/>
    <s v="Missing Date"/>
    <s v="No"/>
    <s v="Online"/>
    <s v="Delhi"/>
    <s v="Delhi"/>
    <n v="662.02"/>
    <s v="Valid Profit"/>
    <s v="Include"/>
  </r>
  <r>
    <n v="2239"/>
    <s v="Men"/>
    <x v="0"/>
    <x v="0"/>
    <s v="XL"/>
    <x v="0"/>
    <x v="2"/>
    <s v="Yes"/>
    <m/>
    <s v="Available"/>
    <m/>
    <m/>
    <s v="Invalid"/>
    <s v="Exclude"/>
    <n v="0"/>
    <s v="Insufficient Data"/>
    <s v="Missing Information"/>
    <s v="Exclude"/>
    <d v="2024-08-04T00:00:00"/>
    <d v="2024-08-04T00:00:00"/>
    <s v="Yes"/>
    <s v="Online"/>
    <s v="Kolkata"/>
    <s v="Kolkata"/>
    <n v="1750.71"/>
    <s v="Valid Profit"/>
    <s v="Include"/>
  </r>
  <r>
    <n v="2240"/>
    <s v="Kids"/>
    <x v="4"/>
    <x v="8"/>
    <s v="M"/>
    <x v="0"/>
    <x v="0"/>
    <s v="Yes"/>
    <m/>
    <s v="Available"/>
    <n v="9520.5"/>
    <n v="0.48"/>
    <s v="Valid"/>
    <s v="Include"/>
    <n v="0"/>
    <s v="Insufficient Data"/>
    <s v="Missing Information"/>
    <s v="Exclude"/>
    <d v="2025-01-22T00:00:00"/>
    <d v="2025-01-22T00:00:00"/>
    <s v="Yes"/>
    <s v="Retail"/>
    <s v="Kolkata"/>
    <s v="Kolkata"/>
    <n v="-928.85"/>
    <s v="Loss Making Sales"/>
    <s v="Exclude"/>
  </r>
  <r>
    <n v="2241"/>
    <s v="Women"/>
    <x v="1"/>
    <x v="1"/>
    <n v="12"/>
    <x v="1"/>
    <x v="7"/>
    <s v="Yes"/>
    <m/>
    <s v="Available"/>
    <n v="9662.0400000000009"/>
    <m/>
    <s v="Invalid"/>
    <s v="Exclude"/>
    <n v="0"/>
    <s v="Insufficient Data"/>
    <s v="Missing Information"/>
    <s v="Exclude"/>
    <d v="2025-02-19T00:00:00"/>
    <d v="2025-02-19T00:00:00"/>
    <s v="Yes"/>
    <s v="Online"/>
    <s v="Hyderabad"/>
    <s v="Hyderabad"/>
    <n v="-233.74"/>
    <s v="Loss Making Sales"/>
    <s v="Exclude"/>
  </r>
  <r>
    <n v="2046"/>
    <s v="Kids"/>
    <x v="4"/>
    <x v="19"/>
    <m/>
    <x v="2"/>
    <x v="4"/>
    <s v="No"/>
    <n v="-1"/>
    <s v="Check Return/Refund"/>
    <n v="4934.46"/>
    <n v="0.86"/>
    <s v="Valid"/>
    <s v="Include"/>
    <n v="-690.82"/>
    <n v="-690.82440000000008"/>
    <s v="Negative Revenue"/>
    <s v="Exclude"/>
    <m/>
    <s v="Missing Date"/>
    <s v="No"/>
    <s v="Retail"/>
    <s v="Kolkata"/>
    <s v="Kolkata"/>
    <n v="2237.9499999999998"/>
    <s v="Invalid Profit"/>
    <s v="Exclude"/>
  </r>
  <r>
    <n v="2243"/>
    <s v="Men"/>
    <x v="2"/>
    <x v="3"/>
    <s v="L"/>
    <x v="0"/>
    <x v="1"/>
    <s v="Yes"/>
    <m/>
    <s v="Available"/>
    <n v="9747.58"/>
    <m/>
    <s v="Invalid"/>
    <s v="Exclude"/>
    <n v="0"/>
    <s v="Insufficient Data"/>
    <s v="Missing Information"/>
    <s v="Exclude"/>
    <d v="2024-11-07T00:00:00"/>
    <d v="2024-11-07T00:00:00"/>
    <s v="Yes"/>
    <s v="Retail"/>
    <s v="Delhi"/>
    <s v="Delhi"/>
    <n v="266.31"/>
    <s v="Valid Profit"/>
    <s v="Include"/>
  </r>
  <r>
    <n v="2244"/>
    <s v="Kids"/>
    <x v="0"/>
    <x v="9"/>
    <s v="L"/>
    <x v="0"/>
    <x v="1"/>
    <s v="Yes"/>
    <n v="2"/>
    <s v="Sold"/>
    <m/>
    <m/>
    <s v="Invalid"/>
    <s v="Exclude"/>
    <n v="0"/>
    <s v="Insufficient Data"/>
    <s v="Missing Information"/>
    <s v="Exclude"/>
    <m/>
    <s v="Missing Date"/>
    <s v="No"/>
    <s v="Online"/>
    <s v="Delhi"/>
    <s v="Delhi"/>
    <n v="1904.11"/>
    <s v="Invalid Profit"/>
    <s v="Exclude"/>
  </r>
  <r>
    <n v="2245"/>
    <s v="Kids"/>
    <x v="3"/>
    <x v="4"/>
    <m/>
    <x v="2"/>
    <x v="4"/>
    <s v="No"/>
    <m/>
    <s v="Available"/>
    <n v="4128.3500000000004"/>
    <m/>
    <s v="Invalid"/>
    <s v="Exclude"/>
    <n v="0"/>
    <s v="Insufficient Data"/>
    <s v="Missing Information"/>
    <s v="Exclude"/>
    <d v="2025-04-16T00:00:00"/>
    <d v="2025-04-16T00:00:00"/>
    <s v="Yes"/>
    <s v="Online"/>
    <s v="Pune"/>
    <s v="Pune"/>
    <n v="-290.33"/>
    <s v="Loss Making Sales"/>
    <s v="Exclude"/>
  </r>
  <r>
    <n v="2246"/>
    <s v="Kids"/>
    <x v="4"/>
    <x v="19"/>
    <s v="L"/>
    <x v="0"/>
    <x v="1"/>
    <s v="Yes"/>
    <n v="-1"/>
    <s v="Check Return/Refund"/>
    <n v="7806.98"/>
    <m/>
    <s v="Invalid"/>
    <s v="Exclude"/>
    <n v="0"/>
    <n v="-7806.98"/>
    <s v="Negative Revenue"/>
    <s v="Exclude"/>
    <d v="2024-10-02T00:00:00"/>
    <d v="2024-10-02T00:00:00"/>
    <s v="Yes"/>
    <s v="Online"/>
    <s v="Hyderabad"/>
    <s v="Hyderabad"/>
    <n v="-943.35"/>
    <s v="Loss Making Sales"/>
    <s v="Exclude"/>
  </r>
  <r>
    <n v="2247"/>
    <s v="Women"/>
    <x v="0"/>
    <x v="9"/>
    <m/>
    <x v="2"/>
    <x v="4"/>
    <s v="No"/>
    <m/>
    <s v="Available"/>
    <m/>
    <m/>
    <s v="Invalid"/>
    <s v="Exclude"/>
    <n v="0"/>
    <s v="Insufficient Data"/>
    <s v="Missing Information"/>
    <s v="Exclude"/>
    <d v="2024-08-16T00:00:00"/>
    <d v="2024-08-16T00:00:00"/>
    <s v="Yes"/>
    <s v="Online"/>
    <s v="Mumbai"/>
    <s v="Mumbai"/>
    <n v="-1158.1500000000001"/>
    <s v="Loss Making Sales"/>
    <s v="Exclude"/>
  </r>
  <r>
    <n v="2248"/>
    <s v="Men"/>
    <x v="0"/>
    <x v="9"/>
    <s v="M"/>
    <x v="0"/>
    <x v="0"/>
    <s v="Yes"/>
    <n v="4"/>
    <s v="Sold"/>
    <n v="8249.9599999999991"/>
    <n v="0.24"/>
    <s v="Valid"/>
    <s v="Include"/>
    <n v="25079.88"/>
    <n v="25079.878399999998"/>
    <s v="Valid Revenue"/>
    <s v="Include"/>
    <d v="2024-01-16T00:00:00"/>
    <d v="2024-01-16T00:00:00"/>
    <s v="Yes"/>
    <s v="Online"/>
    <s v="bengaluru"/>
    <s v="Bengaluru"/>
    <n v="1625.14"/>
    <s v="Invalid Profit"/>
    <s v="Exclude"/>
  </r>
  <r>
    <n v="2249"/>
    <s v="Men"/>
    <x v="0"/>
    <x v="5"/>
    <s v="M"/>
    <x v="0"/>
    <x v="0"/>
    <s v="Yes"/>
    <m/>
    <s v="Available"/>
    <n v="7730.77"/>
    <m/>
    <s v="Invalid"/>
    <s v="Exclude"/>
    <n v="0"/>
    <s v="Insufficient Data"/>
    <s v="Missing Information"/>
    <s v="Exclude"/>
    <d v="2024-05-28T00:00:00"/>
    <d v="2024-05-28T00:00:00"/>
    <s v="Yes"/>
    <s v="Online"/>
    <s v="Delhi"/>
    <s v="Delhi"/>
    <n v="-692.94"/>
    <s v="Loss Making Sales"/>
    <s v="Exclude"/>
  </r>
  <r>
    <n v="2250"/>
    <s v="Men"/>
    <x v="4"/>
    <x v="12"/>
    <s v="XL"/>
    <x v="0"/>
    <x v="2"/>
    <s v="Yes"/>
    <m/>
    <s v="Available"/>
    <m/>
    <m/>
    <s v="Invalid"/>
    <s v="Exclude"/>
    <n v="0"/>
    <s v="Insufficient Data"/>
    <s v="Missing Information"/>
    <s v="Exclude"/>
    <d v="2024-10-01T00:00:00"/>
    <d v="2024-10-01T00:00:00"/>
    <s v="Yes"/>
    <s v="Retail"/>
    <s v="Pune"/>
    <s v="Pune"/>
    <n v="821.13"/>
    <s v="Valid Profit"/>
    <s v="Include"/>
  </r>
  <r>
    <n v="2046"/>
    <s v="Men"/>
    <x v="4"/>
    <x v="8"/>
    <m/>
    <x v="2"/>
    <x v="4"/>
    <s v="No"/>
    <n v="2"/>
    <s v="Sold"/>
    <n v="9593.65"/>
    <m/>
    <s v="Invalid"/>
    <s v="Exclude"/>
    <n v="0"/>
    <n v="19187.3"/>
    <s v="Valid Revenue"/>
    <s v="Include"/>
    <d v="2025-01-11T00:00:00"/>
    <d v="2025-01-11T00:00:00"/>
    <s v="Yes"/>
    <s v="Online"/>
    <s v="Hyderabad"/>
    <s v="Hyderabad"/>
    <n v="1592.5"/>
    <s v="Valid Profit"/>
    <s v="Include"/>
  </r>
  <r>
    <n v="2252"/>
    <s v="Women"/>
    <x v="3"/>
    <x v="11"/>
    <s v="L"/>
    <x v="0"/>
    <x v="1"/>
    <s v="Yes"/>
    <m/>
    <s v="Available"/>
    <m/>
    <m/>
    <s v="Invalid"/>
    <s v="Exclude"/>
    <n v="0"/>
    <s v="Insufficient Data"/>
    <s v="Missing Information"/>
    <s v="Exclude"/>
    <m/>
    <s v="Missing Date"/>
    <s v="No"/>
    <s v="Retail"/>
    <s v="Delhi"/>
    <s v="Delhi"/>
    <n v="934.87"/>
    <s v="Valid Profit"/>
    <s v="Include"/>
  </r>
  <r>
    <n v="2253"/>
    <s v="Men"/>
    <x v="0"/>
    <x v="5"/>
    <s v="M"/>
    <x v="0"/>
    <x v="0"/>
    <s v="Yes"/>
    <n v="0"/>
    <s v="Available"/>
    <m/>
    <m/>
    <s v="Invalid"/>
    <s v="Exclude"/>
    <n v="0"/>
    <s v="Insufficient Data"/>
    <s v="Missing Information"/>
    <s v="Exclude"/>
    <d v="2025-05-18T00:00:00"/>
    <d v="2025-05-18T00:00:00"/>
    <s v="Yes"/>
    <s v="Online"/>
    <s v="bengaluru"/>
    <s v="Bengaluru"/>
    <n v="1516.72"/>
    <s v="Valid Profit"/>
    <s v="Include"/>
  </r>
  <r>
    <n v="2254"/>
    <s v="Women"/>
    <x v="4"/>
    <x v="19"/>
    <s v="M"/>
    <x v="0"/>
    <x v="0"/>
    <s v="Yes"/>
    <m/>
    <s v="Available"/>
    <m/>
    <n v="0.89"/>
    <s v="Valid"/>
    <s v="Include"/>
    <n v="0"/>
    <s v="Insufficient Data"/>
    <s v="Missing Information"/>
    <s v="Exclude"/>
    <d v="2025-04-24T00:00:00"/>
    <d v="2025-04-24T00:00:00"/>
    <s v="Yes"/>
    <s v="Online"/>
    <s v="Hyderabad"/>
    <s v="Hyderabad"/>
    <n v="1642"/>
    <s v="Valid Profit"/>
    <s v="Include"/>
  </r>
  <r>
    <n v="2255"/>
    <s v="Kids"/>
    <x v="4"/>
    <x v="19"/>
    <s v="XL"/>
    <x v="0"/>
    <x v="2"/>
    <s v="Yes"/>
    <m/>
    <s v="Available"/>
    <n v="2222.5500000000002"/>
    <n v="0.84"/>
    <s v="Valid"/>
    <s v="Include"/>
    <n v="0"/>
    <s v="Insufficient Data"/>
    <s v="Missing Information"/>
    <s v="Exclude"/>
    <d v="2025-04-06T00:00:00"/>
    <d v="2025-04-06T00:00:00"/>
    <s v="Yes"/>
    <s v="Retail"/>
    <s v="Mumbai"/>
    <s v="Mumbai"/>
    <n v="586.55999999999995"/>
    <s v="Valid Profit"/>
    <s v="Include"/>
  </r>
  <r>
    <n v="2256"/>
    <s v="Men"/>
    <x v="1"/>
    <x v="15"/>
    <m/>
    <x v="2"/>
    <x v="4"/>
    <s v="No"/>
    <m/>
    <s v="Available"/>
    <m/>
    <m/>
    <s v="Invalid"/>
    <s v="Exclude"/>
    <n v="0"/>
    <s v="Insufficient Data"/>
    <s v="Missing Information"/>
    <s v="Exclude"/>
    <d v="2025-03-30T00:00:00"/>
    <d v="2025-03-30T00:00:00"/>
    <s v="Yes"/>
    <s v="Online"/>
    <s v="Hyderabad"/>
    <s v="Hyderabad"/>
    <n v="3175.83"/>
    <s v="Valid Profit"/>
    <s v="Include"/>
  </r>
  <r>
    <n v="2257"/>
    <s v="Men"/>
    <x v="4"/>
    <x v="12"/>
    <s v="XL"/>
    <x v="0"/>
    <x v="2"/>
    <s v="Yes"/>
    <n v="1"/>
    <s v="Sold"/>
    <m/>
    <m/>
    <s v="Invalid"/>
    <s v="Exclude"/>
    <n v="0"/>
    <s v="Insufficient Data"/>
    <s v="Missing Information"/>
    <s v="Exclude"/>
    <d v="2025-02-09T00:00:00"/>
    <d v="2025-02-09T00:00:00"/>
    <s v="Yes"/>
    <s v="Online"/>
    <s v="Mumbai"/>
    <s v="Mumbai"/>
    <n v="-365.42"/>
    <s v="Loss Making Sales"/>
    <s v="Exclude"/>
  </r>
  <r>
    <n v="2258"/>
    <s v="Women"/>
    <x v="2"/>
    <x v="17"/>
    <s v="L"/>
    <x v="0"/>
    <x v="1"/>
    <s v="Yes"/>
    <m/>
    <s v="Available"/>
    <m/>
    <n v="0.39"/>
    <s v="Valid"/>
    <s v="Include"/>
    <n v="0"/>
    <s v="Insufficient Data"/>
    <s v="Missing Information"/>
    <s v="Exclude"/>
    <d v="2023-11-21T00:00:00"/>
    <d v="2023-11-21T00:00:00"/>
    <s v="Yes"/>
    <s v="Online"/>
    <s v="Mumbai"/>
    <s v="Mumbai"/>
    <n v="2824.7"/>
    <s v="Valid Profit"/>
    <s v="Include"/>
  </r>
  <r>
    <n v="2259"/>
    <s v="Women"/>
    <x v="1"/>
    <x v="6"/>
    <s v="M"/>
    <x v="0"/>
    <x v="0"/>
    <s v="Yes"/>
    <m/>
    <s v="Available"/>
    <m/>
    <m/>
    <s v="Invalid"/>
    <s v="Exclude"/>
    <n v="0"/>
    <s v="Insufficient Data"/>
    <s v="Missing Information"/>
    <s v="Exclude"/>
    <d v="2024-10-20T00:00:00"/>
    <d v="2024-10-20T00:00:00"/>
    <s v="Yes"/>
    <s v="Retail"/>
    <s v="Delhi"/>
    <s v="Delhi"/>
    <n v="2323.89"/>
    <s v="Valid Profit"/>
    <s v="Include"/>
  </r>
  <r>
    <n v="2260"/>
    <s v="Women"/>
    <x v="2"/>
    <x v="17"/>
    <s v="M"/>
    <x v="0"/>
    <x v="0"/>
    <s v="Yes"/>
    <n v="2"/>
    <s v="Sold"/>
    <m/>
    <m/>
    <s v="Invalid"/>
    <s v="Exclude"/>
    <n v="0"/>
    <s v="Insufficient Data"/>
    <s v="Missing Information"/>
    <s v="Exclude"/>
    <d v="2024-12-12T00:00:00"/>
    <d v="2024-12-12T00:00:00"/>
    <s v="Yes"/>
    <s v="Retail"/>
    <s v="Pune"/>
    <s v="Pune"/>
    <n v="-352.18"/>
    <s v="Loss Making Sales"/>
    <s v="Exclude"/>
  </r>
  <r>
    <n v="2261"/>
    <s v="Women"/>
    <x v="0"/>
    <x v="14"/>
    <m/>
    <x v="2"/>
    <x v="4"/>
    <s v="No"/>
    <m/>
    <s v="Available"/>
    <n v="2503.6"/>
    <n v="0.54"/>
    <s v="Valid"/>
    <s v="Include"/>
    <n v="0"/>
    <s v="Insufficient Data"/>
    <s v="Missing Information"/>
    <s v="Exclude"/>
    <d v="2024-10-04T00:00:00"/>
    <d v="2024-10-04T00:00:00"/>
    <s v="Yes"/>
    <s v="Retail"/>
    <s v="Pune"/>
    <s v="Pune"/>
    <n v="1574.74"/>
    <s v="Valid Profit"/>
    <s v="Include"/>
  </r>
  <r>
    <n v="2262"/>
    <s v="Women"/>
    <x v="3"/>
    <x v="16"/>
    <s v="L"/>
    <x v="0"/>
    <x v="1"/>
    <s v="Yes"/>
    <n v="0"/>
    <s v="Available"/>
    <m/>
    <m/>
    <s v="Invalid"/>
    <s v="Exclude"/>
    <n v="0"/>
    <s v="Insufficient Data"/>
    <s v="Missing Information"/>
    <s v="Exclude"/>
    <d v="2024-09-15T00:00:00"/>
    <d v="2024-09-15T00:00:00"/>
    <s v="Yes"/>
    <s v="Retail"/>
    <s v="Pune"/>
    <s v="Pune"/>
    <n v="3146.93"/>
    <s v="Valid Profit"/>
    <s v="Include"/>
  </r>
  <r>
    <n v="2263"/>
    <s v="Women"/>
    <x v="1"/>
    <x v="2"/>
    <s v="M"/>
    <x v="0"/>
    <x v="0"/>
    <s v="Yes"/>
    <n v="0"/>
    <s v="Available"/>
    <n v="5172.1400000000003"/>
    <m/>
    <s v="Invalid"/>
    <s v="Exclude"/>
    <n v="0"/>
    <n v="0"/>
    <s v="No Recorded Revenue"/>
    <s v="Exclude"/>
    <d v="2024-10-08T00:00:00"/>
    <d v="2024-10-08T00:00:00"/>
    <s v="Yes"/>
    <s v="Online"/>
    <s v="Kolkata"/>
    <s v="Kolkata"/>
    <n v="2510.5500000000002"/>
    <s v="Invalid Profit"/>
    <s v="Exclude"/>
  </r>
  <r>
    <n v="2264"/>
    <s v="Men"/>
    <x v="0"/>
    <x v="14"/>
    <m/>
    <x v="2"/>
    <x v="4"/>
    <s v="No"/>
    <n v="4"/>
    <s v="Sold"/>
    <n v="5622.32"/>
    <n v="1.08"/>
    <s v="Invalid"/>
    <s v="Exclude"/>
    <n v="-1799.14"/>
    <s v="Insufficient Data"/>
    <s v="Missing Information"/>
    <s v="Exclude"/>
    <d v="2024-04-22T00:00:00"/>
    <d v="2024-04-22T00:00:00"/>
    <s v="Yes"/>
    <s v="Retail"/>
    <s v="bengaluru"/>
    <s v="Bengaluru"/>
    <n v="1248.25"/>
    <s v="Valid Profit"/>
    <s v="Include"/>
  </r>
  <r>
    <n v="2265"/>
    <s v="Women"/>
    <x v="1"/>
    <x v="2"/>
    <n v="7"/>
    <x v="1"/>
    <x v="8"/>
    <s v="Yes"/>
    <m/>
    <s v="Available"/>
    <n v="2422.9699999999998"/>
    <m/>
    <s v="Invalid"/>
    <s v="Exclude"/>
    <n v="0"/>
    <s v="Insufficient Data"/>
    <s v="Missing Information"/>
    <s v="Exclude"/>
    <d v="2024-11-23T00:00:00"/>
    <d v="2024-11-23T00:00:00"/>
    <s v="Yes"/>
    <s v="Retail"/>
    <s v="Delhi"/>
    <s v="Delhi"/>
    <n v="-67.739999999999995"/>
    <s v="Loss Making Sales"/>
    <s v="Exclude"/>
  </r>
  <r>
    <n v="2266"/>
    <s v="Women"/>
    <x v="4"/>
    <x v="19"/>
    <s v="L"/>
    <x v="0"/>
    <x v="1"/>
    <s v="Yes"/>
    <m/>
    <s v="Available"/>
    <m/>
    <m/>
    <s v="Invalid"/>
    <s v="Exclude"/>
    <n v="0"/>
    <s v="Insufficient Data"/>
    <s v="Missing Information"/>
    <s v="Exclude"/>
    <d v="2025-07-19T00:00:00"/>
    <d v="2025-07-19T00:00:00"/>
    <s v="Yes"/>
    <s v="Retail"/>
    <s v="Kolkata"/>
    <s v="Kolkata"/>
    <n v="3475.59"/>
    <s v="Valid Profit"/>
    <s v="Include"/>
  </r>
  <r>
    <n v="2267"/>
    <s v="Women"/>
    <x v="3"/>
    <x v="10"/>
    <s v="M"/>
    <x v="0"/>
    <x v="0"/>
    <s v="Yes"/>
    <n v="-1"/>
    <s v="Check Return/Refund"/>
    <n v="3075.72"/>
    <m/>
    <s v="Invalid"/>
    <s v="Exclude"/>
    <n v="0"/>
    <n v="-3075.72"/>
    <s v="Negative Revenue"/>
    <s v="Exclude"/>
    <d v="2024-12-20T00:00:00"/>
    <d v="2024-12-20T00:00:00"/>
    <s v="Yes"/>
    <s v="Retail"/>
    <s v="Kolkata"/>
    <s v="Kolkata"/>
    <n v="238.78"/>
    <s v="Invalid Profit"/>
    <s v="Exclude"/>
  </r>
  <r>
    <n v="2268"/>
    <s v="Men"/>
    <x v="1"/>
    <x v="6"/>
    <s v="M"/>
    <x v="0"/>
    <x v="0"/>
    <s v="Yes"/>
    <n v="3"/>
    <s v="Sold"/>
    <n v="7330.81"/>
    <m/>
    <s v="Invalid"/>
    <s v="Exclude"/>
    <n v="0"/>
    <n v="21992.43"/>
    <s v="Valid Revenue"/>
    <s v="Include"/>
    <d v="2023-11-16T00:00:00"/>
    <d v="2023-11-16T00:00:00"/>
    <s v="Yes"/>
    <s v="Online"/>
    <s v="Kolkata"/>
    <s v="Kolkata"/>
    <n v="518.71"/>
    <s v="Valid Profit"/>
    <s v="Include"/>
  </r>
  <r>
    <n v="2269"/>
    <s v="Women"/>
    <x v="0"/>
    <x v="14"/>
    <n v="11"/>
    <x v="1"/>
    <x v="3"/>
    <s v="Yes"/>
    <n v="4"/>
    <s v="Sold"/>
    <n v="6424.32"/>
    <m/>
    <s v="Invalid"/>
    <s v="Exclude"/>
    <n v="0"/>
    <n v="25697.279999999999"/>
    <s v="Valid Revenue"/>
    <s v="Include"/>
    <d v="2024-07-14T00:00:00"/>
    <d v="2024-07-14T00:00:00"/>
    <s v="Yes"/>
    <s v="Retail"/>
    <s v="Mumbai"/>
    <s v="Mumbai"/>
    <n v="-405.26"/>
    <s v="Loss Making Sales"/>
    <s v="Exclude"/>
  </r>
  <r>
    <n v="2270"/>
    <s v="Men"/>
    <x v="3"/>
    <x v="4"/>
    <s v="XL"/>
    <x v="0"/>
    <x v="2"/>
    <s v="Yes"/>
    <n v="1"/>
    <s v="Sold"/>
    <m/>
    <n v="1.03"/>
    <s v="Invalid"/>
    <s v="Exclude"/>
    <n v="0"/>
    <s v="Insufficient Data"/>
    <s v="Missing Information"/>
    <s v="Exclude"/>
    <d v="2025-06-06T00:00:00"/>
    <d v="2025-06-06T00:00:00"/>
    <s v="Yes"/>
    <s v="Retail"/>
    <s v="Pune"/>
    <s v="Pune"/>
    <n v="3088.25"/>
    <s v="Valid Profit"/>
    <s v="Include"/>
  </r>
  <r>
    <n v="2271"/>
    <s v="Kids"/>
    <x v="2"/>
    <x v="7"/>
    <n v="9"/>
    <x v="1"/>
    <x v="5"/>
    <s v="Yes"/>
    <m/>
    <s v="Available"/>
    <n v="5116.58"/>
    <n v="7.0000000000000007E-2"/>
    <s v="Valid"/>
    <s v="Include"/>
    <n v="0"/>
    <s v="Insufficient Data"/>
    <s v="Missing Information"/>
    <s v="Exclude"/>
    <d v="2024-05-03T00:00:00"/>
    <d v="2024-05-03T00:00:00"/>
    <s v="Yes"/>
    <s v="Retail"/>
    <s v="Delhi"/>
    <s v="Delhi"/>
    <n v="1293.94"/>
    <s v="Valid Profit"/>
    <s v="Include"/>
  </r>
  <r>
    <n v="2038"/>
    <s v="Women"/>
    <x v="0"/>
    <x v="14"/>
    <s v="XL"/>
    <x v="0"/>
    <x v="2"/>
    <s v="Yes"/>
    <n v="1"/>
    <s v="Sold"/>
    <n v="7338.57"/>
    <m/>
    <s v="Invalid"/>
    <s v="Exclude"/>
    <n v="0"/>
    <n v="7338.57"/>
    <s v="Valid Revenue"/>
    <s v="Include"/>
    <d v="2024-10-21T00:00:00"/>
    <d v="2024-10-21T00:00:00"/>
    <s v="Yes"/>
    <s v="Retail"/>
    <s v="Delhi"/>
    <s v="Delhi"/>
    <n v="3680.24"/>
    <s v="Valid Profit"/>
    <s v="Include"/>
  </r>
  <r>
    <n v="2273"/>
    <s v="Kids"/>
    <x v="3"/>
    <x v="11"/>
    <s v="M"/>
    <x v="0"/>
    <x v="0"/>
    <s v="Yes"/>
    <n v="-1"/>
    <s v="Check Return/Refund"/>
    <n v="4004.36"/>
    <m/>
    <s v="Invalid"/>
    <s v="Exclude"/>
    <n v="0"/>
    <n v="-4004.36"/>
    <s v="Negative Revenue"/>
    <s v="Exclude"/>
    <d v="2024-01-30T00:00:00"/>
    <d v="2024-01-30T00:00:00"/>
    <s v="Yes"/>
    <s v="Online"/>
    <s v="Kolkata"/>
    <s v="Kolkata"/>
    <n v="-614.66"/>
    <s v="Loss Making Sales"/>
    <s v="Exclude"/>
  </r>
  <r>
    <n v="2274"/>
    <s v="Women"/>
    <x v="0"/>
    <x v="9"/>
    <n v="6"/>
    <x v="1"/>
    <x v="6"/>
    <s v="Yes"/>
    <n v="4"/>
    <s v="Sold"/>
    <m/>
    <n v="0.45"/>
    <s v="Valid"/>
    <s v="Include"/>
    <n v="0"/>
    <s v="Insufficient Data"/>
    <s v="Missing Information"/>
    <s v="Exclude"/>
    <d v="2025-06-13T00:00:00"/>
    <d v="2025-06-13T00:00:00"/>
    <s v="Yes"/>
    <s v="Online"/>
    <s v="bengaluru"/>
    <s v="Bengaluru"/>
    <n v="2561.89"/>
    <s v="Valid Profit"/>
    <s v="Include"/>
  </r>
  <r>
    <n v="2275"/>
    <s v="Kids"/>
    <x v="3"/>
    <x v="16"/>
    <s v="M"/>
    <x v="0"/>
    <x v="0"/>
    <s v="Yes"/>
    <n v="-1"/>
    <s v="Check Return/Refund"/>
    <m/>
    <m/>
    <s v="Invalid"/>
    <s v="Exclude"/>
    <n v="0"/>
    <s v="Insufficient Data"/>
    <s v="Missing Information"/>
    <s v="Exclude"/>
    <d v="2025-07-03T00:00:00"/>
    <d v="2025-07-03T00:00:00"/>
    <s v="Yes"/>
    <s v="Online"/>
    <s v="Pune"/>
    <s v="Pune"/>
    <n v="-783.71"/>
    <s v="Loss Making Sales"/>
    <s v="Exclude"/>
  </r>
  <r>
    <n v="2276"/>
    <s v="Kids"/>
    <x v="2"/>
    <x v="18"/>
    <s v="L"/>
    <x v="0"/>
    <x v="1"/>
    <s v="Yes"/>
    <n v="-1"/>
    <s v="Check Return/Refund"/>
    <n v="6066.5"/>
    <m/>
    <s v="Invalid"/>
    <s v="Exclude"/>
    <n v="0"/>
    <n v="-6066.5"/>
    <s v="Negative Revenue"/>
    <s v="Exclude"/>
    <d v="2023-08-29T00:00:00"/>
    <d v="2023-08-29T00:00:00"/>
    <s v="Yes"/>
    <s v="Retail"/>
    <s v="Kolkata"/>
    <s v="Kolkata"/>
    <n v="1181.8699999999999"/>
    <s v="Invalid Profit"/>
    <s v="Exclude"/>
  </r>
  <r>
    <n v="2277"/>
    <s v="Kids"/>
    <x v="4"/>
    <x v="19"/>
    <s v="M"/>
    <x v="0"/>
    <x v="0"/>
    <s v="Yes"/>
    <m/>
    <s v="Available"/>
    <n v="3682.84"/>
    <m/>
    <s v="Invalid"/>
    <s v="Exclude"/>
    <n v="0"/>
    <s v="Insufficient Data"/>
    <s v="Missing Information"/>
    <s v="Exclude"/>
    <d v="2024-12-28T00:00:00"/>
    <d v="2024-12-28T00:00:00"/>
    <s v="Yes"/>
    <s v="Online"/>
    <s v="Hyderabad"/>
    <s v="Hyderabad"/>
    <n v="3967.77"/>
    <s v="Valid Profit"/>
    <s v="Include"/>
  </r>
  <r>
    <n v="2278"/>
    <s v="Men"/>
    <x v="0"/>
    <x v="0"/>
    <n v="11"/>
    <x v="1"/>
    <x v="3"/>
    <s v="Yes"/>
    <m/>
    <s v="Available"/>
    <m/>
    <n v="1.22"/>
    <s v="Invalid"/>
    <s v="Exclude"/>
    <n v="0"/>
    <s v="Insufficient Data"/>
    <s v="Missing Information"/>
    <s v="Exclude"/>
    <d v="2025-03-07T00:00:00"/>
    <d v="2025-03-07T00:00:00"/>
    <s v="Yes"/>
    <s v="Retail"/>
    <s v="Pune"/>
    <s v="Pune"/>
    <n v="3638.15"/>
    <s v="Invalid Profit"/>
    <s v="Exclude"/>
  </r>
  <r>
    <n v="2279"/>
    <s v="Women"/>
    <x v="2"/>
    <x v="3"/>
    <n v="6"/>
    <x v="1"/>
    <x v="6"/>
    <s v="Yes"/>
    <m/>
    <s v="Available"/>
    <m/>
    <m/>
    <s v="Invalid"/>
    <s v="Exclude"/>
    <n v="0"/>
    <s v="Insufficient Data"/>
    <s v="Missing Information"/>
    <s v="Exclude"/>
    <d v="2024-08-03T00:00:00"/>
    <d v="2024-08-03T00:00:00"/>
    <s v="Yes"/>
    <s v="Retail"/>
    <s v="Mumbai"/>
    <s v="Mumbai"/>
    <n v="766.72"/>
    <s v="Valid Profit"/>
    <s v="Include"/>
  </r>
  <r>
    <n v="2280"/>
    <s v="Women"/>
    <x v="1"/>
    <x v="6"/>
    <s v="M"/>
    <x v="0"/>
    <x v="0"/>
    <s v="Yes"/>
    <n v="-1"/>
    <s v="Check Return/Refund"/>
    <m/>
    <m/>
    <s v="Invalid"/>
    <s v="Exclude"/>
    <n v="0"/>
    <s v="Insufficient Data"/>
    <s v="Missing Information"/>
    <s v="Exclude"/>
    <d v="2025-02-13T00:00:00"/>
    <d v="2025-02-13T00:00:00"/>
    <s v="Yes"/>
    <s v="Online"/>
    <s v="Delhi"/>
    <s v="Delhi"/>
    <n v="3069.57"/>
    <s v="Valid Profit"/>
    <s v="Include"/>
  </r>
  <r>
    <n v="2281"/>
    <s v="Kids"/>
    <x v="2"/>
    <x v="7"/>
    <s v="M"/>
    <x v="0"/>
    <x v="0"/>
    <s v="Yes"/>
    <n v="2"/>
    <s v="Sold"/>
    <m/>
    <m/>
    <s v="Invalid"/>
    <s v="Exclude"/>
    <n v="0"/>
    <s v="Insufficient Data"/>
    <s v="Missing Information"/>
    <s v="Exclude"/>
    <d v="2025-07-13T00:00:00"/>
    <d v="2025-07-13T00:00:00"/>
    <s v="Yes"/>
    <s v="Retail"/>
    <s v="Kolkata"/>
    <s v="Kolkata"/>
    <n v="1753.48"/>
    <s v="Valid Profit"/>
    <s v="Include"/>
  </r>
  <r>
    <n v="2282"/>
    <s v="Men"/>
    <x v="3"/>
    <x v="11"/>
    <m/>
    <x v="2"/>
    <x v="4"/>
    <s v="No"/>
    <m/>
    <s v="Available"/>
    <m/>
    <n v="0.26"/>
    <s v="Valid"/>
    <s v="Include"/>
    <n v="0"/>
    <s v="Insufficient Data"/>
    <s v="Missing Information"/>
    <s v="Exclude"/>
    <d v="2024-11-14T00:00:00"/>
    <d v="2024-11-14T00:00:00"/>
    <s v="Yes"/>
    <s v="Retail"/>
    <s v="Mumbai"/>
    <s v="Mumbai"/>
    <n v="-1002.46"/>
    <s v="Loss Making Sales"/>
    <s v="Exclude"/>
  </r>
  <r>
    <n v="2283"/>
    <s v="Men"/>
    <x v="1"/>
    <x v="6"/>
    <n v="10"/>
    <x v="1"/>
    <x v="9"/>
    <s v="Yes"/>
    <n v="1"/>
    <s v="Sold"/>
    <m/>
    <m/>
    <s v="Invalid"/>
    <s v="Exclude"/>
    <n v="0"/>
    <s v="Insufficient Data"/>
    <s v="Missing Information"/>
    <s v="Exclude"/>
    <d v="2024-08-21T00:00:00"/>
    <d v="2024-08-21T00:00:00"/>
    <s v="Yes"/>
    <s v="Retail"/>
    <s v="Delhi"/>
    <s v="Delhi"/>
    <n v="468.59"/>
    <s v="Valid Profit"/>
    <s v="Include"/>
  </r>
  <r>
    <n v="2284"/>
    <s v="Kids"/>
    <x v="1"/>
    <x v="6"/>
    <s v="M"/>
    <x v="0"/>
    <x v="0"/>
    <s v="Yes"/>
    <m/>
    <s v="Available"/>
    <m/>
    <n v="0.53"/>
    <s v="Valid"/>
    <s v="Include"/>
    <n v="0"/>
    <s v="Insufficient Data"/>
    <s v="Missing Information"/>
    <s v="Exclude"/>
    <d v="2024-10-08T00:00:00"/>
    <d v="2024-10-08T00:00:00"/>
    <s v="Yes"/>
    <s v="Online"/>
    <s v="Kolkata"/>
    <s v="Kolkata"/>
    <n v="1370.01"/>
    <s v="Valid Profit"/>
    <s v="Include"/>
  </r>
  <r>
    <n v="2285"/>
    <s v="Women"/>
    <x v="4"/>
    <x v="19"/>
    <s v="L"/>
    <x v="0"/>
    <x v="1"/>
    <s v="Yes"/>
    <n v="-1"/>
    <s v="Check Return/Refund"/>
    <m/>
    <m/>
    <s v="Invalid"/>
    <s v="Exclude"/>
    <n v="0"/>
    <s v="Insufficient Data"/>
    <s v="Missing Information"/>
    <s v="Exclude"/>
    <m/>
    <s v="Missing Date"/>
    <s v="No"/>
    <s v="Retail"/>
    <s v="Delhi"/>
    <s v="Delhi"/>
    <n v="2211.71"/>
    <s v="Valid Profit"/>
    <s v="Include"/>
  </r>
  <r>
    <n v="2286"/>
    <s v="Women"/>
    <x v="2"/>
    <x v="7"/>
    <m/>
    <x v="2"/>
    <x v="4"/>
    <s v="No"/>
    <m/>
    <s v="Available"/>
    <m/>
    <m/>
    <s v="Invalid"/>
    <s v="Exclude"/>
    <n v="0"/>
    <s v="Insufficient Data"/>
    <s v="Missing Information"/>
    <s v="Exclude"/>
    <d v="2024-10-16T00:00:00"/>
    <d v="2024-10-16T00:00:00"/>
    <s v="Yes"/>
    <s v="Online"/>
    <s v="Bangalore"/>
    <s v="Bangalore"/>
    <n v="2419.09"/>
    <s v="Valid Profit"/>
    <s v="Include"/>
  </r>
  <r>
    <n v="2287"/>
    <s v="Women"/>
    <x v="3"/>
    <x v="4"/>
    <n v="9"/>
    <x v="1"/>
    <x v="5"/>
    <s v="Yes"/>
    <n v="3"/>
    <s v="Sold"/>
    <m/>
    <m/>
    <s v="Invalid"/>
    <s v="Exclude"/>
    <n v="0"/>
    <s v="Insufficient Data"/>
    <s v="Missing Information"/>
    <s v="Exclude"/>
    <m/>
    <s v="Missing Date"/>
    <s v="No"/>
    <s v="Online"/>
    <s v="Mumbai"/>
    <s v="Mumbai"/>
    <n v="-650.67999999999995"/>
    <s v="Loss Making Sales"/>
    <s v="Exclude"/>
  </r>
  <r>
    <n v="2288"/>
    <s v="Women"/>
    <x v="0"/>
    <x v="14"/>
    <m/>
    <x v="2"/>
    <x v="4"/>
    <s v="No"/>
    <m/>
    <s v="Available"/>
    <m/>
    <n v="0.25"/>
    <s v="Valid"/>
    <s v="Include"/>
    <n v="0"/>
    <s v="Insufficient Data"/>
    <s v="Missing Information"/>
    <s v="Exclude"/>
    <d v="2024-08-24T00:00:00"/>
    <d v="2024-08-24T00:00:00"/>
    <s v="Yes"/>
    <s v="Retail"/>
    <s v="Hyderabad"/>
    <s v="Hyderabad"/>
    <n v="1570.91"/>
    <s v="Valid Profit"/>
    <s v="Include"/>
  </r>
  <r>
    <n v="2289"/>
    <s v="Women"/>
    <x v="3"/>
    <x v="10"/>
    <s v="L"/>
    <x v="0"/>
    <x v="1"/>
    <s v="Yes"/>
    <m/>
    <s v="Available"/>
    <m/>
    <n v="0.51"/>
    <s v="Valid"/>
    <s v="Include"/>
    <n v="0"/>
    <s v="Insufficient Data"/>
    <s v="Missing Information"/>
    <s v="Exclude"/>
    <m/>
    <s v="Missing Date"/>
    <s v="No"/>
    <s v="Retail"/>
    <s v="Mumbai"/>
    <s v="Mumbai"/>
    <n v="3161.45"/>
    <s v="Valid Profit"/>
    <s v="Include"/>
  </r>
  <r>
    <n v="2290"/>
    <s v="Women"/>
    <x v="0"/>
    <x v="5"/>
    <s v="L"/>
    <x v="0"/>
    <x v="1"/>
    <s v="Yes"/>
    <m/>
    <s v="Available"/>
    <m/>
    <m/>
    <s v="Invalid"/>
    <s v="Exclude"/>
    <n v="0"/>
    <s v="Insufficient Data"/>
    <s v="Missing Information"/>
    <s v="Exclude"/>
    <d v="2024-10-20T00:00:00"/>
    <d v="2024-10-20T00:00:00"/>
    <s v="Yes"/>
    <s v="Online"/>
    <s v="Kolkata"/>
    <s v="Kolkata"/>
    <n v="546.66"/>
    <s v="Valid Profit"/>
    <s v="Include"/>
  </r>
  <r>
    <n v="2291"/>
    <s v="Women"/>
    <x v="4"/>
    <x v="19"/>
    <s v="L"/>
    <x v="0"/>
    <x v="1"/>
    <s v="Yes"/>
    <n v="-1"/>
    <s v="Check Return/Refund"/>
    <m/>
    <m/>
    <s v="Invalid"/>
    <s v="Exclude"/>
    <n v="0"/>
    <s v="Insufficient Data"/>
    <s v="Missing Information"/>
    <s v="Exclude"/>
    <m/>
    <s v="Missing Date"/>
    <s v="No"/>
    <s v="Retail"/>
    <s v="Pune"/>
    <s v="Pune"/>
    <n v="2729.23"/>
    <s v="Valid Profit"/>
    <s v="Include"/>
  </r>
  <r>
    <n v="2292"/>
    <s v="Women"/>
    <x v="3"/>
    <x v="11"/>
    <s v="M"/>
    <x v="0"/>
    <x v="0"/>
    <s v="Yes"/>
    <n v="2"/>
    <s v="Sold"/>
    <m/>
    <n v="1.1000000000000001"/>
    <s v="Invalid"/>
    <s v="Exclude"/>
    <n v="0"/>
    <s v="Insufficient Data"/>
    <s v="Missing Information"/>
    <s v="Exclude"/>
    <d v="2024-11-05T00:00:00"/>
    <d v="2024-11-05T00:00:00"/>
    <s v="Yes"/>
    <s v="Online"/>
    <s v="Kolkata"/>
    <s v="Kolkata"/>
    <n v="1192.5"/>
    <s v="Valid Profit"/>
    <s v="Include"/>
  </r>
  <r>
    <n v="2293"/>
    <s v="Women"/>
    <x v="4"/>
    <x v="8"/>
    <s v="XL"/>
    <x v="0"/>
    <x v="2"/>
    <s v="Yes"/>
    <n v="3"/>
    <s v="Sold"/>
    <m/>
    <m/>
    <s v="Invalid"/>
    <s v="Exclude"/>
    <n v="0"/>
    <s v="Insufficient Data"/>
    <s v="Missing Information"/>
    <s v="Exclude"/>
    <d v="2025-05-13T00:00:00"/>
    <d v="2025-05-13T00:00:00"/>
    <s v="Yes"/>
    <s v="Retail"/>
    <s v="Mumbai"/>
    <s v="Mumbai"/>
    <n v="2525.87"/>
    <s v="Valid Profit"/>
    <s v="Include"/>
  </r>
  <r>
    <n v="2012"/>
    <s v="Women"/>
    <x v="1"/>
    <x v="15"/>
    <m/>
    <x v="2"/>
    <x v="4"/>
    <s v="No"/>
    <m/>
    <s v="Available"/>
    <m/>
    <m/>
    <s v="Invalid"/>
    <s v="Exclude"/>
    <n v="0"/>
    <s v="Insufficient Data"/>
    <s v="Missing Information"/>
    <s v="Exclude"/>
    <d v="2024-09-01T00:00:00"/>
    <d v="2024-09-01T00:00:00"/>
    <s v="Yes"/>
    <s v="Retail"/>
    <s v="Hyderabad"/>
    <s v="Hyderabad"/>
    <n v="-914.59"/>
    <s v="Loss Making Sales"/>
    <s v="Exclude"/>
  </r>
  <r>
    <n v="2295"/>
    <s v="Kids"/>
    <x v="2"/>
    <x v="17"/>
    <m/>
    <x v="2"/>
    <x v="4"/>
    <s v="No"/>
    <m/>
    <s v="Available"/>
    <m/>
    <n v="0.81"/>
    <s v="Valid"/>
    <s v="Include"/>
    <n v="0"/>
    <s v="Insufficient Data"/>
    <s v="Missing Information"/>
    <s v="Exclude"/>
    <d v="2025-06-17T00:00:00"/>
    <d v="2025-06-17T00:00:00"/>
    <s v="Yes"/>
    <s v="Retail"/>
    <s v="Hyderabad"/>
    <s v="Hyderabad"/>
    <n v="3901.16"/>
    <s v="Valid Profit"/>
    <s v="Include"/>
  </r>
  <r>
    <n v="2296"/>
    <s v="Women"/>
    <x v="1"/>
    <x v="15"/>
    <m/>
    <x v="2"/>
    <x v="4"/>
    <s v="No"/>
    <m/>
    <s v="Available"/>
    <m/>
    <m/>
    <s v="Invalid"/>
    <s v="Exclude"/>
    <n v="0"/>
    <s v="Insufficient Data"/>
    <s v="Missing Information"/>
    <s v="Exclude"/>
    <d v="2024-08-15T00:00:00"/>
    <d v="2024-08-15T00:00:00"/>
    <s v="Yes"/>
    <s v="Online"/>
    <s v="Delhi"/>
    <s v="Delhi"/>
    <n v="-1188.8599999999999"/>
    <s v="Loss Making Sales"/>
    <s v="Exclude"/>
  </r>
  <r>
    <n v="2297"/>
    <s v="Kids"/>
    <x v="4"/>
    <x v="19"/>
    <s v="M"/>
    <x v="0"/>
    <x v="0"/>
    <s v="Yes"/>
    <m/>
    <s v="Available"/>
    <n v="6356.31"/>
    <n v="0.74"/>
    <s v="Valid"/>
    <s v="Include"/>
    <n v="0"/>
    <s v="Insufficient Data"/>
    <s v="Missing Information"/>
    <s v="Exclude"/>
    <d v="2024-12-31T00:00:00"/>
    <d v="2024-12-31T00:00:00"/>
    <s v="Yes"/>
    <s v="Online"/>
    <s v="Pune"/>
    <s v="Pune"/>
    <n v="454.97"/>
    <s v="Valid Profit"/>
    <s v="Include"/>
  </r>
  <r>
    <n v="2298"/>
    <s v="Men"/>
    <x v="0"/>
    <x v="0"/>
    <m/>
    <x v="2"/>
    <x v="4"/>
    <s v="No"/>
    <m/>
    <s v="Available"/>
    <n v="5571.14"/>
    <n v="0.49"/>
    <s v="Valid"/>
    <s v="Include"/>
    <n v="0"/>
    <s v="Insufficient Data"/>
    <s v="Missing Information"/>
    <s v="Exclude"/>
    <d v="2025-06-11T00:00:00"/>
    <d v="2025-06-11T00:00:00"/>
    <s v="Yes"/>
    <s v="Retail"/>
    <s v="Kolkata"/>
    <s v="Kolkata"/>
    <n v="3445.5"/>
    <s v="Valid Profit"/>
    <s v="Include"/>
  </r>
  <r>
    <n v="2299"/>
    <s v="Kids"/>
    <x v="1"/>
    <x v="15"/>
    <m/>
    <x v="2"/>
    <x v="4"/>
    <s v="No"/>
    <n v="2"/>
    <s v="Sold"/>
    <m/>
    <n v="0.77"/>
    <s v="Valid"/>
    <s v="Include"/>
    <n v="0"/>
    <s v="Insufficient Data"/>
    <s v="Missing Information"/>
    <s v="Exclude"/>
    <d v="2025-05-09T00:00:00"/>
    <d v="2025-05-09T00:00:00"/>
    <s v="Yes"/>
    <s v="Online"/>
    <s v="Hyderabad"/>
    <s v="Hyderabad"/>
    <n v="2596.8000000000002"/>
    <s v="Valid Profit"/>
    <s v="Include"/>
  </r>
  <r>
    <n v="2300"/>
    <s v="Men"/>
    <x v="4"/>
    <x v="8"/>
    <s v="L"/>
    <x v="0"/>
    <x v="1"/>
    <s v="Yes"/>
    <n v="3"/>
    <s v="Sold"/>
    <n v="6331.64"/>
    <n v="0.78"/>
    <s v="Valid"/>
    <s v="Include"/>
    <n v="4178.88"/>
    <n v="4178.8823999999995"/>
    <s v="Valid Revenue"/>
    <s v="Include"/>
    <d v="2024-08-17T00:00:00"/>
    <d v="2024-08-17T00:00:00"/>
    <s v="Yes"/>
    <s v="Retail"/>
    <s v="Delhi"/>
    <s v="Delhi"/>
    <n v="3380.28"/>
    <s v="Valid Profit"/>
    <s v="Include"/>
  </r>
  <r>
    <n v="2301"/>
    <s v="Men"/>
    <x v="1"/>
    <x v="6"/>
    <s v="XL"/>
    <x v="0"/>
    <x v="2"/>
    <s v="Yes"/>
    <m/>
    <s v="Available"/>
    <n v="7982.2"/>
    <m/>
    <s v="Invalid"/>
    <s v="Exclude"/>
    <n v="0"/>
    <s v="Insufficient Data"/>
    <s v="Missing Information"/>
    <s v="Exclude"/>
    <d v="2024-12-29T00:00:00"/>
    <d v="2024-12-29T00:00:00"/>
    <s v="Yes"/>
    <s v="Online"/>
    <s v="Pune"/>
    <s v="Pune"/>
    <n v="-505.58"/>
    <s v="Loss Making Sales"/>
    <s v="Exclude"/>
  </r>
  <r>
    <n v="2302"/>
    <s v="Women"/>
    <x v="3"/>
    <x v="10"/>
    <s v="XL"/>
    <x v="0"/>
    <x v="2"/>
    <s v="Yes"/>
    <n v="0"/>
    <s v="Available"/>
    <m/>
    <m/>
    <s v="Invalid"/>
    <s v="Exclude"/>
    <n v="0"/>
    <s v="Insufficient Data"/>
    <s v="Missing Information"/>
    <s v="Exclude"/>
    <d v="2025-02-27T00:00:00"/>
    <d v="2025-02-27T00:00:00"/>
    <s v="Yes"/>
    <s v="Retail"/>
    <s v="Hyderabad"/>
    <s v="Hyderabad"/>
    <n v="1489.99"/>
    <s v="Valid Profit"/>
    <s v="Include"/>
  </r>
  <r>
    <n v="2303"/>
    <s v="Kids"/>
    <x v="3"/>
    <x v="11"/>
    <s v="L"/>
    <x v="0"/>
    <x v="1"/>
    <s v="Yes"/>
    <n v="2"/>
    <s v="Sold"/>
    <n v="2504.09"/>
    <m/>
    <s v="Invalid"/>
    <s v="Exclude"/>
    <n v="0"/>
    <n v="5008.18"/>
    <s v="Valid Revenue"/>
    <s v="Include"/>
    <d v="2024-12-24T00:00:00"/>
    <d v="2024-12-24T00:00:00"/>
    <s v="Yes"/>
    <s v="Retail"/>
    <s v="Hyderabad"/>
    <s v="Hyderabad"/>
    <n v="2971.55"/>
    <s v="Valid Profit"/>
    <s v="Include"/>
  </r>
  <r>
    <n v="2304"/>
    <s v="Men"/>
    <x v="0"/>
    <x v="5"/>
    <n v="11"/>
    <x v="1"/>
    <x v="3"/>
    <s v="Yes"/>
    <m/>
    <s v="Available"/>
    <m/>
    <m/>
    <s v="Invalid"/>
    <s v="Exclude"/>
    <n v="0"/>
    <s v="Insufficient Data"/>
    <s v="Missing Information"/>
    <s v="Exclude"/>
    <d v="2024-11-28T00:00:00"/>
    <d v="2024-11-28T00:00:00"/>
    <s v="Yes"/>
    <s v="Online"/>
    <s v="Hyderabad"/>
    <s v="Hyderabad"/>
    <n v="2055.87"/>
    <s v="Valid Profit"/>
    <s v="Include"/>
  </r>
  <r>
    <n v="2305"/>
    <s v="Kids"/>
    <x v="3"/>
    <x v="16"/>
    <s v="L"/>
    <x v="0"/>
    <x v="1"/>
    <s v="Yes"/>
    <m/>
    <s v="Available"/>
    <n v="4803.7"/>
    <n v="0.08"/>
    <s v="Valid"/>
    <s v="Include"/>
    <n v="0"/>
    <s v="Insufficient Data"/>
    <s v="Missing Information"/>
    <s v="Exclude"/>
    <m/>
    <s v="Missing Date"/>
    <s v="No"/>
    <s v="Retail"/>
    <s v="Mumbai"/>
    <s v="Mumbai"/>
    <n v="2794.61"/>
    <s v="Valid Profit"/>
    <s v="Include"/>
  </r>
  <r>
    <n v="2306"/>
    <s v="Kids"/>
    <x v="4"/>
    <x v="8"/>
    <m/>
    <x v="2"/>
    <x v="4"/>
    <s v="No"/>
    <n v="1"/>
    <s v="Sold"/>
    <n v="8267.56"/>
    <n v="0.28999999999999998"/>
    <s v="Valid"/>
    <s v="Include"/>
    <n v="5869.97"/>
    <n v="5869.967599999999"/>
    <s v="Valid Revenue"/>
    <s v="Include"/>
    <d v="2024-11-10T00:00:00"/>
    <d v="2024-11-10T00:00:00"/>
    <s v="Yes"/>
    <s v="Retail"/>
    <s v="Bangalore"/>
    <s v="Bangalore"/>
    <n v="476.25"/>
    <s v="Valid Profit"/>
    <s v="Include"/>
  </r>
  <r>
    <n v="2307"/>
    <s v="Women"/>
    <x v="3"/>
    <x v="11"/>
    <s v="XL"/>
    <x v="0"/>
    <x v="2"/>
    <s v="Yes"/>
    <n v="2"/>
    <s v="Sold"/>
    <n v="9369.1"/>
    <m/>
    <s v="Invalid"/>
    <s v="Exclude"/>
    <n v="0"/>
    <n v="18738.2"/>
    <s v="Valid Revenue"/>
    <s v="Include"/>
    <d v="2025-06-18T00:00:00"/>
    <d v="2025-06-18T00:00:00"/>
    <s v="Yes"/>
    <s v="Retail"/>
    <s v="Kolkata"/>
    <s v="Kolkata"/>
    <n v="2390.6999999999998"/>
    <s v="Valid Profit"/>
    <s v="Include"/>
  </r>
  <r>
    <n v="2308"/>
    <s v="Men"/>
    <x v="3"/>
    <x v="16"/>
    <m/>
    <x v="2"/>
    <x v="4"/>
    <s v="No"/>
    <n v="0"/>
    <s v="Available"/>
    <m/>
    <n v="0.65"/>
    <s v="Valid"/>
    <s v="Include"/>
    <n v="0"/>
    <s v="Insufficient Data"/>
    <s v="Missing Information"/>
    <s v="Exclude"/>
    <d v="2025-05-01T00:00:00"/>
    <d v="2025-05-01T00:00:00"/>
    <s v="Yes"/>
    <s v="Online"/>
    <s v="bengaluru"/>
    <s v="Bengaluru"/>
    <n v="2282.0100000000002"/>
    <s v="Valid Profit"/>
    <s v="Include"/>
  </r>
  <r>
    <n v="2004"/>
    <s v="Kids"/>
    <x v="2"/>
    <x v="17"/>
    <s v="M"/>
    <x v="0"/>
    <x v="0"/>
    <s v="Yes"/>
    <m/>
    <s v="Available"/>
    <m/>
    <n v="0.6"/>
    <s v="Valid"/>
    <s v="Include"/>
    <n v="0"/>
    <s v="Insufficient Data"/>
    <s v="Missing Information"/>
    <s v="Exclude"/>
    <d v="2025-02-23T00:00:00"/>
    <d v="2025-02-23T00:00:00"/>
    <s v="Yes"/>
    <s v="Retail"/>
    <s v="bengaluru"/>
    <s v="Bengaluru"/>
    <n v="-276.83"/>
    <s v="Loss Making Sales"/>
    <s v="Exclude"/>
  </r>
  <r>
    <n v="2310"/>
    <s v="Men"/>
    <x v="3"/>
    <x v="10"/>
    <s v="XL"/>
    <x v="0"/>
    <x v="2"/>
    <s v="Yes"/>
    <m/>
    <s v="Available"/>
    <m/>
    <m/>
    <s v="Invalid"/>
    <s v="Exclude"/>
    <n v="0"/>
    <s v="Insufficient Data"/>
    <s v="Missing Information"/>
    <s v="Exclude"/>
    <d v="2025-02-04T00:00:00"/>
    <d v="2025-02-04T00:00:00"/>
    <s v="Yes"/>
    <s v="Online"/>
    <s v="Kolkata"/>
    <s v="Kolkata"/>
    <n v="-1061.45"/>
    <s v="Loss Making Sales"/>
    <s v="Exclude"/>
  </r>
  <r>
    <n v="2026"/>
    <s v="Women"/>
    <x v="0"/>
    <x v="5"/>
    <s v="M"/>
    <x v="0"/>
    <x v="0"/>
    <s v="Yes"/>
    <n v="4"/>
    <s v="Sold"/>
    <m/>
    <n v="0.26"/>
    <s v="Valid"/>
    <s v="Include"/>
    <n v="0"/>
    <s v="Insufficient Data"/>
    <s v="Missing Information"/>
    <s v="Exclude"/>
    <d v="2024-09-25T00:00:00"/>
    <d v="2024-09-25T00:00:00"/>
    <s v="Yes"/>
    <s v="Online"/>
    <s v="Delhi"/>
    <s v="Delhi"/>
    <n v="495.62"/>
    <s v="Valid Profit"/>
    <s v="Include"/>
  </r>
  <r>
    <n v="2312"/>
    <s v="Kids"/>
    <x v="1"/>
    <x v="2"/>
    <m/>
    <x v="2"/>
    <x v="4"/>
    <s v="No"/>
    <m/>
    <s v="Available"/>
    <m/>
    <m/>
    <s v="Invalid"/>
    <s v="Exclude"/>
    <n v="0"/>
    <s v="Insufficient Data"/>
    <s v="Missing Information"/>
    <s v="Exclude"/>
    <d v="2024-09-30T00:00:00"/>
    <d v="2024-09-30T00:00:00"/>
    <s v="Yes"/>
    <s v="Online"/>
    <s v="bengaluru"/>
    <s v="Bengaluru"/>
    <n v="249.56"/>
    <s v="Valid Profit"/>
    <s v="Include"/>
  </r>
  <r>
    <n v="2313"/>
    <s v="Women"/>
    <x v="0"/>
    <x v="0"/>
    <s v="M"/>
    <x v="0"/>
    <x v="0"/>
    <s v="Yes"/>
    <n v="0"/>
    <s v="Available"/>
    <m/>
    <m/>
    <s v="Invalid"/>
    <s v="Exclude"/>
    <n v="0"/>
    <s v="Insufficient Data"/>
    <s v="Missing Information"/>
    <s v="Exclude"/>
    <m/>
    <s v="Missing Date"/>
    <s v="No"/>
    <s v="Online"/>
    <s v="Delhi"/>
    <s v="Delhi"/>
    <n v="480.74"/>
    <s v="Valid Profit"/>
    <s v="Include"/>
  </r>
  <r>
    <n v="2314"/>
    <s v="Women"/>
    <x v="1"/>
    <x v="6"/>
    <s v="M"/>
    <x v="0"/>
    <x v="0"/>
    <s v="Yes"/>
    <n v="2"/>
    <s v="Sold"/>
    <m/>
    <n v="0.86"/>
    <s v="Valid"/>
    <s v="Include"/>
    <n v="0"/>
    <s v="Insufficient Data"/>
    <s v="Missing Information"/>
    <s v="Exclude"/>
    <d v="2024-12-09T00:00:00"/>
    <d v="2024-12-09T00:00:00"/>
    <s v="Yes"/>
    <s v="Retail"/>
    <s v="Mumbai"/>
    <s v="Mumbai"/>
    <n v="1505.11"/>
    <s v="Valid Profit"/>
    <s v="Include"/>
  </r>
  <r>
    <n v="2315"/>
    <s v="Men"/>
    <x v="4"/>
    <x v="12"/>
    <s v="M"/>
    <x v="0"/>
    <x v="0"/>
    <s v="Yes"/>
    <m/>
    <s v="Available"/>
    <n v="9149.8799999999992"/>
    <n v="0.71"/>
    <s v="Valid"/>
    <s v="Include"/>
    <n v="0"/>
    <s v="Insufficient Data"/>
    <s v="Missing Information"/>
    <s v="Exclude"/>
    <d v="2024-11-12T00:00:00"/>
    <d v="2024-11-12T00:00:00"/>
    <s v="Yes"/>
    <s v="Retail"/>
    <s v="Hyderabad"/>
    <s v="Hyderabad"/>
    <n v="143.06"/>
    <s v="Valid Profit"/>
    <s v="Include"/>
  </r>
  <r>
    <n v="2316"/>
    <s v="Men"/>
    <x v="1"/>
    <x v="15"/>
    <s v="M"/>
    <x v="0"/>
    <x v="0"/>
    <s v="Yes"/>
    <n v="1"/>
    <s v="Sold"/>
    <m/>
    <n v="0.39"/>
    <s v="Valid"/>
    <s v="Include"/>
    <n v="0"/>
    <s v="Insufficient Data"/>
    <s v="Missing Information"/>
    <s v="Exclude"/>
    <m/>
    <s v="Missing Date"/>
    <s v="No"/>
    <s v="Retail"/>
    <s v="Delhi"/>
    <s v="Delhi"/>
    <n v="3862.6"/>
    <s v="Valid Profit"/>
    <s v="Include"/>
  </r>
  <r>
    <n v="2317"/>
    <s v="Men"/>
    <x v="0"/>
    <x v="5"/>
    <s v="M"/>
    <x v="0"/>
    <x v="0"/>
    <s v="Yes"/>
    <m/>
    <s v="Available"/>
    <n v="9695.44"/>
    <n v="1.06"/>
    <s v="Invalid"/>
    <s v="Exclude"/>
    <n v="0"/>
    <s v="Insufficient Data"/>
    <s v="Missing Information"/>
    <s v="Exclude"/>
    <d v="2024-09-13T00:00:00"/>
    <d v="2024-09-13T00:00:00"/>
    <s v="Yes"/>
    <s v="Online"/>
    <s v="Kolkata"/>
    <s v="Kolkata"/>
    <n v="32.450000000000003"/>
    <s v="Valid Profit"/>
    <s v="Include"/>
  </r>
  <r>
    <n v="2318"/>
    <s v="Men"/>
    <x v="1"/>
    <x v="15"/>
    <n v="11"/>
    <x v="1"/>
    <x v="3"/>
    <s v="Yes"/>
    <n v="2"/>
    <s v="Sold"/>
    <m/>
    <n v="0.25"/>
    <s v="Valid"/>
    <s v="Include"/>
    <n v="0"/>
    <s v="Insufficient Data"/>
    <s v="Missing Information"/>
    <s v="Exclude"/>
    <d v="2025-04-04T00:00:00"/>
    <d v="2025-04-04T00:00:00"/>
    <s v="Yes"/>
    <s v="Retail"/>
    <s v="Delhi"/>
    <s v="Delhi"/>
    <n v="1894.17"/>
    <s v="Valid Profit"/>
    <s v="Include"/>
  </r>
  <r>
    <n v="2319"/>
    <s v="Women"/>
    <x v="4"/>
    <x v="12"/>
    <s v="L"/>
    <x v="0"/>
    <x v="1"/>
    <s v="Yes"/>
    <n v="-1"/>
    <s v="Check Return/Refund"/>
    <n v="5649.99"/>
    <m/>
    <s v="Invalid"/>
    <s v="Exclude"/>
    <n v="0"/>
    <n v="-5649.99"/>
    <s v="Negative Revenue"/>
    <s v="Exclude"/>
    <d v="2025-06-29T00:00:00"/>
    <d v="2025-06-29T00:00:00"/>
    <s v="Yes"/>
    <s v="Online"/>
    <s v="Delhi"/>
    <s v="Delhi"/>
    <n v="2141.6799999999998"/>
    <s v="Invalid Profit"/>
    <s v="Exclude"/>
  </r>
  <r>
    <n v="2320"/>
    <s v="Kids"/>
    <x v="3"/>
    <x v="16"/>
    <s v="XL"/>
    <x v="0"/>
    <x v="2"/>
    <s v="Yes"/>
    <m/>
    <s v="Available"/>
    <n v="4033.28"/>
    <m/>
    <s v="Invalid"/>
    <s v="Exclude"/>
    <n v="0"/>
    <s v="Insufficient Data"/>
    <s v="Missing Information"/>
    <s v="Exclude"/>
    <d v="2025-01-23T00:00:00"/>
    <d v="2025-01-23T00:00:00"/>
    <s v="Yes"/>
    <s v="Retail"/>
    <s v="Hyderabad"/>
    <s v="Hyderabad"/>
    <n v="1265.74"/>
    <s v="Valid Profit"/>
    <s v="Include"/>
  </r>
  <r>
    <n v="2321"/>
    <s v="Men"/>
    <x v="2"/>
    <x v="17"/>
    <n v="8"/>
    <x v="1"/>
    <x v="10"/>
    <s v="Yes"/>
    <m/>
    <s v="Available"/>
    <m/>
    <m/>
    <s v="Invalid"/>
    <s v="Exclude"/>
    <n v="0"/>
    <s v="Insufficient Data"/>
    <s v="Missing Information"/>
    <s v="Exclude"/>
    <d v="2024-06-10T00:00:00"/>
    <d v="2024-06-10T00:00:00"/>
    <s v="Yes"/>
    <s v="Online"/>
    <s v="Mumbai"/>
    <s v="Mumbai"/>
    <n v="-362.47"/>
    <s v="Loss Making Sales"/>
    <s v="Exclude"/>
  </r>
  <r>
    <n v="2322"/>
    <s v="Women"/>
    <x v="3"/>
    <x v="16"/>
    <s v="L"/>
    <x v="0"/>
    <x v="1"/>
    <s v="Yes"/>
    <n v="0"/>
    <s v="Available"/>
    <n v="8016.24"/>
    <m/>
    <s v="Invalid"/>
    <s v="Exclude"/>
    <n v="0"/>
    <n v="0"/>
    <s v="No Recorded Revenue"/>
    <s v="Exclude"/>
    <d v="2025-04-07T00:00:00"/>
    <d v="2025-04-07T00:00:00"/>
    <s v="Yes"/>
    <s v="Retail"/>
    <s v="Delhi"/>
    <s v="Delhi"/>
    <n v="1333.86"/>
    <s v="Invalid Profit"/>
    <s v="Exclude"/>
  </r>
  <r>
    <n v="2323"/>
    <s v="Men"/>
    <x v="2"/>
    <x v="17"/>
    <m/>
    <x v="2"/>
    <x v="4"/>
    <s v="No"/>
    <m/>
    <s v="Available"/>
    <n v="6537.29"/>
    <m/>
    <s v="Invalid"/>
    <s v="Exclude"/>
    <n v="0"/>
    <s v="Insufficient Data"/>
    <s v="Missing Information"/>
    <s v="Exclude"/>
    <d v="2025-01-05T00:00:00"/>
    <d v="2025-01-05T00:00:00"/>
    <s v="Yes"/>
    <s v="Online"/>
    <s v="bengaluru"/>
    <s v="Bengaluru"/>
    <n v="-453.11"/>
    <s v="Loss Making Sales"/>
    <s v="Exclude"/>
  </r>
  <r>
    <n v="2324"/>
    <s v="Women"/>
    <x v="1"/>
    <x v="6"/>
    <s v="M"/>
    <x v="0"/>
    <x v="0"/>
    <s v="Yes"/>
    <n v="0"/>
    <s v="Available"/>
    <m/>
    <n v="0.21"/>
    <s v="Valid"/>
    <s v="Include"/>
    <n v="0"/>
    <s v="Insufficient Data"/>
    <s v="Missing Information"/>
    <s v="Exclude"/>
    <d v="2025-02-27T00:00:00"/>
    <d v="2025-02-27T00:00:00"/>
    <s v="Yes"/>
    <s v="Online"/>
    <s v="Kolkata"/>
    <s v="Kolkata"/>
    <n v="2640.1"/>
    <s v="Invalid Profit"/>
    <s v="Exclude"/>
  </r>
  <r>
    <n v="2325"/>
    <s v="Men"/>
    <x v="4"/>
    <x v="13"/>
    <s v="M"/>
    <x v="0"/>
    <x v="0"/>
    <s v="Yes"/>
    <n v="0"/>
    <s v="Available"/>
    <n v="8031.83"/>
    <n v="0.56000000000000005"/>
    <s v="Valid"/>
    <s v="Include"/>
    <n v="0"/>
    <n v="0"/>
    <s v="No Recorded Revenue"/>
    <s v="Exclude"/>
    <d v="2025-05-18T00:00:00"/>
    <d v="2025-05-18T00:00:00"/>
    <s v="Yes"/>
    <s v="Online"/>
    <s v="Kolkata"/>
    <s v="Kolkata"/>
    <n v="3954.38"/>
    <s v="Invalid Profit"/>
    <s v="Exclude"/>
  </r>
  <r>
    <n v="2326"/>
    <s v="Women"/>
    <x v="2"/>
    <x v="17"/>
    <s v="XL"/>
    <x v="0"/>
    <x v="2"/>
    <s v="Yes"/>
    <n v="4"/>
    <s v="Sold"/>
    <n v="9936.94"/>
    <m/>
    <s v="Invalid"/>
    <s v="Exclude"/>
    <n v="0"/>
    <n v="39747.760000000002"/>
    <s v="Valid Revenue"/>
    <s v="Include"/>
    <d v="2024-12-10T00:00:00"/>
    <d v="2024-12-10T00:00:00"/>
    <s v="Yes"/>
    <s v="Retail"/>
    <s v="Kolkata"/>
    <s v="Kolkata"/>
    <n v="2047.65"/>
    <s v="Valid Profit"/>
    <s v="Include"/>
  </r>
  <r>
    <n v="2327"/>
    <s v="Men"/>
    <x v="0"/>
    <x v="5"/>
    <s v="XL"/>
    <x v="0"/>
    <x v="2"/>
    <s v="Yes"/>
    <n v="4"/>
    <s v="Sold"/>
    <n v="6640.67"/>
    <m/>
    <s v="Invalid"/>
    <s v="Exclude"/>
    <n v="0"/>
    <n v="26562.68"/>
    <s v="Valid Revenue"/>
    <s v="Include"/>
    <d v="2025-03-21T00:00:00"/>
    <d v="2025-03-21T00:00:00"/>
    <s v="Yes"/>
    <s v="Retail"/>
    <s v="Delhi"/>
    <s v="Delhi"/>
    <n v="3402.41"/>
    <s v="Invalid Profit"/>
    <s v="Exclude"/>
  </r>
  <r>
    <n v="2328"/>
    <s v="Men"/>
    <x v="2"/>
    <x v="7"/>
    <n v="6"/>
    <x v="1"/>
    <x v="6"/>
    <s v="Yes"/>
    <n v="2"/>
    <s v="Sold"/>
    <n v="6449.46"/>
    <n v="0.28999999999999998"/>
    <s v="Valid"/>
    <s v="Include"/>
    <n v="9158.23"/>
    <n v="9158.2331999999988"/>
    <s v="Valid Revenue"/>
    <s v="Include"/>
    <d v="2024-11-09T00:00:00"/>
    <d v="2024-11-09T00:00:00"/>
    <s v="Yes"/>
    <s v="Online"/>
    <s v="Mumbai"/>
    <s v="Mumbai"/>
    <n v="39.69"/>
    <s v="Valid Profit"/>
    <s v="Include"/>
  </r>
  <r>
    <n v="2329"/>
    <s v="Men"/>
    <x v="4"/>
    <x v="12"/>
    <s v="L"/>
    <x v="0"/>
    <x v="1"/>
    <s v="Yes"/>
    <n v="4"/>
    <s v="Sold"/>
    <n v="4981.26"/>
    <m/>
    <s v="Invalid"/>
    <s v="Exclude"/>
    <n v="0"/>
    <n v="19925.04"/>
    <s v="Valid Revenue"/>
    <s v="Include"/>
    <d v="2025-06-05T00:00:00"/>
    <d v="2025-06-05T00:00:00"/>
    <s v="Yes"/>
    <s v="Online"/>
    <s v="Mumbai"/>
    <s v="Mumbai"/>
    <n v="1833.07"/>
    <s v="Valid Profit"/>
    <s v="Include"/>
  </r>
  <r>
    <n v="2330"/>
    <s v="Women"/>
    <x v="0"/>
    <x v="5"/>
    <s v="XL"/>
    <x v="0"/>
    <x v="2"/>
    <s v="Yes"/>
    <m/>
    <s v="Available"/>
    <m/>
    <n v="0.06"/>
    <s v="Valid"/>
    <s v="Include"/>
    <n v="0"/>
    <s v="Insufficient Data"/>
    <s v="Missing Information"/>
    <s v="Exclude"/>
    <d v="2024-10-22T00:00:00"/>
    <d v="2024-10-22T00:00:00"/>
    <s v="Yes"/>
    <s v="Online"/>
    <s v="Mumbai"/>
    <s v="Mumbai"/>
    <n v="-648.08000000000004"/>
    <s v="Loss Making Sales"/>
    <s v="Exclude"/>
  </r>
  <r>
    <n v="2331"/>
    <s v="Kids"/>
    <x v="4"/>
    <x v="12"/>
    <s v="L"/>
    <x v="0"/>
    <x v="1"/>
    <s v="Yes"/>
    <m/>
    <s v="Available"/>
    <n v="9023.07"/>
    <m/>
    <s v="Invalid"/>
    <s v="Exclude"/>
    <n v="0"/>
    <s v="Insufficient Data"/>
    <s v="Missing Information"/>
    <s v="Exclude"/>
    <d v="2024-11-23T00:00:00"/>
    <d v="2024-11-23T00:00:00"/>
    <s v="Yes"/>
    <s v="Retail"/>
    <s v="Mumbai"/>
    <s v="Mumbai"/>
    <n v="-304.92"/>
    <s v="Loss Making Sales"/>
    <s v="Exclude"/>
  </r>
  <r>
    <n v="2332"/>
    <s v="Kids"/>
    <x v="0"/>
    <x v="5"/>
    <m/>
    <x v="2"/>
    <x v="4"/>
    <s v="No"/>
    <n v="-1"/>
    <s v="Check Return/Refund"/>
    <m/>
    <n v="0.22"/>
    <s v="Valid"/>
    <s v="Include"/>
    <n v="0"/>
    <s v="Insufficient Data"/>
    <s v="Missing Information"/>
    <s v="Exclude"/>
    <d v="2024-07-15T00:00:00"/>
    <d v="2024-07-15T00:00:00"/>
    <s v="Yes"/>
    <s v="Retail"/>
    <s v="Pune"/>
    <s v="Pune"/>
    <n v="2914.06"/>
    <s v="Valid Profit"/>
    <s v="Include"/>
  </r>
  <r>
    <n v="2333"/>
    <s v="Kids"/>
    <x v="3"/>
    <x v="11"/>
    <m/>
    <x v="2"/>
    <x v="4"/>
    <s v="No"/>
    <m/>
    <s v="Available"/>
    <n v="4638.25"/>
    <m/>
    <s v="Invalid"/>
    <s v="Exclude"/>
    <n v="0"/>
    <s v="Insufficient Data"/>
    <s v="Missing Information"/>
    <s v="Exclude"/>
    <m/>
    <s v="Missing Date"/>
    <s v="No"/>
    <s v="Online"/>
    <s v="Hyderabad"/>
    <s v="Hyderabad"/>
    <n v="-614.05999999999995"/>
    <s v="Loss Making Sales"/>
    <s v="Exclude"/>
  </r>
  <r>
    <n v="2334"/>
    <s v="Women"/>
    <x v="0"/>
    <x v="0"/>
    <s v="L"/>
    <x v="0"/>
    <x v="1"/>
    <s v="Yes"/>
    <n v="4"/>
    <s v="Sold"/>
    <m/>
    <n v="0.82"/>
    <s v="Valid"/>
    <s v="Include"/>
    <n v="0"/>
    <s v="Insufficient Data"/>
    <s v="Missing Information"/>
    <s v="Exclude"/>
    <d v="2024-06-06T00:00:00"/>
    <d v="2024-06-06T00:00:00"/>
    <s v="Yes"/>
    <s v="Retail"/>
    <s v="Mumbai"/>
    <s v="Mumbai"/>
    <n v="-80.25"/>
    <s v="Loss Making Sales"/>
    <s v="Exclude"/>
  </r>
  <r>
    <n v="2335"/>
    <s v="Women"/>
    <x v="3"/>
    <x v="11"/>
    <s v="XL"/>
    <x v="0"/>
    <x v="2"/>
    <s v="Yes"/>
    <n v="0"/>
    <s v="Available"/>
    <n v="5620.64"/>
    <m/>
    <s v="Invalid"/>
    <s v="Exclude"/>
    <n v="0"/>
    <n v="0"/>
    <s v="No Recorded Revenue"/>
    <s v="Exclude"/>
    <d v="2024-01-05T00:00:00"/>
    <d v="2024-01-05T00:00:00"/>
    <s v="Yes"/>
    <s v="Online"/>
    <s v="Mumbai"/>
    <s v="Mumbai"/>
    <n v="217.22"/>
    <s v="Invalid Profit"/>
    <s v="Exclude"/>
  </r>
  <r>
    <n v="2336"/>
    <s v="Kids"/>
    <x v="1"/>
    <x v="6"/>
    <n v="8"/>
    <x v="1"/>
    <x v="10"/>
    <s v="Yes"/>
    <n v="4"/>
    <s v="Sold"/>
    <n v="8482.43"/>
    <m/>
    <s v="Invalid"/>
    <s v="Exclude"/>
    <n v="0"/>
    <n v="33929.72"/>
    <s v="Valid Revenue"/>
    <s v="Include"/>
    <d v="2023-10-22T00:00:00"/>
    <d v="2023-10-22T00:00:00"/>
    <s v="Yes"/>
    <s v="Online"/>
    <s v="Pune"/>
    <s v="Pune"/>
    <n v="3854.71"/>
    <s v="Valid Profit"/>
    <s v="Include"/>
  </r>
  <r>
    <n v="2337"/>
    <s v="Women"/>
    <x v="0"/>
    <x v="0"/>
    <m/>
    <x v="2"/>
    <x v="4"/>
    <s v="No"/>
    <m/>
    <s v="Available"/>
    <m/>
    <m/>
    <s v="Invalid"/>
    <s v="Exclude"/>
    <n v="0"/>
    <s v="Insufficient Data"/>
    <s v="Missing Information"/>
    <s v="Exclude"/>
    <d v="2024-10-17T00:00:00"/>
    <d v="2024-10-17T00:00:00"/>
    <s v="Yes"/>
    <s v="Online"/>
    <s v="Pune"/>
    <s v="Pune"/>
    <n v="3186.84"/>
    <s v="Invalid Profit"/>
    <s v="Exclude"/>
  </r>
  <r>
    <n v="2338"/>
    <s v="Women"/>
    <x v="1"/>
    <x v="2"/>
    <s v="XL"/>
    <x v="0"/>
    <x v="2"/>
    <s v="Yes"/>
    <m/>
    <s v="Available"/>
    <m/>
    <m/>
    <s v="Invalid"/>
    <s v="Exclude"/>
    <n v="0"/>
    <s v="Insufficient Data"/>
    <s v="Missing Information"/>
    <s v="Exclude"/>
    <m/>
    <s v="Missing Date"/>
    <s v="No"/>
    <s v="Retail"/>
    <s v="Delhi"/>
    <s v="Delhi"/>
    <n v="3529.93"/>
    <s v="Valid Profit"/>
    <s v="Include"/>
  </r>
  <r>
    <n v="2339"/>
    <s v="Women"/>
    <x v="4"/>
    <x v="19"/>
    <s v="L"/>
    <x v="0"/>
    <x v="1"/>
    <s v="Yes"/>
    <n v="4"/>
    <s v="Sold"/>
    <m/>
    <m/>
    <s v="Invalid"/>
    <s v="Exclude"/>
    <n v="0"/>
    <s v="Insufficient Data"/>
    <s v="Missing Information"/>
    <s v="Exclude"/>
    <m/>
    <s v="Missing Date"/>
    <s v="No"/>
    <s v="Retail"/>
    <s v="Kolkata"/>
    <s v="Kolkata"/>
    <n v="3196.02"/>
    <s v="Valid Profit"/>
    <s v="Include"/>
  </r>
  <r>
    <n v="2340"/>
    <s v="Women"/>
    <x v="3"/>
    <x v="11"/>
    <n v="7"/>
    <x v="1"/>
    <x v="8"/>
    <s v="Yes"/>
    <n v="3"/>
    <s v="Sold"/>
    <m/>
    <n v="0.91"/>
    <s v="Valid"/>
    <s v="Include"/>
    <n v="0"/>
    <s v="Insufficient Data"/>
    <s v="Missing Information"/>
    <s v="Exclude"/>
    <d v="2024-08-07T00:00:00"/>
    <d v="2024-08-07T00:00:00"/>
    <s v="Yes"/>
    <s v="Online"/>
    <s v="Mumbai"/>
    <s v="Mumbai"/>
    <n v="-425.99"/>
    <s v="Loss Making Sales"/>
    <s v="Exclude"/>
  </r>
  <r>
    <n v="2341"/>
    <s v="Women"/>
    <x v="2"/>
    <x v="7"/>
    <n v="11"/>
    <x v="1"/>
    <x v="3"/>
    <s v="Yes"/>
    <m/>
    <s v="Available"/>
    <m/>
    <m/>
    <s v="Invalid"/>
    <s v="Exclude"/>
    <n v="0"/>
    <s v="Insufficient Data"/>
    <s v="Missing Information"/>
    <s v="Exclude"/>
    <d v="2025-04-22T00:00:00"/>
    <d v="2025-04-22T00:00:00"/>
    <s v="Yes"/>
    <s v="Online"/>
    <s v="Hyderabad"/>
    <s v="Hyderabad"/>
    <n v="-280.18"/>
    <s v="Loss Making Sales"/>
    <s v="Exclude"/>
  </r>
  <r>
    <n v="2342"/>
    <s v="Women"/>
    <x v="0"/>
    <x v="9"/>
    <s v="XL"/>
    <x v="0"/>
    <x v="2"/>
    <s v="Yes"/>
    <m/>
    <s v="Available"/>
    <m/>
    <m/>
    <s v="Invalid"/>
    <s v="Exclude"/>
    <n v="0"/>
    <s v="Insufficient Data"/>
    <s v="Missing Information"/>
    <s v="Exclude"/>
    <d v="2024-08-19T00:00:00"/>
    <d v="2024-08-19T00:00:00"/>
    <s v="Yes"/>
    <s v="Retail"/>
    <s v="Kolkata"/>
    <s v="Kolkata"/>
    <n v="3463.09"/>
    <s v="Valid Profit"/>
    <s v="Include"/>
  </r>
  <r>
    <n v="2343"/>
    <s v="Women"/>
    <x v="4"/>
    <x v="13"/>
    <m/>
    <x v="2"/>
    <x v="4"/>
    <s v="No"/>
    <n v="0"/>
    <s v="Available"/>
    <n v="7507.91"/>
    <m/>
    <s v="Invalid"/>
    <s v="Exclude"/>
    <n v="0"/>
    <n v="0"/>
    <s v="No Recorded Revenue"/>
    <s v="Exclude"/>
    <d v="2024-11-22T00:00:00"/>
    <d v="2024-11-22T00:00:00"/>
    <s v="Yes"/>
    <s v="Retail"/>
    <s v="Kolkata"/>
    <s v="Kolkata"/>
    <n v="1900.24"/>
    <s v="Invalid Profit"/>
    <s v="Exclude"/>
  </r>
  <r>
    <n v="2344"/>
    <s v="Kids"/>
    <x v="0"/>
    <x v="14"/>
    <n v="10"/>
    <x v="1"/>
    <x v="9"/>
    <s v="Yes"/>
    <n v="-1"/>
    <s v="Check Return/Refund"/>
    <m/>
    <n v="0.65"/>
    <s v="Valid"/>
    <s v="Include"/>
    <n v="0"/>
    <s v="Insufficient Data"/>
    <s v="Missing Information"/>
    <s v="Exclude"/>
    <d v="2025-06-20T00:00:00"/>
    <d v="2025-06-20T00:00:00"/>
    <s v="Yes"/>
    <s v="Online"/>
    <s v="Kolkata"/>
    <s v="Kolkata"/>
    <n v="938.88"/>
    <s v="Valid Profit"/>
    <s v="Include"/>
  </r>
  <r>
    <n v="2345"/>
    <s v="Men"/>
    <x v="3"/>
    <x v="4"/>
    <m/>
    <x v="2"/>
    <x v="4"/>
    <s v="No"/>
    <n v="0"/>
    <s v="Available"/>
    <m/>
    <m/>
    <s v="Invalid"/>
    <s v="Exclude"/>
    <n v="0"/>
    <s v="Insufficient Data"/>
    <s v="Missing Information"/>
    <s v="Exclude"/>
    <d v="2025-06-21T00:00:00"/>
    <d v="2025-06-21T00:00:00"/>
    <s v="Yes"/>
    <s v="Retail"/>
    <s v="Hyderabad"/>
    <s v="Hyderabad"/>
    <n v="3039.05"/>
    <s v="Invalid Profit"/>
    <s v="Exclude"/>
  </r>
  <r>
    <n v="2346"/>
    <s v="Men"/>
    <x v="1"/>
    <x v="15"/>
    <n v="7"/>
    <x v="1"/>
    <x v="8"/>
    <s v="Yes"/>
    <m/>
    <s v="Available"/>
    <n v="6320.59"/>
    <n v="0.93"/>
    <s v="Valid"/>
    <s v="Include"/>
    <n v="0"/>
    <s v="Insufficient Data"/>
    <s v="Missing Information"/>
    <s v="Exclude"/>
    <m/>
    <s v="Missing Date"/>
    <s v="No"/>
    <s v="Retail"/>
    <s v="Mumbai"/>
    <s v="Mumbai"/>
    <n v="324.45"/>
    <s v="Valid Profit"/>
    <s v="Include"/>
  </r>
  <r>
    <n v="2347"/>
    <s v="Men"/>
    <x v="0"/>
    <x v="5"/>
    <s v="L"/>
    <x v="0"/>
    <x v="1"/>
    <s v="Yes"/>
    <m/>
    <s v="Available"/>
    <n v="9653.35"/>
    <m/>
    <s v="Invalid"/>
    <s v="Exclude"/>
    <n v="0"/>
    <s v="Insufficient Data"/>
    <s v="Missing Information"/>
    <s v="Exclude"/>
    <d v="2024-09-21T00:00:00"/>
    <d v="2024-09-21T00:00:00"/>
    <s v="Yes"/>
    <s v="Retail"/>
    <s v="Bangalore"/>
    <s v="Bangalore"/>
    <n v="3511.89"/>
    <s v="Valid Profit"/>
    <s v="Include"/>
  </r>
  <r>
    <n v="2348"/>
    <s v="Kids"/>
    <x v="0"/>
    <x v="9"/>
    <s v="XL"/>
    <x v="0"/>
    <x v="2"/>
    <s v="Yes"/>
    <m/>
    <s v="Available"/>
    <n v="6591.41"/>
    <m/>
    <s v="Invalid"/>
    <s v="Exclude"/>
    <n v="0"/>
    <s v="Insufficient Data"/>
    <s v="Missing Information"/>
    <s v="Exclude"/>
    <d v="2025-04-29T00:00:00"/>
    <d v="2025-04-29T00:00:00"/>
    <s v="Yes"/>
    <s v="Retail"/>
    <s v="Delhi"/>
    <s v="Delhi"/>
    <n v="2604.6799999999998"/>
    <s v="Valid Profit"/>
    <s v="Include"/>
  </r>
  <r>
    <n v="2349"/>
    <s v="Kids"/>
    <x v="1"/>
    <x v="1"/>
    <n v="10"/>
    <x v="1"/>
    <x v="9"/>
    <s v="Yes"/>
    <n v="3"/>
    <s v="Sold"/>
    <m/>
    <m/>
    <s v="Invalid"/>
    <s v="Exclude"/>
    <n v="0"/>
    <s v="Insufficient Data"/>
    <s v="Missing Information"/>
    <s v="Exclude"/>
    <d v="2023-10-25T00:00:00"/>
    <d v="2023-10-25T00:00:00"/>
    <s v="Yes"/>
    <s v="Online"/>
    <s v="Delhi"/>
    <s v="Delhi"/>
    <n v="-902.62"/>
    <s v="Loss Making Sales"/>
    <s v="Exclude"/>
  </r>
  <r>
    <n v="2350"/>
    <s v="Men"/>
    <x v="3"/>
    <x v="10"/>
    <m/>
    <x v="2"/>
    <x v="4"/>
    <s v="No"/>
    <n v="4"/>
    <s v="Sold"/>
    <n v="8228.8799999999992"/>
    <m/>
    <s v="Invalid"/>
    <s v="Exclude"/>
    <n v="0"/>
    <n v="32915.519999999997"/>
    <s v="Valid Revenue"/>
    <s v="Include"/>
    <d v="2025-03-21T00:00:00"/>
    <d v="2025-03-21T00:00:00"/>
    <s v="Yes"/>
    <s v="Retail"/>
    <s v="Delhi"/>
    <s v="Delhi"/>
    <n v="2494.5"/>
    <s v="Valid Profit"/>
    <s v="Include"/>
  </r>
  <r>
    <n v="2351"/>
    <s v="Men"/>
    <x v="4"/>
    <x v="19"/>
    <n v="11"/>
    <x v="1"/>
    <x v="3"/>
    <s v="Yes"/>
    <n v="3"/>
    <s v="Sold"/>
    <n v="4179.34"/>
    <m/>
    <s v="Invalid"/>
    <s v="Exclude"/>
    <n v="0"/>
    <n v="12538.02"/>
    <s v="Valid Revenue"/>
    <s v="Include"/>
    <d v="2024-07-29T00:00:00"/>
    <d v="2024-07-29T00:00:00"/>
    <s v="Yes"/>
    <s v="Retail"/>
    <s v="Pune"/>
    <s v="Pune"/>
    <n v="2363.69"/>
    <s v="Valid Profit"/>
    <s v="Include"/>
  </r>
  <r>
    <n v="2352"/>
    <s v="Men"/>
    <x v="4"/>
    <x v="19"/>
    <s v="M"/>
    <x v="0"/>
    <x v="0"/>
    <s v="Yes"/>
    <m/>
    <s v="Available"/>
    <m/>
    <m/>
    <s v="Invalid"/>
    <s v="Exclude"/>
    <n v="0"/>
    <s v="Insufficient Data"/>
    <s v="Missing Information"/>
    <s v="Exclude"/>
    <d v="2025-03-24T00:00:00"/>
    <d v="2025-03-24T00:00:00"/>
    <s v="Yes"/>
    <s v="Online"/>
    <s v="Bangalore"/>
    <s v="Bangalore"/>
    <n v="599.21"/>
    <s v="Valid Profit"/>
    <s v="Include"/>
  </r>
  <r>
    <n v="2353"/>
    <s v="Kids"/>
    <x v="0"/>
    <x v="14"/>
    <n v="9"/>
    <x v="1"/>
    <x v="5"/>
    <s v="Yes"/>
    <n v="0"/>
    <s v="Available"/>
    <m/>
    <n v="0.22"/>
    <s v="Valid"/>
    <s v="Include"/>
    <n v="0"/>
    <s v="Insufficient Data"/>
    <s v="Missing Information"/>
    <s v="Exclude"/>
    <d v="2024-10-03T00:00:00"/>
    <d v="2024-10-03T00:00:00"/>
    <s v="Yes"/>
    <s v="Retail"/>
    <s v="Bangalore"/>
    <s v="Bangalore"/>
    <n v="818.35"/>
    <s v="Valid Profit"/>
    <s v="Include"/>
  </r>
  <r>
    <n v="2354"/>
    <s v="Men"/>
    <x v="4"/>
    <x v="12"/>
    <s v="L"/>
    <x v="0"/>
    <x v="1"/>
    <s v="Yes"/>
    <n v="0"/>
    <s v="Available"/>
    <m/>
    <m/>
    <s v="Invalid"/>
    <s v="Exclude"/>
    <n v="0"/>
    <s v="Insufficient Data"/>
    <s v="Missing Information"/>
    <s v="Exclude"/>
    <d v="2024-09-06T00:00:00"/>
    <d v="2024-09-06T00:00:00"/>
    <s v="Yes"/>
    <s v="Online"/>
    <s v="Hyderabad"/>
    <s v="Hyderabad"/>
    <n v="1445.09"/>
    <s v="Valid Profit"/>
    <s v="Include"/>
  </r>
  <r>
    <n v="2355"/>
    <s v="Women"/>
    <x v="2"/>
    <x v="7"/>
    <s v="L"/>
    <x v="0"/>
    <x v="1"/>
    <s v="Yes"/>
    <n v="1"/>
    <s v="Sold"/>
    <m/>
    <m/>
    <s v="Invalid"/>
    <s v="Exclude"/>
    <n v="0"/>
    <s v="Insufficient Data"/>
    <s v="Missing Information"/>
    <s v="Exclude"/>
    <d v="2024-07-26T00:00:00"/>
    <d v="2024-07-26T00:00:00"/>
    <s v="Yes"/>
    <s v="Retail"/>
    <s v="bengaluru"/>
    <s v="Bengaluru"/>
    <n v="-887.83"/>
    <s v="Loss Making Sales"/>
    <s v="Exclude"/>
  </r>
  <r>
    <n v="2356"/>
    <s v="Men"/>
    <x v="4"/>
    <x v="8"/>
    <s v="L"/>
    <x v="0"/>
    <x v="1"/>
    <s v="Yes"/>
    <m/>
    <s v="Available"/>
    <m/>
    <m/>
    <s v="Invalid"/>
    <s v="Exclude"/>
    <n v="0"/>
    <s v="Insufficient Data"/>
    <s v="Missing Information"/>
    <s v="Exclude"/>
    <d v="2025-02-17T00:00:00"/>
    <d v="2025-02-17T00:00:00"/>
    <s v="Yes"/>
    <s v="Retail"/>
    <s v="Pune"/>
    <s v="Pune"/>
    <n v="543.26"/>
    <s v="Valid Profit"/>
    <s v="Include"/>
  </r>
  <r>
    <n v="2357"/>
    <s v="Women"/>
    <x v="2"/>
    <x v="18"/>
    <s v="M"/>
    <x v="0"/>
    <x v="0"/>
    <s v="Yes"/>
    <m/>
    <s v="Available"/>
    <m/>
    <n v="1.23"/>
    <s v="Invalid"/>
    <s v="Exclude"/>
    <n v="0"/>
    <s v="Insufficient Data"/>
    <s v="Missing Information"/>
    <s v="Exclude"/>
    <d v="2025-04-28T00:00:00"/>
    <d v="2025-04-28T00:00:00"/>
    <s v="Yes"/>
    <s v="Retail"/>
    <s v="Bangalore"/>
    <s v="Bangalore"/>
    <n v="-1199.32"/>
    <s v="Loss Making Sales"/>
    <s v="Exclude"/>
  </r>
  <r>
    <n v="2358"/>
    <s v="Men"/>
    <x v="4"/>
    <x v="19"/>
    <s v="M"/>
    <x v="0"/>
    <x v="0"/>
    <s v="Yes"/>
    <n v="4"/>
    <s v="Sold"/>
    <m/>
    <m/>
    <s v="Invalid"/>
    <s v="Exclude"/>
    <n v="0"/>
    <s v="Insufficient Data"/>
    <s v="Missing Information"/>
    <s v="Exclude"/>
    <d v="2025-02-24T00:00:00"/>
    <d v="2025-02-24T00:00:00"/>
    <s v="Yes"/>
    <s v="Online"/>
    <s v="Pune"/>
    <s v="Pune"/>
    <n v="1819.6"/>
    <s v="Valid Profit"/>
    <s v="Include"/>
  </r>
  <r>
    <n v="2359"/>
    <s v="Men"/>
    <x v="2"/>
    <x v="7"/>
    <s v="L"/>
    <x v="0"/>
    <x v="1"/>
    <s v="Yes"/>
    <n v="-1"/>
    <s v="Check Return/Refund"/>
    <n v="9836.48"/>
    <n v="0.34"/>
    <s v="Valid"/>
    <s v="Include"/>
    <n v="-6492.08"/>
    <n v="-6492.0767999999989"/>
    <s v="Negative Revenue"/>
    <s v="Exclude"/>
    <m/>
    <s v="Missing Date"/>
    <s v="No"/>
    <s v="Retail"/>
    <s v="Pune"/>
    <s v="Pune"/>
    <n v="-874.96"/>
    <s v="Loss Making Sales"/>
    <s v="Exclude"/>
  </r>
  <r>
    <n v="2360"/>
    <s v="Women"/>
    <x v="0"/>
    <x v="9"/>
    <s v="XL"/>
    <x v="0"/>
    <x v="2"/>
    <s v="Yes"/>
    <m/>
    <s v="Available"/>
    <m/>
    <n v="0.85"/>
    <s v="Valid"/>
    <s v="Include"/>
    <n v="0"/>
    <s v="Insufficient Data"/>
    <s v="Missing Information"/>
    <s v="Exclude"/>
    <d v="2024-12-07T00:00:00"/>
    <d v="2024-12-07T00:00:00"/>
    <s v="Yes"/>
    <s v="Online"/>
    <s v="Hyderabad"/>
    <s v="Hyderabad"/>
    <n v="1947.5"/>
    <s v="Valid Profit"/>
    <s v="Include"/>
  </r>
  <r>
    <n v="2361"/>
    <s v="Kids"/>
    <x v="0"/>
    <x v="5"/>
    <s v="L"/>
    <x v="0"/>
    <x v="1"/>
    <s v="Yes"/>
    <n v="0"/>
    <s v="Available"/>
    <m/>
    <n v="1.06"/>
    <s v="Invalid"/>
    <s v="Exclude"/>
    <n v="0"/>
    <s v="Insufficient Data"/>
    <s v="Missing Information"/>
    <s v="Exclude"/>
    <d v="2024-07-30T00:00:00"/>
    <d v="2024-07-30T00:00:00"/>
    <s v="Yes"/>
    <s v="Retail"/>
    <s v="Mumbai"/>
    <s v="Mumbai"/>
    <n v="1302.98"/>
    <s v="Invalid Profit"/>
    <s v="Exclude"/>
  </r>
  <r>
    <n v="2362"/>
    <s v="Women"/>
    <x v="2"/>
    <x v="3"/>
    <s v="XL"/>
    <x v="0"/>
    <x v="2"/>
    <s v="Yes"/>
    <n v="2"/>
    <s v="Sold"/>
    <m/>
    <n v="1.04"/>
    <s v="Invalid"/>
    <s v="Exclude"/>
    <n v="0"/>
    <s v="Insufficient Data"/>
    <s v="Missing Information"/>
    <s v="Exclude"/>
    <d v="2024-12-09T00:00:00"/>
    <d v="2024-12-09T00:00:00"/>
    <s v="Yes"/>
    <s v="Online"/>
    <s v="bengaluru"/>
    <s v="Bengaluru"/>
    <n v="3817.26"/>
    <s v="Valid Profit"/>
    <s v="Include"/>
  </r>
  <r>
    <n v="2363"/>
    <s v="Kids"/>
    <x v="3"/>
    <x v="16"/>
    <s v="XL"/>
    <x v="0"/>
    <x v="2"/>
    <s v="Yes"/>
    <m/>
    <s v="Available"/>
    <n v="5419.15"/>
    <n v="1.08"/>
    <s v="Invalid"/>
    <s v="Exclude"/>
    <n v="0"/>
    <s v="Insufficient Data"/>
    <s v="Missing Information"/>
    <s v="Exclude"/>
    <d v="2025-07-01T00:00:00"/>
    <d v="2025-07-01T00:00:00"/>
    <s v="Yes"/>
    <s v="Retail"/>
    <s v="Hyderabad"/>
    <s v="Hyderabad"/>
    <n v="-597.61"/>
    <s v="Loss Making Sales"/>
    <s v="Exclude"/>
  </r>
  <r>
    <n v="2364"/>
    <s v="Women"/>
    <x v="2"/>
    <x v="17"/>
    <s v="M"/>
    <x v="0"/>
    <x v="0"/>
    <s v="Yes"/>
    <m/>
    <s v="Available"/>
    <m/>
    <n v="0.27"/>
    <s v="Valid"/>
    <s v="Include"/>
    <n v="0"/>
    <s v="Insufficient Data"/>
    <s v="Missing Information"/>
    <s v="Exclude"/>
    <m/>
    <s v="Missing Date"/>
    <s v="No"/>
    <s v="Online"/>
    <s v="Delhi"/>
    <s v="Delhi"/>
    <n v="1414.23"/>
    <s v="Valid Profit"/>
    <s v="Include"/>
  </r>
  <r>
    <n v="2365"/>
    <s v="Women"/>
    <x v="3"/>
    <x v="4"/>
    <n v="10"/>
    <x v="1"/>
    <x v="9"/>
    <s v="Yes"/>
    <m/>
    <s v="Available"/>
    <m/>
    <m/>
    <s v="Invalid"/>
    <s v="Exclude"/>
    <n v="0"/>
    <s v="Insufficient Data"/>
    <s v="Missing Information"/>
    <s v="Exclude"/>
    <d v="2024-08-17T00:00:00"/>
    <d v="2024-08-17T00:00:00"/>
    <s v="Yes"/>
    <s v="Online"/>
    <s v="Hyderabad"/>
    <s v="Hyderabad"/>
    <n v="3555.61"/>
    <s v="Valid Profit"/>
    <s v="Include"/>
  </r>
  <r>
    <n v="2366"/>
    <s v="Kids"/>
    <x v="2"/>
    <x v="7"/>
    <s v="M"/>
    <x v="0"/>
    <x v="0"/>
    <s v="Yes"/>
    <m/>
    <s v="Available"/>
    <m/>
    <n v="0.63"/>
    <s v="Valid"/>
    <s v="Include"/>
    <n v="0"/>
    <s v="Insufficient Data"/>
    <s v="Missing Information"/>
    <s v="Exclude"/>
    <d v="2025-05-08T00:00:00"/>
    <d v="2025-05-08T00:00:00"/>
    <s v="Yes"/>
    <s v="Retail"/>
    <s v="Bangalore"/>
    <s v="Bangalore"/>
    <n v="3737.47"/>
    <s v="Valid Profit"/>
    <s v="Include"/>
  </r>
  <r>
    <n v="2367"/>
    <s v="Kids"/>
    <x v="2"/>
    <x v="17"/>
    <s v="XL"/>
    <x v="0"/>
    <x v="2"/>
    <s v="Yes"/>
    <n v="4"/>
    <s v="Sold"/>
    <n v="6202.99"/>
    <n v="0.84"/>
    <s v="Valid"/>
    <s v="Include"/>
    <n v="3969.91"/>
    <n v="3969.9136000000008"/>
    <s v="Valid Revenue"/>
    <s v="Include"/>
    <d v="2024-11-12T00:00:00"/>
    <d v="2024-11-12T00:00:00"/>
    <s v="Yes"/>
    <s v="Online"/>
    <s v="Bangalore"/>
    <s v="Bangalore"/>
    <n v="-202.12"/>
    <s v="Loss Making Sales"/>
    <s v="Exclude"/>
  </r>
  <r>
    <n v="2368"/>
    <s v="Women"/>
    <x v="2"/>
    <x v="7"/>
    <s v="L"/>
    <x v="0"/>
    <x v="1"/>
    <s v="Yes"/>
    <m/>
    <s v="Available"/>
    <n v="5582.98"/>
    <m/>
    <s v="Invalid"/>
    <s v="Exclude"/>
    <n v="0"/>
    <s v="Insufficient Data"/>
    <s v="Missing Information"/>
    <s v="Exclude"/>
    <d v="2023-08-04T00:00:00"/>
    <d v="2023-08-04T00:00:00"/>
    <s v="Yes"/>
    <s v="Retail"/>
    <s v="Delhi"/>
    <s v="Delhi"/>
    <n v="2369.2800000000002"/>
    <s v="Valid Profit"/>
    <s v="Include"/>
  </r>
  <r>
    <n v="2369"/>
    <s v="Men"/>
    <x v="4"/>
    <x v="19"/>
    <s v="XL"/>
    <x v="0"/>
    <x v="2"/>
    <s v="Yes"/>
    <n v="0"/>
    <s v="Available"/>
    <n v="4248.21"/>
    <n v="0.5"/>
    <s v="Valid"/>
    <s v="Include"/>
    <n v="0"/>
    <n v="0"/>
    <s v="No Recorded Revenue"/>
    <s v="Exclude"/>
    <d v="2025-07-11T00:00:00"/>
    <d v="2025-07-11T00:00:00"/>
    <s v="Yes"/>
    <s v="Online"/>
    <s v="Hyderabad"/>
    <s v="Hyderabad"/>
    <n v="2427.86"/>
    <s v="Invalid Profit"/>
    <s v="Exclude"/>
  </r>
  <r>
    <n v="2370"/>
    <s v="Men"/>
    <x v="3"/>
    <x v="16"/>
    <s v="L"/>
    <x v="0"/>
    <x v="1"/>
    <s v="Yes"/>
    <n v="2"/>
    <s v="Sold"/>
    <m/>
    <m/>
    <s v="Invalid"/>
    <s v="Exclude"/>
    <n v="0"/>
    <s v="Insufficient Data"/>
    <s v="Missing Information"/>
    <s v="Exclude"/>
    <d v="2025-02-04T00:00:00"/>
    <d v="2025-02-04T00:00:00"/>
    <s v="Yes"/>
    <s v="Online"/>
    <s v="Delhi"/>
    <s v="Delhi"/>
    <n v="867.37"/>
    <s v="Valid Profit"/>
    <s v="Include"/>
  </r>
  <r>
    <n v="2371"/>
    <s v="Kids"/>
    <x v="0"/>
    <x v="5"/>
    <m/>
    <x v="2"/>
    <x v="4"/>
    <s v="No"/>
    <n v="1"/>
    <s v="Sold"/>
    <m/>
    <n v="0.05"/>
    <s v="Valid"/>
    <s v="Include"/>
    <n v="0"/>
    <s v="Insufficient Data"/>
    <s v="Missing Information"/>
    <s v="Exclude"/>
    <d v="2025-04-15T00:00:00"/>
    <d v="2025-04-15T00:00:00"/>
    <s v="Yes"/>
    <s v="Online"/>
    <s v="Kolkata"/>
    <s v="Kolkata"/>
    <n v="3424.65"/>
    <s v="Invalid Profit"/>
    <s v="Exclude"/>
  </r>
  <r>
    <n v="2372"/>
    <s v="Men"/>
    <x v="3"/>
    <x v="11"/>
    <m/>
    <x v="2"/>
    <x v="4"/>
    <s v="No"/>
    <m/>
    <s v="Available"/>
    <n v="7624.86"/>
    <m/>
    <s v="Invalid"/>
    <s v="Exclude"/>
    <n v="0"/>
    <s v="Insufficient Data"/>
    <s v="Missing Information"/>
    <s v="Exclude"/>
    <d v="2025-05-23T00:00:00"/>
    <d v="2025-05-23T00:00:00"/>
    <s v="Yes"/>
    <s v="Online"/>
    <s v="Kolkata"/>
    <s v="Kolkata"/>
    <n v="3365.96"/>
    <s v="Valid Profit"/>
    <s v="Include"/>
  </r>
  <r>
    <n v="2373"/>
    <s v="Women"/>
    <x v="2"/>
    <x v="18"/>
    <s v="XL"/>
    <x v="0"/>
    <x v="2"/>
    <s v="Yes"/>
    <m/>
    <s v="Available"/>
    <n v="8637.25"/>
    <n v="0.35"/>
    <s v="Valid"/>
    <s v="Include"/>
    <n v="0"/>
    <s v="Insufficient Data"/>
    <s v="Missing Information"/>
    <s v="Exclude"/>
    <d v="2024-09-22T00:00:00"/>
    <d v="2024-09-22T00:00:00"/>
    <s v="Yes"/>
    <s v="Retail"/>
    <s v="Kolkata"/>
    <s v="Kolkata"/>
    <n v="2738.82"/>
    <s v="Valid Profit"/>
    <s v="Include"/>
  </r>
  <r>
    <n v="2006"/>
    <s v="Women"/>
    <x v="4"/>
    <x v="13"/>
    <s v="L"/>
    <x v="0"/>
    <x v="1"/>
    <s v="Yes"/>
    <n v="-1"/>
    <s v="Check Return/Refund"/>
    <n v="8799.2199999999993"/>
    <m/>
    <s v="Invalid"/>
    <s v="Exclude"/>
    <n v="0"/>
    <n v="-8799.2199999999993"/>
    <s v="Negative Revenue"/>
    <s v="Exclude"/>
    <d v="2023-08-13T00:00:00"/>
    <d v="2023-08-13T00:00:00"/>
    <s v="Yes"/>
    <s v="Retail"/>
    <s v="Bangalore"/>
    <s v="Bangalore"/>
    <n v="-1109.57"/>
    <s v="Loss Making Sales"/>
    <s v="Exclude"/>
  </r>
  <r>
    <n v="2375"/>
    <s v="Men"/>
    <x v="0"/>
    <x v="9"/>
    <m/>
    <x v="2"/>
    <x v="4"/>
    <s v="No"/>
    <n v="-1"/>
    <s v="Check Return/Refund"/>
    <n v="9061.25"/>
    <m/>
    <s v="Invalid"/>
    <s v="Exclude"/>
    <n v="0"/>
    <n v="-9061.25"/>
    <s v="Negative Revenue"/>
    <s v="Exclude"/>
    <d v="2025-04-05T00:00:00"/>
    <d v="2025-04-05T00:00:00"/>
    <s v="Yes"/>
    <s v="Retail"/>
    <s v="Mumbai"/>
    <s v="Mumbai"/>
    <n v="990.59"/>
    <s v="Invalid Profit"/>
    <s v="Exclude"/>
  </r>
  <r>
    <n v="2376"/>
    <s v="Men"/>
    <x v="2"/>
    <x v="17"/>
    <s v="XL"/>
    <x v="0"/>
    <x v="2"/>
    <s v="Yes"/>
    <m/>
    <s v="Available"/>
    <n v="3718.82"/>
    <n v="0.88"/>
    <s v="Valid"/>
    <s v="Include"/>
    <n v="0"/>
    <s v="Insufficient Data"/>
    <s v="Missing Information"/>
    <s v="Exclude"/>
    <d v="2024-10-03T00:00:00"/>
    <d v="2024-10-03T00:00:00"/>
    <s v="Yes"/>
    <s v="Online"/>
    <s v="Delhi"/>
    <s v="Delhi"/>
    <n v="-234.66"/>
    <s v="Loss Making Sales"/>
    <s v="Exclude"/>
  </r>
  <r>
    <n v="2377"/>
    <s v="Men"/>
    <x v="4"/>
    <x v="19"/>
    <m/>
    <x v="2"/>
    <x v="4"/>
    <s v="No"/>
    <n v="4"/>
    <s v="Sold"/>
    <m/>
    <m/>
    <s v="Invalid"/>
    <s v="Exclude"/>
    <n v="0"/>
    <s v="Insufficient Data"/>
    <s v="Missing Information"/>
    <s v="Exclude"/>
    <d v="2025-07-02T00:00:00"/>
    <d v="2025-07-02T00:00:00"/>
    <s v="Yes"/>
    <s v="Online"/>
    <s v="Mumbai"/>
    <s v="Mumbai"/>
    <n v="2438.2399999999998"/>
    <s v="Invalid Profit"/>
    <s v="Exclude"/>
  </r>
  <r>
    <n v="2378"/>
    <s v="Women"/>
    <x v="4"/>
    <x v="19"/>
    <s v="XL"/>
    <x v="0"/>
    <x v="2"/>
    <s v="Yes"/>
    <n v="-1"/>
    <s v="Check Return/Refund"/>
    <m/>
    <m/>
    <s v="Invalid"/>
    <s v="Exclude"/>
    <n v="0"/>
    <s v="Insufficient Data"/>
    <s v="Missing Information"/>
    <s v="Exclude"/>
    <d v="2024-11-04T00:00:00"/>
    <d v="2024-11-04T00:00:00"/>
    <s v="Yes"/>
    <s v="Retail"/>
    <s v="Mumbai"/>
    <s v="Mumbai"/>
    <n v="2107.42"/>
    <s v="Valid Profit"/>
    <s v="Include"/>
  </r>
  <r>
    <n v="2379"/>
    <s v="Men"/>
    <x v="2"/>
    <x v="18"/>
    <s v="L"/>
    <x v="0"/>
    <x v="1"/>
    <s v="Yes"/>
    <n v="4"/>
    <s v="Sold"/>
    <m/>
    <m/>
    <s v="Invalid"/>
    <s v="Exclude"/>
    <n v="0"/>
    <s v="Insufficient Data"/>
    <s v="Missing Information"/>
    <s v="Exclude"/>
    <d v="2024-04-09T00:00:00"/>
    <d v="2024-04-09T00:00:00"/>
    <s v="Yes"/>
    <s v="Online"/>
    <s v="Mumbai"/>
    <s v="Mumbai"/>
    <n v="3289.77"/>
    <s v="Valid Profit"/>
    <s v="Include"/>
  </r>
  <r>
    <n v="2380"/>
    <s v="Men"/>
    <x v="1"/>
    <x v="15"/>
    <s v="M"/>
    <x v="0"/>
    <x v="0"/>
    <s v="Yes"/>
    <n v="1"/>
    <s v="Sold"/>
    <n v="7932.85"/>
    <m/>
    <s v="Invalid"/>
    <s v="Exclude"/>
    <n v="0"/>
    <n v="7932.85"/>
    <s v="Valid Revenue"/>
    <s v="Include"/>
    <d v="2024-12-09T00:00:00"/>
    <d v="2024-12-09T00:00:00"/>
    <s v="Yes"/>
    <s v="Retail"/>
    <s v="Delhi"/>
    <s v="Delhi"/>
    <n v="2707.27"/>
    <s v="Valid Profit"/>
    <s v="Include"/>
  </r>
  <r>
    <n v="2381"/>
    <s v="Kids"/>
    <x v="2"/>
    <x v="17"/>
    <s v="M"/>
    <x v="0"/>
    <x v="0"/>
    <s v="Yes"/>
    <n v="3"/>
    <s v="Sold"/>
    <n v="4834.6499999999996"/>
    <n v="1.02"/>
    <s v="Invalid"/>
    <s v="Exclude"/>
    <n v="-290.08"/>
    <s v="Insufficient Data"/>
    <s v="Missing Information"/>
    <s v="Exclude"/>
    <d v="2024-10-12T00:00:00"/>
    <d v="2024-10-12T00:00:00"/>
    <s v="Yes"/>
    <s v="Retail"/>
    <s v="Pune"/>
    <s v="Pune"/>
    <n v="213.96"/>
    <s v="Valid Profit"/>
    <s v="Include"/>
  </r>
  <r>
    <n v="2382"/>
    <s v="Men"/>
    <x v="2"/>
    <x v="7"/>
    <s v="L"/>
    <x v="0"/>
    <x v="1"/>
    <s v="Yes"/>
    <n v="4"/>
    <s v="Sold"/>
    <m/>
    <m/>
    <s v="Invalid"/>
    <s v="Exclude"/>
    <n v="0"/>
    <s v="Insufficient Data"/>
    <s v="Missing Information"/>
    <s v="Exclude"/>
    <d v="2024-03-09T00:00:00"/>
    <d v="2024-03-09T00:00:00"/>
    <s v="Yes"/>
    <s v="Retail"/>
    <s v="Mumbai"/>
    <s v="Mumbai"/>
    <n v="787.42"/>
    <s v="Valid Profit"/>
    <s v="Include"/>
  </r>
  <r>
    <n v="2004"/>
    <s v="Women"/>
    <x v="4"/>
    <x v="19"/>
    <m/>
    <x v="2"/>
    <x v="4"/>
    <s v="No"/>
    <n v="-1"/>
    <s v="Check Return/Refund"/>
    <n v="3272.45"/>
    <m/>
    <s v="Invalid"/>
    <s v="Exclude"/>
    <n v="0"/>
    <n v="-3272.45"/>
    <s v="Negative Revenue"/>
    <s v="Exclude"/>
    <d v="2025-02-28T00:00:00"/>
    <d v="2025-02-28T00:00:00"/>
    <s v="Yes"/>
    <s v="Online"/>
    <s v="Kolkata"/>
    <s v="Kolkata"/>
    <n v="69.680000000000007"/>
    <s v="Invalid Profit"/>
    <s v="Exclude"/>
  </r>
  <r>
    <n v="2384"/>
    <s v="Women"/>
    <x v="0"/>
    <x v="0"/>
    <m/>
    <x v="2"/>
    <x v="4"/>
    <s v="No"/>
    <n v="3"/>
    <s v="Sold"/>
    <n v="2070.9699999999998"/>
    <n v="1.25"/>
    <s v="Invalid"/>
    <s v="Exclude"/>
    <n v="-1553.23"/>
    <s v="Insufficient Data"/>
    <s v="Missing Information"/>
    <s v="Exclude"/>
    <d v="2024-09-05T00:00:00"/>
    <d v="2024-09-05T00:00:00"/>
    <s v="Yes"/>
    <s v="Online"/>
    <s v="Delhi"/>
    <s v="Delhi"/>
    <n v="42.89"/>
    <s v="Valid Profit"/>
    <s v="Include"/>
  </r>
  <r>
    <n v="2385"/>
    <s v="Men"/>
    <x v="0"/>
    <x v="9"/>
    <m/>
    <x v="2"/>
    <x v="4"/>
    <s v="No"/>
    <m/>
    <s v="Available"/>
    <m/>
    <m/>
    <s v="Invalid"/>
    <s v="Exclude"/>
    <n v="0"/>
    <s v="Insufficient Data"/>
    <s v="Missing Information"/>
    <s v="Exclude"/>
    <d v="2024-10-03T00:00:00"/>
    <d v="2024-10-03T00:00:00"/>
    <s v="Yes"/>
    <s v="Retail"/>
    <s v="Delhi"/>
    <s v="Delhi"/>
    <n v="1443.09"/>
    <s v="Invalid Profit"/>
    <s v="Exclude"/>
  </r>
  <r>
    <n v="2386"/>
    <s v="Men"/>
    <x v="4"/>
    <x v="12"/>
    <s v="M"/>
    <x v="0"/>
    <x v="0"/>
    <s v="Yes"/>
    <m/>
    <s v="Available"/>
    <n v="2271.77"/>
    <m/>
    <s v="Invalid"/>
    <s v="Exclude"/>
    <n v="0"/>
    <s v="Insufficient Data"/>
    <s v="Missing Information"/>
    <s v="Exclude"/>
    <d v="2025-07-13T00:00:00"/>
    <d v="2025-07-13T00:00:00"/>
    <s v="Yes"/>
    <s v="Online"/>
    <s v="Pune"/>
    <s v="Pune"/>
    <n v="2029.55"/>
    <s v="Valid Profit"/>
    <s v="Include"/>
  </r>
  <r>
    <n v="2387"/>
    <s v="Women"/>
    <x v="4"/>
    <x v="12"/>
    <m/>
    <x v="2"/>
    <x v="4"/>
    <s v="No"/>
    <n v="3"/>
    <s v="Sold"/>
    <m/>
    <m/>
    <s v="Invalid"/>
    <s v="Exclude"/>
    <n v="0"/>
    <s v="Insufficient Data"/>
    <s v="Missing Information"/>
    <s v="Exclude"/>
    <d v="2024-09-21T00:00:00"/>
    <d v="2024-09-21T00:00:00"/>
    <s v="Yes"/>
    <s v="Online"/>
    <s v="Pune"/>
    <s v="Pune"/>
    <n v="1042.0899999999999"/>
    <s v="Valid Profit"/>
    <s v="Include"/>
  </r>
  <r>
    <n v="2388"/>
    <s v="Kids"/>
    <x v="3"/>
    <x v="10"/>
    <s v="L"/>
    <x v="0"/>
    <x v="1"/>
    <s v="Yes"/>
    <n v="1"/>
    <s v="Sold"/>
    <n v="5321.46"/>
    <m/>
    <s v="Invalid"/>
    <s v="Exclude"/>
    <n v="0"/>
    <n v="5321.46"/>
    <s v="Valid Revenue"/>
    <s v="Include"/>
    <d v="2024-09-02T00:00:00"/>
    <d v="2024-09-02T00:00:00"/>
    <s v="Yes"/>
    <s v="Retail"/>
    <s v="Bangalore"/>
    <s v="Bangalore"/>
    <n v="2587.2600000000002"/>
    <s v="Valid Profit"/>
    <s v="Include"/>
  </r>
  <r>
    <n v="2389"/>
    <s v="Women"/>
    <x v="4"/>
    <x v="12"/>
    <s v="XL"/>
    <x v="0"/>
    <x v="2"/>
    <s v="Yes"/>
    <n v="0"/>
    <s v="Available"/>
    <n v="7901.16"/>
    <n v="0.77"/>
    <s v="Valid"/>
    <s v="Include"/>
    <n v="0"/>
    <n v="0"/>
    <s v="No Recorded Revenue"/>
    <s v="Exclude"/>
    <d v="2024-10-08T00:00:00"/>
    <d v="2024-10-08T00:00:00"/>
    <s v="Yes"/>
    <s v="Online"/>
    <s v="Delhi"/>
    <s v="Delhi"/>
    <n v="-406.39"/>
    <s v="Loss Making Sales"/>
    <s v="Exclude"/>
  </r>
  <r>
    <n v="2390"/>
    <s v="Kids"/>
    <x v="2"/>
    <x v="7"/>
    <s v="XL"/>
    <x v="0"/>
    <x v="2"/>
    <s v="Yes"/>
    <n v="-1"/>
    <s v="Check Return/Refund"/>
    <m/>
    <m/>
    <s v="Invalid"/>
    <s v="Exclude"/>
    <n v="0"/>
    <s v="Insufficient Data"/>
    <s v="Missing Information"/>
    <s v="Exclude"/>
    <d v="2025-05-24T00:00:00"/>
    <d v="2025-05-24T00:00:00"/>
    <s v="Yes"/>
    <s v="Online"/>
    <s v="Delhi"/>
    <s v="Delhi"/>
    <n v="496.54"/>
    <s v="Valid Profit"/>
    <s v="Include"/>
  </r>
  <r>
    <n v="2002"/>
    <s v="Women"/>
    <x v="0"/>
    <x v="14"/>
    <s v="XL"/>
    <x v="0"/>
    <x v="2"/>
    <s v="Yes"/>
    <n v="4"/>
    <s v="Sold"/>
    <n v="6820.42"/>
    <m/>
    <s v="Invalid"/>
    <s v="Exclude"/>
    <n v="0"/>
    <n v="27281.68"/>
    <s v="Valid Revenue"/>
    <s v="Include"/>
    <d v="2024-10-03T00:00:00"/>
    <d v="2024-10-03T00:00:00"/>
    <s v="Yes"/>
    <s v="Retail"/>
    <s v="Kolkata"/>
    <s v="Kolkata"/>
    <n v="3842.85"/>
    <s v="Valid Profit"/>
    <s v="Include"/>
  </r>
  <r>
    <n v="2392"/>
    <s v="Kids"/>
    <x v="4"/>
    <x v="13"/>
    <s v="XL"/>
    <x v="0"/>
    <x v="2"/>
    <s v="Yes"/>
    <m/>
    <s v="Available"/>
    <n v="8631.0300000000007"/>
    <m/>
    <s v="Invalid"/>
    <s v="Exclude"/>
    <n v="0"/>
    <s v="Insufficient Data"/>
    <s v="Missing Information"/>
    <s v="Exclude"/>
    <m/>
    <s v="Missing Date"/>
    <s v="No"/>
    <s v="Retail"/>
    <s v="bengaluru"/>
    <s v="Bengaluru"/>
    <n v="1356.18"/>
    <s v="Valid Profit"/>
    <s v="Include"/>
  </r>
  <r>
    <n v="2050"/>
    <s v="Kids"/>
    <x v="0"/>
    <x v="14"/>
    <s v="L"/>
    <x v="0"/>
    <x v="1"/>
    <s v="Yes"/>
    <m/>
    <s v="Available"/>
    <m/>
    <n v="1.19"/>
    <s v="Invalid"/>
    <s v="Exclude"/>
    <n v="0"/>
    <s v="Insufficient Data"/>
    <s v="Missing Information"/>
    <s v="Exclude"/>
    <m/>
    <s v="Missing Date"/>
    <s v="No"/>
    <s v="Retail"/>
    <s v="Hyderabad"/>
    <s v="Hyderabad"/>
    <n v="4.76"/>
    <s v="Valid Profit"/>
    <s v="Include"/>
  </r>
  <r>
    <n v="2394"/>
    <s v="Kids"/>
    <x v="2"/>
    <x v="18"/>
    <s v="XL"/>
    <x v="0"/>
    <x v="2"/>
    <s v="Yes"/>
    <m/>
    <s v="Available"/>
    <m/>
    <n v="0.2"/>
    <s v="Valid"/>
    <s v="Include"/>
    <n v="0"/>
    <s v="Insufficient Data"/>
    <s v="Missing Information"/>
    <s v="Exclude"/>
    <d v="2023-08-18T00:00:00"/>
    <d v="2023-08-18T00:00:00"/>
    <s v="Yes"/>
    <s v="Online"/>
    <s v="Delhi"/>
    <s v="Delhi"/>
    <n v="-133.03"/>
    <s v="Loss Making Sales"/>
    <s v="Exclude"/>
  </r>
  <r>
    <n v="2395"/>
    <s v="Kids"/>
    <x v="1"/>
    <x v="2"/>
    <s v="XL"/>
    <x v="0"/>
    <x v="2"/>
    <s v="Yes"/>
    <n v="1"/>
    <s v="Sold"/>
    <m/>
    <m/>
    <s v="Invalid"/>
    <s v="Exclude"/>
    <n v="0"/>
    <s v="Insufficient Data"/>
    <s v="Missing Information"/>
    <s v="Exclude"/>
    <d v="2025-07-08T00:00:00"/>
    <d v="2025-07-08T00:00:00"/>
    <s v="Yes"/>
    <s v="Online"/>
    <s v="Pune"/>
    <s v="Pune"/>
    <n v="85"/>
    <s v="Valid Profit"/>
    <s v="Include"/>
  </r>
  <r>
    <n v="2396"/>
    <s v="Men"/>
    <x v="4"/>
    <x v="8"/>
    <s v="L"/>
    <x v="0"/>
    <x v="1"/>
    <s v="Yes"/>
    <m/>
    <s v="Available"/>
    <n v="5967.92"/>
    <n v="0.03"/>
    <s v="Valid"/>
    <s v="Include"/>
    <n v="0"/>
    <s v="Insufficient Data"/>
    <s v="Missing Information"/>
    <s v="Exclude"/>
    <d v="2025-06-09T00:00:00"/>
    <d v="2025-06-09T00:00:00"/>
    <s v="Yes"/>
    <s v="Retail"/>
    <s v="Pune"/>
    <s v="Pune"/>
    <n v="859.93"/>
    <s v="Valid Profit"/>
    <s v="Include"/>
  </r>
  <r>
    <n v="2397"/>
    <s v="Men"/>
    <x v="1"/>
    <x v="15"/>
    <s v="XL"/>
    <x v="0"/>
    <x v="2"/>
    <s v="Yes"/>
    <m/>
    <s v="Available"/>
    <m/>
    <m/>
    <s v="Invalid"/>
    <s v="Exclude"/>
    <n v="0"/>
    <s v="Insufficient Data"/>
    <s v="Missing Information"/>
    <s v="Exclude"/>
    <d v="2023-12-27T00:00:00"/>
    <d v="2023-12-27T00:00:00"/>
    <s v="Yes"/>
    <s v="Retail"/>
    <s v="Mumbai"/>
    <s v="Mumbai"/>
    <n v="3996.96"/>
    <s v="Valid Profit"/>
    <s v="Include"/>
  </r>
  <r>
    <n v="2398"/>
    <s v="Women"/>
    <x v="1"/>
    <x v="6"/>
    <s v="L"/>
    <x v="0"/>
    <x v="1"/>
    <s v="Yes"/>
    <m/>
    <s v="Available"/>
    <n v="4301.8500000000004"/>
    <n v="0.74"/>
    <s v="Valid"/>
    <s v="Include"/>
    <n v="0"/>
    <s v="Insufficient Data"/>
    <s v="Missing Information"/>
    <s v="Exclude"/>
    <m/>
    <s v="Missing Date"/>
    <s v="No"/>
    <s v="Retail"/>
    <s v="Bangalore"/>
    <s v="Bangalore"/>
    <n v="3888.42"/>
    <s v="Valid Profit"/>
    <s v="Include"/>
  </r>
  <r>
    <n v="2399"/>
    <s v="Women"/>
    <x v="3"/>
    <x v="10"/>
    <s v="L"/>
    <x v="0"/>
    <x v="1"/>
    <s v="Yes"/>
    <n v="-1"/>
    <s v="Check Return/Refund"/>
    <n v="6188.29"/>
    <m/>
    <s v="Invalid"/>
    <s v="Exclude"/>
    <n v="0"/>
    <n v="-6188.29"/>
    <s v="Negative Revenue"/>
    <s v="Exclude"/>
    <d v="2024-08-07T00:00:00"/>
    <d v="2024-08-07T00:00:00"/>
    <s v="Yes"/>
    <s v="Retail"/>
    <s v="Pune"/>
    <s v="Pune"/>
    <n v="515.6"/>
    <s v="Invalid Profit"/>
    <s v="Exclude"/>
  </r>
  <r>
    <n v="2025"/>
    <s v="Kids"/>
    <x v="0"/>
    <x v="14"/>
    <s v="XL"/>
    <x v="0"/>
    <x v="2"/>
    <s v="Yes"/>
    <n v="4"/>
    <s v="Sold"/>
    <n v="6743.07"/>
    <m/>
    <s v="Invalid"/>
    <s v="Exclude"/>
    <n v="0"/>
    <n v="26972.28"/>
    <s v="Valid Revenue"/>
    <s v="Include"/>
    <d v="2024-10-09T00:00:00"/>
    <d v="2024-10-09T00:00:00"/>
    <s v="Yes"/>
    <s v="Online"/>
    <s v="Pune"/>
    <s v="Pune"/>
    <n v="-277.41000000000003"/>
    <s v="Loss Making Sales"/>
    <s v="Exclude"/>
  </r>
  <r>
    <n v="2012"/>
    <s v="Kids"/>
    <x v="3"/>
    <x v="16"/>
    <m/>
    <x v="2"/>
    <x v="4"/>
    <s v="No"/>
    <n v="0"/>
    <s v="Available"/>
    <n v="9220.15"/>
    <m/>
    <s v="Invalid"/>
    <s v="Exclude"/>
    <n v="0"/>
    <n v="0"/>
    <s v="No Recorded Revenue"/>
    <s v="Exclude"/>
    <d v="2025-04-02T00:00:00"/>
    <d v="2025-04-02T00:00:00"/>
    <s v="Yes"/>
    <s v="Retail"/>
    <s v="Pune"/>
    <s v="Pune"/>
    <n v="2688.05"/>
    <s v="Invalid Profit"/>
    <s v="Exclude"/>
  </r>
  <r>
    <n v="2402"/>
    <s v="Kids"/>
    <x v="3"/>
    <x v="4"/>
    <m/>
    <x v="2"/>
    <x v="4"/>
    <s v="No"/>
    <m/>
    <s v="Available"/>
    <n v="6437.85"/>
    <m/>
    <s v="Invalid"/>
    <s v="Exclude"/>
    <n v="0"/>
    <s v="Insufficient Data"/>
    <s v="Missing Information"/>
    <s v="Exclude"/>
    <d v="2025-03-09T00:00:00"/>
    <d v="2025-03-09T00:00:00"/>
    <s v="Yes"/>
    <s v="Online"/>
    <s v="Mumbai"/>
    <s v="Mumbai"/>
    <n v="1231.3"/>
    <s v="Valid Profit"/>
    <s v="Include"/>
  </r>
  <r>
    <n v="2403"/>
    <s v="Women"/>
    <x v="3"/>
    <x v="4"/>
    <s v="XL"/>
    <x v="0"/>
    <x v="2"/>
    <s v="Yes"/>
    <m/>
    <s v="Available"/>
    <m/>
    <n v="1.1299999999999999"/>
    <s v="Invalid"/>
    <s v="Exclude"/>
    <n v="0"/>
    <s v="Insufficient Data"/>
    <s v="Missing Information"/>
    <s v="Exclude"/>
    <d v="2024-08-24T00:00:00"/>
    <d v="2024-08-24T00:00:00"/>
    <s v="Yes"/>
    <s v="Retail"/>
    <s v="Delhi"/>
    <s v="Delhi"/>
    <n v="1309.54"/>
    <s v="Invalid Profit"/>
    <s v="Exclude"/>
  </r>
  <r>
    <n v="2404"/>
    <s v="Men"/>
    <x v="2"/>
    <x v="3"/>
    <s v="XL"/>
    <x v="0"/>
    <x v="2"/>
    <s v="Yes"/>
    <m/>
    <s v="Available"/>
    <m/>
    <n v="0.09"/>
    <s v="Valid"/>
    <s v="Include"/>
    <n v="0"/>
    <s v="Insufficient Data"/>
    <s v="Missing Information"/>
    <s v="Exclude"/>
    <d v="2024-01-25T00:00:00"/>
    <d v="2024-01-25T00:00:00"/>
    <s v="Yes"/>
    <s v="Online"/>
    <s v="Pune"/>
    <s v="Pune"/>
    <n v="-501.36"/>
    <s v="Loss Making Sales"/>
    <s v="Exclude"/>
  </r>
  <r>
    <n v="2405"/>
    <s v="Men"/>
    <x v="4"/>
    <x v="12"/>
    <n v="6"/>
    <x v="1"/>
    <x v="6"/>
    <s v="Yes"/>
    <n v="1"/>
    <s v="Sold"/>
    <m/>
    <m/>
    <s v="Invalid"/>
    <s v="Exclude"/>
    <n v="0"/>
    <s v="Insufficient Data"/>
    <s v="Missing Information"/>
    <s v="Exclude"/>
    <d v="2024-11-17T00:00:00"/>
    <d v="2024-11-17T00:00:00"/>
    <s v="Yes"/>
    <s v="Online"/>
    <s v="Kolkata"/>
    <s v="Kolkata"/>
    <n v="69.95"/>
    <s v="Valid Profit"/>
    <s v="Include"/>
  </r>
  <r>
    <n v="2406"/>
    <s v="Men"/>
    <x v="0"/>
    <x v="9"/>
    <s v="L"/>
    <x v="0"/>
    <x v="1"/>
    <s v="Yes"/>
    <n v="4"/>
    <s v="Sold"/>
    <n v="6458.72"/>
    <m/>
    <s v="Invalid"/>
    <s v="Exclude"/>
    <n v="0"/>
    <n v="25834.880000000001"/>
    <s v="Valid Revenue"/>
    <s v="Include"/>
    <d v="2023-09-17T00:00:00"/>
    <d v="2023-09-17T00:00:00"/>
    <s v="Yes"/>
    <s v="Online"/>
    <s v="Mumbai"/>
    <s v="Mumbai"/>
    <n v="402"/>
    <s v="Valid Profit"/>
    <s v="Include"/>
  </r>
  <r>
    <n v="2407"/>
    <s v="Kids"/>
    <x v="3"/>
    <x v="11"/>
    <n v="6"/>
    <x v="1"/>
    <x v="6"/>
    <s v="Yes"/>
    <m/>
    <s v="Available"/>
    <n v="9193.15"/>
    <m/>
    <s v="Invalid"/>
    <s v="Exclude"/>
    <n v="0"/>
    <s v="Insufficient Data"/>
    <s v="Missing Information"/>
    <s v="Exclude"/>
    <d v="2023-12-30T00:00:00"/>
    <d v="2023-12-30T00:00:00"/>
    <s v="Yes"/>
    <s v="Online"/>
    <s v="Kolkata"/>
    <s v="Kolkata"/>
    <n v="521.77"/>
    <s v="Valid Profit"/>
    <s v="Include"/>
  </r>
  <r>
    <n v="2408"/>
    <s v="Men"/>
    <x v="1"/>
    <x v="2"/>
    <s v="XL"/>
    <x v="0"/>
    <x v="2"/>
    <s v="Yes"/>
    <n v="1"/>
    <s v="Sold"/>
    <m/>
    <m/>
    <s v="Invalid"/>
    <s v="Exclude"/>
    <n v="0"/>
    <s v="Insufficient Data"/>
    <s v="Missing Information"/>
    <s v="Exclude"/>
    <d v="2024-10-09T00:00:00"/>
    <d v="2024-10-09T00:00:00"/>
    <s v="Yes"/>
    <s v="Retail"/>
    <s v="bengaluru"/>
    <s v="Bengaluru"/>
    <n v="1731.86"/>
    <s v="Valid Profit"/>
    <s v="Include"/>
  </r>
  <r>
    <n v="2409"/>
    <s v="Men"/>
    <x v="4"/>
    <x v="13"/>
    <s v="M"/>
    <x v="0"/>
    <x v="0"/>
    <s v="Yes"/>
    <m/>
    <s v="Available"/>
    <m/>
    <m/>
    <s v="Invalid"/>
    <s v="Exclude"/>
    <n v="0"/>
    <s v="Insufficient Data"/>
    <s v="Missing Information"/>
    <s v="Exclude"/>
    <d v="2025-01-19T00:00:00"/>
    <d v="2025-01-19T00:00:00"/>
    <s v="Yes"/>
    <s v="Retail"/>
    <s v="bengaluru"/>
    <s v="Bengaluru"/>
    <n v="2993.72"/>
    <s v="Valid Profit"/>
    <s v="Include"/>
  </r>
  <r>
    <n v="2410"/>
    <s v="Kids"/>
    <x v="4"/>
    <x v="8"/>
    <m/>
    <x v="2"/>
    <x v="4"/>
    <s v="No"/>
    <m/>
    <s v="Available"/>
    <m/>
    <n v="1.1100000000000001"/>
    <s v="Invalid"/>
    <s v="Exclude"/>
    <n v="0"/>
    <s v="Insufficient Data"/>
    <s v="Missing Information"/>
    <s v="Exclude"/>
    <d v="2025-03-27T00:00:00"/>
    <d v="2025-03-27T00:00:00"/>
    <s v="Yes"/>
    <s v="Retail"/>
    <s v="Hyderabad"/>
    <s v="Hyderabad"/>
    <n v="1344.49"/>
    <s v="Valid Profit"/>
    <s v="Include"/>
  </r>
  <r>
    <n v="2025"/>
    <s v="Men"/>
    <x v="2"/>
    <x v="3"/>
    <s v="L"/>
    <x v="0"/>
    <x v="1"/>
    <s v="Yes"/>
    <n v="1"/>
    <s v="Sold"/>
    <n v="8903.17"/>
    <m/>
    <s v="Invalid"/>
    <s v="Exclude"/>
    <n v="0"/>
    <n v="8903.17"/>
    <s v="Valid Revenue"/>
    <s v="Include"/>
    <m/>
    <s v="Missing Date"/>
    <s v="No"/>
    <s v="Retail"/>
    <s v="Kolkata"/>
    <s v="Kolkata"/>
    <n v="3808.81"/>
    <s v="Valid Profit"/>
    <s v="Include"/>
  </r>
  <r>
    <n v="2412"/>
    <s v="Kids"/>
    <x v="2"/>
    <x v="3"/>
    <s v="XL"/>
    <x v="0"/>
    <x v="2"/>
    <s v="Yes"/>
    <n v="1"/>
    <s v="Sold"/>
    <n v="4920.3"/>
    <n v="0.14000000000000001"/>
    <s v="Valid"/>
    <s v="Include"/>
    <n v="4231.46"/>
    <n v="4231.4580000000005"/>
    <s v="Valid Revenue"/>
    <s v="Include"/>
    <m/>
    <s v="Missing Date"/>
    <s v="No"/>
    <s v="Retail"/>
    <s v="Mumbai"/>
    <s v="Mumbai"/>
    <n v="1135.72"/>
    <s v="Valid Profit"/>
    <s v="Include"/>
  </r>
  <r>
    <n v="2413"/>
    <s v="Men"/>
    <x v="0"/>
    <x v="5"/>
    <s v="XL"/>
    <x v="0"/>
    <x v="2"/>
    <s v="Yes"/>
    <n v="3"/>
    <s v="Sold"/>
    <n v="7005.67"/>
    <n v="0.15"/>
    <s v="Valid"/>
    <s v="Include"/>
    <n v="17864.46"/>
    <n v="17864.458500000001"/>
    <s v="Valid Revenue"/>
    <s v="Include"/>
    <m/>
    <s v="Missing Date"/>
    <s v="No"/>
    <s v="Retail"/>
    <s v="Kolkata"/>
    <s v="Kolkata"/>
    <n v="2329.98"/>
    <s v="Valid Profit"/>
    <s v="Include"/>
  </r>
  <r>
    <n v="2414"/>
    <s v="Women"/>
    <x v="4"/>
    <x v="8"/>
    <s v="XL"/>
    <x v="0"/>
    <x v="2"/>
    <s v="Yes"/>
    <m/>
    <s v="Available"/>
    <n v="8141.8"/>
    <m/>
    <s v="Invalid"/>
    <s v="Exclude"/>
    <n v="0"/>
    <s v="Insufficient Data"/>
    <s v="Missing Information"/>
    <s v="Exclude"/>
    <d v="2024-01-25T00:00:00"/>
    <d v="2024-01-25T00:00:00"/>
    <s v="Yes"/>
    <s v="Online"/>
    <s v="Hyderabad"/>
    <s v="Hyderabad"/>
    <n v="-829.35"/>
    <s v="Loss Making Sales"/>
    <s v="Exclude"/>
  </r>
  <r>
    <n v="2415"/>
    <s v="Women"/>
    <x v="3"/>
    <x v="11"/>
    <n v="8"/>
    <x v="1"/>
    <x v="10"/>
    <s v="Yes"/>
    <n v="3"/>
    <s v="Sold"/>
    <n v="6178.39"/>
    <m/>
    <s v="Invalid"/>
    <s v="Exclude"/>
    <n v="0"/>
    <n v="18535.170000000002"/>
    <s v="Valid Revenue"/>
    <s v="Include"/>
    <d v="2024-07-22T00:00:00"/>
    <d v="2024-07-22T00:00:00"/>
    <s v="Yes"/>
    <s v="Retail"/>
    <s v="Bangalore"/>
    <s v="Bangalore"/>
    <n v="73.75"/>
    <s v="Valid Profit"/>
    <s v="Include"/>
  </r>
  <r>
    <n v="2416"/>
    <s v="Kids"/>
    <x v="1"/>
    <x v="6"/>
    <n v="9"/>
    <x v="1"/>
    <x v="5"/>
    <s v="Yes"/>
    <n v="3"/>
    <s v="Sold"/>
    <n v="6245.23"/>
    <n v="1.1499999999999999"/>
    <s v="Invalid"/>
    <s v="Exclude"/>
    <n v="-2810.35"/>
    <s v="Insufficient Data"/>
    <s v="Missing Information"/>
    <s v="Exclude"/>
    <d v="2024-12-14T00:00:00"/>
    <d v="2024-12-14T00:00:00"/>
    <s v="Yes"/>
    <s v="Retail"/>
    <s v="Mumbai"/>
    <s v="Mumbai"/>
    <n v="3485.64"/>
    <s v="Valid Profit"/>
    <s v="Include"/>
  </r>
  <r>
    <n v="2417"/>
    <s v="Men"/>
    <x v="2"/>
    <x v="17"/>
    <m/>
    <x v="2"/>
    <x v="4"/>
    <s v="No"/>
    <m/>
    <s v="Available"/>
    <n v="8293.3799999999992"/>
    <n v="1.1200000000000001"/>
    <s v="Invalid"/>
    <s v="Exclude"/>
    <n v="0"/>
    <s v="Insufficient Data"/>
    <s v="Missing Information"/>
    <s v="Exclude"/>
    <d v="2024-12-29T00:00:00"/>
    <d v="2024-12-29T00:00:00"/>
    <s v="Yes"/>
    <s v="Retail"/>
    <s v="bengaluru"/>
    <s v="Bengaluru"/>
    <n v="1727.06"/>
    <s v="Valid Profit"/>
    <s v="Include"/>
  </r>
  <r>
    <n v="2418"/>
    <s v="Men"/>
    <x v="1"/>
    <x v="15"/>
    <s v="XL"/>
    <x v="0"/>
    <x v="2"/>
    <s v="Yes"/>
    <m/>
    <s v="Available"/>
    <n v="9288.75"/>
    <n v="0.54"/>
    <s v="Valid"/>
    <s v="Include"/>
    <n v="0"/>
    <s v="Insufficient Data"/>
    <s v="Missing Information"/>
    <s v="Exclude"/>
    <d v="2025-04-29T00:00:00"/>
    <d v="2025-04-29T00:00:00"/>
    <s v="Yes"/>
    <s v="Retail"/>
    <s v="Mumbai"/>
    <s v="Mumbai"/>
    <n v="3110.43"/>
    <s v="Valid Profit"/>
    <s v="Include"/>
  </r>
  <r>
    <n v="2419"/>
    <s v="Men"/>
    <x v="2"/>
    <x v="17"/>
    <s v="L"/>
    <x v="0"/>
    <x v="1"/>
    <s v="Yes"/>
    <m/>
    <s v="Available"/>
    <n v="8738.99"/>
    <n v="0.47"/>
    <s v="Valid"/>
    <s v="Include"/>
    <n v="0"/>
    <s v="Insufficient Data"/>
    <s v="Missing Information"/>
    <s v="Exclude"/>
    <d v="2024-07-14T00:00:00"/>
    <d v="2024-07-14T00:00:00"/>
    <s v="Yes"/>
    <s v="Online"/>
    <s v="Hyderabad"/>
    <s v="Hyderabad"/>
    <n v="2868.49"/>
    <s v="Valid Profit"/>
    <s v="Include"/>
  </r>
  <r>
    <n v="2420"/>
    <s v="Kids"/>
    <x v="4"/>
    <x v="13"/>
    <n v="9"/>
    <x v="1"/>
    <x v="5"/>
    <s v="Yes"/>
    <m/>
    <s v="Available"/>
    <m/>
    <n v="1.02"/>
    <s v="Invalid"/>
    <s v="Exclude"/>
    <n v="0"/>
    <s v="Insufficient Data"/>
    <s v="Missing Information"/>
    <s v="Exclude"/>
    <d v="2024-04-11T00:00:00"/>
    <d v="2024-04-11T00:00:00"/>
    <s v="Yes"/>
    <s v="Online"/>
    <s v="Hyderabad"/>
    <s v="Hyderabad"/>
    <n v="1664.6"/>
    <s v="Valid Profit"/>
    <s v="Include"/>
  </r>
  <r>
    <n v="2421"/>
    <s v="Women"/>
    <x v="3"/>
    <x v="4"/>
    <s v="M"/>
    <x v="0"/>
    <x v="0"/>
    <s v="Yes"/>
    <n v="2"/>
    <s v="Sold"/>
    <n v="8136.39"/>
    <m/>
    <s v="Invalid"/>
    <s v="Exclude"/>
    <n v="0"/>
    <n v="16272.78"/>
    <s v="Valid Revenue"/>
    <s v="Include"/>
    <d v="2025-03-10T00:00:00"/>
    <d v="2025-03-10T00:00:00"/>
    <s v="Yes"/>
    <s v="Retail"/>
    <s v="Pune"/>
    <s v="Pune"/>
    <n v="3398.15"/>
    <s v="Valid Profit"/>
    <s v="Include"/>
  </r>
  <r>
    <n v="2422"/>
    <s v="Kids"/>
    <x v="1"/>
    <x v="1"/>
    <m/>
    <x v="2"/>
    <x v="4"/>
    <s v="No"/>
    <n v="4"/>
    <s v="Sold"/>
    <m/>
    <m/>
    <s v="Invalid"/>
    <s v="Exclude"/>
    <n v="0"/>
    <s v="Insufficient Data"/>
    <s v="Missing Information"/>
    <s v="Exclude"/>
    <d v="2024-07-23T00:00:00"/>
    <d v="2024-07-23T00:00:00"/>
    <s v="Yes"/>
    <s v="Retail"/>
    <s v="Mumbai"/>
    <s v="Mumbai"/>
    <n v="3044.66"/>
    <s v="Valid Profit"/>
    <s v="Include"/>
  </r>
  <r>
    <n v="2025"/>
    <s v="Kids"/>
    <x v="0"/>
    <x v="5"/>
    <n v="11"/>
    <x v="1"/>
    <x v="3"/>
    <s v="Yes"/>
    <m/>
    <s v="Available"/>
    <n v="4554.97"/>
    <m/>
    <s v="Invalid"/>
    <s v="Exclude"/>
    <n v="0"/>
    <s v="Insufficient Data"/>
    <s v="Missing Information"/>
    <s v="Exclude"/>
    <d v="2025-03-05T00:00:00"/>
    <d v="2025-03-05T00:00:00"/>
    <s v="Yes"/>
    <s v="Retail"/>
    <s v="Hyderabad"/>
    <s v="Hyderabad"/>
    <n v="2802.1"/>
    <s v="Valid Profit"/>
    <s v="Include"/>
  </r>
  <r>
    <n v="2424"/>
    <s v="Women"/>
    <x v="4"/>
    <x v="8"/>
    <n v="10"/>
    <x v="1"/>
    <x v="9"/>
    <s v="Yes"/>
    <m/>
    <s v="Available"/>
    <n v="7634.65"/>
    <m/>
    <s v="Invalid"/>
    <s v="Exclude"/>
    <n v="0"/>
    <s v="Insufficient Data"/>
    <s v="Missing Information"/>
    <s v="Exclude"/>
    <m/>
    <s v="Missing Date"/>
    <s v="No"/>
    <s v="Online"/>
    <s v="Kolkata"/>
    <s v="Kolkata"/>
    <n v="1749.8"/>
    <s v="Valid Profit"/>
    <s v="Include"/>
  </r>
  <r>
    <n v="2425"/>
    <s v="Kids"/>
    <x v="0"/>
    <x v="14"/>
    <s v="XL"/>
    <x v="0"/>
    <x v="2"/>
    <s v="Yes"/>
    <m/>
    <s v="Available"/>
    <m/>
    <n v="0.38"/>
    <s v="Valid"/>
    <s v="Include"/>
    <n v="0"/>
    <s v="Insufficient Data"/>
    <s v="Missing Information"/>
    <s v="Exclude"/>
    <d v="2024-12-30T00:00:00"/>
    <d v="2024-12-30T00:00:00"/>
    <s v="Yes"/>
    <s v="Online"/>
    <s v="bengaluru"/>
    <s v="Bengaluru"/>
    <n v="3058.78"/>
    <s v="Valid Profit"/>
    <s v="Include"/>
  </r>
  <r>
    <n v="2426"/>
    <s v="Kids"/>
    <x v="2"/>
    <x v="17"/>
    <s v="M"/>
    <x v="0"/>
    <x v="0"/>
    <s v="Yes"/>
    <m/>
    <s v="Available"/>
    <n v="2278.67"/>
    <n v="0.56000000000000005"/>
    <s v="Valid"/>
    <s v="Include"/>
    <n v="0"/>
    <s v="Insufficient Data"/>
    <s v="Missing Information"/>
    <s v="Exclude"/>
    <d v="2025-03-05T00:00:00"/>
    <d v="2025-03-05T00:00:00"/>
    <s v="Yes"/>
    <s v="Retail"/>
    <s v="Pune"/>
    <s v="Pune"/>
    <n v="-72.52"/>
    <s v="Loss Making Sales"/>
    <s v="Exclude"/>
  </r>
  <r>
    <n v="2427"/>
    <s v="Men"/>
    <x v="3"/>
    <x v="16"/>
    <n v="7"/>
    <x v="1"/>
    <x v="8"/>
    <s v="Yes"/>
    <m/>
    <s v="Available"/>
    <n v="2904.11"/>
    <m/>
    <s v="Invalid"/>
    <s v="Exclude"/>
    <n v="0"/>
    <s v="Insufficient Data"/>
    <s v="Missing Information"/>
    <s v="Exclude"/>
    <d v="2025-06-13T00:00:00"/>
    <d v="2025-06-13T00:00:00"/>
    <s v="Yes"/>
    <s v="Online"/>
    <s v="Delhi"/>
    <s v="Delhi"/>
    <n v="1683.98"/>
    <s v="Valid Profit"/>
    <s v="Include"/>
  </r>
  <r>
    <n v="2428"/>
    <s v="Kids"/>
    <x v="4"/>
    <x v="12"/>
    <n v="12"/>
    <x v="1"/>
    <x v="7"/>
    <s v="Yes"/>
    <n v="2"/>
    <s v="Sold"/>
    <m/>
    <m/>
    <s v="Invalid"/>
    <s v="Exclude"/>
    <n v="0"/>
    <s v="Insufficient Data"/>
    <s v="Missing Information"/>
    <s v="Exclude"/>
    <d v="2024-12-07T00:00:00"/>
    <d v="2024-12-07T00:00:00"/>
    <s v="Yes"/>
    <s v="Retail"/>
    <s v="Mumbai"/>
    <s v="Mumbai"/>
    <n v="427.51"/>
    <s v="Valid Profit"/>
    <s v="Include"/>
  </r>
  <r>
    <n v="2429"/>
    <s v="Kids"/>
    <x v="2"/>
    <x v="17"/>
    <s v="L"/>
    <x v="0"/>
    <x v="1"/>
    <s v="Yes"/>
    <m/>
    <s v="Available"/>
    <m/>
    <m/>
    <s v="Invalid"/>
    <s v="Exclude"/>
    <n v="0"/>
    <s v="Insufficient Data"/>
    <s v="Missing Information"/>
    <s v="Exclude"/>
    <d v="2025-05-25T00:00:00"/>
    <d v="2025-05-25T00:00:00"/>
    <s v="Yes"/>
    <s v="Online"/>
    <s v="Mumbai"/>
    <s v="Mumbai"/>
    <n v="550.48"/>
    <s v="Valid Profit"/>
    <s v="Include"/>
  </r>
  <r>
    <n v="2430"/>
    <s v="Women"/>
    <x v="1"/>
    <x v="1"/>
    <n v="12"/>
    <x v="1"/>
    <x v="7"/>
    <s v="Yes"/>
    <n v="3"/>
    <s v="Sold"/>
    <m/>
    <n v="0.1"/>
    <s v="Valid"/>
    <s v="Include"/>
    <n v="0"/>
    <s v="Insufficient Data"/>
    <s v="Missing Information"/>
    <s v="Exclude"/>
    <d v="2025-07-09T00:00:00"/>
    <d v="2025-07-09T00:00:00"/>
    <s v="Yes"/>
    <s v="Online"/>
    <s v="Pune"/>
    <s v="Pune"/>
    <n v="215.3"/>
    <s v="Valid Profit"/>
    <s v="Include"/>
  </r>
  <r>
    <n v="2431"/>
    <s v="Women"/>
    <x v="2"/>
    <x v="3"/>
    <s v="L"/>
    <x v="0"/>
    <x v="1"/>
    <s v="Yes"/>
    <n v="1"/>
    <s v="Sold"/>
    <m/>
    <m/>
    <s v="Invalid"/>
    <s v="Exclude"/>
    <n v="0"/>
    <s v="Insufficient Data"/>
    <s v="Missing Information"/>
    <s v="Exclude"/>
    <d v="2024-11-15T00:00:00"/>
    <d v="2024-11-15T00:00:00"/>
    <s v="Yes"/>
    <s v="Online"/>
    <s v="Hyderabad"/>
    <s v="Hyderabad"/>
    <n v="1627.78"/>
    <s v="Valid Profit"/>
    <s v="Include"/>
  </r>
  <r>
    <n v="2432"/>
    <s v="Women"/>
    <x v="4"/>
    <x v="13"/>
    <s v="L"/>
    <x v="0"/>
    <x v="1"/>
    <s v="Yes"/>
    <n v="1"/>
    <s v="Sold"/>
    <n v="3036.61"/>
    <n v="0.86"/>
    <s v="Valid"/>
    <s v="Include"/>
    <n v="425.13"/>
    <n v="425.12540000000007"/>
    <s v="Valid Revenue"/>
    <s v="Include"/>
    <d v="2024-10-26T00:00:00"/>
    <d v="2024-10-26T00:00:00"/>
    <s v="Yes"/>
    <s v="Online"/>
    <s v="Mumbai"/>
    <s v="Mumbai"/>
    <n v="3754.3"/>
    <s v="Invalid Profit"/>
    <s v="Exclude"/>
  </r>
  <r>
    <n v="2433"/>
    <s v="Men"/>
    <x v="4"/>
    <x v="13"/>
    <m/>
    <x v="2"/>
    <x v="4"/>
    <s v="No"/>
    <n v="4"/>
    <s v="Sold"/>
    <n v="7154.83"/>
    <m/>
    <s v="Invalid"/>
    <s v="Exclude"/>
    <n v="0"/>
    <n v="28619.32"/>
    <s v="Valid Revenue"/>
    <s v="Include"/>
    <m/>
    <s v="Missing Date"/>
    <s v="No"/>
    <s v="Retail"/>
    <s v="Pune"/>
    <s v="Pune"/>
    <n v="-620.53"/>
    <s v="Loss Making Sales"/>
    <s v="Exclude"/>
  </r>
  <r>
    <n v="2434"/>
    <s v="Kids"/>
    <x v="0"/>
    <x v="9"/>
    <s v="M"/>
    <x v="0"/>
    <x v="0"/>
    <s v="Yes"/>
    <n v="-1"/>
    <s v="Check Return/Refund"/>
    <n v="3019.25"/>
    <n v="0.79"/>
    <s v="Valid"/>
    <s v="Include"/>
    <n v="-634.04"/>
    <n v="-634.0424999999999"/>
    <s v="Negative Revenue"/>
    <s v="Exclude"/>
    <d v="2025-02-11T00:00:00"/>
    <d v="2025-02-11T00:00:00"/>
    <s v="Yes"/>
    <s v="Online"/>
    <s v="Hyderabad"/>
    <s v="Hyderabad"/>
    <n v="387.15"/>
    <s v="Invalid Profit"/>
    <s v="Exclude"/>
  </r>
  <r>
    <n v="2435"/>
    <s v="Kids"/>
    <x v="2"/>
    <x v="7"/>
    <s v="XL"/>
    <x v="0"/>
    <x v="2"/>
    <s v="Yes"/>
    <m/>
    <s v="Available"/>
    <n v="5853.58"/>
    <m/>
    <s v="Invalid"/>
    <s v="Exclude"/>
    <n v="0"/>
    <s v="Insufficient Data"/>
    <s v="Missing Information"/>
    <s v="Exclude"/>
    <d v="2024-04-01T00:00:00"/>
    <d v="2024-04-01T00:00:00"/>
    <s v="Yes"/>
    <s v="Retail"/>
    <s v="Kolkata"/>
    <s v="Kolkata"/>
    <n v="2378.8200000000002"/>
    <s v="Valid Profit"/>
    <s v="Include"/>
  </r>
  <r>
    <n v="2436"/>
    <s v="Kids"/>
    <x v="4"/>
    <x v="19"/>
    <n v="8"/>
    <x v="1"/>
    <x v="10"/>
    <s v="Yes"/>
    <n v="0"/>
    <s v="Available"/>
    <m/>
    <n v="0.81"/>
    <s v="Valid"/>
    <s v="Include"/>
    <n v="0"/>
    <s v="Insufficient Data"/>
    <s v="Missing Information"/>
    <s v="Exclude"/>
    <m/>
    <s v="Missing Date"/>
    <s v="No"/>
    <s v="Online"/>
    <s v="bengaluru"/>
    <s v="Bengaluru"/>
    <n v="2213.84"/>
    <s v="Invalid Profit"/>
    <s v="Exclude"/>
  </r>
  <r>
    <n v="2437"/>
    <s v="Women"/>
    <x v="3"/>
    <x v="16"/>
    <s v="XL"/>
    <x v="0"/>
    <x v="2"/>
    <s v="Yes"/>
    <n v="3"/>
    <s v="Sold"/>
    <m/>
    <n v="0.53"/>
    <s v="Valid"/>
    <s v="Include"/>
    <n v="0"/>
    <s v="Insufficient Data"/>
    <s v="Missing Information"/>
    <s v="Exclude"/>
    <d v="2024-07-31T00:00:00"/>
    <d v="2024-07-31T00:00:00"/>
    <s v="Yes"/>
    <s v="Retail"/>
    <s v="Hyderabad"/>
    <s v="Hyderabad"/>
    <n v="-281.42"/>
    <s v="Loss Making Sales"/>
    <s v="Exclude"/>
  </r>
  <r>
    <n v="2438"/>
    <s v="Men"/>
    <x v="0"/>
    <x v="9"/>
    <n v="8"/>
    <x v="1"/>
    <x v="10"/>
    <s v="Yes"/>
    <m/>
    <s v="Available"/>
    <m/>
    <m/>
    <s v="Invalid"/>
    <s v="Exclude"/>
    <n v="0"/>
    <s v="Insufficient Data"/>
    <s v="Missing Information"/>
    <s v="Exclude"/>
    <d v="2024-11-24T00:00:00"/>
    <d v="2024-11-24T00:00:00"/>
    <s v="Yes"/>
    <s v="Retail"/>
    <s v="Mumbai"/>
    <s v="Mumbai"/>
    <n v="2965.39"/>
    <s v="Valid Profit"/>
    <s v="Include"/>
  </r>
  <r>
    <n v="2439"/>
    <s v="Men"/>
    <x v="2"/>
    <x v="3"/>
    <s v="L"/>
    <x v="0"/>
    <x v="1"/>
    <s v="Yes"/>
    <n v="-1"/>
    <s v="Check Return/Refund"/>
    <n v="3239.59"/>
    <m/>
    <s v="Invalid"/>
    <s v="Exclude"/>
    <n v="0"/>
    <n v="-3239.59"/>
    <s v="Negative Revenue"/>
    <s v="Exclude"/>
    <d v="2025-03-03T00:00:00"/>
    <d v="2025-03-03T00:00:00"/>
    <s v="Yes"/>
    <s v="Retail"/>
    <s v="Bangalore"/>
    <s v="Bangalore"/>
    <n v="3467.1"/>
    <s v="Invalid Profit"/>
    <s v="Exclude"/>
  </r>
  <r>
    <n v="2440"/>
    <s v="Women"/>
    <x v="4"/>
    <x v="12"/>
    <s v="XL"/>
    <x v="0"/>
    <x v="2"/>
    <s v="Yes"/>
    <n v="-1"/>
    <s v="Check Return/Refund"/>
    <n v="7510.8"/>
    <m/>
    <s v="Invalid"/>
    <s v="Exclude"/>
    <n v="0"/>
    <n v="-7510.8"/>
    <s v="Negative Revenue"/>
    <s v="Exclude"/>
    <d v="2024-11-12T00:00:00"/>
    <d v="2024-11-12T00:00:00"/>
    <s v="Yes"/>
    <s v="Retail"/>
    <s v="Kolkata"/>
    <s v="Kolkata"/>
    <n v="2989.6"/>
    <s v="Invalid Profit"/>
    <s v="Exclude"/>
  </r>
  <r>
    <n v="2441"/>
    <s v="Women"/>
    <x v="0"/>
    <x v="9"/>
    <s v="XL"/>
    <x v="0"/>
    <x v="2"/>
    <s v="Yes"/>
    <m/>
    <s v="Available"/>
    <m/>
    <n v="1.1100000000000001"/>
    <s v="Invalid"/>
    <s v="Exclude"/>
    <n v="0"/>
    <s v="Insufficient Data"/>
    <s v="Missing Information"/>
    <s v="Exclude"/>
    <m/>
    <s v="Missing Date"/>
    <s v="No"/>
    <s v="Retail"/>
    <s v="Pune"/>
    <s v="Pune"/>
    <n v="-219.02"/>
    <s v="Loss Making Sales"/>
    <s v="Exclude"/>
  </r>
  <r>
    <n v="2442"/>
    <s v="Men"/>
    <x v="1"/>
    <x v="1"/>
    <s v="L"/>
    <x v="0"/>
    <x v="1"/>
    <s v="Yes"/>
    <m/>
    <s v="Available"/>
    <m/>
    <n v="0.04"/>
    <s v="Valid"/>
    <s v="Include"/>
    <n v="0"/>
    <s v="Insufficient Data"/>
    <s v="Missing Information"/>
    <s v="Exclude"/>
    <d v="2025-01-26T00:00:00"/>
    <d v="2025-01-26T00:00:00"/>
    <s v="Yes"/>
    <s v="Online"/>
    <s v="Mumbai"/>
    <s v="Mumbai"/>
    <n v="3083.26"/>
    <s v="Invalid Profit"/>
    <s v="Exclude"/>
  </r>
  <r>
    <n v="2443"/>
    <s v="Women"/>
    <x v="4"/>
    <x v="19"/>
    <s v="M"/>
    <x v="0"/>
    <x v="0"/>
    <s v="Yes"/>
    <n v="1"/>
    <s v="Sold"/>
    <n v="6271.66"/>
    <m/>
    <s v="Invalid"/>
    <s v="Exclude"/>
    <n v="0"/>
    <n v="6271.66"/>
    <s v="Valid Revenue"/>
    <s v="Include"/>
    <d v="2025-03-15T00:00:00"/>
    <d v="2025-03-15T00:00:00"/>
    <s v="Yes"/>
    <s v="Retail"/>
    <s v="Mumbai"/>
    <s v="Mumbai"/>
    <n v="2449.4299999999998"/>
    <s v="Valid Profit"/>
    <s v="Include"/>
  </r>
  <r>
    <n v="2444"/>
    <s v="Women"/>
    <x v="2"/>
    <x v="3"/>
    <s v="XL"/>
    <x v="0"/>
    <x v="2"/>
    <s v="Yes"/>
    <n v="3"/>
    <s v="Sold"/>
    <n v="3676.04"/>
    <m/>
    <s v="Invalid"/>
    <s v="Exclude"/>
    <n v="0"/>
    <n v="11028.119999999999"/>
    <s v="Valid Revenue"/>
    <s v="Include"/>
    <d v="2025-05-25T00:00:00"/>
    <d v="2025-05-25T00:00:00"/>
    <s v="Yes"/>
    <s v="Retail"/>
    <s v="Pune"/>
    <s v="Pune"/>
    <n v="1621.74"/>
    <s v="Valid Profit"/>
    <s v="Include"/>
  </r>
  <r>
    <n v="2445"/>
    <s v="Women"/>
    <x v="4"/>
    <x v="8"/>
    <s v="XL"/>
    <x v="0"/>
    <x v="2"/>
    <s v="Yes"/>
    <m/>
    <s v="Available"/>
    <m/>
    <m/>
    <s v="Invalid"/>
    <s v="Exclude"/>
    <n v="0"/>
    <s v="Insufficient Data"/>
    <s v="Missing Information"/>
    <s v="Exclude"/>
    <d v="2024-12-02T00:00:00"/>
    <d v="2024-12-02T00:00:00"/>
    <s v="Yes"/>
    <s v="Online"/>
    <s v="Kolkata"/>
    <s v="Kolkata"/>
    <n v="141.93"/>
    <s v="Valid Profit"/>
    <s v="Include"/>
  </r>
  <r>
    <n v="2446"/>
    <s v="Men"/>
    <x v="1"/>
    <x v="6"/>
    <m/>
    <x v="2"/>
    <x v="4"/>
    <s v="No"/>
    <m/>
    <s v="Available"/>
    <n v="8062.11"/>
    <m/>
    <s v="Invalid"/>
    <s v="Exclude"/>
    <n v="0"/>
    <s v="Insufficient Data"/>
    <s v="Missing Information"/>
    <s v="Exclude"/>
    <m/>
    <s v="Missing Date"/>
    <s v="No"/>
    <s v="Online"/>
    <s v="Kolkata"/>
    <s v="Kolkata"/>
    <n v="3198.97"/>
    <s v="Valid Profit"/>
    <s v="Include"/>
  </r>
  <r>
    <n v="2447"/>
    <s v="Kids"/>
    <x v="2"/>
    <x v="7"/>
    <s v="XL"/>
    <x v="0"/>
    <x v="2"/>
    <s v="Yes"/>
    <m/>
    <s v="Available"/>
    <m/>
    <m/>
    <s v="Invalid"/>
    <s v="Exclude"/>
    <n v="0"/>
    <s v="Insufficient Data"/>
    <s v="Missing Information"/>
    <s v="Exclude"/>
    <d v="2024-05-04T00:00:00"/>
    <d v="2024-05-04T00:00:00"/>
    <s v="Yes"/>
    <s v="Online"/>
    <s v="Kolkata"/>
    <s v="Kolkata"/>
    <n v="1291.8"/>
    <s v="Valid Profit"/>
    <s v="Include"/>
  </r>
  <r>
    <n v="2003"/>
    <s v="Women"/>
    <x v="2"/>
    <x v="7"/>
    <s v="XL"/>
    <x v="0"/>
    <x v="2"/>
    <s v="Yes"/>
    <n v="2"/>
    <s v="Sold"/>
    <n v="8516.4500000000007"/>
    <n v="0.22"/>
    <s v="Valid"/>
    <s v="Include"/>
    <n v="13285.66"/>
    <n v="13285.662000000002"/>
    <s v="Valid Revenue"/>
    <s v="Include"/>
    <d v="2023-09-30T00:00:00"/>
    <d v="2023-09-30T00:00:00"/>
    <s v="Yes"/>
    <s v="Online"/>
    <s v="Kolkata"/>
    <s v="Kolkata"/>
    <n v="1764.52"/>
    <s v="Valid Profit"/>
    <s v="Include"/>
  </r>
  <r>
    <n v="2449"/>
    <s v="Women"/>
    <x v="0"/>
    <x v="0"/>
    <m/>
    <x v="2"/>
    <x v="4"/>
    <s v="No"/>
    <n v="-1"/>
    <s v="Check Return/Refund"/>
    <n v="3664.69"/>
    <m/>
    <s v="Invalid"/>
    <s v="Exclude"/>
    <n v="0"/>
    <n v="-3664.69"/>
    <s v="Negative Revenue"/>
    <s v="Exclude"/>
    <d v="2025-03-02T00:00:00"/>
    <d v="2025-03-02T00:00:00"/>
    <s v="Yes"/>
    <s v="Retail"/>
    <s v="Hyderabad"/>
    <s v="Hyderabad"/>
    <n v="-173.68"/>
    <s v="Loss Making Sales"/>
    <s v="Exclude"/>
  </r>
  <r>
    <n v="2450"/>
    <s v="Men"/>
    <x v="4"/>
    <x v="8"/>
    <n v="12"/>
    <x v="1"/>
    <x v="7"/>
    <s v="Yes"/>
    <m/>
    <s v="Available"/>
    <n v="7520.63"/>
    <m/>
    <s v="Invalid"/>
    <s v="Exclude"/>
    <n v="0"/>
    <s v="Insufficient Data"/>
    <s v="Missing Information"/>
    <s v="Exclude"/>
    <d v="2025-07-19T00:00:00"/>
    <d v="2025-07-19T00:00:00"/>
    <s v="Yes"/>
    <s v="Online"/>
    <s v="Kolkata"/>
    <s v="Kolkata"/>
    <n v="1786.43"/>
    <s v="Valid Profit"/>
    <s v="Include"/>
  </r>
  <r>
    <n v="2451"/>
    <s v="Kids"/>
    <x v="1"/>
    <x v="2"/>
    <m/>
    <x v="2"/>
    <x v="4"/>
    <s v="No"/>
    <n v="2"/>
    <s v="Sold"/>
    <m/>
    <n v="0.54"/>
    <s v="Valid"/>
    <s v="Include"/>
    <n v="0"/>
    <s v="Insufficient Data"/>
    <s v="Missing Information"/>
    <s v="Exclude"/>
    <d v="2023-11-04T00:00:00"/>
    <d v="2023-11-04T00:00:00"/>
    <s v="Yes"/>
    <s v="Online"/>
    <s v="Mumbai"/>
    <s v="Mumbai"/>
    <n v="2233.5700000000002"/>
    <s v="Invalid Profit"/>
    <s v="Exclude"/>
  </r>
  <r>
    <n v="2452"/>
    <s v="Men"/>
    <x v="2"/>
    <x v="17"/>
    <s v="XL"/>
    <x v="0"/>
    <x v="2"/>
    <s v="Yes"/>
    <m/>
    <s v="Available"/>
    <n v="8780.66"/>
    <m/>
    <s v="Invalid"/>
    <s v="Exclude"/>
    <n v="0"/>
    <s v="Insufficient Data"/>
    <s v="Missing Information"/>
    <s v="Exclude"/>
    <m/>
    <s v="Missing Date"/>
    <s v="No"/>
    <s v="Online"/>
    <s v="Bangalore"/>
    <s v="Bangalore"/>
    <n v="176.96"/>
    <s v="Valid Profit"/>
    <s v="Include"/>
  </r>
  <r>
    <n v="2453"/>
    <s v="Women"/>
    <x v="3"/>
    <x v="4"/>
    <s v="M"/>
    <x v="0"/>
    <x v="0"/>
    <s v="Yes"/>
    <m/>
    <s v="Available"/>
    <n v="9344.52"/>
    <m/>
    <s v="Invalid"/>
    <s v="Exclude"/>
    <n v="0"/>
    <s v="Insufficient Data"/>
    <s v="Missing Information"/>
    <s v="Exclude"/>
    <m/>
    <s v="Missing Date"/>
    <s v="No"/>
    <s v="Online"/>
    <s v="Pune"/>
    <s v="Pune"/>
    <n v="387.79"/>
    <s v="Valid Profit"/>
    <s v="Include"/>
  </r>
  <r>
    <n v="2454"/>
    <s v="Women"/>
    <x v="1"/>
    <x v="1"/>
    <s v="XL"/>
    <x v="0"/>
    <x v="2"/>
    <s v="Yes"/>
    <m/>
    <s v="Available"/>
    <m/>
    <n v="0.19"/>
    <s v="Valid"/>
    <s v="Include"/>
    <n v="0"/>
    <s v="Insufficient Data"/>
    <s v="Missing Information"/>
    <s v="Exclude"/>
    <d v="2025-02-25T00:00:00"/>
    <d v="2025-02-25T00:00:00"/>
    <s v="Yes"/>
    <s v="Online"/>
    <s v="Bangalore"/>
    <s v="Bangalore"/>
    <n v="3100.44"/>
    <s v="Valid Profit"/>
    <s v="Include"/>
  </r>
  <r>
    <n v="2455"/>
    <s v="Women"/>
    <x v="0"/>
    <x v="9"/>
    <m/>
    <x v="2"/>
    <x v="4"/>
    <s v="No"/>
    <m/>
    <s v="Available"/>
    <n v="4071.46"/>
    <m/>
    <s v="Invalid"/>
    <s v="Exclude"/>
    <n v="0"/>
    <s v="Insufficient Data"/>
    <s v="Missing Information"/>
    <s v="Exclude"/>
    <d v="2025-03-22T00:00:00"/>
    <d v="2025-03-22T00:00:00"/>
    <s v="Yes"/>
    <s v="Retail"/>
    <s v="Delhi"/>
    <s v="Delhi"/>
    <n v="2003.31"/>
    <s v="Valid Profit"/>
    <s v="Include"/>
  </r>
  <r>
    <n v="2456"/>
    <s v="Women"/>
    <x v="1"/>
    <x v="2"/>
    <s v="M"/>
    <x v="0"/>
    <x v="0"/>
    <s v="Yes"/>
    <n v="0"/>
    <s v="Available"/>
    <n v="4254.68"/>
    <m/>
    <s v="Invalid"/>
    <s v="Exclude"/>
    <n v="0"/>
    <n v="0"/>
    <s v="No Recorded Revenue"/>
    <s v="Exclude"/>
    <d v="2025-03-15T00:00:00"/>
    <d v="2025-03-15T00:00:00"/>
    <s v="Yes"/>
    <s v="Retail"/>
    <s v="Kolkata"/>
    <s v="Kolkata"/>
    <n v="3498.64"/>
    <s v="Invalid Profit"/>
    <s v="Exclude"/>
  </r>
  <r>
    <n v="2457"/>
    <s v="Women"/>
    <x v="1"/>
    <x v="6"/>
    <m/>
    <x v="2"/>
    <x v="4"/>
    <s v="No"/>
    <n v="0"/>
    <s v="Available"/>
    <n v="8206.2199999999993"/>
    <m/>
    <s v="Invalid"/>
    <s v="Exclude"/>
    <n v="0"/>
    <n v="0"/>
    <s v="No Recorded Revenue"/>
    <s v="Exclude"/>
    <d v="2025-03-04T00:00:00"/>
    <d v="2025-03-04T00:00:00"/>
    <s v="Yes"/>
    <s v="Retail"/>
    <s v="Bangalore"/>
    <s v="Bangalore"/>
    <n v="2443.4"/>
    <s v="Invalid Profit"/>
    <s v="Exclude"/>
  </r>
  <r>
    <n v="2458"/>
    <s v="Kids"/>
    <x v="1"/>
    <x v="15"/>
    <m/>
    <x v="2"/>
    <x v="4"/>
    <s v="No"/>
    <m/>
    <s v="Available"/>
    <m/>
    <m/>
    <s v="Invalid"/>
    <s v="Exclude"/>
    <n v="0"/>
    <s v="Insufficient Data"/>
    <s v="Missing Information"/>
    <s v="Exclude"/>
    <d v="2023-12-20T00:00:00"/>
    <d v="2023-12-20T00:00:00"/>
    <s v="Yes"/>
    <s v="Retail"/>
    <s v="Pune"/>
    <s v="Pune"/>
    <n v="573.21"/>
    <s v="Invalid Profit"/>
    <s v="Exclude"/>
  </r>
  <r>
    <n v="2459"/>
    <s v="Kids"/>
    <x v="4"/>
    <x v="8"/>
    <s v="M"/>
    <x v="0"/>
    <x v="0"/>
    <s v="Yes"/>
    <m/>
    <s v="Available"/>
    <n v="3572.52"/>
    <m/>
    <s v="Invalid"/>
    <s v="Exclude"/>
    <n v="0"/>
    <s v="Insufficient Data"/>
    <s v="Missing Information"/>
    <s v="Exclude"/>
    <d v="2024-04-20T00:00:00"/>
    <d v="2024-04-20T00:00:00"/>
    <s v="Yes"/>
    <s v="Retail"/>
    <s v="Kolkata"/>
    <s v="Kolkata"/>
    <n v="-404.04"/>
    <s v="Loss Making Sales"/>
    <s v="Exclude"/>
  </r>
  <r>
    <n v="2460"/>
    <s v="Women"/>
    <x v="4"/>
    <x v="13"/>
    <s v="XL"/>
    <x v="0"/>
    <x v="2"/>
    <s v="Yes"/>
    <n v="2"/>
    <s v="Sold"/>
    <n v="5482.96"/>
    <n v="0.35"/>
    <s v="Valid"/>
    <s v="Include"/>
    <n v="7127.85"/>
    <n v="7127.848"/>
    <s v="Valid Revenue"/>
    <s v="Include"/>
    <d v="2024-11-04T00:00:00"/>
    <d v="2024-11-04T00:00:00"/>
    <s v="Yes"/>
    <s v="Online"/>
    <s v="Kolkata"/>
    <s v="Kolkata"/>
    <n v="-823.8"/>
    <s v="Loss Making Sales"/>
    <s v="Exclude"/>
  </r>
  <r>
    <n v="2461"/>
    <s v="Women"/>
    <x v="4"/>
    <x v="19"/>
    <s v="L"/>
    <x v="0"/>
    <x v="1"/>
    <s v="Yes"/>
    <m/>
    <s v="Available"/>
    <n v="3939.92"/>
    <n v="0.63"/>
    <s v="Valid"/>
    <s v="Include"/>
    <n v="0"/>
    <s v="Insufficient Data"/>
    <s v="Missing Information"/>
    <s v="Exclude"/>
    <m/>
    <s v="Missing Date"/>
    <s v="No"/>
    <s v="Online"/>
    <s v="Pune"/>
    <s v="Pune"/>
    <n v="3146.03"/>
    <s v="Valid Profit"/>
    <s v="Include"/>
  </r>
  <r>
    <n v="2462"/>
    <s v="Men"/>
    <x v="4"/>
    <x v="13"/>
    <n v="8"/>
    <x v="1"/>
    <x v="10"/>
    <s v="Yes"/>
    <m/>
    <s v="Available"/>
    <n v="4468.7"/>
    <n v="0.49"/>
    <s v="Valid"/>
    <s v="Include"/>
    <n v="0"/>
    <s v="Insufficient Data"/>
    <s v="Missing Information"/>
    <s v="Exclude"/>
    <d v="2025-01-23T00:00:00"/>
    <d v="2025-01-23T00:00:00"/>
    <s v="Yes"/>
    <s v="Retail"/>
    <s v="Pune"/>
    <s v="Pune"/>
    <n v="2143.6"/>
    <s v="Valid Profit"/>
    <s v="Include"/>
  </r>
  <r>
    <n v="2037"/>
    <s v="Women"/>
    <x v="3"/>
    <x v="4"/>
    <s v="XL"/>
    <x v="0"/>
    <x v="2"/>
    <s v="Yes"/>
    <m/>
    <s v="Available"/>
    <m/>
    <m/>
    <s v="Invalid"/>
    <s v="Exclude"/>
    <n v="0"/>
    <s v="Insufficient Data"/>
    <s v="Missing Information"/>
    <s v="Exclude"/>
    <d v="2024-10-04T00:00:00"/>
    <d v="2024-10-04T00:00:00"/>
    <s v="Yes"/>
    <s v="Online"/>
    <s v="Delhi"/>
    <s v="Delhi"/>
    <n v="438.39"/>
    <s v="Valid Profit"/>
    <s v="Include"/>
  </r>
  <r>
    <n v="2464"/>
    <s v="Women"/>
    <x v="2"/>
    <x v="3"/>
    <s v="XL"/>
    <x v="0"/>
    <x v="2"/>
    <s v="Yes"/>
    <n v="3"/>
    <s v="Sold"/>
    <n v="2699.59"/>
    <m/>
    <s v="Invalid"/>
    <s v="Exclude"/>
    <n v="0"/>
    <n v="8098.77"/>
    <s v="Valid Revenue"/>
    <s v="Include"/>
    <d v="2024-06-30T00:00:00"/>
    <d v="2024-06-30T00:00:00"/>
    <s v="Yes"/>
    <s v="Retail"/>
    <s v="Hyderabad"/>
    <s v="Hyderabad"/>
    <n v="3507.56"/>
    <s v="Valid Profit"/>
    <s v="Include"/>
  </r>
  <r>
    <n v="2465"/>
    <s v="Kids"/>
    <x v="2"/>
    <x v="3"/>
    <n v="7"/>
    <x v="1"/>
    <x v="8"/>
    <s v="Yes"/>
    <n v="1"/>
    <s v="Sold"/>
    <n v="7814.02"/>
    <m/>
    <s v="Invalid"/>
    <s v="Exclude"/>
    <n v="0"/>
    <n v="7814.02"/>
    <s v="Valid Revenue"/>
    <s v="Include"/>
    <d v="2025-03-22T00:00:00"/>
    <d v="2025-03-22T00:00:00"/>
    <s v="Yes"/>
    <s v="Retail"/>
    <s v="Pune"/>
    <s v="Pune"/>
    <n v="684.07"/>
    <s v="Valid Profit"/>
    <s v="Include"/>
  </r>
  <r>
    <n v="2466"/>
    <s v="Women"/>
    <x v="1"/>
    <x v="6"/>
    <m/>
    <x v="2"/>
    <x v="4"/>
    <s v="No"/>
    <n v="-1"/>
    <s v="Check Return/Refund"/>
    <n v="6569.65"/>
    <m/>
    <s v="Invalid"/>
    <s v="Exclude"/>
    <n v="0"/>
    <n v="-6569.65"/>
    <s v="Negative Revenue"/>
    <s v="Exclude"/>
    <d v="2025-07-05T00:00:00"/>
    <d v="2025-07-05T00:00:00"/>
    <s v="Yes"/>
    <s v="Retail"/>
    <s v="Pune"/>
    <s v="Pune"/>
    <n v="3056.38"/>
    <s v="Invalid Profit"/>
    <s v="Exclude"/>
  </r>
  <r>
    <n v="2467"/>
    <s v="Kids"/>
    <x v="0"/>
    <x v="0"/>
    <s v="M"/>
    <x v="0"/>
    <x v="0"/>
    <s v="Yes"/>
    <n v="1"/>
    <s v="Sold"/>
    <n v="8484.82"/>
    <m/>
    <s v="Invalid"/>
    <s v="Exclude"/>
    <n v="0"/>
    <n v="8484.82"/>
    <s v="Valid Revenue"/>
    <s v="Include"/>
    <d v="2023-11-05T00:00:00"/>
    <d v="2023-11-05T00:00:00"/>
    <s v="Yes"/>
    <s v="Online"/>
    <s v="Mumbai"/>
    <s v="Mumbai"/>
    <n v="1899.54"/>
    <s v="Valid Profit"/>
    <s v="Include"/>
  </r>
  <r>
    <n v="2468"/>
    <s v="Women"/>
    <x v="1"/>
    <x v="15"/>
    <n v="7"/>
    <x v="1"/>
    <x v="8"/>
    <s v="Yes"/>
    <n v="0"/>
    <s v="Available"/>
    <n v="6012.23"/>
    <n v="0.62"/>
    <s v="Valid"/>
    <s v="Include"/>
    <n v="0"/>
    <n v="0"/>
    <s v="No Recorded Revenue"/>
    <s v="Exclude"/>
    <d v="2024-10-26T00:00:00"/>
    <d v="2024-10-26T00:00:00"/>
    <s v="Yes"/>
    <s v="Retail"/>
    <s v="bengaluru"/>
    <s v="Bengaluru"/>
    <n v="-1113.25"/>
    <s v="Loss Making Sales"/>
    <s v="Exclude"/>
  </r>
  <r>
    <n v="2469"/>
    <s v="Men"/>
    <x v="0"/>
    <x v="9"/>
    <s v="XL"/>
    <x v="0"/>
    <x v="2"/>
    <s v="Yes"/>
    <n v="4"/>
    <s v="Sold"/>
    <m/>
    <n v="1.08"/>
    <s v="Invalid"/>
    <s v="Exclude"/>
    <n v="0"/>
    <s v="Insufficient Data"/>
    <s v="Missing Information"/>
    <s v="Exclude"/>
    <d v="2025-05-21T00:00:00"/>
    <d v="2025-05-21T00:00:00"/>
    <s v="Yes"/>
    <s v="Retail"/>
    <s v="Mumbai"/>
    <s v="Mumbai"/>
    <n v="-279.26"/>
    <s v="Loss Making Sales"/>
    <s v="Exclude"/>
  </r>
  <r>
    <n v="2470"/>
    <s v="Men"/>
    <x v="1"/>
    <x v="6"/>
    <s v="L"/>
    <x v="0"/>
    <x v="1"/>
    <s v="Yes"/>
    <m/>
    <s v="Available"/>
    <m/>
    <m/>
    <s v="Invalid"/>
    <s v="Exclude"/>
    <n v="0"/>
    <s v="Insufficient Data"/>
    <s v="Missing Information"/>
    <s v="Exclude"/>
    <d v="2024-11-07T00:00:00"/>
    <d v="2024-11-07T00:00:00"/>
    <s v="Yes"/>
    <s v="Online"/>
    <s v="Delhi"/>
    <s v="Delhi"/>
    <n v="1099.17"/>
    <s v="Valid Profit"/>
    <s v="Include"/>
  </r>
  <r>
    <n v="2471"/>
    <s v="Men"/>
    <x v="4"/>
    <x v="12"/>
    <s v="L"/>
    <x v="0"/>
    <x v="1"/>
    <s v="Yes"/>
    <m/>
    <s v="Available"/>
    <n v="4527.6400000000003"/>
    <m/>
    <s v="Invalid"/>
    <s v="Exclude"/>
    <n v="0"/>
    <s v="Insufficient Data"/>
    <s v="Missing Information"/>
    <s v="Exclude"/>
    <m/>
    <s v="Missing Date"/>
    <s v="No"/>
    <s v="Retail"/>
    <s v="Pune"/>
    <s v="Pune"/>
    <n v="464.96"/>
    <s v="Valid Profit"/>
    <s v="Include"/>
  </r>
  <r>
    <n v="2472"/>
    <s v="Men"/>
    <x v="4"/>
    <x v="19"/>
    <s v="L"/>
    <x v="0"/>
    <x v="1"/>
    <s v="Yes"/>
    <m/>
    <s v="Available"/>
    <n v="2255.65"/>
    <m/>
    <s v="Invalid"/>
    <s v="Exclude"/>
    <n v="0"/>
    <s v="Insufficient Data"/>
    <s v="Missing Information"/>
    <s v="Exclude"/>
    <d v="2025-04-05T00:00:00"/>
    <d v="2025-04-05T00:00:00"/>
    <s v="Yes"/>
    <s v="Online"/>
    <s v="Mumbai"/>
    <s v="Mumbai"/>
    <n v="560.70000000000005"/>
    <s v="Valid Profit"/>
    <s v="Include"/>
  </r>
  <r>
    <n v="2473"/>
    <s v="Men"/>
    <x v="0"/>
    <x v="14"/>
    <m/>
    <x v="2"/>
    <x v="4"/>
    <s v="No"/>
    <m/>
    <s v="Available"/>
    <n v="8752.02"/>
    <m/>
    <s v="Invalid"/>
    <s v="Exclude"/>
    <n v="0"/>
    <s v="Insufficient Data"/>
    <s v="Missing Information"/>
    <s v="Exclude"/>
    <m/>
    <s v="Missing Date"/>
    <s v="No"/>
    <s v="Retail"/>
    <s v="Pune"/>
    <s v="Pune"/>
    <n v="283.56"/>
    <s v="Valid Profit"/>
    <s v="Include"/>
  </r>
  <r>
    <n v="2474"/>
    <s v="Kids"/>
    <x v="0"/>
    <x v="9"/>
    <s v="M"/>
    <x v="0"/>
    <x v="0"/>
    <s v="Yes"/>
    <m/>
    <s v="Available"/>
    <m/>
    <m/>
    <s v="Invalid"/>
    <s v="Exclude"/>
    <n v="0"/>
    <s v="Insufficient Data"/>
    <s v="Missing Information"/>
    <s v="Exclude"/>
    <d v="2024-12-21T00:00:00"/>
    <d v="2024-12-21T00:00:00"/>
    <s v="Yes"/>
    <s v="Retail"/>
    <s v="Delhi"/>
    <s v="Delhi"/>
    <n v="115.11"/>
    <s v="Valid Profit"/>
    <s v="Include"/>
  </r>
  <r>
    <n v="2475"/>
    <s v="Men"/>
    <x v="3"/>
    <x v="11"/>
    <s v="L"/>
    <x v="0"/>
    <x v="1"/>
    <s v="Yes"/>
    <n v="2"/>
    <s v="Sold"/>
    <m/>
    <n v="1.06"/>
    <s v="Invalid"/>
    <s v="Exclude"/>
    <n v="0"/>
    <s v="Insufficient Data"/>
    <s v="Missing Information"/>
    <s v="Exclude"/>
    <d v="2025-01-07T00:00:00"/>
    <d v="2025-01-07T00:00:00"/>
    <s v="Yes"/>
    <s v="Online"/>
    <s v="bengaluru"/>
    <s v="Bengaluru"/>
    <n v="3885.97"/>
    <s v="Valid Profit"/>
    <s v="Include"/>
  </r>
  <r>
    <n v="2476"/>
    <s v="Men"/>
    <x v="1"/>
    <x v="2"/>
    <s v="M"/>
    <x v="0"/>
    <x v="0"/>
    <s v="Yes"/>
    <m/>
    <s v="Available"/>
    <m/>
    <n v="1.0900000000000001"/>
    <s v="Invalid"/>
    <s v="Exclude"/>
    <n v="0"/>
    <s v="Insufficient Data"/>
    <s v="Missing Information"/>
    <s v="Exclude"/>
    <m/>
    <s v="Missing Date"/>
    <s v="No"/>
    <s v="Retail"/>
    <s v="Pune"/>
    <s v="Pune"/>
    <n v="-627.07000000000005"/>
    <s v="Loss Making Sales"/>
    <s v="Exclude"/>
  </r>
  <r>
    <n v="2477"/>
    <s v="Women"/>
    <x v="0"/>
    <x v="14"/>
    <s v="M"/>
    <x v="0"/>
    <x v="0"/>
    <s v="Yes"/>
    <m/>
    <s v="Available"/>
    <n v="5923.67"/>
    <m/>
    <s v="Invalid"/>
    <s v="Exclude"/>
    <n v="0"/>
    <s v="Insufficient Data"/>
    <s v="Missing Information"/>
    <s v="Exclude"/>
    <d v="2024-09-30T00:00:00"/>
    <d v="2024-09-30T00:00:00"/>
    <s v="Yes"/>
    <s v="Online"/>
    <s v="Hyderabad"/>
    <s v="Hyderabad"/>
    <n v="-177.68"/>
    <s v="Loss Making Sales"/>
    <s v="Exclude"/>
  </r>
  <r>
    <n v="2478"/>
    <s v="Women"/>
    <x v="1"/>
    <x v="6"/>
    <m/>
    <x v="2"/>
    <x v="4"/>
    <s v="No"/>
    <n v="2"/>
    <s v="Sold"/>
    <m/>
    <n v="0.62"/>
    <s v="Valid"/>
    <s v="Include"/>
    <n v="0"/>
    <s v="Insufficient Data"/>
    <s v="Missing Information"/>
    <s v="Exclude"/>
    <d v="2025-05-12T00:00:00"/>
    <d v="2025-05-12T00:00:00"/>
    <s v="Yes"/>
    <s v="Online"/>
    <s v="Pune"/>
    <s v="Pune"/>
    <n v="-223.4"/>
    <s v="Loss Making Sales"/>
    <s v="Exclude"/>
  </r>
  <r>
    <n v="2479"/>
    <s v="Women"/>
    <x v="3"/>
    <x v="10"/>
    <m/>
    <x v="2"/>
    <x v="4"/>
    <s v="No"/>
    <m/>
    <s v="Available"/>
    <n v="2708.99"/>
    <m/>
    <s v="Invalid"/>
    <s v="Exclude"/>
    <n v="0"/>
    <s v="Insufficient Data"/>
    <s v="Missing Information"/>
    <s v="Exclude"/>
    <m/>
    <s v="Missing Date"/>
    <s v="No"/>
    <s v="Online"/>
    <s v="Delhi"/>
    <s v="Delhi"/>
    <n v="952.78"/>
    <s v="Valid Profit"/>
    <s v="Include"/>
  </r>
  <r>
    <n v="2480"/>
    <s v="Men"/>
    <x v="4"/>
    <x v="12"/>
    <s v="M"/>
    <x v="0"/>
    <x v="0"/>
    <s v="Yes"/>
    <m/>
    <s v="Available"/>
    <m/>
    <m/>
    <s v="Invalid"/>
    <s v="Exclude"/>
    <n v="0"/>
    <s v="Insufficient Data"/>
    <s v="Missing Information"/>
    <s v="Exclude"/>
    <d v="2024-08-20T00:00:00"/>
    <d v="2024-08-20T00:00:00"/>
    <s v="Yes"/>
    <s v="Retail"/>
    <s v="Pune"/>
    <s v="Pune"/>
    <n v="25.18"/>
    <s v="Valid Profit"/>
    <s v="Include"/>
  </r>
  <r>
    <n v="2481"/>
    <s v="Women"/>
    <x v="1"/>
    <x v="2"/>
    <n v="7"/>
    <x v="1"/>
    <x v="8"/>
    <s v="Yes"/>
    <n v="1"/>
    <s v="Sold"/>
    <n v="9145.3700000000008"/>
    <n v="7.0000000000000007E-2"/>
    <s v="Valid"/>
    <s v="Include"/>
    <n v="8505.19"/>
    <n v="8505.1941000000006"/>
    <s v="Valid Revenue"/>
    <s v="Include"/>
    <d v="2025-04-17T00:00:00"/>
    <d v="2025-04-17T00:00:00"/>
    <s v="Yes"/>
    <s v="Online"/>
    <s v="Pune"/>
    <s v="Pune"/>
    <n v="1755.19"/>
    <s v="Valid Profit"/>
    <s v="Include"/>
  </r>
  <r>
    <n v="2482"/>
    <s v="Men"/>
    <x v="2"/>
    <x v="18"/>
    <s v="XL"/>
    <x v="0"/>
    <x v="2"/>
    <s v="Yes"/>
    <m/>
    <s v="Available"/>
    <m/>
    <m/>
    <s v="Invalid"/>
    <s v="Exclude"/>
    <n v="0"/>
    <s v="Insufficient Data"/>
    <s v="Missing Information"/>
    <s v="Exclude"/>
    <d v="2024-09-14T00:00:00"/>
    <d v="2024-09-14T00:00:00"/>
    <s v="Yes"/>
    <s v="Online"/>
    <s v="Mumbai"/>
    <s v="Mumbai"/>
    <n v="2642.8"/>
    <s v="Valid Profit"/>
    <s v="Include"/>
  </r>
  <r>
    <n v="2483"/>
    <s v="Kids"/>
    <x v="3"/>
    <x v="11"/>
    <m/>
    <x v="2"/>
    <x v="4"/>
    <s v="No"/>
    <n v="-1"/>
    <s v="Check Return/Refund"/>
    <m/>
    <m/>
    <s v="Invalid"/>
    <s v="Exclude"/>
    <n v="0"/>
    <s v="Insufficient Data"/>
    <s v="Missing Information"/>
    <s v="Exclude"/>
    <d v="2025-05-17T00:00:00"/>
    <d v="2025-05-17T00:00:00"/>
    <s v="Yes"/>
    <s v="Retail"/>
    <s v="Delhi"/>
    <s v="Delhi"/>
    <n v="856.75"/>
    <s v="Valid Profit"/>
    <s v="Include"/>
  </r>
  <r>
    <n v="2484"/>
    <s v="Men"/>
    <x v="1"/>
    <x v="6"/>
    <n v="10"/>
    <x v="1"/>
    <x v="9"/>
    <s v="Yes"/>
    <m/>
    <s v="Available"/>
    <n v="5308.26"/>
    <n v="1.03"/>
    <s v="Invalid"/>
    <s v="Exclude"/>
    <n v="0"/>
    <s v="Insufficient Data"/>
    <s v="Missing Information"/>
    <s v="Exclude"/>
    <d v="2025-05-10T00:00:00"/>
    <d v="2025-05-10T00:00:00"/>
    <s v="Yes"/>
    <s v="Retail"/>
    <s v="Bangalore"/>
    <s v="Bangalore"/>
    <n v="1189.82"/>
    <s v="Valid Profit"/>
    <s v="Include"/>
  </r>
  <r>
    <n v="2485"/>
    <s v="Kids"/>
    <x v="3"/>
    <x v="10"/>
    <s v="M"/>
    <x v="0"/>
    <x v="0"/>
    <s v="Yes"/>
    <m/>
    <s v="Available"/>
    <n v="9307.2000000000007"/>
    <m/>
    <s v="Invalid"/>
    <s v="Exclude"/>
    <n v="0"/>
    <s v="Insufficient Data"/>
    <s v="Missing Information"/>
    <s v="Exclude"/>
    <d v="2024-12-17T00:00:00"/>
    <d v="2024-12-17T00:00:00"/>
    <s v="Yes"/>
    <s v="Online"/>
    <s v="Hyderabad"/>
    <s v="Hyderabad"/>
    <n v="16.059999999999999"/>
    <s v="Valid Profit"/>
    <s v="Include"/>
  </r>
  <r>
    <n v="2486"/>
    <s v="Kids"/>
    <x v="1"/>
    <x v="6"/>
    <s v="M"/>
    <x v="0"/>
    <x v="0"/>
    <s v="Yes"/>
    <m/>
    <s v="Available"/>
    <m/>
    <n v="0.33"/>
    <s v="Valid"/>
    <s v="Include"/>
    <n v="0"/>
    <s v="Insufficient Data"/>
    <s v="Missing Information"/>
    <s v="Exclude"/>
    <m/>
    <s v="Missing Date"/>
    <s v="No"/>
    <s v="Retail"/>
    <s v="Hyderabad"/>
    <s v="Hyderabad"/>
    <n v="1332.57"/>
    <s v="Valid Profit"/>
    <s v="Include"/>
  </r>
  <r>
    <n v="2487"/>
    <s v="Men"/>
    <x v="3"/>
    <x v="10"/>
    <s v="L"/>
    <x v="0"/>
    <x v="1"/>
    <s v="Yes"/>
    <n v="3"/>
    <s v="Sold"/>
    <n v="5881.13"/>
    <n v="0.8"/>
    <s v="Valid"/>
    <s v="Include"/>
    <n v="3528.68"/>
    <n v="3528.677999999999"/>
    <s v="Valid Revenue"/>
    <s v="Include"/>
    <d v="2025-03-31T00:00:00"/>
    <d v="2025-03-31T00:00:00"/>
    <s v="Yes"/>
    <s v="Online"/>
    <s v="Hyderabad"/>
    <s v="Hyderabad"/>
    <n v="2108.4"/>
    <s v="Valid Profit"/>
    <s v="Include"/>
  </r>
  <r>
    <n v="2488"/>
    <s v="Kids"/>
    <x v="3"/>
    <x v="11"/>
    <n v="6"/>
    <x v="1"/>
    <x v="6"/>
    <s v="Yes"/>
    <n v="4"/>
    <s v="Sold"/>
    <n v="6387.51"/>
    <m/>
    <s v="Invalid"/>
    <s v="Exclude"/>
    <n v="0"/>
    <n v="25550.04"/>
    <s v="Valid Revenue"/>
    <s v="Include"/>
    <m/>
    <s v="Missing Date"/>
    <s v="No"/>
    <s v="Retail"/>
    <s v="Kolkata"/>
    <s v="Kolkata"/>
    <n v="300.76"/>
    <s v="Valid Profit"/>
    <s v="Include"/>
  </r>
  <r>
    <n v="2489"/>
    <s v="Men"/>
    <x v="2"/>
    <x v="18"/>
    <m/>
    <x v="2"/>
    <x v="4"/>
    <s v="No"/>
    <n v="4"/>
    <s v="Sold"/>
    <m/>
    <n v="0.18"/>
    <s v="Valid"/>
    <s v="Include"/>
    <n v="0"/>
    <s v="Insufficient Data"/>
    <s v="Missing Information"/>
    <s v="Exclude"/>
    <d v="2024-10-02T00:00:00"/>
    <d v="2024-10-02T00:00:00"/>
    <s v="Yes"/>
    <s v="Retail"/>
    <s v="Hyderabad"/>
    <s v="Hyderabad"/>
    <n v="1415.34"/>
    <s v="Valid Profit"/>
    <s v="Include"/>
  </r>
  <r>
    <n v="2490"/>
    <s v="Women"/>
    <x v="1"/>
    <x v="2"/>
    <s v="L"/>
    <x v="0"/>
    <x v="1"/>
    <s v="Yes"/>
    <n v="3"/>
    <s v="Sold"/>
    <n v="5015.1899999999996"/>
    <n v="0.75"/>
    <s v="Valid"/>
    <s v="Include"/>
    <n v="3761.39"/>
    <n v="3761.3924999999999"/>
    <s v="Valid Revenue"/>
    <s v="Include"/>
    <d v="2024-11-26T00:00:00"/>
    <d v="2024-11-26T00:00:00"/>
    <s v="Yes"/>
    <s v="Online"/>
    <s v="Hyderabad"/>
    <s v="Hyderabad"/>
    <n v="-494.53"/>
    <s v="Loss Making Sales"/>
    <s v="Exclude"/>
  </r>
  <r>
    <n v="2491"/>
    <s v="Kids"/>
    <x v="1"/>
    <x v="15"/>
    <s v="M"/>
    <x v="0"/>
    <x v="0"/>
    <s v="Yes"/>
    <m/>
    <s v="Available"/>
    <n v="8998.44"/>
    <m/>
    <s v="Invalid"/>
    <s v="Exclude"/>
    <n v="0"/>
    <s v="Insufficient Data"/>
    <s v="Missing Information"/>
    <s v="Exclude"/>
    <d v="2025-05-28T00:00:00"/>
    <d v="2025-05-28T00:00:00"/>
    <s v="Yes"/>
    <s v="Online"/>
    <s v="bengaluru"/>
    <s v="Bengaluru"/>
    <n v="-432.44"/>
    <s v="Loss Making Sales"/>
    <s v="Exclude"/>
  </r>
  <r>
    <n v="2492"/>
    <s v="Kids"/>
    <x v="4"/>
    <x v="19"/>
    <s v="L"/>
    <x v="0"/>
    <x v="1"/>
    <s v="Yes"/>
    <m/>
    <s v="Available"/>
    <m/>
    <m/>
    <s v="Invalid"/>
    <s v="Exclude"/>
    <n v="0"/>
    <s v="Insufficient Data"/>
    <s v="Missing Information"/>
    <s v="Exclude"/>
    <m/>
    <s v="Missing Date"/>
    <s v="No"/>
    <s v="Online"/>
    <s v="Kolkata"/>
    <s v="Kolkata"/>
    <n v="473.22"/>
    <s v="Valid Profit"/>
    <s v="Include"/>
  </r>
  <r>
    <n v="2493"/>
    <s v="Women"/>
    <x v="1"/>
    <x v="2"/>
    <m/>
    <x v="2"/>
    <x v="4"/>
    <s v="No"/>
    <n v="3"/>
    <s v="Sold"/>
    <n v="6042.94"/>
    <m/>
    <s v="Invalid"/>
    <s v="Exclude"/>
    <n v="0"/>
    <n v="18128.82"/>
    <s v="Valid Revenue"/>
    <s v="Include"/>
    <d v="2024-11-26T00:00:00"/>
    <d v="2024-11-26T00:00:00"/>
    <s v="Yes"/>
    <s v="Retail"/>
    <s v="Kolkata"/>
    <s v="Kolkata"/>
    <n v="1659.75"/>
    <s v="Valid Profit"/>
    <s v="Include"/>
  </r>
  <r>
    <n v="2494"/>
    <s v="Kids"/>
    <x v="2"/>
    <x v="17"/>
    <m/>
    <x v="2"/>
    <x v="4"/>
    <s v="No"/>
    <n v="2"/>
    <s v="Sold"/>
    <m/>
    <m/>
    <s v="Invalid"/>
    <s v="Exclude"/>
    <n v="0"/>
    <s v="Insufficient Data"/>
    <s v="Missing Information"/>
    <s v="Exclude"/>
    <d v="2024-11-20T00:00:00"/>
    <d v="2024-11-20T00:00:00"/>
    <s v="Yes"/>
    <s v="Retail"/>
    <s v="Mumbai"/>
    <s v="Mumbai"/>
    <n v="1007.7"/>
    <s v="Valid Profit"/>
    <s v="Include"/>
  </r>
  <r>
    <n v="2495"/>
    <s v="Kids"/>
    <x v="4"/>
    <x v="19"/>
    <m/>
    <x v="2"/>
    <x v="4"/>
    <s v="No"/>
    <n v="3"/>
    <s v="Sold"/>
    <m/>
    <n v="1.1100000000000001"/>
    <s v="Invalid"/>
    <s v="Exclude"/>
    <n v="0"/>
    <s v="Insufficient Data"/>
    <s v="Missing Information"/>
    <s v="Exclude"/>
    <d v="2025-01-20T00:00:00"/>
    <d v="2025-01-20T00:00:00"/>
    <s v="Yes"/>
    <s v="Retail"/>
    <s v="Bangalore"/>
    <s v="Bangalore"/>
    <n v="36.159999999999997"/>
    <s v="Valid Profit"/>
    <s v="Include"/>
  </r>
  <r>
    <n v="2496"/>
    <s v="Kids"/>
    <x v="3"/>
    <x v="4"/>
    <s v="M"/>
    <x v="0"/>
    <x v="0"/>
    <s v="Yes"/>
    <n v="2"/>
    <s v="Sold"/>
    <n v="4110.72"/>
    <n v="0.32"/>
    <s v="Valid"/>
    <s v="Include"/>
    <n v="5590.58"/>
    <n v="5590.5792000000001"/>
    <s v="Valid Revenue"/>
    <s v="Include"/>
    <d v="2024-12-24T00:00:00"/>
    <d v="2024-12-24T00:00:00"/>
    <s v="Yes"/>
    <s v="Retail"/>
    <s v="bengaluru"/>
    <s v="Bengaluru"/>
    <n v="3894.95"/>
    <s v="Valid Profit"/>
    <s v="Include"/>
  </r>
  <r>
    <n v="2497"/>
    <s v="Kids"/>
    <x v="4"/>
    <x v="8"/>
    <s v="XL"/>
    <x v="0"/>
    <x v="2"/>
    <s v="Yes"/>
    <n v="1"/>
    <s v="Sold"/>
    <m/>
    <m/>
    <s v="Invalid"/>
    <s v="Exclude"/>
    <n v="0"/>
    <s v="Insufficient Data"/>
    <s v="Missing Information"/>
    <s v="Exclude"/>
    <d v="2023-11-29T00:00:00"/>
    <d v="2023-11-29T00:00:00"/>
    <s v="Yes"/>
    <s v="Online"/>
    <s v="Mumbai"/>
    <s v="Mumbai"/>
    <n v="2592.98"/>
    <s v="Valid Profit"/>
    <s v="Include"/>
  </r>
  <r>
    <n v="2498"/>
    <s v="Kids"/>
    <x v="0"/>
    <x v="14"/>
    <m/>
    <x v="2"/>
    <x v="4"/>
    <s v="No"/>
    <m/>
    <s v="Available"/>
    <m/>
    <m/>
    <s v="Invalid"/>
    <s v="Exclude"/>
    <n v="0"/>
    <s v="Insufficient Data"/>
    <s v="Missing Information"/>
    <s v="Exclude"/>
    <d v="2025-06-01T00:00:00"/>
    <d v="2025-06-01T00:00:00"/>
    <s v="Yes"/>
    <s v="Retail"/>
    <s v="Pune"/>
    <s v="Pune"/>
    <n v="1574.98"/>
    <s v="Valid Profit"/>
    <s v="Include"/>
  </r>
  <r>
    <n v="2499"/>
    <s v="Women"/>
    <x v="1"/>
    <x v="2"/>
    <s v="L"/>
    <x v="0"/>
    <x v="1"/>
    <s v="Yes"/>
    <m/>
    <s v="Available"/>
    <n v="8347.8700000000008"/>
    <m/>
    <s v="Invalid"/>
    <s v="Exclude"/>
    <n v="0"/>
    <s v="Insufficient Data"/>
    <s v="Missing Information"/>
    <s v="Exclude"/>
    <d v="2024-06-07T00:00:00"/>
    <d v="2024-06-07T00:00:00"/>
    <s v="Yes"/>
    <s v="Retail"/>
    <s v="Hyderabad"/>
    <s v="Hyderabad"/>
    <n v="1488.3"/>
    <s v="Valid Profit"/>
    <s v="Include"/>
  </r>
  <r>
    <n v="2500"/>
    <s v="Kids"/>
    <x v="3"/>
    <x v="16"/>
    <m/>
    <x v="2"/>
    <x v="4"/>
    <s v="No"/>
    <m/>
    <s v="Available"/>
    <m/>
    <n v="0.99"/>
    <s v="Valid"/>
    <s v="Include"/>
    <n v="0"/>
    <s v="Insufficient Data"/>
    <s v="Missing Information"/>
    <s v="Exclude"/>
    <d v="2025-07-06T00:00:00"/>
    <d v="2025-07-06T00:00:00"/>
    <s v="Yes"/>
    <s v="Online"/>
    <s v="bengaluru"/>
    <s v="Bengaluru"/>
    <n v="3100.16"/>
    <s v="Valid Profit"/>
    <s v="Include"/>
  </r>
  <r>
    <n v="2501"/>
    <s v="Women"/>
    <x v="2"/>
    <x v="18"/>
    <s v="L"/>
    <x v="0"/>
    <x v="1"/>
    <s v="Yes"/>
    <m/>
    <s v="Available"/>
    <n v="6453.36"/>
    <m/>
    <s v="Invalid"/>
    <s v="Exclude"/>
    <n v="0"/>
    <s v="Insufficient Data"/>
    <s v="Missing Information"/>
    <s v="Exclude"/>
    <d v="2025-06-04T00:00:00"/>
    <d v="2025-06-04T00:00:00"/>
    <s v="Yes"/>
    <s v="Retail"/>
    <s v="Kolkata"/>
    <s v="Kolkata"/>
    <n v="2321.06"/>
    <s v="Valid Profit"/>
    <s v="Include"/>
  </r>
  <r>
    <n v="2502"/>
    <s v="Women"/>
    <x v="4"/>
    <x v="12"/>
    <s v="M"/>
    <x v="0"/>
    <x v="0"/>
    <s v="Yes"/>
    <n v="0"/>
    <s v="Available"/>
    <m/>
    <m/>
    <s v="Invalid"/>
    <s v="Exclude"/>
    <n v="0"/>
    <s v="Insufficient Data"/>
    <s v="Missing Information"/>
    <s v="Exclude"/>
    <d v="2023-09-10T00:00:00"/>
    <d v="2023-09-10T00:00:00"/>
    <s v="Yes"/>
    <s v="Retail"/>
    <s v="Mumbai"/>
    <s v="Mumbai"/>
    <n v="2412.8200000000002"/>
    <s v="Valid Profit"/>
    <s v="Include"/>
  </r>
  <r>
    <n v="2503"/>
    <s v="Women"/>
    <x v="0"/>
    <x v="14"/>
    <s v="XL"/>
    <x v="0"/>
    <x v="2"/>
    <s v="Yes"/>
    <n v="-1"/>
    <s v="Check Return/Refund"/>
    <m/>
    <m/>
    <s v="Invalid"/>
    <s v="Exclude"/>
    <n v="0"/>
    <s v="Insufficient Data"/>
    <s v="Missing Information"/>
    <s v="Exclude"/>
    <d v="2025-01-20T00:00:00"/>
    <d v="2025-01-20T00:00:00"/>
    <s v="Yes"/>
    <s v="Online"/>
    <s v="Bangalore"/>
    <s v="Bangalore"/>
    <n v="-173.16"/>
    <s v="Loss Making Sales"/>
    <s v="Exclude"/>
  </r>
  <r>
    <n v="2504"/>
    <s v="Men"/>
    <x v="4"/>
    <x v="13"/>
    <m/>
    <x v="2"/>
    <x v="4"/>
    <s v="No"/>
    <n v="3"/>
    <s v="Sold"/>
    <m/>
    <m/>
    <s v="Invalid"/>
    <s v="Exclude"/>
    <n v="0"/>
    <s v="Insufficient Data"/>
    <s v="Missing Information"/>
    <s v="Exclude"/>
    <m/>
    <s v="Missing Date"/>
    <s v="No"/>
    <s v="Online"/>
    <s v="Hyderabad"/>
    <s v="Hyderabad"/>
    <n v="-278.07"/>
    <s v="Loss Making Sales"/>
    <s v="Exclude"/>
  </r>
  <r>
    <n v="2505"/>
    <s v="Women"/>
    <x v="3"/>
    <x v="11"/>
    <n v="9"/>
    <x v="1"/>
    <x v="5"/>
    <s v="Yes"/>
    <m/>
    <s v="Available"/>
    <m/>
    <n v="1.1100000000000001"/>
    <s v="Invalid"/>
    <s v="Exclude"/>
    <n v="0"/>
    <s v="Insufficient Data"/>
    <s v="Missing Information"/>
    <s v="Exclude"/>
    <d v="2025-07-03T00:00:00"/>
    <d v="2025-07-03T00:00:00"/>
    <s v="Yes"/>
    <s v="Online"/>
    <s v="bengaluru"/>
    <s v="Bengaluru"/>
    <n v="3748.24"/>
    <s v="Valid Profit"/>
    <s v="Include"/>
  </r>
  <r>
    <n v="2506"/>
    <s v="Men"/>
    <x v="0"/>
    <x v="0"/>
    <m/>
    <x v="2"/>
    <x v="4"/>
    <s v="No"/>
    <m/>
    <s v="Available"/>
    <n v="2225.73"/>
    <m/>
    <s v="Invalid"/>
    <s v="Exclude"/>
    <n v="0"/>
    <s v="Insufficient Data"/>
    <s v="Missing Information"/>
    <s v="Exclude"/>
    <d v="2025-05-27T00:00:00"/>
    <d v="2025-05-27T00:00:00"/>
    <s v="Yes"/>
    <s v="Online"/>
    <s v="Delhi"/>
    <s v="Delhi"/>
    <n v="276.63"/>
    <s v="Valid Profit"/>
    <s v="Include"/>
  </r>
  <r>
    <n v="2507"/>
    <s v="Men"/>
    <x v="1"/>
    <x v="15"/>
    <s v="L"/>
    <x v="0"/>
    <x v="1"/>
    <s v="Yes"/>
    <n v="2"/>
    <s v="Sold"/>
    <m/>
    <m/>
    <s v="Invalid"/>
    <s v="Exclude"/>
    <n v="0"/>
    <s v="Insufficient Data"/>
    <s v="Missing Information"/>
    <s v="Exclude"/>
    <d v="2024-03-13T00:00:00"/>
    <d v="2024-03-13T00:00:00"/>
    <s v="Yes"/>
    <s v="Retail"/>
    <s v="Hyderabad"/>
    <s v="Hyderabad"/>
    <n v="2116.5300000000002"/>
    <s v="Valid Profit"/>
    <s v="Include"/>
  </r>
  <r>
    <n v="2508"/>
    <s v="Kids"/>
    <x v="1"/>
    <x v="2"/>
    <s v="XL"/>
    <x v="0"/>
    <x v="2"/>
    <s v="Yes"/>
    <n v="1"/>
    <s v="Sold"/>
    <m/>
    <n v="1.1599999999999999"/>
    <s v="Invalid"/>
    <s v="Exclude"/>
    <n v="0"/>
    <s v="Insufficient Data"/>
    <s v="Missing Information"/>
    <s v="Exclude"/>
    <m/>
    <s v="Missing Date"/>
    <s v="No"/>
    <s v="Retail"/>
    <s v="Kolkata"/>
    <s v="Kolkata"/>
    <n v="1811.51"/>
    <s v="Valid Profit"/>
    <s v="Include"/>
  </r>
  <r>
    <n v="2509"/>
    <s v="Men"/>
    <x v="3"/>
    <x v="4"/>
    <s v="L"/>
    <x v="0"/>
    <x v="1"/>
    <s v="Yes"/>
    <m/>
    <s v="Available"/>
    <m/>
    <m/>
    <s v="Invalid"/>
    <s v="Exclude"/>
    <n v="0"/>
    <s v="Insufficient Data"/>
    <s v="Missing Information"/>
    <s v="Exclude"/>
    <d v="2024-11-23T00:00:00"/>
    <d v="2024-11-23T00:00:00"/>
    <s v="Yes"/>
    <s v="Online"/>
    <s v="bengaluru"/>
    <s v="Bengaluru"/>
    <n v="1086.0899999999999"/>
    <s v="Valid Profit"/>
    <s v="Include"/>
  </r>
  <r>
    <n v="2510"/>
    <s v="Kids"/>
    <x v="3"/>
    <x v="4"/>
    <m/>
    <x v="2"/>
    <x v="4"/>
    <s v="No"/>
    <n v="0"/>
    <s v="Available"/>
    <n v="2165.14"/>
    <n v="0.36"/>
    <s v="Valid"/>
    <s v="Include"/>
    <n v="0"/>
    <n v="0"/>
    <s v="No Recorded Revenue"/>
    <s v="Exclude"/>
    <m/>
    <s v="Missing Date"/>
    <s v="No"/>
    <s v="Online"/>
    <s v="Mumbai"/>
    <s v="Mumbai"/>
    <n v="3012.1"/>
    <s v="Invalid Profit"/>
    <s v="Exclude"/>
  </r>
  <r>
    <n v="2511"/>
    <s v="Men"/>
    <x v="3"/>
    <x v="16"/>
    <m/>
    <x v="2"/>
    <x v="4"/>
    <s v="No"/>
    <n v="-1"/>
    <s v="Check Return/Refund"/>
    <n v="6310.25"/>
    <n v="0.1"/>
    <s v="Valid"/>
    <s v="Include"/>
    <n v="-5679.23"/>
    <n v="-5679.2250000000004"/>
    <s v="Negative Revenue"/>
    <s v="Exclude"/>
    <d v="2025-02-13T00:00:00"/>
    <d v="2025-02-13T00:00:00"/>
    <s v="Yes"/>
    <s v="Online"/>
    <s v="Bangalore"/>
    <s v="Bangalore"/>
    <n v="2399.42"/>
    <s v="Invalid Profit"/>
    <s v="Exclude"/>
  </r>
  <r>
    <n v="2512"/>
    <s v="Men"/>
    <x v="0"/>
    <x v="9"/>
    <s v="M"/>
    <x v="0"/>
    <x v="0"/>
    <s v="Yes"/>
    <m/>
    <s v="Available"/>
    <n v="6110.96"/>
    <m/>
    <s v="Invalid"/>
    <s v="Exclude"/>
    <n v="0"/>
    <s v="Insufficient Data"/>
    <s v="Missing Information"/>
    <s v="Exclude"/>
    <m/>
    <s v="Missing Date"/>
    <s v="No"/>
    <s v="Online"/>
    <s v="Kolkata"/>
    <s v="Kolkata"/>
    <n v="3074.69"/>
    <s v="Invalid Profit"/>
    <s v="Exclude"/>
  </r>
  <r>
    <n v="2513"/>
    <s v="Women"/>
    <x v="4"/>
    <x v="13"/>
    <s v="XL"/>
    <x v="0"/>
    <x v="2"/>
    <s v="Yes"/>
    <n v="4"/>
    <s v="Sold"/>
    <n v="9848.7999999999993"/>
    <m/>
    <s v="Invalid"/>
    <s v="Exclude"/>
    <n v="0"/>
    <n v="39395.199999999997"/>
    <s v="Valid Revenue"/>
    <s v="Include"/>
    <d v="2024-10-11T00:00:00"/>
    <d v="2024-10-11T00:00:00"/>
    <s v="Yes"/>
    <s v="Online"/>
    <s v="Pune"/>
    <s v="Pune"/>
    <n v="2764.66"/>
    <s v="Invalid Profit"/>
    <s v="Exclude"/>
  </r>
  <r>
    <n v="2514"/>
    <s v="Kids"/>
    <x v="4"/>
    <x v="8"/>
    <s v="M"/>
    <x v="0"/>
    <x v="0"/>
    <s v="Yes"/>
    <n v="1"/>
    <s v="Sold"/>
    <m/>
    <m/>
    <s v="Invalid"/>
    <s v="Exclude"/>
    <n v="0"/>
    <s v="Insufficient Data"/>
    <s v="Missing Information"/>
    <s v="Exclude"/>
    <d v="2025-05-26T00:00:00"/>
    <d v="2025-05-26T00:00:00"/>
    <s v="Yes"/>
    <s v="Online"/>
    <s v="bengaluru"/>
    <s v="Bengaluru"/>
    <n v="1790.41"/>
    <s v="Valid Profit"/>
    <s v="Include"/>
  </r>
  <r>
    <n v="2515"/>
    <s v="Women"/>
    <x v="0"/>
    <x v="0"/>
    <m/>
    <x v="2"/>
    <x v="4"/>
    <s v="No"/>
    <n v="1"/>
    <s v="Sold"/>
    <n v="7532.24"/>
    <m/>
    <s v="Invalid"/>
    <s v="Exclude"/>
    <n v="0"/>
    <n v="7532.24"/>
    <s v="Valid Revenue"/>
    <s v="Include"/>
    <m/>
    <s v="Missing Date"/>
    <s v="No"/>
    <s v="Retail"/>
    <s v="Pune"/>
    <s v="Pune"/>
    <n v="1060.53"/>
    <s v="Valid Profit"/>
    <s v="Include"/>
  </r>
  <r>
    <n v="2516"/>
    <s v="Kids"/>
    <x v="3"/>
    <x v="4"/>
    <m/>
    <x v="2"/>
    <x v="4"/>
    <s v="No"/>
    <m/>
    <s v="Available"/>
    <m/>
    <m/>
    <s v="Invalid"/>
    <s v="Exclude"/>
    <n v="0"/>
    <s v="Insufficient Data"/>
    <s v="Missing Information"/>
    <s v="Exclude"/>
    <d v="2024-01-21T00:00:00"/>
    <d v="2024-01-21T00:00:00"/>
    <s v="Yes"/>
    <s v="Online"/>
    <s v="Pune"/>
    <s v="Pune"/>
    <n v="157.65"/>
    <s v="Valid Profit"/>
    <s v="Include"/>
  </r>
  <r>
    <n v="2517"/>
    <s v="Men"/>
    <x v="2"/>
    <x v="18"/>
    <n v="7"/>
    <x v="1"/>
    <x v="8"/>
    <s v="Yes"/>
    <n v="1"/>
    <s v="Sold"/>
    <n v="3059.89"/>
    <m/>
    <s v="Invalid"/>
    <s v="Exclude"/>
    <n v="0"/>
    <n v="3059.89"/>
    <s v="Valid Revenue"/>
    <s v="Include"/>
    <m/>
    <s v="Missing Date"/>
    <s v="No"/>
    <s v="Online"/>
    <s v="Hyderabad"/>
    <s v="Hyderabad"/>
    <n v="1968.82"/>
    <s v="Valid Profit"/>
    <s v="Include"/>
  </r>
  <r>
    <n v="2518"/>
    <s v="Women"/>
    <x v="4"/>
    <x v="8"/>
    <s v="L"/>
    <x v="0"/>
    <x v="1"/>
    <s v="Yes"/>
    <m/>
    <s v="Available"/>
    <m/>
    <n v="1.03"/>
    <s v="Invalid"/>
    <s v="Exclude"/>
    <n v="0"/>
    <s v="Insufficient Data"/>
    <s v="Missing Information"/>
    <s v="Exclude"/>
    <d v="2024-07-03T00:00:00"/>
    <d v="2024-07-03T00:00:00"/>
    <s v="Yes"/>
    <s v="Retail"/>
    <s v="Delhi"/>
    <s v="Delhi"/>
    <n v="-703.61"/>
    <s v="Loss Making Sales"/>
    <s v="Exclude"/>
  </r>
  <r>
    <n v="2519"/>
    <s v="Women"/>
    <x v="3"/>
    <x v="4"/>
    <s v="L"/>
    <x v="0"/>
    <x v="1"/>
    <s v="Yes"/>
    <m/>
    <s v="Available"/>
    <n v="9701.7199999999993"/>
    <m/>
    <s v="Invalid"/>
    <s v="Exclude"/>
    <n v="0"/>
    <s v="Insufficient Data"/>
    <s v="Missing Information"/>
    <s v="Exclude"/>
    <d v="2024-11-10T00:00:00"/>
    <d v="2024-11-10T00:00:00"/>
    <s v="Yes"/>
    <s v="Online"/>
    <s v="Hyderabad"/>
    <s v="Hyderabad"/>
    <n v="-835.82"/>
    <s v="Loss Making Sales"/>
    <s v="Exclude"/>
  </r>
  <r>
    <n v="2520"/>
    <s v="Kids"/>
    <x v="1"/>
    <x v="6"/>
    <m/>
    <x v="2"/>
    <x v="4"/>
    <s v="No"/>
    <m/>
    <s v="Available"/>
    <m/>
    <n v="0.14000000000000001"/>
    <s v="Valid"/>
    <s v="Include"/>
    <n v="0"/>
    <s v="Insufficient Data"/>
    <s v="Missing Information"/>
    <s v="Exclude"/>
    <d v="2025-05-09T00:00:00"/>
    <d v="2025-05-09T00:00:00"/>
    <s v="Yes"/>
    <s v="Online"/>
    <s v="bengaluru"/>
    <s v="Bengaluru"/>
    <n v="-945.88"/>
    <s v="Loss Making Sales"/>
    <s v="Exclude"/>
  </r>
  <r>
    <n v="2521"/>
    <s v="Kids"/>
    <x v="2"/>
    <x v="3"/>
    <s v="M"/>
    <x v="0"/>
    <x v="0"/>
    <s v="Yes"/>
    <n v="4"/>
    <s v="Sold"/>
    <n v="3645.35"/>
    <m/>
    <s v="Invalid"/>
    <s v="Exclude"/>
    <n v="0"/>
    <n v="14581.4"/>
    <s v="Valid Revenue"/>
    <s v="Include"/>
    <d v="2024-09-25T00:00:00"/>
    <d v="2024-09-25T00:00:00"/>
    <s v="Yes"/>
    <s v="Online"/>
    <s v="Kolkata"/>
    <s v="Kolkata"/>
    <n v="3265.83"/>
    <s v="Valid Profit"/>
    <s v="Include"/>
  </r>
  <r>
    <n v="2522"/>
    <s v="Men"/>
    <x v="3"/>
    <x v="16"/>
    <s v="XL"/>
    <x v="0"/>
    <x v="2"/>
    <s v="Yes"/>
    <n v="4"/>
    <s v="Sold"/>
    <n v="6243.91"/>
    <m/>
    <s v="Invalid"/>
    <s v="Exclude"/>
    <n v="0"/>
    <n v="24975.64"/>
    <s v="Valid Revenue"/>
    <s v="Include"/>
    <d v="2024-02-13T00:00:00"/>
    <d v="2024-02-13T00:00:00"/>
    <s v="Yes"/>
    <s v="Retail"/>
    <s v="Kolkata"/>
    <s v="Kolkata"/>
    <n v="-199.13"/>
    <s v="Loss Making Sales"/>
    <s v="Exclude"/>
  </r>
  <r>
    <n v="2523"/>
    <s v="Men"/>
    <x v="4"/>
    <x v="19"/>
    <s v="M"/>
    <x v="0"/>
    <x v="0"/>
    <s v="Yes"/>
    <m/>
    <s v="Available"/>
    <n v="7007.6"/>
    <m/>
    <s v="Invalid"/>
    <s v="Exclude"/>
    <n v="0"/>
    <s v="Insufficient Data"/>
    <s v="Missing Information"/>
    <s v="Exclude"/>
    <d v="2024-08-07T00:00:00"/>
    <d v="2024-08-07T00:00:00"/>
    <s v="Yes"/>
    <s v="Retail"/>
    <s v="Kolkata"/>
    <s v="Kolkata"/>
    <n v="2068.4899999999998"/>
    <s v="Valid Profit"/>
    <s v="Include"/>
  </r>
  <r>
    <n v="2524"/>
    <s v="Women"/>
    <x v="2"/>
    <x v="18"/>
    <s v="XL"/>
    <x v="0"/>
    <x v="2"/>
    <s v="Yes"/>
    <m/>
    <s v="Available"/>
    <m/>
    <m/>
    <s v="Invalid"/>
    <s v="Exclude"/>
    <n v="0"/>
    <s v="Insufficient Data"/>
    <s v="Missing Information"/>
    <s v="Exclude"/>
    <d v="2024-11-21T00:00:00"/>
    <d v="2024-11-21T00:00:00"/>
    <s v="Yes"/>
    <s v="Online"/>
    <s v="Kolkata"/>
    <s v="Kolkata"/>
    <n v="997.53"/>
    <s v="Valid Profit"/>
    <s v="Include"/>
  </r>
  <r>
    <n v="2525"/>
    <s v="Women"/>
    <x v="0"/>
    <x v="9"/>
    <s v="XL"/>
    <x v="0"/>
    <x v="2"/>
    <s v="Yes"/>
    <n v="2"/>
    <s v="Sold"/>
    <m/>
    <m/>
    <s v="Invalid"/>
    <s v="Exclude"/>
    <n v="0"/>
    <s v="Insufficient Data"/>
    <s v="Missing Information"/>
    <s v="Exclude"/>
    <d v="2025-02-18T00:00:00"/>
    <d v="2025-02-18T00:00:00"/>
    <s v="Yes"/>
    <s v="Retail"/>
    <s v="Kolkata"/>
    <s v="Kolkata"/>
    <n v="3453.18"/>
    <s v="Valid Profit"/>
    <s v="Include"/>
  </r>
  <r>
    <n v="2526"/>
    <s v="Kids"/>
    <x v="2"/>
    <x v="7"/>
    <n v="10"/>
    <x v="1"/>
    <x v="9"/>
    <s v="Yes"/>
    <n v="1"/>
    <s v="Sold"/>
    <m/>
    <m/>
    <s v="Invalid"/>
    <s v="Exclude"/>
    <n v="0"/>
    <s v="Insufficient Data"/>
    <s v="Missing Information"/>
    <s v="Exclude"/>
    <d v="2024-08-01T00:00:00"/>
    <d v="2024-08-01T00:00:00"/>
    <s v="Yes"/>
    <s v="Retail"/>
    <s v="Hyderabad"/>
    <s v="Hyderabad"/>
    <n v="3188.07"/>
    <s v="Valid Profit"/>
    <s v="Include"/>
  </r>
  <r>
    <n v="2527"/>
    <s v="Men"/>
    <x v="2"/>
    <x v="18"/>
    <s v="XL"/>
    <x v="0"/>
    <x v="2"/>
    <s v="Yes"/>
    <m/>
    <s v="Available"/>
    <n v="7408.91"/>
    <m/>
    <s v="Invalid"/>
    <s v="Exclude"/>
    <n v="0"/>
    <s v="Insufficient Data"/>
    <s v="Missing Information"/>
    <s v="Exclude"/>
    <d v="2024-03-18T00:00:00"/>
    <d v="2024-03-18T00:00:00"/>
    <s v="Yes"/>
    <s v="Online"/>
    <s v="Delhi"/>
    <s v="Delhi"/>
    <n v="-138.78"/>
    <s v="Loss Making Sales"/>
    <s v="Exclude"/>
  </r>
  <r>
    <n v="2528"/>
    <s v="Women"/>
    <x v="0"/>
    <x v="14"/>
    <n v="11"/>
    <x v="1"/>
    <x v="3"/>
    <s v="Yes"/>
    <n v="2"/>
    <s v="Sold"/>
    <m/>
    <m/>
    <s v="Invalid"/>
    <s v="Exclude"/>
    <n v="0"/>
    <s v="Insufficient Data"/>
    <s v="Missing Information"/>
    <s v="Exclude"/>
    <d v="2025-06-10T00:00:00"/>
    <d v="2025-06-10T00:00:00"/>
    <s v="Yes"/>
    <s v="Online"/>
    <s v="Delhi"/>
    <s v="Delhi"/>
    <n v="134.1"/>
    <s v="Valid Profit"/>
    <s v="Include"/>
  </r>
  <r>
    <n v="2529"/>
    <s v="Men"/>
    <x v="3"/>
    <x v="4"/>
    <s v="XL"/>
    <x v="0"/>
    <x v="2"/>
    <s v="Yes"/>
    <m/>
    <s v="Available"/>
    <m/>
    <m/>
    <s v="Invalid"/>
    <s v="Exclude"/>
    <n v="0"/>
    <s v="Insufficient Data"/>
    <s v="Missing Information"/>
    <s v="Exclude"/>
    <m/>
    <s v="Missing Date"/>
    <s v="No"/>
    <s v="Online"/>
    <s v="Kolkata"/>
    <s v="Kolkata"/>
    <n v="3008.62"/>
    <s v="Valid Profit"/>
    <s v="Include"/>
  </r>
  <r>
    <n v="2530"/>
    <s v="Women"/>
    <x v="2"/>
    <x v="17"/>
    <s v="M"/>
    <x v="0"/>
    <x v="0"/>
    <s v="Yes"/>
    <n v="2"/>
    <s v="Sold"/>
    <n v="4357.79"/>
    <m/>
    <s v="Invalid"/>
    <s v="Exclude"/>
    <n v="0"/>
    <n v="8715.58"/>
    <s v="Valid Revenue"/>
    <s v="Include"/>
    <d v="2025-02-27T00:00:00"/>
    <d v="2025-02-27T00:00:00"/>
    <s v="Yes"/>
    <s v="Retail"/>
    <s v="Mumbai"/>
    <s v="Mumbai"/>
    <n v="3936.13"/>
    <s v="Valid Profit"/>
    <s v="Include"/>
  </r>
  <r>
    <n v="2531"/>
    <s v="Men"/>
    <x v="1"/>
    <x v="2"/>
    <s v="XL"/>
    <x v="0"/>
    <x v="2"/>
    <s v="Yes"/>
    <m/>
    <s v="Available"/>
    <m/>
    <m/>
    <s v="Invalid"/>
    <s v="Exclude"/>
    <n v="0"/>
    <s v="Insufficient Data"/>
    <s v="Missing Information"/>
    <s v="Exclude"/>
    <d v="2025-04-09T00:00:00"/>
    <d v="2025-04-09T00:00:00"/>
    <s v="Yes"/>
    <s v="Online"/>
    <s v="Hyderabad"/>
    <s v="Hyderabad"/>
    <n v="2875.41"/>
    <s v="Valid Profit"/>
    <s v="Include"/>
  </r>
  <r>
    <n v="2532"/>
    <s v="Men"/>
    <x v="1"/>
    <x v="1"/>
    <s v="L"/>
    <x v="0"/>
    <x v="1"/>
    <s v="Yes"/>
    <m/>
    <s v="Available"/>
    <m/>
    <m/>
    <s v="Invalid"/>
    <s v="Exclude"/>
    <n v="0"/>
    <s v="Insufficient Data"/>
    <s v="Missing Information"/>
    <s v="Exclude"/>
    <d v="2025-04-17T00:00:00"/>
    <d v="2025-04-17T00:00:00"/>
    <s v="Yes"/>
    <s v="Retail"/>
    <s v="Bangalore"/>
    <s v="Bangalore"/>
    <n v="72.78"/>
    <s v="Valid Profit"/>
    <s v="Include"/>
  </r>
  <r>
    <n v="2533"/>
    <s v="Women"/>
    <x v="0"/>
    <x v="5"/>
    <s v="L"/>
    <x v="0"/>
    <x v="1"/>
    <s v="Yes"/>
    <m/>
    <s v="Available"/>
    <m/>
    <n v="1.02"/>
    <s v="Invalid"/>
    <s v="Exclude"/>
    <n v="0"/>
    <s v="Insufficient Data"/>
    <s v="Missing Information"/>
    <s v="Exclude"/>
    <d v="2024-01-31T00:00:00"/>
    <d v="2024-01-31T00:00:00"/>
    <s v="Yes"/>
    <s v="Online"/>
    <s v="Mumbai"/>
    <s v="Mumbai"/>
    <n v="2155.46"/>
    <s v="Valid Profit"/>
    <s v="Include"/>
  </r>
  <r>
    <n v="2534"/>
    <s v="Women"/>
    <x v="0"/>
    <x v="0"/>
    <s v="M"/>
    <x v="0"/>
    <x v="0"/>
    <s v="Yes"/>
    <m/>
    <s v="Available"/>
    <m/>
    <m/>
    <s v="Invalid"/>
    <s v="Exclude"/>
    <n v="0"/>
    <s v="Insufficient Data"/>
    <s v="Missing Information"/>
    <s v="Exclude"/>
    <m/>
    <s v="Missing Date"/>
    <s v="No"/>
    <s v="Online"/>
    <s v="Pune"/>
    <s v="Pune"/>
    <n v="506.26"/>
    <s v="Valid Profit"/>
    <s v="Include"/>
  </r>
  <r>
    <n v="2535"/>
    <s v="Men"/>
    <x v="1"/>
    <x v="1"/>
    <s v="XL"/>
    <x v="0"/>
    <x v="2"/>
    <s v="Yes"/>
    <n v="2"/>
    <s v="Sold"/>
    <n v="2786.84"/>
    <n v="0.21"/>
    <s v="Valid"/>
    <s v="Include"/>
    <n v="4403.21"/>
    <n v="4403.2072000000007"/>
    <s v="Valid Revenue"/>
    <s v="Include"/>
    <d v="2025-01-25T00:00:00"/>
    <d v="2025-01-25T00:00:00"/>
    <s v="Yes"/>
    <s v="Online"/>
    <s v="Mumbai"/>
    <s v="Mumbai"/>
    <n v="3345.36"/>
    <s v="Valid Profit"/>
    <s v="Include"/>
  </r>
  <r>
    <n v="2536"/>
    <s v="Kids"/>
    <x v="3"/>
    <x v="10"/>
    <s v="M"/>
    <x v="0"/>
    <x v="0"/>
    <s v="Yes"/>
    <m/>
    <s v="Available"/>
    <n v="2221.7800000000002"/>
    <n v="0.55000000000000004"/>
    <s v="Valid"/>
    <s v="Include"/>
    <n v="0"/>
    <s v="Insufficient Data"/>
    <s v="Missing Information"/>
    <s v="Exclude"/>
    <d v="2024-10-02T00:00:00"/>
    <d v="2024-10-02T00:00:00"/>
    <s v="Yes"/>
    <s v="Retail"/>
    <s v="Delhi"/>
    <s v="Delhi"/>
    <n v="-1091.6600000000001"/>
    <s v="Loss Making Sales"/>
    <s v="Exclude"/>
  </r>
  <r>
    <n v="2537"/>
    <s v="Women"/>
    <x v="2"/>
    <x v="7"/>
    <s v="M"/>
    <x v="0"/>
    <x v="0"/>
    <s v="Yes"/>
    <m/>
    <s v="Available"/>
    <m/>
    <m/>
    <s v="Invalid"/>
    <s v="Exclude"/>
    <n v="0"/>
    <s v="Insufficient Data"/>
    <s v="Missing Information"/>
    <s v="Exclude"/>
    <d v="2025-05-30T00:00:00"/>
    <d v="2025-05-30T00:00:00"/>
    <s v="Yes"/>
    <s v="Retail"/>
    <s v="Bangalore"/>
    <s v="Bangalore"/>
    <n v="2596.8000000000002"/>
    <s v="Valid Profit"/>
    <s v="Include"/>
  </r>
  <r>
    <n v="2538"/>
    <s v="Men"/>
    <x v="2"/>
    <x v="7"/>
    <m/>
    <x v="2"/>
    <x v="4"/>
    <s v="No"/>
    <n v="2"/>
    <s v="Sold"/>
    <n v="9701.24"/>
    <m/>
    <s v="Invalid"/>
    <s v="Exclude"/>
    <n v="0"/>
    <n v="19402.48"/>
    <s v="Valid Revenue"/>
    <s v="Include"/>
    <d v="2024-10-06T00:00:00"/>
    <d v="2024-10-06T00:00:00"/>
    <s v="Yes"/>
    <s v="Retail"/>
    <s v="Kolkata"/>
    <s v="Kolkata"/>
    <n v="223.82"/>
    <s v="Valid Profit"/>
    <s v="Include"/>
  </r>
  <r>
    <n v="2539"/>
    <s v="Women"/>
    <x v="3"/>
    <x v="11"/>
    <s v="L"/>
    <x v="0"/>
    <x v="1"/>
    <s v="Yes"/>
    <m/>
    <s v="Available"/>
    <m/>
    <m/>
    <s v="Invalid"/>
    <s v="Exclude"/>
    <n v="0"/>
    <s v="Insufficient Data"/>
    <s v="Missing Information"/>
    <s v="Exclude"/>
    <d v="2025-02-26T00:00:00"/>
    <d v="2025-02-26T00:00:00"/>
    <s v="Yes"/>
    <s v="Online"/>
    <s v="bengaluru"/>
    <s v="Bengaluru"/>
    <n v="3748.73"/>
    <s v="Valid Profit"/>
    <s v="Include"/>
  </r>
  <r>
    <n v="2540"/>
    <s v="Women"/>
    <x v="2"/>
    <x v="18"/>
    <s v="L"/>
    <x v="0"/>
    <x v="1"/>
    <s v="Yes"/>
    <m/>
    <s v="Available"/>
    <n v="8794.64"/>
    <m/>
    <s v="Invalid"/>
    <s v="Exclude"/>
    <n v="0"/>
    <s v="Insufficient Data"/>
    <s v="Missing Information"/>
    <s v="Exclude"/>
    <d v="2025-01-09T00:00:00"/>
    <d v="2025-01-09T00:00:00"/>
    <s v="Yes"/>
    <s v="Online"/>
    <s v="Mumbai"/>
    <s v="Mumbai"/>
    <n v="-938.07"/>
    <s v="Loss Making Sales"/>
    <s v="Exclude"/>
  </r>
  <r>
    <n v="2541"/>
    <s v="Kids"/>
    <x v="3"/>
    <x v="4"/>
    <s v="M"/>
    <x v="0"/>
    <x v="0"/>
    <s v="Yes"/>
    <m/>
    <s v="Available"/>
    <m/>
    <m/>
    <s v="Invalid"/>
    <s v="Exclude"/>
    <n v="0"/>
    <s v="Insufficient Data"/>
    <s v="Missing Information"/>
    <s v="Exclude"/>
    <d v="2025-05-19T00:00:00"/>
    <d v="2025-05-19T00:00:00"/>
    <s v="Yes"/>
    <s v="Retail"/>
    <s v="Mumbai"/>
    <s v="Mumbai"/>
    <n v="-1180.1099999999999"/>
    <s v="Loss Making Sales"/>
    <s v="Exclude"/>
  </r>
  <r>
    <n v="2542"/>
    <s v="Kids"/>
    <x v="3"/>
    <x v="4"/>
    <s v="XL"/>
    <x v="0"/>
    <x v="2"/>
    <s v="Yes"/>
    <m/>
    <s v="Available"/>
    <m/>
    <n v="0.18"/>
    <s v="Valid"/>
    <s v="Include"/>
    <n v="0"/>
    <s v="Insufficient Data"/>
    <s v="Missing Information"/>
    <s v="Exclude"/>
    <m/>
    <s v="Missing Date"/>
    <s v="No"/>
    <s v="Retail"/>
    <s v="Hyderabad"/>
    <s v="Hyderabad"/>
    <n v="-1115.8900000000001"/>
    <s v="Loss Making Sales"/>
    <s v="Exclude"/>
  </r>
  <r>
    <n v="2543"/>
    <s v="Women"/>
    <x v="2"/>
    <x v="7"/>
    <m/>
    <x v="2"/>
    <x v="4"/>
    <s v="No"/>
    <m/>
    <s v="Available"/>
    <m/>
    <m/>
    <s v="Invalid"/>
    <s v="Exclude"/>
    <n v="0"/>
    <s v="Insufficient Data"/>
    <s v="Missing Information"/>
    <s v="Exclude"/>
    <m/>
    <s v="Missing Date"/>
    <s v="No"/>
    <s v="Retail"/>
    <s v="Hyderabad"/>
    <s v="Hyderabad"/>
    <n v="-244.09"/>
    <s v="Loss Making Sales"/>
    <s v="Exclude"/>
  </r>
  <r>
    <n v="2544"/>
    <s v="Men"/>
    <x v="0"/>
    <x v="14"/>
    <s v="L"/>
    <x v="0"/>
    <x v="1"/>
    <s v="Yes"/>
    <m/>
    <s v="Available"/>
    <n v="8856.07"/>
    <m/>
    <s v="Invalid"/>
    <s v="Exclude"/>
    <n v="0"/>
    <s v="Insufficient Data"/>
    <s v="Missing Information"/>
    <s v="Exclude"/>
    <m/>
    <s v="Missing Date"/>
    <s v="No"/>
    <s v="Online"/>
    <s v="Bangalore"/>
    <s v="Bangalore"/>
    <n v="2069.9299999999998"/>
    <s v="Valid Profit"/>
    <s v="Include"/>
  </r>
  <r>
    <n v="2545"/>
    <s v="Men"/>
    <x v="0"/>
    <x v="9"/>
    <s v="L"/>
    <x v="0"/>
    <x v="1"/>
    <s v="Yes"/>
    <m/>
    <s v="Available"/>
    <m/>
    <m/>
    <s v="Invalid"/>
    <s v="Exclude"/>
    <n v="0"/>
    <s v="Insufficient Data"/>
    <s v="Missing Information"/>
    <s v="Exclude"/>
    <d v="2025-04-26T00:00:00"/>
    <d v="2025-04-26T00:00:00"/>
    <s v="Yes"/>
    <s v="Retail"/>
    <s v="Bangalore"/>
    <s v="Bangalore"/>
    <n v="924.07"/>
    <s v="Valid Profit"/>
    <s v="Include"/>
  </r>
  <r>
    <n v="2546"/>
    <s v="Kids"/>
    <x v="0"/>
    <x v="14"/>
    <s v="XL"/>
    <x v="0"/>
    <x v="2"/>
    <s v="Yes"/>
    <m/>
    <s v="Available"/>
    <n v="5179.57"/>
    <m/>
    <s v="Invalid"/>
    <s v="Exclude"/>
    <n v="0"/>
    <s v="Insufficient Data"/>
    <s v="Missing Information"/>
    <s v="Exclude"/>
    <d v="2024-10-03T00:00:00"/>
    <d v="2024-10-03T00:00:00"/>
    <s v="Yes"/>
    <s v="Retail"/>
    <s v="Bangalore"/>
    <s v="Bangalore"/>
    <n v="2084.9899999999998"/>
    <s v="Valid Profit"/>
    <s v="Include"/>
  </r>
  <r>
    <n v="2547"/>
    <s v="Women"/>
    <x v="1"/>
    <x v="6"/>
    <s v="M"/>
    <x v="0"/>
    <x v="0"/>
    <s v="Yes"/>
    <n v="1"/>
    <s v="Sold"/>
    <n v="3068.13"/>
    <m/>
    <s v="Invalid"/>
    <s v="Exclude"/>
    <n v="0"/>
    <n v="3068.13"/>
    <s v="Valid Revenue"/>
    <s v="Include"/>
    <d v="2025-07-08T00:00:00"/>
    <d v="2025-07-08T00:00:00"/>
    <s v="Yes"/>
    <s v="Retail"/>
    <s v="Kolkata"/>
    <s v="Kolkata"/>
    <n v="-586.29"/>
    <s v="Loss Making Sales"/>
    <s v="Exclude"/>
  </r>
  <r>
    <n v="2548"/>
    <s v="Kids"/>
    <x v="3"/>
    <x v="16"/>
    <s v="L"/>
    <x v="0"/>
    <x v="1"/>
    <s v="Yes"/>
    <m/>
    <s v="Available"/>
    <n v="9557"/>
    <m/>
    <s v="Invalid"/>
    <s v="Exclude"/>
    <n v="0"/>
    <s v="Insufficient Data"/>
    <s v="Missing Information"/>
    <s v="Exclude"/>
    <d v="2025-04-23T00:00:00"/>
    <d v="2025-04-23T00:00:00"/>
    <s v="Yes"/>
    <s v="Online"/>
    <s v="Delhi"/>
    <s v="Delhi"/>
    <n v="3847.47"/>
    <s v="Valid Profit"/>
    <s v="Include"/>
  </r>
  <r>
    <n v="2549"/>
    <s v="Men"/>
    <x v="0"/>
    <x v="5"/>
    <s v="XL"/>
    <x v="0"/>
    <x v="2"/>
    <s v="Yes"/>
    <m/>
    <s v="Available"/>
    <n v="4366.09"/>
    <m/>
    <s v="Invalid"/>
    <s v="Exclude"/>
    <n v="0"/>
    <s v="Insufficient Data"/>
    <s v="Missing Information"/>
    <s v="Exclude"/>
    <m/>
    <s v="Missing Date"/>
    <s v="No"/>
    <s v="Retail"/>
    <s v="Delhi"/>
    <s v="Delhi"/>
    <n v="1696.1"/>
    <s v="Valid Profit"/>
    <s v="Include"/>
  </r>
  <r>
    <n v="2550"/>
    <s v="Men"/>
    <x v="1"/>
    <x v="2"/>
    <s v="XL"/>
    <x v="0"/>
    <x v="2"/>
    <s v="Yes"/>
    <n v="1"/>
    <s v="Sold"/>
    <n v="6121.21"/>
    <n v="0.05"/>
    <s v="Valid"/>
    <s v="Include"/>
    <n v="5815.15"/>
    <n v="5815.1494999999995"/>
    <s v="Valid Revenue"/>
    <s v="Include"/>
    <d v="2023-09-08T00:00:00"/>
    <d v="2023-09-08T00:00:00"/>
    <s v="Yes"/>
    <s v="Online"/>
    <s v="Kolkata"/>
    <s v="Kolkata"/>
    <n v="2470.08"/>
    <s v="Valid Profit"/>
    <s v="Include"/>
  </r>
  <r>
    <n v="2551"/>
    <s v="Men"/>
    <x v="0"/>
    <x v="14"/>
    <s v="XL"/>
    <x v="0"/>
    <x v="2"/>
    <s v="Yes"/>
    <m/>
    <s v="Available"/>
    <m/>
    <m/>
    <s v="Invalid"/>
    <s v="Exclude"/>
    <n v="0"/>
    <s v="Insufficient Data"/>
    <s v="Missing Information"/>
    <s v="Exclude"/>
    <m/>
    <s v="Missing Date"/>
    <s v="No"/>
    <s v="Retail"/>
    <s v="Mumbai"/>
    <s v="Mumbai"/>
    <n v="853.25"/>
    <s v="Valid Profit"/>
    <s v="Include"/>
  </r>
  <r>
    <n v="2552"/>
    <s v="Women"/>
    <x v="1"/>
    <x v="2"/>
    <n v="10"/>
    <x v="1"/>
    <x v="9"/>
    <s v="Yes"/>
    <n v="1"/>
    <s v="Sold"/>
    <m/>
    <n v="0.41"/>
    <s v="Valid"/>
    <s v="Include"/>
    <n v="0"/>
    <s v="Insufficient Data"/>
    <s v="Missing Information"/>
    <s v="Exclude"/>
    <d v="2025-05-03T00:00:00"/>
    <d v="2025-05-03T00:00:00"/>
    <s v="Yes"/>
    <s v="Retail"/>
    <s v="Hyderabad"/>
    <s v="Hyderabad"/>
    <n v="3389.34"/>
    <s v="Valid Profit"/>
    <s v="Include"/>
  </r>
  <r>
    <n v="2553"/>
    <s v="Kids"/>
    <x v="4"/>
    <x v="12"/>
    <m/>
    <x v="2"/>
    <x v="4"/>
    <s v="No"/>
    <m/>
    <s v="Available"/>
    <n v="6708.16"/>
    <m/>
    <s v="Invalid"/>
    <s v="Exclude"/>
    <n v="0"/>
    <s v="Insufficient Data"/>
    <s v="Missing Information"/>
    <s v="Exclude"/>
    <d v="2025-02-24T00:00:00"/>
    <d v="2025-02-24T00:00:00"/>
    <s v="Yes"/>
    <s v="Online"/>
    <s v="Delhi"/>
    <s v="Delhi"/>
    <n v="-739.72"/>
    <s v="Loss Making Sales"/>
    <s v="Exclude"/>
  </r>
  <r>
    <n v="2554"/>
    <s v="Women"/>
    <x v="0"/>
    <x v="5"/>
    <s v="M"/>
    <x v="0"/>
    <x v="0"/>
    <s v="Yes"/>
    <n v="1"/>
    <s v="Sold"/>
    <n v="6755.56"/>
    <m/>
    <s v="Invalid"/>
    <s v="Exclude"/>
    <n v="0"/>
    <n v="6755.56"/>
    <s v="Valid Revenue"/>
    <s v="Include"/>
    <d v="2025-01-13T00:00:00"/>
    <d v="2025-01-13T00:00:00"/>
    <s v="Yes"/>
    <s v="Retail"/>
    <s v="bengaluru"/>
    <s v="Bengaluru"/>
    <n v="1002.19"/>
    <s v="Valid Profit"/>
    <s v="Include"/>
  </r>
  <r>
    <n v="2555"/>
    <s v="Women"/>
    <x v="4"/>
    <x v="12"/>
    <n v="7"/>
    <x v="1"/>
    <x v="8"/>
    <s v="Yes"/>
    <m/>
    <s v="Available"/>
    <n v="2685.95"/>
    <m/>
    <s v="Invalid"/>
    <s v="Exclude"/>
    <n v="0"/>
    <s v="Insufficient Data"/>
    <s v="Missing Information"/>
    <s v="Exclude"/>
    <m/>
    <s v="Missing Date"/>
    <s v="No"/>
    <s v="Retail"/>
    <s v="Hyderabad"/>
    <s v="Hyderabad"/>
    <n v="3675.97"/>
    <s v="Valid Profit"/>
    <s v="Include"/>
  </r>
  <r>
    <n v="2556"/>
    <s v="Kids"/>
    <x v="2"/>
    <x v="18"/>
    <n v="10"/>
    <x v="1"/>
    <x v="9"/>
    <s v="Yes"/>
    <n v="1"/>
    <s v="Sold"/>
    <m/>
    <m/>
    <s v="Invalid"/>
    <s v="Exclude"/>
    <n v="0"/>
    <s v="Insufficient Data"/>
    <s v="Missing Information"/>
    <s v="Exclude"/>
    <m/>
    <s v="Missing Date"/>
    <s v="No"/>
    <s v="Retail"/>
    <s v="Kolkata"/>
    <s v="Kolkata"/>
    <n v="1327.26"/>
    <s v="Valid Profit"/>
    <s v="Include"/>
  </r>
  <r>
    <n v="2557"/>
    <s v="Men"/>
    <x v="4"/>
    <x v="19"/>
    <s v="M"/>
    <x v="0"/>
    <x v="0"/>
    <s v="Yes"/>
    <n v="3"/>
    <s v="Sold"/>
    <m/>
    <m/>
    <s v="Invalid"/>
    <s v="Exclude"/>
    <n v="0"/>
    <s v="Insufficient Data"/>
    <s v="Missing Information"/>
    <s v="Exclude"/>
    <d v="2024-11-09T00:00:00"/>
    <d v="2024-11-09T00:00:00"/>
    <s v="Yes"/>
    <s v="Retail"/>
    <s v="Kolkata"/>
    <s v="Kolkata"/>
    <n v="1115.74"/>
    <s v="Valid Profit"/>
    <s v="Include"/>
  </r>
  <r>
    <n v="2558"/>
    <s v="Kids"/>
    <x v="4"/>
    <x v="12"/>
    <s v="L"/>
    <x v="0"/>
    <x v="1"/>
    <s v="Yes"/>
    <n v="-1"/>
    <s v="Check Return/Refund"/>
    <n v="3134.87"/>
    <m/>
    <s v="Invalid"/>
    <s v="Exclude"/>
    <n v="0"/>
    <n v="-3134.87"/>
    <s v="Negative Revenue"/>
    <s v="Exclude"/>
    <m/>
    <s v="Missing Date"/>
    <s v="No"/>
    <s v="Online"/>
    <s v="Mumbai"/>
    <s v="Mumbai"/>
    <n v="-1077.81"/>
    <s v="Loss Making Sales"/>
    <s v="Exclude"/>
  </r>
  <r>
    <n v="2559"/>
    <s v="Men"/>
    <x v="2"/>
    <x v="18"/>
    <n v="7"/>
    <x v="1"/>
    <x v="8"/>
    <s v="Yes"/>
    <n v="3"/>
    <s v="Sold"/>
    <n v="6011.84"/>
    <m/>
    <s v="Invalid"/>
    <s v="Exclude"/>
    <n v="0"/>
    <n v="18035.52"/>
    <s v="Valid Revenue"/>
    <s v="Include"/>
    <d v="2025-02-10T00:00:00"/>
    <d v="2025-02-10T00:00:00"/>
    <s v="Yes"/>
    <s v="Online"/>
    <s v="Kolkata"/>
    <s v="Kolkata"/>
    <n v="-99.73"/>
    <s v="Loss Making Sales"/>
    <s v="Exclude"/>
  </r>
  <r>
    <n v="2560"/>
    <s v="Kids"/>
    <x v="4"/>
    <x v="13"/>
    <s v="M"/>
    <x v="0"/>
    <x v="0"/>
    <s v="Yes"/>
    <n v="2"/>
    <s v="Sold"/>
    <m/>
    <m/>
    <s v="Invalid"/>
    <s v="Exclude"/>
    <n v="0"/>
    <s v="Insufficient Data"/>
    <s v="Missing Information"/>
    <s v="Exclude"/>
    <d v="2025-01-16T00:00:00"/>
    <d v="2025-01-16T00:00:00"/>
    <s v="Yes"/>
    <s v="Retail"/>
    <s v="Delhi"/>
    <s v="Delhi"/>
    <n v="3493.16"/>
    <s v="Invalid Profit"/>
    <s v="Exclude"/>
  </r>
  <r>
    <n v="2561"/>
    <s v="Women"/>
    <x v="1"/>
    <x v="1"/>
    <s v="XL"/>
    <x v="0"/>
    <x v="2"/>
    <s v="Yes"/>
    <m/>
    <s v="Available"/>
    <n v="3642.21"/>
    <m/>
    <s v="Invalid"/>
    <s v="Exclude"/>
    <n v="0"/>
    <s v="Insufficient Data"/>
    <s v="Missing Information"/>
    <s v="Exclude"/>
    <d v="2024-03-25T00:00:00"/>
    <d v="2024-03-25T00:00:00"/>
    <s v="Yes"/>
    <s v="Online"/>
    <s v="bengaluru"/>
    <s v="Bengaluru"/>
    <n v="3900.7"/>
    <s v="Valid Profit"/>
    <s v="Include"/>
  </r>
  <r>
    <n v="2562"/>
    <s v="Kids"/>
    <x v="0"/>
    <x v="14"/>
    <s v="L"/>
    <x v="0"/>
    <x v="1"/>
    <s v="Yes"/>
    <n v="1"/>
    <s v="Sold"/>
    <m/>
    <m/>
    <s v="Invalid"/>
    <s v="Exclude"/>
    <n v="0"/>
    <s v="Insufficient Data"/>
    <s v="Missing Information"/>
    <s v="Exclude"/>
    <d v="2024-12-21T00:00:00"/>
    <d v="2024-12-21T00:00:00"/>
    <s v="Yes"/>
    <s v="Retail"/>
    <s v="Mumbai"/>
    <s v="Mumbai"/>
    <n v="-79.099999999999994"/>
    <s v="Loss Making Sales"/>
    <s v="Exclude"/>
  </r>
  <r>
    <n v="2563"/>
    <s v="Men"/>
    <x v="1"/>
    <x v="6"/>
    <s v="M"/>
    <x v="0"/>
    <x v="0"/>
    <s v="Yes"/>
    <n v="2"/>
    <s v="Sold"/>
    <n v="9443.35"/>
    <n v="0.54"/>
    <s v="Valid"/>
    <s v="Include"/>
    <n v="8687.8799999999992"/>
    <n v="8687.8819999999996"/>
    <s v="Valid Revenue"/>
    <s v="Include"/>
    <d v="2025-04-13T00:00:00"/>
    <d v="2025-04-13T00:00:00"/>
    <s v="Yes"/>
    <s v="Retail"/>
    <s v="Kolkata"/>
    <s v="Kolkata"/>
    <n v="2706.61"/>
    <s v="Valid Profit"/>
    <s v="Include"/>
  </r>
  <r>
    <n v="2564"/>
    <s v="Women"/>
    <x v="4"/>
    <x v="19"/>
    <s v="M"/>
    <x v="0"/>
    <x v="0"/>
    <s v="Yes"/>
    <m/>
    <s v="Available"/>
    <m/>
    <n v="0.72"/>
    <s v="Valid"/>
    <s v="Include"/>
    <n v="0"/>
    <s v="Insufficient Data"/>
    <s v="Missing Information"/>
    <s v="Exclude"/>
    <d v="2023-08-07T00:00:00"/>
    <d v="2023-08-07T00:00:00"/>
    <s v="Yes"/>
    <s v="Online"/>
    <s v="Delhi"/>
    <s v="Delhi"/>
    <n v="1279.03"/>
    <s v="Valid Profit"/>
    <s v="Include"/>
  </r>
  <r>
    <n v="2565"/>
    <s v="Women"/>
    <x v="2"/>
    <x v="17"/>
    <s v="XL"/>
    <x v="0"/>
    <x v="2"/>
    <s v="Yes"/>
    <n v="4"/>
    <s v="Sold"/>
    <n v="3028.41"/>
    <m/>
    <s v="Invalid"/>
    <s v="Exclude"/>
    <n v="0"/>
    <n v="12113.64"/>
    <s v="Valid Revenue"/>
    <s v="Include"/>
    <d v="2024-09-18T00:00:00"/>
    <d v="2024-09-18T00:00:00"/>
    <s v="Yes"/>
    <s v="Online"/>
    <s v="Mumbai"/>
    <s v="Mumbai"/>
    <n v="1754.48"/>
    <s v="Valid Profit"/>
    <s v="Include"/>
  </r>
  <r>
    <n v="2029"/>
    <s v="Women"/>
    <x v="3"/>
    <x v="4"/>
    <m/>
    <x v="2"/>
    <x v="4"/>
    <s v="No"/>
    <m/>
    <s v="Available"/>
    <n v="7518.66"/>
    <m/>
    <s v="Invalid"/>
    <s v="Exclude"/>
    <n v="0"/>
    <s v="Insufficient Data"/>
    <s v="Missing Information"/>
    <s v="Exclude"/>
    <d v="2024-12-16T00:00:00"/>
    <d v="2024-12-16T00:00:00"/>
    <s v="Yes"/>
    <s v="Retail"/>
    <s v="Kolkata"/>
    <s v="Kolkata"/>
    <n v="2543.37"/>
    <s v="Valid Profit"/>
    <s v="Include"/>
  </r>
  <r>
    <n v="2567"/>
    <s v="Women"/>
    <x v="3"/>
    <x v="10"/>
    <s v="M"/>
    <x v="0"/>
    <x v="0"/>
    <s v="Yes"/>
    <n v="3"/>
    <s v="Sold"/>
    <m/>
    <m/>
    <s v="Invalid"/>
    <s v="Exclude"/>
    <n v="0"/>
    <s v="Insufficient Data"/>
    <s v="Missing Information"/>
    <s v="Exclude"/>
    <d v="2024-09-15T00:00:00"/>
    <d v="2024-09-15T00:00:00"/>
    <s v="Yes"/>
    <s v="Online"/>
    <s v="Pune"/>
    <s v="Pune"/>
    <n v="1162.3"/>
    <s v="Valid Profit"/>
    <s v="Include"/>
  </r>
  <r>
    <n v="2030"/>
    <s v="Women"/>
    <x v="1"/>
    <x v="6"/>
    <m/>
    <x v="2"/>
    <x v="4"/>
    <s v="No"/>
    <m/>
    <s v="Available"/>
    <n v="2298.4499999999998"/>
    <m/>
    <s v="Invalid"/>
    <s v="Exclude"/>
    <n v="0"/>
    <s v="Insufficient Data"/>
    <s v="Missing Information"/>
    <s v="Exclude"/>
    <d v="2024-09-12T00:00:00"/>
    <d v="2024-09-12T00:00:00"/>
    <s v="Yes"/>
    <s v="Retail"/>
    <s v="Kolkata"/>
    <s v="Kolkata"/>
    <n v="-240.32"/>
    <s v="Loss Making Sales"/>
    <s v="Exclude"/>
  </r>
  <r>
    <n v="2569"/>
    <s v="Women"/>
    <x v="4"/>
    <x v="8"/>
    <s v="L"/>
    <x v="0"/>
    <x v="1"/>
    <s v="Yes"/>
    <n v="2"/>
    <s v="Sold"/>
    <n v="9605.11"/>
    <n v="0.88"/>
    <s v="Valid"/>
    <s v="Include"/>
    <n v="2305.23"/>
    <n v="2305.2264"/>
    <s v="Valid Revenue"/>
    <s v="Include"/>
    <d v="2024-08-24T00:00:00"/>
    <d v="2024-08-24T00:00:00"/>
    <s v="Yes"/>
    <s v="Online"/>
    <s v="Hyderabad"/>
    <s v="Hyderabad"/>
    <n v="128.88999999999999"/>
    <s v="Valid Profit"/>
    <s v="Include"/>
  </r>
  <r>
    <n v="2570"/>
    <s v="Men"/>
    <x v="4"/>
    <x v="8"/>
    <s v="L"/>
    <x v="0"/>
    <x v="1"/>
    <s v="Yes"/>
    <m/>
    <s v="Available"/>
    <m/>
    <m/>
    <s v="Invalid"/>
    <s v="Exclude"/>
    <n v="0"/>
    <s v="Insufficient Data"/>
    <s v="Missing Information"/>
    <s v="Exclude"/>
    <d v="2025-03-22T00:00:00"/>
    <d v="2025-03-22T00:00:00"/>
    <s v="Yes"/>
    <s v="Online"/>
    <s v="bengaluru"/>
    <s v="Bengaluru"/>
    <n v="2986.69"/>
    <s v="Valid Profit"/>
    <s v="Include"/>
  </r>
  <r>
    <n v="2571"/>
    <s v="Kids"/>
    <x v="1"/>
    <x v="15"/>
    <n v="6"/>
    <x v="1"/>
    <x v="6"/>
    <s v="Yes"/>
    <m/>
    <s v="Available"/>
    <n v="4728.95"/>
    <m/>
    <s v="Invalid"/>
    <s v="Exclude"/>
    <n v="0"/>
    <s v="Insufficient Data"/>
    <s v="Missing Information"/>
    <s v="Exclude"/>
    <d v="2023-11-28T00:00:00"/>
    <d v="2023-11-28T00:00:00"/>
    <s v="Yes"/>
    <s v="Retail"/>
    <s v="Mumbai"/>
    <s v="Mumbai"/>
    <n v="276.98"/>
    <s v="Valid Profit"/>
    <s v="Include"/>
  </r>
  <r>
    <n v="2572"/>
    <s v="Men"/>
    <x v="2"/>
    <x v="7"/>
    <s v="XL"/>
    <x v="0"/>
    <x v="2"/>
    <s v="Yes"/>
    <n v="-1"/>
    <s v="Check Return/Refund"/>
    <n v="2729.99"/>
    <n v="0.76"/>
    <s v="Valid"/>
    <s v="Include"/>
    <n v="-655.20000000000005"/>
    <n v="-655.19759999999997"/>
    <s v="Negative Revenue"/>
    <s v="Exclude"/>
    <d v="2024-01-31T00:00:00"/>
    <d v="2024-01-31T00:00:00"/>
    <s v="Yes"/>
    <s v="Retail"/>
    <s v="Pune"/>
    <s v="Pune"/>
    <n v="1204.81"/>
    <s v="Invalid Profit"/>
    <s v="Exclude"/>
  </r>
  <r>
    <n v="2573"/>
    <s v="Men"/>
    <x v="1"/>
    <x v="2"/>
    <m/>
    <x v="2"/>
    <x v="4"/>
    <s v="No"/>
    <m/>
    <s v="Available"/>
    <m/>
    <n v="0.75"/>
    <s v="Valid"/>
    <s v="Include"/>
    <n v="0"/>
    <s v="Insufficient Data"/>
    <s v="Missing Information"/>
    <s v="Exclude"/>
    <d v="2024-08-29T00:00:00"/>
    <d v="2024-08-29T00:00:00"/>
    <s v="Yes"/>
    <s v="Online"/>
    <s v="Delhi"/>
    <s v="Delhi"/>
    <n v="301.42"/>
    <s v="Valid Profit"/>
    <s v="Include"/>
  </r>
  <r>
    <n v="2574"/>
    <s v="Women"/>
    <x v="1"/>
    <x v="1"/>
    <m/>
    <x v="2"/>
    <x v="4"/>
    <s v="No"/>
    <m/>
    <s v="Available"/>
    <n v="3502.97"/>
    <m/>
    <s v="Invalid"/>
    <s v="Exclude"/>
    <n v="0"/>
    <s v="Insufficient Data"/>
    <s v="Missing Information"/>
    <s v="Exclude"/>
    <d v="2024-09-19T00:00:00"/>
    <d v="2024-09-19T00:00:00"/>
    <s v="Yes"/>
    <s v="Retail"/>
    <s v="Delhi"/>
    <s v="Delhi"/>
    <n v="-542.87"/>
    <s v="Loss Making Sales"/>
    <s v="Exclude"/>
  </r>
  <r>
    <n v="2575"/>
    <s v="Men"/>
    <x v="0"/>
    <x v="9"/>
    <s v="XL"/>
    <x v="0"/>
    <x v="2"/>
    <s v="Yes"/>
    <n v="2"/>
    <s v="Sold"/>
    <n v="3582.67"/>
    <m/>
    <s v="Invalid"/>
    <s v="Exclude"/>
    <n v="0"/>
    <n v="7165.34"/>
    <s v="Valid Revenue"/>
    <s v="Include"/>
    <d v="2025-07-03T00:00:00"/>
    <d v="2025-07-03T00:00:00"/>
    <s v="Yes"/>
    <s v="Online"/>
    <s v="Hyderabad"/>
    <s v="Hyderabad"/>
    <n v="1982.16"/>
    <s v="Valid Profit"/>
    <s v="Include"/>
  </r>
  <r>
    <n v="2576"/>
    <s v="Kids"/>
    <x v="3"/>
    <x v="16"/>
    <n v="10"/>
    <x v="1"/>
    <x v="9"/>
    <s v="Yes"/>
    <m/>
    <s v="Available"/>
    <n v="9134.77"/>
    <m/>
    <s v="Invalid"/>
    <s v="Exclude"/>
    <n v="0"/>
    <s v="Insufficient Data"/>
    <s v="Missing Information"/>
    <s v="Exclude"/>
    <d v="2025-01-04T00:00:00"/>
    <d v="2025-01-04T00:00:00"/>
    <s v="Yes"/>
    <s v="Online"/>
    <s v="Pune"/>
    <s v="Pune"/>
    <n v="-427.11"/>
    <s v="Loss Making Sales"/>
    <s v="Exclude"/>
  </r>
  <r>
    <n v="2577"/>
    <s v="Women"/>
    <x v="3"/>
    <x v="10"/>
    <s v="L"/>
    <x v="0"/>
    <x v="1"/>
    <s v="Yes"/>
    <n v="-1"/>
    <s v="Check Return/Refund"/>
    <n v="5545.52"/>
    <m/>
    <s v="Invalid"/>
    <s v="Exclude"/>
    <n v="0"/>
    <n v="-5545.52"/>
    <s v="Negative Revenue"/>
    <s v="Exclude"/>
    <d v="2023-11-16T00:00:00"/>
    <d v="2023-11-16T00:00:00"/>
    <s v="Yes"/>
    <s v="Retail"/>
    <s v="Mumbai"/>
    <s v="Mumbai"/>
    <n v="1185.56"/>
    <s v="Invalid Profit"/>
    <s v="Exclude"/>
  </r>
  <r>
    <n v="2578"/>
    <s v="Men"/>
    <x v="2"/>
    <x v="3"/>
    <n v="9"/>
    <x v="1"/>
    <x v="5"/>
    <s v="Yes"/>
    <n v="2"/>
    <s v="Sold"/>
    <m/>
    <m/>
    <s v="Invalid"/>
    <s v="Exclude"/>
    <n v="0"/>
    <s v="Insufficient Data"/>
    <s v="Missing Information"/>
    <s v="Exclude"/>
    <d v="2025-05-10T00:00:00"/>
    <d v="2025-05-10T00:00:00"/>
    <s v="Yes"/>
    <s v="Retail"/>
    <s v="bengaluru"/>
    <s v="Bengaluru"/>
    <n v="3550"/>
    <s v="Valid Profit"/>
    <s v="Include"/>
  </r>
  <r>
    <n v="2579"/>
    <s v="Kids"/>
    <x v="2"/>
    <x v="17"/>
    <n v="7"/>
    <x v="1"/>
    <x v="8"/>
    <s v="Yes"/>
    <n v="3"/>
    <s v="Sold"/>
    <n v="9541.83"/>
    <m/>
    <s v="Invalid"/>
    <s v="Exclude"/>
    <n v="0"/>
    <n v="28625.489999999998"/>
    <s v="Valid Revenue"/>
    <s v="Include"/>
    <d v="2024-07-26T00:00:00"/>
    <d v="2024-07-26T00:00:00"/>
    <s v="Yes"/>
    <s v="Online"/>
    <s v="Delhi"/>
    <s v="Delhi"/>
    <n v="589.29999999999995"/>
    <s v="Invalid Profit"/>
    <s v="Exclude"/>
  </r>
  <r>
    <n v="2580"/>
    <s v="Kids"/>
    <x v="0"/>
    <x v="5"/>
    <s v="M"/>
    <x v="0"/>
    <x v="0"/>
    <s v="Yes"/>
    <n v="1"/>
    <s v="Sold"/>
    <n v="2749.79"/>
    <m/>
    <s v="Invalid"/>
    <s v="Exclude"/>
    <n v="0"/>
    <n v="2749.79"/>
    <s v="Valid Revenue"/>
    <s v="Include"/>
    <d v="2024-12-06T00:00:00"/>
    <d v="2024-12-06T00:00:00"/>
    <s v="Yes"/>
    <s v="Retail"/>
    <s v="Kolkata"/>
    <s v="Kolkata"/>
    <n v="2978.85"/>
    <s v="Invalid Profit"/>
    <s v="Exclude"/>
  </r>
  <r>
    <n v="2581"/>
    <s v="Kids"/>
    <x v="3"/>
    <x v="11"/>
    <n v="10"/>
    <x v="1"/>
    <x v="9"/>
    <s v="Yes"/>
    <n v="0"/>
    <s v="Available"/>
    <m/>
    <n v="0.53"/>
    <s v="Valid"/>
    <s v="Include"/>
    <n v="0"/>
    <s v="Insufficient Data"/>
    <s v="Missing Information"/>
    <s v="Exclude"/>
    <d v="2024-10-30T00:00:00"/>
    <d v="2024-10-30T00:00:00"/>
    <s v="Yes"/>
    <s v="Online"/>
    <s v="Mumbai"/>
    <s v="Mumbai"/>
    <n v="800.45"/>
    <s v="Valid Profit"/>
    <s v="Include"/>
  </r>
  <r>
    <n v="2582"/>
    <s v="Men"/>
    <x v="0"/>
    <x v="9"/>
    <s v="M"/>
    <x v="0"/>
    <x v="0"/>
    <s v="Yes"/>
    <m/>
    <s v="Available"/>
    <m/>
    <m/>
    <s v="Invalid"/>
    <s v="Exclude"/>
    <n v="0"/>
    <s v="Insufficient Data"/>
    <s v="Missing Information"/>
    <s v="Exclude"/>
    <m/>
    <s v="Missing Date"/>
    <s v="No"/>
    <s v="Online"/>
    <s v="Kolkata"/>
    <s v="Kolkata"/>
    <n v="909.76"/>
    <s v="Invalid Profit"/>
    <s v="Exclude"/>
  </r>
  <r>
    <n v="2583"/>
    <s v="Men"/>
    <x v="1"/>
    <x v="1"/>
    <s v="M"/>
    <x v="0"/>
    <x v="0"/>
    <s v="Yes"/>
    <m/>
    <s v="Available"/>
    <m/>
    <m/>
    <s v="Invalid"/>
    <s v="Exclude"/>
    <n v="0"/>
    <s v="Insufficient Data"/>
    <s v="Missing Information"/>
    <s v="Exclude"/>
    <d v="2024-09-03T00:00:00"/>
    <d v="2024-09-03T00:00:00"/>
    <s v="Yes"/>
    <s v="Retail"/>
    <s v="Mumbai"/>
    <s v="Mumbai"/>
    <n v="3051.16"/>
    <s v="Valid Profit"/>
    <s v="Include"/>
  </r>
  <r>
    <n v="2584"/>
    <s v="Kids"/>
    <x v="3"/>
    <x v="4"/>
    <s v="M"/>
    <x v="0"/>
    <x v="0"/>
    <s v="Yes"/>
    <n v="0"/>
    <s v="Available"/>
    <m/>
    <m/>
    <s v="Invalid"/>
    <s v="Exclude"/>
    <n v="0"/>
    <s v="Insufficient Data"/>
    <s v="Missing Information"/>
    <s v="Exclude"/>
    <m/>
    <s v="Missing Date"/>
    <s v="No"/>
    <s v="Retail"/>
    <s v="Hyderabad"/>
    <s v="Hyderabad"/>
    <n v="-123.93"/>
    <s v="Loss Making Sales"/>
    <s v="Exclude"/>
  </r>
  <r>
    <n v="2585"/>
    <s v="Kids"/>
    <x v="4"/>
    <x v="12"/>
    <m/>
    <x v="2"/>
    <x v="4"/>
    <s v="No"/>
    <m/>
    <s v="Available"/>
    <n v="5066.1400000000003"/>
    <n v="1.1200000000000001"/>
    <s v="Invalid"/>
    <s v="Exclude"/>
    <n v="0"/>
    <s v="Insufficient Data"/>
    <s v="Missing Information"/>
    <s v="Exclude"/>
    <d v="2025-01-17T00:00:00"/>
    <d v="2025-01-17T00:00:00"/>
    <s v="Yes"/>
    <s v="Retail"/>
    <s v="Kolkata"/>
    <s v="Kolkata"/>
    <n v="-148.71"/>
    <s v="Loss Making Sales"/>
    <s v="Exclude"/>
  </r>
  <r>
    <n v="2586"/>
    <s v="Men"/>
    <x v="3"/>
    <x v="10"/>
    <s v="L"/>
    <x v="0"/>
    <x v="1"/>
    <s v="Yes"/>
    <m/>
    <s v="Available"/>
    <m/>
    <n v="0.99"/>
    <s v="Valid"/>
    <s v="Include"/>
    <n v="0"/>
    <s v="Insufficient Data"/>
    <s v="Missing Information"/>
    <s v="Exclude"/>
    <d v="2024-11-24T00:00:00"/>
    <d v="2024-11-24T00:00:00"/>
    <s v="Yes"/>
    <s v="Online"/>
    <s v="Mumbai"/>
    <s v="Mumbai"/>
    <n v="1146.73"/>
    <s v="Valid Profit"/>
    <s v="Include"/>
  </r>
  <r>
    <n v="2587"/>
    <s v="Women"/>
    <x v="3"/>
    <x v="4"/>
    <n v="6"/>
    <x v="1"/>
    <x v="6"/>
    <s v="Yes"/>
    <n v="4"/>
    <s v="Sold"/>
    <m/>
    <n v="0.37"/>
    <s v="Valid"/>
    <s v="Include"/>
    <n v="0"/>
    <s v="Insufficient Data"/>
    <s v="Missing Information"/>
    <s v="Exclude"/>
    <m/>
    <s v="Missing Date"/>
    <s v="No"/>
    <s v="Online"/>
    <s v="bengaluru"/>
    <s v="Bengaluru"/>
    <n v="-480.01"/>
    <s v="Loss Making Sales"/>
    <s v="Exclude"/>
  </r>
  <r>
    <n v="2588"/>
    <s v="Kids"/>
    <x v="4"/>
    <x v="19"/>
    <s v="M"/>
    <x v="0"/>
    <x v="0"/>
    <s v="Yes"/>
    <m/>
    <s v="Available"/>
    <m/>
    <m/>
    <s v="Invalid"/>
    <s v="Exclude"/>
    <n v="0"/>
    <s v="Insufficient Data"/>
    <s v="Missing Information"/>
    <s v="Exclude"/>
    <d v="2025-07-19T00:00:00"/>
    <d v="2025-07-19T00:00:00"/>
    <s v="Yes"/>
    <s v="Online"/>
    <s v="Pune"/>
    <s v="Pune"/>
    <n v="2861.32"/>
    <s v="Valid Profit"/>
    <s v="Include"/>
  </r>
  <r>
    <n v="2589"/>
    <s v="Men"/>
    <x v="0"/>
    <x v="9"/>
    <s v="M"/>
    <x v="0"/>
    <x v="0"/>
    <s v="Yes"/>
    <n v="3"/>
    <s v="Sold"/>
    <m/>
    <m/>
    <s v="Invalid"/>
    <s v="Exclude"/>
    <n v="0"/>
    <s v="Insufficient Data"/>
    <s v="Missing Information"/>
    <s v="Exclude"/>
    <d v="2024-09-17T00:00:00"/>
    <d v="2024-09-17T00:00:00"/>
    <s v="Yes"/>
    <s v="Online"/>
    <s v="Kolkata"/>
    <s v="Kolkata"/>
    <n v="1429.18"/>
    <s v="Valid Profit"/>
    <s v="Include"/>
  </r>
  <r>
    <n v="2590"/>
    <s v="Men"/>
    <x v="1"/>
    <x v="2"/>
    <s v="XL"/>
    <x v="0"/>
    <x v="2"/>
    <s v="Yes"/>
    <m/>
    <s v="Available"/>
    <m/>
    <m/>
    <s v="Invalid"/>
    <s v="Exclude"/>
    <n v="0"/>
    <s v="Insufficient Data"/>
    <s v="Missing Information"/>
    <s v="Exclude"/>
    <m/>
    <s v="Missing Date"/>
    <s v="No"/>
    <s v="Retail"/>
    <s v="bengaluru"/>
    <s v="Bengaluru"/>
    <n v="1766.46"/>
    <s v="Valid Profit"/>
    <s v="Include"/>
  </r>
  <r>
    <n v="2591"/>
    <s v="Women"/>
    <x v="0"/>
    <x v="0"/>
    <m/>
    <x v="2"/>
    <x v="4"/>
    <s v="No"/>
    <m/>
    <s v="Available"/>
    <m/>
    <m/>
    <s v="Invalid"/>
    <s v="Exclude"/>
    <n v="0"/>
    <s v="Insufficient Data"/>
    <s v="Missing Information"/>
    <s v="Exclude"/>
    <d v="2025-06-21T00:00:00"/>
    <d v="2025-06-21T00:00:00"/>
    <s v="Yes"/>
    <s v="Retail"/>
    <s v="Kolkata"/>
    <s v="Kolkata"/>
    <n v="1261.67"/>
    <s v="Valid Profit"/>
    <s v="Include"/>
  </r>
  <r>
    <n v="2592"/>
    <s v="Women"/>
    <x v="2"/>
    <x v="3"/>
    <s v="M"/>
    <x v="0"/>
    <x v="0"/>
    <s v="Yes"/>
    <m/>
    <s v="Available"/>
    <m/>
    <m/>
    <s v="Invalid"/>
    <s v="Exclude"/>
    <n v="0"/>
    <s v="Insufficient Data"/>
    <s v="Missing Information"/>
    <s v="Exclude"/>
    <d v="2024-10-13T00:00:00"/>
    <d v="2024-10-13T00:00:00"/>
    <s v="Yes"/>
    <s v="Retail"/>
    <s v="Mumbai"/>
    <s v="Mumbai"/>
    <n v="-907.48"/>
    <s v="Loss Making Sales"/>
    <s v="Exclude"/>
  </r>
  <r>
    <n v="2593"/>
    <s v="Men"/>
    <x v="2"/>
    <x v="17"/>
    <s v="L"/>
    <x v="0"/>
    <x v="1"/>
    <s v="Yes"/>
    <m/>
    <s v="Available"/>
    <n v="8747.18"/>
    <m/>
    <s v="Invalid"/>
    <s v="Exclude"/>
    <n v="0"/>
    <s v="Insufficient Data"/>
    <s v="Missing Information"/>
    <s v="Exclude"/>
    <d v="2025-01-04T00:00:00"/>
    <d v="2025-01-04T00:00:00"/>
    <s v="Yes"/>
    <s v="Retail"/>
    <s v="Mumbai"/>
    <s v="Mumbai"/>
    <n v="2505.6"/>
    <s v="Valid Profit"/>
    <s v="Include"/>
  </r>
  <r>
    <n v="2594"/>
    <s v="Women"/>
    <x v="0"/>
    <x v="14"/>
    <s v="XL"/>
    <x v="0"/>
    <x v="2"/>
    <s v="Yes"/>
    <n v="3"/>
    <s v="Sold"/>
    <n v="7944.34"/>
    <n v="0.67"/>
    <s v="Valid"/>
    <s v="Include"/>
    <n v="7864.9"/>
    <n v="7864.8965999999991"/>
    <s v="Valid Revenue"/>
    <s v="Include"/>
    <d v="2024-02-23T00:00:00"/>
    <d v="2024-02-23T00:00:00"/>
    <s v="Yes"/>
    <s v="Retail"/>
    <s v="Hyderabad"/>
    <s v="Hyderabad"/>
    <n v="1534.91"/>
    <s v="Valid Profit"/>
    <s v="Include"/>
  </r>
  <r>
    <n v="2595"/>
    <s v="Men"/>
    <x v="4"/>
    <x v="19"/>
    <s v="XL"/>
    <x v="0"/>
    <x v="2"/>
    <s v="Yes"/>
    <n v="0"/>
    <s v="Available"/>
    <m/>
    <m/>
    <s v="Invalid"/>
    <s v="Exclude"/>
    <n v="0"/>
    <s v="Insufficient Data"/>
    <s v="Missing Information"/>
    <s v="Exclude"/>
    <d v="2024-02-23T00:00:00"/>
    <d v="2024-02-23T00:00:00"/>
    <s v="Yes"/>
    <s v="Retail"/>
    <s v="Delhi"/>
    <s v="Delhi"/>
    <n v="420.27"/>
    <s v="Valid Profit"/>
    <s v="Include"/>
  </r>
  <r>
    <n v="2030"/>
    <s v="Men"/>
    <x v="1"/>
    <x v="6"/>
    <s v="M"/>
    <x v="0"/>
    <x v="0"/>
    <s v="Yes"/>
    <n v="-1"/>
    <s v="Check Return/Refund"/>
    <m/>
    <n v="0.7"/>
    <s v="Valid"/>
    <s v="Include"/>
    <n v="0"/>
    <s v="Insufficient Data"/>
    <s v="Missing Information"/>
    <s v="Exclude"/>
    <d v="2025-03-15T00:00:00"/>
    <d v="2025-03-15T00:00:00"/>
    <s v="Yes"/>
    <s v="Online"/>
    <s v="Pune"/>
    <s v="Pune"/>
    <n v="-1193.55"/>
    <s v="Loss Making Sales"/>
    <s v="Exclude"/>
  </r>
  <r>
    <n v="2597"/>
    <s v="Kids"/>
    <x v="3"/>
    <x v="10"/>
    <m/>
    <x v="2"/>
    <x v="4"/>
    <s v="No"/>
    <n v="3"/>
    <s v="Sold"/>
    <n v="3348.83"/>
    <m/>
    <s v="Invalid"/>
    <s v="Exclude"/>
    <n v="0"/>
    <n v="10046.49"/>
    <s v="Valid Revenue"/>
    <s v="Include"/>
    <d v="2024-12-05T00:00:00"/>
    <d v="2024-12-05T00:00:00"/>
    <s v="Yes"/>
    <s v="Online"/>
    <s v="Bangalore"/>
    <s v="Bangalore"/>
    <n v="-540.08000000000004"/>
    <s v="Loss Making Sales"/>
    <s v="Exclude"/>
  </r>
  <r>
    <n v="2598"/>
    <s v="Women"/>
    <x v="0"/>
    <x v="9"/>
    <n v="8"/>
    <x v="1"/>
    <x v="10"/>
    <s v="Yes"/>
    <m/>
    <s v="Available"/>
    <n v="9488.84"/>
    <m/>
    <s v="Invalid"/>
    <s v="Exclude"/>
    <n v="0"/>
    <s v="Insufficient Data"/>
    <s v="Missing Information"/>
    <s v="Exclude"/>
    <d v="2024-12-06T00:00:00"/>
    <d v="2024-12-06T00:00:00"/>
    <s v="Yes"/>
    <s v="Retail"/>
    <s v="Bangalore"/>
    <s v="Bangalore"/>
    <n v="3505.24"/>
    <s v="Valid Profit"/>
    <s v="Include"/>
  </r>
  <r>
    <n v="2599"/>
    <s v="Kids"/>
    <x v="0"/>
    <x v="5"/>
    <n v="12"/>
    <x v="1"/>
    <x v="7"/>
    <s v="Yes"/>
    <n v="4"/>
    <s v="Sold"/>
    <m/>
    <m/>
    <s v="Invalid"/>
    <s v="Exclude"/>
    <n v="0"/>
    <s v="Insufficient Data"/>
    <s v="Missing Information"/>
    <s v="Exclude"/>
    <m/>
    <s v="Missing Date"/>
    <s v="No"/>
    <s v="Retail"/>
    <s v="Hyderabad"/>
    <s v="Hyderabad"/>
    <n v="-562.30999999999995"/>
    <s v="Loss Making Sales"/>
    <s v="Exclude"/>
  </r>
  <r>
    <n v="2600"/>
    <s v="Kids"/>
    <x v="2"/>
    <x v="18"/>
    <s v="M"/>
    <x v="0"/>
    <x v="0"/>
    <s v="Yes"/>
    <n v="3"/>
    <s v="Sold"/>
    <m/>
    <m/>
    <s v="Invalid"/>
    <s v="Exclude"/>
    <n v="0"/>
    <s v="Insufficient Data"/>
    <s v="Missing Information"/>
    <s v="Exclude"/>
    <d v="2024-11-04T00:00:00"/>
    <d v="2024-11-04T00:00:00"/>
    <s v="Yes"/>
    <s v="Online"/>
    <s v="Pune"/>
    <s v="Pune"/>
    <n v="803.62"/>
    <s v="Valid Profit"/>
    <s v="Include"/>
  </r>
  <r>
    <n v="2601"/>
    <s v="Women"/>
    <x v="1"/>
    <x v="1"/>
    <s v="XL"/>
    <x v="0"/>
    <x v="2"/>
    <s v="Yes"/>
    <n v="1"/>
    <s v="Sold"/>
    <m/>
    <m/>
    <s v="Invalid"/>
    <s v="Exclude"/>
    <n v="0"/>
    <s v="Insufficient Data"/>
    <s v="Missing Information"/>
    <s v="Exclude"/>
    <d v="2024-09-27T00:00:00"/>
    <d v="2024-09-27T00:00:00"/>
    <s v="Yes"/>
    <s v="Retail"/>
    <s v="Delhi"/>
    <s v="Delhi"/>
    <n v="3739.4"/>
    <s v="Valid Profit"/>
    <s v="Include"/>
  </r>
  <r>
    <n v="2602"/>
    <s v="Kids"/>
    <x v="3"/>
    <x v="11"/>
    <s v="XL"/>
    <x v="0"/>
    <x v="2"/>
    <s v="Yes"/>
    <n v="2"/>
    <s v="Sold"/>
    <n v="3518.53"/>
    <m/>
    <s v="Invalid"/>
    <s v="Exclude"/>
    <n v="0"/>
    <n v="7037.06"/>
    <s v="Valid Revenue"/>
    <s v="Include"/>
    <d v="2024-11-17T00:00:00"/>
    <d v="2024-11-17T00:00:00"/>
    <s v="Yes"/>
    <s v="Online"/>
    <s v="Pune"/>
    <s v="Pune"/>
    <n v="3494.88"/>
    <s v="Valid Profit"/>
    <s v="Include"/>
  </r>
  <r>
    <n v="2603"/>
    <s v="Women"/>
    <x v="3"/>
    <x v="10"/>
    <s v="L"/>
    <x v="0"/>
    <x v="1"/>
    <s v="Yes"/>
    <n v="0"/>
    <s v="Available"/>
    <m/>
    <m/>
    <s v="Invalid"/>
    <s v="Exclude"/>
    <n v="0"/>
    <s v="Insufficient Data"/>
    <s v="Missing Information"/>
    <s v="Exclude"/>
    <d v="2025-03-18T00:00:00"/>
    <d v="2025-03-18T00:00:00"/>
    <s v="Yes"/>
    <s v="Online"/>
    <s v="Hyderabad"/>
    <s v="Hyderabad"/>
    <n v="-144.08000000000001"/>
    <s v="Loss Making Sales"/>
    <s v="Exclude"/>
  </r>
  <r>
    <n v="2047"/>
    <s v="Men"/>
    <x v="1"/>
    <x v="15"/>
    <m/>
    <x v="2"/>
    <x v="4"/>
    <s v="No"/>
    <n v="4"/>
    <s v="Sold"/>
    <n v="6136.45"/>
    <m/>
    <s v="Invalid"/>
    <s v="Exclude"/>
    <n v="0"/>
    <n v="24545.8"/>
    <s v="Valid Revenue"/>
    <s v="Include"/>
    <d v="2024-12-17T00:00:00"/>
    <d v="2024-12-17T00:00:00"/>
    <s v="Yes"/>
    <s v="Online"/>
    <s v="Kolkata"/>
    <s v="Kolkata"/>
    <n v="2790.51"/>
    <s v="Valid Profit"/>
    <s v="Include"/>
  </r>
  <r>
    <n v="2605"/>
    <s v="Kids"/>
    <x v="2"/>
    <x v="17"/>
    <m/>
    <x v="2"/>
    <x v="4"/>
    <s v="No"/>
    <n v="-1"/>
    <s v="Check Return/Refund"/>
    <n v="7206.45"/>
    <m/>
    <s v="Invalid"/>
    <s v="Exclude"/>
    <n v="0"/>
    <n v="-7206.45"/>
    <s v="Negative Revenue"/>
    <s v="Exclude"/>
    <d v="2025-02-01T00:00:00"/>
    <d v="2025-02-01T00:00:00"/>
    <s v="Yes"/>
    <s v="Online"/>
    <s v="bengaluru"/>
    <s v="Bengaluru"/>
    <n v="-228.84"/>
    <s v="Loss Making Sales"/>
    <s v="Exclude"/>
  </r>
  <r>
    <n v="2606"/>
    <s v="Women"/>
    <x v="2"/>
    <x v="18"/>
    <s v="L"/>
    <x v="0"/>
    <x v="1"/>
    <s v="Yes"/>
    <m/>
    <s v="Available"/>
    <n v="4040.65"/>
    <m/>
    <s v="Invalid"/>
    <s v="Exclude"/>
    <n v="0"/>
    <s v="Insufficient Data"/>
    <s v="Missing Information"/>
    <s v="Exclude"/>
    <d v="2025-06-04T00:00:00"/>
    <d v="2025-06-04T00:00:00"/>
    <s v="Yes"/>
    <s v="Retail"/>
    <s v="Mumbai"/>
    <s v="Mumbai"/>
    <n v="805.92"/>
    <s v="Valid Profit"/>
    <s v="Include"/>
  </r>
  <r>
    <n v="2607"/>
    <s v="Women"/>
    <x v="4"/>
    <x v="19"/>
    <m/>
    <x v="2"/>
    <x v="4"/>
    <s v="No"/>
    <m/>
    <s v="Available"/>
    <m/>
    <m/>
    <s v="Invalid"/>
    <s v="Exclude"/>
    <n v="0"/>
    <s v="Insufficient Data"/>
    <s v="Missing Information"/>
    <s v="Exclude"/>
    <d v="2023-08-31T00:00:00"/>
    <d v="2023-08-31T00:00:00"/>
    <s v="Yes"/>
    <s v="Online"/>
    <s v="Kolkata"/>
    <s v="Kolkata"/>
    <n v="3522.02"/>
    <s v="Invalid Profit"/>
    <s v="Exclude"/>
  </r>
  <r>
    <n v="2608"/>
    <s v="Women"/>
    <x v="2"/>
    <x v="7"/>
    <s v="L"/>
    <x v="0"/>
    <x v="1"/>
    <s v="Yes"/>
    <n v="2"/>
    <s v="Sold"/>
    <m/>
    <m/>
    <s v="Invalid"/>
    <s v="Exclude"/>
    <n v="0"/>
    <s v="Insufficient Data"/>
    <s v="Missing Information"/>
    <s v="Exclude"/>
    <m/>
    <s v="Missing Date"/>
    <s v="No"/>
    <s v="Online"/>
    <s v="Kolkata"/>
    <s v="Kolkata"/>
    <n v="354.67"/>
    <s v="Valid Profit"/>
    <s v="Include"/>
  </r>
  <r>
    <n v="2609"/>
    <s v="Kids"/>
    <x v="1"/>
    <x v="2"/>
    <s v="M"/>
    <x v="0"/>
    <x v="0"/>
    <s v="Yes"/>
    <m/>
    <s v="Available"/>
    <n v="9649.2800000000007"/>
    <m/>
    <s v="Invalid"/>
    <s v="Exclude"/>
    <n v="0"/>
    <s v="Insufficient Data"/>
    <s v="Missing Information"/>
    <s v="Exclude"/>
    <d v="2025-04-26T00:00:00"/>
    <d v="2025-04-26T00:00:00"/>
    <s v="Yes"/>
    <s v="Online"/>
    <s v="bengaluru"/>
    <s v="Bengaluru"/>
    <n v="2712.88"/>
    <s v="Valid Profit"/>
    <s v="Include"/>
  </r>
  <r>
    <n v="2610"/>
    <s v="Women"/>
    <x v="2"/>
    <x v="3"/>
    <s v="M"/>
    <x v="0"/>
    <x v="0"/>
    <s v="Yes"/>
    <m/>
    <s v="Available"/>
    <n v="8359.07"/>
    <m/>
    <s v="Invalid"/>
    <s v="Exclude"/>
    <n v="0"/>
    <s v="Insufficient Data"/>
    <s v="Missing Information"/>
    <s v="Exclude"/>
    <d v="2025-05-06T00:00:00"/>
    <d v="2025-05-06T00:00:00"/>
    <s v="Yes"/>
    <s v="Online"/>
    <s v="Bangalore"/>
    <s v="Bangalore"/>
    <n v="167.72"/>
    <s v="Valid Profit"/>
    <s v="Include"/>
  </r>
  <r>
    <n v="2033"/>
    <s v="Kids"/>
    <x v="1"/>
    <x v="6"/>
    <s v="M"/>
    <x v="0"/>
    <x v="0"/>
    <s v="Yes"/>
    <n v="4"/>
    <s v="Sold"/>
    <m/>
    <m/>
    <s v="Invalid"/>
    <s v="Exclude"/>
    <n v="0"/>
    <s v="Insufficient Data"/>
    <s v="Missing Information"/>
    <s v="Exclude"/>
    <m/>
    <s v="Missing Date"/>
    <s v="No"/>
    <s v="Retail"/>
    <s v="Pune"/>
    <s v="Pune"/>
    <n v="2310.9"/>
    <s v="Valid Profit"/>
    <s v="Include"/>
  </r>
  <r>
    <n v="2612"/>
    <s v="Women"/>
    <x v="0"/>
    <x v="5"/>
    <s v="M"/>
    <x v="0"/>
    <x v="0"/>
    <s v="Yes"/>
    <n v="0"/>
    <s v="Available"/>
    <m/>
    <m/>
    <s v="Invalid"/>
    <s v="Exclude"/>
    <n v="0"/>
    <s v="Insufficient Data"/>
    <s v="Missing Information"/>
    <s v="Exclude"/>
    <d v="2023-08-10T00:00:00"/>
    <d v="2023-08-10T00:00:00"/>
    <s v="Yes"/>
    <s v="Retail"/>
    <s v="Mumbai"/>
    <s v="Mumbai"/>
    <n v="507.1"/>
    <s v="Valid Profit"/>
    <s v="Include"/>
  </r>
  <r>
    <n v="2613"/>
    <s v="Women"/>
    <x v="2"/>
    <x v="7"/>
    <n v="7"/>
    <x v="1"/>
    <x v="8"/>
    <s v="Yes"/>
    <n v="3"/>
    <s v="Sold"/>
    <n v="4374.83"/>
    <n v="0.27"/>
    <s v="Valid"/>
    <s v="Include"/>
    <n v="9580.8799999999992"/>
    <n v="9580.8776999999991"/>
    <s v="Valid Revenue"/>
    <s v="Include"/>
    <m/>
    <s v="Missing Date"/>
    <s v="No"/>
    <s v="Retail"/>
    <s v="Delhi"/>
    <s v="Delhi"/>
    <n v="1473.37"/>
    <s v="Valid Profit"/>
    <s v="Include"/>
  </r>
  <r>
    <n v="2614"/>
    <s v="Women"/>
    <x v="3"/>
    <x v="4"/>
    <s v="XL"/>
    <x v="0"/>
    <x v="2"/>
    <s v="Yes"/>
    <m/>
    <s v="Available"/>
    <n v="2265"/>
    <m/>
    <s v="Invalid"/>
    <s v="Exclude"/>
    <n v="0"/>
    <s v="Insufficient Data"/>
    <s v="Missing Information"/>
    <s v="Exclude"/>
    <d v="2024-08-05T00:00:00"/>
    <d v="2024-08-05T00:00:00"/>
    <s v="Yes"/>
    <s v="Retail"/>
    <s v="Bangalore"/>
    <s v="Bangalore"/>
    <n v="2095.44"/>
    <s v="Valid Profit"/>
    <s v="Include"/>
  </r>
  <r>
    <n v="2615"/>
    <s v="Women"/>
    <x v="1"/>
    <x v="15"/>
    <s v="XL"/>
    <x v="0"/>
    <x v="2"/>
    <s v="Yes"/>
    <n v="3"/>
    <s v="Sold"/>
    <n v="3042.37"/>
    <n v="0.12"/>
    <s v="Valid"/>
    <s v="Include"/>
    <n v="8031.86"/>
    <n v="8031.8568000000005"/>
    <s v="Valid Revenue"/>
    <s v="Include"/>
    <d v="2025-03-24T00:00:00"/>
    <d v="2025-03-24T00:00:00"/>
    <s v="Yes"/>
    <s v="Online"/>
    <s v="Pune"/>
    <s v="Pune"/>
    <n v="2105.48"/>
    <s v="Valid Profit"/>
    <s v="Include"/>
  </r>
  <r>
    <n v="2616"/>
    <s v="Men"/>
    <x v="2"/>
    <x v="7"/>
    <s v="XL"/>
    <x v="0"/>
    <x v="2"/>
    <s v="Yes"/>
    <m/>
    <s v="Available"/>
    <m/>
    <n v="0.2"/>
    <s v="Valid"/>
    <s v="Include"/>
    <n v="0"/>
    <s v="Insufficient Data"/>
    <s v="Missing Information"/>
    <s v="Exclude"/>
    <d v="2024-06-07T00:00:00"/>
    <d v="2024-06-07T00:00:00"/>
    <s v="Yes"/>
    <s v="Online"/>
    <s v="Kolkata"/>
    <s v="Kolkata"/>
    <n v="2788.41"/>
    <s v="Valid Profit"/>
    <s v="Include"/>
  </r>
  <r>
    <n v="2617"/>
    <s v="Kids"/>
    <x v="1"/>
    <x v="2"/>
    <s v="XL"/>
    <x v="0"/>
    <x v="2"/>
    <s v="Yes"/>
    <n v="0"/>
    <s v="Available"/>
    <m/>
    <m/>
    <s v="Invalid"/>
    <s v="Exclude"/>
    <n v="0"/>
    <s v="Insufficient Data"/>
    <s v="Missing Information"/>
    <s v="Exclude"/>
    <m/>
    <s v="Missing Date"/>
    <s v="No"/>
    <s v="Online"/>
    <s v="Delhi"/>
    <s v="Delhi"/>
    <n v="2772.05"/>
    <s v="Valid Profit"/>
    <s v="Include"/>
  </r>
  <r>
    <n v="2618"/>
    <s v="Kids"/>
    <x v="2"/>
    <x v="17"/>
    <s v="XL"/>
    <x v="0"/>
    <x v="2"/>
    <s v="Yes"/>
    <m/>
    <s v="Available"/>
    <m/>
    <m/>
    <s v="Invalid"/>
    <s v="Exclude"/>
    <n v="0"/>
    <s v="Insufficient Data"/>
    <s v="Missing Information"/>
    <s v="Exclude"/>
    <d v="2025-06-23T00:00:00"/>
    <d v="2025-06-23T00:00:00"/>
    <s v="Yes"/>
    <s v="Retail"/>
    <s v="Pune"/>
    <s v="Pune"/>
    <n v="3718.11"/>
    <s v="Valid Profit"/>
    <s v="Include"/>
  </r>
  <r>
    <n v="2619"/>
    <s v="Kids"/>
    <x v="2"/>
    <x v="7"/>
    <s v="L"/>
    <x v="0"/>
    <x v="1"/>
    <s v="Yes"/>
    <n v="4"/>
    <s v="Sold"/>
    <m/>
    <n v="0.65"/>
    <s v="Valid"/>
    <s v="Include"/>
    <n v="0"/>
    <s v="Insufficient Data"/>
    <s v="Missing Information"/>
    <s v="Exclude"/>
    <d v="2024-01-22T00:00:00"/>
    <d v="2024-01-22T00:00:00"/>
    <s v="Yes"/>
    <s v="Online"/>
    <s v="Hyderabad"/>
    <s v="Hyderabad"/>
    <n v="-300.27999999999997"/>
    <s v="Loss Making Sales"/>
    <s v="Exclude"/>
  </r>
  <r>
    <n v="2620"/>
    <s v="Kids"/>
    <x v="0"/>
    <x v="5"/>
    <s v="XL"/>
    <x v="0"/>
    <x v="2"/>
    <s v="Yes"/>
    <n v="0"/>
    <s v="Available"/>
    <m/>
    <m/>
    <s v="Invalid"/>
    <s v="Exclude"/>
    <n v="0"/>
    <s v="Insufficient Data"/>
    <s v="Missing Information"/>
    <s v="Exclude"/>
    <m/>
    <s v="Missing Date"/>
    <s v="No"/>
    <s v="Online"/>
    <s v="Hyderabad"/>
    <s v="Hyderabad"/>
    <n v="3874.67"/>
    <s v="Valid Profit"/>
    <s v="Include"/>
  </r>
  <r>
    <n v="2621"/>
    <s v="Kids"/>
    <x v="1"/>
    <x v="15"/>
    <s v="L"/>
    <x v="0"/>
    <x v="1"/>
    <s v="Yes"/>
    <n v="3"/>
    <s v="Sold"/>
    <n v="6466.57"/>
    <n v="0.59"/>
    <s v="Valid"/>
    <s v="Include"/>
    <n v="7953.88"/>
    <n v="7953.8811000000005"/>
    <s v="Valid Revenue"/>
    <s v="Include"/>
    <d v="2024-05-19T00:00:00"/>
    <d v="2024-05-19T00:00:00"/>
    <s v="Yes"/>
    <s v="Online"/>
    <s v="Bangalore"/>
    <s v="Bangalore"/>
    <n v="-1152.8599999999999"/>
    <s v="Loss Making Sales"/>
    <s v="Exclude"/>
  </r>
  <r>
    <n v="2622"/>
    <s v="Kids"/>
    <x v="2"/>
    <x v="3"/>
    <s v="M"/>
    <x v="0"/>
    <x v="0"/>
    <s v="Yes"/>
    <m/>
    <s v="Available"/>
    <n v="8073.58"/>
    <m/>
    <s v="Invalid"/>
    <s v="Exclude"/>
    <n v="0"/>
    <s v="Insufficient Data"/>
    <s v="Missing Information"/>
    <s v="Exclude"/>
    <d v="2025-04-07T00:00:00"/>
    <d v="2025-04-07T00:00:00"/>
    <s v="Yes"/>
    <s v="Online"/>
    <s v="Pune"/>
    <s v="Pune"/>
    <n v="-82.31"/>
    <s v="Loss Making Sales"/>
    <s v="Exclude"/>
  </r>
  <r>
    <n v="2623"/>
    <s v="Men"/>
    <x v="3"/>
    <x v="16"/>
    <s v="L"/>
    <x v="0"/>
    <x v="1"/>
    <s v="Yes"/>
    <m/>
    <s v="Available"/>
    <n v="4658.42"/>
    <m/>
    <s v="Invalid"/>
    <s v="Exclude"/>
    <n v="0"/>
    <s v="Insufficient Data"/>
    <s v="Missing Information"/>
    <s v="Exclude"/>
    <d v="2025-04-08T00:00:00"/>
    <d v="2025-04-08T00:00:00"/>
    <s v="Yes"/>
    <s v="Retail"/>
    <s v="Mumbai"/>
    <s v="Mumbai"/>
    <n v="1622.42"/>
    <s v="Valid Profit"/>
    <s v="Include"/>
  </r>
  <r>
    <n v="2624"/>
    <s v="Men"/>
    <x v="2"/>
    <x v="3"/>
    <s v="XL"/>
    <x v="0"/>
    <x v="2"/>
    <s v="Yes"/>
    <n v="0"/>
    <s v="Available"/>
    <m/>
    <m/>
    <s v="Invalid"/>
    <s v="Exclude"/>
    <n v="0"/>
    <s v="Insufficient Data"/>
    <s v="Missing Information"/>
    <s v="Exclude"/>
    <m/>
    <s v="Missing Date"/>
    <s v="No"/>
    <s v="Retail"/>
    <s v="bengaluru"/>
    <s v="Bengaluru"/>
    <n v="2085.94"/>
    <s v="Valid Profit"/>
    <s v="Include"/>
  </r>
  <r>
    <n v="2625"/>
    <s v="Kids"/>
    <x v="0"/>
    <x v="5"/>
    <s v="M"/>
    <x v="0"/>
    <x v="0"/>
    <s v="Yes"/>
    <n v="-1"/>
    <s v="Check Return/Refund"/>
    <n v="6815.44"/>
    <m/>
    <s v="Invalid"/>
    <s v="Exclude"/>
    <n v="0"/>
    <n v="-6815.44"/>
    <s v="Negative Revenue"/>
    <s v="Exclude"/>
    <d v="2025-02-05T00:00:00"/>
    <d v="2025-02-05T00:00:00"/>
    <s v="Yes"/>
    <s v="Online"/>
    <s v="Pune"/>
    <s v="Pune"/>
    <n v="3874.57"/>
    <s v="Invalid Profit"/>
    <s v="Exclude"/>
  </r>
  <r>
    <n v="2626"/>
    <s v="Men"/>
    <x v="3"/>
    <x v="10"/>
    <n v="7"/>
    <x v="1"/>
    <x v="8"/>
    <s v="Yes"/>
    <m/>
    <s v="Available"/>
    <n v="5550.99"/>
    <m/>
    <s v="Invalid"/>
    <s v="Exclude"/>
    <n v="0"/>
    <s v="Insufficient Data"/>
    <s v="Missing Information"/>
    <s v="Exclude"/>
    <d v="2025-04-21T00:00:00"/>
    <d v="2025-04-21T00:00:00"/>
    <s v="Yes"/>
    <s v="Retail"/>
    <s v="bengaluru"/>
    <s v="Bengaluru"/>
    <n v="-757.9"/>
    <s v="Loss Making Sales"/>
    <s v="Exclude"/>
  </r>
  <r>
    <n v="2627"/>
    <s v="Women"/>
    <x v="4"/>
    <x v="19"/>
    <n v="7"/>
    <x v="1"/>
    <x v="8"/>
    <s v="Yes"/>
    <m/>
    <s v="Available"/>
    <m/>
    <m/>
    <s v="Invalid"/>
    <s v="Exclude"/>
    <n v="0"/>
    <s v="Insufficient Data"/>
    <s v="Missing Information"/>
    <s v="Exclude"/>
    <d v="2023-12-31T00:00:00"/>
    <d v="2023-12-31T00:00:00"/>
    <s v="Yes"/>
    <s v="Online"/>
    <s v="Delhi"/>
    <s v="Delhi"/>
    <n v="282.13"/>
    <s v="Invalid Profit"/>
    <s v="Exclude"/>
  </r>
  <r>
    <n v="2628"/>
    <s v="Kids"/>
    <x v="4"/>
    <x v="12"/>
    <s v="L"/>
    <x v="0"/>
    <x v="1"/>
    <s v="Yes"/>
    <n v="4"/>
    <s v="Sold"/>
    <m/>
    <n v="0.44"/>
    <s v="Valid"/>
    <s v="Include"/>
    <n v="0"/>
    <s v="Insufficient Data"/>
    <s v="Missing Information"/>
    <s v="Exclude"/>
    <d v="2025-06-29T00:00:00"/>
    <d v="2025-06-29T00:00:00"/>
    <s v="Yes"/>
    <s v="Retail"/>
    <s v="Pune"/>
    <s v="Pune"/>
    <n v="-348.88"/>
    <s v="Loss Making Sales"/>
    <s v="Exclude"/>
  </r>
  <r>
    <n v="2629"/>
    <s v="Kids"/>
    <x v="2"/>
    <x v="7"/>
    <s v="XL"/>
    <x v="0"/>
    <x v="2"/>
    <s v="Yes"/>
    <m/>
    <s v="Available"/>
    <m/>
    <m/>
    <s v="Invalid"/>
    <s v="Exclude"/>
    <n v="0"/>
    <s v="Insufficient Data"/>
    <s v="Missing Information"/>
    <s v="Exclude"/>
    <d v="2024-10-23T00:00:00"/>
    <d v="2024-10-23T00:00:00"/>
    <s v="Yes"/>
    <s v="Retail"/>
    <s v="Bangalore"/>
    <s v="Bangalore"/>
    <n v="1198.75"/>
    <s v="Valid Profit"/>
    <s v="Include"/>
  </r>
  <r>
    <n v="2630"/>
    <s v="Kids"/>
    <x v="3"/>
    <x v="16"/>
    <m/>
    <x v="2"/>
    <x v="4"/>
    <s v="No"/>
    <n v="2"/>
    <s v="Sold"/>
    <n v="5846.21"/>
    <n v="1.02"/>
    <s v="Invalid"/>
    <s v="Exclude"/>
    <n v="-233.85"/>
    <s v="Insufficient Data"/>
    <s v="Missing Information"/>
    <s v="Exclude"/>
    <m/>
    <s v="Missing Date"/>
    <s v="No"/>
    <s v="Online"/>
    <s v="Delhi"/>
    <s v="Delhi"/>
    <n v="3880.6"/>
    <s v="Valid Profit"/>
    <s v="Include"/>
  </r>
  <r>
    <n v="2631"/>
    <s v="Women"/>
    <x v="4"/>
    <x v="13"/>
    <m/>
    <x v="2"/>
    <x v="4"/>
    <s v="No"/>
    <m/>
    <s v="Available"/>
    <m/>
    <m/>
    <s v="Invalid"/>
    <s v="Exclude"/>
    <n v="0"/>
    <s v="Insufficient Data"/>
    <s v="Missing Information"/>
    <s v="Exclude"/>
    <d v="2025-03-16T00:00:00"/>
    <d v="2025-03-16T00:00:00"/>
    <s v="Yes"/>
    <s v="Online"/>
    <s v="Kolkata"/>
    <s v="Kolkata"/>
    <n v="2848.46"/>
    <s v="Valid Profit"/>
    <s v="Include"/>
  </r>
  <r>
    <n v="2632"/>
    <s v="Men"/>
    <x v="3"/>
    <x v="16"/>
    <s v="L"/>
    <x v="0"/>
    <x v="1"/>
    <s v="Yes"/>
    <n v="-1"/>
    <s v="Check Return/Refund"/>
    <n v="7504.2"/>
    <n v="0.99"/>
    <s v="Valid"/>
    <s v="Include"/>
    <n v="-75.040000000000006"/>
    <n v="-75.042000000000058"/>
    <s v="Negative Revenue"/>
    <s v="Exclude"/>
    <d v="2024-03-10T00:00:00"/>
    <d v="2024-03-10T00:00:00"/>
    <s v="Yes"/>
    <s v="Online"/>
    <s v="Pune"/>
    <s v="Pune"/>
    <n v="2413.42"/>
    <s v="Invalid Profit"/>
    <s v="Exclude"/>
  </r>
  <r>
    <n v="2633"/>
    <s v="Kids"/>
    <x v="4"/>
    <x v="8"/>
    <n v="10"/>
    <x v="1"/>
    <x v="9"/>
    <s v="Yes"/>
    <n v="0"/>
    <s v="Available"/>
    <m/>
    <n v="0.71"/>
    <s v="Valid"/>
    <s v="Include"/>
    <n v="0"/>
    <s v="Insufficient Data"/>
    <s v="Missing Information"/>
    <s v="Exclude"/>
    <d v="2025-06-13T00:00:00"/>
    <d v="2025-06-13T00:00:00"/>
    <s v="Yes"/>
    <s v="Online"/>
    <s v="bengaluru"/>
    <s v="Bengaluru"/>
    <n v="3634.35"/>
    <s v="Valid Profit"/>
    <s v="Include"/>
  </r>
  <r>
    <n v="2634"/>
    <s v="Men"/>
    <x v="2"/>
    <x v="7"/>
    <m/>
    <x v="2"/>
    <x v="4"/>
    <s v="No"/>
    <m/>
    <s v="Available"/>
    <n v="5815.75"/>
    <m/>
    <s v="Invalid"/>
    <s v="Exclude"/>
    <n v="0"/>
    <s v="Insufficient Data"/>
    <s v="Missing Information"/>
    <s v="Exclude"/>
    <d v="2024-08-22T00:00:00"/>
    <d v="2024-08-22T00:00:00"/>
    <s v="Yes"/>
    <s v="Retail"/>
    <s v="bengaluru"/>
    <s v="Bengaluru"/>
    <n v="3190.46"/>
    <s v="Invalid Profit"/>
    <s v="Exclude"/>
  </r>
  <r>
    <n v="2635"/>
    <s v="Women"/>
    <x v="3"/>
    <x v="4"/>
    <s v="M"/>
    <x v="0"/>
    <x v="0"/>
    <s v="Yes"/>
    <m/>
    <s v="Available"/>
    <n v="3934.22"/>
    <m/>
    <s v="Invalid"/>
    <s v="Exclude"/>
    <n v="0"/>
    <s v="Insufficient Data"/>
    <s v="Missing Information"/>
    <s v="Exclude"/>
    <d v="2024-02-28T00:00:00"/>
    <d v="2024-02-28T00:00:00"/>
    <s v="Yes"/>
    <s v="Online"/>
    <s v="Kolkata"/>
    <s v="Kolkata"/>
    <n v="430.63"/>
    <s v="Valid Profit"/>
    <s v="Include"/>
  </r>
  <r>
    <n v="2636"/>
    <s v="Men"/>
    <x v="4"/>
    <x v="19"/>
    <n v="11"/>
    <x v="1"/>
    <x v="3"/>
    <s v="Yes"/>
    <m/>
    <s v="Available"/>
    <m/>
    <m/>
    <s v="Invalid"/>
    <s v="Exclude"/>
    <n v="0"/>
    <s v="Insufficient Data"/>
    <s v="Missing Information"/>
    <s v="Exclude"/>
    <m/>
    <s v="Missing Date"/>
    <s v="No"/>
    <s v="Online"/>
    <s v="bengaluru"/>
    <s v="Bengaluru"/>
    <n v="3269.14"/>
    <s v="Valid Profit"/>
    <s v="Include"/>
  </r>
  <r>
    <n v="2637"/>
    <s v="Kids"/>
    <x v="0"/>
    <x v="0"/>
    <s v="L"/>
    <x v="0"/>
    <x v="1"/>
    <s v="Yes"/>
    <m/>
    <s v="Available"/>
    <m/>
    <m/>
    <s v="Invalid"/>
    <s v="Exclude"/>
    <n v="0"/>
    <s v="Insufficient Data"/>
    <s v="Missing Information"/>
    <s v="Exclude"/>
    <d v="2025-04-20T00:00:00"/>
    <d v="2025-04-20T00:00:00"/>
    <s v="Yes"/>
    <s v="Retail"/>
    <s v="Hyderabad"/>
    <s v="Hyderabad"/>
    <n v="3847.48"/>
    <s v="Valid Profit"/>
    <s v="Include"/>
  </r>
  <r>
    <n v="2638"/>
    <s v="Men"/>
    <x v="1"/>
    <x v="2"/>
    <n v="8"/>
    <x v="1"/>
    <x v="10"/>
    <s v="Yes"/>
    <n v="1"/>
    <s v="Sold"/>
    <n v="5028.99"/>
    <m/>
    <s v="Invalid"/>
    <s v="Exclude"/>
    <n v="0"/>
    <n v="5028.99"/>
    <s v="Valid Revenue"/>
    <s v="Include"/>
    <d v="2024-01-22T00:00:00"/>
    <d v="2024-01-22T00:00:00"/>
    <s v="Yes"/>
    <s v="Online"/>
    <s v="Pune"/>
    <s v="Pune"/>
    <n v="654.11"/>
    <s v="Valid Profit"/>
    <s v="Include"/>
  </r>
  <r>
    <n v="2639"/>
    <s v="Men"/>
    <x v="2"/>
    <x v="3"/>
    <s v="XL"/>
    <x v="0"/>
    <x v="2"/>
    <s v="Yes"/>
    <m/>
    <s v="Available"/>
    <n v="2597.9299999999998"/>
    <m/>
    <s v="Invalid"/>
    <s v="Exclude"/>
    <n v="0"/>
    <s v="Insufficient Data"/>
    <s v="Missing Information"/>
    <s v="Exclude"/>
    <d v="2025-06-25T00:00:00"/>
    <d v="2025-06-25T00:00:00"/>
    <s v="Yes"/>
    <s v="Retail"/>
    <s v="Pune"/>
    <s v="Pune"/>
    <n v="374.95"/>
    <s v="Valid Profit"/>
    <s v="Include"/>
  </r>
  <r>
    <n v="2640"/>
    <s v="Kids"/>
    <x v="0"/>
    <x v="14"/>
    <n v="9"/>
    <x v="1"/>
    <x v="5"/>
    <s v="Yes"/>
    <n v="2"/>
    <s v="Sold"/>
    <n v="7900.02"/>
    <m/>
    <s v="Invalid"/>
    <s v="Exclude"/>
    <n v="0"/>
    <n v="15800.04"/>
    <s v="Valid Revenue"/>
    <s v="Include"/>
    <d v="2024-08-02T00:00:00"/>
    <d v="2024-08-02T00:00:00"/>
    <s v="Yes"/>
    <s v="Online"/>
    <s v="Bangalore"/>
    <s v="Bangalore"/>
    <n v="861.92"/>
    <s v="Valid Profit"/>
    <s v="Include"/>
  </r>
  <r>
    <n v="2641"/>
    <s v="Men"/>
    <x v="3"/>
    <x v="4"/>
    <m/>
    <x v="2"/>
    <x v="4"/>
    <s v="No"/>
    <m/>
    <s v="Available"/>
    <n v="2890.77"/>
    <m/>
    <s v="Invalid"/>
    <s v="Exclude"/>
    <n v="0"/>
    <s v="Insufficient Data"/>
    <s v="Missing Information"/>
    <s v="Exclude"/>
    <d v="2024-11-27T00:00:00"/>
    <d v="2024-11-27T00:00:00"/>
    <s v="Yes"/>
    <s v="Online"/>
    <s v="bengaluru"/>
    <s v="Bengaluru"/>
    <n v="1709.06"/>
    <s v="Valid Profit"/>
    <s v="Include"/>
  </r>
  <r>
    <n v="2642"/>
    <s v="Women"/>
    <x v="2"/>
    <x v="18"/>
    <s v="XL"/>
    <x v="0"/>
    <x v="2"/>
    <s v="Yes"/>
    <m/>
    <s v="Available"/>
    <m/>
    <m/>
    <s v="Invalid"/>
    <s v="Exclude"/>
    <n v="0"/>
    <s v="Insufficient Data"/>
    <s v="Missing Information"/>
    <s v="Exclude"/>
    <d v="2025-05-17T00:00:00"/>
    <d v="2025-05-17T00:00:00"/>
    <s v="Yes"/>
    <s v="Retail"/>
    <s v="Pune"/>
    <s v="Pune"/>
    <n v="-785.16"/>
    <s v="Loss Making Sales"/>
    <s v="Exclude"/>
  </r>
  <r>
    <n v="2643"/>
    <s v="Men"/>
    <x v="1"/>
    <x v="6"/>
    <m/>
    <x v="2"/>
    <x v="4"/>
    <s v="No"/>
    <m/>
    <s v="Available"/>
    <m/>
    <m/>
    <s v="Invalid"/>
    <s v="Exclude"/>
    <n v="0"/>
    <s v="Insufficient Data"/>
    <s v="Missing Information"/>
    <s v="Exclude"/>
    <d v="2025-04-17T00:00:00"/>
    <d v="2025-04-17T00:00:00"/>
    <s v="Yes"/>
    <s v="Retail"/>
    <s v="Mumbai"/>
    <s v="Mumbai"/>
    <n v="2715.31"/>
    <s v="Valid Profit"/>
    <s v="Include"/>
  </r>
  <r>
    <n v="2644"/>
    <s v="Men"/>
    <x v="0"/>
    <x v="0"/>
    <s v="M"/>
    <x v="0"/>
    <x v="0"/>
    <s v="Yes"/>
    <n v="1"/>
    <s v="Sold"/>
    <n v="2640.04"/>
    <m/>
    <s v="Invalid"/>
    <s v="Exclude"/>
    <n v="0"/>
    <n v="2640.04"/>
    <s v="Valid Revenue"/>
    <s v="Include"/>
    <m/>
    <s v="Missing Date"/>
    <s v="No"/>
    <s v="Retail"/>
    <s v="bengaluru"/>
    <s v="Bengaluru"/>
    <n v="1466.96"/>
    <s v="Valid Profit"/>
    <s v="Include"/>
  </r>
  <r>
    <n v="2022"/>
    <s v="Kids"/>
    <x v="0"/>
    <x v="14"/>
    <s v="L"/>
    <x v="0"/>
    <x v="1"/>
    <s v="Yes"/>
    <n v="3"/>
    <s v="Sold"/>
    <m/>
    <m/>
    <s v="Invalid"/>
    <s v="Exclude"/>
    <n v="0"/>
    <s v="Insufficient Data"/>
    <s v="Missing Information"/>
    <s v="Exclude"/>
    <d v="2024-11-27T00:00:00"/>
    <d v="2024-11-27T00:00:00"/>
    <s v="Yes"/>
    <s v="Retail"/>
    <s v="Mumbai"/>
    <s v="Mumbai"/>
    <n v="689.62"/>
    <s v="Valid Profit"/>
    <s v="Include"/>
  </r>
  <r>
    <n v="2646"/>
    <s v="Men"/>
    <x v="1"/>
    <x v="2"/>
    <s v="XL"/>
    <x v="0"/>
    <x v="2"/>
    <s v="Yes"/>
    <n v="1"/>
    <s v="Sold"/>
    <m/>
    <n v="0.89"/>
    <s v="Valid"/>
    <s v="Include"/>
    <n v="0"/>
    <s v="Insufficient Data"/>
    <s v="Missing Information"/>
    <s v="Exclude"/>
    <d v="2024-10-20T00:00:00"/>
    <d v="2024-10-20T00:00:00"/>
    <s v="Yes"/>
    <s v="Retail"/>
    <s v="Kolkata"/>
    <s v="Kolkata"/>
    <n v="2676.52"/>
    <s v="Valid Profit"/>
    <s v="Include"/>
  </r>
  <r>
    <n v="2647"/>
    <s v="Women"/>
    <x v="4"/>
    <x v="13"/>
    <m/>
    <x v="2"/>
    <x v="4"/>
    <s v="No"/>
    <n v="4"/>
    <s v="Sold"/>
    <m/>
    <m/>
    <s v="Invalid"/>
    <s v="Exclude"/>
    <n v="0"/>
    <s v="Insufficient Data"/>
    <s v="Missing Information"/>
    <s v="Exclude"/>
    <m/>
    <s v="Missing Date"/>
    <s v="No"/>
    <s v="Online"/>
    <s v="Mumbai"/>
    <s v="Mumbai"/>
    <n v="747.29"/>
    <s v="Valid Profit"/>
    <s v="Include"/>
  </r>
  <r>
    <n v="2648"/>
    <s v="Men"/>
    <x v="3"/>
    <x v="4"/>
    <s v="L"/>
    <x v="0"/>
    <x v="1"/>
    <s v="Yes"/>
    <m/>
    <s v="Available"/>
    <n v="3477.49"/>
    <n v="0.54"/>
    <s v="Valid"/>
    <s v="Include"/>
    <n v="0"/>
    <s v="Insufficient Data"/>
    <s v="Missing Information"/>
    <s v="Exclude"/>
    <d v="2025-03-06T00:00:00"/>
    <d v="2025-03-06T00:00:00"/>
    <s v="Yes"/>
    <s v="Retail"/>
    <s v="Delhi"/>
    <s v="Delhi"/>
    <n v="3487.39"/>
    <s v="Valid Profit"/>
    <s v="Include"/>
  </r>
  <r>
    <n v="2649"/>
    <s v="Women"/>
    <x v="4"/>
    <x v="12"/>
    <s v="L"/>
    <x v="0"/>
    <x v="1"/>
    <s v="Yes"/>
    <m/>
    <s v="Available"/>
    <n v="6798.48"/>
    <n v="1.18"/>
    <s v="Invalid"/>
    <s v="Exclude"/>
    <n v="0"/>
    <s v="Insufficient Data"/>
    <s v="Missing Information"/>
    <s v="Exclude"/>
    <d v="2025-02-01T00:00:00"/>
    <d v="2025-02-01T00:00:00"/>
    <s v="Yes"/>
    <s v="Retail"/>
    <s v="Mumbai"/>
    <s v="Mumbai"/>
    <n v="2297.4"/>
    <s v="Valid Profit"/>
    <s v="Include"/>
  </r>
  <r>
    <n v="2650"/>
    <s v="Men"/>
    <x v="2"/>
    <x v="3"/>
    <m/>
    <x v="2"/>
    <x v="4"/>
    <s v="No"/>
    <m/>
    <s v="Available"/>
    <m/>
    <m/>
    <s v="Invalid"/>
    <s v="Exclude"/>
    <n v="0"/>
    <s v="Insufficient Data"/>
    <s v="Missing Information"/>
    <s v="Exclude"/>
    <d v="2023-08-14T00:00:00"/>
    <d v="2023-08-14T00:00:00"/>
    <s v="Yes"/>
    <s v="Retail"/>
    <s v="Bangalore"/>
    <s v="Bangalore"/>
    <n v="3703.68"/>
    <s v="Valid Profit"/>
    <s v="Include"/>
  </r>
  <r>
    <n v="2651"/>
    <s v="Kids"/>
    <x v="4"/>
    <x v="8"/>
    <s v="L"/>
    <x v="0"/>
    <x v="1"/>
    <s v="Yes"/>
    <n v="1"/>
    <s v="Sold"/>
    <m/>
    <m/>
    <s v="Invalid"/>
    <s v="Exclude"/>
    <n v="0"/>
    <s v="Insufficient Data"/>
    <s v="Missing Information"/>
    <s v="Exclude"/>
    <d v="2024-10-27T00:00:00"/>
    <d v="2024-10-27T00:00:00"/>
    <s v="Yes"/>
    <s v="Online"/>
    <s v="Kolkata"/>
    <s v="Kolkata"/>
    <n v="-819.33"/>
    <s v="Loss Making Sales"/>
    <s v="Exclude"/>
  </r>
  <r>
    <n v="2652"/>
    <s v="Women"/>
    <x v="4"/>
    <x v="8"/>
    <m/>
    <x v="2"/>
    <x v="4"/>
    <s v="No"/>
    <n v="2"/>
    <s v="Sold"/>
    <m/>
    <n v="1.08"/>
    <s v="Invalid"/>
    <s v="Exclude"/>
    <n v="0"/>
    <s v="Insufficient Data"/>
    <s v="Missing Information"/>
    <s v="Exclude"/>
    <d v="2025-04-10T00:00:00"/>
    <d v="2025-04-10T00:00:00"/>
    <s v="Yes"/>
    <s v="Online"/>
    <s v="Delhi"/>
    <s v="Delhi"/>
    <n v="-240.8"/>
    <s v="Loss Making Sales"/>
    <s v="Exclude"/>
  </r>
  <r>
    <n v="2653"/>
    <s v="Men"/>
    <x v="3"/>
    <x v="16"/>
    <s v="M"/>
    <x v="0"/>
    <x v="0"/>
    <s v="Yes"/>
    <m/>
    <s v="Available"/>
    <n v="6178.85"/>
    <n v="1.04"/>
    <s v="Invalid"/>
    <s v="Exclude"/>
    <n v="0"/>
    <s v="Insufficient Data"/>
    <s v="Missing Information"/>
    <s v="Exclude"/>
    <d v="2024-12-10T00:00:00"/>
    <d v="2024-12-10T00:00:00"/>
    <s v="Yes"/>
    <s v="Online"/>
    <s v="Hyderabad"/>
    <s v="Hyderabad"/>
    <n v="2550.88"/>
    <s v="Valid Profit"/>
    <s v="Include"/>
  </r>
  <r>
    <n v="2654"/>
    <s v="Kids"/>
    <x v="1"/>
    <x v="1"/>
    <s v="M"/>
    <x v="0"/>
    <x v="0"/>
    <s v="Yes"/>
    <m/>
    <s v="Available"/>
    <m/>
    <m/>
    <s v="Invalid"/>
    <s v="Exclude"/>
    <n v="0"/>
    <s v="Insufficient Data"/>
    <s v="Missing Information"/>
    <s v="Exclude"/>
    <d v="2024-07-21T00:00:00"/>
    <d v="2024-07-21T00:00:00"/>
    <s v="Yes"/>
    <s v="Online"/>
    <s v="Bangalore"/>
    <s v="Bangalore"/>
    <n v="2933.02"/>
    <s v="Valid Profit"/>
    <s v="Include"/>
  </r>
  <r>
    <n v="2655"/>
    <s v="Kids"/>
    <x v="0"/>
    <x v="0"/>
    <n v="10"/>
    <x v="1"/>
    <x v="9"/>
    <s v="Yes"/>
    <m/>
    <s v="Available"/>
    <n v="4993.9399999999996"/>
    <m/>
    <s v="Invalid"/>
    <s v="Exclude"/>
    <n v="0"/>
    <s v="Insufficient Data"/>
    <s v="Missing Information"/>
    <s v="Exclude"/>
    <m/>
    <s v="Missing Date"/>
    <s v="No"/>
    <s v="Retail"/>
    <s v="Mumbai"/>
    <s v="Mumbai"/>
    <n v="2420.85"/>
    <s v="Valid Profit"/>
    <s v="Include"/>
  </r>
  <r>
    <n v="2656"/>
    <s v="Women"/>
    <x v="1"/>
    <x v="2"/>
    <s v="M"/>
    <x v="0"/>
    <x v="0"/>
    <s v="Yes"/>
    <n v="1"/>
    <s v="Sold"/>
    <n v="5246.43"/>
    <m/>
    <s v="Invalid"/>
    <s v="Exclude"/>
    <n v="0"/>
    <n v="5246.43"/>
    <s v="Valid Revenue"/>
    <s v="Include"/>
    <m/>
    <s v="Missing Date"/>
    <s v="No"/>
    <s v="Retail"/>
    <s v="Bangalore"/>
    <s v="Bangalore"/>
    <n v="1891.48"/>
    <s v="Valid Profit"/>
    <s v="Include"/>
  </r>
  <r>
    <n v="2657"/>
    <s v="Kids"/>
    <x v="3"/>
    <x v="10"/>
    <s v="M"/>
    <x v="0"/>
    <x v="0"/>
    <s v="Yes"/>
    <n v="4"/>
    <s v="Sold"/>
    <m/>
    <m/>
    <s v="Invalid"/>
    <s v="Exclude"/>
    <n v="0"/>
    <s v="Insufficient Data"/>
    <s v="Missing Information"/>
    <s v="Exclude"/>
    <d v="2025-04-07T00:00:00"/>
    <d v="2025-04-07T00:00:00"/>
    <s v="Yes"/>
    <s v="Online"/>
    <s v="Delhi"/>
    <s v="Delhi"/>
    <n v="494.45"/>
    <s v="Valid Profit"/>
    <s v="Include"/>
  </r>
  <r>
    <n v="2658"/>
    <s v="Women"/>
    <x v="2"/>
    <x v="17"/>
    <s v="L"/>
    <x v="0"/>
    <x v="1"/>
    <s v="Yes"/>
    <n v="1"/>
    <s v="Sold"/>
    <m/>
    <m/>
    <s v="Invalid"/>
    <s v="Exclude"/>
    <n v="0"/>
    <s v="Insufficient Data"/>
    <s v="Missing Information"/>
    <s v="Exclude"/>
    <d v="2025-04-26T00:00:00"/>
    <d v="2025-04-26T00:00:00"/>
    <s v="Yes"/>
    <s v="Online"/>
    <s v="Delhi"/>
    <s v="Delhi"/>
    <n v="155.53"/>
    <s v="Valid Profit"/>
    <s v="Include"/>
  </r>
  <r>
    <n v="2659"/>
    <s v="Kids"/>
    <x v="4"/>
    <x v="19"/>
    <s v="M"/>
    <x v="0"/>
    <x v="0"/>
    <s v="Yes"/>
    <m/>
    <s v="Available"/>
    <n v="9945.56"/>
    <n v="1.01"/>
    <s v="Invalid"/>
    <s v="Exclude"/>
    <n v="0"/>
    <s v="Insufficient Data"/>
    <s v="Missing Information"/>
    <s v="Exclude"/>
    <d v="2025-05-12T00:00:00"/>
    <d v="2025-05-12T00:00:00"/>
    <s v="Yes"/>
    <s v="Online"/>
    <s v="Hyderabad"/>
    <s v="Hyderabad"/>
    <n v="-1116.54"/>
    <s v="Loss Making Sales"/>
    <s v="Exclude"/>
  </r>
  <r>
    <n v="2660"/>
    <s v="Men"/>
    <x v="0"/>
    <x v="5"/>
    <m/>
    <x v="2"/>
    <x v="4"/>
    <s v="No"/>
    <m/>
    <s v="Available"/>
    <m/>
    <m/>
    <s v="Invalid"/>
    <s v="Exclude"/>
    <n v="0"/>
    <s v="Insufficient Data"/>
    <s v="Missing Information"/>
    <s v="Exclude"/>
    <d v="2024-11-01T00:00:00"/>
    <d v="2024-11-01T00:00:00"/>
    <s v="Yes"/>
    <s v="Retail"/>
    <s v="Pune"/>
    <s v="Pune"/>
    <n v="2519.25"/>
    <s v="Valid Profit"/>
    <s v="Include"/>
  </r>
  <r>
    <n v="2661"/>
    <s v="Kids"/>
    <x v="1"/>
    <x v="1"/>
    <s v="XL"/>
    <x v="0"/>
    <x v="2"/>
    <s v="Yes"/>
    <m/>
    <s v="Available"/>
    <n v="2006.63"/>
    <m/>
    <s v="Invalid"/>
    <s v="Exclude"/>
    <n v="0"/>
    <s v="Insufficient Data"/>
    <s v="Missing Information"/>
    <s v="Exclude"/>
    <m/>
    <s v="Missing Date"/>
    <s v="No"/>
    <s v="Online"/>
    <s v="Delhi"/>
    <s v="Delhi"/>
    <n v="3171.69"/>
    <s v="Valid Profit"/>
    <s v="Include"/>
  </r>
  <r>
    <n v="2662"/>
    <s v="Kids"/>
    <x v="0"/>
    <x v="0"/>
    <s v="M"/>
    <x v="0"/>
    <x v="0"/>
    <s v="Yes"/>
    <n v="0"/>
    <s v="Available"/>
    <m/>
    <m/>
    <s v="Invalid"/>
    <s v="Exclude"/>
    <n v="0"/>
    <s v="Insufficient Data"/>
    <s v="Missing Information"/>
    <s v="Exclude"/>
    <m/>
    <s v="Missing Date"/>
    <s v="No"/>
    <s v="Online"/>
    <s v="Delhi"/>
    <s v="Delhi"/>
    <n v="2104.46"/>
    <s v="Valid Profit"/>
    <s v="Include"/>
  </r>
  <r>
    <n v="2663"/>
    <s v="Kids"/>
    <x v="0"/>
    <x v="9"/>
    <s v="L"/>
    <x v="0"/>
    <x v="1"/>
    <s v="Yes"/>
    <n v="2"/>
    <s v="Sold"/>
    <m/>
    <n v="0.43"/>
    <s v="Valid"/>
    <s v="Include"/>
    <n v="0"/>
    <s v="Insufficient Data"/>
    <s v="Missing Information"/>
    <s v="Exclude"/>
    <d v="2025-06-17T00:00:00"/>
    <d v="2025-06-17T00:00:00"/>
    <s v="Yes"/>
    <s v="Retail"/>
    <s v="Delhi"/>
    <s v="Delhi"/>
    <n v="3174.81"/>
    <s v="Valid Profit"/>
    <s v="Include"/>
  </r>
  <r>
    <n v="2664"/>
    <s v="Kids"/>
    <x v="3"/>
    <x v="16"/>
    <s v="L"/>
    <x v="0"/>
    <x v="1"/>
    <s v="Yes"/>
    <n v="2"/>
    <s v="Sold"/>
    <n v="9103.08"/>
    <m/>
    <s v="Invalid"/>
    <s v="Exclude"/>
    <n v="0"/>
    <n v="18206.16"/>
    <s v="Valid Revenue"/>
    <s v="Include"/>
    <d v="2024-12-11T00:00:00"/>
    <d v="2024-12-11T00:00:00"/>
    <s v="Yes"/>
    <s v="Online"/>
    <s v="Mumbai"/>
    <s v="Mumbai"/>
    <n v="1726.8"/>
    <s v="Valid Profit"/>
    <s v="Include"/>
  </r>
  <r>
    <n v="2665"/>
    <s v="Men"/>
    <x v="2"/>
    <x v="7"/>
    <s v="L"/>
    <x v="0"/>
    <x v="1"/>
    <s v="Yes"/>
    <m/>
    <s v="Available"/>
    <n v="6140.7"/>
    <m/>
    <s v="Invalid"/>
    <s v="Exclude"/>
    <n v="0"/>
    <s v="Insufficient Data"/>
    <s v="Missing Information"/>
    <s v="Exclude"/>
    <m/>
    <s v="Missing Date"/>
    <s v="No"/>
    <s v="Online"/>
    <s v="Delhi"/>
    <s v="Delhi"/>
    <n v="506.87"/>
    <s v="Valid Profit"/>
    <s v="Include"/>
  </r>
  <r>
    <n v="2666"/>
    <s v="Women"/>
    <x v="1"/>
    <x v="15"/>
    <s v="M"/>
    <x v="0"/>
    <x v="0"/>
    <s v="Yes"/>
    <m/>
    <s v="Available"/>
    <n v="3700.75"/>
    <m/>
    <s v="Invalid"/>
    <s v="Exclude"/>
    <n v="0"/>
    <s v="Insufficient Data"/>
    <s v="Missing Information"/>
    <s v="Exclude"/>
    <m/>
    <s v="Missing Date"/>
    <s v="No"/>
    <s v="Online"/>
    <s v="Kolkata"/>
    <s v="Kolkata"/>
    <n v="-963.73"/>
    <s v="Loss Making Sales"/>
    <s v="Exclude"/>
  </r>
  <r>
    <n v="2667"/>
    <s v="Women"/>
    <x v="2"/>
    <x v="18"/>
    <s v="XL"/>
    <x v="0"/>
    <x v="2"/>
    <s v="Yes"/>
    <n v="3"/>
    <s v="Sold"/>
    <n v="9367.66"/>
    <m/>
    <s v="Invalid"/>
    <s v="Exclude"/>
    <n v="0"/>
    <n v="28102.98"/>
    <s v="Valid Revenue"/>
    <s v="Include"/>
    <d v="2025-03-23T00:00:00"/>
    <d v="2025-03-23T00:00:00"/>
    <s v="Yes"/>
    <s v="Online"/>
    <s v="Delhi"/>
    <s v="Delhi"/>
    <n v="-623.95000000000005"/>
    <s v="Loss Making Sales"/>
    <s v="Exclude"/>
  </r>
  <r>
    <n v="2668"/>
    <s v="Women"/>
    <x v="0"/>
    <x v="14"/>
    <s v="M"/>
    <x v="0"/>
    <x v="0"/>
    <s v="Yes"/>
    <m/>
    <s v="Available"/>
    <m/>
    <n v="0.45"/>
    <s v="Valid"/>
    <s v="Include"/>
    <n v="0"/>
    <s v="Insufficient Data"/>
    <s v="Missing Information"/>
    <s v="Exclude"/>
    <d v="2024-12-20T00:00:00"/>
    <d v="2024-12-20T00:00:00"/>
    <s v="Yes"/>
    <s v="Retail"/>
    <s v="Bangalore"/>
    <s v="Bangalore"/>
    <n v="3138.32"/>
    <s v="Valid Profit"/>
    <s v="Include"/>
  </r>
  <r>
    <n v="2669"/>
    <s v="Women"/>
    <x v="0"/>
    <x v="5"/>
    <s v="XL"/>
    <x v="0"/>
    <x v="2"/>
    <s v="Yes"/>
    <m/>
    <s v="Available"/>
    <m/>
    <n v="0.51"/>
    <s v="Valid"/>
    <s v="Include"/>
    <n v="0"/>
    <s v="Insufficient Data"/>
    <s v="Missing Information"/>
    <s v="Exclude"/>
    <m/>
    <s v="Missing Date"/>
    <s v="No"/>
    <s v="Retail"/>
    <s v="Pune"/>
    <s v="Pune"/>
    <n v="1737.23"/>
    <s v="Valid Profit"/>
    <s v="Include"/>
  </r>
  <r>
    <n v="2027"/>
    <s v="Men"/>
    <x v="1"/>
    <x v="2"/>
    <n v="12"/>
    <x v="1"/>
    <x v="7"/>
    <s v="Yes"/>
    <n v="4"/>
    <s v="Sold"/>
    <n v="7204.01"/>
    <m/>
    <s v="Invalid"/>
    <s v="Exclude"/>
    <n v="0"/>
    <n v="28816.04"/>
    <s v="Valid Revenue"/>
    <s v="Include"/>
    <d v="2025-06-15T00:00:00"/>
    <d v="2025-06-15T00:00:00"/>
    <s v="Yes"/>
    <s v="Retail"/>
    <s v="Delhi"/>
    <s v="Delhi"/>
    <n v="3951.42"/>
    <s v="Valid Profit"/>
    <s v="Include"/>
  </r>
  <r>
    <n v="2671"/>
    <s v="Kids"/>
    <x v="3"/>
    <x v="10"/>
    <s v="XL"/>
    <x v="0"/>
    <x v="2"/>
    <s v="Yes"/>
    <m/>
    <s v="Available"/>
    <n v="9264.49"/>
    <m/>
    <s v="Invalid"/>
    <s v="Exclude"/>
    <n v="0"/>
    <s v="Insufficient Data"/>
    <s v="Missing Information"/>
    <s v="Exclude"/>
    <d v="2025-06-26T00:00:00"/>
    <d v="2025-06-26T00:00:00"/>
    <s v="Yes"/>
    <s v="Retail"/>
    <s v="Pune"/>
    <s v="Pune"/>
    <n v="491.18"/>
    <s v="Valid Profit"/>
    <s v="Include"/>
  </r>
  <r>
    <n v="2672"/>
    <s v="Women"/>
    <x v="2"/>
    <x v="18"/>
    <s v="XL"/>
    <x v="0"/>
    <x v="2"/>
    <s v="Yes"/>
    <n v="2"/>
    <s v="Sold"/>
    <m/>
    <m/>
    <s v="Invalid"/>
    <s v="Exclude"/>
    <n v="0"/>
    <s v="Insufficient Data"/>
    <s v="Missing Information"/>
    <s v="Exclude"/>
    <d v="2024-08-04T00:00:00"/>
    <d v="2024-08-04T00:00:00"/>
    <s v="Yes"/>
    <s v="Online"/>
    <s v="Mumbai"/>
    <s v="Mumbai"/>
    <n v="67.58"/>
    <s v="Valid Profit"/>
    <s v="Include"/>
  </r>
  <r>
    <n v="2673"/>
    <s v="Kids"/>
    <x v="3"/>
    <x v="16"/>
    <n v="11"/>
    <x v="1"/>
    <x v="3"/>
    <s v="Yes"/>
    <m/>
    <s v="Available"/>
    <n v="6891.25"/>
    <n v="0.63"/>
    <s v="Valid"/>
    <s v="Include"/>
    <n v="0"/>
    <s v="Insufficient Data"/>
    <s v="Missing Information"/>
    <s v="Exclude"/>
    <m/>
    <s v="Missing Date"/>
    <s v="No"/>
    <s v="Retail"/>
    <s v="Pune"/>
    <s v="Pune"/>
    <n v="-742.85"/>
    <s v="Loss Making Sales"/>
    <s v="Exclude"/>
  </r>
  <r>
    <n v="2674"/>
    <s v="Women"/>
    <x v="2"/>
    <x v="7"/>
    <n v="7"/>
    <x v="1"/>
    <x v="8"/>
    <s v="Yes"/>
    <n v="-1"/>
    <s v="Check Return/Refund"/>
    <n v="4784.45"/>
    <m/>
    <s v="Invalid"/>
    <s v="Exclude"/>
    <n v="0"/>
    <n v="-4784.45"/>
    <s v="Negative Revenue"/>
    <s v="Exclude"/>
    <d v="2025-01-25T00:00:00"/>
    <d v="2025-01-25T00:00:00"/>
    <s v="Yes"/>
    <s v="Online"/>
    <s v="Pune"/>
    <s v="Pune"/>
    <n v="3357.12"/>
    <s v="Invalid Profit"/>
    <s v="Exclude"/>
  </r>
  <r>
    <n v="2675"/>
    <s v="Women"/>
    <x v="1"/>
    <x v="2"/>
    <n v="12"/>
    <x v="1"/>
    <x v="7"/>
    <s v="Yes"/>
    <n v="3"/>
    <s v="Sold"/>
    <m/>
    <m/>
    <s v="Invalid"/>
    <s v="Exclude"/>
    <n v="0"/>
    <s v="Insufficient Data"/>
    <s v="Missing Information"/>
    <s v="Exclude"/>
    <d v="2025-04-04T00:00:00"/>
    <d v="2025-04-04T00:00:00"/>
    <s v="Yes"/>
    <s v="Online"/>
    <s v="Hyderabad"/>
    <s v="Hyderabad"/>
    <n v="2731.71"/>
    <s v="Valid Profit"/>
    <s v="Include"/>
  </r>
  <r>
    <n v="2676"/>
    <s v="Men"/>
    <x v="3"/>
    <x v="10"/>
    <n v="10"/>
    <x v="1"/>
    <x v="9"/>
    <s v="Yes"/>
    <m/>
    <s v="Available"/>
    <m/>
    <m/>
    <s v="Invalid"/>
    <s v="Exclude"/>
    <n v="0"/>
    <s v="Insufficient Data"/>
    <s v="Missing Information"/>
    <s v="Exclude"/>
    <d v="2025-05-13T00:00:00"/>
    <d v="2025-05-13T00:00:00"/>
    <s v="Yes"/>
    <s v="Online"/>
    <s v="Delhi"/>
    <s v="Delhi"/>
    <n v="3932.36"/>
    <s v="Invalid Profit"/>
    <s v="Exclude"/>
  </r>
  <r>
    <n v="2677"/>
    <s v="Men"/>
    <x v="2"/>
    <x v="18"/>
    <s v="M"/>
    <x v="0"/>
    <x v="0"/>
    <s v="Yes"/>
    <n v="2"/>
    <s v="Sold"/>
    <n v="5618.62"/>
    <m/>
    <s v="Invalid"/>
    <s v="Exclude"/>
    <n v="0"/>
    <n v="11237.24"/>
    <s v="Valid Revenue"/>
    <s v="Include"/>
    <m/>
    <s v="Missing Date"/>
    <s v="No"/>
    <s v="Retail"/>
    <s v="bengaluru"/>
    <s v="Bengaluru"/>
    <n v="1745.96"/>
    <s v="Valid Profit"/>
    <s v="Include"/>
  </r>
  <r>
    <n v="2678"/>
    <s v="Kids"/>
    <x v="3"/>
    <x v="16"/>
    <m/>
    <x v="2"/>
    <x v="4"/>
    <s v="No"/>
    <n v="0"/>
    <s v="Available"/>
    <n v="4240.24"/>
    <n v="1.21"/>
    <s v="Invalid"/>
    <s v="Exclude"/>
    <n v="0"/>
    <s v="Insufficient Data"/>
    <s v="Missing Information"/>
    <s v="Exclude"/>
    <d v="2024-11-06T00:00:00"/>
    <d v="2024-11-06T00:00:00"/>
    <s v="Yes"/>
    <s v="Retail"/>
    <s v="Pune"/>
    <s v="Pune"/>
    <n v="3483.11"/>
    <s v="Valid Profit"/>
    <s v="Include"/>
  </r>
  <r>
    <n v="2679"/>
    <s v="Men"/>
    <x v="0"/>
    <x v="5"/>
    <s v="M"/>
    <x v="0"/>
    <x v="0"/>
    <s v="Yes"/>
    <m/>
    <s v="Available"/>
    <n v="2758.08"/>
    <n v="0.04"/>
    <s v="Valid"/>
    <s v="Include"/>
    <n v="0"/>
    <s v="Insufficient Data"/>
    <s v="Missing Information"/>
    <s v="Exclude"/>
    <d v="2024-07-05T00:00:00"/>
    <d v="2024-07-05T00:00:00"/>
    <s v="Yes"/>
    <s v="Online"/>
    <s v="Bangalore"/>
    <s v="Bangalore"/>
    <n v="2447.58"/>
    <s v="Valid Profit"/>
    <s v="Include"/>
  </r>
  <r>
    <n v="2680"/>
    <s v="Kids"/>
    <x v="0"/>
    <x v="9"/>
    <m/>
    <x v="2"/>
    <x v="4"/>
    <s v="No"/>
    <m/>
    <s v="Available"/>
    <m/>
    <m/>
    <s v="Invalid"/>
    <s v="Exclude"/>
    <n v="0"/>
    <s v="Insufficient Data"/>
    <s v="Missing Information"/>
    <s v="Exclude"/>
    <d v="2025-07-21T00:00:00"/>
    <d v="2025-07-21T00:00:00"/>
    <s v="Yes"/>
    <s v="Retail"/>
    <s v="Pune"/>
    <s v="Pune"/>
    <n v="1044.98"/>
    <s v="Valid Profit"/>
    <s v="Include"/>
  </r>
  <r>
    <n v="2681"/>
    <s v="Women"/>
    <x v="3"/>
    <x v="16"/>
    <n v="8"/>
    <x v="1"/>
    <x v="10"/>
    <s v="Yes"/>
    <m/>
    <s v="Available"/>
    <n v="5996.09"/>
    <m/>
    <s v="Invalid"/>
    <s v="Exclude"/>
    <n v="0"/>
    <s v="Insufficient Data"/>
    <s v="Missing Information"/>
    <s v="Exclude"/>
    <m/>
    <s v="Missing Date"/>
    <s v="No"/>
    <s v="Online"/>
    <s v="Delhi"/>
    <s v="Delhi"/>
    <n v="3597.08"/>
    <s v="Valid Profit"/>
    <s v="Include"/>
  </r>
  <r>
    <n v="2682"/>
    <s v="Men"/>
    <x v="4"/>
    <x v="19"/>
    <s v="XL"/>
    <x v="0"/>
    <x v="2"/>
    <s v="Yes"/>
    <n v="4"/>
    <s v="Sold"/>
    <m/>
    <n v="0.41"/>
    <s v="Valid"/>
    <s v="Include"/>
    <n v="0"/>
    <s v="Insufficient Data"/>
    <s v="Missing Information"/>
    <s v="Exclude"/>
    <d v="2024-08-28T00:00:00"/>
    <d v="2024-08-28T00:00:00"/>
    <s v="Yes"/>
    <s v="Retail"/>
    <s v="Pune"/>
    <s v="Pune"/>
    <n v="3614.76"/>
    <s v="Valid Profit"/>
    <s v="Include"/>
  </r>
  <r>
    <n v="2683"/>
    <s v="Kids"/>
    <x v="2"/>
    <x v="17"/>
    <s v="XL"/>
    <x v="0"/>
    <x v="2"/>
    <s v="Yes"/>
    <n v="1"/>
    <s v="Sold"/>
    <m/>
    <m/>
    <s v="Invalid"/>
    <s v="Exclude"/>
    <n v="0"/>
    <s v="Insufficient Data"/>
    <s v="Missing Information"/>
    <s v="Exclude"/>
    <d v="2025-06-12T00:00:00"/>
    <d v="2025-06-12T00:00:00"/>
    <s v="Yes"/>
    <s v="Online"/>
    <s v="Mumbai"/>
    <s v="Mumbai"/>
    <n v="1119.71"/>
    <s v="Valid Profit"/>
    <s v="Include"/>
  </r>
  <r>
    <n v="2684"/>
    <s v="Men"/>
    <x v="2"/>
    <x v="3"/>
    <s v="L"/>
    <x v="0"/>
    <x v="1"/>
    <s v="Yes"/>
    <n v="0"/>
    <s v="Available"/>
    <m/>
    <n v="0.73"/>
    <s v="Valid"/>
    <s v="Include"/>
    <n v="0"/>
    <s v="Insufficient Data"/>
    <s v="Missing Information"/>
    <s v="Exclude"/>
    <d v="2025-04-11T00:00:00"/>
    <d v="2025-04-11T00:00:00"/>
    <s v="Yes"/>
    <s v="Retail"/>
    <s v="Mumbai"/>
    <s v="Mumbai"/>
    <n v="1556.61"/>
    <s v="Valid Profit"/>
    <s v="Include"/>
  </r>
  <r>
    <n v="2685"/>
    <s v="Kids"/>
    <x v="2"/>
    <x v="17"/>
    <s v="M"/>
    <x v="0"/>
    <x v="0"/>
    <s v="Yes"/>
    <n v="4"/>
    <s v="Sold"/>
    <m/>
    <m/>
    <s v="Invalid"/>
    <s v="Exclude"/>
    <n v="0"/>
    <s v="Insufficient Data"/>
    <s v="Missing Information"/>
    <s v="Exclude"/>
    <d v="2025-05-22T00:00:00"/>
    <d v="2025-05-22T00:00:00"/>
    <s v="Yes"/>
    <s v="Retail"/>
    <s v="Hyderabad"/>
    <s v="Hyderabad"/>
    <n v="1377.72"/>
    <s v="Valid Profit"/>
    <s v="Include"/>
  </r>
  <r>
    <n v="2686"/>
    <s v="Women"/>
    <x v="2"/>
    <x v="3"/>
    <s v="L"/>
    <x v="0"/>
    <x v="1"/>
    <s v="Yes"/>
    <m/>
    <s v="Available"/>
    <n v="9585.39"/>
    <n v="1.03"/>
    <s v="Invalid"/>
    <s v="Exclude"/>
    <n v="0"/>
    <s v="Insufficient Data"/>
    <s v="Missing Information"/>
    <s v="Exclude"/>
    <d v="2025-07-03T00:00:00"/>
    <d v="2025-07-03T00:00:00"/>
    <s v="Yes"/>
    <s v="Retail"/>
    <s v="Hyderabad"/>
    <s v="Hyderabad"/>
    <n v="761.26"/>
    <s v="Valid Profit"/>
    <s v="Include"/>
  </r>
  <r>
    <n v="2687"/>
    <s v="Women"/>
    <x v="2"/>
    <x v="7"/>
    <n v="8"/>
    <x v="1"/>
    <x v="10"/>
    <s v="Yes"/>
    <n v="-1"/>
    <s v="Check Return/Refund"/>
    <n v="2381.94"/>
    <m/>
    <s v="Invalid"/>
    <s v="Exclude"/>
    <n v="0"/>
    <n v="-2381.94"/>
    <s v="Negative Revenue"/>
    <s v="Exclude"/>
    <d v="2024-09-30T00:00:00"/>
    <d v="2024-09-30T00:00:00"/>
    <s v="Yes"/>
    <s v="Retail"/>
    <s v="Delhi"/>
    <s v="Delhi"/>
    <n v="1457.93"/>
    <s v="Invalid Profit"/>
    <s v="Exclude"/>
  </r>
  <r>
    <n v="2031"/>
    <s v="Women"/>
    <x v="1"/>
    <x v="15"/>
    <s v="L"/>
    <x v="0"/>
    <x v="1"/>
    <s v="Yes"/>
    <m/>
    <s v="Available"/>
    <m/>
    <m/>
    <s v="Invalid"/>
    <s v="Exclude"/>
    <n v="0"/>
    <s v="Insufficient Data"/>
    <s v="Missing Information"/>
    <s v="Exclude"/>
    <d v="2024-07-12T00:00:00"/>
    <d v="2024-07-12T00:00:00"/>
    <s v="Yes"/>
    <s v="Online"/>
    <s v="Mumbai"/>
    <s v="Mumbai"/>
    <n v="3119.37"/>
    <s v="Valid Profit"/>
    <s v="Include"/>
  </r>
  <r>
    <n v="2689"/>
    <s v="Women"/>
    <x v="4"/>
    <x v="19"/>
    <m/>
    <x v="2"/>
    <x v="4"/>
    <s v="No"/>
    <m/>
    <s v="Available"/>
    <n v="5260.17"/>
    <m/>
    <s v="Invalid"/>
    <s v="Exclude"/>
    <n v="0"/>
    <s v="Insufficient Data"/>
    <s v="Missing Information"/>
    <s v="Exclude"/>
    <d v="2025-01-28T00:00:00"/>
    <d v="2025-01-28T00:00:00"/>
    <s v="Yes"/>
    <s v="Retail"/>
    <s v="Mumbai"/>
    <s v="Mumbai"/>
    <n v="1402.81"/>
    <s v="Invalid Profit"/>
    <s v="Exclude"/>
  </r>
  <r>
    <n v="2690"/>
    <s v="Kids"/>
    <x v="0"/>
    <x v="9"/>
    <n v="6"/>
    <x v="1"/>
    <x v="6"/>
    <s v="Yes"/>
    <m/>
    <s v="Available"/>
    <m/>
    <m/>
    <s v="Invalid"/>
    <s v="Exclude"/>
    <n v="0"/>
    <s v="Insufficient Data"/>
    <s v="Missing Information"/>
    <s v="Exclude"/>
    <d v="2024-11-21T00:00:00"/>
    <d v="2024-11-21T00:00:00"/>
    <s v="Yes"/>
    <s v="Online"/>
    <s v="Mumbai"/>
    <s v="Mumbai"/>
    <n v="1125.71"/>
    <s v="Valid Profit"/>
    <s v="Include"/>
  </r>
  <r>
    <n v="2042"/>
    <s v="Men"/>
    <x v="3"/>
    <x v="10"/>
    <m/>
    <x v="2"/>
    <x v="4"/>
    <s v="No"/>
    <m/>
    <s v="Available"/>
    <m/>
    <n v="0.8"/>
    <s v="Valid"/>
    <s v="Include"/>
    <n v="0"/>
    <s v="Insufficient Data"/>
    <s v="Missing Information"/>
    <s v="Exclude"/>
    <m/>
    <s v="Missing Date"/>
    <s v="No"/>
    <s v="Online"/>
    <s v="Delhi"/>
    <s v="Delhi"/>
    <n v="-151.26"/>
    <s v="Loss Making Sales"/>
    <s v="Exclude"/>
  </r>
  <r>
    <n v="2692"/>
    <s v="Women"/>
    <x v="0"/>
    <x v="9"/>
    <s v="XL"/>
    <x v="0"/>
    <x v="2"/>
    <s v="Yes"/>
    <m/>
    <s v="Available"/>
    <m/>
    <n v="0.47"/>
    <s v="Valid"/>
    <s v="Include"/>
    <n v="0"/>
    <s v="Insufficient Data"/>
    <s v="Missing Information"/>
    <s v="Exclude"/>
    <d v="2024-06-02T00:00:00"/>
    <d v="2024-06-02T00:00:00"/>
    <s v="Yes"/>
    <s v="Online"/>
    <s v="Bangalore"/>
    <s v="Bangalore"/>
    <n v="2528.27"/>
    <s v="Valid Profit"/>
    <s v="Include"/>
  </r>
  <r>
    <n v="2693"/>
    <s v="Kids"/>
    <x v="0"/>
    <x v="14"/>
    <n v="10"/>
    <x v="1"/>
    <x v="9"/>
    <s v="Yes"/>
    <m/>
    <s v="Available"/>
    <m/>
    <m/>
    <s v="Invalid"/>
    <s v="Exclude"/>
    <n v="0"/>
    <s v="Insufficient Data"/>
    <s v="Missing Information"/>
    <s v="Exclude"/>
    <d v="2025-05-11T00:00:00"/>
    <d v="2025-05-11T00:00:00"/>
    <s v="Yes"/>
    <s v="Online"/>
    <s v="Bangalore"/>
    <s v="Bangalore"/>
    <n v="262.12"/>
    <s v="Valid Profit"/>
    <s v="Include"/>
  </r>
  <r>
    <n v="2694"/>
    <s v="Women"/>
    <x v="0"/>
    <x v="9"/>
    <s v="M"/>
    <x v="0"/>
    <x v="0"/>
    <s v="Yes"/>
    <m/>
    <s v="Available"/>
    <m/>
    <m/>
    <s v="Invalid"/>
    <s v="Exclude"/>
    <n v="0"/>
    <s v="Insufficient Data"/>
    <s v="Missing Information"/>
    <s v="Exclude"/>
    <d v="2024-07-25T00:00:00"/>
    <d v="2024-07-25T00:00:00"/>
    <s v="Yes"/>
    <s v="Online"/>
    <s v="Hyderabad"/>
    <s v="Hyderabad"/>
    <n v="-249.45"/>
    <s v="Loss Making Sales"/>
    <s v="Exclude"/>
  </r>
  <r>
    <n v="2695"/>
    <s v="Men"/>
    <x v="4"/>
    <x v="8"/>
    <s v="L"/>
    <x v="0"/>
    <x v="1"/>
    <s v="Yes"/>
    <n v="-1"/>
    <s v="Check Return/Refund"/>
    <m/>
    <m/>
    <s v="Invalid"/>
    <s v="Exclude"/>
    <n v="0"/>
    <s v="Insufficient Data"/>
    <s v="Missing Information"/>
    <s v="Exclude"/>
    <d v="2024-10-12T00:00:00"/>
    <d v="2024-10-12T00:00:00"/>
    <s v="Yes"/>
    <s v="Online"/>
    <s v="Hyderabad"/>
    <s v="Hyderabad"/>
    <n v="3234.28"/>
    <s v="Valid Profit"/>
    <s v="Include"/>
  </r>
  <r>
    <n v="2696"/>
    <s v="Women"/>
    <x v="2"/>
    <x v="3"/>
    <s v="L"/>
    <x v="0"/>
    <x v="1"/>
    <s v="Yes"/>
    <m/>
    <s v="Available"/>
    <m/>
    <n v="1"/>
    <s v="Valid"/>
    <s v="Include"/>
    <n v="0"/>
    <s v="Insufficient Data"/>
    <s v="Missing Information"/>
    <s v="Exclude"/>
    <d v="2024-11-22T00:00:00"/>
    <d v="2024-11-22T00:00:00"/>
    <s v="Yes"/>
    <s v="Online"/>
    <s v="Mumbai"/>
    <s v="Mumbai"/>
    <n v="66.430000000000007"/>
    <s v="Valid Profit"/>
    <s v="Include"/>
  </r>
  <r>
    <n v="2697"/>
    <s v="Men"/>
    <x v="4"/>
    <x v="8"/>
    <s v="M"/>
    <x v="0"/>
    <x v="0"/>
    <s v="Yes"/>
    <n v="-1"/>
    <s v="Check Return/Refund"/>
    <m/>
    <n v="0.09"/>
    <s v="Valid"/>
    <s v="Include"/>
    <n v="0"/>
    <s v="Insufficient Data"/>
    <s v="Missing Information"/>
    <s v="Exclude"/>
    <d v="2025-06-25T00:00:00"/>
    <d v="2025-06-25T00:00:00"/>
    <s v="Yes"/>
    <s v="Online"/>
    <s v="Delhi"/>
    <s v="Delhi"/>
    <n v="681.86"/>
    <s v="Valid Profit"/>
    <s v="Include"/>
  </r>
  <r>
    <n v="2698"/>
    <s v="Men"/>
    <x v="4"/>
    <x v="19"/>
    <s v="XL"/>
    <x v="0"/>
    <x v="2"/>
    <s v="Yes"/>
    <m/>
    <s v="Available"/>
    <m/>
    <n v="0.02"/>
    <s v="Valid"/>
    <s v="Include"/>
    <n v="0"/>
    <s v="Insufficient Data"/>
    <s v="Missing Information"/>
    <s v="Exclude"/>
    <m/>
    <s v="Missing Date"/>
    <s v="No"/>
    <s v="Retail"/>
    <s v="Mumbai"/>
    <s v="Mumbai"/>
    <n v="1680.5"/>
    <s v="Valid Profit"/>
    <s v="Include"/>
  </r>
  <r>
    <n v="2699"/>
    <s v="Men"/>
    <x v="2"/>
    <x v="17"/>
    <s v="XL"/>
    <x v="0"/>
    <x v="2"/>
    <s v="Yes"/>
    <n v="0"/>
    <s v="Available"/>
    <m/>
    <m/>
    <s v="Invalid"/>
    <s v="Exclude"/>
    <n v="0"/>
    <s v="Insufficient Data"/>
    <s v="Missing Information"/>
    <s v="Exclude"/>
    <d v="2025-02-21T00:00:00"/>
    <d v="2025-02-21T00:00:00"/>
    <s v="Yes"/>
    <s v="Online"/>
    <s v="Mumbai"/>
    <s v="Mumbai"/>
    <n v="1052.6500000000001"/>
    <s v="Valid Profit"/>
    <s v="Include"/>
  </r>
  <r>
    <n v="2700"/>
    <s v="Kids"/>
    <x v="0"/>
    <x v="9"/>
    <s v="XL"/>
    <x v="0"/>
    <x v="2"/>
    <s v="Yes"/>
    <n v="0"/>
    <s v="Available"/>
    <m/>
    <n v="0.48"/>
    <s v="Valid"/>
    <s v="Include"/>
    <n v="0"/>
    <s v="Insufficient Data"/>
    <s v="Missing Information"/>
    <s v="Exclude"/>
    <d v="2025-07-11T00:00:00"/>
    <d v="2025-07-11T00:00:00"/>
    <s v="Yes"/>
    <s v="Retail"/>
    <s v="bengaluru"/>
    <s v="Bengaluru"/>
    <n v="1423.83"/>
    <s v="Valid Profit"/>
    <s v="Include"/>
  </r>
  <r>
    <n v="2701"/>
    <s v="Men"/>
    <x v="0"/>
    <x v="0"/>
    <s v="XL"/>
    <x v="0"/>
    <x v="2"/>
    <s v="Yes"/>
    <m/>
    <s v="Available"/>
    <m/>
    <m/>
    <s v="Invalid"/>
    <s v="Exclude"/>
    <n v="0"/>
    <s v="Insufficient Data"/>
    <s v="Missing Information"/>
    <s v="Exclude"/>
    <d v="2024-11-29T00:00:00"/>
    <d v="2024-11-29T00:00:00"/>
    <s v="Yes"/>
    <s v="Online"/>
    <s v="Delhi"/>
    <s v="Delhi"/>
    <n v="2007.01"/>
    <s v="Valid Profit"/>
    <s v="Include"/>
  </r>
  <r>
    <n v="2702"/>
    <s v="Men"/>
    <x v="4"/>
    <x v="12"/>
    <s v="XL"/>
    <x v="0"/>
    <x v="2"/>
    <s v="Yes"/>
    <n v="0"/>
    <s v="Available"/>
    <m/>
    <m/>
    <s v="Invalid"/>
    <s v="Exclude"/>
    <n v="0"/>
    <s v="Insufficient Data"/>
    <s v="Missing Information"/>
    <s v="Exclude"/>
    <d v="2024-12-16T00:00:00"/>
    <d v="2024-12-16T00:00:00"/>
    <s v="Yes"/>
    <s v="Online"/>
    <s v="Pune"/>
    <s v="Pune"/>
    <n v="687.32"/>
    <s v="Valid Profit"/>
    <s v="Include"/>
  </r>
  <r>
    <n v="2703"/>
    <s v="Kids"/>
    <x v="3"/>
    <x v="16"/>
    <s v="L"/>
    <x v="0"/>
    <x v="1"/>
    <s v="Yes"/>
    <m/>
    <s v="Available"/>
    <n v="5214.32"/>
    <m/>
    <s v="Invalid"/>
    <s v="Exclude"/>
    <n v="0"/>
    <s v="Insufficient Data"/>
    <s v="Missing Information"/>
    <s v="Exclude"/>
    <d v="2025-06-24T00:00:00"/>
    <d v="2025-06-24T00:00:00"/>
    <s v="Yes"/>
    <s v="Online"/>
    <s v="Kolkata"/>
    <s v="Kolkata"/>
    <n v="-637.13"/>
    <s v="Loss Making Sales"/>
    <s v="Exclude"/>
  </r>
  <r>
    <n v="2704"/>
    <s v="Women"/>
    <x v="4"/>
    <x v="19"/>
    <s v="L"/>
    <x v="0"/>
    <x v="1"/>
    <s v="Yes"/>
    <m/>
    <s v="Available"/>
    <n v="5094.43"/>
    <m/>
    <s v="Invalid"/>
    <s v="Exclude"/>
    <n v="0"/>
    <s v="Insufficient Data"/>
    <s v="Missing Information"/>
    <s v="Exclude"/>
    <m/>
    <s v="Missing Date"/>
    <s v="No"/>
    <s v="Online"/>
    <s v="Hyderabad"/>
    <s v="Hyderabad"/>
    <n v="1765.36"/>
    <s v="Valid Profit"/>
    <s v="Include"/>
  </r>
  <r>
    <n v="2705"/>
    <s v="Men"/>
    <x v="3"/>
    <x v="16"/>
    <m/>
    <x v="2"/>
    <x v="4"/>
    <s v="No"/>
    <m/>
    <s v="Available"/>
    <m/>
    <m/>
    <s v="Invalid"/>
    <s v="Exclude"/>
    <n v="0"/>
    <s v="Insufficient Data"/>
    <s v="Missing Information"/>
    <s v="Exclude"/>
    <d v="2024-01-07T00:00:00"/>
    <d v="2024-01-07T00:00:00"/>
    <s v="Yes"/>
    <s v="Retail"/>
    <s v="Pune"/>
    <s v="Pune"/>
    <n v="-37.880000000000003"/>
    <s v="Loss Making Sales"/>
    <s v="Exclude"/>
  </r>
  <r>
    <n v="2706"/>
    <s v="Women"/>
    <x v="0"/>
    <x v="14"/>
    <s v="XL"/>
    <x v="0"/>
    <x v="2"/>
    <s v="Yes"/>
    <n v="0"/>
    <s v="Available"/>
    <m/>
    <m/>
    <s v="Invalid"/>
    <s v="Exclude"/>
    <n v="0"/>
    <s v="Insufficient Data"/>
    <s v="Missing Information"/>
    <s v="Exclude"/>
    <d v="2025-05-08T00:00:00"/>
    <d v="2025-05-08T00:00:00"/>
    <s v="Yes"/>
    <s v="Retail"/>
    <s v="Kolkata"/>
    <s v="Kolkata"/>
    <n v="3153.1"/>
    <s v="Valid Profit"/>
    <s v="Include"/>
  </r>
  <r>
    <n v="2707"/>
    <s v="Men"/>
    <x v="3"/>
    <x v="11"/>
    <s v="XL"/>
    <x v="0"/>
    <x v="2"/>
    <s v="Yes"/>
    <m/>
    <s v="Available"/>
    <n v="2996.2"/>
    <n v="0.49"/>
    <s v="Valid"/>
    <s v="Include"/>
    <n v="0"/>
    <s v="Insufficient Data"/>
    <s v="Missing Information"/>
    <s v="Exclude"/>
    <m/>
    <s v="Missing Date"/>
    <s v="No"/>
    <s v="Online"/>
    <s v="Hyderabad"/>
    <s v="Hyderabad"/>
    <n v="2913.41"/>
    <s v="Valid Profit"/>
    <s v="Include"/>
  </r>
  <r>
    <n v="2708"/>
    <s v="Kids"/>
    <x v="4"/>
    <x v="12"/>
    <s v="L"/>
    <x v="0"/>
    <x v="1"/>
    <s v="Yes"/>
    <m/>
    <s v="Available"/>
    <n v="4523.72"/>
    <m/>
    <s v="Invalid"/>
    <s v="Exclude"/>
    <n v="0"/>
    <s v="Insufficient Data"/>
    <s v="Missing Information"/>
    <s v="Exclude"/>
    <d v="2024-10-14T00:00:00"/>
    <d v="2024-10-14T00:00:00"/>
    <s v="Yes"/>
    <s v="Online"/>
    <s v="Hyderabad"/>
    <s v="Hyderabad"/>
    <n v="-237.9"/>
    <s v="Loss Making Sales"/>
    <s v="Exclude"/>
  </r>
  <r>
    <n v="2709"/>
    <s v="Kids"/>
    <x v="3"/>
    <x v="11"/>
    <n v="10"/>
    <x v="1"/>
    <x v="9"/>
    <s v="Yes"/>
    <n v="1"/>
    <s v="Sold"/>
    <n v="6302.98"/>
    <n v="0.48"/>
    <s v="Valid"/>
    <s v="Include"/>
    <n v="3277.55"/>
    <n v="3277.5495999999998"/>
    <s v="Valid Revenue"/>
    <s v="Include"/>
    <d v="2025-03-08T00:00:00"/>
    <d v="2025-03-08T00:00:00"/>
    <s v="Yes"/>
    <s v="Retail"/>
    <s v="Delhi"/>
    <s v="Delhi"/>
    <n v="2835.93"/>
    <s v="Valid Profit"/>
    <s v="Include"/>
  </r>
  <r>
    <n v="2710"/>
    <s v="Women"/>
    <x v="2"/>
    <x v="3"/>
    <s v="M"/>
    <x v="0"/>
    <x v="0"/>
    <s v="Yes"/>
    <n v="2"/>
    <s v="Sold"/>
    <n v="4669.75"/>
    <m/>
    <s v="Invalid"/>
    <s v="Exclude"/>
    <n v="0"/>
    <n v="9339.5"/>
    <s v="Valid Revenue"/>
    <s v="Include"/>
    <m/>
    <s v="Missing Date"/>
    <s v="No"/>
    <s v="Retail"/>
    <s v="Bangalore"/>
    <s v="Bangalore"/>
    <n v="-987.12"/>
    <s v="Loss Making Sales"/>
    <s v="Exclude"/>
  </r>
  <r>
    <n v="2711"/>
    <s v="Men"/>
    <x v="1"/>
    <x v="6"/>
    <n v="7"/>
    <x v="1"/>
    <x v="8"/>
    <s v="Yes"/>
    <n v="2"/>
    <s v="Sold"/>
    <m/>
    <m/>
    <s v="Invalid"/>
    <s v="Exclude"/>
    <n v="0"/>
    <s v="Insufficient Data"/>
    <s v="Missing Information"/>
    <s v="Exclude"/>
    <m/>
    <s v="Missing Date"/>
    <s v="No"/>
    <s v="Online"/>
    <s v="Delhi"/>
    <s v="Delhi"/>
    <n v="756.18"/>
    <s v="Valid Profit"/>
    <s v="Include"/>
  </r>
  <r>
    <n v="2712"/>
    <s v="Women"/>
    <x v="3"/>
    <x v="16"/>
    <s v="XL"/>
    <x v="0"/>
    <x v="2"/>
    <s v="Yes"/>
    <m/>
    <s v="Available"/>
    <m/>
    <m/>
    <s v="Invalid"/>
    <s v="Exclude"/>
    <n v="0"/>
    <s v="Insufficient Data"/>
    <s v="Missing Information"/>
    <s v="Exclude"/>
    <d v="2024-07-22T00:00:00"/>
    <d v="2024-07-22T00:00:00"/>
    <s v="Yes"/>
    <s v="Retail"/>
    <s v="Delhi"/>
    <s v="Delhi"/>
    <n v="3024.11"/>
    <s v="Valid Profit"/>
    <s v="Include"/>
  </r>
  <r>
    <n v="2713"/>
    <s v="Men"/>
    <x v="2"/>
    <x v="18"/>
    <s v="L"/>
    <x v="0"/>
    <x v="1"/>
    <s v="Yes"/>
    <n v="1"/>
    <s v="Sold"/>
    <n v="7877.36"/>
    <n v="0.55000000000000004"/>
    <s v="Valid"/>
    <s v="Include"/>
    <n v="3544.81"/>
    <n v="3544.8119999999994"/>
    <s v="Valid Revenue"/>
    <s v="Include"/>
    <d v="2025-05-10T00:00:00"/>
    <d v="2025-05-10T00:00:00"/>
    <s v="Yes"/>
    <s v="Retail"/>
    <s v="Kolkata"/>
    <s v="Kolkata"/>
    <n v="3663.49"/>
    <s v="Invalid Profit"/>
    <s v="Exclude"/>
  </r>
  <r>
    <n v="2026"/>
    <s v="Women"/>
    <x v="3"/>
    <x v="10"/>
    <m/>
    <x v="2"/>
    <x v="4"/>
    <s v="No"/>
    <m/>
    <s v="Available"/>
    <n v="2491.06"/>
    <m/>
    <s v="Invalid"/>
    <s v="Exclude"/>
    <n v="0"/>
    <s v="Insufficient Data"/>
    <s v="Missing Information"/>
    <s v="Exclude"/>
    <d v="2024-09-04T00:00:00"/>
    <d v="2024-09-04T00:00:00"/>
    <s v="Yes"/>
    <s v="Retail"/>
    <s v="Bangalore"/>
    <s v="Bangalore"/>
    <n v="1660.44"/>
    <s v="Valid Profit"/>
    <s v="Include"/>
  </r>
  <r>
    <n v="2715"/>
    <s v="Kids"/>
    <x v="4"/>
    <x v="19"/>
    <s v="L"/>
    <x v="0"/>
    <x v="1"/>
    <s v="Yes"/>
    <n v="0"/>
    <s v="Available"/>
    <m/>
    <n v="1.07"/>
    <s v="Invalid"/>
    <s v="Exclude"/>
    <n v="0"/>
    <s v="Insufficient Data"/>
    <s v="Missing Information"/>
    <s v="Exclude"/>
    <d v="2025-06-13T00:00:00"/>
    <d v="2025-06-13T00:00:00"/>
    <s v="Yes"/>
    <s v="Online"/>
    <s v="Kolkata"/>
    <s v="Kolkata"/>
    <n v="-1164.3699999999999"/>
    <s v="Loss Making Sales"/>
    <s v="Exclude"/>
  </r>
  <r>
    <n v="2716"/>
    <s v="Kids"/>
    <x v="0"/>
    <x v="0"/>
    <s v="M"/>
    <x v="0"/>
    <x v="0"/>
    <s v="Yes"/>
    <n v="0"/>
    <s v="Available"/>
    <n v="4830.96"/>
    <m/>
    <s v="Invalid"/>
    <s v="Exclude"/>
    <n v="0"/>
    <n v="0"/>
    <s v="No Recorded Revenue"/>
    <s v="Exclude"/>
    <d v="2024-11-17T00:00:00"/>
    <d v="2024-11-17T00:00:00"/>
    <s v="Yes"/>
    <s v="Online"/>
    <s v="Pune"/>
    <s v="Pune"/>
    <n v="1344.73"/>
    <s v="Invalid Profit"/>
    <s v="Exclude"/>
  </r>
  <r>
    <n v="2717"/>
    <s v="Men"/>
    <x v="3"/>
    <x v="11"/>
    <s v="M"/>
    <x v="0"/>
    <x v="0"/>
    <s v="Yes"/>
    <n v="0"/>
    <s v="Available"/>
    <n v="9473.09"/>
    <m/>
    <s v="Invalid"/>
    <s v="Exclude"/>
    <n v="0"/>
    <n v="0"/>
    <s v="No Recorded Revenue"/>
    <s v="Exclude"/>
    <d v="2024-11-17T00:00:00"/>
    <d v="2024-11-17T00:00:00"/>
    <s v="Yes"/>
    <s v="Online"/>
    <s v="Delhi"/>
    <s v="Delhi"/>
    <n v="3055.36"/>
    <s v="Invalid Profit"/>
    <s v="Exclude"/>
  </r>
  <r>
    <n v="2718"/>
    <s v="Men"/>
    <x v="4"/>
    <x v="19"/>
    <n v="7"/>
    <x v="1"/>
    <x v="8"/>
    <s v="Yes"/>
    <m/>
    <s v="Available"/>
    <n v="8485.23"/>
    <m/>
    <s v="Invalid"/>
    <s v="Exclude"/>
    <n v="0"/>
    <s v="Insufficient Data"/>
    <s v="Missing Information"/>
    <s v="Exclude"/>
    <m/>
    <s v="Missing Date"/>
    <s v="No"/>
    <s v="Retail"/>
    <s v="bengaluru"/>
    <s v="Bengaluru"/>
    <n v="637.62"/>
    <s v="Invalid Profit"/>
    <s v="Exclude"/>
  </r>
  <r>
    <n v="2719"/>
    <s v="Women"/>
    <x v="0"/>
    <x v="9"/>
    <m/>
    <x v="2"/>
    <x v="4"/>
    <s v="No"/>
    <m/>
    <s v="Available"/>
    <n v="4819.76"/>
    <m/>
    <s v="Invalid"/>
    <s v="Exclude"/>
    <n v="0"/>
    <s v="Insufficient Data"/>
    <s v="Missing Information"/>
    <s v="Exclude"/>
    <d v="2024-03-22T00:00:00"/>
    <d v="2024-03-22T00:00:00"/>
    <s v="Yes"/>
    <s v="Retail"/>
    <s v="Kolkata"/>
    <s v="Kolkata"/>
    <n v="2066.12"/>
    <s v="Invalid Profit"/>
    <s v="Exclude"/>
  </r>
  <r>
    <n v="2720"/>
    <s v="Kids"/>
    <x v="0"/>
    <x v="14"/>
    <s v="M"/>
    <x v="0"/>
    <x v="0"/>
    <s v="Yes"/>
    <m/>
    <s v="Available"/>
    <m/>
    <m/>
    <s v="Invalid"/>
    <s v="Exclude"/>
    <n v="0"/>
    <s v="Insufficient Data"/>
    <s v="Missing Information"/>
    <s v="Exclude"/>
    <m/>
    <s v="Missing Date"/>
    <s v="No"/>
    <s v="Retail"/>
    <s v="Delhi"/>
    <s v="Delhi"/>
    <n v="2548.7800000000002"/>
    <s v="Valid Profit"/>
    <s v="Include"/>
  </r>
  <r>
    <n v="2721"/>
    <s v="Kids"/>
    <x v="0"/>
    <x v="5"/>
    <s v="L"/>
    <x v="0"/>
    <x v="1"/>
    <s v="Yes"/>
    <n v="0"/>
    <s v="Available"/>
    <m/>
    <m/>
    <s v="Invalid"/>
    <s v="Exclude"/>
    <n v="0"/>
    <s v="Insufficient Data"/>
    <s v="Missing Information"/>
    <s v="Exclude"/>
    <d v="2023-11-11T00:00:00"/>
    <d v="2023-11-11T00:00:00"/>
    <s v="Yes"/>
    <s v="Online"/>
    <s v="Bangalore"/>
    <s v="Bangalore"/>
    <n v="1275.23"/>
    <s v="Valid Profit"/>
    <s v="Include"/>
  </r>
  <r>
    <n v="2722"/>
    <s v="Women"/>
    <x v="2"/>
    <x v="17"/>
    <s v="L"/>
    <x v="0"/>
    <x v="1"/>
    <s v="Yes"/>
    <n v="0"/>
    <s v="Available"/>
    <m/>
    <n v="0.09"/>
    <s v="Valid"/>
    <s v="Include"/>
    <n v="0"/>
    <s v="Insufficient Data"/>
    <s v="Missing Information"/>
    <s v="Exclude"/>
    <d v="2024-09-30T00:00:00"/>
    <d v="2024-09-30T00:00:00"/>
    <s v="Yes"/>
    <s v="Online"/>
    <s v="Kolkata"/>
    <s v="Kolkata"/>
    <n v="818.65"/>
    <s v="Valid Profit"/>
    <s v="Include"/>
  </r>
  <r>
    <n v="2723"/>
    <s v="Women"/>
    <x v="2"/>
    <x v="17"/>
    <s v="XL"/>
    <x v="0"/>
    <x v="2"/>
    <s v="Yes"/>
    <m/>
    <s v="Available"/>
    <n v="3403.54"/>
    <m/>
    <s v="Invalid"/>
    <s v="Exclude"/>
    <n v="0"/>
    <s v="Insufficient Data"/>
    <s v="Missing Information"/>
    <s v="Exclude"/>
    <d v="2025-03-10T00:00:00"/>
    <d v="2025-03-10T00:00:00"/>
    <s v="Yes"/>
    <s v="Online"/>
    <s v="Kolkata"/>
    <s v="Kolkata"/>
    <n v="221.41"/>
    <s v="Valid Profit"/>
    <s v="Include"/>
  </r>
  <r>
    <n v="2724"/>
    <s v="Women"/>
    <x v="0"/>
    <x v="5"/>
    <s v="L"/>
    <x v="0"/>
    <x v="1"/>
    <s v="Yes"/>
    <m/>
    <s v="Available"/>
    <n v="8007.22"/>
    <m/>
    <s v="Invalid"/>
    <s v="Exclude"/>
    <n v="0"/>
    <s v="Insufficient Data"/>
    <s v="Missing Information"/>
    <s v="Exclude"/>
    <d v="2025-01-16T00:00:00"/>
    <d v="2025-01-16T00:00:00"/>
    <s v="Yes"/>
    <s v="Online"/>
    <s v="Delhi"/>
    <s v="Delhi"/>
    <n v="1190.2"/>
    <s v="Valid Profit"/>
    <s v="Include"/>
  </r>
  <r>
    <n v="2012"/>
    <s v="Men"/>
    <x v="2"/>
    <x v="17"/>
    <s v="XL"/>
    <x v="0"/>
    <x v="2"/>
    <s v="Yes"/>
    <m/>
    <s v="Available"/>
    <n v="2174.89"/>
    <m/>
    <s v="Invalid"/>
    <s v="Exclude"/>
    <n v="0"/>
    <s v="Insufficient Data"/>
    <s v="Missing Information"/>
    <s v="Exclude"/>
    <m/>
    <s v="Missing Date"/>
    <s v="No"/>
    <s v="Retail"/>
    <s v="Kolkata"/>
    <s v="Kolkata"/>
    <n v="-406.38"/>
    <s v="Loss Making Sales"/>
    <s v="Exclude"/>
  </r>
  <r>
    <n v="2726"/>
    <s v="Women"/>
    <x v="0"/>
    <x v="5"/>
    <m/>
    <x v="2"/>
    <x v="4"/>
    <s v="No"/>
    <m/>
    <s v="Available"/>
    <m/>
    <n v="0.48"/>
    <s v="Valid"/>
    <s v="Include"/>
    <n v="0"/>
    <s v="Insufficient Data"/>
    <s v="Missing Information"/>
    <s v="Exclude"/>
    <d v="2024-08-19T00:00:00"/>
    <d v="2024-08-19T00:00:00"/>
    <s v="Yes"/>
    <s v="Retail"/>
    <s v="Pune"/>
    <s v="Pune"/>
    <n v="1392.27"/>
    <s v="Valid Profit"/>
    <s v="Include"/>
  </r>
  <r>
    <n v="2727"/>
    <s v="Men"/>
    <x v="2"/>
    <x v="7"/>
    <s v="M"/>
    <x v="0"/>
    <x v="0"/>
    <s v="Yes"/>
    <m/>
    <s v="Available"/>
    <n v="6154.32"/>
    <n v="0.94"/>
    <s v="Valid"/>
    <s v="Include"/>
    <n v="0"/>
    <s v="Insufficient Data"/>
    <s v="Missing Information"/>
    <s v="Exclude"/>
    <m/>
    <s v="Missing Date"/>
    <s v="No"/>
    <s v="Online"/>
    <s v="Kolkata"/>
    <s v="Kolkata"/>
    <n v="2004.4"/>
    <s v="Valid Profit"/>
    <s v="Include"/>
  </r>
  <r>
    <n v="2018"/>
    <s v="Kids"/>
    <x v="1"/>
    <x v="1"/>
    <s v="L"/>
    <x v="0"/>
    <x v="1"/>
    <s v="Yes"/>
    <m/>
    <s v="Available"/>
    <m/>
    <m/>
    <s v="Invalid"/>
    <s v="Exclude"/>
    <n v="0"/>
    <s v="Insufficient Data"/>
    <s v="Missing Information"/>
    <s v="Exclude"/>
    <d v="2025-02-15T00:00:00"/>
    <d v="2025-02-15T00:00:00"/>
    <s v="Yes"/>
    <s v="Retail"/>
    <s v="bengaluru"/>
    <s v="Bengaluru"/>
    <n v="-701.28"/>
    <s v="Loss Making Sales"/>
    <s v="Exclude"/>
  </r>
  <r>
    <n v="2729"/>
    <s v="Kids"/>
    <x v="0"/>
    <x v="5"/>
    <m/>
    <x v="2"/>
    <x v="4"/>
    <s v="No"/>
    <m/>
    <s v="Available"/>
    <n v="6383.55"/>
    <m/>
    <s v="Invalid"/>
    <s v="Exclude"/>
    <n v="0"/>
    <s v="Insufficient Data"/>
    <s v="Missing Information"/>
    <s v="Exclude"/>
    <d v="2025-04-29T00:00:00"/>
    <d v="2025-04-29T00:00:00"/>
    <s v="Yes"/>
    <s v="Retail"/>
    <s v="Delhi"/>
    <s v="Delhi"/>
    <n v="2079.06"/>
    <s v="Valid Profit"/>
    <s v="Include"/>
  </r>
  <r>
    <n v="2730"/>
    <s v="Women"/>
    <x v="2"/>
    <x v="17"/>
    <m/>
    <x v="2"/>
    <x v="4"/>
    <s v="No"/>
    <n v="1"/>
    <s v="Sold"/>
    <m/>
    <m/>
    <s v="Invalid"/>
    <s v="Exclude"/>
    <n v="0"/>
    <s v="Insufficient Data"/>
    <s v="Missing Information"/>
    <s v="Exclude"/>
    <m/>
    <s v="Missing Date"/>
    <s v="No"/>
    <s v="Online"/>
    <s v="Hyderabad"/>
    <s v="Hyderabad"/>
    <n v="2140.9299999999998"/>
    <s v="Valid Profit"/>
    <s v="Include"/>
  </r>
  <r>
    <n v="2731"/>
    <s v="Kids"/>
    <x v="2"/>
    <x v="17"/>
    <s v="M"/>
    <x v="0"/>
    <x v="0"/>
    <s v="Yes"/>
    <n v="3"/>
    <s v="Sold"/>
    <m/>
    <m/>
    <s v="Invalid"/>
    <s v="Exclude"/>
    <n v="0"/>
    <s v="Insufficient Data"/>
    <s v="Missing Information"/>
    <s v="Exclude"/>
    <d v="2025-03-28T00:00:00"/>
    <d v="2025-03-28T00:00:00"/>
    <s v="Yes"/>
    <s v="Online"/>
    <s v="Kolkata"/>
    <s v="Kolkata"/>
    <n v="3961.27"/>
    <s v="Valid Profit"/>
    <s v="Include"/>
  </r>
  <r>
    <n v="2732"/>
    <s v="Women"/>
    <x v="0"/>
    <x v="0"/>
    <s v="M"/>
    <x v="0"/>
    <x v="0"/>
    <s v="Yes"/>
    <n v="0"/>
    <s v="Available"/>
    <n v="3402.8"/>
    <m/>
    <s v="Invalid"/>
    <s v="Exclude"/>
    <n v="0"/>
    <n v="0"/>
    <s v="No Recorded Revenue"/>
    <s v="Exclude"/>
    <d v="2025-03-01T00:00:00"/>
    <d v="2025-03-01T00:00:00"/>
    <s v="Yes"/>
    <s v="Online"/>
    <s v="Hyderabad"/>
    <s v="Hyderabad"/>
    <n v="1045.5"/>
    <s v="Invalid Profit"/>
    <s v="Exclude"/>
  </r>
  <r>
    <n v="2733"/>
    <s v="Women"/>
    <x v="3"/>
    <x v="11"/>
    <s v="L"/>
    <x v="0"/>
    <x v="1"/>
    <s v="Yes"/>
    <m/>
    <s v="Available"/>
    <n v="6743.38"/>
    <m/>
    <s v="Invalid"/>
    <s v="Exclude"/>
    <n v="0"/>
    <s v="Insufficient Data"/>
    <s v="Missing Information"/>
    <s v="Exclude"/>
    <d v="2024-11-22T00:00:00"/>
    <d v="2024-11-22T00:00:00"/>
    <s v="Yes"/>
    <s v="Online"/>
    <s v="Pune"/>
    <s v="Pune"/>
    <n v="1908.63"/>
    <s v="Valid Profit"/>
    <s v="Include"/>
  </r>
  <r>
    <n v="2734"/>
    <s v="Women"/>
    <x v="1"/>
    <x v="1"/>
    <m/>
    <x v="2"/>
    <x v="4"/>
    <s v="No"/>
    <n v="-1"/>
    <s v="Check Return/Refund"/>
    <m/>
    <m/>
    <s v="Invalid"/>
    <s v="Exclude"/>
    <n v="0"/>
    <s v="Insufficient Data"/>
    <s v="Missing Information"/>
    <s v="Exclude"/>
    <d v="2025-07-10T00:00:00"/>
    <d v="2025-07-10T00:00:00"/>
    <s v="Yes"/>
    <s v="Online"/>
    <s v="Bangalore"/>
    <s v="Bangalore"/>
    <n v="1229.08"/>
    <s v="Invalid Profit"/>
    <s v="Exclude"/>
  </r>
  <r>
    <n v="2735"/>
    <s v="Kids"/>
    <x v="3"/>
    <x v="11"/>
    <s v="XL"/>
    <x v="0"/>
    <x v="2"/>
    <s v="Yes"/>
    <m/>
    <s v="Available"/>
    <m/>
    <m/>
    <s v="Invalid"/>
    <s v="Exclude"/>
    <n v="0"/>
    <s v="Insufficient Data"/>
    <s v="Missing Information"/>
    <s v="Exclude"/>
    <d v="2024-08-05T00:00:00"/>
    <d v="2024-08-05T00:00:00"/>
    <s v="Yes"/>
    <s v="Online"/>
    <s v="Kolkata"/>
    <s v="Kolkata"/>
    <n v="928.63"/>
    <s v="Valid Profit"/>
    <s v="Include"/>
  </r>
  <r>
    <n v="2736"/>
    <s v="Men"/>
    <x v="1"/>
    <x v="1"/>
    <m/>
    <x v="2"/>
    <x v="4"/>
    <s v="No"/>
    <m/>
    <s v="Available"/>
    <m/>
    <n v="0.49"/>
    <s v="Valid"/>
    <s v="Include"/>
    <n v="0"/>
    <s v="Insufficient Data"/>
    <s v="Missing Information"/>
    <s v="Exclude"/>
    <d v="2025-02-22T00:00:00"/>
    <d v="2025-02-22T00:00:00"/>
    <s v="Yes"/>
    <s v="Retail"/>
    <s v="Delhi"/>
    <s v="Delhi"/>
    <n v="3042.49"/>
    <s v="Valid Profit"/>
    <s v="Include"/>
  </r>
  <r>
    <n v="2737"/>
    <s v="Kids"/>
    <x v="4"/>
    <x v="12"/>
    <s v="XL"/>
    <x v="0"/>
    <x v="2"/>
    <s v="Yes"/>
    <m/>
    <s v="Available"/>
    <m/>
    <m/>
    <s v="Invalid"/>
    <s v="Exclude"/>
    <n v="0"/>
    <s v="Insufficient Data"/>
    <s v="Missing Information"/>
    <s v="Exclude"/>
    <d v="2024-09-10T00:00:00"/>
    <d v="2024-09-10T00:00:00"/>
    <s v="Yes"/>
    <s v="Retail"/>
    <s v="Mumbai"/>
    <s v="Mumbai"/>
    <n v="144.37"/>
    <s v="Valid Profit"/>
    <s v="Include"/>
  </r>
  <r>
    <n v="2738"/>
    <s v="Women"/>
    <x v="0"/>
    <x v="14"/>
    <s v="M"/>
    <x v="0"/>
    <x v="0"/>
    <s v="Yes"/>
    <n v="3"/>
    <s v="Sold"/>
    <m/>
    <n v="0.39"/>
    <s v="Valid"/>
    <s v="Include"/>
    <n v="0"/>
    <s v="Insufficient Data"/>
    <s v="Missing Information"/>
    <s v="Exclude"/>
    <d v="2025-05-11T00:00:00"/>
    <d v="2025-05-11T00:00:00"/>
    <s v="Yes"/>
    <s v="Retail"/>
    <s v="Pune"/>
    <s v="Pune"/>
    <n v="-712.53"/>
    <s v="Loss Making Sales"/>
    <s v="Exclude"/>
  </r>
  <r>
    <n v="2739"/>
    <s v="Kids"/>
    <x v="3"/>
    <x v="11"/>
    <s v="L"/>
    <x v="0"/>
    <x v="1"/>
    <s v="Yes"/>
    <n v="2"/>
    <s v="Sold"/>
    <m/>
    <n v="0.26"/>
    <s v="Valid"/>
    <s v="Include"/>
    <n v="0"/>
    <s v="Insufficient Data"/>
    <s v="Missing Information"/>
    <s v="Exclude"/>
    <d v="2025-02-04T00:00:00"/>
    <d v="2025-02-04T00:00:00"/>
    <s v="Yes"/>
    <s v="Online"/>
    <s v="Kolkata"/>
    <s v="Kolkata"/>
    <n v="2350.69"/>
    <s v="Valid Profit"/>
    <s v="Include"/>
  </r>
  <r>
    <n v="2740"/>
    <s v="Women"/>
    <x v="2"/>
    <x v="18"/>
    <s v="XL"/>
    <x v="0"/>
    <x v="2"/>
    <s v="Yes"/>
    <n v="1"/>
    <s v="Sold"/>
    <n v="4922.1899999999996"/>
    <m/>
    <s v="Invalid"/>
    <s v="Exclude"/>
    <n v="0"/>
    <n v="4922.1899999999996"/>
    <s v="Valid Revenue"/>
    <s v="Include"/>
    <m/>
    <s v="Missing Date"/>
    <s v="No"/>
    <s v="Retail"/>
    <s v="bengaluru"/>
    <s v="Bengaluru"/>
    <n v="3820.48"/>
    <s v="Valid Profit"/>
    <s v="Include"/>
  </r>
  <r>
    <n v="2741"/>
    <s v="Women"/>
    <x v="0"/>
    <x v="0"/>
    <s v="L"/>
    <x v="0"/>
    <x v="1"/>
    <s v="Yes"/>
    <m/>
    <s v="Available"/>
    <n v="5241.8999999999996"/>
    <m/>
    <s v="Invalid"/>
    <s v="Exclude"/>
    <n v="0"/>
    <s v="Insufficient Data"/>
    <s v="Missing Information"/>
    <s v="Exclude"/>
    <d v="2025-01-15T00:00:00"/>
    <d v="2025-01-15T00:00:00"/>
    <s v="Yes"/>
    <s v="Online"/>
    <s v="Hyderabad"/>
    <s v="Hyderabad"/>
    <n v="-295.49"/>
    <s v="Loss Making Sales"/>
    <s v="Exclude"/>
  </r>
  <r>
    <n v="2742"/>
    <s v="Kids"/>
    <x v="2"/>
    <x v="3"/>
    <s v="XL"/>
    <x v="0"/>
    <x v="2"/>
    <s v="Yes"/>
    <m/>
    <s v="Available"/>
    <n v="7063.25"/>
    <m/>
    <s v="Invalid"/>
    <s v="Exclude"/>
    <n v="0"/>
    <s v="Insufficient Data"/>
    <s v="Missing Information"/>
    <s v="Exclude"/>
    <d v="2024-11-14T00:00:00"/>
    <d v="2024-11-14T00:00:00"/>
    <s v="Yes"/>
    <s v="Online"/>
    <s v="Mumbai"/>
    <s v="Mumbai"/>
    <n v="3746.48"/>
    <s v="Valid Profit"/>
    <s v="Include"/>
  </r>
  <r>
    <n v="2003"/>
    <s v="Women"/>
    <x v="0"/>
    <x v="14"/>
    <s v="XL"/>
    <x v="0"/>
    <x v="2"/>
    <s v="Yes"/>
    <n v="4"/>
    <s v="Sold"/>
    <n v="7850.87"/>
    <n v="1.02"/>
    <s v="Invalid"/>
    <s v="Exclude"/>
    <n v="-628.07000000000005"/>
    <s v="Insufficient Data"/>
    <s v="Missing Information"/>
    <s v="Exclude"/>
    <d v="2025-04-01T00:00:00"/>
    <d v="2025-04-01T00:00:00"/>
    <s v="Yes"/>
    <s v="Online"/>
    <s v="Kolkata"/>
    <s v="Kolkata"/>
    <n v="992.14"/>
    <s v="Valid Profit"/>
    <s v="Include"/>
  </r>
  <r>
    <n v="2744"/>
    <s v="Men"/>
    <x v="3"/>
    <x v="16"/>
    <m/>
    <x v="2"/>
    <x v="4"/>
    <s v="No"/>
    <n v="1"/>
    <s v="Sold"/>
    <n v="7951.27"/>
    <m/>
    <s v="Invalid"/>
    <s v="Exclude"/>
    <n v="0"/>
    <n v="7951.27"/>
    <s v="Valid Revenue"/>
    <s v="Include"/>
    <m/>
    <s v="Missing Date"/>
    <s v="No"/>
    <s v="Retail"/>
    <s v="Delhi"/>
    <s v="Delhi"/>
    <n v="-154.16999999999999"/>
    <s v="Loss Making Sales"/>
    <s v="Exclude"/>
  </r>
  <r>
    <n v="2745"/>
    <s v="Men"/>
    <x v="1"/>
    <x v="15"/>
    <s v="XL"/>
    <x v="0"/>
    <x v="2"/>
    <s v="Yes"/>
    <n v="-1"/>
    <s v="Check Return/Refund"/>
    <m/>
    <n v="0.94"/>
    <s v="Valid"/>
    <s v="Include"/>
    <n v="0"/>
    <s v="Insufficient Data"/>
    <s v="Missing Information"/>
    <s v="Exclude"/>
    <d v="2024-12-31T00:00:00"/>
    <d v="2024-12-31T00:00:00"/>
    <s v="Yes"/>
    <s v="Retail"/>
    <s v="Hyderabad"/>
    <s v="Hyderabad"/>
    <n v="501.65"/>
    <s v="Valid Profit"/>
    <s v="Include"/>
  </r>
  <r>
    <n v="2746"/>
    <s v="Women"/>
    <x v="4"/>
    <x v="8"/>
    <s v="L"/>
    <x v="0"/>
    <x v="1"/>
    <s v="Yes"/>
    <n v="-1"/>
    <s v="Check Return/Refund"/>
    <n v="9795.69"/>
    <m/>
    <s v="Invalid"/>
    <s v="Exclude"/>
    <n v="0"/>
    <n v="-9795.69"/>
    <s v="Negative Revenue"/>
    <s v="Exclude"/>
    <d v="2024-09-21T00:00:00"/>
    <d v="2024-09-21T00:00:00"/>
    <s v="Yes"/>
    <s v="Online"/>
    <s v="Mumbai"/>
    <s v="Mumbai"/>
    <n v="1044.46"/>
    <s v="Invalid Profit"/>
    <s v="Exclude"/>
  </r>
  <r>
    <n v="2747"/>
    <s v="Men"/>
    <x v="1"/>
    <x v="1"/>
    <s v="XL"/>
    <x v="0"/>
    <x v="2"/>
    <s v="Yes"/>
    <n v="4"/>
    <s v="Sold"/>
    <n v="2483.9699999999998"/>
    <m/>
    <s v="Invalid"/>
    <s v="Exclude"/>
    <n v="0"/>
    <n v="9935.8799999999992"/>
    <s v="Valid Revenue"/>
    <s v="Include"/>
    <m/>
    <s v="Missing Date"/>
    <s v="No"/>
    <s v="Online"/>
    <s v="Delhi"/>
    <s v="Delhi"/>
    <n v="-609.36"/>
    <s v="Loss Making Sales"/>
    <s v="Exclude"/>
  </r>
  <r>
    <n v="2748"/>
    <s v="Men"/>
    <x v="4"/>
    <x v="12"/>
    <s v="XL"/>
    <x v="0"/>
    <x v="2"/>
    <s v="Yes"/>
    <m/>
    <s v="Available"/>
    <m/>
    <n v="0.05"/>
    <s v="Valid"/>
    <s v="Include"/>
    <n v="0"/>
    <s v="Insufficient Data"/>
    <s v="Missing Information"/>
    <s v="Exclude"/>
    <d v="2024-08-14T00:00:00"/>
    <d v="2024-08-14T00:00:00"/>
    <s v="Yes"/>
    <s v="Retail"/>
    <s v="Pune"/>
    <s v="Pune"/>
    <n v="1010.96"/>
    <s v="Invalid Profit"/>
    <s v="Exclude"/>
  </r>
  <r>
    <n v="2028"/>
    <s v="Kids"/>
    <x v="0"/>
    <x v="14"/>
    <m/>
    <x v="2"/>
    <x v="4"/>
    <s v="No"/>
    <m/>
    <s v="Available"/>
    <n v="5474.79"/>
    <m/>
    <s v="Invalid"/>
    <s v="Exclude"/>
    <n v="0"/>
    <s v="Insufficient Data"/>
    <s v="Missing Information"/>
    <s v="Exclude"/>
    <d v="2025-03-01T00:00:00"/>
    <d v="2025-03-01T00:00:00"/>
    <s v="Yes"/>
    <s v="Online"/>
    <s v="Pune"/>
    <s v="Pune"/>
    <n v="-682.62"/>
    <s v="Loss Making Sales"/>
    <s v="Exclude"/>
  </r>
  <r>
    <n v="2750"/>
    <s v="Women"/>
    <x v="2"/>
    <x v="17"/>
    <s v="L"/>
    <x v="0"/>
    <x v="1"/>
    <s v="Yes"/>
    <m/>
    <s v="Available"/>
    <m/>
    <m/>
    <s v="Invalid"/>
    <s v="Exclude"/>
    <n v="0"/>
    <s v="Insufficient Data"/>
    <s v="Missing Information"/>
    <s v="Exclude"/>
    <m/>
    <s v="Missing Date"/>
    <s v="No"/>
    <s v="Online"/>
    <s v="Hyderabad"/>
    <s v="Hyderabad"/>
    <n v="2924.09"/>
    <s v="Valid Profit"/>
    <s v="Include"/>
  </r>
  <r>
    <n v="2751"/>
    <s v="Men"/>
    <x v="4"/>
    <x v="8"/>
    <s v="XL"/>
    <x v="0"/>
    <x v="2"/>
    <s v="Yes"/>
    <m/>
    <s v="Available"/>
    <n v="4776.83"/>
    <m/>
    <s v="Invalid"/>
    <s v="Exclude"/>
    <n v="0"/>
    <s v="Insufficient Data"/>
    <s v="Missing Information"/>
    <s v="Exclude"/>
    <d v="2025-03-09T00:00:00"/>
    <d v="2025-03-09T00:00:00"/>
    <s v="Yes"/>
    <s v="Retail"/>
    <s v="Delhi"/>
    <s v="Delhi"/>
    <n v="2857.99"/>
    <s v="Valid Profit"/>
    <s v="Include"/>
  </r>
  <r>
    <n v="2752"/>
    <s v="Kids"/>
    <x v="2"/>
    <x v="7"/>
    <m/>
    <x v="2"/>
    <x v="4"/>
    <s v="No"/>
    <n v="0"/>
    <s v="Available"/>
    <m/>
    <m/>
    <s v="Invalid"/>
    <s v="Exclude"/>
    <n v="0"/>
    <s v="Insufficient Data"/>
    <s v="Missing Information"/>
    <s v="Exclude"/>
    <d v="2025-02-23T00:00:00"/>
    <d v="2025-02-23T00:00:00"/>
    <s v="Yes"/>
    <s v="Retail"/>
    <s v="Pune"/>
    <s v="Pune"/>
    <n v="341.26"/>
    <s v="Valid Profit"/>
    <s v="Include"/>
  </r>
  <r>
    <n v="2753"/>
    <s v="Men"/>
    <x v="3"/>
    <x v="16"/>
    <s v="L"/>
    <x v="0"/>
    <x v="1"/>
    <s v="Yes"/>
    <m/>
    <s v="Available"/>
    <m/>
    <m/>
    <s v="Invalid"/>
    <s v="Exclude"/>
    <n v="0"/>
    <s v="Insufficient Data"/>
    <s v="Missing Information"/>
    <s v="Exclude"/>
    <d v="2024-12-02T00:00:00"/>
    <d v="2024-12-02T00:00:00"/>
    <s v="Yes"/>
    <s v="Retail"/>
    <s v="Kolkata"/>
    <s v="Kolkata"/>
    <n v="-364.23"/>
    <s v="Loss Making Sales"/>
    <s v="Exclude"/>
  </r>
  <r>
    <n v="2754"/>
    <s v="Kids"/>
    <x v="0"/>
    <x v="14"/>
    <s v="XL"/>
    <x v="0"/>
    <x v="2"/>
    <s v="Yes"/>
    <n v="1"/>
    <s v="Sold"/>
    <m/>
    <m/>
    <s v="Invalid"/>
    <s v="Exclude"/>
    <n v="0"/>
    <s v="Insufficient Data"/>
    <s v="Missing Information"/>
    <s v="Exclude"/>
    <d v="2025-01-03T00:00:00"/>
    <d v="2025-01-03T00:00:00"/>
    <s v="Yes"/>
    <s v="Online"/>
    <s v="Kolkata"/>
    <s v="Kolkata"/>
    <n v="3565.12"/>
    <s v="Valid Profit"/>
    <s v="Include"/>
  </r>
  <r>
    <n v="2755"/>
    <s v="Men"/>
    <x v="3"/>
    <x v="4"/>
    <s v="M"/>
    <x v="0"/>
    <x v="0"/>
    <s v="Yes"/>
    <n v="3"/>
    <s v="Sold"/>
    <n v="8574"/>
    <m/>
    <s v="Invalid"/>
    <s v="Exclude"/>
    <n v="0"/>
    <n v="25722"/>
    <s v="Valid Revenue"/>
    <s v="Include"/>
    <d v="2024-12-24T00:00:00"/>
    <d v="2024-12-24T00:00:00"/>
    <s v="Yes"/>
    <s v="Online"/>
    <s v="bengaluru"/>
    <s v="Bengaluru"/>
    <n v="161.94999999999999"/>
    <s v="Valid Profit"/>
    <s v="Include"/>
  </r>
  <r>
    <n v="2756"/>
    <s v="Women"/>
    <x v="2"/>
    <x v="7"/>
    <m/>
    <x v="2"/>
    <x v="4"/>
    <s v="No"/>
    <m/>
    <s v="Available"/>
    <n v="8510.85"/>
    <n v="1.1100000000000001"/>
    <s v="Invalid"/>
    <s v="Exclude"/>
    <n v="0"/>
    <s v="Insufficient Data"/>
    <s v="Missing Information"/>
    <s v="Exclude"/>
    <d v="2023-09-21T00:00:00"/>
    <d v="2023-09-21T00:00:00"/>
    <s v="Yes"/>
    <s v="Retail"/>
    <s v="bengaluru"/>
    <s v="Bengaluru"/>
    <n v="1491.91"/>
    <s v="Valid Profit"/>
    <s v="Include"/>
  </r>
  <r>
    <n v="2757"/>
    <s v="Men"/>
    <x v="1"/>
    <x v="15"/>
    <m/>
    <x v="2"/>
    <x v="4"/>
    <s v="No"/>
    <n v="0"/>
    <s v="Available"/>
    <n v="3101.14"/>
    <m/>
    <s v="Invalid"/>
    <s v="Exclude"/>
    <n v="0"/>
    <n v="0"/>
    <s v="No Recorded Revenue"/>
    <s v="Exclude"/>
    <d v="2025-05-21T00:00:00"/>
    <d v="2025-05-21T00:00:00"/>
    <s v="Yes"/>
    <s v="Online"/>
    <s v="Hyderabad"/>
    <s v="Hyderabad"/>
    <n v="-271.85000000000002"/>
    <s v="Loss Making Sales"/>
    <s v="Exclude"/>
  </r>
  <r>
    <n v="2758"/>
    <s v="Women"/>
    <x v="2"/>
    <x v="7"/>
    <s v="M"/>
    <x v="0"/>
    <x v="0"/>
    <s v="Yes"/>
    <m/>
    <s v="Available"/>
    <m/>
    <m/>
    <s v="Invalid"/>
    <s v="Exclude"/>
    <n v="0"/>
    <s v="Insufficient Data"/>
    <s v="Missing Information"/>
    <s v="Exclude"/>
    <m/>
    <s v="Missing Date"/>
    <s v="No"/>
    <s v="Online"/>
    <s v="Pune"/>
    <s v="Pune"/>
    <n v="3986.03"/>
    <s v="Valid Profit"/>
    <s v="Include"/>
  </r>
  <r>
    <n v="2759"/>
    <s v="Kids"/>
    <x v="1"/>
    <x v="2"/>
    <m/>
    <x v="2"/>
    <x v="4"/>
    <s v="No"/>
    <m/>
    <s v="Available"/>
    <m/>
    <m/>
    <s v="Invalid"/>
    <s v="Exclude"/>
    <n v="0"/>
    <s v="Insufficient Data"/>
    <s v="Missing Information"/>
    <s v="Exclude"/>
    <d v="2024-01-26T00:00:00"/>
    <d v="2024-01-26T00:00:00"/>
    <s v="Yes"/>
    <s v="Retail"/>
    <s v="Delhi"/>
    <s v="Delhi"/>
    <n v="1822.72"/>
    <s v="Valid Profit"/>
    <s v="Include"/>
  </r>
  <r>
    <n v="2760"/>
    <s v="Men"/>
    <x v="0"/>
    <x v="0"/>
    <n v="7"/>
    <x v="1"/>
    <x v="8"/>
    <s v="Yes"/>
    <m/>
    <s v="Available"/>
    <m/>
    <m/>
    <s v="Invalid"/>
    <s v="Exclude"/>
    <n v="0"/>
    <s v="Insufficient Data"/>
    <s v="Missing Information"/>
    <s v="Exclude"/>
    <d v="2025-05-28T00:00:00"/>
    <d v="2025-05-28T00:00:00"/>
    <s v="Yes"/>
    <s v="Online"/>
    <s v="Mumbai"/>
    <s v="Mumbai"/>
    <n v="1496.19"/>
    <s v="Valid Profit"/>
    <s v="Include"/>
  </r>
  <r>
    <n v="2761"/>
    <s v="Kids"/>
    <x v="1"/>
    <x v="2"/>
    <s v="M"/>
    <x v="0"/>
    <x v="0"/>
    <s v="Yes"/>
    <n v="4"/>
    <s v="Sold"/>
    <m/>
    <m/>
    <s v="Invalid"/>
    <s v="Exclude"/>
    <n v="0"/>
    <s v="Insufficient Data"/>
    <s v="Missing Information"/>
    <s v="Exclude"/>
    <m/>
    <s v="Missing Date"/>
    <s v="No"/>
    <s v="Retail"/>
    <s v="Delhi"/>
    <s v="Delhi"/>
    <n v="2588.0300000000002"/>
    <s v="Valid Profit"/>
    <s v="Include"/>
  </r>
  <r>
    <n v="2762"/>
    <s v="Women"/>
    <x v="3"/>
    <x v="16"/>
    <s v="L"/>
    <x v="0"/>
    <x v="1"/>
    <s v="Yes"/>
    <n v="2"/>
    <s v="Sold"/>
    <m/>
    <m/>
    <s v="Invalid"/>
    <s v="Exclude"/>
    <n v="0"/>
    <s v="Insufficient Data"/>
    <s v="Missing Information"/>
    <s v="Exclude"/>
    <m/>
    <s v="Missing Date"/>
    <s v="No"/>
    <s v="Retail"/>
    <s v="Mumbai"/>
    <s v="Mumbai"/>
    <n v="-355.55"/>
    <s v="Loss Making Sales"/>
    <s v="Exclude"/>
  </r>
  <r>
    <n v="2763"/>
    <s v="Women"/>
    <x v="1"/>
    <x v="15"/>
    <n v="10"/>
    <x v="1"/>
    <x v="9"/>
    <s v="Yes"/>
    <n v="4"/>
    <s v="Sold"/>
    <n v="3328.58"/>
    <m/>
    <s v="Invalid"/>
    <s v="Exclude"/>
    <n v="0"/>
    <n v="13314.32"/>
    <s v="Valid Revenue"/>
    <s v="Include"/>
    <d v="2024-07-31T00:00:00"/>
    <d v="2024-07-31T00:00:00"/>
    <s v="Yes"/>
    <s v="Online"/>
    <s v="Pune"/>
    <s v="Pune"/>
    <n v="-763.34"/>
    <s v="Loss Making Sales"/>
    <s v="Exclude"/>
  </r>
  <r>
    <n v="2764"/>
    <s v="Kids"/>
    <x v="2"/>
    <x v="3"/>
    <m/>
    <x v="2"/>
    <x v="4"/>
    <s v="No"/>
    <m/>
    <s v="Available"/>
    <n v="7776.94"/>
    <m/>
    <s v="Invalid"/>
    <s v="Exclude"/>
    <n v="0"/>
    <s v="Insufficient Data"/>
    <s v="Missing Information"/>
    <s v="Exclude"/>
    <d v="2025-03-17T00:00:00"/>
    <d v="2025-03-17T00:00:00"/>
    <s v="Yes"/>
    <s v="Retail"/>
    <s v="Kolkata"/>
    <s v="Kolkata"/>
    <n v="-532.24"/>
    <s v="Loss Making Sales"/>
    <s v="Exclude"/>
  </r>
  <r>
    <n v="2765"/>
    <s v="Women"/>
    <x v="1"/>
    <x v="2"/>
    <s v="M"/>
    <x v="0"/>
    <x v="0"/>
    <s v="Yes"/>
    <m/>
    <s v="Available"/>
    <n v="6370.84"/>
    <m/>
    <s v="Invalid"/>
    <s v="Exclude"/>
    <n v="0"/>
    <s v="Insufficient Data"/>
    <s v="Missing Information"/>
    <s v="Exclude"/>
    <d v="2025-06-24T00:00:00"/>
    <d v="2025-06-24T00:00:00"/>
    <s v="Yes"/>
    <s v="Online"/>
    <s v="Mumbai"/>
    <s v="Mumbai"/>
    <n v="1609.7"/>
    <s v="Valid Profit"/>
    <s v="Include"/>
  </r>
  <r>
    <n v="2766"/>
    <s v="Women"/>
    <x v="2"/>
    <x v="17"/>
    <m/>
    <x v="2"/>
    <x v="4"/>
    <s v="No"/>
    <n v="-1"/>
    <s v="Check Return/Refund"/>
    <n v="2609.0700000000002"/>
    <m/>
    <s v="Invalid"/>
    <s v="Exclude"/>
    <n v="0"/>
    <n v="-2609.0700000000002"/>
    <s v="Negative Revenue"/>
    <s v="Exclude"/>
    <d v="2024-12-23T00:00:00"/>
    <d v="2024-12-23T00:00:00"/>
    <s v="Yes"/>
    <s v="Retail"/>
    <s v="Mumbai"/>
    <s v="Mumbai"/>
    <n v="-265.27"/>
    <s v="Loss Making Sales"/>
    <s v="Exclude"/>
  </r>
  <r>
    <n v="2767"/>
    <s v="Kids"/>
    <x v="4"/>
    <x v="13"/>
    <s v="L"/>
    <x v="0"/>
    <x v="1"/>
    <s v="Yes"/>
    <m/>
    <s v="Available"/>
    <n v="6887.39"/>
    <m/>
    <s v="Invalid"/>
    <s v="Exclude"/>
    <n v="0"/>
    <s v="Insufficient Data"/>
    <s v="Missing Information"/>
    <s v="Exclude"/>
    <d v="2025-07-21T00:00:00"/>
    <d v="2025-07-21T00:00:00"/>
    <s v="Yes"/>
    <s v="Online"/>
    <s v="Delhi"/>
    <s v="Delhi"/>
    <n v="1562.76"/>
    <s v="Valid Profit"/>
    <s v="Include"/>
  </r>
  <r>
    <n v="2768"/>
    <s v="Men"/>
    <x v="4"/>
    <x v="19"/>
    <m/>
    <x v="2"/>
    <x v="4"/>
    <s v="No"/>
    <m/>
    <s v="Available"/>
    <m/>
    <m/>
    <s v="Invalid"/>
    <s v="Exclude"/>
    <n v="0"/>
    <s v="Insufficient Data"/>
    <s v="Missing Information"/>
    <s v="Exclude"/>
    <d v="2025-01-03T00:00:00"/>
    <d v="2025-01-03T00:00:00"/>
    <s v="Yes"/>
    <s v="Online"/>
    <s v="Pune"/>
    <s v="Pune"/>
    <n v="3525.96"/>
    <s v="Invalid Profit"/>
    <s v="Exclude"/>
  </r>
  <r>
    <n v="2050"/>
    <s v="Men"/>
    <x v="4"/>
    <x v="19"/>
    <m/>
    <x v="2"/>
    <x v="4"/>
    <s v="No"/>
    <m/>
    <s v="Available"/>
    <n v="8335.48"/>
    <n v="0.56999999999999995"/>
    <s v="Valid"/>
    <s v="Include"/>
    <n v="0"/>
    <s v="Insufficient Data"/>
    <s v="Missing Information"/>
    <s v="Exclude"/>
    <d v="2025-06-30T00:00:00"/>
    <d v="2025-06-30T00:00:00"/>
    <s v="Yes"/>
    <s v="Retail"/>
    <s v="Mumbai"/>
    <s v="Mumbai"/>
    <n v="832.37"/>
    <s v="Valid Profit"/>
    <s v="Include"/>
  </r>
  <r>
    <n v="2770"/>
    <s v="Men"/>
    <x v="1"/>
    <x v="1"/>
    <n v="9"/>
    <x v="1"/>
    <x v="5"/>
    <s v="Yes"/>
    <m/>
    <s v="Available"/>
    <m/>
    <n v="0.7"/>
    <s v="Valid"/>
    <s v="Include"/>
    <n v="0"/>
    <s v="Insufficient Data"/>
    <s v="Missing Information"/>
    <s v="Exclude"/>
    <d v="2024-08-22T00:00:00"/>
    <d v="2024-08-22T00:00:00"/>
    <s v="Yes"/>
    <s v="Online"/>
    <s v="Kolkata"/>
    <s v="Kolkata"/>
    <n v="-1095.1199999999999"/>
    <s v="Loss Making Sales"/>
    <s v="Exclude"/>
  </r>
  <r>
    <n v="2771"/>
    <s v="Men"/>
    <x v="3"/>
    <x v="16"/>
    <s v="M"/>
    <x v="0"/>
    <x v="0"/>
    <s v="Yes"/>
    <m/>
    <s v="Available"/>
    <n v="5222.92"/>
    <m/>
    <s v="Invalid"/>
    <s v="Exclude"/>
    <n v="0"/>
    <s v="Insufficient Data"/>
    <s v="Missing Information"/>
    <s v="Exclude"/>
    <d v="2025-05-26T00:00:00"/>
    <d v="2025-05-26T00:00:00"/>
    <s v="Yes"/>
    <s v="Online"/>
    <s v="Delhi"/>
    <s v="Delhi"/>
    <n v="1804.67"/>
    <s v="Valid Profit"/>
    <s v="Include"/>
  </r>
  <r>
    <n v="2772"/>
    <s v="Kids"/>
    <x v="4"/>
    <x v="13"/>
    <n v="12"/>
    <x v="1"/>
    <x v="7"/>
    <s v="Yes"/>
    <m/>
    <s v="Available"/>
    <m/>
    <m/>
    <s v="Invalid"/>
    <s v="Exclude"/>
    <n v="0"/>
    <s v="Insufficient Data"/>
    <s v="Missing Information"/>
    <s v="Exclude"/>
    <d v="2025-01-04T00:00:00"/>
    <d v="2025-01-04T00:00:00"/>
    <s v="Yes"/>
    <s v="Online"/>
    <s v="Pune"/>
    <s v="Pune"/>
    <n v="2332.29"/>
    <s v="Valid Profit"/>
    <s v="Include"/>
  </r>
  <r>
    <n v="2773"/>
    <s v="Women"/>
    <x v="0"/>
    <x v="14"/>
    <s v="M"/>
    <x v="0"/>
    <x v="0"/>
    <s v="Yes"/>
    <n v="1"/>
    <s v="Sold"/>
    <n v="5045.62"/>
    <n v="1.21"/>
    <s v="Invalid"/>
    <s v="Exclude"/>
    <n v="-1059.58"/>
    <s v="Insufficient Data"/>
    <s v="Missing Information"/>
    <s v="Exclude"/>
    <d v="2025-04-02T00:00:00"/>
    <d v="2025-04-02T00:00:00"/>
    <s v="Yes"/>
    <s v="Online"/>
    <s v="Hyderabad"/>
    <s v="Hyderabad"/>
    <n v="1191.02"/>
    <s v="Valid Profit"/>
    <s v="Include"/>
  </r>
  <r>
    <n v="2774"/>
    <s v="Women"/>
    <x v="3"/>
    <x v="11"/>
    <s v="XL"/>
    <x v="0"/>
    <x v="2"/>
    <s v="Yes"/>
    <m/>
    <s v="Available"/>
    <m/>
    <m/>
    <s v="Invalid"/>
    <s v="Exclude"/>
    <n v="0"/>
    <s v="Insufficient Data"/>
    <s v="Missing Information"/>
    <s v="Exclude"/>
    <m/>
    <s v="Missing Date"/>
    <s v="No"/>
    <s v="Online"/>
    <s v="bengaluru"/>
    <s v="Bengaluru"/>
    <n v="585.97"/>
    <s v="Valid Profit"/>
    <s v="Include"/>
  </r>
  <r>
    <n v="2775"/>
    <s v="Men"/>
    <x v="2"/>
    <x v="18"/>
    <m/>
    <x v="2"/>
    <x v="4"/>
    <s v="No"/>
    <m/>
    <s v="Available"/>
    <m/>
    <n v="0.73"/>
    <s v="Valid"/>
    <s v="Include"/>
    <n v="0"/>
    <s v="Insufficient Data"/>
    <s v="Missing Information"/>
    <s v="Exclude"/>
    <m/>
    <s v="Missing Date"/>
    <s v="No"/>
    <s v="Online"/>
    <s v="Pune"/>
    <s v="Pune"/>
    <n v="2329.33"/>
    <s v="Valid Profit"/>
    <s v="Include"/>
  </r>
  <r>
    <n v="2776"/>
    <s v="Men"/>
    <x v="0"/>
    <x v="5"/>
    <s v="L"/>
    <x v="0"/>
    <x v="1"/>
    <s v="Yes"/>
    <m/>
    <s v="Available"/>
    <m/>
    <m/>
    <s v="Invalid"/>
    <s v="Exclude"/>
    <n v="0"/>
    <s v="Insufficient Data"/>
    <s v="Missing Information"/>
    <s v="Exclude"/>
    <d v="2025-03-17T00:00:00"/>
    <d v="2025-03-17T00:00:00"/>
    <s v="Yes"/>
    <s v="Retail"/>
    <s v="Mumbai"/>
    <s v="Mumbai"/>
    <n v="1143.68"/>
    <s v="Valid Profit"/>
    <s v="Include"/>
  </r>
  <r>
    <n v="2777"/>
    <s v="Kids"/>
    <x v="4"/>
    <x v="8"/>
    <s v="XL"/>
    <x v="0"/>
    <x v="2"/>
    <s v="Yes"/>
    <m/>
    <s v="Available"/>
    <n v="9062.25"/>
    <m/>
    <s v="Invalid"/>
    <s v="Exclude"/>
    <n v="0"/>
    <s v="Insufficient Data"/>
    <s v="Missing Information"/>
    <s v="Exclude"/>
    <m/>
    <s v="Missing Date"/>
    <s v="No"/>
    <s v="Retail"/>
    <s v="Kolkata"/>
    <s v="Kolkata"/>
    <n v="-9.69"/>
    <s v="Loss Making Sales"/>
    <s v="Exclude"/>
  </r>
  <r>
    <n v="2778"/>
    <s v="Kids"/>
    <x v="1"/>
    <x v="15"/>
    <n v="11"/>
    <x v="1"/>
    <x v="3"/>
    <s v="Yes"/>
    <n v="0"/>
    <s v="Available"/>
    <n v="4462.26"/>
    <m/>
    <s v="Invalid"/>
    <s v="Exclude"/>
    <n v="0"/>
    <n v="0"/>
    <s v="No Recorded Revenue"/>
    <s v="Exclude"/>
    <d v="2025-06-20T00:00:00"/>
    <d v="2025-06-20T00:00:00"/>
    <s v="Yes"/>
    <s v="Online"/>
    <s v="Hyderabad"/>
    <s v="Hyderabad"/>
    <n v="1006.73"/>
    <s v="Invalid Profit"/>
    <s v="Exclude"/>
  </r>
  <r>
    <n v="2779"/>
    <s v="Kids"/>
    <x v="4"/>
    <x v="12"/>
    <m/>
    <x v="2"/>
    <x v="4"/>
    <s v="No"/>
    <m/>
    <s v="Available"/>
    <m/>
    <n v="0.09"/>
    <s v="Valid"/>
    <s v="Include"/>
    <n v="0"/>
    <s v="Insufficient Data"/>
    <s v="Missing Information"/>
    <s v="Exclude"/>
    <d v="2024-12-06T00:00:00"/>
    <d v="2024-12-06T00:00:00"/>
    <s v="Yes"/>
    <s v="Online"/>
    <s v="bengaluru"/>
    <s v="Bengaluru"/>
    <n v="-187.36"/>
    <s v="Loss Making Sales"/>
    <s v="Exclude"/>
  </r>
  <r>
    <n v="2780"/>
    <s v="Men"/>
    <x v="0"/>
    <x v="9"/>
    <n v="6"/>
    <x v="1"/>
    <x v="6"/>
    <s v="Yes"/>
    <n v="1"/>
    <s v="Sold"/>
    <n v="4308.75"/>
    <n v="0.32"/>
    <s v="Valid"/>
    <s v="Include"/>
    <n v="2929.95"/>
    <n v="2929.95"/>
    <s v="Valid Revenue"/>
    <s v="Include"/>
    <m/>
    <s v="Missing Date"/>
    <s v="No"/>
    <s v="Online"/>
    <s v="Hyderabad"/>
    <s v="Hyderabad"/>
    <n v="799.35"/>
    <s v="Invalid Profit"/>
    <s v="Exclude"/>
  </r>
  <r>
    <n v="2781"/>
    <s v="Men"/>
    <x v="0"/>
    <x v="9"/>
    <n v="12"/>
    <x v="1"/>
    <x v="7"/>
    <s v="Yes"/>
    <n v="1"/>
    <s v="Sold"/>
    <n v="6546.59"/>
    <n v="0.68"/>
    <s v="Valid"/>
    <s v="Include"/>
    <n v="2094.91"/>
    <n v="2094.9087999999997"/>
    <s v="Valid Revenue"/>
    <s v="Include"/>
    <d v="2023-09-03T00:00:00"/>
    <d v="2023-09-03T00:00:00"/>
    <s v="Yes"/>
    <s v="Retail"/>
    <s v="Bangalore"/>
    <s v="Bangalore"/>
    <n v="1504.31"/>
    <s v="Valid Profit"/>
    <s v="Include"/>
  </r>
  <r>
    <n v="2782"/>
    <s v="Women"/>
    <x v="0"/>
    <x v="14"/>
    <n v="8"/>
    <x v="1"/>
    <x v="10"/>
    <s v="Yes"/>
    <m/>
    <s v="Available"/>
    <n v="8292.3700000000008"/>
    <m/>
    <s v="Invalid"/>
    <s v="Exclude"/>
    <n v="0"/>
    <s v="Insufficient Data"/>
    <s v="Missing Information"/>
    <s v="Exclude"/>
    <m/>
    <s v="Missing Date"/>
    <s v="No"/>
    <s v="Online"/>
    <s v="Pune"/>
    <s v="Pune"/>
    <n v="-816.55"/>
    <s v="Loss Making Sales"/>
    <s v="Exclude"/>
  </r>
  <r>
    <n v="2783"/>
    <s v="Women"/>
    <x v="3"/>
    <x v="4"/>
    <m/>
    <x v="2"/>
    <x v="4"/>
    <s v="No"/>
    <m/>
    <s v="Available"/>
    <m/>
    <n v="0.36"/>
    <s v="Valid"/>
    <s v="Include"/>
    <n v="0"/>
    <s v="Insufficient Data"/>
    <s v="Missing Information"/>
    <s v="Exclude"/>
    <d v="2024-09-08T00:00:00"/>
    <d v="2024-09-08T00:00:00"/>
    <s v="Yes"/>
    <s v="Retail"/>
    <s v="Pune"/>
    <s v="Pune"/>
    <n v="134.94999999999999"/>
    <s v="Valid Profit"/>
    <s v="Include"/>
  </r>
  <r>
    <n v="2784"/>
    <s v="Women"/>
    <x v="4"/>
    <x v="12"/>
    <s v="M"/>
    <x v="0"/>
    <x v="0"/>
    <s v="Yes"/>
    <m/>
    <s v="Available"/>
    <m/>
    <m/>
    <s v="Invalid"/>
    <s v="Exclude"/>
    <n v="0"/>
    <s v="Insufficient Data"/>
    <s v="Missing Information"/>
    <s v="Exclude"/>
    <d v="2025-01-28T00:00:00"/>
    <d v="2025-01-28T00:00:00"/>
    <s v="Yes"/>
    <s v="Online"/>
    <s v="Pune"/>
    <s v="Pune"/>
    <n v="2982.03"/>
    <s v="Valid Profit"/>
    <s v="Include"/>
  </r>
  <r>
    <n v="2785"/>
    <s v="Women"/>
    <x v="2"/>
    <x v="3"/>
    <s v="L"/>
    <x v="0"/>
    <x v="1"/>
    <s v="Yes"/>
    <n v="2"/>
    <s v="Sold"/>
    <m/>
    <m/>
    <s v="Invalid"/>
    <s v="Exclude"/>
    <n v="0"/>
    <s v="Insufficient Data"/>
    <s v="Missing Information"/>
    <s v="Exclude"/>
    <d v="2024-10-20T00:00:00"/>
    <d v="2024-10-20T00:00:00"/>
    <s v="Yes"/>
    <s v="Retail"/>
    <s v="Hyderabad"/>
    <s v="Hyderabad"/>
    <n v="-834.71"/>
    <s v="Loss Making Sales"/>
    <s v="Exclude"/>
  </r>
  <r>
    <n v="2786"/>
    <s v="Women"/>
    <x v="2"/>
    <x v="3"/>
    <n v="9"/>
    <x v="1"/>
    <x v="5"/>
    <s v="Yes"/>
    <m/>
    <s v="Available"/>
    <m/>
    <n v="0.59"/>
    <s v="Valid"/>
    <s v="Include"/>
    <n v="0"/>
    <s v="Insufficient Data"/>
    <s v="Missing Information"/>
    <s v="Exclude"/>
    <d v="2024-10-20T00:00:00"/>
    <d v="2024-10-20T00:00:00"/>
    <s v="Yes"/>
    <s v="Online"/>
    <s v="Hyderabad"/>
    <s v="Hyderabad"/>
    <n v="3872.35"/>
    <s v="Valid Profit"/>
    <s v="Include"/>
  </r>
  <r>
    <n v="2787"/>
    <s v="Kids"/>
    <x v="0"/>
    <x v="9"/>
    <n v="12"/>
    <x v="1"/>
    <x v="7"/>
    <s v="Yes"/>
    <n v="3"/>
    <s v="Sold"/>
    <n v="3440.88"/>
    <m/>
    <s v="Invalid"/>
    <s v="Exclude"/>
    <n v="0"/>
    <n v="10322.64"/>
    <s v="Valid Revenue"/>
    <s v="Include"/>
    <d v="2024-08-31T00:00:00"/>
    <d v="2024-08-31T00:00:00"/>
    <s v="Yes"/>
    <s v="Online"/>
    <s v="Pune"/>
    <s v="Pune"/>
    <n v="22.93"/>
    <s v="Valid Profit"/>
    <s v="Include"/>
  </r>
  <r>
    <n v="2788"/>
    <s v="Women"/>
    <x v="1"/>
    <x v="6"/>
    <s v="M"/>
    <x v="0"/>
    <x v="0"/>
    <s v="Yes"/>
    <m/>
    <s v="Available"/>
    <n v="7478.84"/>
    <m/>
    <s v="Invalid"/>
    <s v="Exclude"/>
    <n v="0"/>
    <s v="Insufficient Data"/>
    <s v="Missing Information"/>
    <s v="Exclude"/>
    <d v="2024-01-04T00:00:00"/>
    <d v="2024-01-04T00:00:00"/>
    <s v="Yes"/>
    <s v="Retail"/>
    <s v="Hyderabad"/>
    <s v="Hyderabad"/>
    <n v="-18.399999999999999"/>
    <s v="Loss Making Sales"/>
    <s v="Exclude"/>
  </r>
  <r>
    <n v="2789"/>
    <s v="Kids"/>
    <x v="2"/>
    <x v="17"/>
    <s v="M"/>
    <x v="0"/>
    <x v="0"/>
    <s v="Yes"/>
    <m/>
    <s v="Available"/>
    <m/>
    <m/>
    <s v="Invalid"/>
    <s v="Exclude"/>
    <n v="0"/>
    <s v="Insufficient Data"/>
    <s v="Missing Information"/>
    <s v="Exclude"/>
    <d v="2024-01-15T00:00:00"/>
    <d v="2024-01-15T00:00:00"/>
    <s v="Yes"/>
    <s v="Retail"/>
    <s v="Kolkata"/>
    <s v="Kolkata"/>
    <n v="1756.75"/>
    <s v="Valid Profit"/>
    <s v="Include"/>
  </r>
  <r>
    <n v="2790"/>
    <s v="Kids"/>
    <x v="3"/>
    <x v="4"/>
    <s v="XL"/>
    <x v="0"/>
    <x v="2"/>
    <s v="Yes"/>
    <m/>
    <s v="Available"/>
    <m/>
    <m/>
    <s v="Invalid"/>
    <s v="Exclude"/>
    <n v="0"/>
    <s v="Insufficient Data"/>
    <s v="Missing Information"/>
    <s v="Exclude"/>
    <d v="2024-08-17T00:00:00"/>
    <d v="2024-08-17T00:00:00"/>
    <s v="Yes"/>
    <s v="Retail"/>
    <s v="Delhi"/>
    <s v="Delhi"/>
    <n v="2554.8200000000002"/>
    <s v="Valid Profit"/>
    <s v="Include"/>
  </r>
  <r>
    <n v="2791"/>
    <s v="Kids"/>
    <x v="0"/>
    <x v="9"/>
    <s v="M"/>
    <x v="0"/>
    <x v="0"/>
    <s v="Yes"/>
    <m/>
    <s v="Available"/>
    <m/>
    <m/>
    <s v="Invalid"/>
    <s v="Exclude"/>
    <n v="0"/>
    <s v="Insufficient Data"/>
    <s v="Missing Information"/>
    <s v="Exclude"/>
    <d v="2024-05-29T00:00:00"/>
    <d v="2024-05-29T00:00:00"/>
    <s v="Yes"/>
    <s v="Retail"/>
    <s v="Delhi"/>
    <s v="Delhi"/>
    <n v="1194.43"/>
    <s v="Valid Profit"/>
    <s v="Include"/>
  </r>
  <r>
    <n v="2792"/>
    <s v="Kids"/>
    <x v="2"/>
    <x v="7"/>
    <s v="L"/>
    <x v="0"/>
    <x v="1"/>
    <s v="Yes"/>
    <n v="-1"/>
    <s v="Check Return/Refund"/>
    <n v="4338.16"/>
    <m/>
    <s v="Invalid"/>
    <s v="Exclude"/>
    <n v="0"/>
    <n v="-4338.16"/>
    <s v="Negative Revenue"/>
    <s v="Exclude"/>
    <d v="2025-05-08T00:00:00"/>
    <d v="2025-05-08T00:00:00"/>
    <s v="Yes"/>
    <s v="Online"/>
    <s v="Kolkata"/>
    <s v="Kolkata"/>
    <n v="-328.05"/>
    <s v="Loss Making Sales"/>
    <s v="Exclude"/>
  </r>
  <r>
    <n v="2793"/>
    <s v="Men"/>
    <x v="3"/>
    <x v="16"/>
    <s v="XL"/>
    <x v="0"/>
    <x v="2"/>
    <s v="Yes"/>
    <n v="0"/>
    <s v="Available"/>
    <m/>
    <m/>
    <s v="Invalid"/>
    <s v="Exclude"/>
    <n v="0"/>
    <s v="Insufficient Data"/>
    <s v="Missing Information"/>
    <s v="Exclude"/>
    <d v="2024-10-12T00:00:00"/>
    <d v="2024-10-12T00:00:00"/>
    <s v="Yes"/>
    <s v="Retail"/>
    <s v="bengaluru"/>
    <s v="Bengaluru"/>
    <n v="922.24"/>
    <s v="Valid Profit"/>
    <s v="Include"/>
  </r>
  <r>
    <n v="2794"/>
    <s v="Women"/>
    <x v="1"/>
    <x v="6"/>
    <m/>
    <x v="2"/>
    <x v="4"/>
    <s v="No"/>
    <m/>
    <s v="Available"/>
    <m/>
    <n v="1.22"/>
    <s v="Invalid"/>
    <s v="Exclude"/>
    <n v="0"/>
    <s v="Insufficient Data"/>
    <s v="Missing Information"/>
    <s v="Exclude"/>
    <m/>
    <s v="Missing Date"/>
    <s v="No"/>
    <s v="Online"/>
    <s v="Mumbai"/>
    <s v="Mumbai"/>
    <n v="3833.78"/>
    <s v="Invalid Profit"/>
    <s v="Exclude"/>
  </r>
  <r>
    <n v="2795"/>
    <s v="Women"/>
    <x v="3"/>
    <x v="4"/>
    <s v="L"/>
    <x v="0"/>
    <x v="1"/>
    <s v="Yes"/>
    <n v="0"/>
    <s v="Available"/>
    <m/>
    <m/>
    <s v="Invalid"/>
    <s v="Exclude"/>
    <n v="0"/>
    <s v="Insufficient Data"/>
    <s v="Missing Information"/>
    <s v="Exclude"/>
    <m/>
    <s v="Missing Date"/>
    <s v="No"/>
    <s v="Retail"/>
    <s v="Delhi"/>
    <s v="Delhi"/>
    <n v="-615.37"/>
    <s v="Loss Making Sales"/>
    <s v="Exclude"/>
  </r>
  <r>
    <n v="2796"/>
    <s v="Men"/>
    <x v="2"/>
    <x v="17"/>
    <n v="12"/>
    <x v="1"/>
    <x v="7"/>
    <s v="Yes"/>
    <n v="-1"/>
    <s v="Check Return/Refund"/>
    <n v="2849.49"/>
    <m/>
    <s v="Invalid"/>
    <s v="Exclude"/>
    <n v="0"/>
    <n v="-2849.49"/>
    <s v="Negative Revenue"/>
    <s v="Exclude"/>
    <d v="2023-11-08T00:00:00"/>
    <d v="2023-11-08T00:00:00"/>
    <s v="Yes"/>
    <s v="Retail"/>
    <s v="Mumbai"/>
    <s v="Mumbai"/>
    <n v="2597.58"/>
    <s v="Invalid Profit"/>
    <s v="Exclude"/>
  </r>
  <r>
    <n v="2797"/>
    <s v="Women"/>
    <x v="2"/>
    <x v="17"/>
    <m/>
    <x v="2"/>
    <x v="4"/>
    <s v="No"/>
    <m/>
    <s v="Available"/>
    <n v="2162.29"/>
    <m/>
    <s v="Invalid"/>
    <s v="Exclude"/>
    <n v="0"/>
    <s v="Insufficient Data"/>
    <s v="Missing Information"/>
    <s v="Exclude"/>
    <d v="2025-03-30T00:00:00"/>
    <d v="2025-03-30T00:00:00"/>
    <s v="Yes"/>
    <s v="Retail"/>
    <s v="Delhi"/>
    <s v="Delhi"/>
    <n v="3158.47"/>
    <s v="Valid Profit"/>
    <s v="Include"/>
  </r>
  <r>
    <n v="2798"/>
    <s v="Kids"/>
    <x v="2"/>
    <x v="17"/>
    <s v="M"/>
    <x v="0"/>
    <x v="0"/>
    <s v="Yes"/>
    <m/>
    <s v="Available"/>
    <n v="8546.98"/>
    <m/>
    <s v="Invalid"/>
    <s v="Exclude"/>
    <n v="0"/>
    <s v="Insufficient Data"/>
    <s v="Missing Information"/>
    <s v="Exclude"/>
    <m/>
    <s v="Missing Date"/>
    <s v="No"/>
    <s v="Retail"/>
    <s v="Mumbai"/>
    <s v="Mumbai"/>
    <n v="430.88"/>
    <s v="Invalid Profit"/>
    <s v="Exclude"/>
  </r>
  <r>
    <n v="2799"/>
    <s v="Kids"/>
    <x v="0"/>
    <x v="0"/>
    <m/>
    <x v="2"/>
    <x v="4"/>
    <s v="No"/>
    <n v="3"/>
    <s v="Sold"/>
    <n v="2359.4699999999998"/>
    <n v="0.54"/>
    <s v="Valid"/>
    <s v="Include"/>
    <n v="3256.07"/>
    <n v="3256.0685999999996"/>
    <s v="Valid Revenue"/>
    <s v="Include"/>
    <d v="2025-07-08T00:00:00"/>
    <d v="2025-07-08T00:00:00"/>
    <s v="Yes"/>
    <s v="Online"/>
    <s v="Mumbai"/>
    <s v="Mumbai"/>
    <n v="3165.65"/>
    <s v="Valid Profit"/>
    <s v="Include"/>
  </r>
  <r>
    <n v="2800"/>
    <s v="Women"/>
    <x v="3"/>
    <x v="4"/>
    <n v="6"/>
    <x v="1"/>
    <x v="6"/>
    <s v="Yes"/>
    <n v="0"/>
    <s v="Available"/>
    <n v="8737.08"/>
    <n v="0.9"/>
    <s v="Valid"/>
    <s v="Include"/>
    <n v="0"/>
    <n v="0"/>
    <s v="No Recorded Revenue"/>
    <s v="Exclude"/>
    <d v="2025-03-13T00:00:00"/>
    <d v="2025-03-13T00:00:00"/>
    <s v="Yes"/>
    <s v="Online"/>
    <s v="Delhi"/>
    <s v="Delhi"/>
    <n v="1737"/>
    <s v="Invalid Profit"/>
    <s v="Exclude"/>
  </r>
  <r>
    <n v="2801"/>
    <s v="Women"/>
    <x v="3"/>
    <x v="4"/>
    <n v="8"/>
    <x v="1"/>
    <x v="10"/>
    <s v="Yes"/>
    <n v="2"/>
    <s v="Sold"/>
    <m/>
    <m/>
    <s v="Invalid"/>
    <s v="Exclude"/>
    <n v="0"/>
    <s v="Insufficient Data"/>
    <s v="Missing Information"/>
    <s v="Exclude"/>
    <d v="2024-02-13T00:00:00"/>
    <d v="2024-02-13T00:00:00"/>
    <s v="Yes"/>
    <s v="Retail"/>
    <s v="Mumbai"/>
    <s v="Mumbai"/>
    <n v="2966.12"/>
    <s v="Valid Profit"/>
    <s v="Include"/>
  </r>
  <r>
    <n v="2802"/>
    <s v="Men"/>
    <x v="3"/>
    <x v="11"/>
    <s v="L"/>
    <x v="0"/>
    <x v="1"/>
    <s v="Yes"/>
    <n v="3"/>
    <s v="Sold"/>
    <m/>
    <m/>
    <s v="Invalid"/>
    <s v="Exclude"/>
    <n v="0"/>
    <s v="Insufficient Data"/>
    <s v="Missing Information"/>
    <s v="Exclude"/>
    <d v="2024-01-19T00:00:00"/>
    <d v="2024-01-19T00:00:00"/>
    <s v="Yes"/>
    <s v="Online"/>
    <s v="Kolkata"/>
    <s v="Kolkata"/>
    <n v="-231.73"/>
    <s v="Loss Making Sales"/>
    <s v="Exclude"/>
  </r>
  <r>
    <n v="2803"/>
    <s v="Women"/>
    <x v="1"/>
    <x v="6"/>
    <s v="XL"/>
    <x v="0"/>
    <x v="2"/>
    <s v="Yes"/>
    <n v="0"/>
    <s v="Available"/>
    <m/>
    <m/>
    <s v="Invalid"/>
    <s v="Exclude"/>
    <n v="0"/>
    <s v="Insufficient Data"/>
    <s v="Missing Information"/>
    <s v="Exclude"/>
    <d v="2023-11-02T00:00:00"/>
    <d v="2023-11-02T00:00:00"/>
    <s v="Yes"/>
    <s v="Online"/>
    <s v="Hyderabad"/>
    <s v="Hyderabad"/>
    <n v="83.11"/>
    <s v="Valid Profit"/>
    <s v="Include"/>
  </r>
  <r>
    <n v="2804"/>
    <s v="Kids"/>
    <x v="3"/>
    <x v="16"/>
    <s v="XL"/>
    <x v="0"/>
    <x v="2"/>
    <s v="Yes"/>
    <n v="-1"/>
    <s v="Check Return/Refund"/>
    <m/>
    <m/>
    <s v="Invalid"/>
    <s v="Exclude"/>
    <n v="0"/>
    <s v="Insufficient Data"/>
    <s v="Missing Information"/>
    <s v="Exclude"/>
    <m/>
    <s v="Missing Date"/>
    <s v="No"/>
    <s v="Online"/>
    <s v="Hyderabad"/>
    <s v="Hyderabad"/>
    <n v="2270.96"/>
    <s v="Valid Profit"/>
    <s v="Include"/>
  </r>
  <r>
    <n v="2805"/>
    <s v="Women"/>
    <x v="3"/>
    <x v="16"/>
    <s v="L"/>
    <x v="0"/>
    <x v="1"/>
    <s v="Yes"/>
    <n v="-1"/>
    <s v="Check Return/Refund"/>
    <m/>
    <n v="0.82"/>
    <s v="Valid"/>
    <s v="Include"/>
    <n v="0"/>
    <s v="Insufficient Data"/>
    <s v="Missing Information"/>
    <s v="Exclude"/>
    <d v="2023-08-28T00:00:00"/>
    <d v="2023-08-28T00:00:00"/>
    <s v="Yes"/>
    <s v="Online"/>
    <s v="Pune"/>
    <s v="Pune"/>
    <n v="2037.76"/>
    <s v="Valid Profit"/>
    <s v="Include"/>
  </r>
  <r>
    <n v="2806"/>
    <s v="Kids"/>
    <x v="4"/>
    <x v="12"/>
    <n v="7"/>
    <x v="1"/>
    <x v="8"/>
    <s v="Yes"/>
    <n v="3"/>
    <s v="Sold"/>
    <n v="4466.78"/>
    <m/>
    <s v="Invalid"/>
    <s v="Exclude"/>
    <n v="0"/>
    <n v="13400.34"/>
    <s v="Valid Revenue"/>
    <s v="Include"/>
    <d v="2024-02-10T00:00:00"/>
    <d v="2024-02-10T00:00:00"/>
    <s v="Yes"/>
    <s v="Online"/>
    <s v="Bangalore"/>
    <s v="Bangalore"/>
    <n v="2407.08"/>
    <s v="Valid Profit"/>
    <s v="Include"/>
  </r>
  <r>
    <n v="2807"/>
    <s v="Kids"/>
    <x v="0"/>
    <x v="14"/>
    <s v="L"/>
    <x v="0"/>
    <x v="1"/>
    <s v="Yes"/>
    <n v="2"/>
    <s v="Sold"/>
    <m/>
    <m/>
    <s v="Invalid"/>
    <s v="Exclude"/>
    <n v="0"/>
    <s v="Insufficient Data"/>
    <s v="Missing Information"/>
    <s v="Exclude"/>
    <d v="2024-10-01T00:00:00"/>
    <d v="2024-10-01T00:00:00"/>
    <s v="Yes"/>
    <s v="Online"/>
    <s v="Hyderabad"/>
    <s v="Hyderabad"/>
    <n v="875.36"/>
    <s v="Valid Profit"/>
    <s v="Include"/>
  </r>
  <r>
    <n v="2808"/>
    <s v="Women"/>
    <x v="3"/>
    <x v="16"/>
    <s v="L"/>
    <x v="0"/>
    <x v="1"/>
    <s v="Yes"/>
    <n v="0"/>
    <s v="Available"/>
    <n v="7810.49"/>
    <m/>
    <s v="Invalid"/>
    <s v="Exclude"/>
    <n v="0"/>
    <n v="0"/>
    <s v="No Recorded Revenue"/>
    <s v="Exclude"/>
    <m/>
    <s v="Missing Date"/>
    <s v="No"/>
    <s v="Online"/>
    <s v="bengaluru"/>
    <s v="Bengaluru"/>
    <n v="-65.849999999999994"/>
    <s v="Loss Making Sales"/>
    <s v="Exclude"/>
  </r>
  <r>
    <n v="2809"/>
    <s v="Women"/>
    <x v="3"/>
    <x v="11"/>
    <m/>
    <x v="2"/>
    <x v="4"/>
    <s v="No"/>
    <n v="0"/>
    <s v="Available"/>
    <n v="3260.38"/>
    <n v="0.08"/>
    <s v="Valid"/>
    <s v="Include"/>
    <n v="0"/>
    <n v="0"/>
    <s v="No Recorded Revenue"/>
    <s v="Exclude"/>
    <m/>
    <s v="Missing Date"/>
    <s v="No"/>
    <s v="Retail"/>
    <s v="Mumbai"/>
    <s v="Mumbai"/>
    <n v="-554.84"/>
    <s v="Loss Making Sales"/>
    <s v="Exclude"/>
  </r>
  <r>
    <n v="2810"/>
    <s v="Men"/>
    <x v="3"/>
    <x v="10"/>
    <n v="7"/>
    <x v="1"/>
    <x v="8"/>
    <s v="Yes"/>
    <n v="2"/>
    <s v="Sold"/>
    <n v="2943.44"/>
    <n v="0.53"/>
    <s v="Valid"/>
    <s v="Include"/>
    <n v="2766.83"/>
    <n v="2766.8335999999999"/>
    <s v="Valid Revenue"/>
    <s v="Include"/>
    <m/>
    <s v="Missing Date"/>
    <s v="No"/>
    <s v="Retail"/>
    <s v="Hyderabad"/>
    <s v="Hyderabad"/>
    <n v="405.67"/>
    <s v="Valid Profit"/>
    <s v="Include"/>
  </r>
  <r>
    <n v="2811"/>
    <s v="Men"/>
    <x v="4"/>
    <x v="13"/>
    <n v="8"/>
    <x v="1"/>
    <x v="10"/>
    <s v="Yes"/>
    <n v="3"/>
    <s v="Sold"/>
    <n v="9153.02"/>
    <m/>
    <s v="Invalid"/>
    <s v="Exclude"/>
    <n v="0"/>
    <n v="27459.06"/>
    <s v="Valid Revenue"/>
    <s v="Include"/>
    <d v="2025-01-24T00:00:00"/>
    <d v="2025-01-24T00:00:00"/>
    <s v="Yes"/>
    <s v="Retail"/>
    <s v="Bangalore"/>
    <s v="Bangalore"/>
    <n v="-77.61"/>
    <s v="Loss Making Sales"/>
    <s v="Exclude"/>
  </r>
  <r>
    <n v="2812"/>
    <s v="Men"/>
    <x v="4"/>
    <x v="19"/>
    <m/>
    <x v="2"/>
    <x v="4"/>
    <s v="No"/>
    <n v="2"/>
    <s v="Sold"/>
    <n v="9507.39"/>
    <n v="0.01"/>
    <s v="Valid"/>
    <s v="Include"/>
    <n v="18824.63"/>
    <n v="18824.6322"/>
    <s v="Valid Revenue"/>
    <s v="Include"/>
    <d v="2024-08-08T00:00:00"/>
    <d v="2024-08-08T00:00:00"/>
    <s v="Yes"/>
    <s v="Online"/>
    <s v="Kolkata"/>
    <s v="Kolkata"/>
    <n v="2570.0100000000002"/>
    <s v="Valid Profit"/>
    <s v="Include"/>
  </r>
  <r>
    <n v="2813"/>
    <s v="Men"/>
    <x v="3"/>
    <x v="11"/>
    <s v="M"/>
    <x v="0"/>
    <x v="0"/>
    <s v="Yes"/>
    <n v="4"/>
    <s v="Sold"/>
    <n v="7450.8"/>
    <m/>
    <s v="Invalid"/>
    <s v="Exclude"/>
    <n v="0"/>
    <n v="29803.200000000001"/>
    <s v="Valid Revenue"/>
    <s v="Include"/>
    <m/>
    <s v="Missing Date"/>
    <s v="No"/>
    <s v="Online"/>
    <s v="bengaluru"/>
    <s v="Bengaluru"/>
    <n v="2098.29"/>
    <s v="Valid Profit"/>
    <s v="Include"/>
  </r>
  <r>
    <n v="2814"/>
    <s v="Kids"/>
    <x v="3"/>
    <x v="4"/>
    <s v="M"/>
    <x v="0"/>
    <x v="0"/>
    <s v="Yes"/>
    <n v="0"/>
    <s v="Available"/>
    <m/>
    <m/>
    <s v="Invalid"/>
    <s v="Exclude"/>
    <n v="0"/>
    <s v="Insufficient Data"/>
    <s v="Missing Information"/>
    <s v="Exclude"/>
    <d v="2024-10-07T00:00:00"/>
    <d v="2024-10-07T00:00:00"/>
    <s v="Yes"/>
    <s v="Online"/>
    <s v="Delhi"/>
    <s v="Delhi"/>
    <n v="1702.06"/>
    <s v="Valid Profit"/>
    <s v="Include"/>
  </r>
  <r>
    <n v="2815"/>
    <s v="Kids"/>
    <x v="0"/>
    <x v="5"/>
    <s v="L"/>
    <x v="0"/>
    <x v="1"/>
    <s v="Yes"/>
    <n v="0"/>
    <s v="Available"/>
    <m/>
    <n v="1.1599999999999999"/>
    <s v="Invalid"/>
    <s v="Exclude"/>
    <n v="0"/>
    <s v="Insufficient Data"/>
    <s v="Missing Information"/>
    <s v="Exclude"/>
    <m/>
    <s v="Missing Date"/>
    <s v="No"/>
    <s v="Online"/>
    <s v="Kolkata"/>
    <s v="Kolkata"/>
    <n v="3281.98"/>
    <s v="Valid Profit"/>
    <s v="Include"/>
  </r>
  <r>
    <n v="2816"/>
    <s v="Men"/>
    <x v="4"/>
    <x v="19"/>
    <s v="M"/>
    <x v="0"/>
    <x v="0"/>
    <s v="Yes"/>
    <n v="3"/>
    <s v="Sold"/>
    <n v="5983.35"/>
    <m/>
    <s v="Invalid"/>
    <s v="Exclude"/>
    <n v="0"/>
    <n v="17950.050000000003"/>
    <s v="Valid Revenue"/>
    <s v="Include"/>
    <d v="2025-01-22T00:00:00"/>
    <d v="2025-01-22T00:00:00"/>
    <s v="Yes"/>
    <s v="Retail"/>
    <s v="Hyderabad"/>
    <s v="Hyderabad"/>
    <n v="916.13"/>
    <s v="Valid Profit"/>
    <s v="Include"/>
  </r>
  <r>
    <n v="2032"/>
    <s v="Women"/>
    <x v="1"/>
    <x v="6"/>
    <n v="10"/>
    <x v="1"/>
    <x v="9"/>
    <s v="Yes"/>
    <n v="2"/>
    <s v="Sold"/>
    <m/>
    <n v="0.96"/>
    <s v="Valid"/>
    <s v="Include"/>
    <n v="0"/>
    <s v="Insufficient Data"/>
    <s v="Missing Information"/>
    <s v="Exclude"/>
    <d v="2024-10-16T00:00:00"/>
    <d v="2024-10-16T00:00:00"/>
    <s v="Yes"/>
    <s v="Online"/>
    <s v="Kolkata"/>
    <s v="Kolkata"/>
    <n v="-596.41"/>
    <s v="Loss Making Sales"/>
    <s v="Exclude"/>
  </r>
  <r>
    <n v="2818"/>
    <s v="Kids"/>
    <x v="1"/>
    <x v="2"/>
    <m/>
    <x v="2"/>
    <x v="4"/>
    <s v="No"/>
    <n v="-1"/>
    <s v="Check Return/Refund"/>
    <m/>
    <m/>
    <s v="Invalid"/>
    <s v="Exclude"/>
    <n v="0"/>
    <s v="Insufficient Data"/>
    <s v="Missing Information"/>
    <s v="Exclude"/>
    <d v="2025-05-08T00:00:00"/>
    <d v="2025-05-08T00:00:00"/>
    <s v="Yes"/>
    <s v="Retail"/>
    <s v="Pune"/>
    <s v="Pune"/>
    <n v="-797.91"/>
    <s v="Loss Making Sales"/>
    <s v="Exclude"/>
  </r>
  <r>
    <n v="2819"/>
    <s v="Kids"/>
    <x v="1"/>
    <x v="2"/>
    <n v="9"/>
    <x v="1"/>
    <x v="5"/>
    <s v="Yes"/>
    <m/>
    <s v="Available"/>
    <n v="7645.41"/>
    <m/>
    <s v="Invalid"/>
    <s v="Exclude"/>
    <n v="0"/>
    <s v="Insufficient Data"/>
    <s v="Missing Information"/>
    <s v="Exclude"/>
    <d v="2025-01-20T00:00:00"/>
    <d v="2025-01-20T00:00:00"/>
    <s v="Yes"/>
    <s v="Retail"/>
    <s v="bengaluru"/>
    <s v="Bengaluru"/>
    <n v="593.62"/>
    <s v="Valid Profit"/>
    <s v="Include"/>
  </r>
  <r>
    <n v="2820"/>
    <s v="Women"/>
    <x v="2"/>
    <x v="3"/>
    <s v="M"/>
    <x v="0"/>
    <x v="0"/>
    <s v="Yes"/>
    <n v="4"/>
    <s v="Sold"/>
    <n v="8659.15"/>
    <m/>
    <s v="Invalid"/>
    <s v="Exclude"/>
    <n v="0"/>
    <n v="34636.6"/>
    <s v="Valid Revenue"/>
    <s v="Include"/>
    <d v="2024-08-05T00:00:00"/>
    <d v="2024-08-05T00:00:00"/>
    <s v="Yes"/>
    <s v="Online"/>
    <s v="Mumbai"/>
    <s v="Mumbai"/>
    <n v="2078.39"/>
    <s v="Valid Profit"/>
    <s v="Include"/>
  </r>
  <r>
    <n v="2821"/>
    <s v="Kids"/>
    <x v="2"/>
    <x v="18"/>
    <m/>
    <x v="2"/>
    <x v="4"/>
    <s v="No"/>
    <n v="0"/>
    <s v="Available"/>
    <n v="3360.35"/>
    <m/>
    <s v="Invalid"/>
    <s v="Exclude"/>
    <n v="0"/>
    <n v="0"/>
    <s v="No Recorded Revenue"/>
    <s v="Exclude"/>
    <d v="2025-04-08T00:00:00"/>
    <d v="2025-04-08T00:00:00"/>
    <s v="Yes"/>
    <s v="Online"/>
    <s v="Delhi"/>
    <s v="Delhi"/>
    <n v="2991.25"/>
    <s v="Invalid Profit"/>
    <s v="Exclude"/>
  </r>
  <r>
    <n v="2822"/>
    <s v="Women"/>
    <x v="2"/>
    <x v="3"/>
    <n v="11"/>
    <x v="1"/>
    <x v="3"/>
    <s v="Yes"/>
    <m/>
    <s v="Available"/>
    <n v="8314.34"/>
    <m/>
    <s v="Invalid"/>
    <s v="Exclude"/>
    <n v="0"/>
    <s v="Insufficient Data"/>
    <s v="Missing Information"/>
    <s v="Exclude"/>
    <d v="2025-07-10T00:00:00"/>
    <d v="2025-07-10T00:00:00"/>
    <s v="Yes"/>
    <s v="Retail"/>
    <s v="Bangalore"/>
    <s v="Bangalore"/>
    <n v="-1145.98"/>
    <s v="Loss Making Sales"/>
    <s v="Exclude"/>
  </r>
  <r>
    <n v="2823"/>
    <s v="Men"/>
    <x v="1"/>
    <x v="6"/>
    <s v="L"/>
    <x v="0"/>
    <x v="1"/>
    <s v="Yes"/>
    <n v="1"/>
    <s v="Sold"/>
    <m/>
    <m/>
    <s v="Invalid"/>
    <s v="Exclude"/>
    <n v="0"/>
    <s v="Insufficient Data"/>
    <s v="Missing Information"/>
    <s v="Exclude"/>
    <d v="2024-07-27T00:00:00"/>
    <d v="2024-07-27T00:00:00"/>
    <s v="Yes"/>
    <s v="Retail"/>
    <s v="Mumbai"/>
    <s v="Mumbai"/>
    <n v="-1125.9100000000001"/>
    <s v="Loss Making Sales"/>
    <s v="Exclude"/>
  </r>
  <r>
    <n v="2824"/>
    <s v="Men"/>
    <x v="4"/>
    <x v="8"/>
    <s v="L"/>
    <x v="0"/>
    <x v="1"/>
    <s v="Yes"/>
    <n v="4"/>
    <s v="Sold"/>
    <n v="5123.3500000000004"/>
    <m/>
    <s v="Invalid"/>
    <s v="Exclude"/>
    <n v="0"/>
    <n v="20493.400000000001"/>
    <s v="Valid Revenue"/>
    <s v="Include"/>
    <d v="2024-11-02T00:00:00"/>
    <d v="2024-11-02T00:00:00"/>
    <s v="Yes"/>
    <s v="Online"/>
    <s v="Mumbai"/>
    <s v="Mumbai"/>
    <n v="1620.37"/>
    <s v="Valid Profit"/>
    <s v="Include"/>
  </r>
  <r>
    <n v="2825"/>
    <s v="Kids"/>
    <x v="0"/>
    <x v="0"/>
    <s v="M"/>
    <x v="0"/>
    <x v="0"/>
    <s v="Yes"/>
    <m/>
    <s v="Available"/>
    <m/>
    <m/>
    <s v="Invalid"/>
    <s v="Exclude"/>
    <n v="0"/>
    <s v="Insufficient Data"/>
    <s v="Missing Information"/>
    <s v="Exclude"/>
    <m/>
    <s v="Missing Date"/>
    <s v="No"/>
    <s v="Retail"/>
    <s v="Pune"/>
    <s v="Pune"/>
    <n v="2322.87"/>
    <s v="Valid Profit"/>
    <s v="Include"/>
  </r>
  <r>
    <n v="2826"/>
    <s v="Kids"/>
    <x v="2"/>
    <x v="3"/>
    <s v="M"/>
    <x v="0"/>
    <x v="0"/>
    <s v="Yes"/>
    <n v="2"/>
    <s v="Sold"/>
    <m/>
    <n v="0.01"/>
    <s v="Valid"/>
    <s v="Include"/>
    <n v="0"/>
    <s v="Insufficient Data"/>
    <s v="Missing Information"/>
    <s v="Exclude"/>
    <m/>
    <s v="Missing Date"/>
    <s v="No"/>
    <s v="Retail"/>
    <s v="bengaluru"/>
    <s v="Bengaluru"/>
    <n v="262.81"/>
    <s v="Valid Profit"/>
    <s v="Include"/>
  </r>
  <r>
    <n v="2827"/>
    <s v="Men"/>
    <x v="4"/>
    <x v="8"/>
    <s v="L"/>
    <x v="0"/>
    <x v="1"/>
    <s v="Yes"/>
    <n v="0"/>
    <s v="Available"/>
    <n v="4278.28"/>
    <n v="1.17"/>
    <s v="Invalid"/>
    <s v="Exclude"/>
    <n v="0"/>
    <s v="Insufficient Data"/>
    <s v="Missing Information"/>
    <s v="Exclude"/>
    <d v="2025-01-27T00:00:00"/>
    <d v="2025-01-27T00:00:00"/>
    <s v="Yes"/>
    <s v="Retail"/>
    <s v="Hyderabad"/>
    <s v="Hyderabad"/>
    <n v="860.32"/>
    <s v="Valid Profit"/>
    <s v="Include"/>
  </r>
  <r>
    <n v="2828"/>
    <s v="Women"/>
    <x v="0"/>
    <x v="14"/>
    <s v="XL"/>
    <x v="0"/>
    <x v="2"/>
    <s v="Yes"/>
    <m/>
    <s v="Available"/>
    <n v="2095"/>
    <m/>
    <s v="Invalid"/>
    <s v="Exclude"/>
    <n v="0"/>
    <s v="Insufficient Data"/>
    <s v="Missing Information"/>
    <s v="Exclude"/>
    <d v="2024-09-05T00:00:00"/>
    <d v="2024-09-05T00:00:00"/>
    <s v="Yes"/>
    <s v="Online"/>
    <s v="Hyderabad"/>
    <s v="Hyderabad"/>
    <n v="-831.4"/>
    <s v="Loss Making Sales"/>
    <s v="Exclude"/>
  </r>
  <r>
    <n v="2829"/>
    <s v="Men"/>
    <x v="4"/>
    <x v="19"/>
    <s v="XL"/>
    <x v="0"/>
    <x v="2"/>
    <s v="Yes"/>
    <m/>
    <s v="Available"/>
    <m/>
    <m/>
    <s v="Invalid"/>
    <s v="Exclude"/>
    <n v="0"/>
    <s v="Insufficient Data"/>
    <s v="Missing Information"/>
    <s v="Exclude"/>
    <d v="2024-07-17T00:00:00"/>
    <d v="2024-07-17T00:00:00"/>
    <s v="Yes"/>
    <s v="Online"/>
    <s v="Kolkata"/>
    <s v="Kolkata"/>
    <n v="2539.92"/>
    <s v="Valid Profit"/>
    <s v="Include"/>
  </r>
  <r>
    <n v="2830"/>
    <s v="Men"/>
    <x v="4"/>
    <x v="8"/>
    <m/>
    <x v="2"/>
    <x v="4"/>
    <s v="No"/>
    <n v="-1"/>
    <s v="Check Return/Refund"/>
    <n v="8572.48"/>
    <n v="0.88"/>
    <s v="Valid"/>
    <s v="Include"/>
    <n v="-1028.7"/>
    <n v="-1028.6976"/>
    <s v="Negative Revenue"/>
    <s v="Exclude"/>
    <m/>
    <s v="Missing Date"/>
    <s v="No"/>
    <s v="Online"/>
    <s v="Delhi"/>
    <s v="Delhi"/>
    <n v="1221.0899999999999"/>
    <s v="Invalid Profit"/>
    <s v="Exclude"/>
  </r>
  <r>
    <n v="2831"/>
    <s v="Women"/>
    <x v="0"/>
    <x v="0"/>
    <n v="7"/>
    <x v="1"/>
    <x v="8"/>
    <s v="Yes"/>
    <n v="4"/>
    <s v="Sold"/>
    <m/>
    <m/>
    <s v="Invalid"/>
    <s v="Exclude"/>
    <n v="0"/>
    <s v="Insufficient Data"/>
    <s v="Missing Information"/>
    <s v="Exclude"/>
    <d v="2024-11-10T00:00:00"/>
    <d v="2024-11-10T00:00:00"/>
    <s v="Yes"/>
    <s v="Online"/>
    <s v="Mumbai"/>
    <s v="Mumbai"/>
    <n v="3134.87"/>
    <s v="Valid Profit"/>
    <s v="Include"/>
  </r>
  <r>
    <n v="2832"/>
    <s v="Kids"/>
    <x v="4"/>
    <x v="12"/>
    <m/>
    <x v="2"/>
    <x v="4"/>
    <s v="No"/>
    <n v="0"/>
    <s v="Available"/>
    <m/>
    <n v="0.15"/>
    <s v="Valid"/>
    <s v="Include"/>
    <n v="0"/>
    <s v="Insufficient Data"/>
    <s v="Missing Information"/>
    <s v="Exclude"/>
    <d v="2024-05-17T00:00:00"/>
    <d v="2024-05-17T00:00:00"/>
    <s v="Yes"/>
    <s v="Retail"/>
    <s v="Hyderabad"/>
    <s v="Hyderabad"/>
    <n v="752"/>
    <s v="Invalid Profit"/>
    <s v="Exclude"/>
  </r>
  <r>
    <n v="2833"/>
    <s v="Women"/>
    <x v="0"/>
    <x v="5"/>
    <s v="XL"/>
    <x v="0"/>
    <x v="2"/>
    <s v="Yes"/>
    <n v="4"/>
    <s v="Sold"/>
    <n v="2224.9"/>
    <m/>
    <s v="Invalid"/>
    <s v="Exclude"/>
    <n v="0"/>
    <n v="8899.6"/>
    <s v="Valid Revenue"/>
    <s v="Include"/>
    <d v="2025-01-19T00:00:00"/>
    <d v="2025-01-19T00:00:00"/>
    <s v="Yes"/>
    <s v="Online"/>
    <s v="Pune"/>
    <s v="Pune"/>
    <n v="-16.04"/>
    <s v="Loss Making Sales"/>
    <s v="Exclude"/>
  </r>
  <r>
    <n v="2834"/>
    <s v="Kids"/>
    <x v="0"/>
    <x v="5"/>
    <s v="M"/>
    <x v="0"/>
    <x v="0"/>
    <s v="Yes"/>
    <n v="-1"/>
    <s v="Check Return/Refund"/>
    <n v="9544.08"/>
    <m/>
    <s v="Invalid"/>
    <s v="Exclude"/>
    <n v="0"/>
    <n v="-9544.08"/>
    <s v="Negative Revenue"/>
    <s v="Exclude"/>
    <d v="2024-09-05T00:00:00"/>
    <d v="2024-09-05T00:00:00"/>
    <s v="Yes"/>
    <s v="Retail"/>
    <s v="Kolkata"/>
    <s v="Kolkata"/>
    <n v="575.58000000000004"/>
    <s v="Invalid Profit"/>
    <s v="Exclude"/>
  </r>
  <r>
    <n v="2835"/>
    <s v="Women"/>
    <x v="2"/>
    <x v="18"/>
    <m/>
    <x v="2"/>
    <x v="4"/>
    <s v="No"/>
    <m/>
    <s v="Available"/>
    <n v="9240.64"/>
    <n v="0.63"/>
    <s v="Valid"/>
    <s v="Include"/>
    <n v="0"/>
    <s v="Insufficient Data"/>
    <s v="Missing Information"/>
    <s v="Exclude"/>
    <d v="2024-10-07T00:00:00"/>
    <d v="2024-10-07T00:00:00"/>
    <s v="Yes"/>
    <s v="Retail"/>
    <s v="Pune"/>
    <s v="Pune"/>
    <n v="1873.76"/>
    <s v="Valid Profit"/>
    <s v="Include"/>
  </r>
  <r>
    <n v="2836"/>
    <s v="Men"/>
    <x v="4"/>
    <x v="12"/>
    <s v="L"/>
    <x v="0"/>
    <x v="1"/>
    <s v="Yes"/>
    <n v="0"/>
    <s v="Available"/>
    <n v="9098.9"/>
    <n v="0.75"/>
    <s v="Valid"/>
    <s v="Include"/>
    <n v="0"/>
    <n v="0"/>
    <s v="No Recorded Revenue"/>
    <s v="Exclude"/>
    <d v="2025-07-22T00:00:00"/>
    <d v="2025-07-22T00:00:00"/>
    <s v="Yes"/>
    <s v="Retail"/>
    <s v="Delhi"/>
    <s v="Delhi"/>
    <n v="2729.87"/>
    <s v="Invalid Profit"/>
    <s v="Exclude"/>
  </r>
  <r>
    <n v="2837"/>
    <s v="Women"/>
    <x v="3"/>
    <x v="16"/>
    <s v="L"/>
    <x v="0"/>
    <x v="1"/>
    <s v="Yes"/>
    <m/>
    <s v="Available"/>
    <n v="8889.68"/>
    <m/>
    <s v="Invalid"/>
    <s v="Exclude"/>
    <n v="0"/>
    <s v="Insufficient Data"/>
    <s v="Missing Information"/>
    <s v="Exclude"/>
    <m/>
    <s v="Missing Date"/>
    <s v="No"/>
    <s v="Online"/>
    <s v="Mumbai"/>
    <s v="Mumbai"/>
    <n v="2191.17"/>
    <s v="Valid Profit"/>
    <s v="Include"/>
  </r>
  <r>
    <n v="2838"/>
    <s v="Women"/>
    <x v="4"/>
    <x v="8"/>
    <s v="XL"/>
    <x v="0"/>
    <x v="2"/>
    <s v="Yes"/>
    <n v="4"/>
    <s v="Sold"/>
    <n v="8605.73"/>
    <m/>
    <s v="Invalid"/>
    <s v="Exclude"/>
    <n v="0"/>
    <n v="34422.92"/>
    <s v="Valid Revenue"/>
    <s v="Include"/>
    <d v="2025-01-08T00:00:00"/>
    <d v="2025-01-08T00:00:00"/>
    <s v="Yes"/>
    <s v="Retail"/>
    <s v="Pune"/>
    <s v="Pune"/>
    <n v="-990.99"/>
    <s v="Loss Making Sales"/>
    <s v="Exclude"/>
  </r>
  <r>
    <n v="2839"/>
    <s v="Men"/>
    <x v="2"/>
    <x v="7"/>
    <n v="6"/>
    <x v="1"/>
    <x v="6"/>
    <s v="Yes"/>
    <m/>
    <s v="Available"/>
    <m/>
    <m/>
    <s v="Invalid"/>
    <s v="Exclude"/>
    <n v="0"/>
    <s v="Insufficient Data"/>
    <s v="Missing Information"/>
    <s v="Exclude"/>
    <d v="2025-03-03T00:00:00"/>
    <d v="2025-03-03T00:00:00"/>
    <s v="Yes"/>
    <s v="Online"/>
    <s v="Hyderabad"/>
    <s v="Hyderabad"/>
    <n v="2992.52"/>
    <s v="Valid Profit"/>
    <s v="Include"/>
  </r>
  <r>
    <n v="2050"/>
    <s v="Women"/>
    <x v="2"/>
    <x v="3"/>
    <s v="L"/>
    <x v="0"/>
    <x v="1"/>
    <s v="Yes"/>
    <n v="-1"/>
    <s v="Check Return/Refund"/>
    <m/>
    <m/>
    <s v="Invalid"/>
    <s v="Exclude"/>
    <n v="0"/>
    <s v="Insufficient Data"/>
    <s v="Missing Information"/>
    <s v="Exclude"/>
    <d v="2024-11-28T00:00:00"/>
    <d v="2024-11-28T00:00:00"/>
    <s v="Yes"/>
    <s v="Online"/>
    <s v="Kolkata"/>
    <s v="Kolkata"/>
    <n v="3407.87"/>
    <s v="Valid Profit"/>
    <s v="Include"/>
  </r>
  <r>
    <n v="2841"/>
    <s v="Men"/>
    <x v="4"/>
    <x v="19"/>
    <s v="M"/>
    <x v="0"/>
    <x v="0"/>
    <s v="Yes"/>
    <n v="1"/>
    <s v="Sold"/>
    <n v="4166.9399999999996"/>
    <m/>
    <s v="Invalid"/>
    <s v="Exclude"/>
    <n v="0"/>
    <n v="4166.9399999999996"/>
    <s v="Valid Revenue"/>
    <s v="Include"/>
    <m/>
    <s v="Missing Date"/>
    <s v="No"/>
    <s v="Online"/>
    <s v="Delhi"/>
    <s v="Delhi"/>
    <n v="2865.93"/>
    <s v="Valid Profit"/>
    <s v="Include"/>
  </r>
  <r>
    <n v="2842"/>
    <s v="Women"/>
    <x v="1"/>
    <x v="15"/>
    <s v="M"/>
    <x v="0"/>
    <x v="0"/>
    <s v="Yes"/>
    <n v="-1"/>
    <s v="Check Return/Refund"/>
    <m/>
    <m/>
    <s v="Invalid"/>
    <s v="Exclude"/>
    <n v="0"/>
    <s v="Insufficient Data"/>
    <s v="Missing Information"/>
    <s v="Exclude"/>
    <d v="2025-01-19T00:00:00"/>
    <d v="2025-01-19T00:00:00"/>
    <s v="Yes"/>
    <s v="Online"/>
    <s v="Bangalore"/>
    <s v="Bangalore"/>
    <n v="-1193.98"/>
    <s v="Loss Making Sales"/>
    <s v="Exclude"/>
  </r>
  <r>
    <n v="2843"/>
    <s v="Men"/>
    <x v="0"/>
    <x v="0"/>
    <n v="12"/>
    <x v="1"/>
    <x v="7"/>
    <s v="Yes"/>
    <m/>
    <s v="Available"/>
    <m/>
    <m/>
    <s v="Invalid"/>
    <s v="Exclude"/>
    <n v="0"/>
    <s v="Insufficient Data"/>
    <s v="Missing Information"/>
    <s v="Exclude"/>
    <d v="2025-04-25T00:00:00"/>
    <d v="2025-04-25T00:00:00"/>
    <s v="Yes"/>
    <s v="Online"/>
    <s v="Mumbai"/>
    <s v="Mumbai"/>
    <n v="3574.05"/>
    <s v="Valid Profit"/>
    <s v="Include"/>
  </r>
  <r>
    <n v="2844"/>
    <s v="Men"/>
    <x v="2"/>
    <x v="7"/>
    <m/>
    <x v="2"/>
    <x v="4"/>
    <s v="No"/>
    <n v="2"/>
    <s v="Sold"/>
    <n v="6495.53"/>
    <n v="0.23"/>
    <s v="Valid"/>
    <s v="Include"/>
    <n v="10003.120000000001"/>
    <n v="10003.1162"/>
    <s v="Valid Revenue"/>
    <s v="Include"/>
    <m/>
    <s v="Missing Date"/>
    <s v="No"/>
    <s v="Retail"/>
    <s v="Mumbai"/>
    <s v="Mumbai"/>
    <n v="-951.85"/>
    <s v="Loss Making Sales"/>
    <s v="Exclude"/>
  </r>
  <r>
    <n v="2845"/>
    <s v="Men"/>
    <x v="0"/>
    <x v="14"/>
    <m/>
    <x v="2"/>
    <x v="4"/>
    <s v="No"/>
    <m/>
    <s v="Available"/>
    <m/>
    <m/>
    <s v="Invalid"/>
    <s v="Exclude"/>
    <n v="0"/>
    <s v="Insufficient Data"/>
    <s v="Missing Information"/>
    <s v="Exclude"/>
    <d v="2023-10-31T00:00:00"/>
    <d v="2023-10-31T00:00:00"/>
    <s v="Yes"/>
    <s v="Retail"/>
    <s v="Pune"/>
    <s v="Pune"/>
    <n v="40.98"/>
    <s v="Valid Profit"/>
    <s v="Include"/>
  </r>
  <r>
    <n v="2846"/>
    <s v="Kids"/>
    <x v="0"/>
    <x v="14"/>
    <s v="L"/>
    <x v="0"/>
    <x v="1"/>
    <s v="Yes"/>
    <m/>
    <s v="Available"/>
    <n v="2932.99"/>
    <m/>
    <s v="Invalid"/>
    <s v="Exclude"/>
    <n v="0"/>
    <s v="Insufficient Data"/>
    <s v="Missing Information"/>
    <s v="Exclude"/>
    <d v="2024-10-29T00:00:00"/>
    <d v="2024-10-29T00:00:00"/>
    <s v="Yes"/>
    <s v="Online"/>
    <s v="Pune"/>
    <s v="Pune"/>
    <n v="-543.26"/>
    <s v="Loss Making Sales"/>
    <s v="Exclude"/>
  </r>
  <r>
    <n v="2847"/>
    <s v="Men"/>
    <x v="0"/>
    <x v="9"/>
    <s v="XL"/>
    <x v="0"/>
    <x v="2"/>
    <s v="Yes"/>
    <n v="0"/>
    <s v="Available"/>
    <m/>
    <n v="0.16"/>
    <s v="Valid"/>
    <s v="Include"/>
    <n v="0"/>
    <s v="Insufficient Data"/>
    <s v="Missing Information"/>
    <s v="Exclude"/>
    <d v="2024-11-16T00:00:00"/>
    <d v="2024-11-16T00:00:00"/>
    <s v="Yes"/>
    <s v="Online"/>
    <s v="Bangalore"/>
    <s v="Bangalore"/>
    <n v="3988.85"/>
    <s v="Valid Profit"/>
    <s v="Include"/>
  </r>
  <r>
    <n v="2848"/>
    <s v="Kids"/>
    <x v="3"/>
    <x v="11"/>
    <n v="8"/>
    <x v="1"/>
    <x v="10"/>
    <s v="Yes"/>
    <m/>
    <s v="Available"/>
    <n v="9476.7999999999993"/>
    <n v="0.03"/>
    <s v="Valid"/>
    <s v="Include"/>
    <n v="0"/>
    <s v="Insufficient Data"/>
    <s v="Missing Information"/>
    <s v="Exclude"/>
    <d v="2024-08-14T00:00:00"/>
    <d v="2024-08-14T00:00:00"/>
    <s v="Yes"/>
    <s v="Online"/>
    <s v="Hyderabad"/>
    <s v="Hyderabad"/>
    <n v="-350.03"/>
    <s v="Loss Making Sales"/>
    <s v="Exclude"/>
  </r>
  <r>
    <n v="2008"/>
    <s v="Men"/>
    <x v="3"/>
    <x v="10"/>
    <s v="XL"/>
    <x v="0"/>
    <x v="2"/>
    <s v="Yes"/>
    <m/>
    <s v="Available"/>
    <m/>
    <m/>
    <s v="Invalid"/>
    <s v="Exclude"/>
    <n v="0"/>
    <s v="Insufficient Data"/>
    <s v="Missing Information"/>
    <s v="Exclude"/>
    <d v="2024-07-25T00:00:00"/>
    <d v="2024-07-25T00:00:00"/>
    <s v="Yes"/>
    <s v="Retail"/>
    <s v="Mumbai"/>
    <s v="Mumbai"/>
    <n v="-639.41999999999996"/>
    <s v="Loss Making Sales"/>
    <s v="Exclude"/>
  </r>
  <r>
    <n v="2850"/>
    <s v="Kids"/>
    <x v="2"/>
    <x v="7"/>
    <s v="XL"/>
    <x v="0"/>
    <x v="2"/>
    <s v="Yes"/>
    <n v="2"/>
    <s v="Sold"/>
    <m/>
    <m/>
    <s v="Invalid"/>
    <s v="Exclude"/>
    <n v="0"/>
    <s v="Insufficient Data"/>
    <s v="Missing Information"/>
    <s v="Exclude"/>
    <d v="2024-11-10T00:00:00"/>
    <d v="2024-11-10T00:00:00"/>
    <s v="Yes"/>
    <s v="Retail"/>
    <s v="Pune"/>
    <s v="Pune"/>
    <n v="458.86"/>
    <s v="Valid Profit"/>
    <s v="Include"/>
  </r>
  <r>
    <n v="2851"/>
    <s v="Kids"/>
    <x v="2"/>
    <x v="3"/>
    <s v="XL"/>
    <x v="0"/>
    <x v="2"/>
    <s v="Yes"/>
    <m/>
    <s v="Available"/>
    <n v="2241.11"/>
    <m/>
    <s v="Invalid"/>
    <s v="Exclude"/>
    <n v="0"/>
    <s v="Insufficient Data"/>
    <s v="Missing Information"/>
    <s v="Exclude"/>
    <d v="2024-12-28T00:00:00"/>
    <d v="2024-12-28T00:00:00"/>
    <s v="Yes"/>
    <s v="Online"/>
    <s v="Mumbai"/>
    <s v="Mumbai"/>
    <n v="1243.95"/>
    <s v="Valid Profit"/>
    <s v="Include"/>
  </r>
  <r>
    <n v="2852"/>
    <s v="Kids"/>
    <x v="3"/>
    <x v="4"/>
    <n v="8"/>
    <x v="1"/>
    <x v="10"/>
    <s v="Yes"/>
    <m/>
    <s v="Available"/>
    <m/>
    <m/>
    <s v="Invalid"/>
    <s v="Exclude"/>
    <n v="0"/>
    <s v="Insufficient Data"/>
    <s v="Missing Information"/>
    <s v="Exclude"/>
    <m/>
    <s v="Missing Date"/>
    <s v="No"/>
    <s v="Online"/>
    <s v="Delhi"/>
    <s v="Delhi"/>
    <n v="-234.16"/>
    <s v="Loss Making Sales"/>
    <s v="Exclude"/>
  </r>
  <r>
    <n v="2853"/>
    <s v="Women"/>
    <x v="4"/>
    <x v="12"/>
    <s v="XL"/>
    <x v="0"/>
    <x v="2"/>
    <s v="Yes"/>
    <m/>
    <s v="Available"/>
    <m/>
    <m/>
    <s v="Invalid"/>
    <s v="Exclude"/>
    <n v="0"/>
    <s v="Insufficient Data"/>
    <s v="Missing Information"/>
    <s v="Exclude"/>
    <d v="2025-02-06T00:00:00"/>
    <d v="2025-02-06T00:00:00"/>
    <s v="Yes"/>
    <s v="Retail"/>
    <s v="Hyderabad"/>
    <s v="Hyderabad"/>
    <n v="3841.05"/>
    <s v="Valid Profit"/>
    <s v="Include"/>
  </r>
  <r>
    <n v="2854"/>
    <s v="Women"/>
    <x v="4"/>
    <x v="19"/>
    <m/>
    <x v="2"/>
    <x v="4"/>
    <s v="No"/>
    <n v="-1"/>
    <s v="Check Return/Refund"/>
    <m/>
    <n v="0.98"/>
    <s v="Valid"/>
    <s v="Include"/>
    <n v="0"/>
    <s v="Insufficient Data"/>
    <s v="Missing Information"/>
    <s v="Exclude"/>
    <d v="2023-11-07T00:00:00"/>
    <d v="2023-11-07T00:00:00"/>
    <s v="Yes"/>
    <s v="Online"/>
    <s v="Pune"/>
    <s v="Pune"/>
    <n v="1103.3499999999999"/>
    <s v="Valid Profit"/>
    <s v="Include"/>
  </r>
  <r>
    <n v="2855"/>
    <s v="Kids"/>
    <x v="4"/>
    <x v="8"/>
    <m/>
    <x v="2"/>
    <x v="4"/>
    <s v="No"/>
    <m/>
    <s v="Available"/>
    <n v="2809.8"/>
    <m/>
    <s v="Invalid"/>
    <s v="Exclude"/>
    <n v="0"/>
    <s v="Insufficient Data"/>
    <s v="Missing Information"/>
    <s v="Exclude"/>
    <d v="2025-04-20T00:00:00"/>
    <d v="2025-04-20T00:00:00"/>
    <s v="Yes"/>
    <s v="Online"/>
    <s v="Mumbai"/>
    <s v="Mumbai"/>
    <n v="-425.73"/>
    <s v="Loss Making Sales"/>
    <s v="Exclude"/>
  </r>
  <r>
    <n v="2856"/>
    <s v="Kids"/>
    <x v="4"/>
    <x v="12"/>
    <s v="M"/>
    <x v="0"/>
    <x v="0"/>
    <s v="Yes"/>
    <m/>
    <s v="Available"/>
    <m/>
    <n v="1.1399999999999999"/>
    <s v="Invalid"/>
    <s v="Exclude"/>
    <n v="0"/>
    <s v="Insufficient Data"/>
    <s v="Missing Information"/>
    <s v="Exclude"/>
    <d v="2023-10-12T00:00:00"/>
    <d v="2023-10-12T00:00:00"/>
    <s v="Yes"/>
    <s v="Online"/>
    <s v="Kolkata"/>
    <s v="Kolkata"/>
    <n v="3137.85"/>
    <s v="Valid Profit"/>
    <s v="Include"/>
  </r>
  <r>
    <n v="2857"/>
    <s v="Women"/>
    <x v="3"/>
    <x v="4"/>
    <n v="10"/>
    <x v="1"/>
    <x v="9"/>
    <s v="Yes"/>
    <m/>
    <s v="Available"/>
    <n v="4105.4399999999996"/>
    <n v="0.73"/>
    <s v="Valid"/>
    <s v="Include"/>
    <n v="0"/>
    <s v="Insufficient Data"/>
    <s v="Missing Information"/>
    <s v="Exclude"/>
    <d v="2024-08-25T00:00:00"/>
    <d v="2024-08-25T00:00:00"/>
    <s v="Yes"/>
    <s v="Online"/>
    <s v="Kolkata"/>
    <s v="Kolkata"/>
    <n v="3197.09"/>
    <s v="Valid Profit"/>
    <s v="Include"/>
  </r>
  <r>
    <n v="2858"/>
    <s v="Kids"/>
    <x v="2"/>
    <x v="18"/>
    <m/>
    <x v="2"/>
    <x v="4"/>
    <s v="No"/>
    <n v="0"/>
    <s v="Available"/>
    <m/>
    <n v="0.6"/>
    <s v="Valid"/>
    <s v="Include"/>
    <n v="0"/>
    <s v="Insufficient Data"/>
    <s v="Missing Information"/>
    <s v="Exclude"/>
    <d v="2024-10-26T00:00:00"/>
    <d v="2024-10-26T00:00:00"/>
    <s v="Yes"/>
    <s v="Retail"/>
    <s v="Pune"/>
    <s v="Pune"/>
    <n v="2847.01"/>
    <s v="Valid Profit"/>
    <s v="Include"/>
  </r>
  <r>
    <n v="2859"/>
    <s v="Women"/>
    <x v="2"/>
    <x v="18"/>
    <n v="7"/>
    <x v="1"/>
    <x v="8"/>
    <s v="Yes"/>
    <m/>
    <s v="Available"/>
    <m/>
    <m/>
    <s v="Invalid"/>
    <s v="Exclude"/>
    <n v="0"/>
    <s v="Insufficient Data"/>
    <s v="Missing Information"/>
    <s v="Exclude"/>
    <m/>
    <s v="Missing Date"/>
    <s v="No"/>
    <s v="Online"/>
    <s v="Pune"/>
    <s v="Pune"/>
    <n v="566.34"/>
    <s v="Valid Profit"/>
    <s v="Include"/>
  </r>
  <r>
    <n v="2860"/>
    <s v="Kids"/>
    <x v="2"/>
    <x v="18"/>
    <s v="XL"/>
    <x v="0"/>
    <x v="2"/>
    <s v="Yes"/>
    <n v="-1"/>
    <s v="Check Return/Refund"/>
    <n v="7568.04"/>
    <m/>
    <s v="Invalid"/>
    <s v="Exclude"/>
    <n v="0"/>
    <n v="-7568.04"/>
    <s v="Negative Revenue"/>
    <s v="Exclude"/>
    <d v="2025-04-07T00:00:00"/>
    <d v="2025-04-07T00:00:00"/>
    <s v="Yes"/>
    <s v="Retail"/>
    <s v="Hyderabad"/>
    <s v="Hyderabad"/>
    <n v="1365.3"/>
    <s v="Invalid Profit"/>
    <s v="Exclude"/>
  </r>
  <r>
    <n v="2861"/>
    <s v="Kids"/>
    <x v="0"/>
    <x v="14"/>
    <s v="XL"/>
    <x v="0"/>
    <x v="2"/>
    <s v="Yes"/>
    <n v="0"/>
    <s v="Available"/>
    <m/>
    <m/>
    <s v="Invalid"/>
    <s v="Exclude"/>
    <n v="0"/>
    <s v="Insufficient Data"/>
    <s v="Missing Information"/>
    <s v="Exclude"/>
    <d v="2025-04-20T00:00:00"/>
    <d v="2025-04-20T00:00:00"/>
    <s v="Yes"/>
    <s v="Online"/>
    <s v="Pune"/>
    <s v="Pune"/>
    <n v="650.99"/>
    <s v="Valid Profit"/>
    <s v="Include"/>
  </r>
  <r>
    <n v="2862"/>
    <s v="Kids"/>
    <x v="1"/>
    <x v="15"/>
    <n v="9"/>
    <x v="1"/>
    <x v="5"/>
    <s v="Yes"/>
    <n v="4"/>
    <s v="Sold"/>
    <n v="7940.29"/>
    <n v="1.02"/>
    <s v="Invalid"/>
    <s v="Exclude"/>
    <n v="-635.22"/>
    <s v="Insufficient Data"/>
    <s v="Missing Information"/>
    <s v="Exclude"/>
    <d v="2024-11-11T00:00:00"/>
    <d v="2024-11-11T00:00:00"/>
    <s v="Yes"/>
    <s v="Retail"/>
    <s v="Delhi"/>
    <s v="Delhi"/>
    <n v="1803.25"/>
    <s v="Invalid Profit"/>
    <s v="Exclude"/>
  </r>
  <r>
    <n v="2863"/>
    <s v="Women"/>
    <x v="0"/>
    <x v="9"/>
    <n v="6"/>
    <x v="1"/>
    <x v="6"/>
    <s v="Yes"/>
    <m/>
    <s v="Available"/>
    <n v="8609.77"/>
    <m/>
    <s v="Invalid"/>
    <s v="Exclude"/>
    <n v="0"/>
    <s v="Insufficient Data"/>
    <s v="Missing Information"/>
    <s v="Exclude"/>
    <d v="2024-11-23T00:00:00"/>
    <d v="2024-11-23T00:00:00"/>
    <s v="Yes"/>
    <s v="Retail"/>
    <s v="Pune"/>
    <s v="Pune"/>
    <n v="-711.07"/>
    <s v="Loss Making Sales"/>
    <s v="Exclude"/>
  </r>
  <r>
    <n v="2864"/>
    <s v="Kids"/>
    <x v="1"/>
    <x v="1"/>
    <m/>
    <x v="2"/>
    <x v="4"/>
    <s v="No"/>
    <n v="-1"/>
    <s v="Check Return/Refund"/>
    <n v="6445.79"/>
    <n v="0.45"/>
    <s v="Valid"/>
    <s v="Include"/>
    <n v="-3545.18"/>
    <n v="-3545.1845000000003"/>
    <s v="Negative Revenue"/>
    <s v="Exclude"/>
    <d v="2025-03-23T00:00:00"/>
    <d v="2025-03-23T00:00:00"/>
    <s v="Yes"/>
    <s v="Online"/>
    <s v="bengaluru"/>
    <s v="Bengaluru"/>
    <n v="1534.89"/>
    <s v="Invalid Profit"/>
    <s v="Exclude"/>
  </r>
  <r>
    <n v="2865"/>
    <s v="Women"/>
    <x v="1"/>
    <x v="15"/>
    <m/>
    <x v="2"/>
    <x v="4"/>
    <s v="No"/>
    <n v="1"/>
    <s v="Sold"/>
    <m/>
    <n v="0.71"/>
    <s v="Valid"/>
    <s v="Include"/>
    <n v="0"/>
    <s v="Insufficient Data"/>
    <s v="Missing Information"/>
    <s v="Exclude"/>
    <d v="2024-12-16T00:00:00"/>
    <d v="2024-12-16T00:00:00"/>
    <s v="Yes"/>
    <s v="Retail"/>
    <s v="Kolkata"/>
    <s v="Kolkata"/>
    <n v="-94.06"/>
    <s v="Loss Making Sales"/>
    <s v="Exclude"/>
  </r>
  <r>
    <n v="2866"/>
    <s v="Kids"/>
    <x v="0"/>
    <x v="0"/>
    <n v="11"/>
    <x v="1"/>
    <x v="3"/>
    <s v="Yes"/>
    <n v="2"/>
    <s v="Sold"/>
    <m/>
    <m/>
    <s v="Invalid"/>
    <s v="Exclude"/>
    <n v="0"/>
    <s v="Insufficient Data"/>
    <s v="Missing Information"/>
    <s v="Exclude"/>
    <d v="2025-01-09T00:00:00"/>
    <d v="2025-01-09T00:00:00"/>
    <s v="Yes"/>
    <s v="Online"/>
    <s v="Pune"/>
    <s v="Pune"/>
    <n v="273.27999999999997"/>
    <s v="Invalid Profit"/>
    <s v="Exclude"/>
  </r>
  <r>
    <n v="2867"/>
    <s v="Men"/>
    <x v="1"/>
    <x v="6"/>
    <n v="11"/>
    <x v="1"/>
    <x v="3"/>
    <s v="Yes"/>
    <n v="1"/>
    <s v="Sold"/>
    <n v="9936.58"/>
    <m/>
    <s v="Invalid"/>
    <s v="Exclude"/>
    <n v="0"/>
    <n v="9936.58"/>
    <s v="Valid Revenue"/>
    <s v="Include"/>
    <d v="2025-02-20T00:00:00"/>
    <d v="2025-02-20T00:00:00"/>
    <s v="Yes"/>
    <s v="Online"/>
    <s v="Hyderabad"/>
    <s v="Hyderabad"/>
    <n v="3190.43"/>
    <s v="Valid Profit"/>
    <s v="Include"/>
  </r>
  <r>
    <n v="2868"/>
    <s v="Women"/>
    <x v="3"/>
    <x v="4"/>
    <s v="M"/>
    <x v="0"/>
    <x v="0"/>
    <s v="Yes"/>
    <m/>
    <s v="Available"/>
    <n v="7379.45"/>
    <m/>
    <s v="Invalid"/>
    <s v="Exclude"/>
    <n v="0"/>
    <s v="Insufficient Data"/>
    <s v="Missing Information"/>
    <s v="Exclude"/>
    <d v="2024-10-23T00:00:00"/>
    <d v="2024-10-23T00:00:00"/>
    <s v="Yes"/>
    <s v="Retail"/>
    <s v="Delhi"/>
    <s v="Delhi"/>
    <n v="-688.14"/>
    <s v="Loss Making Sales"/>
    <s v="Exclude"/>
  </r>
  <r>
    <n v="2869"/>
    <s v="Kids"/>
    <x v="1"/>
    <x v="2"/>
    <s v="M"/>
    <x v="0"/>
    <x v="0"/>
    <s v="Yes"/>
    <n v="4"/>
    <s v="Sold"/>
    <m/>
    <m/>
    <s v="Invalid"/>
    <s v="Exclude"/>
    <n v="0"/>
    <s v="Insufficient Data"/>
    <s v="Missing Information"/>
    <s v="Exclude"/>
    <d v="2024-07-26T00:00:00"/>
    <d v="2024-07-26T00:00:00"/>
    <s v="Yes"/>
    <s v="Online"/>
    <s v="Pune"/>
    <s v="Pune"/>
    <n v="1550.3"/>
    <s v="Valid Profit"/>
    <s v="Include"/>
  </r>
  <r>
    <n v="2870"/>
    <s v="Kids"/>
    <x v="0"/>
    <x v="9"/>
    <s v="M"/>
    <x v="0"/>
    <x v="0"/>
    <s v="Yes"/>
    <n v="1"/>
    <s v="Sold"/>
    <n v="9633.68"/>
    <m/>
    <s v="Invalid"/>
    <s v="Exclude"/>
    <n v="0"/>
    <n v="9633.68"/>
    <s v="Valid Revenue"/>
    <s v="Include"/>
    <d v="2024-10-05T00:00:00"/>
    <d v="2024-10-05T00:00:00"/>
    <s v="Yes"/>
    <s v="Retail"/>
    <s v="Delhi"/>
    <s v="Delhi"/>
    <n v="771.96"/>
    <s v="Valid Profit"/>
    <s v="Include"/>
  </r>
  <r>
    <n v="2871"/>
    <s v="Men"/>
    <x v="0"/>
    <x v="5"/>
    <s v="M"/>
    <x v="0"/>
    <x v="0"/>
    <s v="Yes"/>
    <n v="1"/>
    <s v="Sold"/>
    <n v="2294.09"/>
    <m/>
    <s v="Invalid"/>
    <s v="Exclude"/>
    <n v="0"/>
    <n v="2294.09"/>
    <s v="Valid Revenue"/>
    <s v="Include"/>
    <d v="2025-07-22T00:00:00"/>
    <d v="2025-07-22T00:00:00"/>
    <s v="Yes"/>
    <s v="Retail"/>
    <s v="Bangalore"/>
    <s v="Bangalore"/>
    <n v="1002.21"/>
    <s v="Valid Profit"/>
    <s v="Include"/>
  </r>
  <r>
    <n v="2872"/>
    <s v="Men"/>
    <x v="4"/>
    <x v="12"/>
    <s v="M"/>
    <x v="0"/>
    <x v="0"/>
    <s v="Yes"/>
    <m/>
    <s v="Available"/>
    <n v="3953.13"/>
    <m/>
    <s v="Invalid"/>
    <s v="Exclude"/>
    <n v="0"/>
    <s v="Insufficient Data"/>
    <s v="Missing Information"/>
    <s v="Exclude"/>
    <d v="2024-01-08T00:00:00"/>
    <d v="2024-01-08T00:00:00"/>
    <s v="Yes"/>
    <s v="Online"/>
    <s v="Kolkata"/>
    <s v="Kolkata"/>
    <n v="3414.32"/>
    <s v="Valid Profit"/>
    <s v="Include"/>
  </r>
  <r>
    <n v="2873"/>
    <s v="Women"/>
    <x v="3"/>
    <x v="10"/>
    <m/>
    <x v="2"/>
    <x v="4"/>
    <s v="No"/>
    <m/>
    <s v="Available"/>
    <n v="9050.52"/>
    <n v="0.86"/>
    <s v="Valid"/>
    <s v="Include"/>
    <n v="0"/>
    <s v="Insufficient Data"/>
    <s v="Missing Information"/>
    <s v="Exclude"/>
    <m/>
    <s v="Missing Date"/>
    <s v="No"/>
    <s v="Retail"/>
    <s v="bengaluru"/>
    <s v="Bengaluru"/>
    <n v="3364.79"/>
    <s v="Valid Profit"/>
    <s v="Include"/>
  </r>
  <r>
    <n v="2874"/>
    <s v="Women"/>
    <x v="1"/>
    <x v="6"/>
    <s v="L"/>
    <x v="0"/>
    <x v="1"/>
    <s v="Yes"/>
    <m/>
    <s v="Available"/>
    <m/>
    <n v="0.01"/>
    <s v="Valid"/>
    <s v="Include"/>
    <n v="0"/>
    <s v="Insufficient Data"/>
    <s v="Missing Information"/>
    <s v="Exclude"/>
    <d v="2024-03-04T00:00:00"/>
    <d v="2024-03-04T00:00:00"/>
    <s v="Yes"/>
    <s v="Retail"/>
    <s v="Delhi"/>
    <s v="Delhi"/>
    <n v="-109.71"/>
    <s v="Loss Making Sales"/>
    <s v="Exclude"/>
  </r>
  <r>
    <n v="2875"/>
    <s v="Women"/>
    <x v="2"/>
    <x v="17"/>
    <s v="L"/>
    <x v="0"/>
    <x v="1"/>
    <s v="Yes"/>
    <n v="4"/>
    <s v="Sold"/>
    <n v="7401.53"/>
    <m/>
    <s v="Invalid"/>
    <s v="Exclude"/>
    <n v="0"/>
    <n v="29606.12"/>
    <s v="Valid Revenue"/>
    <s v="Include"/>
    <d v="2024-09-16T00:00:00"/>
    <d v="2024-09-16T00:00:00"/>
    <s v="Yes"/>
    <s v="Retail"/>
    <s v="Bangalore"/>
    <s v="Bangalore"/>
    <n v="1559.28"/>
    <s v="Valid Profit"/>
    <s v="Include"/>
  </r>
  <r>
    <n v="2876"/>
    <s v="Kids"/>
    <x v="2"/>
    <x v="7"/>
    <m/>
    <x v="2"/>
    <x v="4"/>
    <s v="No"/>
    <m/>
    <s v="Available"/>
    <m/>
    <m/>
    <s v="Invalid"/>
    <s v="Exclude"/>
    <n v="0"/>
    <s v="Insufficient Data"/>
    <s v="Missing Information"/>
    <s v="Exclude"/>
    <d v="2024-08-21T00:00:00"/>
    <d v="2024-08-21T00:00:00"/>
    <s v="Yes"/>
    <s v="Retail"/>
    <s v="Hyderabad"/>
    <s v="Hyderabad"/>
    <n v="-94.98"/>
    <s v="Loss Making Sales"/>
    <s v="Exclude"/>
  </r>
  <r>
    <n v="2877"/>
    <s v="Women"/>
    <x v="4"/>
    <x v="12"/>
    <m/>
    <x v="2"/>
    <x v="4"/>
    <s v="No"/>
    <m/>
    <s v="Available"/>
    <m/>
    <m/>
    <s v="Invalid"/>
    <s v="Exclude"/>
    <n v="0"/>
    <s v="Insufficient Data"/>
    <s v="Missing Information"/>
    <s v="Exclude"/>
    <d v="2024-12-08T00:00:00"/>
    <d v="2024-12-08T00:00:00"/>
    <s v="Yes"/>
    <s v="Retail"/>
    <s v="Kolkata"/>
    <s v="Kolkata"/>
    <n v="3327.04"/>
    <s v="Valid Profit"/>
    <s v="Include"/>
  </r>
  <r>
    <n v="2878"/>
    <s v="Women"/>
    <x v="0"/>
    <x v="14"/>
    <s v="M"/>
    <x v="0"/>
    <x v="0"/>
    <s v="Yes"/>
    <m/>
    <s v="Available"/>
    <n v="9213.58"/>
    <n v="1.23"/>
    <s v="Invalid"/>
    <s v="Exclude"/>
    <n v="0"/>
    <s v="Insufficient Data"/>
    <s v="Missing Information"/>
    <s v="Exclude"/>
    <m/>
    <s v="Missing Date"/>
    <s v="No"/>
    <s v="Retail"/>
    <s v="Hyderabad"/>
    <s v="Hyderabad"/>
    <n v="3968.86"/>
    <s v="Valid Profit"/>
    <s v="Include"/>
  </r>
  <r>
    <n v="2879"/>
    <s v="Kids"/>
    <x v="4"/>
    <x v="13"/>
    <s v="M"/>
    <x v="0"/>
    <x v="0"/>
    <s v="Yes"/>
    <m/>
    <s v="Available"/>
    <n v="2831.62"/>
    <m/>
    <s v="Invalid"/>
    <s v="Exclude"/>
    <n v="0"/>
    <s v="Insufficient Data"/>
    <s v="Missing Information"/>
    <s v="Exclude"/>
    <d v="2025-02-03T00:00:00"/>
    <d v="2025-02-03T00:00:00"/>
    <s v="Yes"/>
    <s v="Retail"/>
    <s v="bengaluru"/>
    <s v="Bengaluru"/>
    <n v="1053.25"/>
    <s v="Valid Profit"/>
    <s v="Include"/>
  </r>
  <r>
    <n v="2880"/>
    <s v="Kids"/>
    <x v="4"/>
    <x v="8"/>
    <n v="9"/>
    <x v="1"/>
    <x v="5"/>
    <s v="Yes"/>
    <n v="0"/>
    <s v="Available"/>
    <n v="8132.33"/>
    <n v="0.63"/>
    <s v="Valid"/>
    <s v="Include"/>
    <n v="0"/>
    <n v="0"/>
    <s v="No Recorded Revenue"/>
    <s v="Exclude"/>
    <d v="2025-05-19T00:00:00"/>
    <d v="2025-05-19T00:00:00"/>
    <s v="Yes"/>
    <s v="Retail"/>
    <s v="Delhi"/>
    <s v="Delhi"/>
    <n v="191.67"/>
    <s v="Invalid Profit"/>
    <s v="Exclude"/>
  </r>
  <r>
    <n v="2050"/>
    <s v="Kids"/>
    <x v="4"/>
    <x v="13"/>
    <n v="6"/>
    <x v="1"/>
    <x v="6"/>
    <s v="Yes"/>
    <n v="3"/>
    <s v="Sold"/>
    <m/>
    <m/>
    <s v="Invalid"/>
    <s v="Exclude"/>
    <n v="0"/>
    <s v="Insufficient Data"/>
    <s v="Missing Information"/>
    <s v="Exclude"/>
    <d v="2025-06-30T00:00:00"/>
    <d v="2025-06-30T00:00:00"/>
    <s v="Yes"/>
    <s v="Retail"/>
    <s v="Kolkata"/>
    <s v="Kolkata"/>
    <n v="-1000.03"/>
    <s v="Loss Making Sales"/>
    <s v="Exclude"/>
  </r>
  <r>
    <n v="2882"/>
    <s v="Men"/>
    <x v="0"/>
    <x v="9"/>
    <n v="9"/>
    <x v="1"/>
    <x v="5"/>
    <s v="Yes"/>
    <n v="2"/>
    <s v="Sold"/>
    <m/>
    <n v="0.9"/>
    <s v="Valid"/>
    <s v="Include"/>
    <n v="0"/>
    <s v="Insufficient Data"/>
    <s v="Missing Information"/>
    <s v="Exclude"/>
    <m/>
    <s v="Missing Date"/>
    <s v="No"/>
    <s v="Retail"/>
    <s v="Kolkata"/>
    <s v="Kolkata"/>
    <n v="-127.44"/>
    <s v="Loss Making Sales"/>
    <s v="Exclude"/>
  </r>
  <r>
    <n v="2883"/>
    <s v="Kids"/>
    <x v="1"/>
    <x v="2"/>
    <m/>
    <x v="2"/>
    <x v="4"/>
    <s v="No"/>
    <m/>
    <s v="Available"/>
    <m/>
    <m/>
    <s v="Invalid"/>
    <s v="Exclude"/>
    <n v="0"/>
    <s v="Insufficient Data"/>
    <s v="Missing Information"/>
    <s v="Exclude"/>
    <d v="2025-03-24T00:00:00"/>
    <d v="2025-03-24T00:00:00"/>
    <s v="Yes"/>
    <s v="Online"/>
    <s v="Delhi"/>
    <s v="Delhi"/>
    <n v="1627.33"/>
    <s v="Valid Profit"/>
    <s v="Include"/>
  </r>
  <r>
    <n v="2884"/>
    <s v="Kids"/>
    <x v="3"/>
    <x v="16"/>
    <n v="7"/>
    <x v="1"/>
    <x v="8"/>
    <s v="Yes"/>
    <m/>
    <s v="Available"/>
    <n v="9897"/>
    <m/>
    <s v="Invalid"/>
    <s v="Exclude"/>
    <n v="0"/>
    <s v="Insufficient Data"/>
    <s v="Missing Information"/>
    <s v="Exclude"/>
    <d v="2025-05-10T00:00:00"/>
    <d v="2025-05-10T00:00:00"/>
    <s v="Yes"/>
    <s v="Online"/>
    <s v="Hyderabad"/>
    <s v="Hyderabad"/>
    <n v="-156.47"/>
    <s v="Loss Making Sales"/>
    <s v="Exclude"/>
  </r>
  <r>
    <n v="2885"/>
    <s v="Women"/>
    <x v="2"/>
    <x v="3"/>
    <s v="XL"/>
    <x v="0"/>
    <x v="2"/>
    <s v="Yes"/>
    <n v="0"/>
    <s v="Available"/>
    <n v="7671.31"/>
    <m/>
    <s v="Invalid"/>
    <s v="Exclude"/>
    <n v="0"/>
    <n v="0"/>
    <s v="No Recorded Revenue"/>
    <s v="Exclude"/>
    <m/>
    <s v="Missing Date"/>
    <s v="No"/>
    <s v="Retail"/>
    <s v="Kolkata"/>
    <s v="Kolkata"/>
    <n v="3394.27"/>
    <s v="Invalid Profit"/>
    <s v="Exclude"/>
  </r>
  <r>
    <n v="2886"/>
    <s v="Kids"/>
    <x v="3"/>
    <x v="11"/>
    <s v="XL"/>
    <x v="0"/>
    <x v="2"/>
    <s v="Yes"/>
    <n v="0"/>
    <s v="Available"/>
    <n v="8164.32"/>
    <n v="0.94"/>
    <s v="Valid"/>
    <s v="Include"/>
    <n v="0"/>
    <n v="0"/>
    <s v="No Recorded Revenue"/>
    <s v="Exclude"/>
    <d v="2024-08-19T00:00:00"/>
    <d v="2024-08-19T00:00:00"/>
    <s v="Yes"/>
    <s v="Retail"/>
    <s v="Pune"/>
    <s v="Pune"/>
    <n v="286.3"/>
    <s v="Invalid Profit"/>
    <s v="Exclude"/>
  </r>
  <r>
    <n v="2887"/>
    <s v="Women"/>
    <x v="2"/>
    <x v="7"/>
    <s v="L"/>
    <x v="0"/>
    <x v="1"/>
    <s v="Yes"/>
    <m/>
    <s v="Available"/>
    <n v="9292.33"/>
    <m/>
    <s v="Invalid"/>
    <s v="Exclude"/>
    <n v="0"/>
    <s v="Insufficient Data"/>
    <s v="Missing Information"/>
    <s v="Exclude"/>
    <d v="2024-02-25T00:00:00"/>
    <d v="2024-02-25T00:00:00"/>
    <s v="Yes"/>
    <s v="Online"/>
    <s v="Hyderabad"/>
    <s v="Hyderabad"/>
    <n v="3747.95"/>
    <s v="Invalid Profit"/>
    <s v="Exclude"/>
  </r>
  <r>
    <n v="2888"/>
    <s v="Kids"/>
    <x v="3"/>
    <x v="10"/>
    <s v="L"/>
    <x v="0"/>
    <x v="1"/>
    <s v="Yes"/>
    <m/>
    <s v="Available"/>
    <n v="8956.73"/>
    <n v="1.17"/>
    <s v="Invalid"/>
    <s v="Exclude"/>
    <n v="0"/>
    <s v="Insufficient Data"/>
    <s v="Missing Information"/>
    <s v="Exclude"/>
    <d v="2025-06-24T00:00:00"/>
    <d v="2025-06-24T00:00:00"/>
    <s v="Yes"/>
    <s v="Online"/>
    <s v="Pune"/>
    <s v="Pune"/>
    <n v="2320.4899999999998"/>
    <s v="Invalid Profit"/>
    <s v="Exclude"/>
  </r>
  <r>
    <n v="2889"/>
    <s v="Women"/>
    <x v="4"/>
    <x v="13"/>
    <s v="M"/>
    <x v="0"/>
    <x v="0"/>
    <s v="Yes"/>
    <m/>
    <s v="Available"/>
    <m/>
    <n v="1.23"/>
    <s v="Invalid"/>
    <s v="Exclude"/>
    <n v="0"/>
    <s v="Insufficient Data"/>
    <s v="Missing Information"/>
    <s v="Exclude"/>
    <d v="2024-09-01T00:00:00"/>
    <d v="2024-09-01T00:00:00"/>
    <s v="Yes"/>
    <s v="Online"/>
    <s v="Hyderabad"/>
    <s v="Hyderabad"/>
    <n v="2447.88"/>
    <s v="Valid Profit"/>
    <s v="Include"/>
  </r>
  <r>
    <n v="2890"/>
    <s v="Men"/>
    <x v="1"/>
    <x v="15"/>
    <s v="L"/>
    <x v="0"/>
    <x v="1"/>
    <s v="Yes"/>
    <m/>
    <s v="Available"/>
    <m/>
    <m/>
    <s v="Invalid"/>
    <s v="Exclude"/>
    <n v="0"/>
    <s v="Insufficient Data"/>
    <s v="Missing Information"/>
    <s v="Exclude"/>
    <d v="2025-05-23T00:00:00"/>
    <d v="2025-05-23T00:00:00"/>
    <s v="Yes"/>
    <s v="Retail"/>
    <s v="Bangalore"/>
    <s v="Bangalore"/>
    <n v="-147.78"/>
    <s v="Loss Making Sales"/>
    <s v="Exclude"/>
  </r>
  <r>
    <n v="2891"/>
    <s v="Women"/>
    <x v="3"/>
    <x v="10"/>
    <m/>
    <x v="2"/>
    <x v="4"/>
    <s v="No"/>
    <n v="0"/>
    <s v="Available"/>
    <m/>
    <m/>
    <s v="Invalid"/>
    <s v="Exclude"/>
    <n v="0"/>
    <s v="Insufficient Data"/>
    <s v="Missing Information"/>
    <s v="Exclude"/>
    <m/>
    <s v="Missing Date"/>
    <s v="No"/>
    <s v="Retail"/>
    <s v="Hyderabad"/>
    <s v="Hyderabad"/>
    <n v="439.35"/>
    <s v="Valid Profit"/>
    <s v="Include"/>
  </r>
  <r>
    <n v="2892"/>
    <s v="Women"/>
    <x v="3"/>
    <x v="11"/>
    <s v="M"/>
    <x v="0"/>
    <x v="0"/>
    <s v="Yes"/>
    <n v="4"/>
    <s v="Sold"/>
    <m/>
    <m/>
    <s v="Invalid"/>
    <s v="Exclude"/>
    <n v="0"/>
    <s v="Insufficient Data"/>
    <s v="Missing Information"/>
    <s v="Exclude"/>
    <d v="2024-11-24T00:00:00"/>
    <d v="2024-11-24T00:00:00"/>
    <s v="Yes"/>
    <s v="Online"/>
    <s v="bengaluru"/>
    <s v="Bengaluru"/>
    <n v="-1195.79"/>
    <s v="Loss Making Sales"/>
    <s v="Exclude"/>
  </r>
  <r>
    <n v="2893"/>
    <s v="Women"/>
    <x v="3"/>
    <x v="4"/>
    <n v="10"/>
    <x v="1"/>
    <x v="9"/>
    <s v="Yes"/>
    <n v="1"/>
    <s v="Sold"/>
    <m/>
    <n v="0.61"/>
    <s v="Valid"/>
    <s v="Include"/>
    <n v="0"/>
    <s v="Insufficient Data"/>
    <s v="Missing Information"/>
    <s v="Exclude"/>
    <d v="2025-04-01T00:00:00"/>
    <d v="2025-04-01T00:00:00"/>
    <s v="Yes"/>
    <s v="Retail"/>
    <s v="Delhi"/>
    <s v="Delhi"/>
    <n v="780.43"/>
    <s v="Valid Profit"/>
    <s v="Include"/>
  </r>
  <r>
    <n v="2894"/>
    <s v="Women"/>
    <x v="2"/>
    <x v="18"/>
    <s v="L"/>
    <x v="0"/>
    <x v="1"/>
    <s v="Yes"/>
    <m/>
    <s v="Available"/>
    <m/>
    <m/>
    <s v="Invalid"/>
    <s v="Exclude"/>
    <n v="0"/>
    <s v="Insufficient Data"/>
    <s v="Missing Information"/>
    <s v="Exclude"/>
    <d v="2024-11-20T00:00:00"/>
    <d v="2024-11-20T00:00:00"/>
    <s v="Yes"/>
    <s v="Retail"/>
    <s v="Hyderabad"/>
    <s v="Hyderabad"/>
    <n v="1796.17"/>
    <s v="Valid Profit"/>
    <s v="Include"/>
  </r>
  <r>
    <n v="2895"/>
    <s v="Kids"/>
    <x v="3"/>
    <x v="4"/>
    <m/>
    <x v="2"/>
    <x v="4"/>
    <s v="No"/>
    <n v="3"/>
    <s v="Sold"/>
    <m/>
    <m/>
    <s v="Invalid"/>
    <s v="Exclude"/>
    <n v="0"/>
    <s v="Insufficient Data"/>
    <s v="Missing Information"/>
    <s v="Exclude"/>
    <d v="2024-08-03T00:00:00"/>
    <d v="2024-08-03T00:00:00"/>
    <s v="Yes"/>
    <s v="Online"/>
    <s v="Pune"/>
    <s v="Pune"/>
    <n v="677.85"/>
    <s v="Valid Profit"/>
    <s v="Include"/>
  </r>
  <r>
    <n v="2896"/>
    <s v="Kids"/>
    <x v="0"/>
    <x v="0"/>
    <n v="7"/>
    <x v="1"/>
    <x v="8"/>
    <s v="Yes"/>
    <m/>
    <s v="Available"/>
    <n v="6252.51"/>
    <n v="0.47"/>
    <s v="Valid"/>
    <s v="Include"/>
    <n v="0"/>
    <s v="Insufficient Data"/>
    <s v="Missing Information"/>
    <s v="Exclude"/>
    <d v="2025-02-15T00:00:00"/>
    <d v="2025-02-15T00:00:00"/>
    <s v="Yes"/>
    <s v="Online"/>
    <s v="Delhi"/>
    <s v="Delhi"/>
    <n v="-1104.33"/>
    <s v="Loss Making Sales"/>
    <s v="Exclude"/>
  </r>
  <r>
    <n v="2897"/>
    <s v="Men"/>
    <x v="2"/>
    <x v="7"/>
    <m/>
    <x v="2"/>
    <x v="4"/>
    <s v="No"/>
    <n v="1"/>
    <s v="Sold"/>
    <m/>
    <n v="0.11"/>
    <s v="Valid"/>
    <s v="Include"/>
    <n v="0"/>
    <s v="Insufficient Data"/>
    <s v="Missing Information"/>
    <s v="Exclude"/>
    <m/>
    <s v="Missing Date"/>
    <s v="No"/>
    <s v="Retail"/>
    <s v="Kolkata"/>
    <s v="Kolkata"/>
    <n v="221.95"/>
    <s v="Valid Profit"/>
    <s v="Include"/>
  </r>
  <r>
    <n v="2898"/>
    <s v="Women"/>
    <x v="3"/>
    <x v="11"/>
    <n v="6"/>
    <x v="1"/>
    <x v="6"/>
    <s v="Yes"/>
    <n v="1"/>
    <s v="Sold"/>
    <m/>
    <m/>
    <s v="Invalid"/>
    <s v="Exclude"/>
    <n v="0"/>
    <s v="Insufficient Data"/>
    <s v="Missing Information"/>
    <s v="Exclude"/>
    <m/>
    <s v="Missing Date"/>
    <s v="No"/>
    <s v="Retail"/>
    <s v="Kolkata"/>
    <s v="Kolkata"/>
    <n v="-744.45"/>
    <s v="Loss Making Sales"/>
    <s v="Exclude"/>
  </r>
  <r>
    <n v="2899"/>
    <s v="Men"/>
    <x v="4"/>
    <x v="19"/>
    <s v="L"/>
    <x v="0"/>
    <x v="1"/>
    <s v="Yes"/>
    <n v="3"/>
    <s v="Sold"/>
    <n v="6531.36"/>
    <m/>
    <s v="Invalid"/>
    <s v="Exclude"/>
    <n v="0"/>
    <n v="19594.079999999998"/>
    <s v="Valid Revenue"/>
    <s v="Include"/>
    <d v="2025-05-17T00:00:00"/>
    <d v="2025-05-17T00:00:00"/>
    <s v="Yes"/>
    <s v="Online"/>
    <s v="Mumbai"/>
    <s v="Mumbai"/>
    <n v="-91.78"/>
    <s v="Loss Making Sales"/>
    <s v="Exclude"/>
  </r>
  <r>
    <n v="2006"/>
    <s v="Men"/>
    <x v="2"/>
    <x v="7"/>
    <s v="XL"/>
    <x v="0"/>
    <x v="2"/>
    <s v="Yes"/>
    <n v="2"/>
    <s v="Sold"/>
    <m/>
    <m/>
    <s v="Invalid"/>
    <s v="Exclude"/>
    <n v="0"/>
    <s v="Insufficient Data"/>
    <s v="Missing Information"/>
    <s v="Exclude"/>
    <d v="2023-09-26T00:00:00"/>
    <d v="2023-09-26T00:00:00"/>
    <s v="Yes"/>
    <s v="Retail"/>
    <s v="Mumbai"/>
    <s v="Mumbai"/>
    <n v="-716.79"/>
    <s v="Loss Making Sales"/>
    <s v="Exclude"/>
  </r>
  <r>
    <n v="2005"/>
    <s v="Kids"/>
    <x v="1"/>
    <x v="6"/>
    <n v="10"/>
    <x v="1"/>
    <x v="9"/>
    <s v="Yes"/>
    <m/>
    <s v="Available"/>
    <n v="9794.84"/>
    <m/>
    <s v="Invalid"/>
    <s v="Exclude"/>
    <n v="0"/>
    <s v="Insufficient Data"/>
    <s v="Missing Information"/>
    <s v="Exclude"/>
    <m/>
    <s v="Missing Date"/>
    <s v="No"/>
    <s v="Retail"/>
    <s v="Hyderabad"/>
    <s v="Hyderabad"/>
    <n v="2253.08"/>
    <s v="Valid Profit"/>
    <s v="Include"/>
  </r>
  <r>
    <n v="2902"/>
    <s v="Kids"/>
    <x v="4"/>
    <x v="12"/>
    <n v="10"/>
    <x v="1"/>
    <x v="9"/>
    <s v="Yes"/>
    <m/>
    <s v="Available"/>
    <n v="8138.68"/>
    <m/>
    <s v="Invalid"/>
    <s v="Exclude"/>
    <n v="0"/>
    <s v="Insufficient Data"/>
    <s v="Missing Information"/>
    <s v="Exclude"/>
    <d v="2025-05-13T00:00:00"/>
    <d v="2025-05-13T00:00:00"/>
    <s v="Yes"/>
    <s v="Retail"/>
    <s v="Kolkata"/>
    <s v="Kolkata"/>
    <n v="2604.35"/>
    <s v="Valid Profit"/>
    <s v="Include"/>
  </r>
  <r>
    <n v="2903"/>
    <s v="Men"/>
    <x v="1"/>
    <x v="15"/>
    <s v="M"/>
    <x v="0"/>
    <x v="0"/>
    <s v="Yes"/>
    <m/>
    <s v="Available"/>
    <n v="2735.54"/>
    <m/>
    <s v="Invalid"/>
    <s v="Exclude"/>
    <n v="0"/>
    <s v="Insufficient Data"/>
    <s v="Missing Information"/>
    <s v="Exclude"/>
    <d v="2024-09-05T00:00:00"/>
    <d v="2024-09-05T00:00:00"/>
    <s v="Yes"/>
    <s v="Retail"/>
    <s v="Delhi"/>
    <s v="Delhi"/>
    <n v="2944.26"/>
    <s v="Valid Profit"/>
    <s v="Include"/>
  </r>
  <r>
    <n v="2904"/>
    <s v="Women"/>
    <x v="1"/>
    <x v="1"/>
    <n v="9"/>
    <x v="1"/>
    <x v="5"/>
    <s v="Yes"/>
    <n v="2"/>
    <s v="Sold"/>
    <n v="8644.67"/>
    <n v="0.54"/>
    <s v="Valid"/>
    <s v="Include"/>
    <n v="7953.1"/>
    <n v="7953.0963999999994"/>
    <s v="Valid Revenue"/>
    <s v="Include"/>
    <d v="2025-04-29T00:00:00"/>
    <d v="2025-04-29T00:00:00"/>
    <s v="Yes"/>
    <s v="Online"/>
    <s v="bengaluru"/>
    <s v="Bengaluru"/>
    <n v="2711.75"/>
    <s v="Valid Profit"/>
    <s v="Include"/>
  </r>
  <r>
    <n v="2905"/>
    <s v="Men"/>
    <x v="3"/>
    <x v="4"/>
    <s v="M"/>
    <x v="0"/>
    <x v="0"/>
    <s v="Yes"/>
    <m/>
    <s v="Available"/>
    <n v="5762.39"/>
    <m/>
    <s v="Invalid"/>
    <s v="Exclude"/>
    <n v="0"/>
    <s v="Insufficient Data"/>
    <s v="Missing Information"/>
    <s v="Exclude"/>
    <d v="2025-07-15T00:00:00"/>
    <d v="2025-07-15T00:00:00"/>
    <s v="Yes"/>
    <s v="Retail"/>
    <s v="Hyderabad"/>
    <s v="Hyderabad"/>
    <n v="-584.1"/>
    <s v="Loss Making Sales"/>
    <s v="Exclude"/>
  </r>
  <r>
    <n v="2906"/>
    <s v="Women"/>
    <x v="2"/>
    <x v="7"/>
    <n v="7"/>
    <x v="1"/>
    <x v="8"/>
    <s v="Yes"/>
    <n v="1"/>
    <s v="Sold"/>
    <m/>
    <m/>
    <s v="Invalid"/>
    <s v="Exclude"/>
    <n v="0"/>
    <s v="Insufficient Data"/>
    <s v="Missing Information"/>
    <s v="Exclude"/>
    <d v="2024-08-25T00:00:00"/>
    <d v="2024-08-25T00:00:00"/>
    <s v="Yes"/>
    <s v="Retail"/>
    <s v="Delhi"/>
    <s v="Delhi"/>
    <n v="-291.45"/>
    <s v="Loss Making Sales"/>
    <s v="Exclude"/>
  </r>
  <r>
    <n v="2907"/>
    <s v="Men"/>
    <x v="1"/>
    <x v="2"/>
    <s v="L"/>
    <x v="0"/>
    <x v="1"/>
    <s v="Yes"/>
    <m/>
    <s v="Available"/>
    <n v="8432.5"/>
    <m/>
    <s v="Invalid"/>
    <s v="Exclude"/>
    <n v="0"/>
    <s v="Insufficient Data"/>
    <s v="Missing Information"/>
    <s v="Exclude"/>
    <d v="2024-02-25T00:00:00"/>
    <d v="2024-02-25T00:00:00"/>
    <s v="Yes"/>
    <s v="Retail"/>
    <s v="Kolkata"/>
    <s v="Kolkata"/>
    <n v="3790.63"/>
    <s v="Valid Profit"/>
    <s v="Include"/>
  </r>
  <r>
    <n v="2908"/>
    <s v="Men"/>
    <x v="3"/>
    <x v="16"/>
    <s v="M"/>
    <x v="0"/>
    <x v="0"/>
    <s v="Yes"/>
    <m/>
    <s v="Available"/>
    <m/>
    <n v="0.53"/>
    <s v="Valid"/>
    <s v="Include"/>
    <n v="0"/>
    <s v="Insufficient Data"/>
    <s v="Missing Information"/>
    <s v="Exclude"/>
    <d v="2024-11-22T00:00:00"/>
    <d v="2024-11-22T00:00:00"/>
    <s v="Yes"/>
    <s v="Retail"/>
    <s v="Hyderabad"/>
    <s v="Hyderabad"/>
    <n v="-74"/>
    <s v="Loss Making Sales"/>
    <s v="Exclude"/>
  </r>
  <r>
    <n v="2909"/>
    <s v="Women"/>
    <x v="3"/>
    <x v="10"/>
    <s v="XL"/>
    <x v="0"/>
    <x v="2"/>
    <s v="Yes"/>
    <m/>
    <s v="Available"/>
    <n v="7617.75"/>
    <n v="0.33"/>
    <s v="Valid"/>
    <s v="Include"/>
    <n v="0"/>
    <s v="Insufficient Data"/>
    <s v="Missing Information"/>
    <s v="Exclude"/>
    <d v="2024-08-20T00:00:00"/>
    <d v="2024-08-20T00:00:00"/>
    <s v="Yes"/>
    <s v="Retail"/>
    <s v="Pune"/>
    <s v="Pune"/>
    <n v="-186.9"/>
    <s v="Loss Making Sales"/>
    <s v="Exclude"/>
  </r>
  <r>
    <n v="2910"/>
    <s v="Kids"/>
    <x v="0"/>
    <x v="5"/>
    <n v="9"/>
    <x v="1"/>
    <x v="5"/>
    <s v="Yes"/>
    <m/>
    <s v="Available"/>
    <m/>
    <n v="0.49"/>
    <s v="Valid"/>
    <s v="Include"/>
    <n v="0"/>
    <s v="Insufficient Data"/>
    <s v="Missing Information"/>
    <s v="Exclude"/>
    <d v="2025-04-15T00:00:00"/>
    <d v="2025-04-15T00:00:00"/>
    <s v="Yes"/>
    <s v="Retail"/>
    <s v="bengaluru"/>
    <s v="Bengaluru"/>
    <n v="1818.49"/>
    <s v="Valid Profit"/>
    <s v="Include"/>
  </r>
  <r>
    <n v="2911"/>
    <s v="Kids"/>
    <x v="4"/>
    <x v="13"/>
    <s v="M"/>
    <x v="0"/>
    <x v="0"/>
    <s v="Yes"/>
    <m/>
    <s v="Available"/>
    <m/>
    <m/>
    <s v="Invalid"/>
    <s v="Exclude"/>
    <n v="0"/>
    <s v="Insufficient Data"/>
    <s v="Missing Information"/>
    <s v="Exclude"/>
    <d v="2023-10-26T00:00:00"/>
    <d v="2023-10-26T00:00:00"/>
    <s v="Yes"/>
    <s v="Retail"/>
    <s v="Mumbai"/>
    <s v="Mumbai"/>
    <n v="927.88"/>
    <s v="Valid Profit"/>
    <s v="Include"/>
  </r>
  <r>
    <n v="2912"/>
    <s v="Kids"/>
    <x v="3"/>
    <x v="4"/>
    <s v="XL"/>
    <x v="0"/>
    <x v="2"/>
    <s v="Yes"/>
    <n v="2"/>
    <s v="Sold"/>
    <n v="9839.6299999999992"/>
    <n v="0.98"/>
    <s v="Valid"/>
    <s v="Include"/>
    <n v="393.59"/>
    <n v="393.58520000000033"/>
    <s v="Valid Revenue"/>
    <s v="Include"/>
    <d v="2024-03-07T00:00:00"/>
    <d v="2024-03-07T00:00:00"/>
    <s v="Yes"/>
    <s v="Online"/>
    <s v="bengaluru"/>
    <s v="Bengaluru"/>
    <n v="1218.22"/>
    <s v="Invalid Profit"/>
    <s v="Exclude"/>
  </r>
  <r>
    <n v="2913"/>
    <s v="Women"/>
    <x v="2"/>
    <x v="17"/>
    <n v="8"/>
    <x v="1"/>
    <x v="10"/>
    <s v="Yes"/>
    <m/>
    <s v="Available"/>
    <m/>
    <n v="0.3"/>
    <s v="Valid"/>
    <s v="Include"/>
    <n v="0"/>
    <s v="Insufficient Data"/>
    <s v="Missing Information"/>
    <s v="Exclude"/>
    <d v="2025-06-25T00:00:00"/>
    <d v="2025-06-25T00:00:00"/>
    <s v="Yes"/>
    <s v="Online"/>
    <s v="Pune"/>
    <s v="Pune"/>
    <n v="-1036.78"/>
    <s v="Loss Making Sales"/>
    <s v="Exclude"/>
  </r>
  <r>
    <n v="2914"/>
    <s v="Men"/>
    <x v="1"/>
    <x v="1"/>
    <s v="L"/>
    <x v="0"/>
    <x v="1"/>
    <s v="Yes"/>
    <m/>
    <s v="Available"/>
    <n v="7603.38"/>
    <n v="1.25"/>
    <s v="Invalid"/>
    <s v="Exclude"/>
    <n v="0"/>
    <s v="Insufficient Data"/>
    <s v="Missing Information"/>
    <s v="Exclude"/>
    <d v="2025-03-25T00:00:00"/>
    <d v="2025-03-25T00:00:00"/>
    <s v="Yes"/>
    <s v="Online"/>
    <s v="Mumbai"/>
    <s v="Mumbai"/>
    <n v="-950.86"/>
    <s v="Loss Making Sales"/>
    <s v="Exclude"/>
  </r>
  <r>
    <n v="2915"/>
    <s v="Men"/>
    <x v="4"/>
    <x v="12"/>
    <s v="XL"/>
    <x v="0"/>
    <x v="2"/>
    <s v="Yes"/>
    <n v="1"/>
    <s v="Sold"/>
    <n v="4994.83"/>
    <m/>
    <s v="Invalid"/>
    <s v="Exclude"/>
    <n v="0"/>
    <n v="4994.83"/>
    <s v="Valid Revenue"/>
    <s v="Include"/>
    <m/>
    <s v="Missing Date"/>
    <s v="No"/>
    <s v="Retail"/>
    <s v="Mumbai"/>
    <s v="Mumbai"/>
    <n v="629.34"/>
    <s v="Valid Profit"/>
    <s v="Include"/>
  </r>
  <r>
    <n v="2916"/>
    <s v="Kids"/>
    <x v="2"/>
    <x v="3"/>
    <s v="XL"/>
    <x v="0"/>
    <x v="2"/>
    <s v="Yes"/>
    <m/>
    <s v="Available"/>
    <m/>
    <m/>
    <s v="Invalid"/>
    <s v="Exclude"/>
    <n v="0"/>
    <s v="Insufficient Data"/>
    <s v="Missing Information"/>
    <s v="Exclude"/>
    <d v="2024-08-05T00:00:00"/>
    <d v="2024-08-05T00:00:00"/>
    <s v="Yes"/>
    <s v="Retail"/>
    <s v="Hyderabad"/>
    <s v="Hyderabad"/>
    <n v="-1121.25"/>
    <s v="Loss Making Sales"/>
    <s v="Exclude"/>
  </r>
  <r>
    <n v="2917"/>
    <s v="Men"/>
    <x v="1"/>
    <x v="15"/>
    <m/>
    <x v="2"/>
    <x v="4"/>
    <s v="No"/>
    <n v="1"/>
    <s v="Sold"/>
    <n v="3204.72"/>
    <m/>
    <s v="Invalid"/>
    <s v="Exclude"/>
    <n v="0"/>
    <n v="3204.72"/>
    <s v="Valid Revenue"/>
    <s v="Include"/>
    <d v="2024-12-21T00:00:00"/>
    <d v="2024-12-21T00:00:00"/>
    <s v="Yes"/>
    <s v="Retail"/>
    <s v="Bangalore"/>
    <s v="Bangalore"/>
    <n v="1916.14"/>
    <s v="Valid Profit"/>
    <s v="Include"/>
  </r>
  <r>
    <n v="2918"/>
    <s v="Men"/>
    <x v="0"/>
    <x v="0"/>
    <s v="M"/>
    <x v="0"/>
    <x v="0"/>
    <s v="Yes"/>
    <m/>
    <s v="Available"/>
    <m/>
    <m/>
    <s v="Invalid"/>
    <s v="Exclude"/>
    <n v="0"/>
    <s v="Insufficient Data"/>
    <s v="Missing Information"/>
    <s v="Exclude"/>
    <d v="2024-11-07T00:00:00"/>
    <d v="2024-11-07T00:00:00"/>
    <s v="Yes"/>
    <s v="Retail"/>
    <s v="Mumbai"/>
    <s v="Mumbai"/>
    <n v="1398.13"/>
    <s v="Valid Profit"/>
    <s v="Include"/>
  </r>
  <r>
    <n v="2919"/>
    <s v="Men"/>
    <x v="1"/>
    <x v="2"/>
    <s v="M"/>
    <x v="0"/>
    <x v="0"/>
    <s v="Yes"/>
    <m/>
    <s v="Available"/>
    <n v="7323.53"/>
    <m/>
    <s v="Invalid"/>
    <s v="Exclude"/>
    <n v="0"/>
    <s v="Insufficient Data"/>
    <s v="Missing Information"/>
    <s v="Exclude"/>
    <d v="2025-04-01T00:00:00"/>
    <d v="2025-04-01T00:00:00"/>
    <s v="Yes"/>
    <s v="Retail"/>
    <s v="Bangalore"/>
    <s v="Bangalore"/>
    <n v="488.37"/>
    <s v="Valid Profit"/>
    <s v="Include"/>
  </r>
  <r>
    <n v="2920"/>
    <s v="Kids"/>
    <x v="1"/>
    <x v="6"/>
    <n v="9"/>
    <x v="1"/>
    <x v="5"/>
    <s v="Yes"/>
    <n v="2"/>
    <s v="Sold"/>
    <n v="5891.32"/>
    <n v="1.18"/>
    <s v="Invalid"/>
    <s v="Exclude"/>
    <n v="-2120.88"/>
    <s v="Insufficient Data"/>
    <s v="Missing Information"/>
    <s v="Exclude"/>
    <m/>
    <s v="Missing Date"/>
    <s v="No"/>
    <s v="Retail"/>
    <s v="Kolkata"/>
    <s v="Kolkata"/>
    <n v="345.7"/>
    <s v="Valid Profit"/>
    <s v="Include"/>
  </r>
  <r>
    <n v="2921"/>
    <s v="Kids"/>
    <x v="0"/>
    <x v="9"/>
    <s v="M"/>
    <x v="0"/>
    <x v="0"/>
    <s v="Yes"/>
    <m/>
    <s v="Available"/>
    <n v="9092.33"/>
    <n v="0.39"/>
    <s v="Valid"/>
    <s v="Include"/>
    <n v="0"/>
    <s v="Insufficient Data"/>
    <s v="Missing Information"/>
    <s v="Exclude"/>
    <d v="2025-01-13T00:00:00"/>
    <d v="2025-01-13T00:00:00"/>
    <s v="Yes"/>
    <s v="Retail"/>
    <s v="Bangalore"/>
    <s v="Bangalore"/>
    <n v="2826.57"/>
    <s v="Valid Profit"/>
    <s v="Include"/>
  </r>
  <r>
    <n v="2922"/>
    <s v="Kids"/>
    <x v="1"/>
    <x v="1"/>
    <s v="XL"/>
    <x v="0"/>
    <x v="2"/>
    <s v="Yes"/>
    <n v="2"/>
    <s v="Sold"/>
    <m/>
    <n v="1.2"/>
    <s v="Invalid"/>
    <s v="Exclude"/>
    <n v="0"/>
    <s v="Insufficient Data"/>
    <s v="Missing Information"/>
    <s v="Exclude"/>
    <d v="2025-01-16T00:00:00"/>
    <d v="2025-01-16T00:00:00"/>
    <s v="Yes"/>
    <s v="Online"/>
    <s v="Kolkata"/>
    <s v="Kolkata"/>
    <n v="3495.67"/>
    <s v="Valid Profit"/>
    <s v="Include"/>
  </r>
  <r>
    <n v="2923"/>
    <s v="Women"/>
    <x v="0"/>
    <x v="9"/>
    <s v="XL"/>
    <x v="0"/>
    <x v="2"/>
    <s v="Yes"/>
    <m/>
    <s v="Available"/>
    <n v="6991.93"/>
    <m/>
    <s v="Invalid"/>
    <s v="Exclude"/>
    <n v="0"/>
    <s v="Insufficient Data"/>
    <s v="Missing Information"/>
    <s v="Exclude"/>
    <m/>
    <s v="Missing Date"/>
    <s v="No"/>
    <s v="Online"/>
    <s v="Mumbai"/>
    <s v="Mumbai"/>
    <n v="-371.76"/>
    <s v="Loss Making Sales"/>
    <s v="Exclude"/>
  </r>
  <r>
    <n v="2924"/>
    <s v="Women"/>
    <x v="4"/>
    <x v="19"/>
    <s v="XL"/>
    <x v="0"/>
    <x v="2"/>
    <s v="Yes"/>
    <m/>
    <s v="Available"/>
    <n v="8776.01"/>
    <m/>
    <s v="Invalid"/>
    <s v="Exclude"/>
    <n v="0"/>
    <s v="Insufficient Data"/>
    <s v="Missing Information"/>
    <s v="Exclude"/>
    <m/>
    <s v="Missing Date"/>
    <s v="No"/>
    <s v="Retail"/>
    <s v="bengaluru"/>
    <s v="Bengaluru"/>
    <n v="-71.05"/>
    <s v="Loss Making Sales"/>
    <s v="Exclude"/>
  </r>
  <r>
    <n v="2006"/>
    <s v="Men"/>
    <x v="2"/>
    <x v="7"/>
    <s v="XL"/>
    <x v="0"/>
    <x v="2"/>
    <s v="Yes"/>
    <n v="4"/>
    <s v="Sold"/>
    <n v="6064.42"/>
    <m/>
    <s v="Invalid"/>
    <s v="Exclude"/>
    <n v="0"/>
    <n v="24257.68"/>
    <s v="Valid Revenue"/>
    <s v="Include"/>
    <m/>
    <s v="Missing Date"/>
    <s v="No"/>
    <s v="Online"/>
    <s v="Hyderabad"/>
    <s v="Hyderabad"/>
    <n v="2936.55"/>
    <s v="Valid Profit"/>
    <s v="Include"/>
  </r>
  <r>
    <n v="2026"/>
    <s v="Women"/>
    <x v="1"/>
    <x v="2"/>
    <m/>
    <x v="2"/>
    <x v="4"/>
    <s v="No"/>
    <m/>
    <s v="Available"/>
    <m/>
    <m/>
    <s v="Invalid"/>
    <s v="Exclude"/>
    <n v="0"/>
    <s v="Insufficient Data"/>
    <s v="Missing Information"/>
    <s v="Exclude"/>
    <d v="2024-10-01T00:00:00"/>
    <d v="2024-10-01T00:00:00"/>
    <s v="Yes"/>
    <s v="Retail"/>
    <s v="Mumbai"/>
    <s v="Mumbai"/>
    <n v="111.21"/>
    <s v="Valid Profit"/>
    <s v="Include"/>
  </r>
  <r>
    <n v="2927"/>
    <s v="Men"/>
    <x v="0"/>
    <x v="5"/>
    <s v="L"/>
    <x v="0"/>
    <x v="1"/>
    <s v="Yes"/>
    <m/>
    <s v="Available"/>
    <n v="6316.75"/>
    <m/>
    <s v="Invalid"/>
    <s v="Exclude"/>
    <n v="0"/>
    <s v="Insufficient Data"/>
    <s v="Missing Information"/>
    <s v="Exclude"/>
    <m/>
    <s v="Missing Date"/>
    <s v="No"/>
    <s v="Retail"/>
    <s v="Mumbai"/>
    <s v="Mumbai"/>
    <n v="1560.89"/>
    <s v="Valid Profit"/>
    <s v="Include"/>
  </r>
  <r>
    <n v="2928"/>
    <s v="Women"/>
    <x v="2"/>
    <x v="7"/>
    <n v="6"/>
    <x v="1"/>
    <x v="6"/>
    <s v="Yes"/>
    <n v="3"/>
    <s v="Sold"/>
    <m/>
    <m/>
    <s v="Invalid"/>
    <s v="Exclude"/>
    <n v="0"/>
    <s v="Insufficient Data"/>
    <s v="Missing Information"/>
    <s v="Exclude"/>
    <d v="2024-09-07T00:00:00"/>
    <d v="2024-09-07T00:00:00"/>
    <s v="Yes"/>
    <s v="Online"/>
    <s v="Delhi"/>
    <s v="Delhi"/>
    <n v="-1064.8599999999999"/>
    <s v="Loss Making Sales"/>
    <s v="Exclude"/>
  </r>
  <r>
    <n v="2929"/>
    <s v="Kids"/>
    <x v="1"/>
    <x v="1"/>
    <s v="M"/>
    <x v="0"/>
    <x v="0"/>
    <s v="Yes"/>
    <m/>
    <s v="Available"/>
    <n v="6589.95"/>
    <m/>
    <s v="Invalid"/>
    <s v="Exclude"/>
    <n v="0"/>
    <s v="Insufficient Data"/>
    <s v="Missing Information"/>
    <s v="Exclude"/>
    <d v="2024-04-01T00:00:00"/>
    <d v="2024-04-01T00:00:00"/>
    <s v="Yes"/>
    <s v="Retail"/>
    <s v="Hyderabad"/>
    <s v="Hyderabad"/>
    <n v="157.26"/>
    <s v="Valid Profit"/>
    <s v="Include"/>
  </r>
  <r>
    <n v="2930"/>
    <s v="Women"/>
    <x v="4"/>
    <x v="8"/>
    <s v="L"/>
    <x v="0"/>
    <x v="1"/>
    <s v="Yes"/>
    <m/>
    <s v="Available"/>
    <m/>
    <n v="0.56999999999999995"/>
    <s v="Valid"/>
    <s v="Include"/>
    <n v="0"/>
    <s v="Insufficient Data"/>
    <s v="Missing Information"/>
    <s v="Exclude"/>
    <d v="2024-12-20T00:00:00"/>
    <d v="2024-12-20T00:00:00"/>
    <s v="Yes"/>
    <s v="Retail"/>
    <s v="Bangalore"/>
    <s v="Bangalore"/>
    <n v="819.42"/>
    <s v="Valid Profit"/>
    <s v="Include"/>
  </r>
  <r>
    <n v="2931"/>
    <s v="Men"/>
    <x v="4"/>
    <x v="13"/>
    <n v="7"/>
    <x v="1"/>
    <x v="8"/>
    <s v="Yes"/>
    <m/>
    <s v="Available"/>
    <m/>
    <m/>
    <s v="Invalid"/>
    <s v="Exclude"/>
    <n v="0"/>
    <s v="Insufficient Data"/>
    <s v="Missing Information"/>
    <s v="Exclude"/>
    <d v="2023-08-25T00:00:00"/>
    <d v="2023-08-25T00:00:00"/>
    <s v="Yes"/>
    <s v="Retail"/>
    <s v="Pune"/>
    <s v="Pune"/>
    <n v="3751.45"/>
    <s v="Valid Profit"/>
    <s v="Include"/>
  </r>
  <r>
    <n v="2932"/>
    <s v="Kids"/>
    <x v="3"/>
    <x v="10"/>
    <n v="12"/>
    <x v="1"/>
    <x v="7"/>
    <s v="Yes"/>
    <n v="0"/>
    <s v="Available"/>
    <m/>
    <n v="0.35"/>
    <s v="Valid"/>
    <s v="Include"/>
    <n v="0"/>
    <s v="Insufficient Data"/>
    <s v="Missing Information"/>
    <s v="Exclude"/>
    <d v="2025-03-01T00:00:00"/>
    <d v="2025-03-01T00:00:00"/>
    <s v="Yes"/>
    <s v="Online"/>
    <s v="Bangalore"/>
    <s v="Bangalore"/>
    <n v="-427.86"/>
    <s v="Loss Making Sales"/>
    <s v="Exclude"/>
  </r>
  <r>
    <n v="2933"/>
    <s v="Women"/>
    <x v="0"/>
    <x v="14"/>
    <m/>
    <x v="2"/>
    <x v="4"/>
    <s v="No"/>
    <n v="2"/>
    <s v="Sold"/>
    <n v="9501.17"/>
    <m/>
    <s v="Invalid"/>
    <s v="Exclude"/>
    <n v="0"/>
    <n v="19002.34"/>
    <s v="Valid Revenue"/>
    <s v="Include"/>
    <d v="2024-04-13T00:00:00"/>
    <d v="2024-04-13T00:00:00"/>
    <s v="Yes"/>
    <s v="Retail"/>
    <s v="Hyderabad"/>
    <s v="Hyderabad"/>
    <n v="1069.32"/>
    <s v="Valid Profit"/>
    <s v="Include"/>
  </r>
  <r>
    <n v="2934"/>
    <s v="Women"/>
    <x v="4"/>
    <x v="19"/>
    <s v="XL"/>
    <x v="0"/>
    <x v="2"/>
    <s v="Yes"/>
    <n v="-1"/>
    <s v="Check Return/Refund"/>
    <n v="2370.91"/>
    <m/>
    <s v="Invalid"/>
    <s v="Exclude"/>
    <n v="0"/>
    <n v="-2370.91"/>
    <s v="Negative Revenue"/>
    <s v="Exclude"/>
    <d v="2024-03-14T00:00:00"/>
    <d v="2024-03-14T00:00:00"/>
    <s v="Yes"/>
    <s v="Online"/>
    <s v="Mumbai"/>
    <s v="Mumbai"/>
    <n v="3043.95"/>
    <s v="Invalid Profit"/>
    <s v="Exclude"/>
  </r>
  <r>
    <n v="2935"/>
    <s v="Men"/>
    <x v="2"/>
    <x v="17"/>
    <s v="L"/>
    <x v="0"/>
    <x v="1"/>
    <s v="Yes"/>
    <n v="4"/>
    <s v="Sold"/>
    <m/>
    <m/>
    <s v="Invalid"/>
    <s v="Exclude"/>
    <n v="0"/>
    <s v="Insufficient Data"/>
    <s v="Missing Information"/>
    <s v="Exclude"/>
    <d v="2024-05-13T00:00:00"/>
    <d v="2024-05-13T00:00:00"/>
    <s v="Yes"/>
    <s v="Online"/>
    <s v="Hyderabad"/>
    <s v="Hyderabad"/>
    <n v="478.07"/>
    <s v="Valid Profit"/>
    <s v="Include"/>
  </r>
  <r>
    <n v="2936"/>
    <s v="Women"/>
    <x v="0"/>
    <x v="5"/>
    <s v="XL"/>
    <x v="0"/>
    <x v="2"/>
    <s v="Yes"/>
    <n v="1"/>
    <s v="Sold"/>
    <n v="6496.58"/>
    <n v="0.28999999999999998"/>
    <s v="Valid"/>
    <s v="Include"/>
    <n v="4612.57"/>
    <n v="4612.5717999999997"/>
    <s v="Valid Revenue"/>
    <s v="Include"/>
    <d v="2024-07-31T00:00:00"/>
    <d v="2024-07-31T00:00:00"/>
    <s v="Yes"/>
    <s v="Retail"/>
    <s v="Pune"/>
    <s v="Pune"/>
    <n v="1933.1"/>
    <s v="Invalid Profit"/>
    <s v="Exclude"/>
  </r>
  <r>
    <n v="2937"/>
    <s v="Women"/>
    <x v="0"/>
    <x v="9"/>
    <n v="8"/>
    <x v="1"/>
    <x v="10"/>
    <s v="Yes"/>
    <m/>
    <s v="Available"/>
    <m/>
    <n v="1.25"/>
    <s v="Invalid"/>
    <s v="Exclude"/>
    <n v="0"/>
    <s v="Insufficient Data"/>
    <s v="Missing Information"/>
    <s v="Exclude"/>
    <m/>
    <s v="Missing Date"/>
    <s v="No"/>
    <s v="Online"/>
    <s v="Delhi"/>
    <s v="Delhi"/>
    <n v="1558.24"/>
    <s v="Valid Profit"/>
    <s v="Include"/>
  </r>
  <r>
    <n v="2938"/>
    <s v="Kids"/>
    <x v="1"/>
    <x v="15"/>
    <s v="L"/>
    <x v="0"/>
    <x v="1"/>
    <s v="Yes"/>
    <n v="1"/>
    <s v="Sold"/>
    <m/>
    <m/>
    <s v="Invalid"/>
    <s v="Exclude"/>
    <n v="0"/>
    <s v="Insufficient Data"/>
    <s v="Missing Information"/>
    <s v="Exclude"/>
    <d v="2025-01-14T00:00:00"/>
    <d v="2025-01-14T00:00:00"/>
    <s v="Yes"/>
    <s v="Online"/>
    <s v="Delhi"/>
    <s v="Delhi"/>
    <n v="2596.64"/>
    <s v="Valid Profit"/>
    <s v="Include"/>
  </r>
  <r>
    <n v="2939"/>
    <s v="Women"/>
    <x v="4"/>
    <x v="8"/>
    <s v="XL"/>
    <x v="0"/>
    <x v="2"/>
    <s v="Yes"/>
    <n v="4"/>
    <s v="Sold"/>
    <n v="6858.76"/>
    <m/>
    <s v="Invalid"/>
    <s v="Exclude"/>
    <n v="0"/>
    <n v="27435.040000000001"/>
    <s v="Valid Revenue"/>
    <s v="Include"/>
    <m/>
    <s v="Missing Date"/>
    <s v="No"/>
    <s v="Retail"/>
    <s v="Mumbai"/>
    <s v="Mumbai"/>
    <n v="639.03"/>
    <s v="Valid Profit"/>
    <s v="Include"/>
  </r>
  <r>
    <n v="2940"/>
    <s v="Women"/>
    <x v="1"/>
    <x v="2"/>
    <s v="L"/>
    <x v="0"/>
    <x v="1"/>
    <s v="Yes"/>
    <n v="-1"/>
    <s v="Check Return/Refund"/>
    <n v="8412.43"/>
    <m/>
    <s v="Invalid"/>
    <s v="Exclude"/>
    <n v="0"/>
    <n v="-8412.43"/>
    <s v="Negative Revenue"/>
    <s v="Exclude"/>
    <d v="2025-05-06T00:00:00"/>
    <d v="2025-05-06T00:00:00"/>
    <s v="Yes"/>
    <s v="Retail"/>
    <s v="Hyderabad"/>
    <s v="Hyderabad"/>
    <n v="-344.67"/>
    <s v="Loss Making Sales"/>
    <s v="Exclude"/>
  </r>
  <r>
    <n v="2941"/>
    <s v="Men"/>
    <x v="2"/>
    <x v="3"/>
    <s v="XL"/>
    <x v="0"/>
    <x v="2"/>
    <s v="Yes"/>
    <n v="-1"/>
    <s v="Check Return/Refund"/>
    <n v="9331.65"/>
    <m/>
    <s v="Invalid"/>
    <s v="Exclude"/>
    <n v="0"/>
    <n v="-9331.65"/>
    <s v="Negative Revenue"/>
    <s v="Exclude"/>
    <d v="2025-05-02T00:00:00"/>
    <d v="2025-05-02T00:00:00"/>
    <s v="Yes"/>
    <s v="Retail"/>
    <s v="Kolkata"/>
    <s v="Kolkata"/>
    <n v="492.35"/>
    <s v="Invalid Profit"/>
    <s v="Exclude"/>
  </r>
  <r>
    <n v="2942"/>
    <s v="Women"/>
    <x v="0"/>
    <x v="5"/>
    <n v="10"/>
    <x v="1"/>
    <x v="9"/>
    <s v="Yes"/>
    <n v="4"/>
    <s v="Sold"/>
    <n v="5222.3900000000003"/>
    <n v="0.56999999999999995"/>
    <s v="Valid"/>
    <s v="Include"/>
    <n v="8982.51"/>
    <n v="8982.5108000000018"/>
    <s v="Valid Revenue"/>
    <s v="Include"/>
    <d v="2025-04-16T00:00:00"/>
    <d v="2025-04-16T00:00:00"/>
    <s v="Yes"/>
    <s v="Online"/>
    <s v="Bangalore"/>
    <s v="Bangalore"/>
    <n v="-68.53"/>
    <s v="Loss Making Sales"/>
    <s v="Exclude"/>
  </r>
  <r>
    <n v="2943"/>
    <s v="Women"/>
    <x v="0"/>
    <x v="0"/>
    <n v="7"/>
    <x v="1"/>
    <x v="8"/>
    <s v="Yes"/>
    <n v="-1"/>
    <s v="Check Return/Refund"/>
    <n v="3390"/>
    <m/>
    <s v="Invalid"/>
    <s v="Exclude"/>
    <n v="0"/>
    <n v="-3390"/>
    <s v="Negative Revenue"/>
    <s v="Exclude"/>
    <d v="2024-10-09T00:00:00"/>
    <d v="2024-10-09T00:00:00"/>
    <s v="Yes"/>
    <s v="Retail"/>
    <s v="Mumbai"/>
    <s v="Mumbai"/>
    <n v="-429.78"/>
    <s v="Loss Making Sales"/>
    <s v="Exclude"/>
  </r>
  <r>
    <n v="2944"/>
    <s v="Women"/>
    <x v="0"/>
    <x v="14"/>
    <m/>
    <x v="2"/>
    <x v="4"/>
    <s v="No"/>
    <m/>
    <s v="Available"/>
    <n v="9738.93"/>
    <m/>
    <s v="Invalid"/>
    <s v="Exclude"/>
    <n v="0"/>
    <s v="Insufficient Data"/>
    <s v="Missing Information"/>
    <s v="Exclude"/>
    <d v="2024-10-06T00:00:00"/>
    <d v="2024-10-06T00:00:00"/>
    <s v="Yes"/>
    <s v="Retail"/>
    <s v="Pune"/>
    <s v="Pune"/>
    <n v="261.36"/>
    <s v="Valid Profit"/>
    <s v="Include"/>
  </r>
  <r>
    <n v="2945"/>
    <s v="Kids"/>
    <x v="4"/>
    <x v="19"/>
    <s v="XL"/>
    <x v="0"/>
    <x v="2"/>
    <s v="Yes"/>
    <n v="-1"/>
    <s v="Check Return/Refund"/>
    <n v="3519.94"/>
    <m/>
    <s v="Invalid"/>
    <s v="Exclude"/>
    <n v="0"/>
    <n v="-3519.94"/>
    <s v="Negative Revenue"/>
    <s v="Exclude"/>
    <m/>
    <s v="Missing Date"/>
    <s v="No"/>
    <s v="Online"/>
    <s v="Mumbai"/>
    <s v="Mumbai"/>
    <n v="3456.5"/>
    <s v="Invalid Profit"/>
    <s v="Exclude"/>
  </r>
  <r>
    <n v="2946"/>
    <s v="Kids"/>
    <x v="3"/>
    <x v="11"/>
    <s v="XL"/>
    <x v="0"/>
    <x v="2"/>
    <s v="Yes"/>
    <m/>
    <s v="Available"/>
    <n v="5691.68"/>
    <n v="0.62"/>
    <s v="Valid"/>
    <s v="Include"/>
    <n v="0"/>
    <s v="Insufficient Data"/>
    <s v="Missing Information"/>
    <s v="Exclude"/>
    <m/>
    <s v="Missing Date"/>
    <s v="No"/>
    <s v="Retail"/>
    <s v="bengaluru"/>
    <s v="Bengaluru"/>
    <n v="3129.43"/>
    <s v="Valid Profit"/>
    <s v="Include"/>
  </r>
  <r>
    <n v="2947"/>
    <s v="Women"/>
    <x v="2"/>
    <x v="3"/>
    <s v="XL"/>
    <x v="0"/>
    <x v="2"/>
    <s v="Yes"/>
    <m/>
    <s v="Available"/>
    <n v="4113.4799999999996"/>
    <n v="0.38"/>
    <s v="Valid"/>
    <s v="Include"/>
    <n v="0"/>
    <s v="Insufficient Data"/>
    <s v="Missing Information"/>
    <s v="Exclude"/>
    <d v="2024-12-04T00:00:00"/>
    <d v="2024-12-04T00:00:00"/>
    <s v="Yes"/>
    <s v="Online"/>
    <s v="Mumbai"/>
    <s v="Mumbai"/>
    <n v="1604.63"/>
    <s v="Invalid Profit"/>
    <s v="Exclude"/>
  </r>
  <r>
    <n v="2948"/>
    <s v="Men"/>
    <x v="4"/>
    <x v="12"/>
    <n v="6"/>
    <x v="1"/>
    <x v="6"/>
    <s v="Yes"/>
    <n v="0"/>
    <s v="Available"/>
    <m/>
    <n v="0.16"/>
    <s v="Valid"/>
    <s v="Include"/>
    <n v="0"/>
    <s v="Insufficient Data"/>
    <s v="Missing Information"/>
    <s v="Exclude"/>
    <d v="2025-04-19T00:00:00"/>
    <d v="2025-04-19T00:00:00"/>
    <s v="Yes"/>
    <s v="Online"/>
    <s v="Kolkata"/>
    <s v="Kolkata"/>
    <n v="1708.88"/>
    <s v="Valid Profit"/>
    <s v="Include"/>
  </r>
  <r>
    <n v="2949"/>
    <s v="Men"/>
    <x v="3"/>
    <x v="4"/>
    <s v="M"/>
    <x v="0"/>
    <x v="0"/>
    <s v="Yes"/>
    <m/>
    <s v="Available"/>
    <m/>
    <n v="0.49"/>
    <s v="Valid"/>
    <s v="Include"/>
    <n v="0"/>
    <s v="Insufficient Data"/>
    <s v="Missing Information"/>
    <s v="Exclude"/>
    <d v="2025-07-05T00:00:00"/>
    <d v="2025-07-05T00:00:00"/>
    <s v="Yes"/>
    <s v="Online"/>
    <s v="Delhi"/>
    <s v="Delhi"/>
    <n v="698.79"/>
    <s v="Valid Profit"/>
    <s v="Include"/>
  </r>
  <r>
    <n v="2950"/>
    <s v="Women"/>
    <x v="3"/>
    <x v="4"/>
    <s v="M"/>
    <x v="0"/>
    <x v="0"/>
    <s v="Yes"/>
    <m/>
    <s v="Available"/>
    <n v="9151.36"/>
    <m/>
    <s v="Invalid"/>
    <s v="Exclude"/>
    <n v="0"/>
    <s v="Insufficient Data"/>
    <s v="Missing Information"/>
    <s v="Exclude"/>
    <m/>
    <s v="Missing Date"/>
    <s v="No"/>
    <s v="Online"/>
    <s v="Pune"/>
    <s v="Pune"/>
    <n v="2540.27"/>
    <s v="Valid Profit"/>
    <s v="Include"/>
  </r>
  <r>
    <n v="2036"/>
    <s v="Women"/>
    <x v="1"/>
    <x v="2"/>
    <s v="XL"/>
    <x v="0"/>
    <x v="2"/>
    <s v="Yes"/>
    <n v="2"/>
    <s v="Sold"/>
    <m/>
    <n v="0.76"/>
    <s v="Valid"/>
    <s v="Include"/>
    <n v="0"/>
    <s v="Insufficient Data"/>
    <s v="Missing Information"/>
    <s v="Exclude"/>
    <m/>
    <s v="Missing Date"/>
    <s v="No"/>
    <s v="Online"/>
    <s v="Mumbai"/>
    <s v="Mumbai"/>
    <n v="2469.75"/>
    <s v="Valid Profit"/>
    <s v="Include"/>
  </r>
  <r>
    <n v="2952"/>
    <s v="Kids"/>
    <x v="0"/>
    <x v="0"/>
    <s v="XL"/>
    <x v="0"/>
    <x v="2"/>
    <s v="Yes"/>
    <m/>
    <s v="Available"/>
    <n v="5443.44"/>
    <m/>
    <s v="Invalid"/>
    <s v="Exclude"/>
    <n v="0"/>
    <s v="Insufficient Data"/>
    <s v="Missing Information"/>
    <s v="Exclude"/>
    <d v="2024-09-13T00:00:00"/>
    <d v="2024-09-13T00:00:00"/>
    <s v="Yes"/>
    <s v="Retail"/>
    <s v="Kolkata"/>
    <s v="Kolkata"/>
    <n v="2237.39"/>
    <s v="Valid Profit"/>
    <s v="Include"/>
  </r>
  <r>
    <n v="2049"/>
    <s v="Men"/>
    <x v="0"/>
    <x v="9"/>
    <s v="M"/>
    <x v="0"/>
    <x v="0"/>
    <s v="Yes"/>
    <n v="2"/>
    <s v="Sold"/>
    <m/>
    <n v="1.08"/>
    <s v="Invalid"/>
    <s v="Exclude"/>
    <n v="0"/>
    <s v="Insufficient Data"/>
    <s v="Missing Information"/>
    <s v="Exclude"/>
    <d v="2024-12-04T00:00:00"/>
    <d v="2024-12-04T00:00:00"/>
    <s v="Yes"/>
    <s v="Online"/>
    <s v="Bangalore"/>
    <s v="Bangalore"/>
    <n v="-400.59"/>
    <s v="Loss Making Sales"/>
    <s v="Exclude"/>
  </r>
  <r>
    <n v="2954"/>
    <s v="Women"/>
    <x v="0"/>
    <x v="5"/>
    <s v="L"/>
    <x v="0"/>
    <x v="1"/>
    <s v="Yes"/>
    <n v="-1"/>
    <s v="Check Return/Refund"/>
    <n v="4709.79"/>
    <m/>
    <s v="Invalid"/>
    <s v="Exclude"/>
    <n v="0"/>
    <n v="-4709.79"/>
    <s v="Negative Revenue"/>
    <s v="Exclude"/>
    <m/>
    <s v="Missing Date"/>
    <s v="No"/>
    <s v="Retail"/>
    <s v="Pune"/>
    <s v="Pune"/>
    <n v="3397.29"/>
    <s v="Invalid Profit"/>
    <s v="Exclude"/>
  </r>
  <r>
    <n v="2955"/>
    <s v="Kids"/>
    <x v="4"/>
    <x v="19"/>
    <s v="XL"/>
    <x v="0"/>
    <x v="2"/>
    <s v="Yes"/>
    <m/>
    <s v="Available"/>
    <n v="9846.09"/>
    <n v="0.12"/>
    <s v="Valid"/>
    <s v="Include"/>
    <n v="0"/>
    <s v="Insufficient Data"/>
    <s v="Missing Information"/>
    <s v="Exclude"/>
    <d v="2024-07-30T00:00:00"/>
    <d v="2024-07-30T00:00:00"/>
    <s v="Yes"/>
    <s v="Retail"/>
    <s v="Kolkata"/>
    <s v="Kolkata"/>
    <n v="2250.9299999999998"/>
    <s v="Valid Profit"/>
    <s v="Include"/>
  </r>
  <r>
    <n v="2956"/>
    <s v="Kids"/>
    <x v="0"/>
    <x v="14"/>
    <m/>
    <x v="2"/>
    <x v="4"/>
    <s v="No"/>
    <n v="4"/>
    <s v="Sold"/>
    <m/>
    <n v="0.86"/>
    <s v="Valid"/>
    <s v="Include"/>
    <n v="0"/>
    <s v="Insufficient Data"/>
    <s v="Missing Information"/>
    <s v="Exclude"/>
    <d v="2024-05-16T00:00:00"/>
    <d v="2024-05-16T00:00:00"/>
    <s v="Yes"/>
    <s v="Online"/>
    <s v="Mumbai"/>
    <s v="Mumbai"/>
    <n v="3144.87"/>
    <s v="Invalid Profit"/>
    <s v="Exclude"/>
  </r>
  <r>
    <n v="2957"/>
    <s v="Men"/>
    <x v="4"/>
    <x v="13"/>
    <s v="XL"/>
    <x v="0"/>
    <x v="2"/>
    <s v="Yes"/>
    <m/>
    <s v="Available"/>
    <n v="5348.89"/>
    <n v="0.47"/>
    <s v="Valid"/>
    <s v="Include"/>
    <n v="0"/>
    <s v="Insufficient Data"/>
    <s v="Missing Information"/>
    <s v="Exclude"/>
    <d v="2024-11-19T00:00:00"/>
    <d v="2024-11-19T00:00:00"/>
    <s v="Yes"/>
    <s v="Online"/>
    <s v="Kolkata"/>
    <s v="Kolkata"/>
    <n v="753.26"/>
    <s v="Valid Profit"/>
    <s v="Include"/>
  </r>
  <r>
    <n v="2958"/>
    <s v="Women"/>
    <x v="2"/>
    <x v="3"/>
    <m/>
    <x v="2"/>
    <x v="4"/>
    <s v="No"/>
    <n v="4"/>
    <s v="Sold"/>
    <n v="7898.87"/>
    <m/>
    <s v="Invalid"/>
    <s v="Exclude"/>
    <n v="0"/>
    <n v="31595.48"/>
    <s v="Valid Revenue"/>
    <s v="Include"/>
    <d v="2025-05-07T00:00:00"/>
    <d v="2025-05-07T00:00:00"/>
    <s v="Yes"/>
    <s v="Online"/>
    <s v="Mumbai"/>
    <s v="Mumbai"/>
    <n v="1097.55"/>
    <s v="Valid Profit"/>
    <s v="Include"/>
  </r>
  <r>
    <n v="2959"/>
    <s v="Women"/>
    <x v="0"/>
    <x v="0"/>
    <s v="M"/>
    <x v="0"/>
    <x v="0"/>
    <s v="Yes"/>
    <m/>
    <s v="Available"/>
    <m/>
    <m/>
    <s v="Invalid"/>
    <s v="Exclude"/>
    <n v="0"/>
    <s v="Insufficient Data"/>
    <s v="Missing Information"/>
    <s v="Exclude"/>
    <m/>
    <s v="Missing Date"/>
    <s v="No"/>
    <s v="Retail"/>
    <s v="Delhi"/>
    <s v="Delhi"/>
    <n v="3166.22"/>
    <s v="Valid Profit"/>
    <s v="Include"/>
  </r>
  <r>
    <n v="2960"/>
    <s v="Men"/>
    <x v="0"/>
    <x v="14"/>
    <s v="M"/>
    <x v="0"/>
    <x v="0"/>
    <s v="Yes"/>
    <m/>
    <s v="Available"/>
    <m/>
    <m/>
    <s v="Invalid"/>
    <s v="Exclude"/>
    <n v="0"/>
    <s v="Insufficient Data"/>
    <s v="Missing Information"/>
    <s v="Exclude"/>
    <m/>
    <s v="Missing Date"/>
    <s v="No"/>
    <s v="Retail"/>
    <s v="Hyderabad"/>
    <s v="Hyderabad"/>
    <n v="2620.9299999999998"/>
    <s v="Valid Profit"/>
    <s v="Include"/>
  </r>
  <r>
    <n v="2961"/>
    <s v="Kids"/>
    <x v="1"/>
    <x v="1"/>
    <s v="XL"/>
    <x v="0"/>
    <x v="2"/>
    <s v="Yes"/>
    <m/>
    <s v="Available"/>
    <m/>
    <m/>
    <s v="Invalid"/>
    <s v="Exclude"/>
    <n v="0"/>
    <s v="Insufficient Data"/>
    <s v="Missing Information"/>
    <s v="Exclude"/>
    <d v="2024-11-21T00:00:00"/>
    <d v="2024-11-21T00:00:00"/>
    <s v="Yes"/>
    <s v="Retail"/>
    <s v="Mumbai"/>
    <s v="Mumbai"/>
    <n v="665.39"/>
    <s v="Valid Profit"/>
    <s v="Include"/>
  </r>
  <r>
    <n v="2962"/>
    <s v="Women"/>
    <x v="2"/>
    <x v="18"/>
    <n v="9"/>
    <x v="1"/>
    <x v="5"/>
    <s v="Yes"/>
    <n v="-1"/>
    <s v="Check Return/Refund"/>
    <n v="2446.23"/>
    <m/>
    <s v="Invalid"/>
    <s v="Exclude"/>
    <n v="0"/>
    <n v="-2446.23"/>
    <s v="Negative Revenue"/>
    <s v="Exclude"/>
    <m/>
    <s v="Missing Date"/>
    <s v="No"/>
    <s v="Online"/>
    <s v="Hyderabad"/>
    <s v="Hyderabad"/>
    <n v="727.92"/>
    <s v="Invalid Profit"/>
    <s v="Exclude"/>
  </r>
  <r>
    <n v="2963"/>
    <s v="Kids"/>
    <x v="0"/>
    <x v="5"/>
    <s v="XL"/>
    <x v="0"/>
    <x v="2"/>
    <s v="Yes"/>
    <m/>
    <s v="Available"/>
    <m/>
    <m/>
    <s v="Invalid"/>
    <s v="Exclude"/>
    <n v="0"/>
    <s v="Insufficient Data"/>
    <s v="Missing Information"/>
    <s v="Exclude"/>
    <d v="2025-06-10T00:00:00"/>
    <d v="2025-06-10T00:00:00"/>
    <s v="Yes"/>
    <s v="Retail"/>
    <s v="bengaluru"/>
    <s v="Bengaluru"/>
    <n v="1172.3900000000001"/>
    <s v="Valid Profit"/>
    <s v="Include"/>
  </r>
  <r>
    <n v="2964"/>
    <s v="Kids"/>
    <x v="4"/>
    <x v="13"/>
    <m/>
    <x v="2"/>
    <x v="4"/>
    <s v="No"/>
    <n v="-1"/>
    <s v="Check Return/Refund"/>
    <m/>
    <m/>
    <s v="Invalid"/>
    <s v="Exclude"/>
    <n v="0"/>
    <s v="Insufficient Data"/>
    <s v="Missing Information"/>
    <s v="Exclude"/>
    <d v="2024-06-17T00:00:00"/>
    <d v="2024-06-17T00:00:00"/>
    <s v="Yes"/>
    <s v="Online"/>
    <s v="Mumbai"/>
    <s v="Mumbai"/>
    <n v="995.42"/>
    <s v="Invalid Profit"/>
    <s v="Exclude"/>
  </r>
  <r>
    <n v="2965"/>
    <s v="Men"/>
    <x v="0"/>
    <x v="9"/>
    <s v="XL"/>
    <x v="0"/>
    <x v="2"/>
    <s v="Yes"/>
    <m/>
    <s v="Available"/>
    <n v="2171.48"/>
    <m/>
    <s v="Invalid"/>
    <s v="Exclude"/>
    <n v="0"/>
    <s v="Insufficient Data"/>
    <s v="Missing Information"/>
    <s v="Exclude"/>
    <d v="2025-04-28T00:00:00"/>
    <d v="2025-04-28T00:00:00"/>
    <s v="Yes"/>
    <s v="Retail"/>
    <s v="bengaluru"/>
    <s v="Bengaluru"/>
    <n v="3079.48"/>
    <s v="Valid Profit"/>
    <s v="Include"/>
  </r>
  <r>
    <n v="2966"/>
    <s v="Kids"/>
    <x v="0"/>
    <x v="5"/>
    <n v="8"/>
    <x v="1"/>
    <x v="10"/>
    <s v="Yes"/>
    <n v="3"/>
    <s v="Sold"/>
    <m/>
    <m/>
    <s v="Invalid"/>
    <s v="Exclude"/>
    <n v="0"/>
    <s v="Insufficient Data"/>
    <s v="Missing Information"/>
    <s v="Exclude"/>
    <d v="2025-02-27T00:00:00"/>
    <d v="2025-02-27T00:00:00"/>
    <s v="Yes"/>
    <s v="Online"/>
    <s v="Pune"/>
    <s v="Pune"/>
    <n v="333.36"/>
    <s v="Valid Profit"/>
    <s v="Include"/>
  </r>
  <r>
    <n v="2035"/>
    <s v="Men"/>
    <x v="2"/>
    <x v="17"/>
    <s v="L"/>
    <x v="0"/>
    <x v="1"/>
    <s v="Yes"/>
    <m/>
    <s v="Available"/>
    <n v="3598.07"/>
    <n v="1.1000000000000001"/>
    <s v="Invalid"/>
    <s v="Exclude"/>
    <n v="0"/>
    <s v="Insufficient Data"/>
    <s v="Missing Information"/>
    <s v="Exclude"/>
    <m/>
    <s v="Missing Date"/>
    <s v="No"/>
    <s v="Retail"/>
    <s v="Kolkata"/>
    <s v="Kolkata"/>
    <n v="3466.33"/>
    <s v="Valid Profit"/>
    <s v="Include"/>
  </r>
  <r>
    <n v="2968"/>
    <s v="Kids"/>
    <x v="0"/>
    <x v="5"/>
    <s v="XL"/>
    <x v="0"/>
    <x v="2"/>
    <s v="Yes"/>
    <m/>
    <s v="Available"/>
    <n v="5283.1"/>
    <m/>
    <s v="Invalid"/>
    <s v="Exclude"/>
    <n v="0"/>
    <s v="Insufficient Data"/>
    <s v="Missing Information"/>
    <s v="Exclude"/>
    <d v="2025-01-24T00:00:00"/>
    <d v="2025-01-24T00:00:00"/>
    <s v="Yes"/>
    <s v="Retail"/>
    <s v="Bangalore"/>
    <s v="Bangalore"/>
    <n v="575.73"/>
    <s v="Valid Profit"/>
    <s v="Include"/>
  </r>
  <r>
    <n v="2969"/>
    <s v="Men"/>
    <x v="0"/>
    <x v="14"/>
    <s v="M"/>
    <x v="0"/>
    <x v="0"/>
    <s v="Yes"/>
    <m/>
    <s v="Available"/>
    <m/>
    <m/>
    <s v="Invalid"/>
    <s v="Exclude"/>
    <n v="0"/>
    <s v="Insufficient Data"/>
    <s v="Missing Information"/>
    <s v="Exclude"/>
    <d v="2025-07-19T00:00:00"/>
    <d v="2025-07-19T00:00:00"/>
    <s v="Yes"/>
    <s v="Online"/>
    <s v="Pune"/>
    <s v="Pune"/>
    <n v="2323.02"/>
    <s v="Valid Profit"/>
    <s v="Include"/>
  </r>
  <r>
    <n v="2970"/>
    <s v="Men"/>
    <x v="4"/>
    <x v="8"/>
    <m/>
    <x v="2"/>
    <x v="4"/>
    <s v="No"/>
    <m/>
    <s v="Available"/>
    <m/>
    <m/>
    <s v="Invalid"/>
    <s v="Exclude"/>
    <n v="0"/>
    <s v="Insufficient Data"/>
    <s v="Missing Information"/>
    <s v="Exclude"/>
    <m/>
    <s v="Missing Date"/>
    <s v="No"/>
    <s v="Online"/>
    <s v="bengaluru"/>
    <s v="Bengaluru"/>
    <n v="-617.91"/>
    <s v="Loss Making Sales"/>
    <s v="Exclude"/>
  </r>
  <r>
    <n v="2971"/>
    <s v="Women"/>
    <x v="2"/>
    <x v="17"/>
    <m/>
    <x v="2"/>
    <x v="4"/>
    <s v="No"/>
    <m/>
    <s v="Available"/>
    <n v="9330.31"/>
    <m/>
    <s v="Invalid"/>
    <s v="Exclude"/>
    <n v="0"/>
    <s v="Insufficient Data"/>
    <s v="Missing Information"/>
    <s v="Exclude"/>
    <d v="2024-11-10T00:00:00"/>
    <d v="2024-11-10T00:00:00"/>
    <s v="Yes"/>
    <s v="Online"/>
    <s v="Pune"/>
    <s v="Pune"/>
    <n v="-610.6"/>
    <s v="Loss Making Sales"/>
    <s v="Exclude"/>
  </r>
  <r>
    <n v="2972"/>
    <s v="Women"/>
    <x v="1"/>
    <x v="15"/>
    <s v="M"/>
    <x v="0"/>
    <x v="0"/>
    <s v="Yes"/>
    <m/>
    <s v="Available"/>
    <m/>
    <m/>
    <s v="Invalid"/>
    <s v="Exclude"/>
    <n v="0"/>
    <s v="Insufficient Data"/>
    <s v="Missing Information"/>
    <s v="Exclude"/>
    <d v="2024-10-05T00:00:00"/>
    <d v="2024-10-05T00:00:00"/>
    <s v="Yes"/>
    <s v="Online"/>
    <s v="Kolkata"/>
    <s v="Kolkata"/>
    <n v="1995.69"/>
    <s v="Valid Profit"/>
    <s v="Include"/>
  </r>
  <r>
    <n v="2973"/>
    <s v="Kids"/>
    <x v="1"/>
    <x v="15"/>
    <s v="XL"/>
    <x v="0"/>
    <x v="2"/>
    <s v="Yes"/>
    <m/>
    <s v="Available"/>
    <n v="3347.42"/>
    <m/>
    <s v="Invalid"/>
    <s v="Exclude"/>
    <n v="0"/>
    <s v="Insufficient Data"/>
    <s v="Missing Information"/>
    <s v="Exclude"/>
    <d v="2024-10-31T00:00:00"/>
    <d v="2024-10-31T00:00:00"/>
    <s v="Yes"/>
    <s v="Online"/>
    <s v="bengaluru"/>
    <s v="Bengaluru"/>
    <n v="2234.16"/>
    <s v="Valid Profit"/>
    <s v="Include"/>
  </r>
  <r>
    <n v="2974"/>
    <s v="Men"/>
    <x v="3"/>
    <x v="16"/>
    <m/>
    <x v="2"/>
    <x v="4"/>
    <s v="No"/>
    <n v="3"/>
    <s v="Sold"/>
    <m/>
    <n v="1.01"/>
    <s v="Invalid"/>
    <s v="Exclude"/>
    <n v="0"/>
    <s v="Insufficient Data"/>
    <s v="Missing Information"/>
    <s v="Exclude"/>
    <m/>
    <s v="Missing Date"/>
    <s v="No"/>
    <s v="Online"/>
    <s v="Bangalore"/>
    <s v="Bangalore"/>
    <n v="-29.28"/>
    <s v="Loss Making Sales"/>
    <s v="Exclude"/>
  </r>
  <r>
    <n v="2975"/>
    <s v="Kids"/>
    <x v="1"/>
    <x v="6"/>
    <n v="10"/>
    <x v="1"/>
    <x v="9"/>
    <s v="Yes"/>
    <n v="1"/>
    <s v="Sold"/>
    <n v="5037.43"/>
    <m/>
    <s v="Invalid"/>
    <s v="Exclude"/>
    <n v="0"/>
    <n v="5037.43"/>
    <s v="Valid Revenue"/>
    <s v="Include"/>
    <d v="2024-11-10T00:00:00"/>
    <d v="2024-11-10T00:00:00"/>
    <s v="Yes"/>
    <s v="Online"/>
    <s v="Delhi"/>
    <s v="Delhi"/>
    <n v="3279.17"/>
    <s v="Valid Profit"/>
    <s v="Include"/>
  </r>
  <r>
    <n v="2976"/>
    <s v="Men"/>
    <x v="3"/>
    <x v="16"/>
    <m/>
    <x v="2"/>
    <x v="4"/>
    <s v="No"/>
    <m/>
    <s v="Available"/>
    <n v="6703.48"/>
    <m/>
    <s v="Invalid"/>
    <s v="Exclude"/>
    <n v="0"/>
    <s v="Insufficient Data"/>
    <s v="Missing Information"/>
    <s v="Exclude"/>
    <d v="2024-08-08T00:00:00"/>
    <d v="2024-08-08T00:00:00"/>
    <s v="Yes"/>
    <s v="Retail"/>
    <s v="Hyderabad"/>
    <s v="Hyderabad"/>
    <n v="2966.44"/>
    <s v="Valid Profit"/>
    <s v="Include"/>
  </r>
  <r>
    <n v="2977"/>
    <s v="Kids"/>
    <x v="0"/>
    <x v="14"/>
    <n v="8"/>
    <x v="1"/>
    <x v="10"/>
    <s v="Yes"/>
    <n v="3"/>
    <s v="Sold"/>
    <n v="2959.26"/>
    <n v="0.37"/>
    <s v="Valid"/>
    <s v="Include"/>
    <n v="5593"/>
    <n v="5593.0014000000001"/>
    <s v="Valid Revenue"/>
    <s v="Include"/>
    <m/>
    <s v="Missing Date"/>
    <s v="No"/>
    <s v="Online"/>
    <s v="Kolkata"/>
    <s v="Kolkata"/>
    <n v="-821.76"/>
    <s v="Loss Making Sales"/>
    <s v="Exclude"/>
  </r>
  <r>
    <n v="2978"/>
    <s v="Women"/>
    <x v="3"/>
    <x v="10"/>
    <m/>
    <x v="2"/>
    <x v="4"/>
    <s v="No"/>
    <m/>
    <s v="Available"/>
    <m/>
    <n v="1.17"/>
    <s v="Invalid"/>
    <s v="Exclude"/>
    <n v="0"/>
    <s v="Insufficient Data"/>
    <s v="Missing Information"/>
    <s v="Exclude"/>
    <d v="2025-04-14T00:00:00"/>
    <d v="2025-04-14T00:00:00"/>
    <s v="Yes"/>
    <s v="Retail"/>
    <s v="Kolkata"/>
    <s v="Kolkata"/>
    <n v="-581.26"/>
    <s v="Loss Making Sales"/>
    <s v="Exclude"/>
  </r>
  <r>
    <n v="2979"/>
    <s v="Men"/>
    <x v="1"/>
    <x v="6"/>
    <m/>
    <x v="2"/>
    <x v="4"/>
    <s v="No"/>
    <m/>
    <s v="Available"/>
    <m/>
    <m/>
    <s v="Invalid"/>
    <s v="Exclude"/>
    <n v="0"/>
    <s v="Insufficient Data"/>
    <s v="Missing Information"/>
    <s v="Exclude"/>
    <m/>
    <s v="Missing Date"/>
    <s v="No"/>
    <s v="Retail"/>
    <s v="bengaluru"/>
    <s v="Bengaluru"/>
    <n v="762.54"/>
    <s v="Valid Profit"/>
    <s v="Include"/>
  </r>
  <r>
    <n v="2980"/>
    <s v="Women"/>
    <x v="3"/>
    <x v="4"/>
    <s v="L"/>
    <x v="0"/>
    <x v="1"/>
    <s v="Yes"/>
    <n v="4"/>
    <s v="Sold"/>
    <n v="8899.81"/>
    <m/>
    <s v="Invalid"/>
    <s v="Exclude"/>
    <n v="0"/>
    <n v="35599.24"/>
    <s v="Valid Revenue"/>
    <s v="Include"/>
    <m/>
    <s v="Missing Date"/>
    <s v="No"/>
    <s v="Retail"/>
    <s v="bengaluru"/>
    <s v="Bengaluru"/>
    <n v="3075.35"/>
    <s v="Valid Profit"/>
    <s v="Include"/>
  </r>
  <r>
    <n v="2981"/>
    <s v="Kids"/>
    <x v="1"/>
    <x v="2"/>
    <s v="M"/>
    <x v="0"/>
    <x v="0"/>
    <s v="Yes"/>
    <n v="4"/>
    <s v="Sold"/>
    <n v="5185.5200000000004"/>
    <m/>
    <s v="Invalid"/>
    <s v="Exclude"/>
    <n v="0"/>
    <n v="20742.080000000002"/>
    <s v="Valid Revenue"/>
    <s v="Include"/>
    <d v="2025-01-10T00:00:00"/>
    <d v="2025-01-10T00:00:00"/>
    <s v="Yes"/>
    <s v="Retail"/>
    <s v="Pune"/>
    <s v="Pune"/>
    <n v="2777.67"/>
    <s v="Valid Profit"/>
    <s v="Include"/>
  </r>
  <r>
    <n v="2982"/>
    <s v="Men"/>
    <x v="2"/>
    <x v="17"/>
    <s v="L"/>
    <x v="0"/>
    <x v="1"/>
    <s v="Yes"/>
    <m/>
    <s v="Available"/>
    <m/>
    <n v="0.54"/>
    <s v="Valid"/>
    <s v="Include"/>
    <n v="0"/>
    <s v="Insufficient Data"/>
    <s v="Missing Information"/>
    <s v="Exclude"/>
    <d v="2025-06-07T00:00:00"/>
    <d v="2025-06-07T00:00:00"/>
    <s v="Yes"/>
    <s v="Online"/>
    <s v="Kolkata"/>
    <s v="Kolkata"/>
    <n v="1541.73"/>
    <s v="Valid Profit"/>
    <s v="Include"/>
  </r>
  <r>
    <n v="2983"/>
    <s v="Women"/>
    <x v="3"/>
    <x v="16"/>
    <s v="XL"/>
    <x v="0"/>
    <x v="2"/>
    <s v="Yes"/>
    <m/>
    <s v="Available"/>
    <n v="8203.7999999999993"/>
    <n v="0.03"/>
    <s v="Valid"/>
    <s v="Include"/>
    <n v="0"/>
    <s v="Insufficient Data"/>
    <s v="Missing Information"/>
    <s v="Exclude"/>
    <m/>
    <s v="Missing Date"/>
    <s v="No"/>
    <s v="Retail"/>
    <s v="bengaluru"/>
    <s v="Bengaluru"/>
    <n v="2968.2"/>
    <s v="Valid Profit"/>
    <s v="Include"/>
  </r>
  <r>
    <n v="2984"/>
    <s v="Men"/>
    <x v="1"/>
    <x v="15"/>
    <s v="XL"/>
    <x v="0"/>
    <x v="2"/>
    <s v="Yes"/>
    <m/>
    <s v="Available"/>
    <n v="4343.12"/>
    <m/>
    <s v="Invalid"/>
    <s v="Exclude"/>
    <n v="0"/>
    <s v="Insufficient Data"/>
    <s v="Missing Information"/>
    <s v="Exclude"/>
    <d v="2024-09-06T00:00:00"/>
    <d v="2024-09-06T00:00:00"/>
    <s v="Yes"/>
    <s v="Online"/>
    <s v="Kolkata"/>
    <s v="Kolkata"/>
    <n v="3073.4"/>
    <s v="Valid Profit"/>
    <s v="Include"/>
  </r>
  <r>
    <n v="2985"/>
    <s v="Kids"/>
    <x v="3"/>
    <x v="11"/>
    <m/>
    <x v="2"/>
    <x v="4"/>
    <s v="No"/>
    <m/>
    <s v="Available"/>
    <n v="8996.0499999999993"/>
    <n v="0.48"/>
    <s v="Valid"/>
    <s v="Include"/>
    <n v="0"/>
    <s v="Insufficient Data"/>
    <s v="Missing Information"/>
    <s v="Exclude"/>
    <d v="2024-05-16T00:00:00"/>
    <d v="2024-05-16T00:00:00"/>
    <s v="Yes"/>
    <s v="Online"/>
    <s v="bengaluru"/>
    <s v="Bengaluru"/>
    <n v="3419.45"/>
    <s v="Valid Profit"/>
    <s v="Include"/>
  </r>
  <r>
    <n v="2986"/>
    <s v="Kids"/>
    <x v="4"/>
    <x v="19"/>
    <s v="M"/>
    <x v="0"/>
    <x v="0"/>
    <s v="Yes"/>
    <m/>
    <s v="Available"/>
    <n v="6877.77"/>
    <n v="0.09"/>
    <s v="Valid"/>
    <s v="Include"/>
    <n v="0"/>
    <s v="Insufficient Data"/>
    <s v="Missing Information"/>
    <s v="Exclude"/>
    <d v="2025-04-10T00:00:00"/>
    <d v="2025-04-10T00:00:00"/>
    <s v="Yes"/>
    <s v="Online"/>
    <s v="Pune"/>
    <s v="Pune"/>
    <n v="2303.27"/>
    <s v="Valid Profit"/>
    <s v="Include"/>
  </r>
  <r>
    <n v="2987"/>
    <s v="Women"/>
    <x v="1"/>
    <x v="2"/>
    <s v="L"/>
    <x v="0"/>
    <x v="1"/>
    <s v="Yes"/>
    <m/>
    <s v="Available"/>
    <m/>
    <m/>
    <s v="Invalid"/>
    <s v="Exclude"/>
    <n v="0"/>
    <s v="Insufficient Data"/>
    <s v="Missing Information"/>
    <s v="Exclude"/>
    <d v="2024-08-08T00:00:00"/>
    <d v="2024-08-08T00:00:00"/>
    <s v="Yes"/>
    <s v="Online"/>
    <s v="Pune"/>
    <s v="Pune"/>
    <n v="2365.6999999999998"/>
    <s v="Valid Profit"/>
    <s v="Include"/>
  </r>
  <r>
    <n v="2009"/>
    <s v="Women"/>
    <x v="2"/>
    <x v="17"/>
    <s v="M"/>
    <x v="0"/>
    <x v="0"/>
    <s v="Yes"/>
    <m/>
    <s v="Available"/>
    <n v="6481.4"/>
    <n v="0.84"/>
    <s v="Valid"/>
    <s v="Include"/>
    <n v="0"/>
    <s v="Insufficient Data"/>
    <s v="Missing Information"/>
    <s v="Exclude"/>
    <d v="2024-07-26T00:00:00"/>
    <d v="2024-07-26T00:00:00"/>
    <s v="Yes"/>
    <s v="Retail"/>
    <s v="bengaluru"/>
    <s v="Bengaluru"/>
    <n v="522.92999999999995"/>
    <s v="Valid Profit"/>
    <s v="Include"/>
  </r>
  <r>
    <n v="2989"/>
    <s v="Men"/>
    <x v="1"/>
    <x v="6"/>
    <s v="M"/>
    <x v="0"/>
    <x v="0"/>
    <s v="Yes"/>
    <n v="1"/>
    <s v="Sold"/>
    <n v="6429.61"/>
    <m/>
    <s v="Invalid"/>
    <s v="Exclude"/>
    <n v="0"/>
    <n v="6429.61"/>
    <s v="Valid Revenue"/>
    <s v="Include"/>
    <d v="2024-02-14T00:00:00"/>
    <d v="2024-02-14T00:00:00"/>
    <s v="Yes"/>
    <s v="Online"/>
    <s v="bengaluru"/>
    <s v="Bengaluru"/>
    <n v="2459.52"/>
    <s v="Valid Profit"/>
    <s v="Include"/>
  </r>
  <r>
    <n v="2990"/>
    <s v="Kids"/>
    <x v="4"/>
    <x v="12"/>
    <s v="XL"/>
    <x v="0"/>
    <x v="2"/>
    <s v="Yes"/>
    <m/>
    <s v="Available"/>
    <n v="2601.9899999999998"/>
    <m/>
    <s v="Invalid"/>
    <s v="Exclude"/>
    <n v="0"/>
    <s v="Insufficient Data"/>
    <s v="Missing Information"/>
    <s v="Exclude"/>
    <d v="2024-09-23T00:00:00"/>
    <d v="2024-09-23T00:00:00"/>
    <s v="Yes"/>
    <s v="Retail"/>
    <s v="Bangalore"/>
    <s v="Bangalore"/>
    <n v="570.47"/>
    <s v="Valid Profit"/>
    <s v="Include"/>
  </r>
  <r>
    <n v="2991"/>
    <s v="Men"/>
    <x v="0"/>
    <x v="0"/>
    <s v="M"/>
    <x v="0"/>
    <x v="0"/>
    <s v="Yes"/>
    <m/>
    <s v="Available"/>
    <n v="4004.4"/>
    <n v="1.23"/>
    <s v="Invalid"/>
    <s v="Exclude"/>
    <n v="0"/>
    <s v="Insufficient Data"/>
    <s v="Missing Information"/>
    <s v="Exclude"/>
    <m/>
    <s v="Missing Date"/>
    <s v="No"/>
    <s v="Retail"/>
    <s v="Pune"/>
    <s v="Pune"/>
    <n v="3772.99"/>
    <s v="Valid Profit"/>
    <s v="Include"/>
  </r>
  <r>
    <n v="2992"/>
    <s v="Men"/>
    <x v="1"/>
    <x v="2"/>
    <s v="L"/>
    <x v="0"/>
    <x v="1"/>
    <s v="Yes"/>
    <m/>
    <s v="Available"/>
    <m/>
    <m/>
    <s v="Invalid"/>
    <s v="Exclude"/>
    <n v="0"/>
    <s v="Insufficient Data"/>
    <s v="Missing Information"/>
    <s v="Exclude"/>
    <d v="2024-10-24T00:00:00"/>
    <d v="2024-10-24T00:00:00"/>
    <s v="Yes"/>
    <s v="Online"/>
    <s v="Kolkata"/>
    <s v="Kolkata"/>
    <n v="2276.9899999999998"/>
    <s v="Valid Profit"/>
    <s v="Include"/>
  </r>
  <r>
    <n v="2993"/>
    <s v="Men"/>
    <x v="1"/>
    <x v="2"/>
    <s v="M"/>
    <x v="0"/>
    <x v="0"/>
    <s v="Yes"/>
    <n v="4"/>
    <s v="Sold"/>
    <m/>
    <m/>
    <s v="Invalid"/>
    <s v="Exclude"/>
    <n v="0"/>
    <s v="Insufficient Data"/>
    <s v="Missing Information"/>
    <s v="Exclude"/>
    <d v="2024-10-13T00:00:00"/>
    <d v="2024-10-13T00:00:00"/>
    <s v="Yes"/>
    <s v="Retail"/>
    <s v="Hyderabad"/>
    <s v="Hyderabad"/>
    <n v="1770.74"/>
    <s v="Valid Profit"/>
    <s v="Include"/>
  </r>
  <r>
    <n v="2994"/>
    <s v="Women"/>
    <x v="2"/>
    <x v="18"/>
    <n v="11"/>
    <x v="1"/>
    <x v="3"/>
    <s v="Yes"/>
    <m/>
    <s v="Available"/>
    <n v="2932.39"/>
    <n v="0.98"/>
    <s v="Valid"/>
    <s v="Include"/>
    <n v="0"/>
    <s v="Insufficient Data"/>
    <s v="Missing Information"/>
    <s v="Exclude"/>
    <d v="2024-12-07T00:00:00"/>
    <d v="2024-12-07T00:00:00"/>
    <s v="Yes"/>
    <s v="Retail"/>
    <s v="Mumbai"/>
    <s v="Mumbai"/>
    <n v="2962.69"/>
    <s v="Valid Profit"/>
    <s v="Include"/>
  </r>
  <r>
    <n v="2995"/>
    <s v="Kids"/>
    <x v="2"/>
    <x v="3"/>
    <s v="L"/>
    <x v="0"/>
    <x v="1"/>
    <s v="Yes"/>
    <m/>
    <s v="Available"/>
    <n v="8679.9699999999993"/>
    <m/>
    <s v="Invalid"/>
    <s v="Exclude"/>
    <n v="0"/>
    <s v="Insufficient Data"/>
    <s v="Missing Information"/>
    <s v="Exclude"/>
    <m/>
    <s v="Missing Date"/>
    <s v="No"/>
    <s v="Online"/>
    <s v="Delhi"/>
    <s v="Delhi"/>
    <n v="-651.61"/>
    <s v="Loss Making Sales"/>
    <s v="Exclude"/>
  </r>
  <r>
    <n v="2996"/>
    <s v="Women"/>
    <x v="4"/>
    <x v="8"/>
    <n v="11"/>
    <x v="1"/>
    <x v="3"/>
    <s v="Yes"/>
    <m/>
    <s v="Available"/>
    <m/>
    <m/>
    <s v="Invalid"/>
    <s v="Exclude"/>
    <n v="0"/>
    <s v="Insufficient Data"/>
    <s v="Missing Information"/>
    <s v="Exclude"/>
    <d v="2025-07-01T00:00:00"/>
    <d v="2025-07-01T00:00:00"/>
    <s v="Yes"/>
    <s v="Online"/>
    <s v="Pune"/>
    <s v="Pune"/>
    <n v="3753.82"/>
    <s v="Valid Profit"/>
    <s v="Include"/>
  </r>
  <r>
    <n v="2043"/>
    <s v="Women"/>
    <x v="2"/>
    <x v="7"/>
    <s v="L"/>
    <x v="0"/>
    <x v="1"/>
    <s v="Yes"/>
    <n v="-1"/>
    <s v="Check Return/Refund"/>
    <m/>
    <m/>
    <s v="Invalid"/>
    <s v="Exclude"/>
    <n v="0"/>
    <s v="Insufficient Data"/>
    <s v="Missing Information"/>
    <s v="Exclude"/>
    <d v="2024-10-13T00:00:00"/>
    <d v="2024-10-13T00:00:00"/>
    <s v="Yes"/>
    <s v="Retail"/>
    <s v="Mumbai"/>
    <s v="Mumbai"/>
    <n v="497.69"/>
    <s v="Valid Profit"/>
    <s v="Include"/>
  </r>
  <r>
    <n v="2998"/>
    <s v="Women"/>
    <x v="0"/>
    <x v="5"/>
    <m/>
    <x v="2"/>
    <x v="4"/>
    <s v="No"/>
    <m/>
    <s v="Available"/>
    <n v="8835.27"/>
    <n v="0.76"/>
    <s v="Valid"/>
    <s v="Include"/>
    <n v="0"/>
    <s v="Insufficient Data"/>
    <s v="Missing Information"/>
    <s v="Exclude"/>
    <d v="2025-06-05T00:00:00"/>
    <d v="2025-06-05T00:00:00"/>
    <s v="Yes"/>
    <s v="Online"/>
    <s v="Delhi"/>
    <s v="Delhi"/>
    <n v="1637.2"/>
    <s v="Valid Profit"/>
    <s v="Include"/>
  </r>
  <r>
    <n v="2033"/>
    <s v="Women"/>
    <x v="1"/>
    <x v="2"/>
    <m/>
    <x v="2"/>
    <x v="4"/>
    <s v="No"/>
    <n v="0"/>
    <s v="Available"/>
    <m/>
    <n v="0.39"/>
    <s v="Valid"/>
    <s v="Include"/>
    <n v="0"/>
    <s v="Insufficient Data"/>
    <s v="Missing Information"/>
    <s v="Exclude"/>
    <m/>
    <s v="Missing Date"/>
    <s v="No"/>
    <s v="Online"/>
    <s v="Kolkata"/>
    <s v="Kolkata"/>
    <n v="400.37"/>
    <s v="Valid Profit"/>
    <s v="Include"/>
  </r>
  <r>
    <n v="3000"/>
    <s v="Kids"/>
    <x v="3"/>
    <x v="11"/>
    <s v="M"/>
    <x v="0"/>
    <x v="0"/>
    <s v="Yes"/>
    <n v="1"/>
    <s v="Sold"/>
    <m/>
    <m/>
    <s v="Invalid"/>
    <s v="Exclude"/>
    <n v="0"/>
    <s v="Insufficient Data"/>
    <s v="Missing Information"/>
    <s v="Exclude"/>
    <m/>
    <s v="Missing Date"/>
    <s v="No"/>
    <s v="Retail"/>
    <s v="Mumbai"/>
    <s v="Mumbai"/>
    <n v="-1110.6199999999999"/>
    <s v="Loss Making Sales"/>
    <s v="Exclude"/>
  </r>
  <r>
    <n v="3001"/>
    <s v="Men"/>
    <x v="1"/>
    <x v="2"/>
    <s v="L"/>
    <x v="0"/>
    <x v="1"/>
    <s v="Yes"/>
    <m/>
    <s v="Available"/>
    <m/>
    <m/>
    <s v="Invalid"/>
    <s v="Exclude"/>
    <n v="0"/>
    <s v="Insufficient Data"/>
    <s v="Missing Information"/>
    <s v="Exclude"/>
    <d v="2024-01-25T00:00:00"/>
    <d v="2024-01-25T00:00:00"/>
    <s v="Yes"/>
    <s v="Online"/>
    <s v="Delhi"/>
    <s v="Delhi"/>
    <n v="-362.26"/>
    <s v="Loss Making Sales"/>
    <s v="Exclude"/>
  </r>
  <r>
    <n v="3002"/>
    <s v="Women"/>
    <x v="2"/>
    <x v="7"/>
    <m/>
    <x v="2"/>
    <x v="4"/>
    <s v="No"/>
    <n v="4"/>
    <s v="Sold"/>
    <m/>
    <m/>
    <s v="Invalid"/>
    <s v="Exclude"/>
    <n v="0"/>
    <s v="Insufficient Data"/>
    <s v="Missing Information"/>
    <s v="Exclude"/>
    <d v="2024-11-22T00:00:00"/>
    <d v="2024-11-22T00:00:00"/>
    <s v="Yes"/>
    <s v="Retail"/>
    <s v="Delhi"/>
    <s v="Delhi"/>
    <n v="3535.87"/>
    <s v="Valid Profit"/>
    <s v="Include"/>
  </r>
  <r>
    <n v="3003"/>
    <s v="Men"/>
    <x v="4"/>
    <x v="13"/>
    <s v="XL"/>
    <x v="0"/>
    <x v="2"/>
    <s v="Yes"/>
    <n v="2"/>
    <s v="Sold"/>
    <m/>
    <m/>
    <s v="Invalid"/>
    <s v="Exclude"/>
    <n v="0"/>
    <s v="Insufficient Data"/>
    <s v="Missing Information"/>
    <s v="Exclude"/>
    <d v="2023-08-03T00:00:00"/>
    <d v="2023-08-03T00:00:00"/>
    <s v="Yes"/>
    <s v="Online"/>
    <s v="Bangalore"/>
    <s v="Bangalore"/>
    <n v="-646.26"/>
    <s v="Loss Making Sales"/>
    <s v="Exclude"/>
  </r>
  <r>
    <n v="3004"/>
    <s v="Men"/>
    <x v="0"/>
    <x v="14"/>
    <s v="XL"/>
    <x v="0"/>
    <x v="2"/>
    <s v="Yes"/>
    <n v="2"/>
    <s v="Sold"/>
    <n v="6897.68"/>
    <m/>
    <s v="Invalid"/>
    <s v="Exclude"/>
    <n v="0"/>
    <n v="13795.36"/>
    <s v="Valid Revenue"/>
    <s v="Include"/>
    <m/>
    <s v="Missing Date"/>
    <s v="No"/>
    <s v="Retail"/>
    <s v="Pune"/>
    <s v="Pune"/>
    <n v="2708.1"/>
    <s v="Valid Profit"/>
    <s v="Include"/>
  </r>
  <r>
    <n v="3005"/>
    <s v="Women"/>
    <x v="4"/>
    <x v="13"/>
    <n v="9"/>
    <x v="1"/>
    <x v="5"/>
    <s v="Yes"/>
    <m/>
    <s v="Available"/>
    <m/>
    <n v="0.19"/>
    <s v="Valid"/>
    <s v="Include"/>
    <n v="0"/>
    <s v="Insufficient Data"/>
    <s v="Missing Information"/>
    <s v="Exclude"/>
    <d v="2025-04-23T00:00:00"/>
    <d v="2025-04-23T00:00:00"/>
    <s v="Yes"/>
    <s v="Online"/>
    <s v="Delhi"/>
    <s v="Delhi"/>
    <n v="3295.17"/>
    <s v="Valid Profit"/>
    <s v="Include"/>
  </r>
  <r>
    <n v="3006"/>
    <s v="Kids"/>
    <x v="2"/>
    <x v="3"/>
    <n v="8"/>
    <x v="1"/>
    <x v="10"/>
    <s v="Yes"/>
    <n v="4"/>
    <s v="Sold"/>
    <m/>
    <n v="0.89"/>
    <s v="Valid"/>
    <s v="Include"/>
    <n v="0"/>
    <s v="Insufficient Data"/>
    <s v="Missing Information"/>
    <s v="Exclude"/>
    <m/>
    <s v="Missing Date"/>
    <s v="No"/>
    <s v="Online"/>
    <s v="Pune"/>
    <s v="Pune"/>
    <n v="1932.88"/>
    <s v="Valid Profit"/>
    <s v="Include"/>
  </r>
  <r>
    <n v="3007"/>
    <s v="Women"/>
    <x v="1"/>
    <x v="1"/>
    <n v="12"/>
    <x v="1"/>
    <x v="7"/>
    <s v="Yes"/>
    <n v="1"/>
    <s v="Sold"/>
    <n v="7680.16"/>
    <n v="1.23"/>
    <s v="Invalid"/>
    <s v="Exclude"/>
    <n v="-1766.44"/>
    <s v="Insufficient Data"/>
    <s v="Missing Information"/>
    <s v="Exclude"/>
    <d v="2025-05-30T00:00:00"/>
    <d v="2025-05-30T00:00:00"/>
    <s v="Yes"/>
    <s v="Online"/>
    <s v="Bangalore"/>
    <s v="Bangalore"/>
    <n v="-1076.72"/>
    <s v="Loss Making Sales"/>
    <s v="Exclude"/>
  </r>
  <r>
    <n v="3008"/>
    <s v="Men"/>
    <x v="1"/>
    <x v="15"/>
    <m/>
    <x v="2"/>
    <x v="4"/>
    <s v="No"/>
    <m/>
    <s v="Available"/>
    <m/>
    <n v="0.28000000000000003"/>
    <s v="Valid"/>
    <s v="Include"/>
    <n v="0"/>
    <s v="Insufficient Data"/>
    <s v="Missing Information"/>
    <s v="Exclude"/>
    <m/>
    <s v="Missing Date"/>
    <s v="No"/>
    <s v="Online"/>
    <s v="Pune"/>
    <s v="Pune"/>
    <n v="401.12"/>
    <s v="Valid Profit"/>
    <s v="Include"/>
  </r>
  <r>
    <n v="3009"/>
    <s v="Men"/>
    <x v="2"/>
    <x v="7"/>
    <s v="L"/>
    <x v="0"/>
    <x v="1"/>
    <s v="Yes"/>
    <m/>
    <s v="Available"/>
    <m/>
    <m/>
    <s v="Invalid"/>
    <s v="Exclude"/>
    <n v="0"/>
    <s v="Insufficient Data"/>
    <s v="Missing Information"/>
    <s v="Exclude"/>
    <d v="2024-08-15T00:00:00"/>
    <d v="2024-08-15T00:00:00"/>
    <s v="Yes"/>
    <s v="Online"/>
    <s v="Bangalore"/>
    <s v="Bangalore"/>
    <n v="3724.01"/>
    <s v="Valid Profit"/>
    <s v="Include"/>
  </r>
  <r>
    <n v="3010"/>
    <s v="Women"/>
    <x v="1"/>
    <x v="1"/>
    <m/>
    <x v="2"/>
    <x v="4"/>
    <s v="No"/>
    <m/>
    <s v="Available"/>
    <m/>
    <m/>
    <s v="Invalid"/>
    <s v="Exclude"/>
    <n v="0"/>
    <s v="Insufficient Data"/>
    <s v="Missing Information"/>
    <s v="Exclude"/>
    <d v="2025-05-05T00:00:00"/>
    <d v="2025-05-05T00:00:00"/>
    <s v="Yes"/>
    <s v="Online"/>
    <s v="Pune"/>
    <s v="Pune"/>
    <n v="-311.32"/>
    <s v="Loss Making Sales"/>
    <s v="Exclude"/>
  </r>
  <r>
    <n v="3011"/>
    <s v="Women"/>
    <x v="3"/>
    <x v="16"/>
    <n v="7"/>
    <x v="1"/>
    <x v="8"/>
    <s v="Yes"/>
    <n v="1"/>
    <s v="Sold"/>
    <m/>
    <n v="0.5"/>
    <s v="Valid"/>
    <s v="Include"/>
    <n v="0"/>
    <s v="Insufficient Data"/>
    <s v="Missing Information"/>
    <s v="Exclude"/>
    <m/>
    <s v="Missing Date"/>
    <s v="No"/>
    <s v="Retail"/>
    <s v="Hyderabad"/>
    <s v="Hyderabad"/>
    <n v="3074.24"/>
    <s v="Valid Profit"/>
    <s v="Include"/>
  </r>
  <r>
    <n v="3012"/>
    <s v="Men"/>
    <x v="2"/>
    <x v="3"/>
    <s v="L"/>
    <x v="0"/>
    <x v="1"/>
    <s v="Yes"/>
    <n v="2"/>
    <s v="Sold"/>
    <n v="3758.51"/>
    <m/>
    <s v="Invalid"/>
    <s v="Exclude"/>
    <n v="0"/>
    <n v="7517.02"/>
    <s v="Valid Revenue"/>
    <s v="Include"/>
    <m/>
    <s v="Missing Date"/>
    <s v="No"/>
    <s v="Retail"/>
    <s v="Hyderabad"/>
    <s v="Hyderabad"/>
    <n v="94.77"/>
    <s v="Valid Profit"/>
    <s v="Include"/>
  </r>
  <r>
    <n v="3013"/>
    <s v="Kids"/>
    <x v="4"/>
    <x v="13"/>
    <s v="XL"/>
    <x v="0"/>
    <x v="2"/>
    <s v="Yes"/>
    <n v="4"/>
    <s v="Sold"/>
    <m/>
    <n v="0.96"/>
    <s v="Valid"/>
    <s v="Include"/>
    <n v="0"/>
    <s v="Insufficient Data"/>
    <s v="Missing Information"/>
    <s v="Exclude"/>
    <d v="2025-06-16T00:00:00"/>
    <d v="2025-06-16T00:00:00"/>
    <s v="Yes"/>
    <s v="Retail"/>
    <s v="Kolkata"/>
    <s v="Kolkata"/>
    <n v="1039.0899999999999"/>
    <s v="Valid Profit"/>
    <s v="Include"/>
  </r>
  <r>
    <n v="3014"/>
    <s v="Men"/>
    <x v="3"/>
    <x v="10"/>
    <m/>
    <x v="2"/>
    <x v="4"/>
    <s v="No"/>
    <n v="0"/>
    <s v="Available"/>
    <m/>
    <m/>
    <s v="Invalid"/>
    <s v="Exclude"/>
    <n v="0"/>
    <s v="Insufficient Data"/>
    <s v="Missing Information"/>
    <s v="Exclude"/>
    <d v="2025-01-30T00:00:00"/>
    <d v="2025-01-30T00:00:00"/>
    <s v="Yes"/>
    <s v="Retail"/>
    <s v="Hyderabad"/>
    <s v="Hyderabad"/>
    <n v="-1004.97"/>
    <s v="Loss Making Sales"/>
    <s v="Exclude"/>
  </r>
  <r>
    <n v="3015"/>
    <s v="Women"/>
    <x v="3"/>
    <x v="4"/>
    <m/>
    <x v="2"/>
    <x v="4"/>
    <s v="No"/>
    <n v="-1"/>
    <s v="Check Return/Refund"/>
    <m/>
    <m/>
    <s v="Invalid"/>
    <s v="Exclude"/>
    <n v="0"/>
    <s v="Insufficient Data"/>
    <s v="Missing Information"/>
    <s v="Exclude"/>
    <m/>
    <s v="Missing Date"/>
    <s v="No"/>
    <s v="Online"/>
    <s v="Kolkata"/>
    <s v="Kolkata"/>
    <n v="2688.31"/>
    <s v="Valid Profit"/>
    <s v="Include"/>
  </r>
  <r>
    <n v="3016"/>
    <s v="Women"/>
    <x v="3"/>
    <x v="10"/>
    <s v="M"/>
    <x v="0"/>
    <x v="0"/>
    <s v="Yes"/>
    <n v="0"/>
    <s v="Available"/>
    <n v="8931.44"/>
    <m/>
    <s v="Invalid"/>
    <s v="Exclude"/>
    <n v="0"/>
    <n v="0"/>
    <s v="No Recorded Revenue"/>
    <s v="Exclude"/>
    <d v="2024-08-31T00:00:00"/>
    <d v="2024-08-31T00:00:00"/>
    <s v="Yes"/>
    <s v="Retail"/>
    <s v="bengaluru"/>
    <s v="Bengaluru"/>
    <n v="868.59"/>
    <s v="Invalid Profit"/>
    <s v="Exclude"/>
  </r>
  <r>
    <n v="3017"/>
    <s v="Women"/>
    <x v="4"/>
    <x v="19"/>
    <n v="6"/>
    <x v="1"/>
    <x v="6"/>
    <s v="Yes"/>
    <m/>
    <s v="Available"/>
    <n v="8240.15"/>
    <m/>
    <s v="Invalid"/>
    <s v="Exclude"/>
    <n v="0"/>
    <s v="Insufficient Data"/>
    <s v="Missing Information"/>
    <s v="Exclude"/>
    <m/>
    <s v="Missing Date"/>
    <s v="No"/>
    <s v="Retail"/>
    <s v="Delhi"/>
    <s v="Delhi"/>
    <n v="3355.12"/>
    <s v="Valid Profit"/>
    <s v="Include"/>
  </r>
  <r>
    <n v="3018"/>
    <s v="Kids"/>
    <x v="1"/>
    <x v="2"/>
    <n v="11"/>
    <x v="1"/>
    <x v="3"/>
    <s v="Yes"/>
    <m/>
    <s v="Available"/>
    <m/>
    <m/>
    <s v="Invalid"/>
    <s v="Exclude"/>
    <n v="0"/>
    <s v="Insufficient Data"/>
    <s v="Missing Information"/>
    <s v="Exclude"/>
    <d v="2024-08-22T00:00:00"/>
    <d v="2024-08-22T00:00:00"/>
    <s v="Yes"/>
    <s v="Retail"/>
    <s v="Kolkata"/>
    <s v="Kolkata"/>
    <n v="3364.85"/>
    <s v="Invalid Profit"/>
    <s v="Exclude"/>
  </r>
  <r>
    <n v="3019"/>
    <s v="Women"/>
    <x v="3"/>
    <x v="11"/>
    <s v="XL"/>
    <x v="0"/>
    <x v="2"/>
    <s v="Yes"/>
    <m/>
    <s v="Available"/>
    <n v="9942.61"/>
    <m/>
    <s v="Invalid"/>
    <s v="Exclude"/>
    <n v="0"/>
    <s v="Insufficient Data"/>
    <s v="Missing Information"/>
    <s v="Exclude"/>
    <d v="2023-12-19T00:00:00"/>
    <d v="2023-12-19T00:00:00"/>
    <s v="Yes"/>
    <s v="Retail"/>
    <s v="Kolkata"/>
    <s v="Kolkata"/>
    <n v="1316.3"/>
    <s v="Valid Profit"/>
    <s v="Include"/>
  </r>
  <r>
    <n v="3020"/>
    <s v="Kids"/>
    <x v="2"/>
    <x v="17"/>
    <s v="L"/>
    <x v="0"/>
    <x v="1"/>
    <s v="Yes"/>
    <n v="1"/>
    <s v="Sold"/>
    <n v="6153.37"/>
    <m/>
    <s v="Invalid"/>
    <s v="Exclude"/>
    <n v="0"/>
    <n v="6153.37"/>
    <s v="Valid Revenue"/>
    <s v="Include"/>
    <m/>
    <s v="Missing Date"/>
    <s v="No"/>
    <s v="Retail"/>
    <s v="Hyderabad"/>
    <s v="Hyderabad"/>
    <n v="493.35"/>
    <s v="Valid Profit"/>
    <s v="Include"/>
  </r>
  <r>
    <n v="3021"/>
    <s v="Women"/>
    <x v="1"/>
    <x v="6"/>
    <n v="6"/>
    <x v="1"/>
    <x v="6"/>
    <s v="Yes"/>
    <n v="4"/>
    <s v="Sold"/>
    <m/>
    <n v="0.42"/>
    <s v="Valid"/>
    <s v="Include"/>
    <n v="0"/>
    <s v="Insufficient Data"/>
    <s v="Missing Information"/>
    <s v="Exclude"/>
    <d v="2023-09-21T00:00:00"/>
    <d v="2023-09-21T00:00:00"/>
    <s v="Yes"/>
    <s v="Retail"/>
    <s v="Hyderabad"/>
    <s v="Hyderabad"/>
    <n v="3050.7"/>
    <s v="Valid Profit"/>
    <s v="Include"/>
  </r>
  <r>
    <n v="3022"/>
    <s v="Kids"/>
    <x v="0"/>
    <x v="14"/>
    <s v="L"/>
    <x v="0"/>
    <x v="1"/>
    <s v="Yes"/>
    <n v="-1"/>
    <s v="Check Return/Refund"/>
    <n v="4318.4799999999996"/>
    <m/>
    <s v="Invalid"/>
    <s v="Exclude"/>
    <n v="0"/>
    <n v="-4318.4799999999996"/>
    <s v="Negative Revenue"/>
    <s v="Exclude"/>
    <d v="2025-05-14T00:00:00"/>
    <d v="2025-05-14T00:00:00"/>
    <s v="Yes"/>
    <s v="Online"/>
    <s v="Delhi"/>
    <s v="Delhi"/>
    <n v="271.37"/>
    <s v="Invalid Profit"/>
    <s v="Exclude"/>
  </r>
  <r>
    <n v="3023"/>
    <s v="Kids"/>
    <x v="4"/>
    <x v="13"/>
    <m/>
    <x v="2"/>
    <x v="4"/>
    <s v="No"/>
    <m/>
    <s v="Available"/>
    <n v="2493.2800000000002"/>
    <m/>
    <s v="Invalid"/>
    <s v="Exclude"/>
    <n v="0"/>
    <s v="Insufficient Data"/>
    <s v="Missing Information"/>
    <s v="Exclude"/>
    <d v="2024-05-19T00:00:00"/>
    <d v="2024-05-19T00:00:00"/>
    <s v="Yes"/>
    <s v="Retail"/>
    <s v="Delhi"/>
    <s v="Delhi"/>
    <n v="708.93"/>
    <s v="Valid Profit"/>
    <s v="Include"/>
  </r>
  <r>
    <n v="3024"/>
    <s v="Kids"/>
    <x v="3"/>
    <x v="11"/>
    <m/>
    <x v="2"/>
    <x v="4"/>
    <s v="No"/>
    <m/>
    <s v="Available"/>
    <m/>
    <n v="1.04"/>
    <s v="Invalid"/>
    <s v="Exclude"/>
    <n v="0"/>
    <s v="Insufficient Data"/>
    <s v="Missing Information"/>
    <s v="Exclude"/>
    <d v="2024-12-07T00:00:00"/>
    <d v="2024-12-07T00:00:00"/>
    <s v="Yes"/>
    <s v="Online"/>
    <s v="Mumbai"/>
    <s v="Mumbai"/>
    <n v="-687.3"/>
    <s v="Loss Making Sales"/>
    <s v="Exclude"/>
  </r>
  <r>
    <n v="3025"/>
    <s v="Kids"/>
    <x v="2"/>
    <x v="3"/>
    <s v="L"/>
    <x v="0"/>
    <x v="1"/>
    <s v="Yes"/>
    <n v="4"/>
    <s v="Sold"/>
    <m/>
    <m/>
    <s v="Invalid"/>
    <s v="Exclude"/>
    <n v="0"/>
    <s v="Insufficient Data"/>
    <s v="Missing Information"/>
    <s v="Exclude"/>
    <d v="2024-08-25T00:00:00"/>
    <d v="2024-08-25T00:00:00"/>
    <s v="Yes"/>
    <s v="Retail"/>
    <s v="Hyderabad"/>
    <s v="Hyderabad"/>
    <n v="3005.88"/>
    <s v="Valid Profit"/>
    <s v="Include"/>
  </r>
  <r>
    <n v="3026"/>
    <s v="Women"/>
    <x v="2"/>
    <x v="3"/>
    <n v="10"/>
    <x v="1"/>
    <x v="9"/>
    <s v="Yes"/>
    <m/>
    <s v="Available"/>
    <m/>
    <m/>
    <s v="Invalid"/>
    <s v="Exclude"/>
    <n v="0"/>
    <s v="Insufficient Data"/>
    <s v="Missing Information"/>
    <s v="Exclude"/>
    <d v="2025-03-12T00:00:00"/>
    <d v="2025-03-12T00:00:00"/>
    <s v="Yes"/>
    <s v="Online"/>
    <s v="bengaluru"/>
    <s v="Bengaluru"/>
    <n v="-127.25"/>
    <s v="Loss Making Sales"/>
    <s v="Exclude"/>
  </r>
  <r>
    <n v="3027"/>
    <s v="Women"/>
    <x v="0"/>
    <x v="0"/>
    <s v="L"/>
    <x v="0"/>
    <x v="1"/>
    <s v="Yes"/>
    <n v="2"/>
    <s v="Sold"/>
    <n v="9593.27"/>
    <m/>
    <s v="Invalid"/>
    <s v="Exclude"/>
    <n v="0"/>
    <n v="19186.54"/>
    <s v="Valid Revenue"/>
    <s v="Include"/>
    <d v="2024-10-25T00:00:00"/>
    <d v="2024-10-25T00:00:00"/>
    <s v="Yes"/>
    <s v="Retail"/>
    <s v="Delhi"/>
    <s v="Delhi"/>
    <n v="-1038.79"/>
    <s v="Loss Making Sales"/>
    <s v="Exclude"/>
  </r>
  <r>
    <n v="3028"/>
    <s v="Kids"/>
    <x v="3"/>
    <x v="10"/>
    <s v="L"/>
    <x v="0"/>
    <x v="1"/>
    <s v="Yes"/>
    <n v="4"/>
    <s v="Sold"/>
    <n v="5837.53"/>
    <m/>
    <s v="Invalid"/>
    <s v="Exclude"/>
    <n v="0"/>
    <n v="23350.12"/>
    <s v="Valid Revenue"/>
    <s v="Include"/>
    <d v="2025-01-29T00:00:00"/>
    <d v="2025-01-29T00:00:00"/>
    <s v="Yes"/>
    <s v="Retail"/>
    <s v="Kolkata"/>
    <s v="Kolkata"/>
    <n v="-471.86"/>
    <s v="Loss Making Sales"/>
    <s v="Exclude"/>
  </r>
  <r>
    <n v="3029"/>
    <s v="Kids"/>
    <x v="0"/>
    <x v="14"/>
    <s v="M"/>
    <x v="0"/>
    <x v="0"/>
    <s v="Yes"/>
    <m/>
    <s v="Available"/>
    <m/>
    <m/>
    <s v="Invalid"/>
    <s v="Exclude"/>
    <n v="0"/>
    <s v="Insufficient Data"/>
    <s v="Missing Information"/>
    <s v="Exclude"/>
    <m/>
    <s v="Missing Date"/>
    <s v="No"/>
    <s v="Retail"/>
    <s v="Bangalore"/>
    <s v="Bangalore"/>
    <n v="2696.49"/>
    <s v="Valid Profit"/>
    <s v="Include"/>
  </r>
  <r>
    <n v="3030"/>
    <s v="Men"/>
    <x v="1"/>
    <x v="6"/>
    <m/>
    <x v="2"/>
    <x v="4"/>
    <s v="No"/>
    <n v="3"/>
    <s v="Sold"/>
    <n v="6969.28"/>
    <n v="0.57999999999999996"/>
    <s v="Valid"/>
    <s v="Include"/>
    <n v="8781.2900000000009"/>
    <n v="8781.2928000000011"/>
    <s v="Valid Revenue"/>
    <s v="Include"/>
    <d v="2023-08-08T00:00:00"/>
    <d v="2023-08-08T00:00:00"/>
    <s v="Yes"/>
    <s v="Online"/>
    <s v="Kolkata"/>
    <s v="Kolkata"/>
    <n v="98.19"/>
    <s v="Valid Profit"/>
    <s v="Include"/>
  </r>
  <r>
    <n v="3031"/>
    <s v="Kids"/>
    <x v="1"/>
    <x v="2"/>
    <s v="M"/>
    <x v="0"/>
    <x v="0"/>
    <s v="Yes"/>
    <n v="4"/>
    <s v="Sold"/>
    <n v="8588.14"/>
    <m/>
    <s v="Invalid"/>
    <s v="Exclude"/>
    <n v="0"/>
    <n v="34352.559999999998"/>
    <s v="Valid Revenue"/>
    <s v="Include"/>
    <d v="2023-10-11T00:00:00"/>
    <d v="2023-10-11T00:00:00"/>
    <s v="Yes"/>
    <s v="Online"/>
    <s v="Kolkata"/>
    <s v="Kolkata"/>
    <n v="-117.68"/>
    <s v="Loss Making Sales"/>
    <s v="Exclude"/>
  </r>
  <r>
    <n v="3032"/>
    <s v="Men"/>
    <x v="3"/>
    <x v="4"/>
    <s v="XL"/>
    <x v="0"/>
    <x v="2"/>
    <s v="Yes"/>
    <n v="0"/>
    <s v="Available"/>
    <m/>
    <m/>
    <s v="Invalid"/>
    <s v="Exclude"/>
    <n v="0"/>
    <s v="Insufficient Data"/>
    <s v="Missing Information"/>
    <s v="Exclude"/>
    <d v="2025-01-16T00:00:00"/>
    <d v="2025-01-16T00:00:00"/>
    <s v="Yes"/>
    <s v="Online"/>
    <s v="Mumbai"/>
    <s v="Mumbai"/>
    <n v="450.75"/>
    <s v="Valid Profit"/>
    <s v="Include"/>
  </r>
  <r>
    <n v="3033"/>
    <s v="Men"/>
    <x v="0"/>
    <x v="14"/>
    <s v="M"/>
    <x v="0"/>
    <x v="0"/>
    <s v="Yes"/>
    <m/>
    <s v="Available"/>
    <n v="9397.68"/>
    <n v="0.74"/>
    <s v="Valid"/>
    <s v="Include"/>
    <n v="0"/>
    <s v="Insufficient Data"/>
    <s v="Missing Information"/>
    <s v="Exclude"/>
    <d v="2024-11-21T00:00:00"/>
    <d v="2024-11-21T00:00:00"/>
    <s v="Yes"/>
    <s v="Retail"/>
    <s v="Hyderabad"/>
    <s v="Hyderabad"/>
    <n v="313.58"/>
    <s v="Valid Profit"/>
    <s v="Include"/>
  </r>
  <r>
    <n v="3034"/>
    <s v="Men"/>
    <x v="1"/>
    <x v="2"/>
    <s v="M"/>
    <x v="0"/>
    <x v="0"/>
    <s v="Yes"/>
    <n v="2"/>
    <s v="Sold"/>
    <m/>
    <n v="0.79"/>
    <s v="Valid"/>
    <s v="Include"/>
    <n v="0"/>
    <s v="Insufficient Data"/>
    <s v="Missing Information"/>
    <s v="Exclude"/>
    <m/>
    <s v="Missing Date"/>
    <s v="No"/>
    <s v="Online"/>
    <s v="Pune"/>
    <s v="Pune"/>
    <n v="460.06"/>
    <s v="Valid Profit"/>
    <s v="Include"/>
  </r>
  <r>
    <n v="3035"/>
    <s v="Kids"/>
    <x v="0"/>
    <x v="5"/>
    <n v="12"/>
    <x v="1"/>
    <x v="7"/>
    <s v="Yes"/>
    <n v="4"/>
    <s v="Sold"/>
    <n v="9625.4699999999993"/>
    <m/>
    <s v="Invalid"/>
    <s v="Exclude"/>
    <n v="0"/>
    <n v="38501.879999999997"/>
    <s v="Valid Revenue"/>
    <s v="Include"/>
    <m/>
    <s v="Missing Date"/>
    <s v="No"/>
    <s v="Retail"/>
    <s v="Hyderabad"/>
    <s v="Hyderabad"/>
    <n v="-419.24"/>
    <s v="Loss Making Sales"/>
    <s v="Exclude"/>
  </r>
  <r>
    <n v="3036"/>
    <s v="Kids"/>
    <x v="2"/>
    <x v="17"/>
    <n v="11"/>
    <x v="1"/>
    <x v="3"/>
    <s v="Yes"/>
    <n v="2"/>
    <s v="Sold"/>
    <n v="2879.09"/>
    <m/>
    <s v="Invalid"/>
    <s v="Exclude"/>
    <n v="0"/>
    <n v="5758.18"/>
    <s v="Valid Revenue"/>
    <s v="Include"/>
    <d v="2024-10-15T00:00:00"/>
    <d v="2024-10-15T00:00:00"/>
    <s v="Yes"/>
    <s v="Retail"/>
    <s v="Hyderabad"/>
    <s v="Hyderabad"/>
    <n v="1129.1099999999999"/>
    <s v="Valid Profit"/>
    <s v="Include"/>
  </r>
  <r>
    <n v="2033"/>
    <s v="Kids"/>
    <x v="2"/>
    <x v="7"/>
    <s v="M"/>
    <x v="0"/>
    <x v="0"/>
    <s v="Yes"/>
    <m/>
    <s v="Available"/>
    <m/>
    <m/>
    <s v="Invalid"/>
    <s v="Exclude"/>
    <n v="0"/>
    <s v="Insufficient Data"/>
    <s v="Missing Information"/>
    <s v="Exclude"/>
    <d v="2025-01-22T00:00:00"/>
    <d v="2025-01-22T00:00:00"/>
    <s v="Yes"/>
    <s v="Online"/>
    <s v="Kolkata"/>
    <s v="Kolkata"/>
    <n v="-679.74"/>
    <s v="Loss Making Sales"/>
    <s v="Exclude"/>
  </r>
  <r>
    <n v="3038"/>
    <s v="Kids"/>
    <x v="2"/>
    <x v="18"/>
    <s v="M"/>
    <x v="0"/>
    <x v="0"/>
    <s v="Yes"/>
    <n v="0"/>
    <s v="Available"/>
    <n v="4195.03"/>
    <m/>
    <s v="Invalid"/>
    <s v="Exclude"/>
    <n v="0"/>
    <n v="0"/>
    <s v="No Recorded Revenue"/>
    <s v="Exclude"/>
    <d v="2025-01-27T00:00:00"/>
    <d v="2025-01-27T00:00:00"/>
    <s v="Yes"/>
    <s v="Retail"/>
    <s v="Delhi"/>
    <s v="Delhi"/>
    <n v="1068.18"/>
    <s v="Invalid Profit"/>
    <s v="Exclude"/>
  </r>
  <r>
    <n v="3039"/>
    <s v="Kids"/>
    <x v="1"/>
    <x v="2"/>
    <n v="10"/>
    <x v="1"/>
    <x v="9"/>
    <s v="Yes"/>
    <m/>
    <s v="Available"/>
    <n v="5366.19"/>
    <m/>
    <s v="Invalid"/>
    <s v="Exclude"/>
    <n v="0"/>
    <s v="Insufficient Data"/>
    <s v="Missing Information"/>
    <s v="Exclude"/>
    <d v="2024-03-17T00:00:00"/>
    <d v="2024-03-17T00:00:00"/>
    <s v="Yes"/>
    <s v="Online"/>
    <s v="Pune"/>
    <s v="Pune"/>
    <n v="638.29999999999995"/>
    <s v="Valid Profit"/>
    <s v="Include"/>
  </r>
  <r>
    <n v="3040"/>
    <s v="Women"/>
    <x v="2"/>
    <x v="7"/>
    <s v="XL"/>
    <x v="0"/>
    <x v="2"/>
    <s v="Yes"/>
    <m/>
    <s v="Available"/>
    <m/>
    <m/>
    <s v="Invalid"/>
    <s v="Exclude"/>
    <n v="0"/>
    <s v="Insufficient Data"/>
    <s v="Missing Information"/>
    <s v="Exclude"/>
    <d v="2024-08-12T00:00:00"/>
    <d v="2024-08-12T00:00:00"/>
    <s v="Yes"/>
    <s v="Online"/>
    <s v="Hyderabad"/>
    <s v="Hyderabad"/>
    <n v="3833.04"/>
    <s v="Invalid Profit"/>
    <s v="Exclude"/>
  </r>
  <r>
    <n v="3041"/>
    <s v="Kids"/>
    <x v="2"/>
    <x v="7"/>
    <n v="9"/>
    <x v="1"/>
    <x v="5"/>
    <s v="Yes"/>
    <m/>
    <s v="Available"/>
    <n v="4884.55"/>
    <m/>
    <s v="Invalid"/>
    <s v="Exclude"/>
    <n v="0"/>
    <s v="Insufficient Data"/>
    <s v="Missing Information"/>
    <s v="Exclude"/>
    <d v="2025-01-03T00:00:00"/>
    <d v="2025-01-03T00:00:00"/>
    <s v="Yes"/>
    <s v="Online"/>
    <s v="Bangalore"/>
    <s v="Bangalore"/>
    <n v="-1182.29"/>
    <s v="Loss Making Sales"/>
    <s v="Exclude"/>
  </r>
  <r>
    <n v="3042"/>
    <s v="Men"/>
    <x v="2"/>
    <x v="18"/>
    <s v="M"/>
    <x v="0"/>
    <x v="0"/>
    <s v="Yes"/>
    <n v="1"/>
    <s v="Sold"/>
    <m/>
    <m/>
    <s v="Invalid"/>
    <s v="Exclude"/>
    <n v="0"/>
    <s v="Insufficient Data"/>
    <s v="Missing Information"/>
    <s v="Exclude"/>
    <m/>
    <s v="Missing Date"/>
    <s v="No"/>
    <s v="Online"/>
    <s v="Delhi"/>
    <s v="Delhi"/>
    <n v="3750.11"/>
    <s v="Valid Profit"/>
    <s v="Include"/>
  </r>
  <r>
    <n v="3043"/>
    <s v="Men"/>
    <x v="3"/>
    <x v="4"/>
    <s v="L"/>
    <x v="0"/>
    <x v="1"/>
    <s v="Yes"/>
    <n v="2"/>
    <s v="Sold"/>
    <m/>
    <m/>
    <s v="Invalid"/>
    <s v="Exclude"/>
    <n v="0"/>
    <s v="Insufficient Data"/>
    <s v="Missing Information"/>
    <s v="Exclude"/>
    <d v="2025-04-11T00:00:00"/>
    <d v="2025-04-11T00:00:00"/>
    <s v="Yes"/>
    <s v="Retail"/>
    <s v="Delhi"/>
    <s v="Delhi"/>
    <n v="147.79"/>
    <s v="Valid Profit"/>
    <s v="Include"/>
  </r>
  <r>
    <n v="3044"/>
    <s v="Kids"/>
    <x v="2"/>
    <x v="18"/>
    <n v="7"/>
    <x v="1"/>
    <x v="8"/>
    <s v="Yes"/>
    <n v="3"/>
    <s v="Sold"/>
    <n v="4222.2"/>
    <m/>
    <s v="Invalid"/>
    <s v="Exclude"/>
    <n v="0"/>
    <n v="12666.599999999999"/>
    <s v="Valid Revenue"/>
    <s v="Include"/>
    <m/>
    <s v="Missing Date"/>
    <s v="No"/>
    <s v="Retail"/>
    <s v="Hyderabad"/>
    <s v="Hyderabad"/>
    <n v="931.4"/>
    <s v="Valid Profit"/>
    <s v="Include"/>
  </r>
  <r>
    <n v="3045"/>
    <s v="Kids"/>
    <x v="1"/>
    <x v="2"/>
    <s v="XL"/>
    <x v="0"/>
    <x v="2"/>
    <s v="Yes"/>
    <n v="1"/>
    <s v="Sold"/>
    <n v="2196.1999999999998"/>
    <m/>
    <s v="Invalid"/>
    <s v="Exclude"/>
    <n v="0"/>
    <n v="2196.1999999999998"/>
    <s v="Valid Revenue"/>
    <s v="Include"/>
    <m/>
    <s v="Missing Date"/>
    <s v="No"/>
    <s v="Retail"/>
    <s v="Bangalore"/>
    <s v="Bangalore"/>
    <n v="3809.54"/>
    <s v="Invalid Profit"/>
    <s v="Exclude"/>
  </r>
  <r>
    <n v="3046"/>
    <s v="Men"/>
    <x v="4"/>
    <x v="8"/>
    <n v="11"/>
    <x v="1"/>
    <x v="3"/>
    <s v="Yes"/>
    <m/>
    <s v="Available"/>
    <n v="4597.2299999999996"/>
    <m/>
    <s v="Invalid"/>
    <s v="Exclude"/>
    <n v="0"/>
    <s v="Insufficient Data"/>
    <s v="Missing Information"/>
    <s v="Exclude"/>
    <d v="2025-05-26T00:00:00"/>
    <d v="2025-05-26T00:00:00"/>
    <s v="Yes"/>
    <s v="Online"/>
    <s v="bengaluru"/>
    <s v="Bengaluru"/>
    <n v="3277.67"/>
    <s v="Valid Profit"/>
    <s v="Include"/>
  </r>
  <r>
    <n v="3047"/>
    <s v="Women"/>
    <x v="4"/>
    <x v="12"/>
    <m/>
    <x v="2"/>
    <x v="4"/>
    <s v="No"/>
    <n v="3"/>
    <s v="Sold"/>
    <n v="6175.84"/>
    <n v="0.9"/>
    <s v="Valid"/>
    <s v="Include"/>
    <n v="1852.75"/>
    <n v="1852.7519999999997"/>
    <s v="Valid Revenue"/>
    <s v="Include"/>
    <d v="2024-10-14T00:00:00"/>
    <d v="2024-10-14T00:00:00"/>
    <s v="Yes"/>
    <s v="Online"/>
    <s v="Hyderabad"/>
    <s v="Hyderabad"/>
    <n v="-960.94"/>
    <s v="Loss Making Sales"/>
    <s v="Exclude"/>
  </r>
  <r>
    <n v="3048"/>
    <s v="Women"/>
    <x v="2"/>
    <x v="7"/>
    <n v="6"/>
    <x v="1"/>
    <x v="6"/>
    <s v="Yes"/>
    <n v="1"/>
    <s v="Sold"/>
    <m/>
    <n v="0.23"/>
    <s v="Valid"/>
    <s v="Include"/>
    <n v="0"/>
    <s v="Insufficient Data"/>
    <s v="Missing Information"/>
    <s v="Exclude"/>
    <d v="2025-07-17T00:00:00"/>
    <d v="2025-07-17T00:00:00"/>
    <s v="Yes"/>
    <s v="Retail"/>
    <s v="Hyderabad"/>
    <s v="Hyderabad"/>
    <n v="517.16999999999996"/>
    <s v="Valid Profit"/>
    <s v="Include"/>
  </r>
  <r>
    <n v="3049"/>
    <s v="Kids"/>
    <x v="2"/>
    <x v="18"/>
    <n v="11"/>
    <x v="1"/>
    <x v="3"/>
    <s v="Yes"/>
    <m/>
    <s v="Available"/>
    <m/>
    <n v="1.06"/>
    <s v="Invalid"/>
    <s v="Exclude"/>
    <n v="0"/>
    <s v="Insufficient Data"/>
    <s v="Missing Information"/>
    <s v="Exclude"/>
    <d v="2025-06-22T00:00:00"/>
    <d v="2025-06-22T00:00:00"/>
    <s v="Yes"/>
    <s v="Online"/>
    <s v="Pune"/>
    <s v="Pune"/>
    <n v="-156.44999999999999"/>
    <s v="Loss Making Sales"/>
    <s v="Exclude"/>
  </r>
  <r>
    <n v="3050"/>
    <s v="Kids"/>
    <x v="4"/>
    <x v="12"/>
    <m/>
    <x v="2"/>
    <x v="4"/>
    <s v="No"/>
    <n v="4"/>
    <s v="Sold"/>
    <m/>
    <m/>
    <s v="Invalid"/>
    <s v="Exclude"/>
    <n v="0"/>
    <s v="Insufficient Data"/>
    <s v="Missing Information"/>
    <s v="Exclude"/>
    <m/>
    <s v="Missing Date"/>
    <s v="No"/>
    <s v="Online"/>
    <s v="Delhi"/>
    <s v="Delhi"/>
    <n v="205.25"/>
    <s v="Valid Profit"/>
    <s v="Include"/>
  </r>
  <r>
    <n v="3051"/>
    <s v="Men"/>
    <x v="0"/>
    <x v="9"/>
    <s v="M"/>
    <x v="0"/>
    <x v="0"/>
    <s v="Yes"/>
    <m/>
    <s v="Available"/>
    <m/>
    <m/>
    <s v="Invalid"/>
    <s v="Exclude"/>
    <n v="0"/>
    <s v="Insufficient Data"/>
    <s v="Missing Information"/>
    <s v="Exclude"/>
    <d v="2024-07-28T00:00:00"/>
    <d v="2024-07-28T00:00:00"/>
    <s v="Yes"/>
    <s v="Online"/>
    <s v="bengaluru"/>
    <s v="Bengaluru"/>
    <n v="166.42"/>
    <s v="Valid Profit"/>
    <s v="Include"/>
  </r>
  <r>
    <n v="3052"/>
    <s v="Kids"/>
    <x v="3"/>
    <x v="4"/>
    <s v="M"/>
    <x v="0"/>
    <x v="0"/>
    <s v="Yes"/>
    <m/>
    <s v="Available"/>
    <n v="9448.34"/>
    <n v="0.78"/>
    <s v="Valid"/>
    <s v="Include"/>
    <n v="0"/>
    <s v="Insufficient Data"/>
    <s v="Missing Information"/>
    <s v="Exclude"/>
    <d v="2025-03-03T00:00:00"/>
    <d v="2025-03-03T00:00:00"/>
    <s v="Yes"/>
    <s v="Online"/>
    <s v="Delhi"/>
    <s v="Delhi"/>
    <n v="-871.1"/>
    <s v="Loss Making Sales"/>
    <s v="Exclude"/>
  </r>
  <r>
    <n v="3053"/>
    <s v="Women"/>
    <x v="2"/>
    <x v="18"/>
    <s v="L"/>
    <x v="0"/>
    <x v="1"/>
    <s v="Yes"/>
    <m/>
    <s v="Available"/>
    <n v="6323.09"/>
    <n v="1"/>
    <s v="Valid"/>
    <s v="Include"/>
    <n v="0"/>
    <s v="Insufficient Data"/>
    <s v="Missing Information"/>
    <s v="Exclude"/>
    <d v="2024-09-18T00:00:00"/>
    <d v="2024-09-18T00:00:00"/>
    <s v="Yes"/>
    <s v="Retail"/>
    <s v="Mumbai"/>
    <s v="Mumbai"/>
    <n v="1283.6199999999999"/>
    <s v="Valid Profit"/>
    <s v="Include"/>
  </r>
  <r>
    <n v="3054"/>
    <s v="Men"/>
    <x v="1"/>
    <x v="2"/>
    <s v="M"/>
    <x v="0"/>
    <x v="0"/>
    <s v="Yes"/>
    <m/>
    <s v="Available"/>
    <n v="6667.47"/>
    <m/>
    <s v="Invalid"/>
    <s v="Exclude"/>
    <n v="0"/>
    <s v="Insufficient Data"/>
    <s v="Missing Information"/>
    <s v="Exclude"/>
    <d v="2024-12-17T00:00:00"/>
    <d v="2024-12-17T00:00:00"/>
    <s v="Yes"/>
    <s v="Retail"/>
    <s v="Pune"/>
    <s v="Pune"/>
    <n v="-402.6"/>
    <s v="Loss Making Sales"/>
    <s v="Exclude"/>
  </r>
  <r>
    <n v="2048"/>
    <s v="Kids"/>
    <x v="4"/>
    <x v="19"/>
    <s v="XL"/>
    <x v="0"/>
    <x v="2"/>
    <s v="Yes"/>
    <m/>
    <s v="Available"/>
    <n v="5357.49"/>
    <m/>
    <s v="Invalid"/>
    <s v="Exclude"/>
    <n v="0"/>
    <s v="Insufficient Data"/>
    <s v="Missing Information"/>
    <s v="Exclude"/>
    <m/>
    <s v="Missing Date"/>
    <s v="No"/>
    <s v="Online"/>
    <s v="Pune"/>
    <s v="Pune"/>
    <n v="-548"/>
    <s v="Loss Making Sales"/>
    <s v="Exclude"/>
  </r>
  <r>
    <n v="3056"/>
    <s v="Men"/>
    <x v="0"/>
    <x v="14"/>
    <n v="12"/>
    <x v="1"/>
    <x v="7"/>
    <s v="Yes"/>
    <m/>
    <s v="Available"/>
    <m/>
    <m/>
    <s v="Invalid"/>
    <s v="Exclude"/>
    <n v="0"/>
    <s v="Insufficient Data"/>
    <s v="Missing Information"/>
    <s v="Exclude"/>
    <m/>
    <s v="Missing Date"/>
    <s v="No"/>
    <s v="Online"/>
    <s v="Mumbai"/>
    <s v="Mumbai"/>
    <n v="544.14"/>
    <s v="Valid Profit"/>
    <s v="Include"/>
  </r>
  <r>
    <n v="3057"/>
    <s v="Women"/>
    <x v="1"/>
    <x v="6"/>
    <m/>
    <x v="2"/>
    <x v="4"/>
    <s v="No"/>
    <m/>
    <s v="Available"/>
    <n v="4244.95"/>
    <m/>
    <s v="Invalid"/>
    <s v="Exclude"/>
    <n v="0"/>
    <s v="Insufficient Data"/>
    <s v="Missing Information"/>
    <s v="Exclude"/>
    <d v="2025-01-21T00:00:00"/>
    <d v="2025-01-21T00:00:00"/>
    <s v="Yes"/>
    <s v="Retail"/>
    <s v="bengaluru"/>
    <s v="Bengaluru"/>
    <n v="3693.98"/>
    <s v="Valid Profit"/>
    <s v="Include"/>
  </r>
  <r>
    <n v="3058"/>
    <s v="Men"/>
    <x v="1"/>
    <x v="15"/>
    <s v="M"/>
    <x v="0"/>
    <x v="0"/>
    <s v="Yes"/>
    <n v="-1"/>
    <s v="Check Return/Refund"/>
    <n v="8048.66"/>
    <m/>
    <s v="Invalid"/>
    <s v="Exclude"/>
    <n v="0"/>
    <n v="-8048.66"/>
    <s v="Negative Revenue"/>
    <s v="Exclude"/>
    <d v="2023-08-01T00:00:00"/>
    <d v="2023-08-01T00:00:00"/>
    <s v="Yes"/>
    <s v="Retail"/>
    <s v="Kolkata"/>
    <s v="Kolkata"/>
    <n v="3860.59"/>
    <s v="Invalid Profit"/>
    <s v="Exclude"/>
  </r>
  <r>
    <n v="3059"/>
    <s v="Women"/>
    <x v="3"/>
    <x v="4"/>
    <s v="L"/>
    <x v="0"/>
    <x v="1"/>
    <s v="Yes"/>
    <n v="3"/>
    <s v="Sold"/>
    <m/>
    <n v="1"/>
    <s v="Valid"/>
    <s v="Include"/>
    <n v="0"/>
    <s v="Insufficient Data"/>
    <s v="Missing Information"/>
    <s v="Exclude"/>
    <d v="2025-06-19T00:00:00"/>
    <d v="2025-06-19T00:00:00"/>
    <s v="Yes"/>
    <s v="Online"/>
    <s v="Hyderabad"/>
    <s v="Hyderabad"/>
    <n v="3692.43"/>
    <s v="Valid Profit"/>
    <s v="Include"/>
  </r>
  <r>
    <n v="3060"/>
    <s v="Women"/>
    <x v="3"/>
    <x v="11"/>
    <s v="L"/>
    <x v="0"/>
    <x v="1"/>
    <s v="Yes"/>
    <m/>
    <s v="Available"/>
    <m/>
    <m/>
    <s v="Invalid"/>
    <s v="Exclude"/>
    <n v="0"/>
    <s v="Insufficient Data"/>
    <s v="Missing Information"/>
    <s v="Exclude"/>
    <d v="2024-09-09T00:00:00"/>
    <d v="2024-09-09T00:00:00"/>
    <s v="Yes"/>
    <s v="Retail"/>
    <s v="Bangalore"/>
    <s v="Bangalore"/>
    <n v="-1137.29"/>
    <s v="Loss Making Sales"/>
    <s v="Exclude"/>
  </r>
  <r>
    <n v="3061"/>
    <s v="Kids"/>
    <x v="3"/>
    <x v="16"/>
    <s v="XL"/>
    <x v="0"/>
    <x v="2"/>
    <s v="Yes"/>
    <m/>
    <s v="Available"/>
    <m/>
    <m/>
    <s v="Invalid"/>
    <s v="Exclude"/>
    <n v="0"/>
    <s v="Insufficient Data"/>
    <s v="Missing Information"/>
    <s v="Exclude"/>
    <m/>
    <s v="Missing Date"/>
    <s v="No"/>
    <s v="Retail"/>
    <s v="Mumbai"/>
    <s v="Mumbai"/>
    <n v="-549.04999999999995"/>
    <s v="Loss Making Sales"/>
    <s v="Exclude"/>
  </r>
  <r>
    <n v="3062"/>
    <s v="Women"/>
    <x v="1"/>
    <x v="15"/>
    <m/>
    <x v="2"/>
    <x v="4"/>
    <s v="No"/>
    <n v="1"/>
    <s v="Sold"/>
    <n v="6936.34"/>
    <n v="0.46"/>
    <s v="Valid"/>
    <s v="Include"/>
    <n v="3745.62"/>
    <n v="3745.6236000000004"/>
    <s v="Valid Revenue"/>
    <s v="Include"/>
    <d v="2025-03-19T00:00:00"/>
    <d v="2025-03-19T00:00:00"/>
    <s v="Yes"/>
    <s v="Retail"/>
    <s v="Mumbai"/>
    <s v="Mumbai"/>
    <n v="1647.34"/>
    <s v="Valid Profit"/>
    <s v="Include"/>
  </r>
  <r>
    <n v="3063"/>
    <s v="Kids"/>
    <x v="3"/>
    <x v="10"/>
    <s v="M"/>
    <x v="0"/>
    <x v="0"/>
    <s v="Yes"/>
    <n v="2"/>
    <s v="Sold"/>
    <n v="9676.61"/>
    <m/>
    <s v="Invalid"/>
    <s v="Exclude"/>
    <n v="0"/>
    <n v="19353.22"/>
    <s v="Valid Revenue"/>
    <s v="Include"/>
    <d v="2025-04-20T00:00:00"/>
    <d v="2025-04-20T00:00:00"/>
    <s v="Yes"/>
    <s v="Online"/>
    <s v="Mumbai"/>
    <s v="Mumbai"/>
    <n v="3674.74"/>
    <s v="Valid Profit"/>
    <s v="Include"/>
  </r>
  <r>
    <n v="3064"/>
    <s v="Men"/>
    <x v="1"/>
    <x v="1"/>
    <m/>
    <x v="2"/>
    <x v="4"/>
    <s v="No"/>
    <m/>
    <s v="Available"/>
    <n v="6041.3"/>
    <m/>
    <s v="Invalid"/>
    <s v="Exclude"/>
    <n v="0"/>
    <s v="Insufficient Data"/>
    <s v="Missing Information"/>
    <s v="Exclude"/>
    <d v="2024-01-11T00:00:00"/>
    <d v="2024-01-11T00:00:00"/>
    <s v="Yes"/>
    <s v="Retail"/>
    <s v="Pune"/>
    <s v="Pune"/>
    <n v="-1048.54"/>
    <s v="Loss Making Sales"/>
    <s v="Exclude"/>
  </r>
  <r>
    <n v="3065"/>
    <s v="Women"/>
    <x v="3"/>
    <x v="11"/>
    <n v="12"/>
    <x v="1"/>
    <x v="7"/>
    <s v="Yes"/>
    <m/>
    <s v="Available"/>
    <m/>
    <m/>
    <s v="Invalid"/>
    <s v="Exclude"/>
    <n v="0"/>
    <s v="Insufficient Data"/>
    <s v="Missing Information"/>
    <s v="Exclude"/>
    <m/>
    <s v="Missing Date"/>
    <s v="No"/>
    <s v="Online"/>
    <s v="Kolkata"/>
    <s v="Kolkata"/>
    <n v="3909.92"/>
    <s v="Valid Profit"/>
    <s v="Include"/>
  </r>
  <r>
    <n v="3066"/>
    <s v="Kids"/>
    <x v="0"/>
    <x v="14"/>
    <s v="L"/>
    <x v="0"/>
    <x v="1"/>
    <s v="Yes"/>
    <m/>
    <s v="Available"/>
    <m/>
    <m/>
    <s v="Invalid"/>
    <s v="Exclude"/>
    <n v="0"/>
    <s v="Insufficient Data"/>
    <s v="Missing Information"/>
    <s v="Exclude"/>
    <d v="2024-03-01T00:00:00"/>
    <d v="2024-03-01T00:00:00"/>
    <s v="Yes"/>
    <s v="Online"/>
    <s v="Mumbai"/>
    <s v="Mumbai"/>
    <n v="1383.01"/>
    <s v="Valid Profit"/>
    <s v="Include"/>
  </r>
  <r>
    <n v="3067"/>
    <s v="Men"/>
    <x v="2"/>
    <x v="3"/>
    <n v="9"/>
    <x v="1"/>
    <x v="5"/>
    <s v="Yes"/>
    <n v="4"/>
    <s v="Sold"/>
    <m/>
    <m/>
    <s v="Invalid"/>
    <s v="Exclude"/>
    <n v="0"/>
    <s v="Insufficient Data"/>
    <s v="Missing Information"/>
    <s v="Exclude"/>
    <d v="2024-03-05T00:00:00"/>
    <d v="2024-03-05T00:00:00"/>
    <s v="Yes"/>
    <s v="Retail"/>
    <s v="Hyderabad"/>
    <s v="Hyderabad"/>
    <n v="1939.56"/>
    <s v="Valid Profit"/>
    <s v="Include"/>
  </r>
  <r>
    <n v="3068"/>
    <s v="Kids"/>
    <x v="2"/>
    <x v="18"/>
    <s v="L"/>
    <x v="0"/>
    <x v="1"/>
    <s v="Yes"/>
    <n v="4"/>
    <s v="Sold"/>
    <n v="4867.07"/>
    <n v="1.21"/>
    <s v="Invalid"/>
    <s v="Exclude"/>
    <n v="-4088.34"/>
    <s v="Insufficient Data"/>
    <s v="Missing Information"/>
    <s v="Exclude"/>
    <d v="2025-05-25T00:00:00"/>
    <d v="2025-05-25T00:00:00"/>
    <s v="Yes"/>
    <s v="Online"/>
    <s v="Delhi"/>
    <s v="Delhi"/>
    <n v="2863.56"/>
    <s v="Valid Profit"/>
    <s v="Include"/>
  </r>
  <r>
    <n v="3069"/>
    <s v="Men"/>
    <x v="0"/>
    <x v="9"/>
    <s v="L"/>
    <x v="0"/>
    <x v="1"/>
    <s v="Yes"/>
    <n v="1"/>
    <s v="Sold"/>
    <m/>
    <n v="1.23"/>
    <s v="Invalid"/>
    <s v="Exclude"/>
    <n v="0"/>
    <s v="Insufficient Data"/>
    <s v="Missing Information"/>
    <s v="Exclude"/>
    <d v="2025-04-13T00:00:00"/>
    <d v="2025-04-13T00:00:00"/>
    <s v="Yes"/>
    <s v="Online"/>
    <s v="Hyderabad"/>
    <s v="Hyderabad"/>
    <n v="-6.91"/>
    <s v="Loss Making Sales"/>
    <s v="Exclude"/>
  </r>
  <r>
    <n v="3070"/>
    <s v="Women"/>
    <x v="3"/>
    <x v="10"/>
    <s v="M"/>
    <x v="0"/>
    <x v="0"/>
    <s v="Yes"/>
    <m/>
    <s v="Available"/>
    <n v="6737.19"/>
    <n v="1.02"/>
    <s v="Invalid"/>
    <s v="Exclude"/>
    <n v="0"/>
    <s v="Insufficient Data"/>
    <s v="Missing Information"/>
    <s v="Exclude"/>
    <m/>
    <s v="Missing Date"/>
    <s v="No"/>
    <s v="Online"/>
    <s v="Hyderabad"/>
    <s v="Hyderabad"/>
    <n v="2150.16"/>
    <s v="Valid Profit"/>
    <s v="Include"/>
  </r>
  <r>
    <n v="3071"/>
    <s v="Women"/>
    <x v="3"/>
    <x v="10"/>
    <m/>
    <x v="2"/>
    <x v="4"/>
    <s v="No"/>
    <m/>
    <s v="Available"/>
    <n v="5081.53"/>
    <m/>
    <s v="Invalid"/>
    <s v="Exclude"/>
    <n v="0"/>
    <s v="Insufficient Data"/>
    <s v="Missing Information"/>
    <s v="Exclude"/>
    <d v="2023-10-21T00:00:00"/>
    <d v="2023-10-21T00:00:00"/>
    <s v="Yes"/>
    <s v="Online"/>
    <s v="Mumbai"/>
    <s v="Mumbai"/>
    <n v="-663.86"/>
    <s v="Loss Making Sales"/>
    <s v="Exclude"/>
  </r>
  <r>
    <n v="3072"/>
    <s v="Men"/>
    <x v="0"/>
    <x v="5"/>
    <n v="9"/>
    <x v="1"/>
    <x v="5"/>
    <s v="Yes"/>
    <m/>
    <s v="Available"/>
    <m/>
    <m/>
    <s v="Invalid"/>
    <s v="Exclude"/>
    <n v="0"/>
    <s v="Insufficient Data"/>
    <s v="Missing Information"/>
    <s v="Exclude"/>
    <d v="2024-08-26T00:00:00"/>
    <d v="2024-08-26T00:00:00"/>
    <s v="Yes"/>
    <s v="Retail"/>
    <s v="Mumbai"/>
    <s v="Mumbai"/>
    <n v="2621.5"/>
    <s v="Valid Profit"/>
    <s v="Include"/>
  </r>
  <r>
    <n v="3073"/>
    <s v="Men"/>
    <x v="0"/>
    <x v="14"/>
    <m/>
    <x v="2"/>
    <x v="4"/>
    <s v="No"/>
    <m/>
    <s v="Available"/>
    <m/>
    <m/>
    <s v="Invalid"/>
    <s v="Exclude"/>
    <n v="0"/>
    <s v="Insufficient Data"/>
    <s v="Missing Information"/>
    <s v="Exclude"/>
    <d v="2025-06-14T00:00:00"/>
    <d v="2025-06-14T00:00:00"/>
    <s v="Yes"/>
    <s v="Retail"/>
    <s v="Mumbai"/>
    <s v="Mumbai"/>
    <n v="1992.12"/>
    <s v="Valid Profit"/>
    <s v="Include"/>
  </r>
  <r>
    <n v="3074"/>
    <s v="Women"/>
    <x v="3"/>
    <x v="11"/>
    <s v="M"/>
    <x v="0"/>
    <x v="0"/>
    <s v="Yes"/>
    <m/>
    <s v="Available"/>
    <m/>
    <m/>
    <s v="Invalid"/>
    <s v="Exclude"/>
    <n v="0"/>
    <s v="Insufficient Data"/>
    <s v="Missing Information"/>
    <s v="Exclude"/>
    <m/>
    <s v="Missing Date"/>
    <s v="No"/>
    <s v="Online"/>
    <s v="Hyderabad"/>
    <s v="Hyderabad"/>
    <n v="1216.3399999999999"/>
    <s v="Valid Profit"/>
    <s v="Include"/>
  </r>
  <r>
    <n v="3075"/>
    <s v="Kids"/>
    <x v="1"/>
    <x v="2"/>
    <s v="L"/>
    <x v="0"/>
    <x v="1"/>
    <s v="Yes"/>
    <m/>
    <s v="Available"/>
    <m/>
    <n v="0.91"/>
    <s v="Valid"/>
    <s v="Include"/>
    <n v="0"/>
    <s v="Insufficient Data"/>
    <s v="Missing Information"/>
    <s v="Exclude"/>
    <d v="2025-05-28T00:00:00"/>
    <d v="2025-05-28T00:00:00"/>
    <s v="Yes"/>
    <s v="Retail"/>
    <s v="Mumbai"/>
    <s v="Mumbai"/>
    <n v="3594.94"/>
    <s v="Valid Profit"/>
    <s v="Include"/>
  </r>
  <r>
    <n v="2044"/>
    <s v="Kids"/>
    <x v="2"/>
    <x v="3"/>
    <n v="9"/>
    <x v="1"/>
    <x v="5"/>
    <s v="Yes"/>
    <m/>
    <s v="Available"/>
    <n v="4032.43"/>
    <m/>
    <s v="Invalid"/>
    <s v="Exclude"/>
    <n v="0"/>
    <s v="Insufficient Data"/>
    <s v="Missing Information"/>
    <s v="Exclude"/>
    <m/>
    <s v="Missing Date"/>
    <s v="No"/>
    <s v="Online"/>
    <s v="Hyderabad"/>
    <s v="Hyderabad"/>
    <n v="2059.4"/>
    <s v="Valid Profit"/>
    <s v="Include"/>
  </r>
  <r>
    <n v="3077"/>
    <s v="Men"/>
    <x v="2"/>
    <x v="17"/>
    <s v="XL"/>
    <x v="0"/>
    <x v="2"/>
    <s v="Yes"/>
    <m/>
    <s v="Available"/>
    <m/>
    <n v="0.46"/>
    <s v="Valid"/>
    <s v="Include"/>
    <n v="0"/>
    <s v="Insufficient Data"/>
    <s v="Missing Information"/>
    <s v="Exclude"/>
    <m/>
    <s v="Missing Date"/>
    <s v="No"/>
    <s v="Online"/>
    <s v="Pune"/>
    <s v="Pune"/>
    <n v="3700.77"/>
    <s v="Valid Profit"/>
    <s v="Include"/>
  </r>
  <r>
    <n v="3078"/>
    <s v="Men"/>
    <x v="3"/>
    <x v="11"/>
    <s v="M"/>
    <x v="0"/>
    <x v="0"/>
    <s v="Yes"/>
    <n v="1"/>
    <s v="Sold"/>
    <n v="2555.1799999999998"/>
    <m/>
    <s v="Invalid"/>
    <s v="Exclude"/>
    <n v="0"/>
    <n v="2555.1799999999998"/>
    <s v="Valid Revenue"/>
    <s v="Include"/>
    <d v="2024-09-14T00:00:00"/>
    <d v="2024-09-14T00:00:00"/>
    <s v="Yes"/>
    <s v="Online"/>
    <s v="Delhi"/>
    <s v="Delhi"/>
    <n v="1820.38"/>
    <s v="Valid Profit"/>
    <s v="Include"/>
  </r>
  <r>
    <n v="3079"/>
    <s v="Women"/>
    <x v="3"/>
    <x v="4"/>
    <s v="L"/>
    <x v="0"/>
    <x v="1"/>
    <s v="Yes"/>
    <m/>
    <s v="Available"/>
    <m/>
    <m/>
    <s v="Invalid"/>
    <s v="Exclude"/>
    <n v="0"/>
    <s v="Insufficient Data"/>
    <s v="Missing Information"/>
    <s v="Exclude"/>
    <d v="2024-01-10T00:00:00"/>
    <d v="2024-01-10T00:00:00"/>
    <s v="Yes"/>
    <s v="Retail"/>
    <s v="bengaluru"/>
    <s v="Bengaluru"/>
    <n v="2815.43"/>
    <s v="Valid Profit"/>
    <s v="Include"/>
  </r>
  <r>
    <n v="3080"/>
    <s v="Kids"/>
    <x v="3"/>
    <x v="10"/>
    <s v="L"/>
    <x v="0"/>
    <x v="1"/>
    <s v="Yes"/>
    <n v="4"/>
    <s v="Sold"/>
    <n v="3317.71"/>
    <m/>
    <s v="Invalid"/>
    <s v="Exclude"/>
    <n v="0"/>
    <n v="13270.84"/>
    <s v="Valid Revenue"/>
    <s v="Include"/>
    <m/>
    <s v="Missing Date"/>
    <s v="No"/>
    <s v="Online"/>
    <s v="Hyderabad"/>
    <s v="Hyderabad"/>
    <n v="-198"/>
    <s v="Loss Making Sales"/>
    <s v="Exclude"/>
  </r>
  <r>
    <n v="3081"/>
    <s v="Kids"/>
    <x v="0"/>
    <x v="5"/>
    <n v="6"/>
    <x v="1"/>
    <x v="6"/>
    <s v="Yes"/>
    <m/>
    <s v="Available"/>
    <n v="8442.39"/>
    <m/>
    <s v="Invalid"/>
    <s v="Exclude"/>
    <n v="0"/>
    <s v="Insufficient Data"/>
    <s v="Missing Information"/>
    <s v="Exclude"/>
    <d v="2025-02-10T00:00:00"/>
    <d v="2025-02-10T00:00:00"/>
    <s v="Yes"/>
    <s v="Retail"/>
    <s v="Mumbai"/>
    <s v="Mumbai"/>
    <n v="3126.66"/>
    <s v="Valid Profit"/>
    <s v="Include"/>
  </r>
  <r>
    <n v="3082"/>
    <s v="Men"/>
    <x v="0"/>
    <x v="9"/>
    <s v="L"/>
    <x v="0"/>
    <x v="1"/>
    <s v="Yes"/>
    <n v="-1"/>
    <s v="Check Return/Refund"/>
    <m/>
    <m/>
    <s v="Invalid"/>
    <s v="Exclude"/>
    <n v="0"/>
    <s v="Insufficient Data"/>
    <s v="Missing Information"/>
    <s v="Exclude"/>
    <d v="2024-08-11T00:00:00"/>
    <d v="2024-08-11T00:00:00"/>
    <s v="Yes"/>
    <s v="Online"/>
    <s v="Delhi"/>
    <s v="Delhi"/>
    <n v="-65.959999999999994"/>
    <s v="Loss Making Sales"/>
    <s v="Exclude"/>
  </r>
  <r>
    <n v="3083"/>
    <s v="Kids"/>
    <x v="0"/>
    <x v="14"/>
    <s v="XL"/>
    <x v="0"/>
    <x v="2"/>
    <s v="Yes"/>
    <m/>
    <s v="Available"/>
    <n v="8535.31"/>
    <m/>
    <s v="Invalid"/>
    <s v="Exclude"/>
    <n v="0"/>
    <s v="Insufficient Data"/>
    <s v="Missing Information"/>
    <s v="Exclude"/>
    <d v="2024-08-29T00:00:00"/>
    <d v="2024-08-29T00:00:00"/>
    <s v="Yes"/>
    <s v="Retail"/>
    <s v="Delhi"/>
    <s v="Delhi"/>
    <n v="1159.57"/>
    <s v="Valid Profit"/>
    <s v="Include"/>
  </r>
  <r>
    <n v="3084"/>
    <s v="Women"/>
    <x v="2"/>
    <x v="3"/>
    <s v="L"/>
    <x v="0"/>
    <x v="1"/>
    <s v="Yes"/>
    <m/>
    <s v="Available"/>
    <n v="8955.52"/>
    <m/>
    <s v="Invalid"/>
    <s v="Exclude"/>
    <n v="0"/>
    <s v="Insufficient Data"/>
    <s v="Missing Information"/>
    <s v="Exclude"/>
    <m/>
    <s v="Missing Date"/>
    <s v="No"/>
    <s v="Retail"/>
    <s v="Pune"/>
    <s v="Pune"/>
    <n v="491.85"/>
    <s v="Valid Profit"/>
    <s v="Include"/>
  </r>
  <r>
    <n v="3085"/>
    <s v="Men"/>
    <x v="1"/>
    <x v="15"/>
    <s v="L"/>
    <x v="0"/>
    <x v="1"/>
    <s v="Yes"/>
    <m/>
    <s v="Available"/>
    <m/>
    <n v="1.1599999999999999"/>
    <s v="Invalid"/>
    <s v="Exclude"/>
    <n v="0"/>
    <s v="Insufficient Data"/>
    <s v="Missing Information"/>
    <s v="Exclude"/>
    <m/>
    <s v="Missing Date"/>
    <s v="No"/>
    <s v="Online"/>
    <s v="Delhi"/>
    <s v="Delhi"/>
    <n v="2484.31"/>
    <s v="Valid Profit"/>
    <s v="Include"/>
  </r>
  <r>
    <n v="3086"/>
    <s v="Kids"/>
    <x v="4"/>
    <x v="12"/>
    <n v="9"/>
    <x v="1"/>
    <x v="5"/>
    <s v="Yes"/>
    <n v="-1"/>
    <s v="Check Return/Refund"/>
    <m/>
    <n v="1.2"/>
    <s v="Invalid"/>
    <s v="Exclude"/>
    <n v="0"/>
    <s v="Insufficient Data"/>
    <s v="Missing Information"/>
    <s v="Exclude"/>
    <m/>
    <s v="Missing Date"/>
    <s v="No"/>
    <s v="Retail"/>
    <s v="Bangalore"/>
    <s v="Bangalore"/>
    <n v="-592.41"/>
    <s v="Loss Making Sales"/>
    <s v="Exclude"/>
  </r>
  <r>
    <n v="3087"/>
    <s v="Kids"/>
    <x v="2"/>
    <x v="7"/>
    <s v="M"/>
    <x v="0"/>
    <x v="0"/>
    <s v="Yes"/>
    <n v="3"/>
    <s v="Sold"/>
    <n v="2765.77"/>
    <m/>
    <s v="Invalid"/>
    <s v="Exclude"/>
    <n v="0"/>
    <n v="8297.31"/>
    <s v="Valid Revenue"/>
    <s v="Include"/>
    <d v="2025-01-08T00:00:00"/>
    <d v="2025-01-08T00:00:00"/>
    <s v="Yes"/>
    <s v="Retail"/>
    <s v="bengaluru"/>
    <s v="Bengaluru"/>
    <n v="2785.94"/>
    <s v="Valid Profit"/>
    <s v="Include"/>
  </r>
  <r>
    <n v="3088"/>
    <s v="Kids"/>
    <x v="0"/>
    <x v="14"/>
    <s v="XL"/>
    <x v="0"/>
    <x v="2"/>
    <s v="Yes"/>
    <n v="3"/>
    <s v="Sold"/>
    <m/>
    <m/>
    <s v="Invalid"/>
    <s v="Exclude"/>
    <n v="0"/>
    <s v="Insufficient Data"/>
    <s v="Missing Information"/>
    <s v="Exclude"/>
    <m/>
    <s v="Missing Date"/>
    <s v="No"/>
    <s v="Online"/>
    <s v="Delhi"/>
    <s v="Delhi"/>
    <n v="2418.7399999999998"/>
    <s v="Valid Profit"/>
    <s v="Include"/>
  </r>
  <r>
    <n v="3089"/>
    <s v="Women"/>
    <x v="4"/>
    <x v="13"/>
    <s v="XL"/>
    <x v="0"/>
    <x v="2"/>
    <s v="Yes"/>
    <m/>
    <s v="Available"/>
    <n v="8399.35"/>
    <m/>
    <s v="Invalid"/>
    <s v="Exclude"/>
    <n v="0"/>
    <s v="Insufficient Data"/>
    <s v="Missing Information"/>
    <s v="Exclude"/>
    <d v="2025-05-31T00:00:00"/>
    <d v="2025-05-31T00:00:00"/>
    <s v="Yes"/>
    <s v="Online"/>
    <s v="Mumbai"/>
    <s v="Mumbai"/>
    <n v="2967.22"/>
    <s v="Valid Profit"/>
    <s v="Include"/>
  </r>
  <r>
    <n v="3090"/>
    <s v="Women"/>
    <x v="4"/>
    <x v="19"/>
    <m/>
    <x v="2"/>
    <x v="4"/>
    <s v="No"/>
    <m/>
    <s v="Available"/>
    <n v="8187.65"/>
    <n v="1.01"/>
    <s v="Invalid"/>
    <s v="Exclude"/>
    <n v="0"/>
    <s v="Insufficient Data"/>
    <s v="Missing Information"/>
    <s v="Exclude"/>
    <d v="2023-12-11T00:00:00"/>
    <d v="2023-12-11T00:00:00"/>
    <s v="Yes"/>
    <s v="Retail"/>
    <s v="Pune"/>
    <s v="Pune"/>
    <n v="196.88"/>
    <s v="Valid Profit"/>
    <s v="Include"/>
  </r>
  <r>
    <n v="3091"/>
    <s v="Women"/>
    <x v="4"/>
    <x v="8"/>
    <m/>
    <x v="2"/>
    <x v="4"/>
    <s v="No"/>
    <n v="1"/>
    <s v="Sold"/>
    <n v="8666.84"/>
    <n v="0.3"/>
    <s v="Valid"/>
    <s v="Include"/>
    <n v="6066.79"/>
    <n v="6066.7879999999996"/>
    <s v="Valid Revenue"/>
    <s v="Include"/>
    <d v="2025-02-13T00:00:00"/>
    <d v="2025-02-13T00:00:00"/>
    <s v="Yes"/>
    <s v="Online"/>
    <s v="Hyderabad"/>
    <s v="Hyderabad"/>
    <n v="204.77"/>
    <s v="Valid Profit"/>
    <s v="Include"/>
  </r>
  <r>
    <n v="3092"/>
    <s v="Kids"/>
    <x v="0"/>
    <x v="9"/>
    <s v="L"/>
    <x v="0"/>
    <x v="1"/>
    <s v="Yes"/>
    <m/>
    <s v="Available"/>
    <n v="3005.37"/>
    <m/>
    <s v="Invalid"/>
    <s v="Exclude"/>
    <n v="0"/>
    <s v="Insufficient Data"/>
    <s v="Missing Information"/>
    <s v="Exclude"/>
    <d v="2025-03-09T00:00:00"/>
    <d v="2025-03-09T00:00:00"/>
    <s v="Yes"/>
    <s v="Retail"/>
    <s v="Kolkata"/>
    <s v="Kolkata"/>
    <n v="-288.77"/>
    <s v="Loss Making Sales"/>
    <s v="Exclude"/>
  </r>
  <r>
    <n v="3093"/>
    <s v="Women"/>
    <x v="1"/>
    <x v="1"/>
    <n v="10"/>
    <x v="1"/>
    <x v="9"/>
    <s v="Yes"/>
    <n v="3"/>
    <s v="Sold"/>
    <m/>
    <m/>
    <s v="Invalid"/>
    <s v="Exclude"/>
    <n v="0"/>
    <s v="Insufficient Data"/>
    <s v="Missing Information"/>
    <s v="Exclude"/>
    <d v="2025-06-29T00:00:00"/>
    <d v="2025-06-29T00:00:00"/>
    <s v="Yes"/>
    <s v="Retail"/>
    <s v="Kolkata"/>
    <s v="Kolkata"/>
    <n v="28.77"/>
    <s v="Valid Profit"/>
    <s v="Include"/>
  </r>
  <r>
    <n v="3094"/>
    <s v="Men"/>
    <x v="4"/>
    <x v="13"/>
    <m/>
    <x v="2"/>
    <x v="4"/>
    <s v="No"/>
    <m/>
    <s v="Available"/>
    <n v="4731.54"/>
    <m/>
    <s v="Invalid"/>
    <s v="Exclude"/>
    <n v="0"/>
    <s v="Insufficient Data"/>
    <s v="Missing Information"/>
    <s v="Exclude"/>
    <d v="2024-07-11T00:00:00"/>
    <d v="2024-07-11T00:00:00"/>
    <s v="Yes"/>
    <s v="Online"/>
    <s v="Delhi"/>
    <s v="Delhi"/>
    <n v="3485.33"/>
    <s v="Valid Profit"/>
    <s v="Include"/>
  </r>
  <r>
    <n v="3095"/>
    <s v="Men"/>
    <x v="3"/>
    <x v="11"/>
    <s v="L"/>
    <x v="0"/>
    <x v="1"/>
    <s v="Yes"/>
    <m/>
    <s v="Available"/>
    <n v="9297.64"/>
    <n v="0.16"/>
    <s v="Valid"/>
    <s v="Include"/>
    <n v="0"/>
    <s v="Insufficient Data"/>
    <s v="Missing Information"/>
    <s v="Exclude"/>
    <d v="2025-02-16T00:00:00"/>
    <d v="2025-02-16T00:00:00"/>
    <s v="Yes"/>
    <s v="Retail"/>
    <s v="Delhi"/>
    <s v="Delhi"/>
    <n v="36.700000000000003"/>
    <s v="Valid Profit"/>
    <s v="Include"/>
  </r>
  <r>
    <n v="3096"/>
    <s v="Men"/>
    <x v="0"/>
    <x v="14"/>
    <m/>
    <x v="2"/>
    <x v="4"/>
    <s v="No"/>
    <n v="4"/>
    <s v="Sold"/>
    <m/>
    <n v="0.9"/>
    <s v="Valid"/>
    <s v="Include"/>
    <n v="0"/>
    <s v="Insufficient Data"/>
    <s v="Missing Information"/>
    <s v="Exclude"/>
    <d v="2025-03-05T00:00:00"/>
    <d v="2025-03-05T00:00:00"/>
    <s v="Yes"/>
    <s v="Online"/>
    <s v="Hyderabad"/>
    <s v="Hyderabad"/>
    <n v="20.309999999999999"/>
    <s v="Valid Profit"/>
    <s v="Include"/>
  </r>
  <r>
    <n v="3097"/>
    <s v="Men"/>
    <x v="2"/>
    <x v="3"/>
    <s v="L"/>
    <x v="0"/>
    <x v="1"/>
    <s v="Yes"/>
    <m/>
    <s v="Available"/>
    <m/>
    <n v="0.5"/>
    <s v="Valid"/>
    <s v="Include"/>
    <n v="0"/>
    <s v="Insufficient Data"/>
    <s v="Missing Information"/>
    <s v="Exclude"/>
    <d v="2025-01-24T00:00:00"/>
    <d v="2025-01-24T00:00:00"/>
    <s v="Yes"/>
    <s v="Online"/>
    <s v="Hyderabad"/>
    <s v="Hyderabad"/>
    <n v="3419.32"/>
    <s v="Valid Profit"/>
    <s v="Include"/>
  </r>
  <r>
    <n v="3098"/>
    <s v="Women"/>
    <x v="4"/>
    <x v="12"/>
    <s v="M"/>
    <x v="0"/>
    <x v="0"/>
    <s v="Yes"/>
    <m/>
    <s v="Available"/>
    <n v="5562.46"/>
    <m/>
    <s v="Invalid"/>
    <s v="Exclude"/>
    <n v="0"/>
    <s v="Insufficient Data"/>
    <s v="Missing Information"/>
    <s v="Exclude"/>
    <d v="2025-04-14T00:00:00"/>
    <d v="2025-04-14T00:00:00"/>
    <s v="Yes"/>
    <s v="Retail"/>
    <s v="Kolkata"/>
    <s v="Kolkata"/>
    <n v="1090.52"/>
    <s v="Valid Profit"/>
    <s v="Include"/>
  </r>
  <r>
    <n v="3099"/>
    <s v="Women"/>
    <x v="2"/>
    <x v="7"/>
    <s v="L"/>
    <x v="0"/>
    <x v="1"/>
    <s v="Yes"/>
    <m/>
    <s v="Available"/>
    <n v="8462.09"/>
    <n v="0.08"/>
    <s v="Valid"/>
    <s v="Include"/>
    <n v="0"/>
    <s v="Insufficient Data"/>
    <s v="Missing Information"/>
    <s v="Exclude"/>
    <d v="2024-10-21T00:00:00"/>
    <d v="2024-10-21T00:00:00"/>
    <s v="Yes"/>
    <s v="Online"/>
    <s v="Mumbai"/>
    <s v="Mumbai"/>
    <n v="1720.4"/>
    <s v="Valid Profit"/>
    <s v="Include"/>
  </r>
  <r>
    <n v="3100"/>
    <s v="Women"/>
    <x v="0"/>
    <x v="14"/>
    <n v="7"/>
    <x v="1"/>
    <x v="8"/>
    <s v="Yes"/>
    <n v="4"/>
    <s v="Sold"/>
    <m/>
    <n v="0.97"/>
    <s v="Valid"/>
    <s v="Include"/>
    <n v="0"/>
    <s v="Insufficient Data"/>
    <s v="Missing Information"/>
    <s v="Exclude"/>
    <d v="2025-06-30T00:00:00"/>
    <d v="2025-06-30T00:00:00"/>
    <s v="Yes"/>
    <s v="Retail"/>
    <s v="Mumbai"/>
    <s v="Mumbai"/>
    <n v="1861.15"/>
    <s v="Valid Profit"/>
    <s v="Include"/>
  </r>
  <r>
    <n v="2021"/>
    <s v="Men"/>
    <x v="2"/>
    <x v="3"/>
    <n v="8"/>
    <x v="1"/>
    <x v="10"/>
    <s v="Yes"/>
    <n v="3"/>
    <s v="Sold"/>
    <n v="3723.21"/>
    <m/>
    <s v="Invalid"/>
    <s v="Exclude"/>
    <n v="0"/>
    <n v="11169.630000000001"/>
    <s v="Valid Revenue"/>
    <s v="Include"/>
    <d v="2025-06-22T00:00:00"/>
    <d v="2025-06-22T00:00:00"/>
    <s v="Yes"/>
    <s v="Online"/>
    <s v="bengaluru"/>
    <s v="Bengaluru"/>
    <n v="-1133.4000000000001"/>
    <s v="Loss Making Sales"/>
    <s v="Exclude"/>
  </r>
  <r>
    <n v="3102"/>
    <s v="Kids"/>
    <x v="4"/>
    <x v="19"/>
    <s v="M"/>
    <x v="0"/>
    <x v="0"/>
    <s v="Yes"/>
    <m/>
    <s v="Available"/>
    <m/>
    <m/>
    <s v="Invalid"/>
    <s v="Exclude"/>
    <n v="0"/>
    <s v="Insufficient Data"/>
    <s v="Missing Information"/>
    <s v="Exclude"/>
    <d v="2025-06-18T00:00:00"/>
    <d v="2025-06-18T00:00:00"/>
    <s v="Yes"/>
    <s v="Retail"/>
    <s v="bengaluru"/>
    <s v="Bengaluru"/>
    <n v="-1117.98"/>
    <s v="Loss Making Sales"/>
    <s v="Exclude"/>
  </r>
  <r>
    <n v="3103"/>
    <s v="Kids"/>
    <x v="2"/>
    <x v="3"/>
    <m/>
    <x v="2"/>
    <x v="4"/>
    <s v="No"/>
    <n v="2"/>
    <s v="Sold"/>
    <m/>
    <m/>
    <s v="Invalid"/>
    <s v="Exclude"/>
    <n v="0"/>
    <s v="Insufficient Data"/>
    <s v="Missing Information"/>
    <s v="Exclude"/>
    <d v="2025-01-06T00:00:00"/>
    <d v="2025-01-06T00:00:00"/>
    <s v="Yes"/>
    <s v="Online"/>
    <s v="Mumbai"/>
    <s v="Mumbai"/>
    <n v="1567.18"/>
    <s v="Valid Profit"/>
    <s v="Include"/>
  </r>
  <r>
    <n v="3104"/>
    <s v="Men"/>
    <x v="3"/>
    <x v="11"/>
    <s v="L"/>
    <x v="0"/>
    <x v="1"/>
    <s v="Yes"/>
    <n v="0"/>
    <s v="Available"/>
    <n v="7734.26"/>
    <n v="0.47"/>
    <s v="Valid"/>
    <s v="Include"/>
    <n v="0"/>
    <n v="0"/>
    <s v="No Recorded Revenue"/>
    <s v="Exclude"/>
    <d v="2025-02-09T00:00:00"/>
    <d v="2025-02-09T00:00:00"/>
    <s v="Yes"/>
    <s v="Online"/>
    <s v="Bangalore"/>
    <s v="Bangalore"/>
    <n v="1921.82"/>
    <s v="Invalid Profit"/>
    <s v="Exclude"/>
  </r>
  <r>
    <n v="3105"/>
    <s v="Women"/>
    <x v="1"/>
    <x v="15"/>
    <s v="L"/>
    <x v="0"/>
    <x v="1"/>
    <s v="Yes"/>
    <n v="4"/>
    <s v="Sold"/>
    <m/>
    <n v="0.56999999999999995"/>
    <s v="Valid"/>
    <s v="Include"/>
    <n v="0"/>
    <s v="Insufficient Data"/>
    <s v="Missing Information"/>
    <s v="Exclude"/>
    <d v="2024-11-30T00:00:00"/>
    <d v="2024-11-30T00:00:00"/>
    <s v="Yes"/>
    <s v="Online"/>
    <s v="Pune"/>
    <s v="Pune"/>
    <n v="3176.71"/>
    <s v="Valid Profit"/>
    <s v="Include"/>
  </r>
  <r>
    <n v="3106"/>
    <s v="Men"/>
    <x v="3"/>
    <x v="16"/>
    <m/>
    <x v="2"/>
    <x v="4"/>
    <s v="No"/>
    <m/>
    <s v="Available"/>
    <m/>
    <m/>
    <s v="Invalid"/>
    <s v="Exclude"/>
    <n v="0"/>
    <s v="Insufficient Data"/>
    <s v="Missing Information"/>
    <s v="Exclude"/>
    <d v="2025-03-09T00:00:00"/>
    <d v="2025-03-09T00:00:00"/>
    <s v="Yes"/>
    <s v="Online"/>
    <s v="bengaluru"/>
    <s v="Bengaluru"/>
    <n v="3276.53"/>
    <s v="Invalid Profit"/>
    <s v="Exclude"/>
  </r>
  <r>
    <n v="3107"/>
    <s v="Men"/>
    <x v="3"/>
    <x v="16"/>
    <n v="11"/>
    <x v="1"/>
    <x v="3"/>
    <s v="Yes"/>
    <m/>
    <s v="Available"/>
    <n v="9572.44"/>
    <m/>
    <s v="Invalid"/>
    <s v="Exclude"/>
    <n v="0"/>
    <s v="Insufficient Data"/>
    <s v="Missing Information"/>
    <s v="Exclude"/>
    <d v="2025-03-08T00:00:00"/>
    <d v="2025-03-08T00:00:00"/>
    <s v="Yes"/>
    <s v="Retail"/>
    <s v="Hyderabad"/>
    <s v="Hyderabad"/>
    <n v="-694.97"/>
    <s v="Loss Making Sales"/>
    <s v="Exclude"/>
  </r>
  <r>
    <n v="3108"/>
    <s v="Kids"/>
    <x v="1"/>
    <x v="15"/>
    <s v="M"/>
    <x v="0"/>
    <x v="0"/>
    <s v="Yes"/>
    <n v="-1"/>
    <s v="Check Return/Refund"/>
    <m/>
    <n v="0.38"/>
    <s v="Valid"/>
    <s v="Include"/>
    <n v="0"/>
    <s v="Insufficient Data"/>
    <s v="Missing Information"/>
    <s v="Exclude"/>
    <d v="2024-12-16T00:00:00"/>
    <d v="2024-12-16T00:00:00"/>
    <s v="Yes"/>
    <s v="Online"/>
    <s v="Mumbai"/>
    <s v="Mumbai"/>
    <n v="1350.25"/>
    <s v="Valid Profit"/>
    <s v="Include"/>
  </r>
  <r>
    <n v="3109"/>
    <s v="Men"/>
    <x v="3"/>
    <x v="4"/>
    <s v="XL"/>
    <x v="0"/>
    <x v="2"/>
    <s v="Yes"/>
    <m/>
    <s v="Available"/>
    <n v="6323.74"/>
    <n v="0.8"/>
    <s v="Valid"/>
    <s v="Include"/>
    <n v="0"/>
    <s v="Insufficient Data"/>
    <s v="Missing Information"/>
    <s v="Exclude"/>
    <m/>
    <s v="Missing Date"/>
    <s v="No"/>
    <s v="Retail"/>
    <s v="Kolkata"/>
    <s v="Kolkata"/>
    <n v="492.62"/>
    <s v="Valid Profit"/>
    <s v="Include"/>
  </r>
  <r>
    <n v="3110"/>
    <s v="Men"/>
    <x v="3"/>
    <x v="4"/>
    <s v="L"/>
    <x v="0"/>
    <x v="1"/>
    <s v="Yes"/>
    <m/>
    <s v="Available"/>
    <n v="8431.5499999999993"/>
    <m/>
    <s v="Invalid"/>
    <s v="Exclude"/>
    <n v="0"/>
    <s v="Insufficient Data"/>
    <s v="Missing Information"/>
    <s v="Exclude"/>
    <d v="2024-10-13T00:00:00"/>
    <d v="2024-10-13T00:00:00"/>
    <s v="Yes"/>
    <s v="Retail"/>
    <s v="Mumbai"/>
    <s v="Mumbai"/>
    <n v="3977.41"/>
    <s v="Valid Profit"/>
    <s v="Include"/>
  </r>
  <r>
    <n v="3111"/>
    <s v="Women"/>
    <x v="4"/>
    <x v="8"/>
    <s v="XL"/>
    <x v="0"/>
    <x v="2"/>
    <s v="Yes"/>
    <n v="3"/>
    <s v="Sold"/>
    <m/>
    <m/>
    <s v="Invalid"/>
    <s v="Exclude"/>
    <n v="0"/>
    <s v="Insufficient Data"/>
    <s v="Missing Information"/>
    <s v="Exclude"/>
    <m/>
    <s v="Missing Date"/>
    <s v="No"/>
    <s v="Retail"/>
    <s v="Hyderabad"/>
    <s v="Hyderabad"/>
    <n v="2732.23"/>
    <s v="Valid Profit"/>
    <s v="Include"/>
  </r>
  <r>
    <n v="3112"/>
    <s v="Men"/>
    <x v="4"/>
    <x v="12"/>
    <s v="L"/>
    <x v="0"/>
    <x v="1"/>
    <s v="Yes"/>
    <n v="1"/>
    <s v="Sold"/>
    <m/>
    <n v="0.49"/>
    <s v="Valid"/>
    <s v="Include"/>
    <n v="0"/>
    <s v="Insufficient Data"/>
    <s v="Missing Information"/>
    <s v="Exclude"/>
    <m/>
    <s v="Missing Date"/>
    <s v="No"/>
    <s v="Retail"/>
    <s v="Delhi"/>
    <s v="Delhi"/>
    <n v="-532.65"/>
    <s v="Loss Making Sales"/>
    <s v="Exclude"/>
  </r>
  <r>
    <n v="3113"/>
    <s v="Women"/>
    <x v="1"/>
    <x v="1"/>
    <n v="11"/>
    <x v="1"/>
    <x v="3"/>
    <s v="Yes"/>
    <m/>
    <s v="Available"/>
    <m/>
    <m/>
    <s v="Invalid"/>
    <s v="Exclude"/>
    <n v="0"/>
    <s v="Insufficient Data"/>
    <s v="Missing Information"/>
    <s v="Exclude"/>
    <m/>
    <s v="Missing Date"/>
    <s v="No"/>
    <s v="Online"/>
    <s v="bengaluru"/>
    <s v="Bengaluru"/>
    <n v="1328.68"/>
    <s v="Valid Profit"/>
    <s v="Include"/>
  </r>
  <r>
    <n v="3114"/>
    <s v="Women"/>
    <x v="3"/>
    <x v="4"/>
    <s v="L"/>
    <x v="0"/>
    <x v="1"/>
    <s v="Yes"/>
    <n v="1"/>
    <s v="Sold"/>
    <n v="7627.37"/>
    <m/>
    <s v="Invalid"/>
    <s v="Exclude"/>
    <n v="0"/>
    <n v="7627.37"/>
    <s v="Valid Revenue"/>
    <s v="Include"/>
    <d v="2025-03-27T00:00:00"/>
    <d v="2025-03-27T00:00:00"/>
    <s v="Yes"/>
    <s v="Retail"/>
    <s v="bengaluru"/>
    <s v="Bengaluru"/>
    <n v="2752.18"/>
    <s v="Valid Profit"/>
    <s v="Include"/>
  </r>
  <r>
    <n v="3115"/>
    <s v="Men"/>
    <x v="3"/>
    <x v="4"/>
    <n v="6"/>
    <x v="1"/>
    <x v="6"/>
    <s v="Yes"/>
    <n v="4"/>
    <s v="Sold"/>
    <m/>
    <m/>
    <s v="Invalid"/>
    <s v="Exclude"/>
    <n v="0"/>
    <s v="Insufficient Data"/>
    <s v="Missing Information"/>
    <s v="Exclude"/>
    <m/>
    <s v="Missing Date"/>
    <s v="No"/>
    <s v="Retail"/>
    <s v="Delhi"/>
    <s v="Delhi"/>
    <n v="693.29"/>
    <s v="Valid Profit"/>
    <s v="Include"/>
  </r>
  <r>
    <n v="3116"/>
    <s v="Kids"/>
    <x v="4"/>
    <x v="13"/>
    <s v="M"/>
    <x v="0"/>
    <x v="0"/>
    <s v="Yes"/>
    <n v="3"/>
    <s v="Sold"/>
    <m/>
    <n v="0.06"/>
    <s v="Valid"/>
    <s v="Include"/>
    <n v="0"/>
    <s v="Insufficient Data"/>
    <s v="Missing Information"/>
    <s v="Exclude"/>
    <d v="2024-11-21T00:00:00"/>
    <d v="2024-11-21T00:00:00"/>
    <s v="Yes"/>
    <s v="Retail"/>
    <s v="Kolkata"/>
    <s v="Kolkata"/>
    <n v="-236.15"/>
    <s v="Loss Making Sales"/>
    <s v="Exclude"/>
  </r>
  <r>
    <n v="3117"/>
    <s v="Men"/>
    <x v="4"/>
    <x v="8"/>
    <s v="M"/>
    <x v="0"/>
    <x v="0"/>
    <s v="Yes"/>
    <m/>
    <s v="Available"/>
    <n v="6435.2"/>
    <m/>
    <s v="Invalid"/>
    <s v="Exclude"/>
    <n v="0"/>
    <s v="Insufficient Data"/>
    <s v="Missing Information"/>
    <s v="Exclude"/>
    <d v="2024-09-21T00:00:00"/>
    <d v="2024-09-21T00:00:00"/>
    <s v="Yes"/>
    <s v="Retail"/>
    <s v="Delhi"/>
    <s v="Delhi"/>
    <n v="-1181.06"/>
    <s v="Loss Making Sales"/>
    <s v="Exclude"/>
  </r>
  <r>
    <n v="3118"/>
    <s v="Kids"/>
    <x v="2"/>
    <x v="18"/>
    <n v="8"/>
    <x v="1"/>
    <x v="10"/>
    <s v="Yes"/>
    <m/>
    <s v="Available"/>
    <m/>
    <m/>
    <s v="Invalid"/>
    <s v="Exclude"/>
    <n v="0"/>
    <s v="Insufficient Data"/>
    <s v="Missing Information"/>
    <s v="Exclude"/>
    <m/>
    <s v="Missing Date"/>
    <s v="No"/>
    <s v="Online"/>
    <s v="Bangalore"/>
    <s v="Bangalore"/>
    <n v="2058.9899999999998"/>
    <s v="Valid Profit"/>
    <s v="Include"/>
  </r>
  <r>
    <n v="3119"/>
    <s v="Kids"/>
    <x v="2"/>
    <x v="18"/>
    <m/>
    <x v="2"/>
    <x v="4"/>
    <s v="No"/>
    <m/>
    <s v="Available"/>
    <m/>
    <m/>
    <s v="Invalid"/>
    <s v="Exclude"/>
    <n v="0"/>
    <s v="Insufficient Data"/>
    <s v="Missing Information"/>
    <s v="Exclude"/>
    <d v="2023-08-12T00:00:00"/>
    <d v="2023-08-12T00:00:00"/>
    <s v="Yes"/>
    <s v="Online"/>
    <s v="Hyderabad"/>
    <s v="Hyderabad"/>
    <n v="3995.49"/>
    <s v="Valid Profit"/>
    <s v="Include"/>
  </r>
  <r>
    <n v="3120"/>
    <s v="Kids"/>
    <x v="4"/>
    <x v="12"/>
    <s v="XL"/>
    <x v="0"/>
    <x v="2"/>
    <s v="Yes"/>
    <m/>
    <s v="Available"/>
    <n v="8869.93"/>
    <m/>
    <s v="Invalid"/>
    <s v="Exclude"/>
    <n v="0"/>
    <s v="Insufficient Data"/>
    <s v="Missing Information"/>
    <s v="Exclude"/>
    <m/>
    <s v="Missing Date"/>
    <s v="No"/>
    <s v="Retail"/>
    <s v="bengaluru"/>
    <s v="Bengaluru"/>
    <n v="551.46"/>
    <s v="Valid Profit"/>
    <s v="Include"/>
  </r>
  <r>
    <n v="3121"/>
    <s v="Kids"/>
    <x v="0"/>
    <x v="5"/>
    <n v="8"/>
    <x v="1"/>
    <x v="10"/>
    <s v="Yes"/>
    <m/>
    <s v="Available"/>
    <n v="2514"/>
    <n v="0.69"/>
    <s v="Valid"/>
    <s v="Include"/>
    <n v="0"/>
    <s v="Insufficient Data"/>
    <s v="Missing Information"/>
    <s v="Exclude"/>
    <d v="2025-03-06T00:00:00"/>
    <d v="2025-03-06T00:00:00"/>
    <s v="Yes"/>
    <s v="Online"/>
    <s v="Kolkata"/>
    <s v="Kolkata"/>
    <n v="1345.4"/>
    <s v="Valid Profit"/>
    <s v="Include"/>
  </r>
  <r>
    <n v="3122"/>
    <s v="Women"/>
    <x v="4"/>
    <x v="8"/>
    <n v="8"/>
    <x v="1"/>
    <x v="10"/>
    <s v="Yes"/>
    <n v="1"/>
    <s v="Sold"/>
    <n v="5835.6"/>
    <n v="1.04"/>
    <s v="Invalid"/>
    <s v="Exclude"/>
    <n v="-233.42"/>
    <s v="Insufficient Data"/>
    <s v="Missing Information"/>
    <s v="Exclude"/>
    <m/>
    <s v="Missing Date"/>
    <s v="No"/>
    <s v="Online"/>
    <s v="Kolkata"/>
    <s v="Kolkata"/>
    <n v="-1197.5999999999999"/>
    <s v="Loss Making Sales"/>
    <s v="Exclude"/>
  </r>
  <r>
    <n v="3123"/>
    <s v="Kids"/>
    <x v="3"/>
    <x v="11"/>
    <s v="L"/>
    <x v="0"/>
    <x v="1"/>
    <s v="Yes"/>
    <m/>
    <s v="Available"/>
    <n v="9804.7800000000007"/>
    <m/>
    <s v="Invalid"/>
    <s v="Exclude"/>
    <n v="0"/>
    <s v="Insufficient Data"/>
    <s v="Missing Information"/>
    <s v="Exclude"/>
    <d v="2025-05-26T00:00:00"/>
    <d v="2025-05-26T00:00:00"/>
    <s v="Yes"/>
    <s v="Online"/>
    <s v="Pune"/>
    <s v="Pune"/>
    <n v="-965.5"/>
    <s v="Loss Making Sales"/>
    <s v="Exclude"/>
  </r>
  <r>
    <n v="3124"/>
    <s v="Kids"/>
    <x v="1"/>
    <x v="6"/>
    <m/>
    <x v="2"/>
    <x v="4"/>
    <s v="No"/>
    <m/>
    <s v="Available"/>
    <n v="7538.96"/>
    <m/>
    <s v="Invalid"/>
    <s v="Exclude"/>
    <n v="0"/>
    <s v="Insufficient Data"/>
    <s v="Missing Information"/>
    <s v="Exclude"/>
    <d v="2025-03-31T00:00:00"/>
    <d v="2025-03-31T00:00:00"/>
    <s v="Yes"/>
    <s v="Online"/>
    <s v="Delhi"/>
    <s v="Delhi"/>
    <n v="2407.4"/>
    <s v="Valid Profit"/>
    <s v="Include"/>
  </r>
  <r>
    <n v="3125"/>
    <s v="Kids"/>
    <x v="1"/>
    <x v="15"/>
    <s v="XL"/>
    <x v="0"/>
    <x v="2"/>
    <s v="Yes"/>
    <n v="2"/>
    <s v="Sold"/>
    <m/>
    <n v="0.7"/>
    <s v="Valid"/>
    <s v="Include"/>
    <n v="0"/>
    <s v="Insufficient Data"/>
    <s v="Missing Information"/>
    <s v="Exclude"/>
    <d v="2025-03-10T00:00:00"/>
    <d v="2025-03-10T00:00:00"/>
    <s v="Yes"/>
    <s v="Online"/>
    <s v="Bangalore"/>
    <s v="Bangalore"/>
    <n v="1561.59"/>
    <s v="Valid Profit"/>
    <s v="Include"/>
  </r>
  <r>
    <n v="3126"/>
    <s v="Kids"/>
    <x v="3"/>
    <x v="4"/>
    <m/>
    <x v="2"/>
    <x v="4"/>
    <s v="No"/>
    <m/>
    <s v="Available"/>
    <m/>
    <m/>
    <s v="Invalid"/>
    <s v="Exclude"/>
    <n v="0"/>
    <s v="Insufficient Data"/>
    <s v="Missing Information"/>
    <s v="Exclude"/>
    <d v="2024-06-10T00:00:00"/>
    <d v="2024-06-10T00:00:00"/>
    <s v="Yes"/>
    <s v="Online"/>
    <s v="bengaluru"/>
    <s v="Bengaluru"/>
    <n v="2772.69"/>
    <s v="Valid Profit"/>
    <s v="Include"/>
  </r>
  <r>
    <n v="3127"/>
    <s v="Men"/>
    <x v="0"/>
    <x v="14"/>
    <s v="XL"/>
    <x v="0"/>
    <x v="2"/>
    <s v="Yes"/>
    <n v="1"/>
    <s v="Sold"/>
    <n v="4614.33"/>
    <n v="0.47"/>
    <s v="Valid"/>
    <s v="Include"/>
    <n v="2445.59"/>
    <n v="2445.5949000000001"/>
    <s v="Valid Revenue"/>
    <s v="Include"/>
    <d v="2024-10-07T00:00:00"/>
    <d v="2024-10-07T00:00:00"/>
    <s v="Yes"/>
    <s v="Online"/>
    <s v="Pune"/>
    <s v="Pune"/>
    <n v="-440.44"/>
    <s v="Loss Making Sales"/>
    <s v="Exclude"/>
  </r>
  <r>
    <n v="3128"/>
    <s v="Men"/>
    <x v="3"/>
    <x v="10"/>
    <s v="M"/>
    <x v="0"/>
    <x v="0"/>
    <s v="Yes"/>
    <m/>
    <s v="Available"/>
    <m/>
    <m/>
    <s v="Invalid"/>
    <s v="Exclude"/>
    <n v="0"/>
    <s v="Insufficient Data"/>
    <s v="Missing Information"/>
    <s v="Exclude"/>
    <m/>
    <s v="Missing Date"/>
    <s v="No"/>
    <s v="Retail"/>
    <s v="Kolkata"/>
    <s v="Kolkata"/>
    <n v="2219.8200000000002"/>
    <s v="Valid Profit"/>
    <s v="Include"/>
  </r>
  <r>
    <n v="3129"/>
    <s v="Kids"/>
    <x v="4"/>
    <x v="12"/>
    <s v="XL"/>
    <x v="0"/>
    <x v="2"/>
    <s v="Yes"/>
    <m/>
    <s v="Available"/>
    <n v="5732.66"/>
    <m/>
    <s v="Invalid"/>
    <s v="Exclude"/>
    <n v="0"/>
    <s v="Insufficient Data"/>
    <s v="Missing Information"/>
    <s v="Exclude"/>
    <d v="2024-01-30T00:00:00"/>
    <d v="2024-01-30T00:00:00"/>
    <s v="Yes"/>
    <s v="Retail"/>
    <s v="Delhi"/>
    <s v="Delhi"/>
    <n v="3187.59"/>
    <s v="Valid Profit"/>
    <s v="Include"/>
  </r>
  <r>
    <n v="3130"/>
    <s v="Men"/>
    <x v="4"/>
    <x v="8"/>
    <s v="XL"/>
    <x v="0"/>
    <x v="2"/>
    <s v="Yes"/>
    <m/>
    <s v="Available"/>
    <n v="3015.02"/>
    <m/>
    <s v="Invalid"/>
    <s v="Exclude"/>
    <n v="0"/>
    <s v="Insufficient Data"/>
    <s v="Missing Information"/>
    <s v="Exclude"/>
    <d v="2025-05-16T00:00:00"/>
    <d v="2025-05-16T00:00:00"/>
    <s v="Yes"/>
    <s v="Online"/>
    <s v="Pune"/>
    <s v="Pune"/>
    <n v="2868.91"/>
    <s v="Valid Profit"/>
    <s v="Include"/>
  </r>
  <r>
    <n v="3131"/>
    <s v="Kids"/>
    <x v="0"/>
    <x v="0"/>
    <n v="10"/>
    <x v="1"/>
    <x v="9"/>
    <s v="Yes"/>
    <m/>
    <s v="Available"/>
    <n v="5171.4399999999996"/>
    <n v="0.33"/>
    <s v="Valid"/>
    <s v="Include"/>
    <n v="0"/>
    <s v="Insufficient Data"/>
    <s v="Missing Information"/>
    <s v="Exclude"/>
    <d v="2025-05-27T00:00:00"/>
    <d v="2025-05-27T00:00:00"/>
    <s v="Yes"/>
    <s v="Online"/>
    <s v="Pune"/>
    <s v="Pune"/>
    <n v="634.64"/>
    <s v="Valid Profit"/>
    <s v="Include"/>
  </r>
  <r>
    <n v="3132"/>
    <s v="Kids"/>
    <x v="2"/>
    <x v="17"/>
    <m/>
    <x v="2"/>
    <x v="4"/>
    <s v="No"/>
    <n v="2"/>
    <s v="Sold"/>
    <n v="5073.6899999999996"/>
    <m/>
    <s v="Invalid"/>
    <s v="Exclude"/>
    <n v="0"/>
    <n v="10147.379999999999"/>
    <s v="Valid Revenue"/>
    <s v="Include"/>
    <d v="2025-07-12T00:00:00"/>
    <d v="2025-07-12T00:00:00"/>
    <s v="Yes"/>
    <s v="Online"/>
    <s v="Hyderabad"/>
    <s v="Hyderabad"/>
    <n v="-1033.3499999999999"/>
    <s v="Loss Making Sales"/>
    <s v="Exclude"/>
  </r>
  <r>
    <n v="3133"/>
    <s v="Kids"/>
    <x v="1"/>
    <x v="6"/>
    <s v="L"/>
    <x v="0"/>
    <x v="1"/>
    <s v="Yes"/>
    <m/>
    <s v="Available"/>
    <m/>
    <n v="0.77"/>
    <s v="Valid"/>
    <s v="Include"/>
    <n v="0"/>
    <s v="Insufficient Data"/>
    <s v="Missing Information"/>
    <s v="Exclude"/>
    <d v="2024-04-15T00:00:00"/>
    <d v="2024-04-15T00:00:00"/>
    <s v="Yes"/>
    <s v="Retail"/>
    <s v="Delhi"/>
    <s v="Delhi"/>
    <n v="88.55"/>
    <s v="Valid Profit"/>
    <s v="Include"/>
  </r>
  <r>
    <n v="3134"/>
    <s v="Men"/>
    <x v="4"/>
    <x v="8"/>
    <s v="L"/>
    <x v="0"/>
    <x v="1"/>
    <s v="Yes"/>
    <m/>
    <s v="Available"/>
    <m/>
    <n v="0.19"/>
    <s v="Valid"/>
    <s v="Include"/>
    <n v="0"/>
    <s v="Insufficient Data"/>
    <s v="Missing Information"/>
    <s v="Exclude"/>
    <d v="2025-05-14T00:00:00"/>
    <d v="2025-05-14T00:00:00"/>
    <s v="Yes"/>
    <s v="Retail"/>
    <s v="Delhi"/>
    <s v="Delhi"/>
    <n v="31.3"/>
    <s v="Valid Profit"/>
    <s v="Include"/>
  </r>
  <r>
    <n v="3135"/>
    <s v="Women"/>
    <x v="1"/>
    <x v="6"/>
    <s v="XL"/>
    <x v="0"/>
    <x v="2"/>
    <s v="Yes"/>
    <n v="3"/>
    <s v="Sold"/>
    <n v="4009.47"/>
    <n v="1.21"/>
    <s v="Invalid"/>
    <s v="Exclude"/>
    <n v="-2525.9699999999998"/>
    <s v="Insufficient Data"/>
    <s v="Missing Information"/>
    <s v="Exclude"/>
    <d v="2024-08-28T00:00:00"/>
    <d v="2024-08-28T00:00:00"/>
    <s v="Yes"/>
    <s v="Online"/>
    <s v="Pune"/>
    <s v="Pune"/>
    <n v="2434.87"/>
    <s v="Valid Profit"/>
    <s v="Include"/>
  </r>
  <r>
    <n v="3136"/>
    <s v="Kids"/>
    <x v="2"/>
    <x v="3"/>
    <m/>
    <x v="2"/>
    <x v="4"/>
    <s v="No"/>
    <m/>
    <s v="Available"/>
    <m/>
    <m/>
    <s v="Invalid"/>
    <s v="Exclude"/>
    <n v="0"/>
    <s v="Insufficient Data"/>
    <s v="Missing Information"/>
    <s v="Exclude"/>
    <m/>
    <s v="Missing Date"/>
    <s v="No"/>
    <s v="Retail"/>
    <s v="Mumbai"/>
    <s v="Mumbai"/>
    <n v="-518.65"/>
    <s v="Loss Making Sales"/>
    <s v="Exclude"/>
  </r>
  <r>
    <n v="3137"/>
    <s v="Kids"/>
    <x v="1"/>
    <x v="2"/>
    <m/>
    <x v="2"/>
    <x v="4"/>
    <s v="No"/>
    <m/>
    <s v="Available"/>
    <n v="7176.21"/>
    <m/>
    <s v="Invalid"/>
    <s v="Exclude"/>
    <n v="0"/>
    <s v="Insufficient Data"/>
    <s v="Missing Information"/>
    <s v="Exclude"/>
    <d v="2025-07-08T00:00:00"/>
    <d v="2025-07-08T00:00:00"/>
    <s v="Yes"/>
    <s v="Online"/>
    <s v="Bangalore"/>
    <s v="Bangalore"/>
    <n v="659.4"/>
    <s v="Valid Profit"/>
    <s v="Include"/>
  </r>
  <r>
    <n v="3138"/>
    <s v="Kids"/>
    <x v="2"/>
    <x v="3"/>
    <s v="L"/>
    <x v="0"/>
    <x v="1"/>
    <s v="Yes"/>
    <m/>
    <s v="Available"/>
    <n v="3911.84"/>
    <n v="0.42"/>
    <s v="Valid"/>
    <s v="Include"/>
    <n v="0"/>
    <s v="Insufficient Data"/>
    <s v="Missing Information"/>
    <s v="Exclude"/>
    <d v="2024-11-09T00:00:00"/>
    <d v="2024-11-09T00:00:00"/>
    <s v="Yes"/>
    <s v="Online"/>
    <s v="Hyderabad"/>
    <s v="Hyderabad"/>
    <n v="3601.48"/>
    <s v="Valid Profit"/>
    <s v="Include"/>
  </r>
  <r>
    <n v="3139"/>
    <s v="Kids"/>
    <x v="2"/>
    <x v="3"/>
    <s v="XL"/>
    <x v="0"/>
    <x v="2"/>
    <s v="Yes"/>
    <m/>
    <s v="Available"/>
    <n v="9682.4599999999991"/>
    <m/>
    <s v="Invalid"/>
    <s v="Exclude"/>
    <n v="0"/>
    <s v="Insufficient Data"/>
    <s v="Missing Information"/>
    <s v="Exclude"/>
    <m/>
    <s v="Missing Date"/>
    <s v="No"/>
    <s v="Online"/>
    <s v="Bangalore"/>
    <s v="Bangalore"/>
    <n v="3095.64"/>
    <s v="Valid Profit"/>
    <s v="Include"/>
  </r>
  <r>
    <n v="3140"/>
    <s v="Women"/>
    <x v="2"/>
    <x v="3"/>
    <s v="L"/>
    <x v="0"/>
    <x v="1"/>
    <s v="Yes"/>
    <m/>
    <s v="Available"/>
    <m/>
    <n v="1.03"/>
    <s v="Invalid"/>
    <s v="Exclude"/>
    <n v="0"/>
    <s v="Insufficient Data"/>
    <s v="Missing Information"/>
    <s v="Exclude"/>
    <d v="2023-11-19T00:00:00"/>
    <d v="2023-11-19T00:00:00"/>
    <s v="Yes"/>
    <s v="Retail"/>
    <s v="Bangalore"/>
    <s v="Bangalore"/>
    <n v="3855.21"/>
    <s v="Valid Profit"/>
    <s v="Include"/>
  </r>
  <r>
    <n v="3141"/>
    <s v="Women"/>
    <x v="0"/>
    <x v="14"/>
    <n v="11"/>
    <x v="1"/>
    <x v="3"/>
    <s v="Yes"/>
    <n v="-1"/>
    <s v="Check Return/Refund"/>
    <m/>
    <m/>
    <s v="Invalid"/>
    <s v="Exclude"/>
    <n v="0"/>
    <s v="Insufficient Data"/>
    <s v="Missing Information"/>
    <s v="Exclude"/>
    <m/>
    <s v="Missing Date"/>
    <s v="No"/>
    <s v="Retail"/>
    <s v="Kolkata"/>
    <s v="Kolkata"/>
    <n v="-734.72"/>
    <s v="Loss Making Sales"/>
    <s v="Exclude"/>
  </r>
  <r>
    <n v="3142"/>
    <s v="Kids"/>
    <x v="1"/>
    <x v="15"/>
    <s v="XL"/>
    <x v="0"/>
    <x v="2"/>
    <s v="Yes"/>
    <m/>
    <s v="Available"/>
    <m/>
    <m/>
    <s v="Invalid"/>
    <s v="Exclude"/>
    <n v="0"/>
    <s v="Insufficient Data"/>
    <s v="Missing Information"/>
    <s v="Exclude"/>
    <d v="2024-10-12T00:00:00"/>
    <d v="2024-10-12T00:00:00"/>
    <s v="Yes"/>
    <s v="Online"/>
    <s v="Delhi"/>
    <s v="Delhi"/>
    <n v="2520.02"/>
    <s v="Valid Profit"/>
    <s v="Include"/>
  </r>
  <r>
    <n v="3143"/>
    <s v="Men"/>
    <x v="0"/>
    <x v="5"/>
    <n v="7"/>
    <x v="1"/>
    <x v="8"/>
    <s v="Yes"/>
    <n v="3"/>
    <s v="Sold"/>
    <n v="3938.59"/>
    <n v="0.98"/>
    <s v="Valid"/>
    <s v="Include"/>
    <n v="236.32"/>
    <n v="236.31540000000021"/>
    <s v="Valid Revenue"/>
    <s v="Include"/>
    <d v="2024-08-23T00:00:00"/>
    <d v="2024-08-23T00:00:00"/>
    <s v="Yes"/>
    <s v="Online"/>
    <s v="Mumbai"/>
    <s v="Mumbai"/>
    <n v="635.39"/>
    <s v="Invalid Profit"/>
    <s v="Exclude"/>
  </r>
  <r>
    <n v="3144"/>
    <s v="Women"/>
    <x v="3"/>
    <x v="11"/>
    <n v="7"/>
    <x v="1"/>
    <x v="8"/>
    <s v="Yes"/>
    <m/>
    <s v="Available"/>
    <n v="8613.08"/>
    <m/>
    <s v="Invalid"/>
    <s v="Exclude"/>
    <n v="0"/>
    <s v="Insufficient Data"/>
    <s v="Missing Information"/>
    <s v="Exclude"/>
    <d v="2023-09-11T00:00:00"/>
    <d v="2023-09-11T00:00:00"/>
    <s v="Yes"/>
    <s v="Retail"/>
    <s v="Hyderabad"/>
    <s v="Hyderabad"/>
    <n v="-1049.73"/>
    <s v="Loss Making Sales"/>
    <s v="Exclude"/>
  </r>
  <r>
    <n v="3145"/>
    <s v="Women"/>
    <x v="4"/>
    <x v="8"/>
    <n v="9"/>
    <x v="1"/>
    <x v="5"/>
    <s v="Yes"/>
    <m/>
    <s v="Available"/>
    <n v="3427.03"/>
    <n v="0.37"/>
    <s v="Valid"/>
    <s v="Include"/>
    <n v="0"/>
    <s v="Insufficient Data"/>
    <s v="Missing Information"/>
    <s v="Exclude"/>
    <d v="2025-02-02T00:00:00"/>
    <d v="2025-02-02T00:00:00"/>
    <s v="Yes"/>
    <s v="Retail"/>
    <s v="Pune"/>
    <s v="Pune"/>
    <n v="2527.96"/>
    <s v="Invalid Profit"/>
    <s v="Exclude"/>
  </r>
  <r>
    <n v="3146"/>
    <s v="Women"/>
    <x v="1"/>
    <x v="2"/>
    <s v="XL"/>
    <x v="0"/>
    <x v="2"/>
    <s v="Yes"/>
    <n v="1"/>
    <s v="Sold"/>
    <m/>
    <m/>
    <s v="Invalid"/>
    <s v="Exclude"/>
    <n v="0"/>
    <s v="Insufficient Data"/>
    <s v="Missing Information"/>
    <s v="Exclude"/>
    <d v="2024-12-29T00:00:00"/>
    <d v="2024-12-29T00:00:00"/>
    <s v="Yes"/>
    <s v="Retail"/>
    <s v="Hyderabad"/>
    <s v="Hyderabad"/>
    <n v="1087.27"/>
    <s v="Valid Profit"/>
    <s v="Include"/>
  </r>
  <r>
    <n v="3147"/>
    <s v="Kids"/>
    <x v="0"/>
    <x v="0"/>
    <n v="11"/>
    <x v="1"/>
    <x v="3"/>
    <s v="Yes"/>
    <m/>
    <s v="Available"/>
    <n v="2579.36"/>
    <m/>
    <s v="Invalid"/>
    <s v="Exclude"/>
    <n v="0"/>
    <s v="Insufficient Data"/>
    <s v="Missing Information"/>
    <s v="Exclude"/>
    <d v="2025-03-13T00:00:00"/>
    <d v="2025-03-13T00:00:00"/>
    <s v="Yes"/>
    <s v="Online"/>
    <s v="Mumbai"/>
    <s v="Mumbai"/>
    <n v="939.38"/>
    <s v="Valid Profit"/>
    <s v="Include"/>
  </r>
  <r>
    <n v="3148"/>
    <s v="Kids"/>
    <x v="1"/>
    <x v="1"/>
    <n v="8"/>
    <x v="1"/>
    <x v="10"/>
    <s v="Yes"/>
    <n v="3"/>
    <s v="Sold"/>
    <m/>
    <m/>
    <s v="Invalid"/>
    <s v="Exclude"/>
    <n v="0"/>
    <s v="Insufficient Data"/>
    <s v="Missing Information"/>
    <s v="Exclude"/>
    <m/>
    <s v="Missing Date"/>
    <s v="No"/>
    <s v="Retail"/>
    <s v="Bangalore"/>
    <s v="Bangalore"/>
    <n v="1125.29"/>
    <s v="Valid Profit"/>
    <s v="Include"/>
  </r>
  <r>
    <n v="3149"/>
    <s v="Kids"/>
    <x v="1"/>
    <x v="2"/>
    <s v="L"/>
    <x v="0"/>
    <x v="1"/>
    <s v="Yes"/>
    <m/>
    <s v="Available"/>
    <m/>
    <m/>
    <s v="Invalid"/>
    <s v="Exclude"/>
    <n v="0"/>
    <s v="Insufficient Data"/>
    <s v="Missing Information"/>
    <s v="Exclude"/>
    <m/>
    <s v="Missing Date"/>
    <s v="No"/>
    <s v="Retail"/>
    <s v="Kolkata"/>
    <s v="Kolkata"/>
    <n v="3435.01"/>
    <s v="Valid Profit"/>
    <s v="Include"/>
  </r>
  <r>
    <n v="3150"/>
    <s v="Women"/>
    <x v="2"/>
    <x v="17"/>
    <m/>
    <x v="2"/>
    <x v="4"/>
    <s v="No"/>
    <n v="0"/>
    <s v="Available"/>
    <m/>
    <m/>
    <s v="Invalid"/>
    <s v="Exclude"/>
    <n v="0"/>
    <s v="Insufficient Data"/>
    <s v="Missing Information"/>
    <s v="Exclude"/>
    <d v="2024-10-04T00:00:00"/>
    <d v="2024-10-04T00:00:00"/>
    <s v="Yes"/>
    <s v="Online"/>
    <s v="Kolkata"/>
    <s v="Kolkata"/>
    <n v="-848.63"/>
    <s v="Loss Making Sales"/>
    <s v="Exclude"/>
  </r>
  <r>
    <n v="3151"/>
    <s v="Men"/>
    <x v="2"/>
    <x v="18"/>
    <s v="L"/>
    <x v="0"/>
    <x v="1"/>
    <s v="Yes"/>
    <m/>
    <s v="Available"/>
    <m/>
    <m/>
    <s v="Invalid"/>
    <s v="Exclude"/>
    <n v="0"/>
    <s v="Insufficient Data"/>
    <s v="Missing Information"/>
    <s v="Exclude"/>
    <d v="2025-07-19T00:00:00"/>
    <d v="2025-07-19T00:00:00"/>
    <s v="Yes"/>
    <s v="Online"/>
    <s v="Kolkata"/>
    <s v="Kolkata"/>
    <n v="2968.24"/>
    <s v="Valid Profit"/>
    <s v="Include"/>
  </r>
  <r>
    <n v="3152"/>
    <s v="Kids"/>
    <x v="3"/>
    <x v="11"/>
    <m/>
    <x v="2"/>
    <x v="4"/>
    <s v="No"/>
    <m/>
    <s v="Available"/>
    <n v="2415.31"/>
    <m/>
    <s v="Invalid"/>
    <s v="Exclude"/>
    <n v="0"/>
    <s v="Insufficient Data"/>
    <s v="Missing Information"/>
    <s v="Exclude"/>
    <m/>
    <s v="Missing Date"/>
    <s v="No"/>
    <s v="Retail"/>
    <s v="Delhi"/>
    <s v="Delhi"/>
    <n v="2077.98"/>
    <s v="Valid Profit"/>
    <s v="Include"/>
  </r>
  <r>
    <n v="3153"/>
    <s v="Women"/>
    <x v="0"/>
    <x v="0"/>
    <m/>
    <x v="2"/>
    <x v="4"/>
    <s v="No"/>
    <m/>
    <s v="Available"/>
    <n v="3693.3"/>
    <m/>
    <s v="Invalid"/>
    <s v="Exclude"/>
    <n v="0"/>
    <s v="Insufficient Data"/>
    <s v="Missing Information"/>
    <s v="Exclude"/>
    <d v="2024-09-17T00:00:00"/>
    <d v="2024-09-17T00:00:00"/>
    <s v="Yes"/>
    <s v="Online"/>
    <s v="Bangalore"/>
    <s v="Bangalore"/>
    <n v="1480.99"/>
    <s v="Valid Profit"/>
    <s v="Include"/>
  </r>
  <r>
    <n v="3154"/>
    <s v="Kids"/>
    <x v="3"/>
    <x v="11"/>
    <s v="L"/>
    <x v="0"/>
    <x v="1"/>
    <s v="Yes"/>
    <n v="2"/>
    <s v="Sold"/>
    <m/>
    <n v="0.95"/>
    <s v="Valid"/>
    <s v="Include"/>
    <n v="0"/>
    <s v="Insufficient Data"/>
    <s v="Missing Information"/>
    <s v="Exclude"/>
    <d v="2025-04-21T00:00:00"/>
    <d v="2025-04-21T00:00:00"/>
    <s v="Yes"/>
    <s v="Online"/>
    <s v="Delhi"/>
    <s v="Delhi"/>
    <n v="-1100.45"/>
    <s v="Loss Making Sales"/>
    <s v="Exclude"/>
  </r>
  <r>
    <n v="3155"/>
    <s v="Women"/>
    <x v="2"/>
    <x v="7"/>
    <s v="L"/>
    <x v="0"/>
    <x v="1"/>
    <s v="Yes"/>
    <m/>
    <s v="Available"/>
    <m/>
    <m/>
    <s v="Invalid"/>
    <s v="Exclude"/>
    <n v="0"/>
    <s v="Insufficient Data"/>
    <s v="Missing Information"/>
    <s v="Exclude"/>
    <m/>
    <s v="Missing Date"/>
    <s v="No"/>
    <s v="Retail"/>
    <s v="bengaluru"/>
    <s v="Bengaluru"/>
    <n v="2013.96"/>
    <s v="Valid Profit"/>
    <s v="Include"/>
  </r>
  <r>
    <n v="3156"/>
    <s v="Women"/>
    <x v="1"/>
    <x v="15"/>
    <s v="XL"/>
    <x v="0"/>
    <x v="2"/>
    <s v="Yes"/>
    <m/>
    <s v="Available"/>
    <n v="6700.68"/>
    <m/>
    <s v="Invalid"/>
    <s v="Exclude"/>
    <n v="0"/>
    <s v="Insufficient Data"/>
    <s v="Missing Information"/>
    <s v="Exclude"/>
    <d v="2025-01-11T00:00:00"/>
    <d v="2025-01-11T00:00:00"/>
    <s v="Yes"/>
    <s v="Retail"/>
    <s v="Mumbai"/>
    <s v="Mumbai"/>
    <n v="611.80999999999995"/>
    <s v="Valid Profit"/>
    <s v="Include"/>
  </r>
  <r>
    <n v="3157"/>
    <s v="Kids"/>
    <x v="3"/>
    <x v="16"/>
    <n v="7"/>
    <x v="1"/>
    <x v="8"/>
    <s v="Yes"/>
    <m/>
    <s v="Available"/>
    <n v="2991.75"/>
    <n v="1.21"/>
    <s v="Invalid"/>
    <s v="Exclude"/>
    <n v="0"/>
    <s v="Insufficient Data"/>
    <s v="Missing Information"/>
    <s v="Exclude"/>
    <m/>
    <s v="Missing Date"/>
    <s v="No"/>
    <s v="Online"/>
    <s v="Bangalore"/>
    <s v="Bangalore"/>
    <n v="-92.45"/>
    <s v="Loss Making Sales"/>
    <s v="Exclude"/>
  </r>
  <r>
    <n v="3158"/>
    <s v="Kids"/>
    <x v="2"/>
    <x v="18"/>
    <n v="12"/>
    <x v="1"/>
    <x v="7"/>
    <s v="Yes"/>
    <n v="2"/>
    <s v="Sold"/>
    <m/>
    <m/>
    <s v="Invalid"/>
    <s v="Exclude"/>
    <n v="0"/>
    <s v="Insufficient Data"/>
    <s v="Missing Information"/>
    <s v="Exclude"/>
    <m/>
    <s v="Missing Date"/>
    <s v="No"/>
    <s v="Online"/>
    <s v="Pune"/>
    <s v="Pune"/>
    <n v="324.37"/>
    <s v="Valid Profit"/>
    <s v="Include"/>
  </r>
  <r>
    <n v="3159"/>
    <s v="Women"/>
    <x v="3"/>
    <x v="10"/>
    <n v="10"/>
    <x v="1"/>
    <x v="9"/>
    <s v="Yes"/>
    <n v="-1"/>
    <s v="Check Return/Refund"/>
    <m/>
    <m/>
    <s v="Invalid"/>
    <s v="Exclude"/>
    <n v="0"/>
    <s v="Insufficient Data"/>
    <s v="Missing Information"/>
    <s v="Exclude"/>
    <d v="2025-04-08T00:00:00"/>
    <d v="2025-04-08T00:00:00"/>
    <s v="Yes"/>
    <s v="Retail"/>
    <s v="Pune"/>
    <s v="Pune"/>
    <n v="2494.21"/>
    <s v="Valid Profit"/>
    <s v="Include"/>
  </r>
  <r>
    <n v="3160"/>
    <s v="Women"/>
    <x v="4"/>
    <x v="8"/>
    <s v="M"/>
    <x v="0"/>
    <x v="0"/>
    <s v="Yes"/>
    <m/>
    <s v="Available"/>
    <m/>
    <m/>
    <s v="Invalid"/>
    <s v="Exclude"/>
    <n v="0"/>
    <s v="Insufficient Data"/>
    <s v="Missing Information"/>
    <s v="Exclude"/>
    <d v="2024-07-25T00:00:00"/>
    <d v="2024-07-25T00:00:00"/>
    <s v="Yes"/>
    <s v="Retail"/>
    <s v="Delhi"/>
    <s v="Delhi"/>
    <n v="888.87"/>
    <s v="Valid Profit"/>
    <s v="Include"/>
  </r>
  <r>
    <n v="3161"/>
    <s v="Men"/>
    <x v="3"/>
    <x v="4"/>
    <m/>
    <x v="2"/>
    <x v="4"/>
    <s v="No"/>
    <m/>
    <s v="Available"/>
    <n v="8369.2999999999993"/>
    <m/>
    <s v="Invalid"/>
    <s v="Exclude"/>
    <n v="0"/>
    <s v="Insufficient Data"/>
    <s v="Missing Information"/>
    <s v="Exclude"/>
    <d v="2025-07-04T00:00:00"/>
    <d v="2025-07-04T00:00:00"/>
    <s v="Yes"/>
    <s v="Online"/>
    <s v="Hyderabad"/>
    <s v="Hyderabad"/>
    <n v="1663.79"/>
    <s v="Valid Profit"/>
    <s v="Include"/>
  </r>
  <r>
    <n v="3162"/>
    <s v="Men"/>
    <x v="1"/>
    <x v="1"/>
    <s v="XL"/>
    <x v="0"/>
    <x v="2"/>
    <s v="Yes"/>
    <n v="2"/>
    <s v="Sold"/>
    <m/>
    <m/>
    <s v="Invalid"/>
    <s v="Exclude"/>
    <n v="0"/>
    <s v="Insufficient Data"/>
    <s v="Missing Information"/>
    <s v="Exclude"/>
    <d v="2024-02-24T00:00:00"/>
    <d v="2024-02-24T00:00:00"/>
    <s v="Yes"/>
    <s v="Online"/>
    <s v="Pune"/>
    <s v="Pune"/>
    <n v="1686.78"/>
    <s v="Valid Profit"/>
    <s v="Include"/>
  </r>
  <r>
    <n v="3163"/>
    <s v="Women"/>
    <x v="3"/>
    <x v="11"/>
    <m/>
    <x v="2"/>
    <x v="4"/>
    <s v="No"/>
    <n v="2"/>
    <s v="Sold"/>
    <n v="8204.14"/>
    <m/>
    <s v="Invalid"/>
    <s v="Exclude"/>
    <n v="0"/>
    <n v="16408.28"/>
    <s v="Valid Revenue"/>
    <s v="Include"/>
    <d v="2025-06-22T00:00:00"/>
    <d v="2025-06-22T00:00:00"/>
    <s v="Yes"/>
    <s v="Retail"/>
    <s v="Delhi"/>
    <s v="Delhi"/>
    <n v="961.65"/>
    <s v="Valid Profit"/>
    <s v="Include"/>
  </r>
  <r>
    <n v="3164"/>
    <s v="Men"/>
    <x v="1"/>
    <x v="2"/>
    <m/>
    <x v="2"/>
    <x v="4"/>
    <s v="No"/>
    <n v="4"/>
    <s v="Sold"/>
    <m/>
    <m/>
    <s v="Invalid"/>
    <s v="Exclude"/>
    <n v="0"/>
    <s v="Insufficient Data"/>
    <s v="Missing Information"/>
    <s v="Exclude"/>
    <d v="2025-04-28T00:00:00"/>
    <d v="2025-04-28T00:00:00"/>
    <s v="Yes"/>
    <s v="Online"/>
    <s v="bengaluru"/>
    <s v="Bengaluru"/>
    <n v="-382.88"/>
    <s v="Loss Making Sales"/>
    <s v="Exclude"/>
  </r>
  <r>
    <n v="3165"/>
    <s v="Women"/>
    <x v="1"/>
    <x v="15"/>
    <s v="XL"/>
    <x v="0"/>
    <x v="2"/>
    <s v="Yes"/>
    <n v="2"/>
    <s v="Sold"/>
    <n v="2530.29"/>
    <n v="0.28999999999999998"/>
    <s v="Valid"/>
    <s v="Include"/>
    <n v="3593.01"/>
    <n v="3593.0117999999998"/>
    <s v="Valid Revenue"/>
    <s v="Include"/>
    <d v="2025-02-17T00:00:00"/>
    <d v="2025-02-17T00:00:00"/>
    <s v="Yes"/>
    <s v="Online"/>
    <s v="Kolkata"/>
    <s v="Kolkata"/>
    <n v="3264.03"/>
    <s v="Valid Profit"/>
    <s v="Include"/>
  </r>
  <r>
    <n v="3166"/>
    <s v="Men"/>
    <x v="1"/>
    <x v="2"/>
    <m/>
    <x v="2"/>
    <x v="4"/>
    <s v="No"/>
    <m/>
    <s v="Available"/>
    <m/>
    <m/>
    <s v="Invalid"/>
    <s v="Exclude"/>
    <n v="0"/>
    <s v="Insufficient Data"/>
    <s v="Missing Information"/>
    <s v="Exclude"/>
    <d v="2024-11-03T00:00:00"/>
    <d v="2024-11-03T00:00:00"/>
    <s v="Yes"/>
    <s v="Online"/>
    <s v="Hyderabad"/>
    <s v="Hyderabad"/>
    <n v="-209.36"/>
    <s v="Loss Making Sales"/>
    <s v="Exclude"/>
  </r>
  <r>
    <n v="3167"/>
    <s v="Women"/>
    <x v="4"/>
    <x v="13"/>
    <n v="12"/>
    <x v="1"/>
    <x v="7"/>
    <s v="Yes"/>
    <m/>
    <s v="Available"/>
    <n v="3212.74"/>
    <m/>
    <s v="Invalid"/>
    <s v="Exclude"/>
    <n v="0"/>
    <s v="Insufficient Data"/>
    <s v="Missing Information"/>
    <s v="Exclude"/>
    <m/>
    <s v="Missing Date"/>
    <s v="No"/>
    <s v="Online"/>
    <s v="Hyderabad"/>
    <s v="Hyderabad"/>
    <n v="3517.65"/>
    <s v="Valid Profit"/>
    <s v="Include"/>
  </r>
  <r>
    <n v="3168"/>
    <s v="Women"/>
    <x v="2"/>
    <x v="18"/>
    <n v="7"/>
    <x v="1"/>
    <x v="8"/>
    <s v="Yes"/>
    <n v="2"/>
    <s v="Sold"/>
    <n v="6125.15"/>
    <m/>
    <s v="Invalid"/>
    <s v="Exclude"/>
    <n v="0"/>
    <n v="12250.3"/>
    <s v="Valid Revenue"/>
    <s v="Include"/>
    <d v="2025-02-28T00:00:00"/>
    <d v="2025-02-28T00:00:00"/>
    <s v="Yes"/>
    <s v="Retail"/>
    <s v="Delhi"/>
    <s v="Delhi"/>
    <n v="61.83"/>
    <s v="Valid Profit"/>
    <s v="Include"/>
  </r>
  <r>
    <n v="3169"/>
    <s v="Men"/>
    <x v="2"/>
    <x v="3"/>
    <s v="M"/>
    <x v="0"/>
    <x v="0"/>
    <s v="Yes"/>
    <m/>
    <s v="Available"/>
    <m/>
    <n v="1.1499999999999999"/>
    <s v="Invalid"/>
    <s v="Exclude"/>
    <n v="0"/>
    <s v="Insufficient Data"/>
    <s v="Missing Information"/>
    <s v="Exclude"/>
    <d v="2024-10-10T00:00:00"/>
    <d v="2024-10-10T00:00:00"/>
    <s v="Yes"/>
    <s v="Retail"/>
    <s v="Delhi"/>
    <s v="Delhi"/>
    <n v="-744.54"/>
    <s v="Loss Making Sales"/>
    <s v="Exclude"/>
  </r>
  <r>
    <n v="3170"/>
    <s v="Men"/>
    <x v="0"/>
    <x v="5"/>
    <s v="L"/>
    <x v="0"/>
    <x v="1"/>
    <s v="Yes"/>
    <m/>
    <s v="Available"/>
    <m/>
    <m/>
    <s v="Invalid"/>
    <s v="Exclude"/>
    <n v="0"/>
    <s v="Insufficient Data"/>
    <s v="Missing Information"/>
    <s v="Exclude"/>
    <d v="2025-05-15T00:00:00"/>
    <d v="2025-05-15T00:00:00"/>
    <s v="Yes"/>
    <s v="Online"/>
    <s v="Pune"/>
    <s v="Pune"/>
    <n v="-367.73"/>
    <s v="Loss Making Sales"/>
    <s v="Exclude"/>
  </r>
  <r>
    <n v="3171"/>
    <s v="Men"/>
    <x v="2"/>
    <x v="18"/>
    <m/>
    <x v="2"/>
    <x v="4"/>
    <s v="No"/>
    <m/>
    <s v="Available"/>
    <m/>
    <m/>
    <s v="Invalid"/>
    <s v="Exclude"/>
    <n v="0"/>
    <s v="Insufficient Data"/>
    <s v="Missing Information"/>
    <s v="Exclude"/>
    <d v="2023-11-16T00:00:00"/>
    <d v="2023-11-16T00:00:00"/>
    <s v="Yes"/>
    <s v="Online"/>
    <s v="Bangalore"/>
    <s v="Bangalore"/>
    <n v="-445.89"/>
    <s v="Loss Making Sales"/>
    <s v="Exclude"/>
  </r>
  <r>
    <n v="3172"/>
    <s v="Men"/>
    <x v="0"/>
    <x v="9"/>
    <n v="9"/>
    <x v="1"/>
    <x v="5"/>
    <s v="Yes"/>
    <n v="-1"/>
    <s v="Check Return/Refund"/>
    <m/>
    <n v="0.39"/>
    <s v="Valid"/>
    <s v="Include"/>
    <n v="0"/>
    <s v="Insufficient Data"/>
    <s v="Missing Information"/>
    <s v="Exclude"/>
    <d v="2023-11-14T00:00:00"/>
    <d v="2023-11-14T00:00:00"/>
    <s v="Yes"/>
    <s v="Retail"/>
    <s v="Pune"/>
    <s v="Pune"/>
    <n v="1877.19"/>
    <s v="Valid Profit"/>
    <s v="Include"/>
  </r>
  <r>
    <n v="3173"/>
    <s v="Women"/>
    <x v="1"/>
    <x v="2"/>
    <s v="XL"/>
    <x v="0"/>
    <x v="2"/>
    <s v="Yes"/>
    <m/>
    <s v="Available"/>
    <m/>
    <m/>
    <s v="Invalid"/>
    <s v="Exclude"/>
    <n v="0"/>
    <s v="Insufficient Data"/>
    <s v="Missing Information"/>
    <s v="Exclude"/>
    <d v="2024-11-04T00:00:00"/>
    <d v="2024-11-04T00:00:00"/>
    <s v="Yes"/>
    <s v="Retail"/>
    <s v="Pune"/>
    <s v="Pune"/>
    <n v="1560.81"/>
    <s v="Valid Profit"/>
    <s v="Include"/>
  </r>
  <r>
    <n v="3174"/>
    <s v="Men"/>
    <x v="1"/>
    <x v="15"/>
    <m/>
    <x v="2"/>
    <x v="4"/>
    <s v="No"/>
    <m/>
    <s v="Available"/>
    <m/>
    <n v="1.06"/>
    <s v="Invalid"/>
    <s v="Exclude"/>
    <n v="0"/>
    <s v="Insufficient Data"/>
    <s v="Missing Information"/>
    <s v="Exclude"/>
    <m/>
    <s v="Missing Date"/>
    <s v="No"/>
    <s v="Online"/>
    <s v="Hyderabad"/>
    <s v="Hyderabad"/>
    <n v="1570.71"/>
    <s v="Valid Profit"/>
    <s v="Include"/>
  </r>
  <r>
    <n v="3175"/>
    <s v="Women"/>
    <x v="2"/>
    <x v="17"/>
    <n v="10"/>
    <x v="1"/>
    <x v="9"/>
    <s v="Yes"/>
    <n v="-1"/>
    <s v="Check Return/Refund"/>
    <n v="6583.76"/>
    <n v="0.71"/>
    <s v="Valid"/>
    <s v="Include"/>
    <n v="-1909.29"/>
    <n v="-1909.2904000000003"/>
    <s v="Negative Revenue"/>
    <s v="Exclude"/>
    <d v="2024-12-09T00:00:00"/>
    <d v="2024-12-09T00:00:00"/>
    <s v="Yes"/>
    <s v="Retail"/>
    <s v="Mumbai"/>
    <s v="Mumbai"/>
    <n v="2194.69"/>
    <s v="Invalid Profit"/>
    <s v="Exclude"/>
  </r>
  <r>
    <n v="3176"/>
    <s v="Men"/>
    <x v="2"/>
    <x v="3"/>
    <m/>
    <x v="2"/>
    <x v="4"/>
    <s v="No"/>
    <m/>
    <s v="Available"/>
    <n v="9352.6200000000008"/>
    <n v="0.97"/>
    <s v="Valid"/>
    <s v="Include"/>
    <n v="0"/>
    <s v="Insufficient Data"/>
    <s v="Missing Information"/>
    <s v="Exclude"/>
    <d v="2025-01-20T00:00:00"/>
    <d v="2025-01-20T00:00:00"/>
    <s v="Yes"/>
    <s v="Retail"/>
    <s v="bengaluru"/>
    <s v="Bengaluru"/>
    <n v="903.31"/>
    <s v="Valid Profit"/>
    <s v="Include"/>
  </r>
  <r>
    <n v="3177"/>
    <s v="Kids"/>
    <x v="2"/>
    <x v="18"/>
    <s v="L"/>
    <x v="0"/>
    <x v="1"/>
    <s v="Yes"/>
    <n v="3"/>
    <s v="Sold"/>
    <n v="7042.12"/>
    <n v="0.89"/>
    <s v="Valid"/>
    <s v="Include"/>
    <n v="2323.9"/>
    <n v="2323.8995999999997"/>
    <s v="Valid Revenue"/>
    <s v="Include"/>
    <m/>
    <s v="Missing Date"/>
    <s v="No"/>
    <s v="Online"/>
    <s v="Mumbai"/>
    <s v="Mumbai"/>
    <n v="-411.55"/>
    <s v="Loss Making Sales"/>
    <s v="Exclude"/>
  </r>
  <r>
    <n v="3178"/>
    <s v="Women"/>
    <x v="0"/>
    <x v="0"/>
    <n v="11"/>
    <x v="1"/>
    <x v="3"/>
    <s v="Yes"/>
    <m/>
    <s v="Available"/>
    <m/>
    <m/>
    <s v="Invalid"/>
    <s v="Exclude"/>
    <n v="0"/>
    <s v="Insufficient Data"/>
    <s v="Missing Information"/>
    <s v="Exclude"/>
    <d v="2024-09-19T00:00:00"/>
    <d v="2024-09-19T00:00:00"/>
    <s v="Yes"/>
    <s v="Retail"/>
    <s v="Delhi"/>
    <s v="Delhi"/>
    <n v="-271.02999999999997"/>
    <s v="Loss Making Sales"/>
    <s v="Exclude"/>
  </r>
  <r>
    <n v="3179"/>
    <s v="Women"/>
    <x v="0"/>
    <x v="0"/>
    <m/>
    <x v="2"/>
    <x v="4"/>
    <s v="No"/>
    <n v="3"/>
    <s v="Sold"/>
    <m/>
    <n v="0.36"/>
    <s v="Valid"/>
    <s v="Include"/>
    <n v="0"/>
    <s v="Insufficient Data"/>
    <s v="Missing Information"/>
    <s v="Exclude"/>
    <d v="2025-04-24T00:00:00"/>
    <d v="2025-04-24T00:00:00"/>
    <s v="Yes"/>
    <s v="Online"/>
    <s v="Mumbai"/>
    <s v="Mumbai"/>
    <n v="517.77"/>
    <s v="Valid Profit"/>
    <s v="Include"/>
  </r>
  <r>
    <n v="3180"/>
    <s v="Men"/>
    <x v="4"/>
    <x v="13"/>
    <s v="XL"/>
    <x v="0"/>
    <x v="2"/>
    <s v="Yes"/>
    <m/>
    <s v="Available"/>
    <m/>
    <n v="0.65"/>
    <s v="Valid"/>
    <s v="Include"/>
    <n v="0"/>
    <s v="Insufficient Data"/>
    <s v="Missing Information"/>
    <s v="Exclude"/>
    <d v="2025-03-05T00:00:00"/>
    <d v="2025-03-05T00:00:00"/>
    <s v="Yes"/>
    <s v="Online"/>
    <s v="Pune"/>
    <s v="Pune"/>
    <n v="1603.13"/>
    <s v="Valid Profit"/>
    <s v="Include"/>
  </r>
  <r>
    <n v="3181"/>
    <s v="Women"/>
    <x v="3"/>
    <x v="10"/>
    <s v="XL"/>
    <x v="0"/>
    <x v="2"/>
    <s v="Yes"/>
    <n v="1"/>
    <s v="Sold"/>
    <m/>
    <m/>
    <s v="Invalid"/>
    <s v="Exclude"/>
    <n v="0"/>
    <s v="Insufficient Data"/>
    <s v="Missing Information"/>
    <s v="Exclude"/>
    <m/>
    <s v="Missing Date"/>
    <s v="No"/>
    <s v="Retail"/>
    <s v="Delhi"/>
    <s v="Delhi"/>
    <n v="2808"/>
    <s v="Valid Profit"/>
    <s v="Include"/>
  </r>
  <r>
    <n v="3182"/>
    <s v="Men"/>
    <x v="1"/>
    <x v="2"/>
    <s v="L"/>
    <x v="0"/>
    <x v="1"/>
    <s v="Yes"/>
    <m/>
    <s v="Available"/>
    <m/>
    <m/>
    <s v="Invalid"/>
    <s v="Exclude"/>
    <n v="0"/>
    <s v="Insufficient Data"/>
    <s v="Missing Information"/>
    <s v="Exclude"/>
    <m/>
    <s v="Missing Date"/>
    <s v="No"/>
    <s v="Retail"/>
    <s v="Mumbai"/>
    <s v="Mumbai"/>
    <n v="42.14"/>
    <s v="Valid Profit"/>
    <s v="Include"/>
  </r>
  <r>
    <n v="3183"/>
    <s v="Kids"/>
    <x v="1"/>
    <x v="15"/>
    <s v="XL"/>
    <x v="0"/>
    <x v="2"/>
    <s v="Yes"/>
    <n v="2"/>
    <s v="Sold"/>
    <n v="8074.82"/>
    <m/>
    <s v="Invalid"/>
    <s v="Exclude"/>
    <n v="0"/>
    <n v="16149.64"/>
    <s v="Valid Revenue"/>
    <s v="Include"/>
    <m/>
    <s v="Missing Date"/>
    <s v="No"/>
    <s v="Retail"/>
    <s v="Mumbai"/>
    <s v="Mumbai"/>
    <n v="2968.78"/>
    <s v="Valid Profit"/>
    <s v="Include"/>
  </r>
  <r>
    <n v="3184"/>
    <s v="Men"/>
    <x v="0"/>
    <x v="14"/>
    <s v="M"/>
    <x v="0"/>
    <x v="0"/>
    <s v="Yes"/>
    <m/>
    <s v="Available"/>
    <m/>
    <n v="0.42"/>
    <s v="Valid"/>
    <s v="Include"/>
    <n v="0"/>
    <s v="Insufficient Data"/>
    <s v="Missing Information"/>
    <s v="Exclude"/>
    <d v="2024-10-15T00:00:00"/>
    <d v="2024-10-15T00:00:00"/>
    <s v="Yes"/>
    <s v="Online"/>
    <s v="Mumbai"/>
    <s v="Mumbai"/>
    <n v="-760.63"/>
    <s v="Loss Making Sales"/>
    <s v="Exclude"/>
  </r>
  <r>
    <n v="3185"/>
    <s v="Kids"/>
    <x v="0"/>
    <x v="0"/>
    <m/>
    <x v="2"/>
    <x v="4"/>
    <s v="No"/>
    <m/>
    <s v="Available"/>
    <n v="9715.85"/>
    <m/>
    <s v="Invalid"/>
    <s v="Exclude"/>
    <n v="0"/>
    <s v="Insufficient Data"/>
    <s v="Missing Information"/>
    <s v="Exclude"/>
    <d v="2025-03-12T00:00:00"/>
    <d v="2025-03-12T00:00:00"/>
    <s v="Yes"/>
    <s v="Online"/>
    <s v="Pune"/>
    <s v="Pune"/>
    <n v="-542.20000000000005"/>
    <s v="Loss Making Sales"/>
    <s v="Exclude"/>
  </r>
  <r>
    <n v="3186"/>
    <s v="Men"/>
    <x v="4"/>
    <x v="13"/>
    <m/>
    <x v="2"/>
    <x v="4"/>
    <s v="No"/>
    <m/>
    <s v="Available"/>
    <n v="3156.31"/>
    <m/>
    <s v="Invalid"/>
    <s v="Exclude"/>
    <n v="0"/>
    <s v="Insufficient Data"/>
    <s v="Missing Information"/>
    <s v="Exclude"/>
    <d v="2024-10-16T00:00:00"/>
    <d v="2024-10-16T00:00:00"/>
    <s v="Yes"/>
    <s v="Retail"/>
    <s v="Delhi"/>
    <s v="Delhi"/>
    <n v="540.77"/>
    <s v="Valid Profit"/>
    <s v="Include"/>
  </r>
  <r>
    <n v="3187"/>
    <s v="Kids"/>
    <x v="3"/>
    <x v="10"/>
    <m/>
    <x v="2"/>
    <x v="4"/>
    <s v="No"/>
    <n v="0"/>
    <s v="Available"/>
    <n v="8979.4500000000007"/>
    <m/>
    <s v="Invalid"/>
    <s v="Exclude"/>
    <n v="0"/>
    <n v="0"/>
    <s v="No Recorded Revenue"/>
    <s v="Exclude"/>
    <d v="2025-01-15T00:00:00"/>
    <d v="2025-01-15T00:00:00"/>
    <s v="Yes"/>
    <s v="Online"/>
    <s v="Hyderabad"/>
    <s v="Hyderabad"/>
    <n v="1709.08"/>
    <s v="Invalid Profit"/>
    <s v="Exclude"/>
  </r>
  <r>
    <n v="3188"/>
    <s v="Kids"/>
    <x v="2"/>
    <x v="18"/>
    <s v="L"/>
    <x v="0"/>
    <x v="1"/>
    <s v="Yes"/>
    <m/>
    <s v="Available"/>
    <n v="8024.17"/>
    <n v="0.6"/>
    <s v="Valid"/>
    <s v="Include"/>
    <n v="0"/>
    <s v="Insufficient Data"/>
    <s v="Missing Information"/>
    <s v="Exclude"/>
    <d v="2025-02-09T00:00:00"/>
    <d v="2025-02-09T00:00:00"/>
    <s v="Yes"/>
    <s v="Retail"/>
    <s v="Pune"/>
    <s v="Pune"/>
    <n v="2328.33"/>
    <s v="Valid Profit"/>
    <s v="Include"/>
  </r>
  <r>
    <n v="3189"/>
    <s v="Men"/>
    <x v="4"/>
    <x v="19"/>
    <s v="L"/>
    <x v="0"/>
    <x v="1"/>
    <s v="Yes"/>
    <n v="3"/>
    <s v="Sold"/>
    <n v="6730.48"/>
    <n v="0.33"/>
    <s v="Valid"/>
    <s v="Include"/>
    <n v="13528.26"/>
    <n v="13528.264799999997"/>
    <s v="Valid Revenue"/>
    <s v="Include"/>
    <d v="2025-02-08T00:00:00"/>
    <d v="2025-02-08T00:00:00"/>
    <s v="Yes"/>
    <s v="Online"/>
    <s v="Kolkata"/>
    <s v="Kolkata"/>
    <n v="1456.87"/>
    <s v="Invalid Profit"/>
    <s v="Exclude"/>
  </r>
  <r>
    <n v="3190"/>
    <s v="Women"/>
    <x v="1"/>
    <x v="15"/>
    <n v="7"/>
    <x v="1"/>
    <x v="8"/>
    <s v="Yes"/>
    <m/>
    <s v="Available"/>
    <m/>
    <m/>
    <s v="Invalid"/>
    <s v="Exclude"/>
    <n v="0"/>
    <s v="Insufficient Data"/>
    <s v="Missing Information"/>
    <s v="Exclude"/>
    <m/>
    <s v="Missing Date"/>
    <s v="No"/>
    <s v="Online"/>
    <s v="Kolkata"/>
    <s v="Kolkata"/>
    <n v="457.93"/>
    <s v="Valid Profit"/>
    <s v="Include"/>
  </r>
  <r>
    <n v="3191"/>
    <s v="Kids"/>
    <x v="1"/>
    <x v="6"/>
    <s v="L"/>
    <x v="0"/>
    <x v="1"/>
    <s v="Yes"/>
    <n v="4"/>
    <s v="Sold"/>
    <m/>
    <m/>
    <s v="Invalid"/>
    <s v="Exclude"/>
    <n v="0"/>
    <s v="Insufficient Data"/>
    <s v="Missing Information"/>
    <s v="Exclude"/>
    <d v="2025-02-04T00:00:00"/>
    <d v="2025-02-04T00:00:00"/>
    <s v="Yes"/>
    <s v="Retail"/>
    <s v="Pune"/>
    <s v="Pune"/>
    <n v="2709.18"/>
    <s v="Valid Profit"/>
    <s v="Include"/>
  </r>
  <r>
    <n v="3192"/>
    <s v="Kids"/>
    <x v="3"/>
    <x v="11"/>
    <s v="M"/>
    <x v="0"/>
    <x v="0"/>
    <s v="Yes"/>
    <n v="1"/>
    <s v="Sold"/>
    <m/>
    <m/>
    <s v="Invalid"/>
    <s v="Exclude"/>
    <n v="0"/>
    <s v="Insufficient Data"/>
    <s v="Missing Information"/>
    <s v="Exclude"/>
    <d v="2025-03-16T00:00:00"/>
    <d v="2025-03-16T00:00:00"/>
    <s v="Yes"/>
    <s v="Online"/>
    <s v="Pune"/>
    <s v="Pune"/>
    <n v="2055.67"/>
    <s v="Valid Profit"/>
    <s v="Include"/>
  </r>
  <r>
    <n v="3193"/>
    <s v="Kids"/>
    <x v="3"/>
    <x v="16"/>
    <n v="11"/>
    <x v="1"/>
    <x v="3"/>
    <s v="Yes"/>
    <m/>
    <s v="Available"/>
    <n v="8581.98"/>
    <m/>
    <s v="Invalid"/>
    <s v="Exclude"/>
    <n v="0"/>
    <s v="Insufficient Data"/>
    <s v="Missing Information"/>
    <s v="Exclude"/>
    <d v="2025-02-24T00:00:00"/>
    <d v="2025-02-24T00:00:00"/>
    <s v="Yes"/>
    <s v="Retail"/>
    <s v="Pune"/>
    <s v="Pune"/>
    <n v="3969.18"/>
    <s v="Valid Profit"/>
    <s v="Include"/>
  </r>
  <r>
    <n v="3194"/>
    <s v="Kids"/>
    <x v="0"/>
    <x v="0"/>
    <s v="M"/>
    <x v="0"/>
    <x v="0"/>
    <s v="Yes"/>
    <n v="-1"/>
    <s v="Check Return/Refund"/>
    <m/>
    <m/>
    <s v="Invalid"/>
    <s v="Exclude"/>
    <n v="0"/>
    <s v="Insufficient Data"/>
    <s v="Missing Information"/>
    <s v="Exclude"/>
    <d v="2023-10-21T00:00:00"/>
    <d v="2023-10-21T00:00:00"/>
    <s v="Yes"/>
    <s v="Online"/>
    <s v="Hyderabad"/>
    <s v="Hyderabad"/>
    <n v="896.94"/>
    <s v="Valid Profit"/>
    <s v="Include"/>
  </r>
  <r>
    <n v="3195"/>
    <s v="Men"/>
    <x v="2"/>
    <x v="3"/>
    <m/>
    <x v="2"/>
    <x v="4"/>
    <s v="No"/>
    <n v="1"/>
    <s v="Sold"/>
    <n v="3259.95"/>
    <m/>
    <s v="Invalid"/>
    <s v="Exclude"/>
    <n v="0"/>
    <n v="3259.95"/>
    <s v="Valid Revenue"/>
    <s v="Include"/>
    <d v="2025-03-09T00:00:00"/>
    <d v="2025-03-09T00:00:00"/>
    <s v="Yes"/>
    <s v="Retail"/>
    <s v="Delhi"/>
    <s v="Delhi"/>
    <n v="1423.92"/>
    <s v="Valid Profit"/>
    <s v="Include"/>
  </r>
  <r>
    <n v="3196"/>
    <s v="Women"/>
    <x v="0"/>
    <x v="14"/>
    <n v="11"/>
    <x v="1"/>
    <x v="3"/>
    <s v="Yes"/>
    <n v="1"/>
    <s v="Sold"/>
    <m/>
    <m/>
    <s v="Invalid"/>
    <s v="Exclude"/>
    <n v="0"/>
    <s v="Insufficient Data"/>
    <s v="Missing Information"/>
    <s v="Exclude"/>
    <m/>
    <s v="Missing Date"/>
    <s v="No"/>
    <s v="Retail"/>
    <s v="Kolkata"/>
    <s v="Kolkata"/>
    <n v="425.5"/>
    <s v="Valid Profit"/>
    <s v="Include"/>
  </r>
  <r>
    <n v="3197"/>
    <s v="Men"/>
    <x v="0"/>
    <x v="9"/>
    <s v="M"/>
    <x v="0"/>
    <x v="0"/>
    <s v="Yes"/>
    <n v="-1"/>
    <s v="Check Return/Refund"/>
    <m/>
    <m/>
    <s v="Invalid"/>
    <s v="Exclude"/>
    <n v="0"/>
    <s v="Insufficient Data"/>
    <s v="Missing Information"/>
    <s v="Exclude"/>
    <m/>
    <s v="Missing Date"/>
    <s v="No"/>
    <s v="Online"/>
    <s v="Delhi"/>
    <s v="Delhi"/>
    <n v="751.76"/>
    <s v="Valid Profit"/>
    <s v="Include"/>
  </r>
  <r>
    <n v="3198"/>
    <s v="Women"/>
    <x v="3"/>
    <x v="10"/>
    <s v="XL"/>
    <x v="0"/>
    <x v="2"/>
    <s v="Yes"/>
    <m/>
    <s v="Available"/>
    <m/>
    <m/>
    <s v="Invalid"/>
    <s v="Exclude"/>
    <n v="0"/>
    <s v="Insufficient Data"/>
    <s v="Missing Information"/>
    <s v="Exclude"/>
    <m/>
    <s v="Missing Date"/>
    <s v="No"/>
    <s v="Online"/>
    <s v="Delhi"/>
    <s v="Delhi"/>
    <n v="2009.69"/>
    <s v="Valid Profit"/>
    <s v="Include"/>
  </r>
  <r>
    <n v="3199"/>
    <s v="Women"/>
    <x v="0"/>
    <x v="14"/>
    <m/>
    <x v="2"/>
    <x v="4"/>
    <s v="No"/>
    <m/>
    <s v="Available"/>
    <m/>
    <m/>
    <s v="Invalid"/>
    <s v="Exclude"/>
    <n v="0"/>
    <s v="Insufficient Data"/>
    <s v="Missing Information"/>
    <s v="Exclude"/>
    <m/>
    <s v="Missing Date"/>
    <s v="No"/>
    <s v="Online"/>
    <s v="Kolkata"/>
    <s v="Kolkata"/>
    <n v="3873.48"/>
    <s v="Valid Profit"/>
    <s v="Include"/>
  </r>
  <r>
    <n v="3200"/>
    <s v="Men"/>
    <x v="1"/>
    <x v="2"/>
    <s v="L"/>
    <x v="0"/>
    <x v="1"/>
    <s v="Yes"/>
    <m/>
    <s v="Available"/>
    <n v="6308.83"/>
    <m/>
    <s v="Invalid"/>
    <s v="Exclude"/>
    <n v="0"/>
    <s v="Insufficient Data"/>
    <s v="Missing Information"/>
    <s v="Exclude"/>
    <m/>
    <s v="Missing Date"/>
    <s v="No"/>
    <s v="Retail"/>
    <s v="Pune"/>
    <s v="Pune"/>
    <n v="-582.02"/>
    <s v="Loss Making Sales"/>
    <s v="Exclude"/>
  </r>
  <r>
    <n v="3201"/>
    <s v="Women"/>
    <x v="0"/>
    <x v="5"/>
    <s v="L"/>
    <x v="0"/>
    <x v="1"/>
    <s v="Yes"/>
    <m/>
    <s v="Available"/>
    <n v="9608.99"/>
    <m/>
    <s v="Invalid"/>
    <s v="Exclude"/>
    <n v="0"/>
    <s v="Insufficient Data"/>
    <s v="Missing Information"/>
    <s v="Exclude"/>
    <m/>
    <s v="Missing Date"/>
    <s v="No"/>
    <s v="Retail"/>
    <s v="Mumbai"/>
    <s v="Mumbai"/>
    <n v="2866.39"/>
    <s v="Valid Profit"/>
    <s v="Include"/>
  </r>
  <r>
    <n v="3202"/>
    <s v="Kids"/>
    <x v="3"/>
    <x v="16"/>
    <n v="10"/>
    <x v="1"/>
    <x v="9"/>
    <s v="Yes"/>
    <m/>
    <s v="Available"/>
    <n v="8926.14"/>
    <m/>
    <s v="Invalid"/>
    <s v="Exclude"/>
    <n v="0"/>
    <s v="Insufficient Data"/>
    <s v="Missing Information"/>
    <s v="Exclude"/>
    <m/>
    <s v="Missing Date"/>
    <s v="No"/>
    <s v="Online"/>
    <s v="Bangalore"/>
    <s v="Bangalore"/>
    <n v="1565.51"/>
    <s v="Valid Profit"/>
    <s v="Include"/>
  </r>
  <r>
    <n v="3203"/>
    <s v="Women"/>
    <x v="0"/>
    <x v="0"/>
    <n v="11"/>
    <x v="1"/>
    <x v="3"/>
    <s v="Yes"/>
    <m/>
    <s v="Available"/>
    <m/>
    <n v="1.17"/>
    <s v="Invalid"/>
    <s v="Exclude"/>
    <n v="0"/>
    <s v="Insufficient Data"/>
    <s v="Missing Information"/>
    <s v="Exclude"/>
    <d v="2025-03-11T00:00:00"/>
    <d v="2025-03-11T00:00:00"/>
    <s v="Yes"/>
    <s v="Retail"/>
    <s v="Pune"/>
    <s v="Pune"/>
    <n v="2854.21"/>
    <s v="Valid Profit"/>
    <s v="Include"/>
  </r>
  <r>
    <n v="3204"/>
    <s v="Men"/>
    <x v="1"/>
    <x v="15"/>
    <m/>
    <x v="2"/>
    <x v="4"/>
    <s v="No"/>
    <m/>
    <s v="Available"/>
    <m/>
    <n v="0.18"/>
    <s v="Valid"/>
    <s v="Include"/>
    <n v="0"/>
    <s v="Insufficient Data"/>
    <s v="Missing Information"/>
    <s v="Exclude"/>
    <d v="2024-12-09T00:00:00"/>
    <d v="2024-12-09T00:00:00"/>
    <s v="Yes"/>
    <s v="Online"/>
    <s v="Kolkata"/>
    <s v="Kolkata"/>
    <n v="3367.72"/>
    <s v="Valid Profit"/>
    <s v="Include"/>
  </r>
  <r>
    <n v="2002"/>
    <s v="Women"/>
    <x v="2"/>
    <x v="17"/>
    <n v="7"/>
    <x v="1"/>
    <x v="8"/>
    <s v="Yes"/>
    <m/>
    <s v="Available"/>
    <m/>
    <n v="0.24"/>
    <s v="Valid"/>
    <s v="Include"/>
    <n v="0"/>
    <s v="Insufficient Data"/>
    <s v="Missing Information"/>
    <s v="Exclude"/>
    <d v="2024-12-11T00:00:00"/>
    <d v="2024-12-11T00:00:00"/>
    <s v="Yes"/>
    <s v="Online"/>
    <s v="Delhi"/>
    <s v="Delhi"/>
    <n v="912.61"/>
    <s v="Valid Profit"/>
    <s v="Include"/>
  </r>
  <r>
    <n v="3206"/>
    <s v="Kids"/>
    <x v="4"/>
    <x v="12"/>
    <s v="L"/>
    <x v="0"/>
    <x v="1"/>
    <s v="Yes"/>
    <n v="-1"/>
    <s v="Check Return/Refund"/>
    <n v="4694.72"/>
    <n v="0.57999999999999996"/>
    <s v="Valid"/>
    <s v="Include"/>
    <n v="-1971.78"/>
    <n v="-1971.7824000000003"/>
    <s v="Negative Revenue"/>
    <s v="Exclude"/>
    <d v="2024-03-25T00:00:00"/>
    <d v="2024-03-25T00:00:00"/>
    <s v="Yes"/>
    <s v="Retail"/>
    <s v="Bangalore"/>
    <s v="Bangalore"/>
    <n v="3611.24"/>
    <s v="Invalid Profit"/>
    <s v="Exclude"/>
  </r>
  <r>
    <n v="3207"/>
    <s v="Kids"/>
    <x v="0"/>
    <x v="0"/>
    <m/>
    <x v="2"/>
    <x v="4"/>
    <s v="No"/>
    <n v="2"/>
    <s v="Sold"/>
    <m/>
    <m/>
    <s v="Invalid"/>
    <s v="Exclude"/>
    <n v="0"/>
    <s v="Insufficient Data"/>
    <s v="Missing Information"/>
    <s v="Exclude"/>
    <m/>
    <s v="Missing Date"/>
    <s v="No"/>
    <s v="Retail"/>
    <s v="Pune"/>
    <s v="Pune"/>
    <n v="3909.06"/>
    <s v="Valid Profit"/>
    <s v="Include"/>
  </r>
  <r>
    <n v="3208"/>
    <s v="Kids"/>
    <x v="0"/>
    <x v="9"/>
    <m/>
    <x v="2"/>
    <x v="4"/>
    <s v="No"/>
    <n v="0"/>
    <s v="Available"/>
    <m/>
    <n v="0.97"/>
    <s v="Valid"/>
    <s v="Include"/>
    <n v="0"/>
    <s v="Insufficient Data"/>
    <s v="Missing Information"/>
    <s v="Exclude"/>
    <d v="2025-04-12T00:00:00"/>
    <d v="2025-04-12T00:00:00"/>
    <s v="Yes"/>
    <s v="Retail"/>
    <s v="Mumbai"/>
    <s v="Mumbai"/>
    <n v="2190.7199999999998"/>
    <s v="Invalid Profit"/>
    <s v="Exclude"/>
  </r>
  <r>
    <n v="3209"/>
    <s v="Women"/>
    <x v="0"/>
    <x v="5"/>
    <s v="M"/>
    <x v="0"/>
    <x v="0"/>
    <s v="Yes"/>
    <m/>
    <s v="Available"/>
    <m/>
    <n v="0.17"/>
    <s v="Valid"/>
    <s v="Include"/>
    <n v="0"/>
    <s v="Insufficient Data"/>
    <s v="Missing Information"/>
    <s v="Exclude"/>
    <d v="2024-08-20T00:00:00"/>
    <d v="2024-08-20T00:00:00"/>
    <s v="Yes"/>
    <s v="Retail"/>
    <s v="bengaluru"/>
    <s v="Bengaluru"/>
    <n v="1986.27"/>
    <s v="Valid Profit"/>
    <s v="Include"/>
  </r>
  <r>
    <n v="3210"/>
    <s v="Women"/>
    <x v="0"/>
    <x v="0"/>
    <s v="M"/>
    <x v="0"/>
    <x v="0"/>
    <s v="Yes"/>
    <n v="4"/>
    <s v="Sold"/>
    <n v="6344.63"/>
    <m/>
    <s v="Invalid"/>
    <s v="Exclude"/>
    <n v="0"/>
    <n v="25378.52"/>
    <s v="Valid Revenue"/>
    <s v="Include"/>
    <m/>
    <s v="Missing Date"/>
    <s v="No"/>
    <s v="Online"/>
    <s v="Mumbai"/>
    <s v="Mumbai"/>
    <n v="160.72999999999999"/>
    <s v="Valid Profit"/>
    <s v="Include"/>
  </r>
  <r>
    <n v="3211"/>
    <s v="Women"/>
    <x v="2"/>
    <x v="3"/>
    <s v="L"/>
    <x v="0"/>
    <x v="1"/>
    <s v="Yes"/>
    <m/>
    <s v="Available"/>
    <n v="8346.17"/>
    <n v="0.82"/>
    <s v="Valid"/>
    <s v="Include"/>
    <n v="0"/>
    <s v="Insufficient Data"/>
    <s v="Missing Information"/>
    <s v="Exclude"/>
    <d v="2024-08-02T00:00:00"/>
    <d v="2024-08-02T00:00:00"/>
    <s v="Yes"/>
    <s v="Retail"/>
    <s v="Kolkata"/>
    <s v="Kolkata"/>
    <n v="1368.59"/>
    <s v="Valid Profit"/>
    <s v="Include"/>
  </r>
  <r>
    <n v="3212"/>
    <s v="Kids"/>
    <x v="1"/>
    <x v="6"/>
    <s v="M"/>
    <x v="0"/>
    <x v="0"/>
    <s v="Yes"/>
    <n v="4"/>
    <s v="Sold"/>
    <n v="7670.57"/>
    <m/>
    <s v="Invalid"/>
    <s v="Exclude"/>
    <n v="0"/>
    <n v="30682.28"/>
    <s v="Valid Revenue"/>
    <s v="Include"/>
    <d v="2024-10-05T00:00:00"/>
    <d v="2024-10-05T00:00:00"/>
    <s v="Yes"/>
    <s v="Retail"/>
    <s v="Kolkata"/>
    <s v="Kolkata"/>
    <n v="2025.11"/>
    <s v="Valid Profit"/>
    <s v="Include"/>
  </r>
  <r>
    <n v="3213"/>
    <s v="Men"/>
    <x v="3"/>
    <x v="10"/>
    <s v="XL"/>
    <x v="0"/>
    <x v="2"/>
    <s v="Yes"/>
    <m/>
    <s v="Available"/>
    <m/>
    <m/>
    <s v="Invalid"/>
    <s v="Exclude"/>
    <n v="0"/>
    <s v="Insufficient Data"/>
    <s v="Missing Information"/>
    <s v="Exclude"/>
    <d v="2024-12-28T00:00:00"/>
    <d v="2024-12-28T00:00:00"/>
    <s v="Yes"/>
    <s v="Online"/>
    <s v="Kolkata"/>
    <s v="Kolkata"/>
    <n v="3221.7"/>
    <s v="Valid Profit"/>
    <s v="Include"/>
  </r>
  <r>
    <n v="3214"/>
    <s v="Kids"/>
    <x v="2"/>
    <x v="17"/>
    <s v="XL"/>
    <x v="0"/>
    <x v="2"/>
    <s v="Yes"/>
    <m/>
    <s v="Available"/>
    <m/>
    <m/>
    <s v="Invalid"/>
    <s v="Exclude"/>
    <n v="0"/>
    <s v="Insufficient Data"/>
    <s v="Missing Information"/>
    <s v="Exclude"/>
    <d v="2024-09-11T00:00:00"/>
    <d v="2024-09-11T00:00:00"/>
    <s v="Yes"/>
    <s v="Online"/>
    <s v="Kolkata"/>
    <s v="Kolkata"/>
    <n v="-857.15"/>
    <s v="Loss Making Sales"/>
    <s v="Exclude"/>
  </r>
  <r>
    <n v="3215"/>
    <s v="Men"/>
    <x v="1"/>
    <x v="15"/>
    <s v="XL"/>
    <x v="0"/>
    <x v="2"/>
    <s v="Yes"/>
    <m/>
    <s v="Available"/>
    <m/>
    <m/>
    <s v="Invalid"/>
    <s v="Exclude"/>
    <n v="0"/>
    <s v="Insufficient Data"/>
    <s v="Missing Information"/>
    <s v="Exclude"/>
    <d v="2024-02-20T00:00:00"/>
    <d v="2024-02-20T00:00:00"/>
    <s v="Yes"/>
    <s v="Online"/>
    <s v="Kolkata"/>
    <s v="Kolkata"/>
    <n v="2109.6799999999998"/>
    <s v="Valid Profit"/>
    <s v="Include"/>
  </r>
  <r>
    <n v="3216"/>
    <s v="Men"/>
    <x v="4"/>
    <x v="8"/>
    <s v="XL"/>
    <x v="0"/>
    <x v="2"/>
    <s v="Yes"/>
    <m/>
    <s v="Available"/>
    <m/>
    <m/>
    <s v="Invalid"/>
    <s v="Exclude"/>
    <n v="0"/>
    <s v="Insufficient Data"/>
    <s v="Missing Information"/>
    <s v="Exclude"/>
    <d v="2023-08-14T00:00:00"/>
    <d v="2023-08-14T00:00:00"/>
    <s v="Yes"/>
    <s v="Online"/>
    <s v="Mumbai"/>
    <s v="Mumbai"/>
    <n v="2508.13"/>
    <s v="Valid Profit"/>
    <s v="Include"/>
  </r>
  <r>
    <n v="3217"/>
    <s v="Men"/>
    <x v="1"/>
    <x v="1"/>
    <n v="6"/>
    <x v="1"/>
    <x v="6"/>
    <s v="Yes"/>
    <n v="1"/>
    <s v="Sold"/>
    <n v="4819.75"/>
    <n v="0.22"/>
    <s v="Valid"/>
    <s v="Include"/>
    <n v="3759.41"/>
    <n v="3759.4050000000002"/>
    <s v="Valid Revenue"/>
    <s v="Include"/>
    <d v="2025-02-15T00:00:00"/>
    <d v="2025-02-15T00:00:00"/>
    <s v="Yes"/>
    <s v="Retail"/>
    <s v="Pune"/>
    <s v="Pune"/>
    <n v="-514.9"/>
    <s v="Loss Making Sales"/>
    <s v="Exclude"/>
  </r>
  <r>
    <n v="3218"/>
    <s v="Men"/>
    <x v="3"/>
    <x v="10"/>
    <n v="6"/>
    <x v="1"/>
    <x v="6"/>
    <s v="Yes"/>
    <m/>
    <s v="Available"/>
    <n v="4854.18"/>
    <m/>
    <s v="Invalid"/>
    <s v="Exclude"/>
    <n v="0"/>
    <s v="Insufficient Data"/>
    <s v="Missing Information"/>
    <s v="Exclude"/>
    <d v="2024-09-29T00:00:00"/>
    <d v="2024-09-29T00:00:00"/>
    <s v="Yes"/>
    <s v="Retail"/>
    <s v="Kolkata"/>
    <s v="Kolkata"/>
    <n v="3807.88"/>
    <s v="Valid Profit"/>
    <s v="Include"/>
  </r>
  <r>
    <n v="3219"/>
    <s v="Women"/>
    <x v="4"/>
    <x v="8"/>
    <s v="XL"/>
    <x v="0"/>
    <x v="2"/>
    <s v="Yes"/>
    <m/>
    <s v="Available"/>
    <n v="2277.83"/>
    <n v="1.04"/>
    <s v="Invalid"/>
    <s v="Exclude"/>
    <n v="0"/>
    <s v="Insufficient Data"/>
    <s v="Missing Information"/>
    <s v="Exclude"/>
    <d v="2025-03-17T00:00:00"/>
    <d v="2025-03-17T00:00:00"/>
    <s v="Yes"/>
    <s v="Online"/>
    <s v="Delhi"/>
    <s v="Delhi"/>
    <n v="1151.76"/>
    <s v="Valid Profit"/>
    <s v="Include"/>
  </r>
  <r>
    <n v="3220"/>
    <s v="Women"/>
    <x v="2"/>
    <x v="17"/>
    <n v="11"/>
    <x v="1"/>
    <x v="3"/>
    <s v="Yes"/>
    <m/>
    <s v="Available"/>
    <m/>
    <m/>
    <s v="Invalid"/>
    <s v="Exclude"/>
    <n v="0"/>
    <s v="Insufficient Data"/>
    <s v="Missing Information"/>
    <s v="Exclude"/>
    <d v="2025-02-16T00:00:00"/>
    <d v="2025-02-16T00:00:00"/>
    <s v="Yes"/>
    <s v="Online"/>
    <s v="Bangalore"/>
    <s v="Bangalore"/>
    <n v="2731.04"/>
    <s v="Valid Profit"/>
    <s v="Include"/>
  </r>
  <r>
    <n v="3221"/>
    <s v="Women"/>
    <x v="4"/>
    <x v="19"/>
    <m/>
    <x v="2"/>
    <x v="4"/>
    <s v="No"/>
    <n v="2"/>
    <s v="Sold"/>
    <n v="9682.68"/>
    <n v="0.88"/>
    <s v="Valid"/>
    <s v="Include"/>
    <n v="2323.84"/>
    <n v="2323.8431999999998"/>
    <s v="Valid Revenue"/>
    <s v="Include"/>
    <d v="2024-09-21T00:00:00"/>
    <d v="2024-09-21T00:00:00"/>
    <s v="Yes"/>
    <s v="Online"/>
    <s v="Pune"/>
    <s v="Pune"/>
    <n v="1650.44"/>
    <s v="Valid Profit"/>
    <s v="Include"/>
  </r>
  <r>
    <n v="3222"/>
    <s v="Kids"/>
    <x v="4"/>
    <x v="8"/>
    <s v="XL"/>
    <x v="0"/>
    <x v="2"/>
    <s v="Yes"/>
    <n v="-1"/>
    <s v="Check Return/Refund"/>
    <n v="5300.32"/>
    <m/>
    <s v="Invalid"/>
    <s v="Exclude"/>
    <n v="0"/>
    <n v="-5300.32"/>
    <s v="Negative Revenue"/>
    <s v="Exclude"/>
    <d v="2024-10-08T00:00:00"/>
    <d v="2024-10-08T00:00:00"/>
    <s v="Yes"/>
    <s v="Online"/>
    <s v="Bangalore"/>
    <s v="Bangalore"/>
    <n v="2593.48"/>
    <s v="Invalid Profit"/>
    <s v="Exclude"/>
  </r>
  <r>
    <n v="3223"/>
    <s v="Men"/>
    <x v="1"/>
    <x v="6"/>
    <s v="M"/>
    <x v="0"/>
    <x v="0"/>
    <s v="Yes"/>
    <m/>
    <s v="Available"/>
    <m/>
    <m/>
    <s v="Invalid"/>
    <s v="Exclude"/>
    <n v="0"/>
    <s v="Insufficient Data"/>
    <s v="Missing Information"/>
    <s v="Exclude"/>
    <m/>
    <s v="Missing Date"/>
    <s v="No"/>
    <s v="Online"/>
    <s v="Delhi"/>
    <s v="Delhi"/>
    <n v="3088.54"/>
    <s v="Valid Profit"/>
    <s v="Include"/>
  </r>
  <r>
    <n v="3224"/>
    <s v="Women"/>
    <x v="1"/>
    <x v="15"/>
    <m/>
    <x v="2"/>
    <x v="4"/>
    <s v="No"/>
    <n v="1"/>
    <s v="Sold"/>
    <n v="9872.3799999999992"/>
    <n v="0.18"/>
    <s v="Valid"/>
    <s v="Include"/>
    <n v="8095.35"/>
    <n v="8095.3516"/>
    <s v="Valid Revenue"/>
    <s v="Include"/>
    <d v="2025-03-18T00:00:00"/>
    <d v="2025-03-18T00:00:00"/>
    <s v="Yes"/>
    <s v="Retail"/>
    <s v="Pune"/>
    <s v="Pune"/>
    <n v="233.85"/>
    <s v="Invalid Profit"/>
    <s v="Exclude"/>
  </r>
  <r>
    <n v="3225"/>
    <s v="Kids"/>
    <x v="4"/>
    <x v="12"/>
    <s v="L"/>
    <x v="0"/>
    <x v="1"/>
    <s v="Yes"/>
    <m/>
    <s v="Available"/>
    <n v="7364.6"/>
    <m/>
    <s v="Invalid"/>
    <s v="Exclude"/>
    <n v="0"/>
    <s v="Insufficient Data"/>
    <s v="Missing Information"/>
    <s v="Exclude"/>
    <d v="2023-12-20T00:00:00"/>
    <d v="2023-12-20T00:00:00"/>
    <s v="Yes"/>
    <s v="Retail"/>
    <s v="Kolkata"/>
    <s v="Kolkata"/>
    <n v="-458.05"/>
    <s v="Loss Making Sales"/>
    <s v="Exclude"/>
  </r>
  <r>
    <n v="3226"/>
    <s v="Men"/>
    <x v="1"/>
    <x v="6"/>
    <m/>
    <x v="2"/>
    <x v="4"/>
    <s v="No"/>
    <n v="2"/>
    <s v="Sold"/>
    <n v="4585.7700000000004"/>
    <m/>
    <s v="Invalid"/>
    <s v="Exclude"/>
    <n v="0"/>
    <n v="9171.5400000000009"/>
    <s v="Valid Revenue"/>
    <s v="Include"/>
    <d v="2025-02-12T00:00:00"/>
    <d v="2025-02-12T00:00:00"/>
    <s v="Yes"/>
    <s v="Retail"/>
    <s v="Pune"/>
    <s v="Pune"/>
    <n v="-241.59"/>
    <s v="Loss Making Sales"/>
    <s v="Exclude"/>
  </r>
  <r>
    <n v="3227"/>
    <s v="Women"/>
    <x v="0"/>
    <x v="14"/>
    <n v="7"/>
    <x v="1"/>
    <x v="8"/>
    <s v="Yes"/>
    <n v="1"/>
    <s v="Sold"/>
    <m/>
    <n v="0.2"/>
    <s v="Valid"/>
    <s v="Include"/>
    <n v="0"/>
    <s v="Insufficient Data"/>
    <s v="Missing Information"/>
    <s v="Exclude"/>
    <m/>
    <s v="Missing Date"/>
    <s v="No"/>
    <s v="Online"/>
    <s v="Delhi"/>
    <s v="Delhi"/>
    <n v="-604.23"/>
    <s v="Loss Making Sales"/>
    <s v="Exclude"/>
  </r>
  <r>
    <n v="3228"/>
    <s v="Kids"/>
    <x v="4"/>
    <x v="19"/>
    <s v="XL"/>
    <x v="0"/>
    <x v="2"/>
    <s v="Yes"/>
    <m/>
    <s v="Available"/>
    <n v="6745.63"/>
    <m/>
    <s v="Invalid"/>
    <s v="Exclude"/>
    <n v="0"/>
    <s v="Insufficient Data"/>
    <s v="Missing Information"/>
    <s v="Exclude"/>
    <d v="2025-04-19T00:00:00"/>
    <d v="2025-04-19T00:00:00"/>
    <s v="Yes"/>
    <s v="Retail"/>
    <s v="bengaluru"/>
    <s v="Bengaluru"/>
    <n v="3620.9"/>
    <s v="Valid Profit"/>
    <s v="Include"/>
  </r>
  <r>
    <n v="3229"/>
    <s v="Kids"/>
    <x v="3"/>
    <x v="11"/>
    <m/>
    <x v="2"/>
    <x v="4"/>
    <s v="No"/>
    <m/>
    <s v="Available"/>
    <m/>
    <n v="1"/>
    <s v="Valid"/>
    <s v="Include"/>
    <n v="0"/>
    <s v="Insufficient Data"/>
    <s v="Missing Information"/>
    <s v="Exclude"/>
    <d v="2024-08-19T00:00:00"/>
    <d v="2024-08-19T00:00:00"/>
    <s v="Yes"/>
    <s v="Retail"/>
    <s v="Pune"/>
    <s v="Pune"/>
    <n v="188.96"/>
    <s v="Valid Profit"/>
    <s v="Include"/>
  </r>
  <r>
    <n v="3230"/>
    <s v="Men"/>
    <x v="1"/>
    <x v="15"/>
    <s v="XL"/>
    <x v="0"/>
    <x v="2"/>
    <s v="Yes"/>
    <m/>
    <s v="Available"/>
    <n v="7398.98"/>
    <n v="0.87"/>
    <s v="Valid"/>
    <s v="Include"/>
    <n v="0"/>
    <s v="Insufficient Data"/>
    <s v="Missing Information"/>
    <s v="Exclude"/>
    <m/>
    <s v="Missing Date"/>
    <s v="No"/>
    <s v="Retail"/>
    <s v="Delhi"/>
    <s v="Delhi"/>
    <n v="3634.75"/>
    <s v="Valid Profit"/>
    <s v="Include"/>
  </r>
  <r>
    <n v="3231"/>
    <s v="Men"/>
    <x v="2"/>
    <x v="17"/>
    <s v="L"/>
    <x v="0"/>
    <x v="1"/>
    <s v="Yes"/>
    <m/>
    <s v="Available"/>
    <n v="6406.53"/>
    <n v="0.9"/>
    <s v="Valid"/>
    <s v="Include"/>
    <n v="0"/>
    <s v="Insufficient Data"/>
    <s v="Missing Information"/>
    <s v="Exclude"/>
    <d v="2024-12-17T00:00:00"/>
    <d v="2024-12-17T00:00:00"/>
    <s v="Yes"/>
    <s v="Online"/>
    <s v="Kolkata"/>
    <s v="Kolkata"/>
    <n v="2859.55"/>
    <s v="Valid Profit"/>
    <s v="Include"/>
  </r>
  <r>
    <n v="3232"/>
    <s v="Kids"/>
    <x v="2"/>
    <x v="18"/>
    <m/>
    <x v="2"/>
    <x v="4"/>
    <s v="No"/>
    <n v="0"/>
    <s v="Available"/>
    <m/>
    <m/>
    <s v="Invalid"/>
    <s v="Exclude"/>
    <n v="0"/>
    <s v="Insufficient Data"/>
    <s v="Missing Information"/>
    <s v="Exclude"/>
    <d v="2023-11-11T00:00:00"/>
    <d v="2023-11-11T00:00:00"/>
    <s v="Yes"/>
    <s v="Online"/>
    <s v="Pune"/>
    <s v="Pune"/>
    <n v="2083.5700000000002"/>
    <s v="Valid Profit"/>
    <s v="Include"/>
  </r>
  <r>
    <n v="3233"/>
    <s v="Men"/>
    <x v="1"/>
    <x v="15"/>
    <s v="M"/>
    <x v="0"/>
    <x v="0"/>
    <s v="Yes"/>
    <n v="1"/>
    <s v="Sold"/>
    <n v="4091.68"/>
    <m/>
    <s v="Invalid"/>
    <s v="Exclude"/>
    <n v="0"/>
    <n v="4091.68"/>
    <s v="Valid Revenue"/>
    <s v="Include"/>
    <d v="2025-04-26T00:00:00"/>
    <d v="2025-04-26T00:00:00"/>
    <s v="Yes"/>
    <s v="Retail"/>
    <s v="Hyderabad"/>
    <s v="Hyderabad"/>
    <n v="571.79999999999995"/>
    <s v="Valid Profit"/>
    <s v="Include"/>
  </r>
  <r>
    <n v="3234"/>
    <s v="Kids"/>
    <x v="1"/>
    <x v="15"/>
    <s v="XL"/>
    <x v="0"/>
    <x v="2"/>
    <s v="Yes"/>
    <m/>
    <s v="Available"/>
    <m/>
    <m/>
    <s v="Invalid"/>
    <s v="Exclude"/>
    <n v="0"/>
    <s v="Insufficient Data"/>
    <s v="Missing Information"/>
    <s v="Exclude"/>
    <d v="2025-05-14T00:00:00"/>
    <d v="2025-05-14T00:00:00"/>
    <s v="Yes"/>
    <s v="Online"/>
    <s v="Delhi"/>
    <s v="Delhi"/>
    <n v="327.76"/>
    <s v="Valid Profit"/>
    <s v="Include"/>
  </r>
  <r>
    <n v="3235"/>
    <s v="Women"/>
    <x v="0"/>
    <x v="0"/>
    <m/>
    <x v="2"/>
    <x v="4"/>
    <s v="No"/>
    <n v="0"/>
    <s v="Available"/>
    <m/>
    <n v="0.75"/>
    <s v="Valid"/>
    <s v="Include"/>
    <n v="0"/>
    <s v="Insufficient Data"/>
    <s v="Missing Information"/>
    <s v="Exclude"/>
    <m/>
    <s v="Missing Date"/>
    <s v="No"/>
    <s v="Retail"/>
    <s v="Hyderabad"/>
    <s v="Hyderabad"/>
    <n v="1899.62"/>
    <s v="Valid Profit"/>
    <s v="Include"/>
  </r>
  <r>
    <n v="3236"/>
    <s v="Kids"/>
    <x v="2"/>
    <x v="3"/>
    <m/>
    <x v="2"/>
    <x v="4"/>
    <s v="No"/>
    <n v="4"/>
    <s v="Sold"/>
    <m/>
    <n v="0.68"/>
    <s v="Valid"/>
    <s v="Include"/>
    <n v="0"/>
    <s v="Insufficient Data"/>
    <s v="Missing Information"/>
    <s v="Exclude"/>
    <d v="2025-07-21T00:00:00"/>
    <d v="2025-07-21T00:00:00"/>
    <s v="Yes"/>
    <s v="Retail"/>
    <s v="Hyderabad"/>
    <s v="Hyderabad"/>
    <n v="-37.369999999999997"/>
    <s v="Loss Making Sales"/>
    <s v="Exclude"/>
  </r>
  <r>
    <n v="3237"/>
    <s v="Kids"/>
    <x v="4"/>
    <x v="19"/>
    <s v="L"/>
    <x v="0"/>
    <x v="1"/>
    <s v="Yes"/>
    <n v="3"/>
    <s v="Sold"/>
    <n v="5596.52"/>
    <m/>
    <s v="Invalid"/>
    <s v="Exclude"/>
    <n v="0"/>
    <n v="16789.560000000001"/>
    <s v="Valid Revenue"/>
    <s v="Include"/>
    <d v="2024-08-16T00:00:00"/>
    <d v="2024-08-16T00:00:00"/>
    <s v="Yes"/>
    <s v="Retail"/>
    <s v="Mumbai"/>
    <s v="Mumbai"/>
    <n v="2926.28"/>
    <s v="Valid Profit"/>
    <s v="Include"/>
  </r>
  <r>
    <n v="3238"/>
    <s v="Women"/>
    <x v="0"/>
    <x v="0"/>
    <s v="XL"/>
    <x v="0"/>
    <x v="2"/>
    <s v="Yes"/>
    <n v="1"/>
    <s v="Sold"/>
    <n v="4420.21"/>
    <n v="0.32"/>
    <s v="Valid"/>
    <s v="Include"/>
    <n v="3005.74"/>
    <n v="3005.7427999999995"/>
    <s v="Valid Revenue"/>
    <s v="Include"/>
    <m/>
    <s v="Missing Date"/>
    <s v="No"/>
    <s v="Retail"/>
    <s v="Mumbai"/>
    <s v="Mumbai"/>
    <n v="705.58"/>
    <s v="Valid Profit"/>
    <s v="Include"/>
  </r>
  <r>
    <n v="3239"/>
    <s v="Men"/>
    <x v="3"/>
    <x v="16"/>
    <s v="XL"/>
    <x v="0"/>
    <x v="2"/>
    <s v="Yes"/>
    <n v="-1"/>
    <s v="Check Return/Refund"/>
    <m/>
    <m/>
    <s v="Invalid"/>
    <s v="Exclude"/>
    <n v="0"/>
    <s v="Insufficient Data"/>
    <s v="Missing Information"/>
    <s v="Exclude"/>
    <m/>
    <s v="Missing Date"/>
    <s v="No"/>
    <s v="Retail"/>
    <s v="Mumbai"/>
    <s v="Mumbai"/>
    <n v="1810.07"/>
    <s v="Valid Profit"/>
    <s v="Include"/>
  </r>
  <r>
    <n v="3240"/>
    <s v="Kids"/>
    <x v="4"/>
    <x v="13"/>
    <n v="9"/>
    <x v="1"/>
    <x v="5"/>
    <s v="Yes"/>
    <n v="-1"/>
    <s v="Check Return/Refund"/>
    <n v="8776.59"/>
    <m/>
    <s v="Invalid"/>
    <s v="Exclude"/>
    <n v="0"/>
    <n v="-8776.59"/>
    <s v="Negative Revenue"/>
    <s v="Exclude"/>
    <d v="2024-05-27T00:00:00"/>
    <d v="2024-05-27T00:00:00"/>
    <s v="Yes"/>
    <s v="Retail"/>
    <s v="Hyderabad"/>
    <s v="Hyderabad"/>
    <n v="-1020.05"/>
    <s v="Loss Making Sales"/>
    <s v="Exclude"/>
  </r>
  <r>
    <n v="3241"/>
    <s v="Women"/>
    <x v="4"/>
    <x v="19"/>
    <s v="XL"/>
    <x v="0"/>
    <x v="2"/>
    <s v="Yes"/>
    <m/>
    <s v="Available"/>
    <n v="7477.49"/>
    <m/>
    <s v="Invalid"/>
    <s v="Exclude"/>
    <n v="0"/>
    <s v="Insufficient Data"/>
    <s v="Missing Information"/>
    <s v="Exclude"/>
    <d v="2024-12-02T00:00:00"/>
    <d v="2024-12-02T00:00:00"/>
    <s v="Yes"/>
    <s v="Retail"/>
    <s v="Bangalore"/>
    <s v="Bangalore"/>
    <n v="3176.2"/>
    <s v="Valid Profit"/>
    <s v="Include"/>
  </r>
  <r>
    <n v="3242"/>
    <s v="Men"/>
    <x v="4"/>
    <x v="19"/>
    <s v="L"/>
    <x v="0"/>
    <x v="1"/>
    <s v="Yes"/>
    <m/>
    <s v="Available"/>
    <n v="9677.18"/>
    <n v="0.59"/>
    <s v="Valid"/>
    <s v="Include"/>
    <n v="0"/>
    <s v="Insufficient Data"/>
    <s v="Missing Information"/>
    <s v="Exclude"/>
    <d v="2024-08-24T00:00:00"/>
    <d v="2024-08-24T00:00:00"/>
    <s v="Yes"/>
    <s v="Retail"/>
    <s v="bengaluru"/>
    <s v="Bengaluru"/>
    <n v="609.45000000000005"/>
    <s v="Invalid Profit"/>
    <s v="Exclude"/>
  </r>
  <r>
    <n v="3243"/>
    <s v="Men"/>
    <x v="2"/>
    <x v="18"/>
    <s v="L"/>
    <x v="0"/>
    <x v="1"/>
    <s v="Yes"/>
    <n v="3"/>
    <s v="Sold"/>
    <m/>
    <m/>
    <s v="Invalid"/>
    <s v="Exclude"/>
    <n v="0"/>
    <s v="Insufficient Data"/>
    <s v="Missing Information"/>
    <s v="Exclude"/>
    <d v="2024-10-25T00:00:00"/>
    <d v="2024-10-25T00:00:00"/>
    <s v="Yes"/>
    <s v="Retail"/>
    <s v="Pune"/>
    <s v="Pune"/>
    <n v="1943.22"/>
    <s v="Valid Profit"/>
    <s v="Include"/>
  </r>
  <r>
    <n v="3244"/>
    <s v="Women"/>
    <x v="0"/>
    <x v="9"/>
    <s v="M"/>
    <x v="0"/>
    <x v="0"/>
    <s v="Yes"/>
    <n v="0"/>
    <s v="Available"/>
    <m/>
    <m/>
    <s v="Invalid"/>
    <s v="Exclude"/>
    <n v="0"/>
    <s v="Insufficient Data"/>
    <s v="Missing Information"/>
    <s v="Exclude"/>
    <d v="2025-03-13T00:00:00"/>
    <d v="2025-03-13T00:00:00"/>
    <s v="Yes"/>
    <s v="Online"/>
    <s v="Hyderabad"/>
    <s v="Hyderabad"/>
    <n v="1750.18"/>
    <s v="Valid Profit"/>
    <s v="Include"/>
  </r>
  <r>
    <n v="3245"/>
    <s v="Women"/>
    <x v="3"/>
    <x v="4"/>
    <s v="L"/>
    <x v="0"/>
    <x v="1"/>
    <s v="Yes"/>
    <n v="3"/>
    <s v="Sold"/>
    <m/>
    <m/>
    <s v="Invalid"/>
    <s v="Exclude"/>
    <n v="0"/>
    <s v="Insufficient Data"/>
    <s v="Missing Information"/>
    <s v="Exclude"/>
    <d v="2024-05-19T00:00:00"/>
    <d v="2024-05-19T00:00:00"/>
    <s v="Yes"/>
    <s v="Retail"/>
    <s v="Pune"/>
    <s v="Pune"/>
    <n v="3102.91"/>
    <s v="Valid Profit"/>
    <s v="Include"/>
  </r>
  <r>
    <n v="3246"/>
    <s v="Men"/>
    <x v="3"/>
    <x v="10"/>
    <n v="7"/>
    <x v="1"/>
    <x v="8"/>
    <s v="Yes"/>
    <m/>
    <s v="Available"/>
    <n v="7787.74"/>
    <m/>
    <s v="Invalid"/>
    <s v="Exclude"/>
    <n v="0"/>
    <s v="Insufficient Data"/>
    <s v="Missing Information"/>
    <s v="Exclude"/>
    <d v="2025-05-14T00:00:00"/>
    <d v="2025-05-14T00:00:00"/>
    <s v="Yes"/>
    <s v="Online"/>
    <s v="Pune"/>
    <s v="Pune"/>
    <n v="479.25"/>
    <s v="Valid Profit"/>
    <s v="Include"/>
  </r>
  <r>
    <n v="3247"/>
    <s v="Men"/>
    <x v="0"/>
    <x v="14"/>
    <m/>
    <x v="2"/>
    <x v="4"/>
    <s v="No"/>
    <n v="1"/>
    <s v="Sold"/>
    <n v="5888.37"/>
    <m/>
    <s v="Invalid"/>
    <s v="Exclude"/>
    <n v="0"/>
    <n v="5888.37"/>
    <s v="Valid Revenue"/>
    <s v="Include"/>
    <m/>
    <s v="Missing Date"/>
    <s v="No"/>
    <s v="Online"/>
    <s v="Mumbai"/>
    <s v="Mumbai"/>
    <n v="3687.47"/>
    <s v="Valid Profit"/>
    <s v="Include"/>
  </r>
  <r>
    <n v="3248"/>
    <s v="Women"/>
    <x v="2"/>
    <x v="3"/>
    <n v="12"/>
    <x v="1"/>
    <x v="7"/>
    <s v="Yes"/>
    <n v="0"/>
    <s v="Available"/>
    <n v="8234.91"/>
    <m/>
    <s v="Invalid"/>
    <s v="Exclude"/>
    <n v="0"/>
    <n v="0"/>
    <s v="No Recorded Revenue"/>
    <s v="Exclude"/>
    <d v="2024-11-24T00:00:00"/>
    <d v="2024-11-24T00:00:00"/>
    <s v="Yes"/>
    <s v="Online"/>
    <s v="Mumbai"/>
    <s v="Mumbai"/>
    <n v="2984.1"/>
    <s v="Invalid Profit"/>
    <s v="Exclude"/>
  </r>
  <r>
    <n v="3249"/>
    <s v="Kids"/>
    <x v="2"/>
    <x v="3"/>
    <s v="M"/>
    <x v="0"/>
    <x v="0"/>
    <s v="Yes"/>
    <n v="1"/>
    <s v="Sold"/>
    <n v="4738.25"/>
    <m/>
    <s v="Invalid"/>
    <s v="Exclude"/>
    <n v="0"/>
    <n v="4738.25"/>
    <s v="Valid Revenue"/>
    <s v="Include"/>
    <d v="2025-02-25T00:00:00"/>
    <d v="2025-02-25T00:00:00"/>
    <s v="Yes"/>
    <s v="Online"/>
    <s v="bengaluru"/>
    <s v="Bengaluru"/>
    <n v="731.1"/>
    <s v="Valid Profit"/>
    <s v="Include"/>
  </r>
  <r>
    <n v="3250"/>
    <s v="Women"/>
    <x v="2"/>
    <x v="18"/>
    <s v="L"/>
    <x v="0"/>
    <x v="1"/>
    <s v="Yes"/>
    <m/>
    <s v="Available"/>
    <m/>
    <m/>
    <s v="Invalid"/>
    <s v="Exclude"/>
    <n v="0"/>
    <s v="Insufficient Data"/>
    <s v="Missing Information"/>
    <s v="Exclude"/>
    <d v="2024-09-18T00:00:00"/>
    <d v="2024-09-18T00:00:00"/>
    <s v="Yes"/>
    <s v="Online"/>
    <s v="Pune"/>
    <s v="Pune"/>
    <n v="1172.07"/>
    <s v="Invalid Profit"/>
    <s v="Exclude"/>
  </r>
  <r>
    <n v="3251"/>
    <s v="Men"/>
    <x v="1"/>
    <x v="2"/>
    <n v="7"/>
    <x v="1"/>
    <x v="8"/>
    <s v="Yes"/>
    <n v="-1"/>
    <s v="Check Return/Refund"/>
    <n v="6735.33"/>
    <m/>
    <s v="Invalid"/>
    <s v="Exclude"/>
    <n v="0"/>
    <n v="-6735.33"/>
    <s v="Negative Revenue"/>
    <s v="Exclude"/>
    <d v="2024-10-01T00:00:00"/>
    <d v="2024-10-01T00:00:00"/>
    <s v="Yes"/>
    <s v="Retail"/>
    <s v="Kolkata"/>
    <s v="Kolkata"/>
    <n v="3462.04"/>
    <s v="Invalid Profit"/>
    <s v="Exclude"/>
  </r>
  <r>
    <n v="3252"/>
    <s v="Men"/>
    <x v="4"/>
    <x v="13"/>
    <n v="10"/>
    <x v="1"/>
    <x v="9"/>
    <s v="Yes"/>
    <n v="1"/>
    <s v="Sold"/>
    <m/>
    <m/>
    <s v="Invalid"/>
    <s v="Exclude"/>
    <n v="0"/>
    <s v="Insufficient Data"/>
    <s v="Missing Information"/>
    <s v="Exclude"/>
    <d v="2024-03-26T00:00:00"/>
    <d v="2024-03-26T00:00:00"/>
    <s v="Yes"/>
    <s v="Online"/>
    <s v="Mumbai"/>
    <s v="Mumbai"/>
    <n v="-563.83000000000004"/>
    <s v="Loss Making Sales"/>
    <s v="Exclude"/>
  </r>
  <r>
    <n v="3253"/>
    <s v="Kids"/>
    <x v="3"/>
    <x v="10"/>
    <n v="10"/>
    <x v="1"/>
    <x v="9"/>
    <s v="Yes"/>
    <m/>
    <s v="Available"/>
    <m/>
    <m/>
    <s v="Invalid"/>
    <s v="Exclude"/>
    <n v="0"/>
    <s v="Insufficient Data"/>
    <s v="Missing Information"/>
    <s v="Exclude"/>
    <d v="2025-04-17T00:00:00"/>
    <d v="2025-04-17T00:00:00"/>
    <s v="Yes"/>
    <s v="Online"/>
    <s v="Bangalore"/>
    <s v="Bangalore"/>
    <n v="2267.92"/>
    <s v="Invalid Profit"/>
    <s v="Exclude"/>
  </r>
  <r>
    <n v="3254"/>
    <s v="Women"/>
    <x v="1"/>
    <x v="6"/>
    <m/>
    <x v="2"/>
    <x v="4"/>
    <s v="No"/>
    <m/>
    <s v="Available"/>
    <m/>
    <n v="0.51"/>
    <s v="Valid"/>
    <s v="Include"/>
    <n v="0"/>
    <s v="Insufficient Data"/>
    <s v="Missing Information"/>
    <s v="Exclude"/>
    <d v="2024-11-04T00:00:00"/>
    <d v="2024-11-04T00:00:00"/>
    <s v="Yes"/>
    <s v="Retail"/>
    <s v="Mumbai"/>
    <s v="Mumbai"/>
    <n v="3035.41"/>
    <s v="Valid Profit"/>
    <s v="Include"/>
  </r>
  <r>
    <n v="3255"/>
    <s v="Kids"/>
    <x v="4"/>
    <x v="8"/>
    <s v="XL"/>
    <x v="0"/>
    <x v="2"/>
    <s v="Yes"/>
    <n v="-1"/>
    <s v="Check Return/Refund"/>
    <n v="6975.67"/>
    <m/>
    <s v="Invalid"/>
    <s v="Exclude"/>
    <n v="0"/>
    <n v="-6975.67"/>
    <s v="Negative Revenue"/>
    <s v="Exclude"/>
    <d v="2025-03-02T00:00:00"/>
    <d v="2025-03-02T00:00:00"/>
    <s v="Yes"/>
    <s v="Online"/>
    <s v="Bangalore"/>
    <s v="Bangalore"/>
    <n v="960.65"/>
    <s v="Invalid Profit"/>
    <s v="Exclude"/>
  </r>
  <r>
    <n v="3256"/>
    <s v="Men"/>
    <x v="0"/>
    <x v="0"/>
    <s v="M"/>
    <x v="0"/>
    <x v="0"/>
    <s v="Yes"/>
    <m/>
    <s v="Available"/>
    <n v="4814.32"/>
    <m/>
    <s v="Invalid"/>
    <s v="Exclude"/>
    <n v="0"/>
    <s v="Insufficient Data"/>
    <s v="Missing Information"/>
    <s v="Exclude"/>
    <m/>
    <s v="Missing Date"/>
    <s v="No"/>
    <s v="Retail"/>
    <s v="Hyderabad"/>
    <s v="Hyderabad"/>
    <n v="-583.08000000000004"/>
    <s v="Loss Making Sales"/>
    <s v="Exclude"/>
  </r>
  <r>
    <n v="3257"/>
    <s v="Women"/>
    <x v="3"/>
    <x v="11"/>
    <n v="7"/>
    <x v="1"/>
    <x v="8"/>
    <s v="Yes"/>
    <n v="-1"/>
    <s v="Check Return/Refund"/>
    <n v="7056.01"/>
    <m/>
    <s v="Invalid"/>
    <s v="Exclude"/>
    <n v="0"/>
    <n v="-7056.01"/>
    <s v="Negative Revenue"/>
    <s v="Exclude"/>
    <d v="2025-01-19T00:00:00"/>
    <d v="2025-01-19T00:00:00"/>
    <s v="Yes"/>
    <s v="Retail"/>
    <s v="Kolkata"/>
    <s v="Kolkata"/>
    <n v="1190.8900000000001"/>
    <s v="Invalid Profit"/>
    <s v="Exclude"/>
  </r>
  <r>
    <n v="3258"/>
    <s v="Men"/>
    <x v="2"/>
    <x v="17"/>
    <s v="M"/>
    <x v="0"/>
    <x v="0"/>
    <s v="Yes"/>
    <n v="0"/>
    <s v="Available"/>
    <m/>
    <m/>
    <s v="Invalid"/>
    <s v="Exclude"/>
    <n v="0"/>
    <s v="Insufficient Data"/>
    <s v="Missing Information"/>
    <s v="Exclude"/>
    <m/>
    <s v="Missing Date"/>
    <s v="No"/>
    <s v="Online"/>
    <s v="Mumbai"/>
    <s v="Mumbai"/>
    <n v="853.35"/>
    <s v="Valid Profit"/>
    <s v="Include"/>
  </r>
  <r>
    <n v="3259"/>
    <s v="Women"/>
    <x v="2"/>
    <x v="18"/>
    <n v="6"/>
    <x v="1"/>
    <x v="6"/>
    <s v="Yes"/>
    <n v="0"/>
    <s v="Available"/>
    <n v="7305.78"/>
    <m/>
    <s v="Invalid"/>
    <s v="Exclude"/>
    <n v="0"/>
    <n v="0"/>
    <s v="No Recorded Revenue"/>
    <s v="Exclude"/>
    <d v="2025-07-04T00:00:00"/>
    <d v="2025-07-04T00:00:00"/>
    <s v="Yes"/>
    <s v="Retail"/>
    <s v="Mumbai"/>
    <s v="Mumbai"/>
    <n v="573.79"/>
    <s v="Invalid Profit"/>
    <s v="Exclude"/>
  </r>
  <r>
    <n v="3260"/>
    <s v="Men"/>
    <x v="1"/>
    <x v="6"/>
    <n v="7"/>
    <x v="1"/>
    <x v="8"/>
    <s v="Yes"/>
    <n v="1"/>
    <s v="Sold"/>
    <m/>
    <m/>
    <s v="Invalid"/>
    <s v="Exclude"/>
    <n v="0"/>
    <s v="Insufficient Data"/>
    <s v="Missing Information"/>
    <s v="Exclude"/>
    <d v="2025-06-28T00:00:00"/>
    <d v="2025-06-28T00:00:00"/>
    <s v="Yes"/>
    <s v="Online"/>
    <s v="Mumbai"/>
    <s v="Mumbai"/>
    <n v="1287.17"/>
    <s v="Valid Profit"/>
    <s v="Include"/>
  </r>
  <r>
    <n v="3261"/>
    <s v="Men"/>
    <x v="4"/>
    <x v="8"/>
    <s v="XL"/>
    <x v="0"/>
    <x v="2"/>
    <s v="Yes"/>
    <m/>
    <s v="Available"/>
    <m/>
    <m/>
    <s v="Invalid"/>
    <s v="Exclude"/>
    <n v="0"/>
    <s v="Insufficient Data"/>
    <s v="Missing Information"/>
    <s v="Exclude"/>
    <d v="2024-11-26T00:00:00"/>
    <d v="2024-11-26T00:00:00"/>
    <s v="Yes"/>
    <s v="Online"/>
    <s v="Hyderabad"/>
    <s v="Hyderabad"/>
    <n v="472.79"/>
    <s v="Invalid Profit"/>
    <s v="Exclude"/>
  </r>
  <r>
    <n v="3262"/>
    <s v="Women"/>
    <x v="4"/>
    <x v="19"/>
    <n v="6"/>
    <x v="1"/>
    <x v="6"/>
    <s v="Yes"/>
    <m/>
    <s v="Available"/>
    <m/>
    <m/>
    <s v="Invalid"/>
    <s v="Exclude"/>
    <n v="0"/>
    <s v="Insufficient Data"/>
    <s v="Missing Information"/>
    <s v="Exclude"/>
    <d v="2024-12-26T00:00:00"/>
    <d v="2024-12-26T00:00:00"/>
    <s v="Yes"/>
    <s v="Retail"/>
    <s v="Bangalore"/>
    <s v="Bangalore"/>
    <n v="1490.29"/>
    <s v="Valid Profit"/>
    <s v="Include"/>
  </r>
  <r>
    <n v="3263"/>
    <s v="Women"/>
    <x v="3"/>
    <x v="4"/>
    <s v="L"/>
    <x v="0"/>
    <x v="1"/>
    <s v="Yes"/>
    <n v="4"/>
    <s v="Sold"/>
    <m/>
    <m/>
    <s v="Invalid"/>
    <s v="Exclude"/>
    <n v="0"/>
    <s v="Insufficient Data"/>
    <s v="Missing Information"/>
    <s v="Exclude"/>
    <d v="2025-02-23T00:00:00"/>
    <d v="2025-02-23T00:00:00"/>
    <s v="Yes"/>
    <s v="Online"/>
    <s v="Mumbai"/>
    <s v="Mumbai"/>
    <n v="2278.12"/>
    <s v="Valid Profit"/>
    <s v="Include"/>
  </r>
  <r>
    <n v="3264"/>
    <s v="Men"/>
    <x v="0"/>
    <x v="9"/>
    <m/>
    <x v="2"/>
    <x v="4"/>
    <s v="No"/>
    <n v="2"/>
    <s v="Sold"/>
    <m/>
    <n v="0.13"/>
    <s v="Valid"/>
    <s v="Include"/>
    <n v="0"/>
    <s v="Insufficient Data"/>
    <s v="Missing Information"/>
    <s v="Exclude"/>
    <d v="2025-06-08T00:00:00"/>
    <d v="2025-06-08T00:00:00"/>
    <s v="Yes"/>
    <s v="Online"/>
    <s v="Bangalore"/>
    <s v="Bangalore"/>
    <n v="-992.25"/>
    <s v="Loss Making Sales"/>
    <s v="Exclude"/>
  </r>
  <r>
    <n v="3265"/>
    <s v="Women"/>
    <x v="1"/>
    <x v="6"/>
    <s v="M"/>
    <x v="0"/>
    <x v="0"/>
    <s v="Yes"/>
    <n v="4"/>
    <s v="Sold"/>
    <m/>
    <m/>
    <s v="Invalid"/>
    <s v="Exclude"/>
    <n v="0"/>
    <s v="Insufficient Data"/>
    <s v="Missing Information"/>
    <s v="Exclude"/>
    <d v="2024-09-22T00:00:00"/>
    <d v="2024-09-22T00:00:00"/>
    <s v="Yes"/>
    <s v="Retail"/>
    <s v="Bangalore"/>
    <s v="Bangalore"/>
    <n v="2860.71"/>
    <s v="Valid Profit"/>
    <s v="Include"/>
  </r>
  <r>
    <n v="2006"/>
    <s v="Kids"/>
    <x v="0"/>
    <x v="5"/>
    <n v="7"/>
    <x v="1"/>
    <x v="8"/>
    <s v="Yes"/>
    <n v="3"/>
    <s v="Sold"/>
    <m/>
    <m/>
    <s v="Invalid"/>
    <s v="Exclude"/>
    <n v="0"/>
    <s v="Insufficient Data"/>
    <s v="Missing Information"/>
    <s v="Exclude"/>
    <m/>
    <s v="Missing Date"/>
    <s v="No"/>
    <s v="Retail"/>
    <s v="Delhi"/>
    <s v="Delhi"/>
    <n v="-573.17999999999995"/>
    <s v="Loss Making Sales"/>
    <s v="Exclude"/>
  </r>
  <r>
    <n v="3267"/>
    <s v="Kids"/>
    <x v="2"/>
    <x v="18"/>
    <m/>
    <x v="2"/>
    <x v="4"/>
    <s v="No"/>
    <m/>
    <s v="Available"/>
    <m/>
    <n v="0.52"/>
    <s v="Valid"/>
    <s v="Include"/>
    <n v="0"/>
    <s v="Insufficient Data"/>
    <s v="Missing Information"/>
    <s v="Exclude"/>
    <d v="2025-02-15T00:00:00"/>
    <d v="2025-02-15T00:00:00"/>
    <s v="Yes"/>
    <s v="Retail"/>
    <s v="Pune"/>
    <s v="Pune"/>
    <n v="345.92"/>
    <s v="Valid Profit"/>
    <s v="Include"/>
  </r>
  <r>
    <n v="3268"/>
    <s v="Men"/>
    <x v="1"/>
    <x v="6"/>
    <s v="L"/>
    <x v="0"/>
    <x v="1"/>
    <s v="Yes"/>
    <m/>
    <s v="Available"/>
    <m/>
    <m/>
    <s v="Invalid"/>
    <s v="Exclude"/>
    <n v="0"/>
    <s v="Insufficient Data"/>
    <s v="Missing Information"/>
    <s v="Exclude"/>
    <d v="2025-07-11T00:00:00"/>
    <d v="2025-07-11T00:00:00"/>
    <s v="Yes"/>
    <s v="Retail"/>
    <s v="Mumbai"/>
    <s v="Mumbai"/>
    <n v="1586.4"/>
    <s v="Valid Profit"/>
    <s v="Include"/>
  </r>
  <r>
    <n v="3269"/>
    <s v="Women"/>
    <x v="1"/>
    <x v="6"/>
    <s v="M"/>
    <x v="0"/>
    <x v="0"/>
    <s v="Yes"/>
    <m/>
    <s v="Available"/>
    <n v="7268.31"/>
    <m/>
    <s v="Invalid"/>
    <s v="Exclude"/>
    <n v="0"/>
    <s v="Insufficient Data"/>
    <s v="Missing Information"/>
    <s v="Exclude"/>
    <d v="2024-12-03T00:00:00"/>
    <d v="2024-12-03T00:00:00"/>
    <s v="Yes"/>
    <s v="Online"/>
    <s v="Mumbai"/>
    <s v="Mumbai"/>
    <n v="-719.57"/>
    <s v="Loss Making Sales"/>
    <s v="Exclude"/>
  </r>
  <r>
    <n v="3270"/>
    <s v="Kids"/>
    <x v="2"/>
    <x v="17"/>
    <s v="XL"/>
    <x v="0"/>
    <x v="2"/>
    <s v="Yes"/>
    <m/>
    <s v="Available"/>
    <m/>
    <m/>
    <s v="Invalid"/>
    <s v="Exclude"/>
    <n v="0"/>
    <s v="Insufficient Data"/>
    <s v="Missing Information"/>
    <s v="Exclude"/>
    <d v="2025-06-03T00:00:00"/>
    <d v="2025-06-03T00:00:00"/>
    <s v="Yes"/>
    <s v="Online"/>
    <s v="Pune"/>
    <s v="Pune"/>
    <n v="3619.8"/>
    <s v="Valid Profit"/>
    <s v="Include"/>
  </r>
  <r>
    <n v="3271"/>
    <s v="Men"/>
    <x v="4"/>
    <x v="19"/>
    <n v="6"/>
    <x v="1"/>
    <x v="6"/>
    <s v="Yes"/>
    <m/>
    <s v="Available"/>
    <m/>
    <m/>
    <s v="Invalid"/>
    <s v="Exclude"/>
    <n v="0"/>
    <s v="Insufficient Data"/>
    <s v="Missing Information"/>
    <s v="Exclude"/>
    <d v="2025-05-18T00:00:00"/>
    <d v="2025-05-18T00:00:00"/>
    <s v="Yes"/>
    <s v="Retail"/>
    <s v="Hyderabad"/>
    <s v="Hyderabad"/>
    <n v="545.1"/>
    <s v="Valid Profit"/>
    <s v="Include"/>
  </r>
  <r>
    <n v="3272"/>
    <s v="Men"/>
    <x v="2"/>
    <x v="3"/>
    <n v="8"/>
    <x v="1"/>
    <x v="10"/>
    <s v="Yes"/>
    <m/>
    <s v="Available"/>
    <m/>
    <m/>
    <s v="Invalid"/>
    <s v="Exclude"/>
    <n v="0"/>
    <s v="Insufficient Data"/>
    <s v="Missing Information"/>
    <s v="Exclude"/>
    <m/>
    <s v="Missing Date"/>
    <s v="No"/>
    <s v="Retail"/>
    <s v="Hyderabad"/>
    <s v="Hyderabad"/>
    <n v="-321.24"/>
    <s v="Loss Making Sales"/>
    <s v="Exclude"/>
  </r>
  <r>
    <n v="3273"/>
    <s v="Women"/>
    <x v="1"/>
    <x v="15"/>
    <s v="M"/>
    <x v="0"/>
    <x v="0"/>
    <s v="Yes"/>
    <n v="-1"/>
    <s v="Check Return/Refund"/>
    <n v="5527.7"/>
    <n v="0.17"/>
    <s v="Valid"/>
    <s v="Include"/>
    <n v="-4587.99"/>
    <n v="-4587.991"/>
    <s v="Negative Revenue"/>
    <s v="Exclude"/>
    <d v="2024-02-04T00:00:00"/>
    <d v="2024-02-04T00:00:00"/>
    <s v="Yes"/>
    <s v="Online"/>
    <s v="bengaluru"/>
    <s v="Bengaluru"/>
    <n v="2577.59"/>
    <s v="Invalid Profit"/>
    <s v="Exclude"/>
  </r>
  <r>
    <n v="3274"/>
    <s v="Men"/>
    <x v="0"/>
    <x v="0"/>
    <s v="L"/>
    <x v="0"/>
    <x v="1"/>
    <s v="Yes"/>
    <n v="3"/>
    <s v="Sold"/>
    <n v="6031.14"/>
    <n v="0.15"/>
    <s v="Valid"/>
    <s v="Include"/>
    <n v="15379.41"/>
    <n v="15379.407000000001"/>
    <s v="Valid Revenue"/>
    <s v="Include"/>
    <d v="2025-05-03T00:00:00"/>
    <d v="2025-05-03T00:00:00"/>
    <s v="Yes"/>
    <s v="Retail"/>
    <s v="Hyderabad"/>
    <s v="Hyderabad"/>
    <n v="169.05"/>
    <s v="Valid Profit"/>
    <s v="Include"/>
  </r>
  <r>
    <n v="3275"/>
    <s v="Women"/>
    <x v="1"/>
    <x v="2"/>
    <s v="L"/>
    <x v="0"/>
    <x v="1"/>
    <s v="Yes"/>
    <n v="4"/>
    <s v="Sold"/>
    <m/>
    <m/>
    <s v="Invalid"/>
    <s v="Exclude"/>
    <n v="0"/>
    <s v="Insufficient Data"/>
    <s v="Missing Information"/>
    <s v="Exclude"/>
    <d v="2025-05-27T00:00:00"/>
    <d v="2025-05-27T00:00:00"/>
    <s v="Yes"/>
    <s v="Retail"/>
    <s v="Hyderabad"/>
    <s v="Hyderabad"/>
    <n v="1652.12"/>
    <s v="Invalid Profit"/>
    <s v="Exclude"/>
  </r>
  <r>
    <n v="2046"/>
    <s v="Men"/>
    <x v="1"/>
    <x v="1"/>
    <m/>
    <x v="2"/>
    <x v="4"/>
    <s v="No"/>
    <n v="-1"/>
    <s v="Check Return/Refund"/>
    <m/>
    <m/>
    <s v="Invalid"/>
    <s v="Exclude"/>
    <n v="0"/>
    <s v="Insufficient Data"/>
    <s v="Missing Information"/>
    <s v="Exclude"/>
    <d v="2024-09-17T00:00:00"/>
    <d v="2024-09-17T00:00:00"/>
    <s v="Yes"/>
    <s v="Online"/>
    <s v="Bangalore"/>
    <s v="Bangalore"/>
    <n v="1314.84"/>
    <s v="Valid Profit"/>
    <s v="Include"/>
  </r>
  <r>
    <n v="3277"/>
    <s v="Men"/>
    <x v="0"/>
    <x v="0"/>
    <m/>
    <x v="2"/>
    <x v="4"/>
    <s v="No"/>
    <n v="4"/>
    <s v="Sold"/>
    <m/>
    <m/>
    <s v="Invalid"/>
    <s v="Exclude"/>
    <n v="0"/>
    <s v="Insufficient Data"/>
    <s v="Missing Information"/>
    <s v="Exclude"/>
    <d v="2024-09-05T00:00:00"/>
    <d v="2024-09-05T00:00:00"/>
    <s v="Yes"/>
    <s v="Online"/>
    <s v="bengaluru"/>
    <s v="Bengaluru"/>
    <n v="293.58999999999997"/>
    <s v="Valid Profit"/>
    <s v="Include"/>
  </r>
  <r>
    <n v="3278"/>
    <s v="Kids"/>
    <x v="2"/>
    <x v="17"/>
    <s v="L"/>
    <x v="0"/>
    <x v="1"/>
    <s v="Yes"/>
    <m/>
    <s v="Available"/>
    <m/>
    <m/>
    <s v="Invalid"/>
    <s v="Exclude"/>
    <n v="0"/>
    <s v="Insufficient Data"/>
    <s v="Missing Information"/>
    <s v="Exclude"/>
    <d v="2025-01-06T00:00:00"/>
    <d v="2025-01-06T00:00:00"/>
    <s v="Yes"/>
    <s v="Retail"/>
    <s v="Pune"/>
    <s v="Pune"/>
    <n v="107.83"/>
    <s v="Valid Profit"/>
    <s v="Include"/>
  </r>
  <r>
    <n v="3279"/>
    <s v="Kids"/>
    <x v="1"/>
    <x v="6"/>
    <s v="XL"/>
    <x v="0"/>
    <x v="2"/>
    <s v="Yes"/>
    <n v="4"/>
    <s v="Sold"/>
    <n v="2572.41"/>
    <n v="0.1"/>
    <s v="Valid"/>
    <s v="Include"/>
    <n v="9260.68"/>
    <n v="9260.6759999999995"/>
    <s v="Valid Revenue"/>
    <s v="Include"/>
    <d v="2024-11-09T00:00:00"/>
    <d v="2024-11-09T00:00:00"/>
    <s v="Yes"/>
    <s v="Retail"/>
    <s v="Delhi"/>
    <s v="Delhi"/>
    <n v="3098.28"/>
    <s v="Valid Profit"/>
    <s v="Include"/>
  </r>
  <r>
    <n v="3280"/>
    <s v="Kids"/>
    <x v="0"/>
    <x v="0"/>
    <s v="XL"/>
    <x v="0"/>
    <x v="2"/>
    <s v="Yes"/>
    <n v="-1"/>
    <s v="Check Return/Refund"/>
    <n v="7709.7"/>
    <m/>
    <s v="Invalid"/>
    <s v="Exclude"/>
    <n v="0"/>
    <n v="-7709.7"/>
    <s v="Negative Revenue"/>
    <s v="Exclude"/>
    <d v="2024-10-12T00:00:00"/>
    <d v="2024-10-12T00:00:00"/>
    <s v="Yes"/>
    <s v="Online"/>
    <s v="Mumbai"/>
    <s v="Mumbai"/>
    <n v="663.54"/>
    <s v="Invalid Profit"/>
    <s v="Exclude"/>
  </r>
  <r>
    <n v="3281"/>
    <s v="Men"/>
    <x v="1"/>
    <x v="6"/>
    <s v="L"/>
    <x v="0"/>
    <x v="1"/>
    <s v="Yes"/>
    <n v="2"/>
    <s v="Sold"/>
    <n v="6075.6"/>
    <m/>
    <s v="Invalid"/>
    <s v="Exclude"/>
    <n v="0"/>
    <n v="12151.2"/>
    <s v="Valid Revenue"/>
    <s v="Include"/>
    <m/>
    <s v="Missing Date"/>
    <s v="No"/>
    <s v="Retail"/>
    <s v="Pune"/>
    <s v="Pune"/>
    <n v="93.8"/>
    <s v="Valid Profit"/>
    <s v="Include"/>
  </r>
  <r>
    <n v="3282"/>
    <s v="Kids"/>
    <x v="4"/>
    <x v="8"/>
    <s v="XL"/>
    <x v="0"/>
    <x v="2"/>
    <s v="Yes"/>
    <n v="4"/>
    <s v="Sold"/>
    <m/>
    <n v="0.23"/>
    <s v="Valid"/>
    <s v="Include"/>
    <n v="0"/>
    <s v="Insufficient Data"/>
    <s v="Missing Information"/>
    <s v="Exclude"/>
    <d v="2024-05-19T00:00:00"/>
    <d v="2024-05-19T00:00:00"/>
    <s v="Yes"/>
    <s v="Retail"/>
    <s v="Delhi"/>
    <s v="Delhi"/>
    <n v="-190.17"/>
    <s v="Loss Making Sales"/>
    <s v="Exclude"/>
  </r>
  <r>
    <n v="3283"/>
    <s v="Men"/>
    <x v="1"/>
    <x v="2"/>
    <s v="XL"/>
    <x v="0"/>
    <x v="2"/>
    <s v="Yes"/>
    <n v="2"/>
    <s v="Sold"/>
    <m/>
    <m/>
    <s v="Invalid"/>
    <s v="Exclude"/>
    <n v="0"/>
    <s v="Insufficient Data"/>
    <s v="Missing Information"/>
    <s v="Exclude"/>
    <d v="2024-10-18T00:00:00"/>
    <d v="2024-10-18T00:00:00"/>
    <s v="Yes"/>
    <s v="Online"/>
    <s v="Mumbai"/>
    <s v="Mumbai"/>
    <n v="3871.51"/>
    <s v="Valid Profit"/>
    <s v="Include"/>
  </r>
  <r>
    <n v="3284"/>
    <s v="Women"/>
    <x v="3"/>
    <x v="11"/>
    <m/>
    <x v="2"/>
    <x v="4"/>
    <s v="No"/>
    <n v="4"/>
    <s v="Sold"/>
    <n v="5776.74"/>
    <m/>
    <s v="Invalid"/>
    <s v="Exclude"/>
    <n v="0"/>
    <n v="23106.959999999999"/>
    <s v="Valid Revenue"/>
    <s v="Include"/>
    <d v="2024-08-20T00:00:00"/>
    <d v="2024-08-20T00:00:00"/>
    <s v="Yes"/>
    <s v="Online"/>
    <s v="Kolkata"/>
    <s v="Kolkata"/>
    <n v="210.83"/>
    <s v="Valid Profit"/>
    <s v="Include"/>
  </r>
  <r>
    <n v="3285"/>
    <s v="Men"/>
    <x v="0"/>
    <x v="9"/>
    <s v="XL"/>
    <x v="0"/>
    <x v="2"/>
    <s v="Yes"/>
    <n v="4"/>
    <s v="Sold"/>
    <m/>
    <m/>
    <s v="Invalid"/>
    <s v="Exclude"/>
    <n v="0"/>
    <s v="Insufficient Data"/>
    <s v="Missing Information"/>
    <s v="Exclude"/>
    <d v="2024-10-05T00:00:00"/>
    <d v="2024-10-05T00:00:00"/>
    <s v="Yes"/>
    <s v="Online"/>
    <s v="Hyderabad"/>
    <s v="Hyderabad"/>
    <n v="-401.38"/>
    <s v="Loss Making Sales"/>
    <s v="Exclude"/>
  </r>
  <r>
    <n v="3286"/>
    <s v="Kids"/>
    <x v="4"/>
    <x v="19"/>
    <m/>
    <x v="2"/>
    <x v="4"/>
    <s v="No"/>
    <n v="0"/>
    <s v="Available"/>
    <n v="4323.8599999999997"/>
    <m/>
    <s v="Invalid"/>
    <s v="Exclude"/>
    <n v="0"/>
    <n v="0"/>
    <s v="No Recorded Revenue"/>
    <s v="Exclude"/>
    <d v="2025-01-16T00:00:00"/>
    <d v="2025-01-16T00:00:00"/>
    <s v="Yes"/>
    <s v="Retail"/>
    <s v="Hyderabad"/>
    <s v="Hyderabad"/>
    <n v="-577.54"/>
    <s v="Loss Making Sales"/>
    <s v="Exclude"/>
  </r>
  <r>
    <n v="3287"/>
    <s v="Kids"/>
    <x v="3"/>
    <x v="11"/>
    <m/>
    <x v="2"/>
    <x v="4"/>
    <s v="No"/>
    <m/>
    <s v="Available"/>
    <m/>
    <n v="1.02"/>
    <s v="Invalid"/>
    <s v="Exclude"/>
    <n v="0"/>
    <s v="Insufficient Data"/>
    <s v="Missing Information"/>
    <s v="Exclude"/>
    <m/>
    <s v="Missing Date"/>
    <s v="No"/>
    <s v="Retail"/>
    <s v="Mumbai"/>
    <s v="Mumbai"/>
    <n v="-1184.98"/>
    <s v="Loss Making Sales"/>
    <s v="Exclude"/>
  </r>
  <r>
    <n v="3288"/>
    <s v="Kids"/>
    <x v="2"/>
    <x v="17"/>
    <n v="10"/>
    <x v="1"/>
    <x v="9"/>
    <s v="Yes"/>
    <n v="4"/>
    <s v="Sold"/>
    <m/>
    <m/>
    <s v="Invalid"/>
    <s v="Exclude"/>
    <n v="0"/>
    <s v="Insufficient Data"/>
    <s v="Missing Information"/>
    <s v="Exclude"/>
    <d v="2024-07-25T00:00:00"/>
    <d v="2024-07-25T00:00:00"/>
    <s v="Yes"/>
    <s v="Retail"/>
    <s v="Delhi"/>
    <s v="Delhi"/>
    <n v="3852.98"/>
    <s v="Valid Profit"/>
    <s v="Include"/>
  </r>
  <r>
    <n v="3289"/>
    <s v="Men"/>
    <x v="0"/>
    <x v="9"/>
    <s v="M"/>
    <x v="0"/>
    <x v="0"/>
    <s v="Yes"/>
    <n v="-1"/>
    <s v="Check Return/Refund"/>
    <m/>
    <m/>
    <s v="Invalid"/>
    <s v="Exclude"/>
    <n v="0"/>
    <s v="Insufficient Data"/>
    <s v="Missing Information"/>
    <s v="Exclude"/>
    <d v="2024-09-13T00:00:00"/>
    <d v="2024-09-13T00:00:00"/>
    <s v="Yes"/>
    <s v="Online"/>
    <s v="Pune"/>
    <s v="Pune"/>
    <n v="-878.7"/>
    <s v="Loss Making Sales"/>
    <s v="Exclude"/>
  </r>
  <r>
    <n v="3290"/>
    <s v="Kids"/>
    <x v="2"/>
    <x v="18"/>
    <s v="XL"/>
    <x v="0"/>
    <x v="2"/>
    <s v="Yes"/>
    <n v="2"/>
    <s v="Sold"/>
    <n v="7377.71"/>
    <m/>
    <s v="Invalid"/>
    <s v="Exclude"/>
    <n v="0"/>
    <n v="14755.42"/>
    <s v="Valid Revenue"/>
    <s v="Include"/>
    <m/>
    <s v="Missing Date"/>
    <s v="No"/>
    <s v="Online"/>
    <s v="Pune"/>
    <s v="Pune"/>
    <n v="2588.85"/>
    <s v="Valid Profit"/>
    <s v="Include"/>
  </r>
  <r>
    <n v="3291"/>
    <s v="Women"/>
    <x v="3"/>
    <x v="11"/>
    <s v="XL"/>
    <x v="0"/>
    <x v="2"/>
    <s v="Yes"/>
    <m/>
    <s v="Available"/>
    <m/>
    <m/>
    <s v="Invalid"/>
    <s v="Exclude"/>
    <n v="0"/>
    <s v="Insufficient Data"/>
    <s v="Missing Information"/>
    <s v="Exclude"/>
    <m/>
    <s v="Missing Date"/>
    <s v="No"/>
    <s v="Retail"/>
    <s v="Hyderabad"/>
    <s v="Hyderabad"/>
    <n v="-231.54"/>
    <s v="Loss Making Sales"/>
    <s v="Exclude"/>
  </r>
  <r>
    <n v="3292"/>
    <s v="Women"/>
    <x v="0"/>
    <x v="9"/>
    <s v="M"/>
    <x v="0"/>
    <x v="0"/>
    <s v="Yes"/>
    <m/>
    <s v="Available"/>
    <m/>
    <m/>
    <s v="Invalid"/>
    <s v="Exclude"/>
    <n v="0"/>
    <s v="Insufficient Data"/>
    <s v="Missing Information"/>
    <s v="Exclude"/>
    <d v="2025-05-23T00:00:00"/>
    <d v="2025-05-23T00:00:00"/>
    <s v="Yes"/>
    <s v="Online"/>
    <s v="Hyderabad"/>
    <s v="Hyderabad"/>
    <n v="2299.04"/>
    <s v="Valid Profit"/>
    <s v="Include"/>
  </r>
  <r>
    <n v="3293"/>
    <s v="Kids"/>
    <x v="2"/>
    <x v="3"/>
    <m/>
    <x v="2"/>
    <x v="4"/>
    <s v="No"/>
    <m/>
    <s v="Available"/>
    <m/>
    <m/>
    <s v="Invalid"/>
    <s v="Exclude"/>
    <n v="0"/>
    <s v="Insufficient Data"/>
    <s v="Missing Information"/>
    <s v="Exclude"/>
    <m/>
    <s v="Missing Date"/>
    <s v="No"/>
    <s v="Online"/>
    <s v="Kolkata"/>
    <s v="Kolkata"/>
    <n v="1013.24"/>
    <s v="Valid Profit"/>
    <s v="Include"/>
  </r>
  <r>
    <n v="3294"/>
    <s v="Women"/>
    <x v="4"/>
    <x v="19"/>
    <m/>
    <x v="2"/>
    <x v="4"/>
    <s v="No"/>
    <m/>
    <s v="Available"/>
    <m/>
    <m/>
    <s v="Invalid"/>
    <s v="Exclude"/>
    <n v="0"/>
    <s v="Insufficient Data"/>
    <s v="Missing Information"/>
    <s v="Exclude"/>
    <m/>
    <s v="Missing Date"/>
    <s v="No"/>
    <s v="Retail"/>
    <s v="Kolkata"/>
    <s v="Kolkata"/>
    <n v="-101.37"/>
    <s v="Loss Making Sales"/>
    <s v="Exclude"/>
  </r>
  <r>
    <n v="3295"/>
    <s v="Women"/>
    <x v="0"/>
    <x v="0"/>
    <n v="10"/>
    <x v="1"/>
    <x v="9"/>
    <s v="Yes"/>
    <m/>
    <s v="Available"/>
    <n v="2983.6"/>
    <m/>
    <s v="Invalid"/>
    <s v="Exclude"/>
    <n v="0"/>
    <s v="Insufficient Data"/>
    <s v="Missing Information"/>
    <s v="Exclude"/>
    <d v="2024-12-29T00:00:00"/>
    <d v="2024-12-29T00:00:00"/>
    <s v="Yes"/>
    <s v="Online"/>
    <s v="Delhi"/>
    <s v="Delhi"/>
    <n v="3650.65"/>
    <s v="Valid Profit"/>
    <s v="Include"/>
  </r>
  <r>
    <n v="2021"/>
    <s v="Kids"/>
    <x v="3"/>
    <x v="4"/>
    <n v="12"/>
    <x v="1"/>
    <x v="7"/>
    <s v="Yes"/>
    <n v="4"/>
    <s v="Sold"/>
    <m/>
    <m/>
    <s v="Invalid"/>
    <s v="Exclude"/>
    <n v="0"/>
    <s v="Insufficient Data"/>
    <s v="Missing Information"/>
    <s v="Exclude"/>
    <m/>
    <s v="Missing Date"/>
    <s v="No"/>
    <s v="Online"/>
    <s v="Hyderabad"/>
    <s v="Hyderabad"/>
    <n v="2465.98"/>
    <s v="Valid Profit"/>
    <s v="Include"/>
  </r>
  <r>
    <n v="3297"/>
    <s v="Men"/>
    <x v="2"/>
    <x v="18"/>
    <s v="L"/>
    <x v="0"/>
    <x v="1"/>
    <s v="Yes"/>
    <m/>
    <s v="Available"/>
    <n v="5875.99"/>
    <m/>
    <s v="Invalid"/>
    <s v="Exclude"/>
    <n v="0"/>
    <s v="Insufficient Data"/>
    <s v="Missing Information"/>
    <s v="Exclude"/>
    <d v="2025-02-07T00:00:00"/>
    <d v="2025-02-07T00:00:00"/>
    <s v="Yes"/>
    <s v="Online"/>
    <s v="Delhi"/>
    <s v="Delhi"/>
    <n v="3803.18"/>
    <s v="Valid Profit"/>
    <s v="Include"/>
  </r>
  <r>
    <n v="3298"/>
    <s v="Men"/>
    <x v="0"/>
    <x v="14"/>
    <m/>
    <x v="2"/>
    <x v="4"/>
    <s v="No"/>
    <n v="4"/>
    <s v="Sold"/>
    <n v="9716.0300000000007"/>
    <m/>
    <s v="Invalid"/>
    <s v="Exclude"/>
    <n v="0"/>
    <n v="38864.120000000003"/>
    <s v="Valid Revenue"/>
    <s v="Include"/>
    <m/>
    <s v="Missing Date"/>
    <s v="No"/>
    <s v="Online"/>
    <s v="Mumbai"/>
    <s v="Mumbai"/>
    <n v="2961.23"/>
    <s v="Valid Profit"/>
    <s v="Include"/>
  </r>
  <r>
    <n v="3299"/>
    <s v="Men"/>
    <x v="4"/>
    <x v="12"/>
    <m/>
    <x v="2"/>
    <x v="4"/>
    <s v="No"/>
    <m/>
    <s v="Available"/>
    <m/>
    <n v="0.68"/>
    <s v="Valid"/>
    <s v="Include"/>
    <n v="0"/>
    <s v="Insufficient Data"/>
    <s v="Missing Information"/>
    <s v="Exclude"/>
    <m/>
    <s v="Missing Date"/>
    <s v="No"/>
    <s v="Retail"/>
    <s v="bengaluru"/>
    <s v="Bengaluru"/>
    <n v="1517.07"/>
    <s v="Valid Profit"/>
    <s v="Include"/>
  </r>
  <r>
    <n v="3300"/>
    <s v="Women"/>
    <x v="4"/>
    <x v="8"/>
    <s v="L"/>
    <x v="0"/>
    <x v="1"/>
    <s v="Yes"/>
    <n v="2"/>
    <s v="Sold"/>
    <m/>
    <m/>
    <s v="Invalid"/>
    <s v="Exclude"/>
    <n v="0"/>
    <s v="Insufficient Data"/>
    <s v="Missing Information"/>
    <s v="Exclude"/>
    <d v="2024-12-18T00:00:00"/>
    <d v="2024-12-18T00:00:00"/>
    <s v="Yes"/>
    <s v="Retail"/>
    <s v="Bangalore"/>
    <s v="Bangalore"/>
    <n v="3436.23"/>
    <s v="Valid Profit"/>
    <s v="Include"/>
  </r>
  <r>
    <n v="3301"/>
    <s v="Women"/>
    <x v="2"/>
    <x v="7"/>
    <s v="L"/>
    <x v="0"/>
    <x v="1"/>
    <s v="Yes"/>
    <n v="0"/>
    <s v="Available"/>
    <n v="4492.46"/>
    <m/>
    <s v="Invalid"/>
    <s v="Exclude"/>
    <n v="0"/>
    <n v="0"/>
    <s v="No Recorded Revenue"/>
    <s v="Exclude"/>
    <m/>
    <s v="Missing Date"/>
    <s v="No"/>
    <s v="Retail"/>
    <s v="Hyderabad"/>
    <s v="Hyderabad"/>
    <n v="1018.52"/>
    <s v="Invalid Profit"/>
    <s v="Exclude"/>
  </r>
  <r>
    <n v="3302"/>
    <s v="Women"/>
    <x v="1"/>
    <x v="1"/>
    <s v="M"/>
    <x v="0"/>
    <x v="0"/>
    <s v="Yes"/>
    <m/>
    <s v="Available"/>
    <n v="6226.74"/>
    <m/>
    <s v="Invalid"/>
    <s v="Exclude"/>
    <n v="0"/>
    <s v="Insufficient Data"/>
    <s v="Missing Information"/>
    <s v="Exclude"/>
    <d v="2025-05-12T00:00:00"/>
    <d v="2025-05-12T00:00:00"/>
    <s v="Yes"/>
    <s v="Retail"/>
    <s v="Pune"/>
    <s v="Pune"/>
    <n v="-316.51"/>
    <s v="Loss Making Sales"/>
    <s v="Exclude"/>
  </r>
  <r>
    <n v="3303"/>
    <s v="Kids"/>
    <x v="1"/>
    <x v="1"/>
    <n v="9"/>
    <x v="1"/>
    <x v="5"/>
    <s v="Yes"/>
    <n v="2"/>
    <s v="Sold"/>
    <n v="6380.5"/>
    <m/>
    <s v="Invalid"/>
    <s v="Exclude"/>
    <n v="0"/>
    <n v="12761"/>
    <s v="Valid Revenue"/>
    <s v="Include"/>
    <d v="2024-10-19T00:00:00"/>
    <d v="2024-10-19T00:00:00"/>
    <s v="Yes"/>
    <s v="Online"/>
    <s v="Kolkata"/>
    <s v="Kolkata"/>
    <n v="2846.02"/>
    <s v="Invalid Profit"/>
    <s v="Exclude"/>
  </r>
  <r>
    <n v="3304"/>
    <s v="Women"/>
    <x v="3"/>
    <x v="4"/>
    <s v="M"/>
    <x v="0"/>
    <x v="0"/>
    <s v="Yes"/>
    <m/>
    <s v="Available"/>
    <m/>
    <n v="0.65"/>
    <s v="Valid"/>
    <s v="Include"/>
    <n v="0"/>
    <s v="Insufficient Data"/>
    <s v="Missing Information"/>
    <s v="Exclude"/>
    <d v="2024-11-15T00:00:00"/>
    <d v="2024-11-15T00:00:00"/>
    <s v="Yes"/>
    <s v="Online"/>
    <s v="Mumbai"/>
    <s v="Mumbai"/>
    <n v="2405.3000000000002"/>
    <s v="Valid Profit"/>
    <s v="Include"/>
  </r>
  <r>
    <n v="3305"/>
    <s v="Kids"/>
    <x v="3"/>
    <x v="11"/>
    <m/>
    <x v="2"/>
    <x v="4"/>
    <s v="No"/>
    <m/>
    <s v="Available"/>
    <n v="4216.1400000000003"/>
    <m/>
    <s v="Invalid"/>
    <s v="Exclude"/>
    <n v="0"/>
    <s v="Insufficient Data"/>
    <s v="Missing Information"/>
    <s v="Exclude"/>
    <d v="2024-10-17T00:00:00"/>
    <d v="2024-10-17T00:00:00"/>
    <s v="Yes"/>
    <s v="Retail"/>
    <s v="Hyderabad"/>
    <s v="Hyderabad"/>
    <n v="-687.95"/>
    <s v="Loss Making Sales"/>
    <s v="Exclude"/>
  </r>
  <r>
    <n v="3306"/>
    <s v="Kids"/>
    <x v="4"/>
    <x v="19"/>
    <s v="L"/>
    <x v="0"/>
    <x v="1"/>
    <s v="Yes"/>
    <m/>
    <s v="Available"/>
    <m/>
    <n v="0.25"/>
    <s v="Valid"/>
    <s v="Include"/>
    <n v="0"/>
    <s v="Insufficient Data"/>
    <s v="Missing Information"/>
    <s v="Exclude"/>
    <d v="2024-07-30T00:00:00"/>
    <d v="2024-07-30T00:00:00"/>
    <s v="Yes"/>
    <s v="Retail"/>
    <s v="Mumbai"/>
    <s v="Mumbai"/>
    <n v="3052.49"/>
    <s v="Valid Profit"/>
    <s v="Include"/>
  </r>
  <r>
    <n v="3307"/>
    <s v="Women"/>
    <x v="1"/>
    <x v="6"/>
    <s v="M"/>
    <x v="0"/>
    <x v="0"/>
    <s v="Yes"/>
    <m/>
    <s v="Available"/>
    <n v="7127.99"/>
    <m/>
    <s v="Invalid"/>
    <s v="Exclude"/>
    <n v="0"/>
    <s v="Insufficient Data"/>
    <s v="Missing Information"/>
    <s v="Exclude"/>
    <d v="2024-08-12T00:00:00"/>
    <d v="2024-08-12T00:00:00"/>
    <s v="Yes"/>
    <s v="Online"/>
    <s v="Mumbai"/>
    <s v="Mumbai"/>
    <n v="818.55"/>
    <s v="Valid Profit"/>
    <s v="Include"/>
  </r>
  <r>
    <n v="3308"/>
    <s v="Men"/>
    <x v="0"/>
    <x v="14"/>
    <m/>
    <x v="2"/>
    <x v="4"/>
    <s v="No"/>
    <n v="0"/>
    <s v="Available"/>
    <m/>
    <n v="0.85"/>
    <s v="Valid"/>
    <s v="Include"/>
    <n v="0"/>
    <s v="Insufficient Data"/>
    <s v="Missing Information"/>
    <s v="Exclude"/>
    <d v="2025-04-08T00:00:00"/>
    <d v="2025-04-08T00:00:00"/>
    <s v="Yes"/>
    <s v="Online"/>
    <s v="Bangalore"/>
    <s v="Bangalore"/>
    <n v="2625.19"/>
    <s v="Valid Profit"/>
    <s v="Include"/>
  </r>
  <r>
    <n v="3309"/>
    <s v="Men"/>
    <x v="2"/>
    <x v="18"/>
    <m/>
    <x v="2"/>
    <x v="4"/>
    <s v="No"/>
    <m/>
    <s v="Available"/>
    <n v="5594.08"/>
    <m/>
    <s v="Invalid"/>
    <s v="Exclude"/>
    <n v="0"/>
    <s v="Insufficient Data"/>
    <s v="Missing Information"/>
    <s v="Exclude"/>
    <d v="2023-09-12T00:00:00"/>
    <d v="2023-09-12T00:00:00"/>
    <s v="Yes"/>
    <s v="Retail"/>
    <s v="Hyderabad"/>
    <s v="Hyderabad"/>
    <n v="626.95000000000005"/>
    <s v="Valid Profit"/>
    <s v="Include"/>
  </r>
  <r>
    <n v="3310"/>
    <s v="Women"/>
    <x v="3"/>
    <x v="11"/>
    <s v="M"/>
    <x v="0"/>
    <x v="0"/>
    <s v="Yes"/>
    <n v="4"/>
    <s v="Sold"/>
    <m/>
    <n v="0.21"/>
    <s v="Valid"/>
    <s v="Include"/>
    <n v="0"/>
    <s v="Insufficient Data"/>
    <s v="Missing Information"/>
    <s v="Exclude"/>
    <d v="2025-04-18T00:00:00"/>
    <d v="2025-04-18T00:00:00"/>
    <s v="Yes"/>
    <s v="Retail"/>
    <s v="Kolkata"/>
    <s v="Kolkata"/>
    <n v="2856.16"/>
    <s v="Valid Profit"/>
    <s v="Include"/>
  </r>
  <r>
    <n v="3311"/>
    <s v="Kids"/>
    <x v="1"/>
    <x v="2"/>
    <s v="M"/>
    <x v="0"/>
    <x v="0"/>
    <s v="Yes"/>
    <n v="0"/>
    <s v="Available"/>
    <m/>
    <n v="0.04"/>
    <s v="Valid"/>
    <s v="Include"/>
    <n v="0"/>
    <s v="Insufficient Data"/>
    <s v="Missing Information"/>
    <s v="Exclude"/>
    <d v="2025-05-02T00:00:00"/>
    <d v="2025-05-02T00:00:00"/>
    <s v="Yes"/>
    <s v="Online"/>
    <s v="Delhi"/>
    <s v="Delhi"/>
    <n v="3152.21"/>
    <s v="Valid Profit"/>
    <s v="Include"/>
  </r>
  <r>
    <n v="3312"/>
    <s v="Women"/>
    <x v="4"/>
    <x v="13"/>
    <s v="M"/>
    <x v="0"/>
    <x v="0"/>
    <s v="Yes"/>
    <n v="1"/>
    <s v="Sold"/>
    <n v="8069.3"/>
    <m/>
    <s v="Invalid"/>
    <s v="Exclude"/>
    <n v="0"/>
    <n v="8069.3"/>
    <s v="Valid Revenue"/>
    <s v="Include"/>
    <d v="2025-05-25T00:00:00"/>
    <d v="2025-05-25T00:00:00"/>
    <s v="Yes"/>
    <s v="Retail"/>
    <s v="Pune"/>
    <s v="Pune"/>
    <n v="-95.96"/>
    <s v="Loss Making Sales"/>
    <s v="Exclude"/>
  </r>
  <r>
    <n v="3313"/>
    <s v="Kids"/>
    <x v="4"/>
    <x v="12"/>
    <n v="8"/>
    <x v="1"/>
    <x v="10"/>
    <s v="Yes"/>
    <n v="0"/>
    <s v="Available"/>
    <n v="9460.52"/>
    <m/>
    <s v="Invalid"/>
    <s v="Exclude"/>
    <n v="0"/>
    <n v="0"/>
    <s v="No Recorded Revenue"/>
    <s v="Exclude"/>
    <m/>
    <s v="Missing Date"/>
    <s v="No"/>
    <s v="Retail"/>
    <s v="Hyderabad"/>
    <s v="Hyderabad"/>
    <n v="-476.54"/>
    <s v="Loss Making Sales"/>
    <s v="Exclude"/>
  </r>
  <r>
    <n v="3314"/>
    <s v="Men"/>
    <x v="0"/>
    <x v="14"/>
    <n v="9"/>
    <x v="1"/>
    <x v="5"/>
    <s v="Yes"/>
    <n v="2"/>
    <s v="Sold"/>
    <n v="7050.14"/>
    <m/>
    <s v="Invalid"/>
    <s v="Exclude"/>
    <n v="0"/>
    <n v="14100.28"/>
    <s v="Valid Revenue"/>
    <s v="Include"/>
    <m/>
    <s v="Missing Date"/>
    <s v="No"/>
    <s v="Retail"/>
    <s v="Hyderabad"/>
    <s v="Hyderabad"/>
    <n v="-815.54"/>
    <s v="Loss Making Sales"/>
    <s v="Exclude"/>
  </r>
  <r>
    <n v="3315"/>
    <s v="Women"/>
    <x v="0"/>
    <x v="9"/>
    <s v="XL"/>
    <x v="0"/>
    <x v="2"/>
    <s v="Yes"/>
    <m/>
    <s v="Available"/>
    <m/>
    <m/>
    <s v="Invalid"/>
    <s v="Exclude"/>
    <n v="0"/>
    <s v="Insufficient Data"/>
    <s v="Missing Information"/>
    <s v="Exclude"/>
    <m/>
    <s v="Missing Date"/>
    <s v="No"/>
    <s v="Retail"/>
    <s v="Bangalore"/>
    <s v="Bangalore"/>
    <n v="1345.26"/>
    <s v="Valid Profit"/>
    <s v="Include"/>
  </r>
  <r>
    <n v="3316"/>
    <s v="Women"/>
    <x v="3"/>
    <x v="4"/>
    <s v="L"/>
    <x v="0"/>
    <x v="1"/>
    <s v="Yes"/>
    <m/>
    <s v="Available"/>
    <m/>
    <n v="1.02"/>
    <s v="Invalid"/>
    <s v="Exclude"/>
    <n v="0"/>
    <s v="Insufficient Data"/>
    <s v="Missing Information"/>
    <s v="Exclude"/>
    <d v="2024-04-25T00:00:00"/>
    <d v="2024-04-25T00:00:00"/>
    <s v="Yes"/>
    <s v="Online"/>
    <s v="bengaluru"/>
    <s v="Bengaluru"/>
    <n v="27.15"/>
    <s v="Valid Profit"/>
    <s v="Include"/>
  </r>
  <r>
    <n v="3317"/>
    <s v="Kids"/>
    <x v="4"/>
    <x v="8"/>
    <n v="10"/>
    <x v="1"/>
    <x v="9"/>
    <s v="Yes"/>
    <n v="3"/>
    <s v="Sold"/>
    <m/>
    <m/>
    <s v="Invalid"/>
    <s v="Exclude"/>
    <n v="0"/>
    <s v="Insufficient Data"/>
    <s v="Missing Information"/>
    <s v="Exclude"/>
    <m/>
    <s v="Missing Date"/>
    <s v="No"/>
    <s v="Online"/>
    <s v="Hyderabad"/>
    <s v="Hyderabad"/>
    <n v="3852.52"/>
    <s v="Valid Profit"/>
    <s v="Include"/>
  </r>
  <r>
    <n v="3318"/>
    <s v="Men"/>
    <x v="0"/>
    <x v="5"/>
    <s v="XL"/>
    <x v="0"/>
    <x v="2"/>
    <s v="Yes"/>
    <m/>
    <s v="Available"/>
    <m/>
    <m/>
    <s v="Invalid"/>
    <s v="Exclude"/>
    <n v="0"/>
    <s v="Insufficient Data"/>
    <s v="Missing Information"/>
    <s v="Exclude"/>
    <d v="2025-04-11T00:00:00"/>
    <d v="2025-04-11T00:00:00"/>
    <s v="Yes"/>
    <s v="Online"/>
    <s v="Delhi"/>
    <s v="Delhi"/>
    <n v="1096.06"/>
    <s v="Valid Profit"/>
    <s v="Include"/>
  </r>
  <r>
    <n v="3319"/>
    <s v="Women"/>
    <x v="3"/>
    <x v="10"/>
    <s v="XL"/>
    <x v="0"/>
    <x v="2"/>
    <s v="Yes"/>
    <m/>
    <s v="Available"/>
    <n v="6109.1"/>
    <n v="0.37"/>
    <s v="Valid"/>
    <s v="Include"/>
    <n v="0"/>
    <s v="Insufficient Data"/>
    <s v="Missing Information"/>
    <s v="Exclude"/>
    <d v="2024-09-28T00:00:00"/>
    <d v="2024-09-28T00:00:00"/>
    <s v="Yes"/>
    <s v="Retail"/>
    <s v="Mumbai"/>
    <s v="Mumbai"/>
    <n v="-846.73"/>
    <s v="Loss Making Sales"/>
    <s v="Exclude"/>
  </r>
  <r>
    <n v="3320"/>
    <s v="Kids"/>
    <x v="4"/>
    <x v="8"/>
    <m/>
    <x v="2"/>
    <x v="4"/>
    <s v="No"/>
    <m/>
    <s v="Available"/>
    <n v="8046.47"/>
    <n v="0.05"/>
    <s v="Valid"/>
    <s v="Include"/>
    <n v="0"/>
    <s v="Insufficient Data"/>
    <s v="Missing Information"/>
    <s v="Exclude"/>
    <d v="2024-09-12T00:00:00"/>
    <d v="2024-09-12T00:00:00"/>
    <s v="Yes"/>
    <s v="Online"/>
    <s v="Kolkata"/>
    <s v="Kolkata"/>
    <n v="-274.91000000000003"/>
    <s v="Loss Making Sales"/>
    <s v="Exclude"/>
  </r>
  <r>
    <n v="3321"/>
    <s v="Kids"/>
    <x v="1"/>
    <x v="1"/>
    <s v="M"/>
    <x v="0"/>
    <x v="0"/>
    <s v="Yes"/>
    <n v="4"/>
    <s v="Sold"/>
    <n v="4986.67"/>
    <n v="1.07"/>
    <s v="Invalid"/>
    <s v="Exclude"/>
    <n v="-1396.27"/>
    <s v="Insufficient Data"/>
    <s v="Missing Information"/>
    <s v="Exclude"/>
    <d v="2025-01-15T00:00:00"/>
    <d v="2025-01-15T00:00:00"/>
    <s v="Yes"/>
    <s v="Retail"/>
    <s v="Mumbai"/>
    <s v="Mumbai"/>
    <n v="3170.16"/>
    <s v="Valid Profit"/>
    <s v="Include"/>
  </r>
  <r>
    <n v="3322"/>
    <s v="Men"/>
    <x v="0"/>
    <x v="9"/>
    <s v="M"/>
    <x v="0"/>
    <x v="0"/>
    <s v="Yes"/>
    <m/>
    <s v="Available"/>
    <m/>
    <m/>
    <s v="Invalid"/>
    <s v="Exclude"/>
    <n v="0"/>
    <s v="Insufficient Data"/>
    <s v="Missing Information"/>
    <s v="Exclude"/>
    <d v="2023-08-28T00:00:00"/>
    <d v="2023-08-28T00:00:00"/>
    <s v="Yes"/>
    <s v="Online"/>
    <s v="Hyderabad"/>
    <s v="Hyderabad"/>
    <n v="864.55"/>
    <s v="Valid Profit"/>
    <s v="Include"/>
  </r>
  <r>
    <n v="3323"/>
    <s v="Men"/>
    <x v="3"/>
    <x v="10"/>
    <m/>
    <x v="2"/>
    <x v="4"/>
    <s v="No"/>
    <n v="-1"/>
    <s v="Check Return/Refund"/>
    <n v="8130.74"/>
    <n v="7.0000000000000007E-2"/>
    <s v="Valid"/>
    <s v="Include"/>
    <n v="-7561.59"/>
    <n v="-7561.5881999999992"/>
    <s v="Negative Revenue"/>
    <s v="Exclude"/>
    <d v="2024-01-01T00:00:00"/>
    <d v="2024-01-01T00:00:00"/>
    <s v="Yes"/>
    <s v="Retail"/>
    <s v="Delhi"/>
    <s v="Delhi"/>
    <n v="-687.56"/>
    <s v="Loss Making Sales"/>
    <s v="Exclude"/>
  </r>
  <r>
    <n v="3324"/>
    <s v="Women"/>
    <x v="2"/>
    <x v="17"/>
    <m/>
    <x v="2"/>
    <x v="4"/>
    <s v="No"/>
    <m/>
    <s v="Available"/>
    <m/>
    <m/>
    <s v="Invalid"/>
    <s v="Exclude"/>
    <n v="0"/>
    <s v="Insufficient Data"/>
    <s v="Missing Information"/>
    <s v="Exclude"/>
    <d v="2024-08-17T00:00:00"/>
    <d v="2024-08-17T00:00:00"/>
    <s v="Yes"/>
    <s v="Retail"/>
    <s v="Hyderabad"/>
    <s v="Hyderabad"/>
    <n v="-871.48"/>
    <s v="Loss Making Sales"/>
    <s v="Exclude"/>
  </r>
  <r>
    <n v="3325"/>
    <s v="Kids"/>
    <x v="4"/>
    <x v="19"/>
    <s v="L"/>
    <x v="0"/>
    <x v="1"/>
    <s v="Yes"/>
    <m/>
    <s v="Available"/>
    <m/>
    <m/>
    <s v="Invalid"/>
    <s v="Exclude"/>
    <n v="0"/>
    <s v="Insufficient Data"/>
    <s v="Missing Information"/>
    <s v="Exclude"/>
    <d v="2024-11-06T00:00:00"/>
    <d v="2024-11-06T00:00:00"/>
    <s v="Yes"/>
    <s v="Online"/>
    <s v="Hyderabad"/>
    <s v="Hyderabad"/>
    <n v="1115.7"/>
    <s v="Invalid Profit"/>
    <s v="Exclude"/>
  </r>
  <r>
    <n v="3326"/>
    <s v="Men"/>
    <x v="0"/>
    <x v="0"/>
    <s v="M"/>
    <x v="0"/>
    <x v="0"/>
    <s v="Yes"/>
    <m/>
    <s v="Available"/>
    <m/>
    <n v="0.88"/>
    <s v="Valid"/>
    <s v="Include"/>
    <n v="0"/>
    <s v="Insufficient Data"/>
    <s v="Missing Information"/>
    <s v="Exclude"/>
    <d v="2025-05-30T00:00:00"/>
    <d v="2025-05-30T00:00:00"/>
    <s v="Yes"/>
    <s v="Online"/>
    <s v="Mumbai"/>
    <s v="Mumbai"/>
    <n v="991.04"/>
    <s v="Valid Profit"/>
    <s v="Include"/>
  </r>
  <r>
    <n v="3327"/>
    <s v="Men"/>
    <x v="0"/>
    <x v="5"/>
    <n v="12"/>
    <x v="1"/>
    <x v="7"/>
    <s v="Yes"/>
    <n v="3"/>
    <s v="Sold"/>
    <m/>
    <m/>
    <s v="Invalid"/>
    <s v="Exclude"/>
    <n v="0"/>
    <s v="Insufficient Data"/>
    <s v="Missing Information"/>
    <s v="Exclude"/>
    <d v="2025-03-10T00:00:00"/>
    <d v="2025-03-10T00:00:00"/>
    <s v="Yes"/>
    <s v="Online"/>
    <s v="bengaluru"/>
    <s v="Bengaluru"/>
    <n v="-1155.6099999999999"/>
    <s v="Loss Making Sales"/>
    <s v="Exclude"/>
  </r>
  <r>
    <n v="3328"/>
    <s v="Women"/>
    <x v="1"/>
    <x v="15"/>
    <m/>
    <x v="2"/>
    <x v="4"/>
    <s v="No"/>
    <n v="-1"/>
    <s v="Check Return/Refund"/>
    <m/>
    <n v="0.25"/>
    <s v="Valid"/>
    <s v="Include"/>
    <n v="0"/>
    <s v="Insufficient Data"/>
    <s v="Missing Information"/>
    <s v="Exclude"/>
    <d v="2024-09-20T00:00:00"/>
    <d v="2024-09-20T00:00:00"/>
    <s v="Yes"/>
    <s v="Online"/>
    <s v="Pune"/>
    <s v="Pune"/>
    <n v="2132.4899999999998"/>
    <s v="Valid Profit"/>
    <s v="Include"/>
  </r>
  <r>
    <n v="3329"/>
    <s v="Kids"/>
    <x v="0"/>
    <x v="14"/>
    <s v="M"/>
    <x v="0"/>
    <x v="0"/>
    <s v="Yes"/>
    <m/>
    <s v="Available"/>
    <m/>
    <m/>
    <s v="Invalid"/>
    <s v="Exclude"/>
    <n v="0"/>
    <s v="Insufficient Data"/>
    <s v="Missing Information"/>
    <s v="Exclude"/>
    <d v="2024-04-28T00:00:00"/>
    <d v="2024-04-28T00:00:00"/>
    <s v="Yes"/>
    <s v="Retail"/>
    <s v="Kolkata"/>
    <s v="Kolkata"/>
    <n v="530.29"/>
    <s v="Valid Profit"/>
    <s v="Include"/>
  </r>
  <r>
    <n v="3330"/>
    <s v="Women"/>
    <x v="0"/>
    <x v="9"/>
    <s v="M"/>
    <x v="0"/>
    <x v="0"/>
    <s v="Yes"/>
    <n v="-1"/>
    <s v="Check Return/Refund"/>
    <m/>
    <n v="0.85"/>
    <s v="Valid"/>
    <s v="Include"/>
    <n v="0"/>
    <s v="Insufficient Data"/>
    <s v="Missing Information"/>
    <s v="Exclude"/>
    <m/>
    <s v="Missing Date"/>
    <s v="No"/>
    <s v="Online"/>
    <s v="Kolkata"/>
    <s v="Kolkata"/>
    <n v="1714.75"/>
    <s v="Valid Profit"/>
    <s v="Include"/>
  </r>
  <r>
    <n v="3331"/>
    <s v="Kids"/>
    <x v="1"/>
    <x v="15"/>
    <s v="L"/>
    <x v="0"/>
    <x v="1"/>
    <s v="Yes"/>
    <n v="-1"/>
    <s v="Check Return/Refund"/>
    <n v="9040.5499999999993"/>
    <m/>
    <s v="Invalid"/>
    <s v="Exclude"/>
    <n v="0"/>
    <n v="-9040.5499999999993"/>
    <s v="Negative Revenue"/>
    <s v="Exclude"/>
    <m/>
    <s v="Missing Date"/>
    <s v="No"/>
    <s v="Retail"/>
    <s v="Mumbai"/>
    <s v="Mumbai"/>
    <n v="2233.5700000000002"/>
    <s v="Invalid Profit"/>
    <s v="Exclude"/>
  </r>
  <r>
    <n v="3332"/>
    <s v="Men"/>
    <x v="0"/>
    <x v="0"/>
    <s v="L"/>
    <x v="0"/>
    <x v="1"/>
    <s v="Yes"/>
    <m/>
    <s v="Available"/>
    <n v="3106.54"/>
    <m/>
    <s v="Invalid"/>
    <s v="Exclude"/>
    <n v="0"/>
    <s v="Insufficient Data"/>
    <s v="Missing Information"/>
    <s v="Exclude"/>
    <m/>
    <s v="Missing Date"/>
    <s v="No"/>
    <s v="Retail"/>
    <s v="Pune"/>
    <s v="Pune"/>
    <n v="3793.25"/>
    <s v="Valid Profit"/>
    <s v="Include"/>
  </r>
  <r>
    <n v="3333"/>
    <s v="Kids"/>
    <x v="0"/>
    <x v="0"/>
    <s v="L"/>
    <x v="0"/>
    <x v="1"/>
    <s v="Yes"/>
    <n v="2"/>
    <s v="Sold"/>
    <m/>
    <m/>
    <s v="Invalid"/>
    <s v="Exclude"/>
    <n v="0"/>
    <s v="Insufficient Data"/>
    <s v="Missing Information"/>
    <s v="Exclude"/>
    <m/>
    <s v="Missing Date"/>
    <s v="No"/>
    <s v="Retail"/>
    <s v="Kolkata"/>
    <s v="Kolkata"/>
    <n v="1519.97"/>
    <s v="Invalid Profit"/>
    <s v="Exclude"/>
  </r>
  <r>
    <n v="3334"/>
    <s v="Kids"/>
    <x v="1"/>
    <x v="1"/>
    <s v="L"/>
    <x v="0"/>
    <x v="1"/>
    <s v="Yes"/>
    <n v="3"/>
    <s v="Sold"/>
    <n v="2471.71"/>
    <m/>
    <s v="Invalid"/>
    <s v="Exclude"/>
    <n v="0"/>
    <n v="7415.13"/>
    <s v="Valid Revenue"/>
    <s v="Include"/>
    <d v="2023-11-14T00:00:00"/>
    <d v="2023-11-14T00:00:00"/>
    <s v="Yes"/>
    <s v="Online"/>
    <s v="Mumbai"/>
    <s v="Mumbai"/>
    <n v="1190.8900000000001"/>
    <s v="Valid Profit"/>
    <s v="Include"/>
  </r>
  <r>
    <n v="3335"/>
    <s v="Men"/>
    <x v="1"/>
    <x v="2"/>
    <m/>
    <x v="2"/>
    <x v="4"/>
    <s v="No"/>
    <m/>
    <s v="Available"/>
    <n v="3138.53"/>
    <m/>
    <s v="Invalid"/>
    <s v="Exclude"/>
    <n v="0"/>
    <s v="Insufficient Data"/>
    <s v="Missing Information"/>
    <s v="Exclude"/>
    <d v="2024-08-17T00:00:00"/>
    <d v="2024-08-17T00:00:00"/>
    <s v="Yes"/>
    <s v="Retail"/>
    <s v="Delhi"/>
    <s v="Delhi"/>
    <n v="1221.99"/>
    <s v="Valid Profit"/>
    <s v="Include"/>
  </r>
  <r>
    <n v="3336"/>
    <s v="Kids"/>
    <x v="3"/>
    <x v="4"/>
    <s v="XL"/>
    <x v="0"/>
    <x v="2"/>
    <s v="Yes"/>
    <m/>
    <s v="Available"/>
    <n v="4334.53"/>
    <m/>
    <s v="Invalid"/>
    <s v="Exclude"/>
    <n v="0"/>
    <s v="Insufficient Data"/>
    <s v="Missing Information"/>
    <s v="Exclude"/>
    <d v="2025-03-31T00:00:00"/>
    <d v="2025-03-31T00:00:00"/>
    <s v="Yes"/>
    <s v="Online"/>
    <s v="Hyderabad"/>
    <s v="Hyderabad"/>
    <n v="2759.16"/>
    <s v="Valid Profit"/>
    <s v="Include"/>
  </r>
  <r>
    <n v="3337"/>
    <s v="Men"/>
    <x v="0"/>
    <x v="14"/>
    <s v="L"/>
    <x v="0"/>
    <x v="1"/>
    <s v="Yes"/>
    <n v="4"/>
    <s v="Sold"/>
    <m/>
    <m/>
    <s v="Invalid"/>
    <s v="Exclude"/>
    <n v="0"/>
    <s v="Insufficient Data"/>
    <s v="Missing Information"/>
    <s v="Exclude"/>
    <d v="2024-10-10T00:00:00"/>
    <d v="2024-10-10T00:00:00"/>
    <s v="Yes"/>
    <s v="Online"/>
    <s v="Delhi"/>
    <s v="Delhi"/>
    <n v="2915.13"/>
    <s v="Valid Profit"/>
    <s v="Include"/>
  </r>
  <r>
    <n v="3338"/>
    <s v="Women"/>
    <x v="0"/>
    <x v="14"/>
    <s v="L"/>
    <x v="0"/>
    <x v="1"/>
    <s v="Yes"/>
    <m/>
    <s v="Available"/>
    <m/>
    <n v="1.24"/>
    <s v="Invalid"/>
    <s v="Exclude"/>
    <n v="0"/>
    <s v="Insufficient Data"/>
    <s v="Missing Information"/>
    <s v="Exclude"/>
    <d v="2025-06-09T00:00:00"/>
    <d v="2025-06-09T00:00:00"/>
    <s v="Yes"/>
    <s v="Online"/>
    <s v="Kolkata"/>
    <s v="Kolkata"/>
    <n v="3011.73"/>
    <s v="Valid Profit"/>
    <s v="Include"/>
  </r>
  <r>
    <n v="3339"/>
    <s v="Men"/>
    <x v="2"/>
    <x v="18"/>
    <m/>
    <x v="2"/>
    <x v="4"/>
    <s v="No"/>
    <m/>
    <s v="Available"/>
    <n v="6656.01"/>
    <m/>
    <s v="Invalid"/>
    <s v="Exclude"/>
    <n v="0"/>
    <s v="Insufficient Data"/>
    <s v="Missing Information"/>
    <s v="Exclude"/>
    <d v="2025-05-15T00:00:00"/>
    <d v="2025-05-15T00:00:00"/>
    <s v="Yes"/>
    <s v="Retail"/>
    <s v="Delhi"/>
    <s v="Delhi"/>
    <n v="2014.52"/>
    <s v="Valid Profit"/>
    <s v="Include"/>
  </r>
  <r>
    <n v="3340"/>
    <s v="Kids"/>
    <x v="1"/>
    <x v="2"/>
    <s v="M"/>
    <x v="0"/>
    <x v="0"/>
    <s v="Yes"/>
    <n v="3"/>
    <s v="Sold"/>
    <n v="3248.74"/>
    <m/>
    <s v="Invalid"/>
    <s v="Exclude"/>
    <n v="0"/>
    <n v="9746.2199999999993"/>
    <s v="Valid Revenue"/>
    <s v="Include"/>
    <d v="2024-12-29T00:00:00"/>
    <d v="2024-12-29T00:00:00"/>
    <s v="Yes"/>
    <s v="Retail"/>
    <s v="Mumbai"/>
    <s v="Mumbai"/>
    <n v="2551.4699999999998"/>
    <s v="Valid Profit"/>
    <s v="Include"/>
  </r>
  <r>
    <n v="3341"/>
    <s v="Kids"/>
    <x v="0"/>
    <x v="9"/>
    <n v="8"/>
    <x v="1"/>
    <x v="10"/>
    <s v="Yes"/>
    <n v="3"/>
    <s v="Sold"/>
    <n v="8387.99"/>
    <m/>
    <s v="Invalid"/>
    <s v="Exclude"/>
    <n v="0"/>
    <n v="25163.97"/>
    <s v="Valid Revenue"/>
    <s v="Include"/>
    <d v="2024-03-23T00:00:00"/>
    <d v="2024-03-23T00:00:00"/>
    <s v="Yes"/>
    <s v="Online"/>
    <s v="Bangalore"/>
    <s v="Bangalore"/>
    <n v="1693.41"/>
    <s v="Valid Profit"/>
    <s v="Include"/>
  </r>
  <r>
    <n v="2037"/>
    <s v="Women"/>
    <x v="2"/>
    <x v="17"/>
    <n v="12"/>
    <x v="1"/>
    <x v="7"/>
    <s v="Yes"/>
    <n v="4"/>
    <s v="Sold"/>
    <m/>
    <n v="1.23"/>
    <s v="Invalid"/>
    <s v="Exclude"/>
    <n v="0"/>
    <s v="Insufficient Data"/>
    <s v="Missing Information"/>
    <s v="Exclude"/>
    <d v="2025-04-11T00:00:00"/>
    <d v="2025-04-11T00:00:00"/>
    <s v="Yes"/>
    <s v="Online"/>
    <s v="Delhi"/>
    <s v="Delhi"/>
    <n v="3651.05"/>
    <s v="Valid Profit"/>
    <s v="Include"/>
  </r>
  <r>
    <n v="3343"/>
    <s v="Kids"/>
    <x v="4"/>
    <x v="8"/>
    <s v="L"/>
    <x v="0"/>
    <x v="1"/>
    <s v="Yes"/>
    <n v="3"/>
    <s v="Sold"/>
    <n v="9405.77"/>
    <m/>
    <s v="Invalid"/>
    <s v="Exclude"/>
    <n v="0"/>
    <n v="28217.31"/>
    <s v="Valid Revenue"/>
    <s v="Include"/>
    <d v="2024-11-12T00:00:00"/>
    <d v="2024-11-12T00:00:00"/>
    <s v="Yes"/>
    <s v="Retail"/>
    <s v="Hyderabad"/>
    <s v="Hyderabad"/>
    <n v="1688.78"/>
    <s v="Valid Profit"/>
    <s v="Include"/>
  </r>
  <r>
    <n v="3344"/>
    <s v="Kids"/>
    <x v="1"/>
    <x v="6"/>
    <n v="12"/>
    <x v="1"/>
    <x v="7"/>
    <s v="Yes"/>
    <m/>
    <s v="Available"/>
    <n v="8217.3700000000008"/>
    <n v="1.06"/>
    <s v="Invalid"/>
    <s v="Exclude"/>
    <n v="0"/>
    <s v="Insufficient Data"/>
    <s v="Missing Information"/>
    <s v="Exclude"/>
    <d v="2025-06-24T00:00:00"/>
    <d v="2025-06-24T00:00:00"/>
    <s v="Yes"/>
    <s v="Retail"/>
    <s v="Hyderabad"/>
    <s v="Hyderabad"/>
    <n v="303.77"/>
    <s v="Valid Profit"/>
    <s v="Include"/>
  </r>
  <r>
    <n v="2048"/>
    <s v="Men"/>
    <x v="2"/>
    <x v="3"/>
    <s v="XL"/>
    <x v="0"/>
    <x v="2"/>
    <s v="Yes"/>
    <m/>
    <s v="Available"/>
    <m/>
    <m/>
    <s v="Invalid"/>
    <s v="Exclude"/>
    <n v="0"/>
    <s v="Insufficient Data"/>
    <s v="Missing Information"/>
    <s v="Exclude"/>
    <m/>
    <s v="Missing Date"/>
    <s v="No"/>
    <s v="Online"/>
    <s v="Bangalore"/>
    <s v="Bangalore"/>
    <n v="1635.47"/>
    <s v="Valid Profit"/>
    <s v="Include"/>
  </r>
  <r>
    <n v="3346"/>
    <s v="Kids"/>
    <x v="0"/>
    <x v="0"/>
    <n v="12"/>
    <x v="1"/>
    <x v="7"/>
    <s v="Yes"/>
    <n v="4"/>
    <s v="Sold"/>
    <m/>
    <n v="0.15"/>
    <s v="Valid"/>
    <s v="Include"/>
    <n v="0"/>
    <s v="Insufficient Data"/>
    <s v="Missing Information"/>
    <s v="Exclude"/>
    <m/>
    <s v="Missing Date"/>
    <s v="No"/>
    <s v="Retail"/>
    <s v="Delhi"/>
    <s v="Delhi"/>
    <n v="3392.46"/>
    <s v="Valid Profit"/>
    <s v="Include"/>
  </r>
  <r>
    <n v="3347"/>
    <s v="Men"/>
    <x v="0"/>
    <x v="14"/>
    <s v="L"/>
    <x v="0"/>
    <x v="1"/>
    <s v="Yes"/>
    <m/>
    <s v="Available"/>
    <n v="4389.4399999999996"/>
    <m/>
    <s v="Invalid"/>
    <s v="Exclude"/>
    <n v="0"/>
    <s v="Insufficient Data"/>
    <s v="Missing Information"/>
    <s v="Exclude"/>
    <m/>
    <s v="Missing Date"/>
    <s v="No"/>
    <s v="Online"/>
    <s v="Mumbai"/>
    <s v="Mumbai"/>
    <n v="1546.55"/>
    <s v="Valid Profit"/>
    <s v="Include"/>
  </r>
  <r>
    <n v="3348"/>
    <s v="Women"/>
    <x v="1"/>
    <x v="6"/>
    <n v="9"/>
    <x v="1"/>
    <x v="5"/>
    <s v="Yes"/>
    <m/>
    <s v="Available"/>
    <n v="2114.86"/>
    <m/>
    <s v="Invalid"/>
    <s v="Exclude"/>
    <n v="0"/>
    <s v="Insufficient Data"/>
    <s v="Missing Information"/>
    <s v="Exclude"/>
    <d v="2024-09-26T00:00:00"/>
    <d v="2024-09-26T00:00:00"/>
    <s v="Yes"/>
    <s v="Online"/>
    <s v="Hyderabad"/>
    <s v="Hyderabad"/>
    <n v="2636.76"/>
    <s v="Valid Profit"/>
    <s v="Include"/>
  </r>
  <r>
    <n v="3349"/>
    <s v="Men"/>
    <x v="0"/>
    <x v="14"/>
    <s v="M"/>
    <x v="0"/>
    <x v="0"/>
    <s v="Yes"/>
    <n v="0"/>
    <s v="Available"/>
    <n v="8180.92"/>
    <n v="1.25"/>
    <s v="Invalid"/>
    <s v="Exclude"/>
    <n v="0"/>
    <s v="Insufficient Data"/>
    <s v="Missing Information"/>
    <s v="Exclude"/>
    <m/>
    <s v="Missing Date"/>
    <s v="No"/>
    <s v="Retail"/>
    <s v="Hyderabad"/>
    <s v="Hyderabad"/>
    <n v="-481.2"/>
    <s v="Loss Making Sales"/>
    <s v="Exclude"/>
  </r>
  <r>
    <n v="3350"/>
    <s v="Women"/>
    <x v="4"/>
    <x v="13"/>
    <s v="L"/>
    <x v="0"/>
    <x v="1"/>
    <s v="Yes"/>
    <m/>
    <s v="Available"/>
    <m/>
    <n v="0.48"/>
    <s v="Valid"/>
    <s v="Include"/>
    <n v="0"/>
    <s v="Insufficient Data"/>
    <s v="Missing Information"/>
    <s v="Exclude"/>
    <d v="2025-05-28T00:00:00"/>
    <d v="2025-05-28T00:00:00"/>
    <s v="Yes"/>
    <s v="Online"/>
    <s v="Bangalore"/>
    <s v="Bangalore"/>
    <n v="2199.4299999999998"/>
    <s v="Valid Profit"/>
    <s v="Include"/>
  </r>
  <r>
    <n v="3351"/>
    <s v="Men"/>
    <x v="0"/>
    <x v="0"/>
    <m/>
    <x v="2"/>
    <x v="4"/>
    <s v="No"/>
    <m/>
    <s v="Available"/>
    <n v="5319.24"/>
    <n v="0.48"/>
    <s v="Valid"/>
    <s v="Include"/>
    <n v="0"/>
    <s v="Insufficient Data"/>
    <s v="Missing Information"/>
    <s v="Exclude"/>
    <m/>
    <s v="Missing Date"/>
    <s v="No"/>
    <s v="Online"/>
    <s v="Kolkata"/>
    <s v="Kolkata"/>
    <n v="-382.32"/>
    <s v="Loss Making Sales"/>
    <s v="Exclude"/>
  </r>
  <r>
    <n v="3352"/>
    <s v="Women"/>
    <x v="0"/>
    <x v="0"/>
    <n v="9"/>
    <x v="1"/>
    <x v="5"/>
    <s v="Yes"/>
    <m/>
    <s v="Available"/>
    <n v="6622.41"/>
    <n v="0.23"/>
    <s v="Valid"/>
    <s v="Include"/>
    <n v="0"/>
    <s v="Insufficient Data"/>
    <s v="Missing Information"/>
    <s v="Exclude"/>
    <d v="2025-03-01T00:00:00"/>
    <d v="2025-03-01T00:00:00"/>
    <s v="Yes"/>
    <s v="Retail"/>
    <s v="Pune"/>
    <s v="Pune"/>
    <n v="1437.43"/>
    <s v="Valid Profit"/>
    <s v="Include"/>
  </r>
  <r>
    <n v="2028"/>
    <s v="Men"/>
    <x v="4"/>
    <x v="12"/>
    <n v="7"/>
    <x v="1"/>
    <x v="8"/>
    <s v="Yes"/>
    <n v="4"/>
    <s v="Sold"/>
    <n v="2824.55"/>
    <m/>
    <s v="Invalid"/>
    <s v="Exclude"/>
    <n v="0"/>
    <n v="11298.2"/>
    <s v="Valid Revenue"/>
    <s v="Include"/>
    <m/>
    <s v="Missing Date"/>
    <s v="No"/>
    <s v="Online"/>
    <s v="Delhi"/>
    <s v="Delhi"/>
    <n v="1123.78"/>
    <s v="Valid Profit"/>
    <s v="Include"/>
  </r>
  <r>
    <n v="3354"/>
    <s v="Men"/>
    <x v="2"/>
    <x v="17"/>
    <s v="L"/>
    <x v="0"/>
    <x v="1"/>
    <s v="Yes"/>
    <m/>
    <s v="Available"/>
    <m/>
    <n v="0.4"/>
    <s v="Valid"/>
    <s v="Include"/>
    <n v="0"/>
    <s v="Insufficient Data"/>
    <s v="Missing Information"/>
    <s v="Exclude"/>
    <d v="2024-11-01T00:00:00"/>
    <d v="2024-11-01T00:00:00"/>
    <s v="Yes"/>
    <s v="Retail"/>
    <s v="Kolkata"/>
    <s v="Kolkata"/>
    <n v="-987.6"/>
    <s v="Loss Making Sales"/>
    <s v="Exclude"/>
  </r>
  <r>
    <n v="3355"/>
    <s v="Kids"/>
    <x v="4"/>
    <x v="19"/>
    <n v="6"/>
    <x v="1"/>
    <x v="6"/>
    <s v="Yes"/>
    <n v="0"/>
    <s v="Available"/>
    <n v="7781.4"/>
    <n v="1.1399999999999999"/>
    <s v="Invalid"/>
    <s v="Exclude"/>
    <n v="0"/>
    <s v="Insufficient Data"/>
    <s v="Missing Information"/>
    <s v="Exclude"/>
    <d v="2025-01-16T00:00:00"/>
    <d v="2025-01-16T00:00:00"/>
    <s v="Yes"/>
    <s v="Online"/>
    <s v="Pune"/>
    <s v="Pune"/>
    <n v="1815.96"/>
    <s v="Valid Profit"/>
    <s v="Include"/>
  </r>
  <r>
    <n v="3356"/>
    <s v="Women"/>
    <x v="1"/>
    <x v="1"/>
    <s v="M"/>
    <x v="0"/>
    <x v="0"/>
    <s v="Yes"/>
    <n v="4"/>
    <s v="Sold"/>
    <m/>
    <m/>
    <s v="Invalid"/>
    <s v="Exclude"/>
    <n v="0"/>
    <s v="Insufficient Data"/>
    <s v="Missing Information"/>
    <s v="Exclude"/>
    <d v="2025-03-13T00:00:00"/>
    <d v="2025-03-13T00:00:00"/>
    <s v="Yes"/>
    <s v="Online"/>
    <s v="Mumbai"/>
    <s v="Mumbai"/>
    <n v="724.11"/>
    <s v="Valid Profit"/>
    <s v="Include"/>
  </r>
  <r>
    <n v="3357"/>
    <s v="Kids"/>
    <x v="0"/>
    <x v="5"/>
    <s v="M"/>
    <x v="0"/>
    <x v="0"/>
    <s v="Yes"/>
    <n v="4"/>
    <s v="Sold"/>
    <n v="6206.45"/>
    <n v="0.5"/>
    <s v="Valid"/>
    <s v="Include"/>
    <n v="12412.9"/>
    <n v="12412.9"/>
    <s v="Valid Revenue"/>
    <s v="Include"/>
    <d v="2025-04-05T00:00:00"/>
    <d v="2025-04-05T00:00:00"/>
    <s v="Yes"/>
    <s v="Online"/>
    <s v="Delhi"/>
    <s v="Delhi"/>
    <n v="678.42"/>
    <s v="Valid Profit"/>
    <s v="Include"/>
  </r>
  <r>
    <n v="3358"/>
    <s v="Men"/>
    <x v="4"/>
    <x v="12"/>
    <s v="M"/>
    <x v="0"/>
    <x v="0"/>
    <s v="Yes"/>
    <m/>
    <s v="Available"/>
    <m/>
    <n v="0.43"/>
    <s v="Valid"/>
    <s v="Include"/>
    <n v="0"/>
    <s v="Insufficient Data"/>
    <s v="Missing Information"/>
    <s v="Exclude"/>
    <d v="2024-08-01T00:00:00"/>
    <d v="2024-08-01T00:00:00"/>
    <s v="Yes"/>
    <s v="Online"/>
    <s v="Hyderabad"/>
    <s v="Hyderabad"/>
    <n v="2019.56"/>
    <s v="Valid Profit"/>
    <s v="Include"/>
  </r>
  <r>
    <n v="3359"/>
    <s v="Kids"/>
    <x v="4"/>
    <x v="19"/>
    <m/>
    <x v="2"/>
    <x v="4"/>
    <s v="No"/>
    <m/>
    <s v="Available"/>
    <n v="9362.81"/>
    <n v="1.1599999999999999"/>
    <s v="Invalid"/>
    <s v="Exclude"/>
    <n v="0"/>
    <s v="Insufficient Data"/>
    <s v="Missing Information"/>
    <s v="Exclude"/>
    <d v="2024-09-01T00:00:00"/>
    <d v="2024-09-01T00:00:00"/>
    <s v="Yes"/>
    <s v="Retail"/>
    <s v="Mumbai"/>
    <s v="Mumbai"/>
    <n v="2963.03"/>
    <s v="Valid Profit"/>
    <s v="Include"/>
  </r>
  <r>
    <n v="3360"/>
    <s v="Women"/>
    <x v="0"/>
    <x v="9"/>
    <s v="M"/>
    <x v="0"/>
    <x v="0"/>
    <s v="Yes"/>
    <n v="4"/>
    <s v="Sold"/>
    <m/>
    <n v="0.06"/>
    <s v="Valid"/>
    <s v="Include"/>
    <n v="0"/>
    <s v="Insufficient Data"/>
    <s v="Missing Information"/>
    <s v="Exclude"/>
    <d v="2024-07-31T00:00:00"/>
    <d v="2024-07-31T00:00:00"/>
    <s v="Yes"/>
    <s v="Online"/>
    <s v="Bangalore"/>
    <s v="Bangalore"/>
    <n v="304.12"/>
    <s v="Valid Profit"/>
    <s v="Include"/>
  </r>
  <r>
    <n v="3361"/>
    <s v="Women"/>
    <x v="4"/>
    <x v="19"/>
    <s v="XL"/>
    <x v="0"/>
    <x v="2"/>
    <s v="Yes"/>
    <n v="0"/>
    <s v="Available"/>
    <m/>
    <m/>
    <s v="Invalid"/>
    <s v="Exclude"/>
    <n v="0"/>
    <s v="Insufficient Data"/>
    <s v="Missing Information"/>
    <s v="Exclude"/>
    <m/>
    <s v="Missing Date"/>
    <s v="No"/>
    <s v="Retail"/>
    <s v="bengaluru"/>
    <s v="Bengaluru"/>
    <n v="3007.91"/>
    <s v="Valid Profit"/>
    <s v="Include"/>
  </r>
  <r>
    <n v="3362"/>
    <s v="Men"/>
    <x v="2"/>
    <x v="18"/>
    <s v="L"/>
    <x v="0"/>
    <x v="1"/>
    <s v="Yes"/>
    <m/>
    <s v="Available"/>
    <m/>
    <m/>
    <s v="Invalid"/>
    <s v="Exclude"/>
    <n v="0"/>
    <s v="Insufficient Data"/>
    <s v="Missing Information"/>
    <s v="Exclude"/>
    <d v="2024-03-10T00:00:00"/>
    <d v="2024-03-10T00:00:00"/>
    <s v="Yes"/>
    <s v="Retail"/>
    <s v="Delhi"/>
    <s v="Delhi"/>
    <n v="2730.12"/>
    <s v="Valid Profit"/>
    <s v="Include"/>
  </r>
  <r>
    <n v="3363"/>
    <s v="Women"/>
    <x v="4"/>
    <x v="12"/>
    <m/>
    <x v="2"/>
    <x v="4"/>
    <s v="No"/>
    <n v="3"/>
    <s v="Sold"/>
    <m/>
    <n v="0.6"/>
    <s v="Valid"/>
    <s v="Include"/>
    <n v="0"/>
    <s v="Insufficient Data"/>
    <s v="Missing Information"/>
    <s v="Exclude"/>
    <d v="2025-02-18T00:00:00"/>
    <d v="2025-02-18T00:00:00"/>
    <s v="Yes"/>
    <s v="Online"/>
    <s v="bengaluru"/>
    <s v="Bengaluru"/>
    <n v="39.86"/>
    <s v="Valid Profit"/>
    <s v="Include"/>
  </r>
  <r>
    <n v="3364"/>
    <s v="Kids"/>
    <x v="1"/>
    <x v="2"/>
    <s v="M"/>
    <x v="0"/>
    <x v="0"/>
    <s v="Yes"/>
    <m/>
    <s v="Available"/>
    <m/>
    <n v="0.24"/>
    <s v="Valid"/>
    <s v="Include"/>
    <n v="0"/>
    <s v="Insufficient Data"/>
    <s v="Missing Information"/>
    <s v="Exclude"/>
    <d v="2024-09-11T00:00:00"/>
    <d v="2024-09-11T00:00:00"/>
    <s v="Yes"/>
    <s v="Online"/>
    <s v="Pune"/>
    <s v="Pune"/>
    <n v="-371.86"/>
    <s v="Loss Making Sales"/>
    <s v="Exclude"/>
  </r>
  <r>
    <n v="3365"/>
    <s v="Kids"/>
    <x v="3"/>
    <x v="10"/>
    <s v="M"/>
    <x v="0"/>
    <x v="0"/>
    <s v="Yes"/>
    <m/>
    <s v="Available"/>
    <m/>
    <n v="0.95"/>
    <s v="Valid"/>
    <s v="Include"/>
    <n v="0"/>
    <s v="Insufficient Data"/>
    <s v="Missing Information"/>
    <s v="Exclude"/>
    <m/>
    <s v="Missing Date"/>
    <s v="No"/>
    <s v="Retail"/>
    <s v="Pune"/>
    <s v="Pune"/>
    <n v="-445.03"/>
    <s v="Loss Making Sales"/>
    <s v="Exclude"/>
  </r>
  <r>
    <n v="3366"/>
    <s v="Men"/>
    <x v="4"/>
    <x v="19"/>
    <s v="M"/>
    <x v="0"/>
    <x v="0"/>
    <s v="Yes"/>
    <m/>
    <s v="Available"/>
    <m/>
    <m/>
    <s v="Invalid"/>
    <s v="Exclude"/>
    <n v="0"/>
    <s v="Insufficient Data"/>
    <s v="Missing Information"/>
    <s v="Exclude"/>
    <d v="2024-12-15T00:00:00"/>
    <d v="2024-12-15T00:00:00"/>
    <s v="Yes"/>
    <s v="Retail"/>
    <s v="Pune"/>
    <s v="Pune"/>
    <n v="2762.68"/>
    <s v="Valid Profit"/>
    <s v="Include"/>
  </r>
  <r>
    <n v="2029"/>
    <s v="Kids"/>
    <x v="0"/>
    <x v="9"/>
    <s v="L"/>
    <x v="0"/>
    <x v="1"/>
    <s v="Yes"/>
    <m/>
    <s v="Available"/>
    <n v="6548.87"/>
    <n v="0.2"/>
    <s v="Valid"/>
    <s v="Include"/>
    <n v="0"/>
    <s v="Insufficient Data"/>
    <s v="Missing Information"/>
    <s v="Exclude"/>
    <d v="2024-11-20T00:00:00"/>
    <d v="2024-11-20T00:00:00"/>
    <s v="Yes"/>
    <s v="Online"/>
    <s v="Kolkata"/>
    <s v="Kolkata"/>
    <n v="3640.6"/>
    <s v="Valid Profit"/>
    <s v="Include"/>
  </r>
  <r>
    <n v="3368"/>
    <s v="Women"/>
    <x v="0"/>
    <x v="5"/>
    <s v="M"/>
    <x v="0"/>
    <x v="0"/>
    <s v="Yes"/>
    <m/>
    <s v="Available"/>
    <m/>
    <m/>
    <s v="Invalid"/>
    <s v="Exclude"/>
    <n v="0"/>
    <s v="Insufficient Data"/>
    <s v="Missing Information"/>
    <s v="Exclude"/>
    <d v="2025-04-14T00:00:00"/>
    <d v="2025-04-14T00:00:00"/>
    <s v="Yes"/>
    <s v="Retail"/>
    <s v="Delhi"/>
    <s v="Delhi"/>
    <n v="2027.47"/>
    <s v="Valid Profit"/>
    <s v="Include"/>
  </r>
  <r>
    <n v="3369"/>
    <s v="Men"/>
    <x v="3"/>
    <x v="4"/>
    <s v="L"/>
    <x v="0"/>
    <x v="1"/>
    <s v="Yes"/>
    <m/>
    <s v="Available"/>
    <n v="5103.34"/>
    <n v="0.05"/>
    <s v="Valid"/>
    <s v="Include"/>
    <n v="0"/>
    <s v="Insufficient Data"/>
    <s v="Missing Information"/>
    <s v="Exclude"/>
    <d v="2024-09-27T00:00:00"/>
    <d v="2024-09-27T00:00:00"/>
    <s v="Yes"/>
    <s v="Online"/>
    <s v="Kolkata"/>
    <s v="Kolkata"/>
    <n v="1247.02"/>
    <s v="Valid Profit"/>
    <s v="Include"/>
  </r>
  <r>
    <n v="3370"/>
    <s v="Women"/>
    <x v="4"/>
    <x v="8"/>
    <s v="XL"/>
    <x v="0"/>
    <x v="2"/>
    <s v="Yes"/>
    <m/>
    <s v="Available"/>
    <n v="3328.45"/>
    <m/>
    <s v="Invalid"/>
    <s v="Exclude"/>
    <n v="0"/>
    <s v="Insufficient Data"/>
    <s v="Missing Information"/>
    <s v="Exclude"/>
    <d v="2025-07-05T00:00:00"/>
    <d v="2025-07-05T00:00:00"/>
    <s v="Yes"/>
    <s v="Retail"/>
    <s v="bengaluru"/>
    <s v="Bengaluru"/>
    <n v="-1137.54"/>
    <s v="Loss Making Sales"/>
    <s v="Exclude"/>
  </r>
  <r>
    <n v="3371"/>
    <s v="Men"/>
    <x v="0"/>
    <x v="5"/>
    <s v="XL"/>
    <x v="0"/>
    <x v="2"/>
    <s v="Yes"/>
    <n v="1"/>
    <s v="Sold"/>
    <n v="2636.01"/>
    <m/>
    <s v="Invalid"/>
    <s v="Exclude"/>
    <n v="0"/>
    <n v="2636.01"/>
    <s v="Valid Revenue"/>
    <s v="Include"/>
    <d v="2025-04-26T00:00:00"/>
    <d v="2025-04-26T00:00:00"/>
    <s v="Yes"/>
    <s v="Retail"/>
    <s v="Delhi"/>
    <s v="Delhi"/>
    <n v="2255.4299999999998"/>
    <s v="Valid Profit"/>
    <s v="Include"/>
  </r>
  <r>
    <n v="3372"/>
    <s v="Kids"/>
    <x v="4"/>
    <x v="12"/>
    <s v="M"/>
    <x v="0"/>
    <x v="0"/>
    <s v="Yes"/>
    <m/>
    <s v="Available"/>
    <m/>
    <n v="0.77"/>
    <s v="Valid"/>
    <s v="Include"/>
    <n v="0"/>
    <s v="Insufficient Data"/>
    <s v="Missing Information"/>
    <s v="Exclude"/>
    <d v="2025-02-24T00:00:00"/>
    <d v="2025-02-24T00:00:00"/>
    <s v="Yes"/>
    <s v="Online"/>
    <s v="Delhi"/>
    <s v="Delhi"/>
    <n v="-1088.45"/>
    <s v="Loss Making Sales"/>
    <s v="Exclude"/>
  </r>
  <r>
    <n v="3373"/>
    <s v="Kids"/>
    <x v="0"/>
    <x v="0"/>
    <n v="8"/>
    <x v="1"/>
    <x v="10"/>
    <s v="Yes"/>
    <m/>
    <s v="Available"/>
    <m/>
    <n v="0.76"/>
    <s v="Valid"/>
    <s v="Include"/>
    <n v="0"/>
    <s v="Insufficient Data"/>
    <s v="Missing Information"/>
    <s v="Exclude"/>
    <m/>
    <s v="Missing Date"/>
    <s v="No"/>
    <s v="Retail"/>
    <s v="Pune"/>
    <s v="Pune"/>
    <n v="1069.43"/>
    <s v="Valid Profit"/>
    <s v="Include"/>
  </r>
  <r>
    <n v="3374"/>
    <s v="Men"/>
    <x v="0"/>
    <x v="5"/>
    <s v="M"/>
    <x v="0"/>
    <x v="0"/>
    <s v="Yes"/>
    <n v="4"/>
    <s v="Sold"/>
    <n v="4500.96"/>
    <m/>
    <s v="Invalid"/>
    <s v="Exclude"/>
    <n v="0"/>
    <n v="18003.84"/>
    <s v="Valid Revenue"/>
    <s v="Include"/>
    <d v="2024-12-16T00:00:00"/>
    <d v="2024-12-16T00:00:00"/>
    <s v="Yes"/>
    <s v="Online"/>
    <s v="Pune"/>
    <s v="Pune"/>
    <n v="1905.25"/>
    <s v="Valid Profit"/>
    <s v="Include"/>
  </r>
  <r>
    <n v="3375"/>
    <s v="Kids"/>
    <x v="3"/>
    <x v="11"/>
    <s v="M"/>
    <x v="0"/>
    <x v="0"/>
    <s v="Yes"/>
    <n v="0"/>
    <s v="Available"/>
    <n v="2134.23"/>
    <m/>
    <s v="Invalid"/>
    <s v="Exclude"/>
    <n v="0"/>
    <n v="0"/>
    <s v="No Recorded Revenue"/>
    <s v="Exclude"/>
    <d v="2024-11-22T00:00:00"/>
    <d v="2024-11-22T00:00:00"/>
    <s v="Yes"/>
    <s v="Online"/>
    <s v="Bangalore"/>
    <s v="Bangalore"/>
    <n v="1647.39"/>
    <s v="Invalid Profit"/>
    <s v="Exclude"/>
  </r>
  <r>
    <n v="3376"/>
    <s v="Kids"/>
    <x v="1"/>
    <x v="15"/>
    <n v="6"/>
    <x v="1"/>
    <x v="6"/>
    <s v="Yes"/>
    <m/>
    <s v="Available"/>
    <m/>
    <m/>
    <s v="Invalid"/>
    <s v="Exclude"/>
    <n v="0"/>
    <s v="Insufficient Data"/>
    <s v="Missing Information"/>
    <s v="Exclude"/>
    <m/>
    <s v="Missing Date"/>
    <s v="No"/>
    <s v="Retail"/>
    <s v="Kolkata"/>
    <s v="Kolkata"/>
    <n v="1286.6400000000001"/>
    <s v="Valid Profit"/>
    <s v="Include"/>
  </r>
  <r>
    <n v="3377"/>
    <s v="Men"/>
    <x v="4"/>
    <x v="12"/>
    <s v="M"/>
    <x v="0"/>
    <x v="0"/>
    <s v="Yes"/>
    <n v="0"/>
    <s v="Available"/>
    <m/>
    <n v="0.38"/>
    <s v="Valid"/>
    <s v="Include"/>
    <n v="0"/>
    <s v="Insufficient Data"/>
    <s v="Missing Information"/>
    <s v="Exclude"/>
    <m/>
    <s v="Missing Date"/>
    <s v="No"/>
    <s v="Online"/>
    <s v="Hyderabad"/>
    <s v="Hyderabad"/>
    <n v="1295.93"/>
    <s v="Invalid Profit"/>
    <s v="Exclude"/>
  </r>
  <r>
    <n v="3378"/>
    <s v="Kids"/>
    <x v="1"/>
    <x v="15"/>
    <s v="XL"/>
    <x v="0"/>
    <x v="2"/>
    <s v="Yes"/>
    <n v="1"/>
    <s v="Sold"/>
    <n v="3642.74"/>
    <m/>
    <s v="Invalid"/>
    <s v="Exclude"/>
    <n v="0"/>
    <n v="3642.74"/>
    <s v="Valid Revenue"/>
    <s v="Include"/>
    <m/>
    <s v="Missing Date"/>
    <s v="No"/>
    <s v="Online"/>
    <s v="Kolkata"/>
    <s v="Kolkata"/>
    <n v="2416.87"/>
    <s v="Valid Profit"/>
    <s v="Include"/>
  </r>
  <r>
    <n v="3379"/>
    <s v="Men"/>
    <x v="4"/>
    <x v="8"/>
    <m/>
    <x v="2"/>
    <x v="4"/>
    <s v="No"/>
    <n v="2"/>
    <s v="Sold"/>
    <n v="5000.49"/>
    <n v="0.86"/>
    <s v="Valid"/>
    <s v="Include"/>
    <n v="1400.14"/>
    <n v="1400.1372000000001"/>
    <s v="Valid Revenue"/>
    <s v="Include"/>
    <d v="2024-10-23T00:00:00"/>
    <d v="2024-10-23T00:00:00"/>
    <s v="Yes"/>
    <s v="Retail"/>
    <s v="Pune"/>
    <s v="Pune"/>
    <n v="3000.14"/>
    <s v="Invalid Profit"/>
    <s v="Exclude"/>
  </r>
  <r>
    <n v="3380"/>
    <s v="Women"/>
    <x v="4"/>
    <x v="12"/>
    <m/>
    <x v="2"/>
    <x v="4"/>
    <s v="No"/>
    <n v="2"/>
    <s v="Sold"/>
    <n v="2557.29"/>
    <m/>
    <s v="Invalid"/>
    <s v="Exclude"/>
    <n v="0"/>
    <n v="5114.58"/>
    <s v="Valid Revenue"/>
    <s v="Include"/>
    <m/>
    <s v="Missing Date"/>
    <s v="No"/>
    <s v="Online"/>
    <s v="Mumbai"/>
    <s v="Mumbai"/>
    <n v="3463.32"/>
    <s v="Valid Profit"/>
    <s v="Include"/>
  </r>
  <r>
    <n v="3381"/>
    <s v="Men"/>
    <x v="0"/>
    <x v="14"/>
    <m/>
    <x v="2"/>
    <x v="4"/>
    <s v="No"/>
    <n v="1"/>
    <s v="Sold"/>
    <m/>
    <m/>
    <s v="Invalid"/>
    <s v="Exclude"/>
    <n v="0"/>
    <s v="Insufficient Data"/>
    <s v="Missing Information"/>
    <s v="Exclude"/>
    <d v="2024-02-23T00:00:00"/>
    <d v="2024-02-23T00:00:00"/>
    <s v="Yes"/>
    <s v="Retail"/>
    <s v="Mumbai"/>
    <s v="Mumbai"/>
    <n v="2718.47"/>
    <s v="Invalid Profit"/>
    <s v="Exclude"/>
  </r>
  <r>
    <n v="3382"/>
    <s v="Men"/>
    <x v="4"/>
    <x v="19"/>
    <s v="XL"/>
    <x v="0"/>
    <x v="2"/>
    <s v="Yes"/>
    <n v="2"/>
    <s v="Sold"/>
    <n v="9187.23"/>
    <m/>
    <s v="Invalid"/>
    <s v="Exclude"/>
    <n v="0"/>
    <n v="18374.46"/>
    <s v="Valid Revenue"/>
    <s v="Include"/>
    <d v="2025-01-10T00:00:00"/>
    <d v="2025-01-10T00:00:00"/>
    <s v="Yes"/>
    <s v="Retail"/>
    <s v="Hyderabad"/>
    <s v="Hyderabad"/>
    <n v="1710.15"/>
    <s v="Valid Profit"/>
    <s v="Include"/>
  </r>
  <r>
    <n v="3383"/>
    <s v="Women"/>
    <x v="2"/>
    <x v="18"/>
    <s v="XL"/>
    <x v="0"/>
    <x v="2"/>
    <s v="Yes"/>
    <m/>
    <s v="Available"/>
    <m/>
    <m/>
    <s v="Invalid"/>
    <s v="Exclude"/>
    <n v="0"/>
    <s v="Insufficient Data"/>
    <s v="Missing Information"/>
    <s v="Exclude"/>
    <d v="2024-08-12T00:00:00"/>
    <d v="2024-08-12T00:00:00"/>
    <s v="Yes"/>
    <s v="Retail"/>
    <s v="Bangalore"/>
    <s v="Bangalore"/>
    <n v="3793.87"/>
    <s v="Valid Profit"/>
    <s v="Include"/>
  </r>
  <r>
    <n v="3384"/>
    <s v="Women"/>
    <x v="4"/>
    <x v="8"/>
    <n v="10"/>
    <x v="1"/>
    <x v="9"/>
    <s v="Yes"/>
    <m/>
    <s v="Available"/>
    <m/>
    <n v="0.27"/>
    <s v="Valid"/>
    <s v="Include"/>
    <n v="0"/>
    <s v="Insufficient Data"/>
    <s v="Missing Information"/>
    <s v="Exclude"/>
    <d v="2025-07-22T00:00:00"/>
    <d v="2025-07-22T00:00:00"/>
    <s v="Yes"/>
    <s v="Retail"/>
    <s v="bengaluru"/>
    <s v="Bengaluru"/>
    <n v="144.65"/>
    <s v="Valid Profit"/>
    <s v="Include"/>
  </r>
  <r>
    <n v="3385"/>
    <s v="Men"/>
    <x v="0"/>
    <x v="14"/>
    <m/>
    <x v="2"/>
    <x v="4"/>
    <s v="No"/>
    <m/>
    <s v="Available"/>
    <n v="9019.91"/>
    <m/>
    <s v="Invalid"/>
    <s v="Exclude"/>
    <n v="0"/>
    <s v="Insufficient Data"/>
    <s v="Missing Information"/>
    <s v="Exclude"/>
    <d v="2025-03-21T00:00:00"/>
    <d v="2025-03-21T00:00:00"/>
    <s v="Yes"/>
    <s v="Online"/>
    <s v="Hyderabad"/>
    <s v="Hyderabad"/>
    <n v="-643.92999999999995"/>
    <s v="Loss Making Sales"/>
    <s v="Exclude"/>
  </r>
  <r>
    <n v="3386"/>
    <s v="Women"/>
    <x v="1"/>
    <x v="15"/>
    <n v="8"/>
    <x v="1"/>
    <x v="10"/>
    <s v="Yes"/>
    <m/>
    <s v="Available"/>
    <n v="9212.82"/>
    <n v="1.0900000000000001"/>
    <s v="Invalid"/>
    <s v="Exclude"/>
    <n v="0"/>
    <s v="Insufficient Data"/>
    <s v="Missing Information"/>
    <s v="Exclude"/>
    <d v="2024-10-16T00:00:00"/>
    <d v="2024-10-16T00:00:00"/>
    <s v="Yes"/>
    <s v="Retail"/>
    <s v="Hyderabad"/>
    <s v="Hyderabad"/>
    <n v="3827.83"/>
    <s v="Valid Profit"/>
    <s v="Include"/>
  </r>
  <r>
    <n v="3387"/>
    <s v="Men"/>
    <x v="1"/>
    <x v="15"/>
    <n v="10"/>
    <x v="1"/>
    <x v="9"/>
    <s v="Yes"/>
    <n v="4"/>
    <s v="Sold"/>
    <m/>
    <n v="1.07"/>
    <s v="Invalid"/>
    <s v="Exclude"/>
    <n v="0"/>
    <s v="Insufficient Data"/>
    <s v="Missing Information"/>
    <s v="Exclude"/>
    <d v="2025-06-21T00:00:00"/>
    <d v="2025-06-21T00:00:00"/>
    <s v="Yes"/>
    <s v="Retail"/>
    <s v="bengaluru"/>
    <s v="Bengaluru"/>
    <n v="2821.58"/>
    <s v="Valid Profit"/>
    <s v="Include"/>
  </r>
  <r>
    <n v="3388"/>
    <s v="Women"/>
    <x v="3"/>
    <x v="11"/>
    <n v="7"/>
    <x v="1"/>
    <x v="8"/>
    <s v="Yes"/>
    <m/>
    <s v="Available"/>
    <n v="4042.33"/>
    <m/>
    <s v="Invalid"/>
    <s v="Exclude"/>
    <n v="0"/>
    <s v="Insufficient Data"/>
    <s v="Missing Information"/>
    <s v="Exclude"/>
    <d v="2025-05-03T00:00:00"/>
    <d v="2025-05-03T00:00:00"/>
    <s v="Yes"/>
    <s v="Online"/>
    <s v="Pune"/>
    <s v="Pune"/>
    <n v="1915.52"/>
    <s v="Valid Profit"/>
    <s v="Include"/>
  </r>
  <r>
    <n v="3389"/>
    <s v="Women"/>
    <x v="3"/>
    <x v="10"/>
    <s v="M"/>
    <x v="0"/>
    <x v="0"/>
    <s v="Yes"/>
    <n v="3"/>
    <s v="Sold"/>
    <n v="9764.91"/>
    <m/>
    <s v="Invalid"/>
    <s v="Exclude"/>
    <n v="0"/>
    <n v="29294.73"/>
    <s v="Valid Revenue"/>
    <s v="Include"/>
    <d v="2025-04-04T00:00:00"/>
    <d v="2025-04-04T00:00:00"/>
    <s v="Yes"/>
    <s v="Online"/>
    <s v="Mumbai"/>
    <s v="Mumbai"/>
    <n v="3491.49"/>
    <s v="Valid Profit"/>
    <s v="Include"/>
  </r>
  <r>
    <n v="2044"/>
    <s v="Kids"/>
    <x v="1"/>
    <x v="2"/>
    <s v="XL"/>
    <x v="0"/>
    <x v="2"/>
    <s v="Yes"/>
    <n v="3"/>
    <s v="Sold"/>
    <n v="2068.9499999999998"/>
    <n v="0.81"/>
    <s v="Valid"/>
    <s v="Include"/>
    <n v="1179.3"/>
    <n v="1179.3014999999996"/>
    <s v="Valid Revenue"/>
    <s v="Include"/>
    <m/>
    <s v="Missing Date"/>
    <s v="No"/>
    <s v="Retail"/>
    <s v="Delhi"/>
    <s v="Delhi"/>
    <n v="-182.98"/>
    <s v="Loss Making Sales"/>
    <s v="Exclude"/>
  </r>
  <r>
    <n v="3391"/>
    <s v="Women"/>
    <x v="1"/>
    <x v="6"/>
    <s v="M"/>
    <x v="0"/>
    <x v="0"/>
    <s v="Yes"/>
    <n v="2"/>
    <s v="Sold"/>
    <m/>
    <m/>
    <s v="Invalid"/>
    <s v="Exclude"/>
    <n v="0"/>
    <s v="Insufficient Data"/>
    <s v="Missing Information"/>
    <s v="Exclude"/>
    <d v="2023-11-14T00:00:00"/>
    <d v="2023-11-14T00:00:00"/>
    <s v="Yes"/>
    <s v="Retail"/>
    <s v="Hyderabad"/>
    <s v="Hyderabad"/>
    <n v="1628.31"/>
    <s v="Valid Profit"/>
    <s v="Include"/>
  </r>
  <r>
    <n v="3392"/>
    <s v="Kids"/>
    <x v="2"/>
    <x v="17"/>
    <m/>
    <x v="2"/>
    <x v="4"/>
    <s v="No"/>
    <n v="-1"/>
    <s v="Check Return/Refund"/>
    <m/>
    <m/>
    <s v="Invalid"/>
    <s v="Exclude"/>
    <n v="0"/>
    <s v="Insufficient Data"/>
    <s v="Missing Information"/>
    <s v="Exclude"/>
    <m/>
    <s v="Missing Date"/>
    <s v="No"/>
    <s v="Online"/>
    <s v="Pune"/>
    <s v="Pune"/>
    <n v="-433.47"/>
    <s v="Loss Making Sales"/>
    <s v="Exclude"/>
  </r>
  <r>
    <n v="3393"/>
    <s v="Kids"/>
    <x v="4"/>
    <x v="8"/>
    <s v="M"/>
    <x v="0"/>
    <x v="0"/>
    <s v="Yes"/>
    <m/>
    <s v="Available"/>
    <m/>
    <n v="0.68"/>
    <s v="Valid"/>
    <s v="Include"/>
    <n v="0"/>
    <s v="Insufficient Data"/>
    <s v="Missing Information"/>
    <s v="Exclude"/>
    <d v="2025-06-08T00:00:00"/>
    <d v="2025-06-08T00:00:00"/>
    <s v="Yes"/>
    <s v="Online"/>
    <s v="Bangalore"/>
    <s v="Bangalore"/>
    <n v="1329.32"/>
    <s v="Valid Profit"/>
    <s v="Include"/>
  </r>
  <r>
    <n v="3394"/>
    <s v="Kids"/>
    <x v="2"/>
    <x v="17"/>
    <s v="XL"/>
    <x v="0"/>
    <x v="2"/>
    <s v="Yes"/>
    <n v="1"/>
    <s v="Sold"/>
    <m/>
    <m/>
    <s v="Invalid"/>
    <s v="Exclude"/>
    <n v="0"/>
    <s v="Insufficient Data"/>
    <s v="Missing Information"/>
    <s v="Exclude"/>
    <d v="2024-11-03T00:00:00"/>
    <d v="2024-11-03T00:00:00"/>
    <s v="Yes"/>
    <s v="Online"/>
    <s v="Hyderabad"/>
    <s v="Hyderabad"/>
    <n v="2396.11"/>
    <s v="Valid Profit"/>
    <s v="Include"/>
  </r>
  <r>
    <n v="3395"/>
    <s v="Women"/>
    <x v="3"/>
    <x v="11"/>
    <s v="L"/>
    <x v="0"/>
    <x v="1"/>
    <s v="Yes"/>
    <n v="3"/>
    <s v="Sold"/>
    <m/>
    <m/>
    <s v="Invalid"/>
    <s v="Exclude"/>
    <n v="0"/>
    <s v="Insufficient Data"/>
    <s v="Missing Information"/>
    <s v="Exclude"/>
    <d v="2025-01-15T00:00:00"/>
    <d v="2025-01-15T00:00:00"/>
    <s v="Yes"/>
    <s v="Online"/>
    <s v="Mumbai"/>
    <s v="Mumbai"/>
    <n v="3069.77"/>
    <s v="Valid Profit"/>
    <s v="Include"/>
  </r>
  <r>
    <n v="3396"/>
    <s v="Kids"/>
    <x v="3"/>
    <x v="11"/>
    <s v="L"/>
    <x v="0"/>
    <x v="1"/>
    <s v="Yes"/>
    <m/>
    <s v="Available"/>
    <n v="6325.01"/>
    <m/>
    <s v="Invalid"/>
    <s v="Exclude"/>
    <n v="0"/>
    <s v="Insufficient Data"/>
    <s v="Missing Information"/>
    <s v="Exclude"/>
    <m/>
    <s v="Missing Date"/>
    <s v="No"/>
    <s v="Retail"/>
    <s v="Bangalore"/>
    <s v="Bangalore"/>
    <n v="-1047.8"/>
    <s v="Loss Making Sales"/>
    <s v="Exclude"/>
  </r>
  <r>
    <n v="3397"/>
    <s v="Women"/>
    <x v="2"/>
    <x v="17"/>
    <s v="M"/>
    <x v="0"/>
    <x v="0"/>
    <s v="Yes"/>
    <m/>
    <s v="Available"/>
    <n v="9972.81"/>
    <m/>
    <s v="Invalid"/>
    <s v="Exclude"/>
    <n v="0"/>
    <s v="Insufficient Data"/>
    <s v="Missing Information"/>
    <s v="Exclude"/>
    <m/>
    <s v="Missing Date"/>
    <s v="No"/>
    <s v="Online"/>
    <s v="Mumbai"/>
    <s v="Mumbai"/>
    <n v="3478.84"/>
    <s v="Valid Profit"/>
    <s v="Include"/>
  </r>
  <r>
    <n v="3398"/>
    <s v="Men"/>
    <x v="4"/>
    <x v="19"/>
    <s v="XL"/>
    <x v="0"/>
    <x v="2"/>
    <s v="Yes"/>
    <n v="2"/>
    <s v="Sold"/>
    <n v="2082.4899999999998"/>
    <m/>
    <s v="Invalid"/>
    <s v="Exclude"/>
    <n v="0"/>
    <n v="4164.9799999999996"/>
    <s v="Valid Revenue"/>
    <s v="Include"/>
    <d v="2023-08-27T00:00:00"/>
    <d v="2023-08-27T00:00:00"/>
    <s v="Yes"/>
    <s v="Retail"/>
    <s v="Kolkata"/>
    <s v="Kolkata"/>
    <n v="415.57"/>
    <s v="Valid Profit"/>
    <s v="Include"/>
  </r>
  <r>
    <n v="3399"/>
    <s v="Women"/>
    <x v="4"/>
    <x v="19"/>
    <n v="6"/>
    <x v="1"/>
    <x v="6"/>
    <s v="Yes"/>
    <m/>
    <s v="Available"/>
    <n v="4507.45"/>
    <m/>
    <s v="Invalid"/>
    <s v="Exclude"/>
    <n v="0"/>
    <s v="Insufficient Data"/>
    <s v="Missing Information"/>
    <s v="Exclude"/>
    <d v="2025-02-11T00:00:00"/>
    <d v="2025-02-11T00:00:00"/>
    <s v="Yes"/>
    <s v="Online"/>
    <s v="Hyderabad"/>
    <s v="Hyderabad"/>
    <n v="-1021.01"/>
    <s v="Loss Making Sales"/>
    <s v="Exclude"/>
  </r>
  <r>
    <n v="3400"/>
    <s v="Kids"/>
    <x v="2"/>
    <x v="7"/>
    <s v="M"/>
    <x v="0"/>
    <x v="0"/>
    <s v="Yes"/>
    <m/>
    <s v="Available"/>
    <m/>
    <n v="0.23"/>
    <s v="Valid"/>
    <s v="Include"/>
    <n v="0"/>
    <s v="Insufficient Data"/>
    <s v="Missing Information"/>
    <s v="Exclude"/>
    <d v="2024-10-11T00:00:00"/>
    <d v="2024-10-11T00:00:00"/>
    <s v="Yes"/>
    <s v="Retail"/>
    <s v="Hyderabad"/>
    <s v="Hyderabad"/>
    <n v="703.25"/>
    <s v="Valid Profit"/>
    <s v="Include"/>
  </r>
  <r>
    <n v="3401"/>
    <s v="Kids"/>
    <x v="4"/>
    <x v="13"/>
    <s v="M"/>
    <x v="0"/>
    <x v="0"/>
    <s v="Yes"/>
    <m/>
    <s v="Available"/>
    <m/>
    <m/>
    <s v="Invalid"/>
    <s v="Exclude"/>
    <n v="0"/>
    <s v="Insufficient Data"/>
    <s v="Missing Information"/>
    <s v="Exclude"/>
    <m/>
    <s v="Missing Date"/>
    <s v="No"/>
    <s v="Retail"/>
    <s v="Kolkata"/>
    <s v="Kolkata"/>
    <n v="3834.84"/>
    <s v="Valid Profit"/>
    <s v="Include"/>
  </r>
  <r>
    <n v="3402"/>
    <s v="Women"/>
    <x v="3"/>
    <x v="16"/>
    <m/>
    <x v="2"/>
    <x v="4"/>
    <s v="No"/>
    <m/>
    <s v="Available"/>
    <n v="9706.84"/>
    <n v="0.03"/>
    <s v="Valid"/>
    <s v="Include"/>
    <n v="0"/>
    <s v="Insufficient Data"/>
    <s v="Missing Information"/>
    <s v="Exclude"/>
    <m/>
    <s v="Missing Date"/>
    <s v="No"/>
    <s v="Online"/>
    <s v="Pune"/>
    <s v="Pune"/>
    <n v="-229.84"/>
    <s v="Loss Making Sales"/>
    <s v="Exclude"/>
  </r>
  <r>
    <n v="3403"/>
    <s v="Kids"/>
    <x v="0"/>
    <x v="5"/>
    <s v="M"/>
    <x v="0"/>
    <x v="0"/>
    <s v="Yes"/>
    <m/>
    <s v="Available"/>
    <m/>
    <m/>
    <s v="Invalid"/>
    <s v="Exclude"/>
    <n v="0"/>
    <s v="Insufficient Data"/>
    <s v="Missing Information"/>
    <s v="Exclude"/>
    <d v="2024-10-30T00:00:00"/>
    <d v="2024-10-30T00:00:00"/>
    <s v="Yes"/>
    <s v="Retail"/>
    <s v="Pune"/>
    <s v="Pune"/>
    <n v="-200.19"/>
    <s v="Loss Making Sales"/>
    <s v="Exclude"/>
  </r>
  <r>
    <n v="3404"/>
    <s v="Kids"/>
    <x v="4"/>
    <x v="13"/>
    <s v="XL"/>
    <x v="0"/>
    <x v="2"/>
    <s v="Yes"/>
    <m/>
    <s v="Available"/>
    <m/>
    <m/>
    <s v="Invalid"/>
    <s v="Exclude"/>
    <n v="0"/>
    <s v="Insufficient Data"/>
    <s v="Missing Information"/>
    <s v="Exclude"/>
    <d v="2025-04-05T00:00:00"/>
    <d v="2025-04-05T00:00:00"/>
    <s v="Yes"/>
    <s v="Online"/>
    <s v="Pune"/>
    <s v="Pune"/>
    <n v="1505.06"/>
    <s v="Valid Profit"/>
    <s v="Include"/>
  </r>
  <r>
    <n v="3405"/>
    <s v="Women"/>
    <x v="2"/>
    <x v="17"/>
    <s v="M"/>
    <x v="0"/>
    <x v="0"/>
    <s v="Yes"/>
    <n v="0"/>
    <s v="Available"/>
    <n v="9986.17"/>
    <n v="1.04"/>
    <s v="Invalid"/>
    <s v="Exclude"/>
    <n v="0"/>
    <s v="Insufficient Data"/>
    <s v="Missing Information"/>
    <s v="Exclude"/>
    <d v="2025-01-04T00:00:00"/>
    <d v="2025-01-04T00:00:00"/>
    <s v="Yes"/>
    <s v="Online"/>
    <s v="Kolkata"/>
    <s v="Kolkata"/>
    <n v="1861.72"/>
    <s v="Valid Profit"/>
    <s v="Include"/>
  </r>
  <r>
    <n v="3406"/>
    <s v="Women"/>
    <x v="4"/>
    <x v="13"/>
    <n v="10"/>
    <x v="1"/>
    <x v="9"/>
    <s v="Yes"/>
    <m/>
    <s v="Available"/>
    <m/>
    <n v="1.06"/>
    <s v="Invalid"/>
    <s v="Exclude"/>
    <n v="0"/>
    <s v="Insufficient Data"/>
    <s v="Missing Information"/>
    <s v="Exclude"/>
    <d v="2024-08-19T00:00:00"/>
    <d v="2024-08-19T00:00:00"/>
    <s v="Yes"/>
    <s v="Online"/>
    <s v="Bangalore"/>
    <s v="Bangalore"/>
    <n v="3314.92"/>
    <s v="Valid Profit"/>
    <s v="Include"/>
  </r>
  <r>
    <n v="3407"/>
    <s v="Women"/>
    <x v="2"/>
    <x v="18"/>
    <n v="11"/>
    <x v="1"/>
    <x v="3"/>
    <s v="Yes"/>
    <n v="0"/>
    <s v="Available"/>
    <n v="5704.39"/>
    <n v="1.1100000000000001"/>
    <s v="Invalid"/>
    <s v="Exclude"/>
    <n v="0"/>
    <s v="Insufficient Data"/>
    <s v="Missing Information"/>
    <s v="Exclude"/>
    <d v="2025-01-18T00:00:00"/>
    <d v="2025-01-18T00:00:00"/>
    <s v="Yes"/>
    <s v="Retail"/>
    <s v="Delhi"/>
    <s v="Delhi"/>
    <n v="-4.0999999999999996"/>
    <s v="Loss Making Sales"/>
    <s v="Exclude"/>
  </r>
  <r>
    <n v="3408"/>
    <s v="Men"/>
    <x v="4"/>
    <x v="8"/>
    <s v="XL"/>
    <x v="0"/>
    <x v="2"/>
    <s v="Yes"/>
    <m/>
    <s v="Available"/>
    <m/>
    <m/>
    <s v="Invalid"/>
    <s v="Exclude"/>
    <n v="0"/>
    <s v="Insufficient Data"/>
    <s v="Missing Information"/>
    <s v="Exclude"/>
    <d v="2025-02-28T00:00:00"/>
    <d v="2025-02-28T00:00:00"/>
    <s v="Yes"/>
    <s v="Retail"/>
    <s v="Delhi"/>
    <s v="Delhi"/>
    <n v="1675.58"/>
    <s v="Valid Profit"/>
    <s v="Include"/>
  </r>
  <r>
    <n v="3409"/>
    <s v="Kids"/>
    <x v="3"/>
    <x v="10"/>
    <s v="M"/>
    <x v="0"/>
    <x v="0"/>
    <s v="Yes"/>
    <n v="1"/>
    <s v="Sold"/>
    <n v="6312.01"/>
    <n v="0.3"/>
    <s v="Valid"/>
    <s v="Include"/>
    <n v="4418.41"/>
    <n v="4418.4070000000002"/>
    <s v="Valid Revenue"/>
    <s v="Include"/>
    <d v="2024-09-08T00:00:00"/>
    <d v="2024-09-08T00:00:00"/>
    <s v="Yes"/>
    <s v="Retail"/>
    <s v="Delhi"/>
    <s v="Delhi"/>
    <n v="-1106.07"/>
    <s v="Loss Making Sales"/>
    <s v="Exclude"/>
  </r>
  <r>
    <n v="3410"/>
    <s v="Kids"/>
    <x v="3"/>
    <x v="11"/>
    <m/>
    <x v="2"/>
    <x v="4"/>
    <s v="No"/>
    <n v="0"/>
    <s v="Available"/>
    <m/>
    <m/>
    <s v="Invalid"/>
    <s v="Exclude"/>
    <n v="0"/>
    <s v="Insufficient Data"/>
    <s v="Missing Information"/>
    <s v="Exclude"/>
    <d v="2025-01-01T00:00:00"/>
    <d v="2025-01-01T00:00:00"/>
    <s v="Yes"/>
    <s v="Retail"/>
    <s v="Hyderabad"/>
    <s v="Hyderabad"/>
    <n v="2396.5500000000002"/>
    <s v="Valid Profit"/>
    <s v="Include"/>
  </r>
  <r>
    <n v="3411"/>
    <s v="Kids"/>
    <x v="1"/>
    <x v="6"/>
    <n v="9"/>
    <x v="1"/>
    <x v="5"/>
    <s v="Yes"/>
    <n v="0"/>
    <s v="Available"/>
    <m/>
    <m/>
    <s v="Invalid"/>
    <s v="Exclude"/>
    <n v="0"/>
    <s v="Insufficient Data"/>
    <s v="Missing Information"/>
    <s v="Exclude"/>
    <m/>
    <s v="Missing Date"/>
    <s v="No"/>
    <s v="Retail"/>
    <s v="Pune"/>
    <s v="Pune"/>
    <n v="-970.59"/>
    <s v="Loss Making Sales"/>
    <s v="Exclude"/>
  </r>
  <r>
    <n v="3412"/>
    <s v="Men"/>
    <x v="0"/>
    <x v="5"/>
    <s v="XL"/>
    <x v="0"/>
    <x v="2"/>
    <s v="Yes"/>
    <m/>
    <s v="Available"/>
    <n v="6983.68"/>
    <m/>
    <s v="Invalid"/>
    <s v="Exclude"/>
    <n v="0"/>
    <s v="Insufficient Data"/>
    <s v="Missing Information"/>
    <s v="Exclude"/>
    <m/>
    <s v="Missing Date"/>
    <s v="No"/>
    <s v="Online"/>
    <s v="Hyderabad"/>
    <s v="Hyderabad"/>
    <n v="2789.29"/>
    <s v="Valid Profit"/>
    <s v="Include"/>
  </r>
  <r>
    <n v="3413"/>
    <s v="Kids"/>
    <x v="1"/>
    <x v="15"/>
    <s v="XL"/>
    <x v="0"/>
    <x v="2"/>
    <s v="Yes"/>
    <n v="2"/>
    <s v="Sold"/>
    <m/>
    <m/>
    <s v="Invalid"/>
    <s v="Exclude"/>
    <n v="0"/>
    <s v="Insufficient Data"/>
    <s v="Missing Information"/>
    <s v="Exclude"/>
    <d v="2023-07-31T00:00:00"/>
    <d v="2023-07-31T00:00:00"/>
    <s v="Yes"/>
    <s v="Online"/>
    <s v="Hyderabad"/>
    <s v="Hyderabad"/>
    <n v="2752.65"/>
    <s v="Valid Profit"/>
    <s v="Include"/>
  </r>
  <r>
    <n v="3414"/>
    <s v="Men"/>
    <x v="2"/>
    <x v="17"/>
    <n v="7"/>
    <x v="1"/>
    <x v="8"/>
    <s v="Yes"/>
    <n v="4"/>
    <s v="Sold"/>
    <n v="9996.2199999999993"/>
    <m/>
    <s v="Invalid"/>
    <s v="Exclude"/>
    <n v="0"/>
    <n v="39984.879999999997"/>
    <s v="Valid Revenue"/>
    <s v="Include"/>
    <d v="2025-01-21T00:00:00"/>
    <d v="2025-01-21T00:00:00"/>
    <s v="Yes"/>
    <s v="Online"/>
    <s v="Mumbai"/>
    <s v="Mumbai"/>
    <n v="520.63"/>
    <s v="Valid Profit"/>
    <s v="Include"/>
  </r>
  <r>
    <n v="3415"/>
    <s v="Kids"/>
    <x v="4"/>
    <x v="8"/>
    <s v="L"/>
    <x v="0"/>
    <x v="1"/>
    <s v="Yes"/>
    <n v="-1"/>
    <s v="Check Return/Refund"/>
    <n v="6165.08"/>
    <m/>
    <s v="Invalid"/>
    <s v="Exclude"/>
    <n v="0"/>
    <n v="-6165.08"/>
    <s v="Negative Revenue"/>
    <s v="Exclude"/>
    <d v="2024-03-06T00:00:00"/>
    <d v="2024-03-06T00:00:00"/>
    <s v="Yes"/>
    <s v="Online"/>
    <s v="Hyderabad"/>
    <s v="Hyderabad"/>
    <n v="-426.97"/>
    <s v="Loss Making Sales"/>
    <s v="Exclude"/>
  </r>
  <r>
    <n v="3416"/>
    <s v="Men"/>
    <x v="1"/>
    <x v="15"/>
    <s v="XL"/>
    <x v="0"/>
    <x v="2"/>
    <s v="Yes"/>
    <m/>
    <s v="Available"/>
    <n v="8954.59"/>
    <n v="0.33"/>
    <s v="Valid"/>
    <s v="Include"/>
    <n v="0"/>
    <s v="Insufficient Data"/>
    <s v="Missing Information"/>
    <s v="Exclude"/>
    <d v="2025-06-04T00:00:00"/>
    <d v="2025-06-04T00:00:00"/>
    <s v="Yes"/>
    <s v="Retail"/>
    <s v="Hyderabad"/>
    <s v="Hyderabad"/>
    <n v="-819.45"/>
    <s v="Loss Making Sales"/>
    <s v="Exclude"/>
  </r>
  <r>
    <n v="3417"/>
    <s v="Men"/>
    <x v="4"/>
    <x v="19"/>
    <s v="XL"/>
    <x v="0"/>
    <x v="2"/>
    <s v="Yes"/>
    <m/>
    <s v="Available"/>
    <n v="5700.61"/>
    <m/>
    <s v="Invalid"/>
    <s v="Exclude"/>
    <n v="0"/>
    <s v="Insufficient Data"/>
    <s v="Missing Information"/>
    <s v="Exclude"/>
    <d v="2025-03-30T00:00:00"/>
    <d v="2025-03-30T00:00:00"/>
    <s v="Yes"/>
    <s v="Online"/>
    <s v="Kolkata"/>
    <s v="Kolkata"/>
    <n v="-409.81"/>
    <s v="Loss Making Sales"/>
    <s v="Exclude"/>
  </r>
  <r>
    <n v="3418"/>
    <s v="Men"/>
    <x v="1"/>
    <x v="1"/>
    <s v="M"/>
    <x v="0"/>
    <x v="0"/>
    <s v="Yes"/>
    <n v="1"/>
    <s v="Sold"/>
    <m/>
    <n v="1.24"/>
    <s v="Invalid"/>
    <s v="Exclude"/>
    <n v="0"/>
    <s v="Insufficient Data"/>
    <s v="Missing Information"/>
    <s v="Exclude"/>
    <m/>
    <s v="Missing Date"/>
    <s v="No"/>
    <s v="Retail"/>
    <s v="Bangalore"/>
    <s v="Bangalore"/>
    <n v="639.28"/>
    <s v="Valid Profit"/>
    <s v="Include"/>
  </r>
  <r>
    <n v="3419"/>
    <s v="Kids"/>
    <x v="0"/>
    <x v="0"/>
    <m/>
    <x v="2"/>
    <x v="4"/>
    <s v="No"/>
    <n v="4"/>
    <s v="Sold"/>
    <m/>
    <n v="0.92"/>
    <s v="Valid"/>
    <s v="Include"/>
    <n v="0"/>
    <s v="Insufficient Data"/>
    <s v="Missing Information"/>
    <s v="Exclude"/>
    <m/>
    <s v="Missing Date"/>
    <s v="No"/>
    <s v="Online"/>
    <s v="Mumbai"/>
    <s v="Mumbai"/>
    <n v="-1180.1600000000001"/>
    <s v="Loss Making Sales"/>
    <s v="Exclude"/>
  </r>
  <r>
    <n v="3420"/>
    <s v="Women"/>
    <x v="1"/>
    <x v="2"/>
    <m/>
    <x v="2"/>
    <x v="4"/>
    <s v="No"/>
    <n v="1"/>
    <s v="Sold"/>
    <n v="3395.24"/>
    <m/>
    <s v="Invalid"/>
    <s v="Exclude"/>
    <n v="0"/>
    <n v="3395.24"/>
    <s v="Valid Revenue"/>
    <s v="Include"/>
    <m/>
    <s v="Missing Date"/>
    <s v="No"/>
    <s v="Online"/>
    <s v="Delhi"/>
    <s v="Delhi"/>
    <n v="1266.29"/>
    <s v="Valid Profit"/>
    <s v="Include"/>
  </r>
  <r>
    <n v="3421"/>
    <s v="Women"/>
    <x v="4"/>
    <x v="13"/>
    <s v="L"/>
    <x v="0"/>
    <x v="1"/>
    <s v="Yes"/>
    <m/>
    <s v="Available"/>
    <m/>
    <m/>
    <s v="Invalid"/>
    <s v="Exclude"/>
    <n v="0"/>
    <s v="Insufficient Data"/>
    <s v="Missing Information"/>
    <s v="Exclude"/>
    <d v="2024-12-07T00:00:00"/>
    <d v="2024-12-07T00:00:00"/>
    <s v="Yes"/>
    <s v="Online"/>
    <s v="Hyderabad"/>
    <s v="Hyderabad"/>
    <n v="-242.44"/>
    <s v="Loss Making Sales"/>
    <s v="Exclude"/>
  </r>
  <r>
    <n v="3422"/>
    <s v="Kids"/>
    <x v="0"/>
    <x v="9"/>
    <s v="XL"/>
    <x v="0"/>
    <x v="2"/>
    <s v="Yes"/>
    <m/>
    <s v="Available"/>
    <n v="3197.01"/>
    <m/>
    <s v="Invalid"/>
    <s v="Exclude"/>
    <n v="0"/>
    <s v="Insufficient Data"/>
    <s v="Missing Information"/>
    <s v="Exclude"/>
    <d v="2024-01-18T00:00:00"/>
    <d v="2024-01-18T00:00:00"/>
    <s v="Yes"/>
    <s v="Retail"/>
    <s v="Hyderabad"/>
    <s v="Hyderabad"/>
    <n v="2432.7600000000002"/>
    <s v="Valid Profit"/>
    <s v="Include"/>
  </r>
  <r>
    <n v="3423"/>
    <s v="Kids"/>
    <x v="4"/>
    <x v="12"/>
    <s v="L"/>
    <x v="0"/>
    <x v="1"/>
    <s v="Yes"/>
    <n v="2"/>
    <s v="Sold"/>
    <m/>
    <m/>
    <s v="Invalid"/>
    <s v="Exclude"/>
    <n v="0"/>
    <s v="Insufficient Data"/>
    <s v="Missing Information"/>
    <s v="Exclude"/>
    <d v="2024-08-06T00:00:00"/>
    <d v="2024-08-06T00:00:00"/>
    <s v="Yes"/>
    <s v="Retail"/>
    <s v="Mumbai"/>
    <s v="Mumbai"/>
    <n v="106"/>
    <s v="Valid Profit"/>
    <s v="Include"/>
  </r>
  <r>
    <n v="3424"/>
    <s v="Women"/>
    <x v="0"/>
    <x v="0"/>
    <s v="M"/>
    <x v="0"/>
    <x v="0"/>
    <s v="Yes"/>
    <m/>
    <s v="Available"/>
    <n v="7007.84"/>
    <n v="0.32"/>
    <s v="Valid"/>
    <s v="Include"/>
    <n v="0"/>
    <s v="Insufficient Data"/>
    <s v="Missing Information"/>
    <s v="Exclude"/>
    <d v="2025-02-11T00:00:00"/>
    <d v="2025-02-11T00:00:00"/>
    <s v="Yes"/>
    <s v="Online"/>
    <s v="Mumbai"/>
    <s v="Mumbai"/>
    <n v="1955.19"/>
    <s v="Valid Profit"/>
    <s v="Include"/>
  </r>
  <r>
    <n v="3425"/>
    <s v="Women"/>
    <x v="2"/>
    <x v="17"/>
    <m/>
    <x v="2"/>
    <x v="4"/>
    <s v="No"/>
    <n v="-1"/>
    <s v="Check Return/Refund"/>
    <n v="2276.09"/>
    <m/>
    <s v="Invalid"/>
    <s v="Exclude"/>
    <n v="0"/>
    <n v="-2276.09"/>
    <s v="Negative Revenue"/>
    <s v="Exclude"/>
    <d v="2024-07-25T00:00:00"/>
    <d v="2024-07-25T00:00:00"/>
    <s v="Yes"/>
    <s v="Online"/>
    <s v="Kolkata"/>
    <s v="Kolkata"/>
    <n v="2342.64"/>
    <s v="Invalid Profit"/>
    <s v="Exclude"/>
  </r>
  <r>
    <n v="3426"/>
    <s v="Men"/>
    <x v="3"/>
    <x v="11"/>
    <s v="L"/>
    <x v="0"/>
    <x v="1"/>
    <s v="Yes"/>
    <m/>
    <s v="Available"/>
    <n v="8124.38"/>
    <n v="1.1599999999999999"/>
    <s v="Invalid"/>
    <s v="Exclude"/>
    <n v="0"/>
    <s v="Insufficient Data"/>
    <s v="Missing Information"/>
    <s v="Exclude"/>
    <m/>
    <s v="Missing Date"/>
    <s v="No"/>
    <s v="Online"/>
    <s v="Delhi"/>
    <s v="Delhi"/>
    <n v="3119.24"/>
    <s v="Valid Profit"/>
    <s v="Include"/>
  </r>
  <r>
    <n v="3427"/>
    <s v="Men"/>
    <x v="3"/>
    <x v="16"/>
    <n v="8"/>
    <x v="1"/>
    <x v="10"/>
    <s v="Yes"/>
    <n v="1"/>
    <s v="Sold"/>
    <m/>
    <m/>
    <s v="Invalid"/>
    <s v="Exclude"/>
    <n v="0"/>
    <s v="Insufficient Data"/>
    <s v="Missing Information"/>
    <s v="Exclude"/>
    <m/>
    <s v="Missing Date"/>
    <s v="No"/>
    <s v="Retail"/>
    <s v="Mumbai"/>
    <s v="Mumbai"/>
    <n v="2741.85"/>
    <s v="Invalid Profit"/>
    <s v="Exclude"/>
  </r>
  <r>
    <n v="3428"/>
    <s v="Women"/>
    <x v="4"/>
    <x v="8"/>
    <n v="6"/>
    <x v="1"/>
    <x v="6"/>
    <s v="Yes"/>
    <n v="1"/>
    <s v="Sold"/>
    <n v="2825.86"/>
    <n v="0.23"/>
    <s v="Valid"/>
    <s v="Include"/>
    <n v="2175.91"/>
    <n v="2175.9122000000002"/>
    <s v="Valid Revenue"/>
    <s v="Include"/>
    <d v="2024-12-03T00:00:00"/>
    <d v="2024-12-03T00:00:00"/>
    <s v="Yes"/>
    <s v="Online"/>
    <s v="Bangalore"/>
    <s v="Bangalore"/>
    <n v="625.29999999999995"/>
    <s v="Valid Profit"/>
    <s v="Include"/>
  </r>
  <r>
    <n v="3429"/>
    <s v="Men"/>
    <x v="1"/>
    <x v="2"/>
    <n v="10"/>
    <x v="1"/>
    <x v="9"/>
    <s v="Yes"/>
    <n v="0"/>
    <s v="Available"/>
    <m/>
    <m/>
    <s v="Invalid"/>
    <s v="Exclude"/>
    <n v="0"/>
    <s v="Insufficient Data"/>
    <s v="Missing Information"/>
    <s v="Exclude"/>
    <d v="2025-07-06T00:00:00"/>
    <d v="2025-07-06T00:00:00"/>
    <s v="Yes"/>
    <s v="Retail"/>
    <s v="Delhi"/>
    <s v="Delhi"/>
    <n v="-77.97"/>
    <s v="Loss Making Sales"/>
    <s v="Exclude"/>
  </r>
  <r>
    <n v="3430"/>
    <s v="Men"/>
    <x v="0"/>
    <x v="5"/>
    <s v="M"/>
    <x v="0"/>
    <x v="0"/>
    <s v="Yes"/>
    <m/>
    <s v="Available"/>
    <n v="7036.03"/>
    <m/>
    <s v="Invalid"/>
    <s v="Exclude"/>
    <n v="0"/>
    <s v="Insufficient Data"/>
    <s v="Missing Information"/>
    <s v="Exclude"/>
    <m/>
    <s v="Missing Date"/>
    <s v="No"/>
    <s v="Online"/>
    <s v="bengaluru"/>
    <s v="Bengaluru"/>
    <n v="-890.2"/>
    <s v="Loss Making Sales"/>
    <s v="Exclude"/>
  </r>
  <r>
    <n v="3431"/>
    <s v="Women"/>
    <x v="0"/>
    <x v="9"/>
    <s v="L"/>
    <x v="0"/>
    <x v="1"/>
    <s v="Yes"/>
    <n v="-1"/>
    <s v="Check Return/Refund"/>
    <m/>
    <n v="0.96"/>
    <s v="Valid"/>
    <s v="Include"/>
    <n v="0"/>
    <s v="Insufficient Data"/>
    <s v="Missing Information"/>
    <s v="Exclude"/>
    <d v="2024-10-01T00:00:00"/>
    <d v="2024-10-01T00:00:00"/>
    <s v="Yes"/>
    <s v="Retail"/>
    <s v="Delhi"/>
    <s v="Delhi"/>
    <n v="3816.31"/>
    <s v="Valid Profit"/>
    <s v="Include"/>
  </r>
  <r>
    <n v="3432"/>
    <s v="Kids"/>
    <x v="4"/>
    <x v="12"/>
    <s v="XL"/>
    <x v="0"/>
    <x v="2"/>
    <s v="Yes"/>
    <m/>
    <s v="Available"/>
    <m/>
    <m/>
    <s v="Invalid"/>
    <s v="Exclude"/>
    <n v="0"/>
    <s v="Insufficient Data"/>
    <s v="Missing Information"/>
    <s v="Exclude"/>
    <d v="2025-06-03T00:00:00"/>
    <d v="2025-06-03T00:00:00"/>
    <s v="Yes"/>
    <s v="Online"/>
    <s v="Kolkata"/>
    <s v="Kolkata"/>
    <n v="-640.44000000000005"/>
    <s v="Loss Making Sales"/>
    <s v="Exclude"/>
  </r>
  <r>
    <n v="2028"/>
    <s v="Kids"/>
    <x v="2"/>
    <x v="7"/>
    <s v="XL"/>
    <x v="0"/>
    <x v="2"/>
    <s v="Yes"/>
    <n v="0"/>
    <s v="Available"/>
    <m/>
    <n v="0.95"/>
    <s v="Valid"/>
    <s v="Include"/>
    <n v="0"/>
    <s v="Insufficient Data"/>
    <s v="Missing Information"/>
    <s v="Exclude"/>
    <d v="2025-01-02T00:00:00"/>
    <d v="2025-01-02T00:00:00"/>
    <s v="Yes"/>
    <s v="Online"/>
    <s v="Delhi"/>
    <s v="Delhi"/>
    <n v="2511.65"/>
    <s v="Valid Profit"/>
    <s v="Include"/>
  </r>
  <r>
    <n v="3434"/>
    <s v="Kids"/>
    <x v="4"/>
    <x v="8"/>
    <s v="XL"/>
    <x v="0"/>
    <x v="2"/>
    <s v="Yes"/>
    <m/>
    <s v="Available"/>
    <n v="8741.65"/>
    <m/>
    <s v="Invalid"/>
    <s v="Exclude"/>
    <n v="0"/>
    <s v="Insufficient Data"/>
    <s v="Missing Information"/>
    <s v="Exclude"/>
    <d v="2024-10-21T00:00:00"/>
    <d v="2024-10-21T00:00:00"/>
    <s v="Yes"/>
    <s v="Online"/>
    <s v="Delhi"/>
    <s v="Delhi"/>
    <n v="570.25"/>
    <s v="Valid Profit"/>
    <s v="Include"/>
  </r>
  <r>
    <n v="3435"/>
    <s v="Men"/>
    <x v="0"/>
    <x v="0"/>
    <m/>
    <x v="2"/>
    <x v="4"/>
    <s v="No"/>
    <n v="4"/>
    <s v="Sold"/>
    <m/>
    <m/>
    <s v="Invalid"/>
    <s v="Exclude"/>
    <n v="0"/>
    <s v="Insufficient Data"/>
    <s v="Missing Information"/>
    <s v="Exclude"/>
    <m/>
    <s v="Missing Date"/>
    <s v="No"/>
    <s v="Online"/>
    <s v="Delhi"/>
    <s v="Delhi"/>
    <n v="2936.54"/>
    <s v="Valid Profit"/>
    <s v="Include"/>
  </r>
  <r>
    <n v="3436"/>
    <s v="Kids"/>
    <x v="1"/>
    <x v="6"/>
    <s v="L"/>
    <x v="0"/>
    <x v="1"/>
    <s v="Yes"/>
    <m/>
    <s v="Available"/>
    <m/>
    <m/>
    <s v="Invalid"/>
    <s v="Exclude"/>
    <n v="0"/>
    <s v="Insufficient Data"/>
    <s v="Missing Information"/>
    <s v="Exclude"/>
    <d v="2025-06-11T00:00:00"/>
    <d v="2025-06-11T00:00:00"/>
    <s v="Yes"/>
    <s v="Retail"/>
    <s v="Bangalore"/>
    <s v="Bangalore"/>
    <n v="2107.65"/>
    <s v="Valid Profit"/>
    <s v="Include"/>
  </r>
  <r>
    <n v="3437"/>
    <s v="Kids"/>
    <x v="1"/>
    <x v="1"/>
    <s v="M"/>
    <x v="0"/>
    <x v="0"/>
    <s v="Yes"/>
    <m/>
    <s v="Available"/>
    <m/>
    <m/>
    <s v="Invalid"/>
    <s v="Exclude"/>
    <n v="0"/>
    <s v="Insufficient Data"/>
    <s v="Missing Information"/>
    <s v="Exclude"/>
    <d v="2024-05-10T00:00:00"/>
    <d v="2024-05-10T00:00:00"/>
    <s v="Yes"/>
    <s v="Retail"/>
    <s v="Mumbai"/>
    <s v="Mumbai"/>
    <n v="-113.52"/>
    <s v="Loss Making Sales"/>
    <s v="Exclude"/>
  </r>
  <r>
    <n v="3438"/>
    <s v="Women"/>
    <x v="1"/>
    <x v="15"/>
    <n v="7"/>
    <x v="1"/>
    <x v="8"/>
    <s v="Yes"/>
    <n v="3"/>
    <s v="Sold"/>
    <m/>
    <n v="0.18"/>
    <s v="Valid"/>
    <s v="Include"/>
    <n v="0"/>
    <s v="Insufficient Data"/>
    <s v="Missing Information"/>
    <s v="Exclude"/>
    <d v="2024-09-05T00:00:00"/>
    <d v="2024-09-05T00:00:00"/>
    <s v="Yes"/>
    <s v="Retail"/>
    <s v="Hyderabad"/>
    <s v="Hyderabad"/>
    <n v="1669.74"/>
    <s v="Valid Profit"/>
    <s v="Include"/>
  </r>
  <r>
    <n v="2043"/>
    <s v="Kids"/>
    <x v="3"/>
    <x v="4"/>
    <n v="6"/>
    <x v="1"/>
    <x v="6"/>
    <s v="Yes"/>
    <m/>
    <s v="Available"/>
    <n v="5395.6"/>
    <n v="0.06"/>
    <s v="Valid"/>
    <s v="Include"/>
    <n v="0"/>
    <s v="Insufficient Data"/>
    <s v="Missing Information"/>
    <s v="Exclude"/>
    <d v="2025-03-07T00:00:00"/>
    <d v="2025-03-07T00:00:00"/>
    <s v="Yes"/>
    <s v="Online"/>
    <s v="Delhi"/>
    <s v="Delhi"/>
    <n v="2992.96"/>
    <s v="Valid Profit"/>
    <s v="Include"/>
  </r>
  <r>
    <n v="3440"/>
    <s v="Kids"/>
    <x v="2"/>
    <x v="7"/>
    <s v="M"/>
    <x v="0"/>
    <x v="0"/>
    <s v="Yes"/>
    <n v="3"/>
    <s v="Sold"/>
    <m/>
    <m/>
    <s v="Invalid"/>
    <s v="Exclude"/>
    <n v="0"/>
    <s v="Insufficient Data"/>
    <s v="Missing Information"/>
    <s v="Exclude"/>
    <m/>
    <s v="Missing Date"/>
    <s v="No"/>
    <s v="Online"/>
    <s v="Mumbai"/>
    <s v="Mumbai"/>
    <n v="-510.72"/>
    <s v="Loss Making Sales"/>
    <s v="Exclude"/>
  </r>
  <r>
    <n v="3441"/>
    <s v="Kids"/>
    <x v="3"/>
    <x v="11"/>
    <n v="12"/>
    <x v="1"/>
    <x v="7"/>
    <s v="Yes"/>
    <n v="2"/>
    <s v="Sold"/>
    <n v="9313.98"/>
    <m/>
    <s v="Invalid"/>
    <s v="Exclude"/>
    <n v="0"/>
    <n v="18627.96"/>
    <s v="Valid Revenue"/>
    <s v="Include"/>
    <d v="2025-05-08T00:00:00"/>
    <d v="2025-05-08T00:00:00"/>
    <s v="Yes"/>
    <s v="Retail"/>
    <s v="Delhi"/>
    <s v="Delhi"/>
    <n v="3301.27"/>
    <s v="Valid Profit"/>
    <s v="Include"/>
  </r>
  <r>
    <n v="3442"/>
    <s v="Kids"/>
    <x v="4"/>
    <x v="13"/>
    <s v="XL"/>
    <x v="0"/>
    <x v="2"/>
    <s v="Yes"/>
    <n v="4"/>
    <s v="Sold"/>
    <m/>
    <m/>
    <s v="Invalid"/>
    <s v="Exclude"/>
    <n v="0"/>
    <s v="Insufficient Data"/>
    <s v="Missing Information"/>
    <s v="Exclude"/>
    <d v="2025-01-21T00:00:00"/>
    <d v="2025-01-21T00:00:00"/>
    <s v="Yes"/>
    <s v="Online"/>
    <s v="Mumbai"/>
    <s v="Mumbai"/>
    <n v="3129.5"/>
    <s v="Valid Profit"/>
    <s v="Include"/>
  </r>
  <r>
    <n v="3443"/>
    <s v="Kids"/>
    <x v="4"/>
    <x v="13"/>
    <n v="8"/>
    <x v="1"/>
    <x v="10"/>
    <s v="Yes"/>
    <m/>
    <s v="Available"/>
    <n v="2989.01"/>
    <m/>
    <s v="Invalid"/>
    <s v="Exclude"/>
    <n v="0"/>
    <s v="Insufficient Data"/>
    <s v="Missing Information"/>
    <s v="Exclude"/>
    <m/>
    <s v="Missing Date"/>
    <s v="No"/>
    <s v="Retail"/>
    <s v="Mumbai"/>
    <s v="Mumbai"/>
    <n v="3549.06"/>
    <s v="Valid Profit"/>
    <s v="Include"/>
  </r>
  <r>
    <n v="3444"/>
    <s v="Men"/>
    <x v="4"/>
    <x v="19"/>
    <s v="L"/>
    <x v="0"/>
    <x v="1"/>
    <s v="Yes"/>
    <m/>
    <s v="Available"/>
    <m/>
    <m/>
    <s v="Invalid"/>
    <s v="Exclude"/>
    <n v="0"/>
    <s v="Insufficient Data"/>
    <s v="Missing Information"/>
    <s v="Exclude"/>
    <d v="2025-07-04T00:00:00"/>
    <d v="2025-07-04T00:00:00"/>
    <s v="Yes"/>
    <s v="Online"/>
    <s v="Kolkata"/>
    <s v="Kolkata"/>
    <n v="-382.31"/>
    <s v="Loss Making Sales"/>
    <s v="Exclude"/>
  </r>
  <r>
    <n v="3445"/>
    <s v="Men"/>
    <x v="2"/>
    <x v="3"/>
    <n v="10"/>
    <x v="1"/>
    <x v="9"/>
    <s v="Yes"/>
    <n v="-1"/>
    <s v="Check Return/Refund"/>
    <n v="4693.8100000000004"/>
    <m/>
    <s v="Invalid"/>
    <s v="Exclude"/>
    <n v="0"/>
    <n v="-4693.8100000000004"/>
    <s v="Negative Revenue"/>
    <s v="Exclude"/>
    <m/>
    <s v="Missing Date"/>
    <s v="No"/>
    <s v="Retail"/>
    <s v="Bangalore"/>
    <s v="Bangalore"/>
    <n v="3658.04"/>
    <s v="Invalid Profit"/>
    <s v="Exclude"/>
  </r>
  <r>
    <n v="3446"/>
    <s v="Men"/>
    <x v="2"/>
    <x v="17"/>
    <n v="8"/>
    <x v="1"/>
    <x v="10"/>
    <s v="Yes"/>
    <m/>
    <s v="Available"/>
    <m/>
    <m/>
    <s v="Invalid"/>
    <s v="Exclude"/>
    <n v="0"/>
    <s v="Insufficient Data"/>
    <s v="Missing Information"/>
    <s v="Exclude"/>
    <d v="2024-09-07T00:00:00"/>
    <d v="2024-09-07T00:00:00"/>
    <s v="Yes"/>
    <s v="Retail"/>
    <s v="Bangalore"/>
    <s v="Bangalore"/>
    <n v="1680.5"/>
    <s v="Valid Profit"/>
    <s v="Include"/>
  </r>
  <r>
    <n v="3447"/>
    <s v="Women"/>
    <x v="4"/>
    <x v="19"/>
    <s v="M"/>
    <x v="0"/>
    <x v="0"/>
    <s v="Yes"/>
    <m/>
    <s v="Available"/>
    <m/>
    <m/>
    <s v="Invalid"/>
    <s v="Exclude"/>
    <n v="0"/>
    <s v="Insufficient Data"/>
    <s v="Missing Information"/>
    <s v="Exclude"/>
    <d v="2025-05-14T00:00:00"/>
    <d v="2025-05-14T00:00:00"/>
    <s v="Yes"/>
    <s v="Retail"/>
    <s v="Hyderabad"/>
    <s v="Hyderabad"/>
    <n v="1860.15"/>
    <s v="Invalid Profit"/>
    <s v="Exclude"/>
  </r>
  <r>
    <n v="2038"/>
    <s v="Kids"/>
    <x v="2"/>
    <x v="18"/>
    <m/>
    <x v="2"/>
    <x v="4"/>
    <s v="No"/>
    <m/>
    <s v="Available"/>
    <n v="7609.9"/>
    <n v="0.05"/>
    <s v="Valid"/>
    <s v="Include"/>
    <n v="0"/>
    <s v="Insufficient Data"/>
    <s v="Missing Information"/>
    <s v="Exclude"/>
    <m/>
    <s v="Missing Date"/>
    <s v="No"/>
    <s v="Online"/>
    <s v="Delhi"/>
    <s v="Delhi"/>
    <n v="788.86"/>
    <s v="Valid Profit"/>
    <s v="Include"/>
  </r>
  <r>
    <n v="3449"/>
    <s v="Men"/>
    <x v="0"/>
    <x v="14"/>
    <m/>
    <x v="2"/>
    <x v="4"/>
    <s v="No"/>
    <n v="0"/>
    <s v="Available"/>
    <m/>
    <n v="0.25"/>
    <s v="Valid"/>
    <s v="Include"/>
    <n v="0"/>
    <s v="Insufficient Data"/>
    <s v="Missing Information"/>
    <s v="Exclude"/>
    <d v="2025-02-21T00:00:00"/>
    <d v="2025-02-21T00:00:00"/>
    <s v="Yes"/>
    <s v="Retail"/>
    <s v="Delhi"/>
    <s v="Delhi"/>
    <n v="1586.59"/>
    <s v="Valid Profit"/>
    <s v="Include"/>
  </r>
  <r>
    <n v="3450"/>
    <s v="Men"/>
    <x v="3"/>
    <x v="4"/>
    <s v="M"/>
    <x v="0"/>
    <x v="0"/>
    <s v="Yes"/>
    <n v="3"/>
    <s v="Sold"/>
    <m/>
    <m/>
    <s v="Invalid"/>
    <s v="Exclude"/>
    <n v="0"/>
    <s v="Insufficient Data"/>
    <s v="Missing Information"/>
    <s v="Exclude"/>
    <d v="2024-01-16T00:00:00"/>
    <d v="2024-01-16T00:00:00"/>
    <s v="Yes"/>
    <s v="Retail"/>
    <s v="bengaluru"/>
    <s v="Bengaluru"/>
    <n v="904.82"/>
    <s v="Valid Profit"/>
    <s v="Include"/>
  </r>
  <r>
    <n v="3451"/>
    <s v="Men"/>
    <x v="0"/>
    <x v="0"/>
    <n v="7"/>
    <x v="1"/>
    <x v="8"/>
    <s v="Yes"/>
    <m/>
    <s v="Available"/>
    <m/>
    <m/>
    <s v="Invalid"/>
    <s v="Exclude"/>
    <n v="0"/>
    <s v="Insufficient Data"/>
    <s v="Missing Information"/>
    <s v="Exclude"/>
    <d v="2025-07-05T00:00:00"/>
    <d v="2025-07-05T00:00:00"/>
    <s v="Yes"/>
    <s v="Retail"/>
    <s v="Mumbai"/>
    <s v="Mumbai"/>
    <n v="720.76"/>
    <s v="Valid Profit"/>
    <s v="Include"/>
  </r>
  <r>
    <n v="3452"/>
    <s v="Men"/>
    <x v="0"/>
    <x v="0"/>
    <n v="11"/>
    <x v="1"/>
    <x v="3"/>
    <s v="Yes"/>
    <m/>
    <s v="Available"/>
    <m/>
    <m/>
    <s v="Invalid"/>
    <s v="Exclude"/>
    <n v="0"/>
    <s v="Insufficient Data"/>
    <s v="Missing Information"/>
    <s v="Exclude"/>
    <d v="2024-08-05T00:00:00"/>
    <d v="2024-08-05T00:00:00"/>
    <s v="Yes"/>
    <s v="Online"/>
    <s v="Delhi"/>
    <s v="Delhi"/>
    <n v="1239.1099999999999"/>
    <s v="Valid Profit"/>
    <s v="Include"/>
  </r>
  <r>
    <n v="3453"/>
    <s v="Kids"/>
    <x v="1"/>
    <x v="15"/>
    <m/>
    <x v="2"/>
    <x v="4"/>
    <s v="No"/>
    <n v="0"/>
    <s v="Available"/>
    <n v="2033.28"/>
    <m/>
    <s v="Invalid"/>
    <s v="Exclude"/>
    <n v="0"/>
    <n v="0"/>
    <s v="No Recorded Revenue"/>
    <s v="Exclude"/>
    <d v="2024-12-05T00:00:00"/>
    <d v="2024-12-05T00:00:00"/>
    <s v="Yes"/>
    <s v="Retail"/>
    <s v="Delhi"/>
    <s v="Delhi"/>
    <n v="2003.05"/>
    <s v="Invalid Profit"/>
    <s v="Exclude"/>
  </r>
  <r>
    <n v="3454"/>
    <s v="Kids"/>
    <x v="4"/>
    <x v="13"/>
    <s v="XL"/>
    <x v="0"/>
    <x v="2"/>
    <s v="Yes"/>
    <n v="2"/>
    <s v="Sold"/>
    <m/>
    <m/>
    <s v="Invalid"/>
    <s v="Exclude"/>
    <n v="0"/>
    <s v="Insufficient Data"/>
    <s v="Missing Information"/>
    <s v="Exclude"/>
    <m/>
    <s v="Missing Date"/>
    <s v="No"/>
    <s v="Online"/>
    <s v="Delhi"/>
    <s v="Delhi"/>
    <n v="2313.9499999999998"/>
    <s v="Valid Profit"/>
    <s v="Include"/>
  </r>
  <r>
    <n v="3455"/>
    <s v="Women"/>
    <x v="1"/>
    <x v="2"/>
    <m/>
    <x v="2"/>
    <x v="4"/>
    <s v="No"/>
    <m/>
    <s v="Available"/>
    <n v="5947.51"/>
    <m/>
    <s v="Invalid"/>
    <s v="Exclude"/>
    <n v="0"/>
    <s v="Insufficient Data"/>
    <s v="Missing Information"/>
    <s v="Exclude"/>
    <d v="2025-01-17T00:00:00"/>
    <d v="2025-01-17T00:00:00"/>
    <s v="Yes"/>
    <s v="Retail"/>
    <s v="Hyderabad"/>
    <s v="Hyderabad"/>
    <n v="1352.56"/>
    <s v="Invalid Profit"/>
    <s v="Exclude"/>
  </r>
  <r>
    <n v="3456"/>
    <s v="Women"/>
    <x v="4"/>
    <x v="8"/>
    <n v="12"/>
    <x v="1"/>
    <x v="7"/>
    <s v="Yes"/>
    <n v="-1"/>
    <s v="Check Return/Refund"/>
    <n v="3011.32"/>
    <m/>
    <s v="Invalid"/>
    <s v="Exclude"/>
    <n v="0"/>
    <n v="-3011.32"/>
    <s v="Negative Revenue"/>
    <s v="Exclude"/>
    <m/>
    <s v="Missing Date"/>
    <s v="No"/>
    <s v="Online"/>
    <s v="Delhi"/>
    <s v="Delhi"/>
    <n v="2531.2199999999998"/>
    <s v="Invalid Profit"/>
    <s v="Exclude"/>
  </r>
  <r>
    <n v="3457"/>
    <s v="Women"/>
    <x v="0"/>
    <x v="5"/>
    <n v="11"/>
    <x v="1"/>
    <x v="3"/>
    <s v="Yes"/>
    <m/>
    <s v="Available"/>
    <m/>
    <n v="0.81"/>
    <s v="Valid"/>
    <s v="Include"/>
    <n v="0"/>
    <s v="Insufficient Data"/>
    <s v="Missing Information"/>
    <s v="Exclude"/>
    <d v="2025-02-24T00:00:00"/>
    <d v="2025-02-24T00:00:00"/>
    <s v="Yes"/>
    <s v="Online"/>
    <s v="Pune"/>
    <s v="Pune"/>
    <n v="3777.72"/>
    <s v="Valid Profit"/>
    <s v="Include"/>
  </r>
  <r>
    <n v="3458"/>
    <s v="Women"/>
    <x v="3"/>
    <x v="16"/>
    <m/>
    <x v="2"/>
    <x v="4"/>
    <s v="No"/>
    <m/>
    <s v="Available"/>
    <m/>
    <n v="0.83"/>
    <s v="Valid"/>
    <s v="Include"/>
    <n v="0"/>
    <s v="Insufficient Data"/>
    <s v="Missing Information"/>
    <s v="Exclude"/>
    <d v="2025-01-22T00:00:00"/>
    <d v="2025-01-22T00:00:00"/>
    <s v="Yes"/>
    <s v="Online"/>
    <s v="Mumbai"/>
    <s v="Mumbai"/>
    <n v="257.87"/>
    <s v="Invalid Profit"/>
    <s v="Exclude"/>
  </r>
  <r>
    <n v="3459"/>
    <s v="Men"/>
    <x v="2"/>
    <x v="3"/>
    <m/>
    <x v="2"/>
    <x v="4"/>
    <s v="No"/>
    <m/>
    <s v="Available"/>
    <n v="6100.23"/>
    <m/>
    <s v="Invalid"/>
    <s v="Exclude"/>
    <n v="0"/>
    <s v="Insufficient Data"/>
    <s v="Missing Information"/>
    <s v="Exclude"/>
    <d v="2025-03-27T00:00:00"/>
    <d v="2025-03-27T00:00:00"/>
    <s v="Yes"/>
    <s v="Retail"/>
    <s v="Hyderabad"/>
    <s v="Hyderabad"/>
    <n v="2745.91"/>
    <s v="Valid Profit"/>
    <s v="Include"/>
  </r>
  <r>
    <n v="3460"/>
    <s v="Women"/>
    <x v="3"/>
    <x v="4"/>
    <s v="XL"/>
    <x v="0"/>
    <x v="2"/>
    <s v="Yes"/>
    <n v="0"/>
    <s v="Available"/>
    <n v="5403.67"/>
    <m/>
    <s v="Invalid"/>
    <s v="Exclude"/>
    <n v="0"/>
    <n v="0"/>
    <s v="No Recorded Revenue"/>
    <s v="Exclude"/>
    <m/>
    <s v="Missing Date"/>
    <s v="No"/>
    <s v="Online"/>
    <s v="Pune"/>
    <s v="Pune"/>
    <n v="1372.6"/>
    <s v="Invalid Profit"/>
    <s v="Exclude"/>
  </r>
  <r>
    <n v="2004"/>
    <s v="Kids"/>
    <x v="3"/>
    <x v="11"/>
    <n v="10"/>
    <x v="1"/>
    <x v="9"/>
    <s v="Yes"/>
    <n v="1"/>
    <s v="Sold"/>
    <m/>
    <m/>
    <s v="Invalid"/>
    <s v="Exclude"/>
    <n v="0"/>
    <s v="Insufficient Data"/>
    <s v="Missing Information"/>
    <s v="Exclude"/>
    <m/>
    <s v="Missing Date"/>
    <s v="No"/>
    <s v="Online"/>
    <s v="Hyderabad"/>
    <s v="Hyderabad"/>
    <n v="2588.88"/>
    <s v="Valid Profit"/>
    <s v="Include"/>
  </r>
  <r>
    <n v="3462"/>
    <s v="Women"/>
    <x v="4"/>
    <x v="12"/>
    <m/>
    <x v="2"/>
    <x v="4"/>
    <s v="No"/>
    <n v="3"/>
    <s v="Sold"/>
    <n v="2610.98"/>
    <m/>
    <s v="Invalid"/>
    <s v="Exclude"/>
    <n v="0"/>
    <n v="7832.9400000000005"/>
    <s v="Valid Revenue"/>
    <s v="Include"/>
    <d v="2024-12-21T00:00:00"/>
    <d v="2024-12-21T00:00:00"/>
    <s v="Yes"/>
    <s v="Retail"/>
    <s v="Bangalore"/>
    <s v="Bangalore"/>
    <n v="274.97000000000003"/>
    <s v="Invalid Profit"/>
    <s v="Exclude"/>
  </r>
  <r>
    <n v="3463"/>
    <s v="Women"/>
    <x v="1"/>
    <x v="15"/>
    <n v="12"/>
    <x v="1"/>
    <x v="7"/>
    <s v="Yes"/>
    <n v="1"/>
    <s v="Sold"/>
    <m/>
    <m/>
    <s v="Invalid"/>
    <s v="Exclude"/>
    <n v="0"/>
    <s v="Insufficient Data"/>
    <s v="Missing Information"/>
    <s v="Exclude"/>
    <d v="2025-02-24T00:00:00"/>
    <d v="2025-02-24T00:00:00"/>
    <s v="Yes"/>
    <s v="Retail"/>
    <s v="Pune"/>
    <s v="Pune"/>
    <n v="1853.7"/>
    <s v="Valid Profit"/>
    <s v="Include"/>
  </r>
  <r>
    <n v="3464"/>
    <s v="Kids"/>
    <x v="0"/>
    <x v="5"/>
    <s v="XL"/>
    <x v="0"/>
    <x v="2"/>
    <s v="Yes"/>
    <n v="0"/>
    <s v="Available"/>
    <n v="3362.64"/>
    <m/>
    <s v="Invalid"/>
    <s v="Exclude"/>
    <n v="0"/>
    <n v="0"/>
    <s v="No Recorded Revenue"/>
    <s v="Exclude"/>
    <m/>
    <s v="Missing Date"/>
    <s v="No"/>
    <s v="Online"/>
    <s v="bengaluru"/>
    <s v="Bengaluru"/>
    <n v="1587.01"/>
    <s v="Invalid Profit"/>
    <s v="Exclude"/>
  </r>
  <r>
    <n v="3465"/>
    <s v="Men"/>
    <x v="2"/>
    <x v="17"/>
    <m/>
    <x v="2"/>
    <x v="4"/>
    <s v="No"/>
    <n v="2"/>
    <s v="Sold"/>
    <m/>
    <m/>
    <s v="Invalid"/>
    <s v="Exclude"/>
    <n v="0"/>
    <s v="Insufficient Data"/>
    <s v="Missing Information"/>
    <s v="Exclude"/>
    <d v="2023-11-29T00:00:00"/>
    <d v="2023-11-29T00:00:00"/>
    <s v="Yes"/>
    <s v="Online"/>
    <s v="Delhi"/>
    <s v="Delhi"/>
    <n v="1698.7"/>
    <s v="Valid Profit"/>
    <s v="Include"/>
  </r>
  <r>
    <n v="3466"/>
    <s v="Men"/>
    <x v="4"/>
    <x v="12"/>
    <m/>
    <x v="2"/>
    <x v="4"/>
    <s v="No"/>
    <n v="2"/>
    <s v="Sold"/>
    <n v="6498.22"/>
    <n v="0.5"/>
    <s v="Valid"/>
    <s v="Include"/>
    <n v="6498.22"/>
    <n v="6498.22"/>
    <s v="Valid Revenue"/>
    <s v="Include"/>
    <d v="2024-10-24T00:00:00"/>
    <d v="2024-10-24T00:00:00"/>
    <s v="Yes"/>
    <s v="Retail"/>
    <s v="Mumbai"/>
    <s v="Mumbai"/>
    <n v="-360.53"/>
    <s v="Loss Making Sales"/>
    <s v="Exclude"/>
  </r>
  <r>
    <n v="3467"/>
    <s v="Men"/>
    <x v="2"/>
    <x v="18"/>
    <s v="M"/>
    <x v="0"/>
    <x v="0"/>
    <s v="Yes"/>
    <n v="2"/>
    <s v="Sold"/>
    <m/>
    <m/>
    <s v="Invalid"/>
    <s v="Exclude"/>
    <n v="0"/>
    <s v="Insufficient Data"/>
    <s v="Missing Information"/>
    <s v="Exclude"/>
    <d v="2025-03-13T00:00:00"/>
    <d v="2025-03-13T00:00:00"/>
    <s v="Yes"/>
    <s v="Online"/>
    <s v="bengaluru"/>
    <s v="Bengaluru"/>
    <n v="1472.83"/>
    <s v="Valid Profit"/>
    <s v="Include"/>
  </r>
  <r>
    <n v="3468"/>
    <s v="Men"/>
    <x v="1"/>
    <x v="15"/>
    <m/>
    <x v="2"/>
    <x v="4"/>
    <s v="No"/>
    <n v="4"/>
    <s v="Sold"/>
    <n v="9577.99"/>
    <n v="0.93"/>
    <s v="Valid"/>
    <s v="Include"/>
    <n v="2681.84"/>
    <n v="2681.8371999999981"/>
    <s v="Valid Revenue"/>
    <s v="Include"/>
    <m/>
    <s v="Missing Date"/>
    <s v="No"/>
    <s v="Online"/>
    <s v="Kolkata"/>
    <s v="Kolkata"/>
    <n v="-259.93"/>
    <s v="Loss Making Sales"/>
    <s v="Exclude"/>
  </r>
  <r>
    <n v="3469"/>
    <s v="Kids"/>
    <x v="3"/>
    <x v="10"/>
    <n v="10"/>
    <x v="1"/>
    <x v="9"/>
    <s v="Yes"/>
    <n v="1"/>
    <s v="Sold"/>
    <n v="4590.24"/>
    <m/>
    <s v="Invalid"/>
    <s v="Exclude"/>
    <n v="0"/>
    <n v="4590.24"/>
    <s v="Valid Revenue"/>
    <s v="Include"/>
    <d v="2024-10-01T00:00:00"/>
    <d v="2024-10-01T00:00:00"/>
    <s v="Yes"/>
    <s v="Online"/>
    <s v="Mumbai"/>
    <s v="Mumbai"/>
    <n v="3792.66"/>
    <s v="Valid Profit"/>
    <s v="Include"/>
  </r>
  <r>
    <n v="3470"/>
    <s v="Kids"/>
    <x v="1"/>
    <x v="1"/>
    <s v="M"/>
    <x v="0"/>
    <x v="0"/>
    <s v="Yes"/>
    <m/>
    <s v="Available"/>
    <m/>
    <m/>
    <s v="Invalid"/>
    <s v="Exclude"/>
    <n v="0"/>
    <s v="Insufficient Data"/>
    <s v="Missing Information"/>
    <s v="Exclude"/>
    <d v="2025-02-11T00:00:00"/>
    <d v="2025-02-11T00:00:00"/>
    <s v="Yes"/>
    <s v="Online"/>
    <s v="Kolkata"/>
    <s v="Kolkata"/>
    <n v="284.95999999999998"/>
    <s v="Valid Profit"/>
    <s v="Include"/>
  </r>
  <r>
    <n v="3471"/>
    <s v="Kids"/>
    <x v="2"/>
    <x v="7"/>
    <s v="L"/>
    <x v="0"/>
    <x v="1"/>
    <s v="Yes"/>
    <n v="0"/>
    <s v="Available"/>
    <n v="5637.46"/>
    <m/>
    <s v="Invalid"/>
    <s v="Exclude"/>
    <n v="0"/>
    <n v="0"/>
    <s v="No Recorded Revenue"/>
    <s v="Exclude"/>
    <d v="2025-02-04T00:00:00"/>
    <d v="2025-02-04T00:00:00"/>
    <s v="Yes"/>
    <s v="Retail"/>
    <s v="Kolkata"/>
    <s v="Kolkata"/>
    <n v="-364.01"/>
    <s v="Loss Making Sales"/>
    <s v="Exclude"/>
  </r>
  <r>
    <n v="3472"/>
    <s v="Men"/>
    <x v="4"/>
    <x v="8"/>
    <s v="XL"/>
    <x v="0"/>
    <x v="2"/>
    <s v="Yes"/>
    <m/>
    <s v="Available"/>
    <m/>
    <m/>
    <s v="Invalid"/>
    <s v="Exclude"/>
    <n v="0"/>
    <s v="Insufficient Data"/>
    <s v="Missing Information"/>
    <s v="Exclude"/>
    <d v="2024-08-31T00:00:00"/>
    <d v="2024-08-31T00:00:00"/>
    <s v="Yes"/>
    <s v="Online"/>
    <s v="Hyderabad"/>
    <s v="Hyderabad"/>
    <n v="1750.67"/>
    <s v="Valid Profit"/>
    <s v="Include"/>
  </r>
  <r>
    <n v="3473"/>
    <s v="Kids"/>
    <x v="1"/>
    <x v="2"/>
    <s v="M"/>
    <x v="0"/>
    <x v="0"/>
    <s v="Yes"/>
    <n v="4"/>
    <s v="Sold"/>
    <n v="3551.05"/>
    <m/>
    <s v="Invalid"/>
    <s v="Exclude"/>
    <n v="0"/>
    <n v="14204.2"/>
    <s v="Valid Revenue"/>
    <s v="Include"/>
    <d v="2024-12-05T00:00:00"/>
    <d v="2024-12-05T00:00:00"/>
    <s v="Yes"/>
    <s v="Online"/>
    <s v="Delhi"/>
    <s v="Delhi"/>
    <n v="63.47"/>
    <s v="Valid Profit"/>
    <s v="Include"/>
  </r>
  <r>
    <n v="3474"/>
    <s v="Women"/>
    <x v="4"/>
    <x v="19"/>
    <s v="M"/>
    <x v="0"/>
    <x v="0"/>
    <s v="Yes"/>
    <n v="2"/>
    <s v="Sold"/>
    <n v="6506.07"/>
    <m/>
    <s v="Invalid"/>
    <s v="Exclude"/>
    <n v="0"/>
    <n v="13012.14"/>
    <s v="Valid Revenue"/>
    <s v="Include"/>
    <m/>
    <s v="Missing Date"/>
    <s v="No"/>
    <s v="Retail"/>
    <s v="Hyderabad"/>
    <s v="Hyderabad"/>
    <n v="3969.54"/>
    <s v="Valid Profit"/>
    <s v="Include"/>
  </r>
  <r>
    <n v="3475"/>
    <s v="Kids"/>
    <x v="1"/>
    <x v="1"/>
    <s v="L"/>
    <x v="0"/>
    <x v="1"/>
    <s v="Yes"/>
    <n v="1"/>
    <s v="Sold"/>
    <n v="2120.44"/>
    <m/>
    <s v="Invalid"/>
    <s v="Exclude"/>
    <n v="0"/>
    <n v="2120.44"/>
    <s v="Valid Revenue"/>
    <s v="Include"/>
    <d v="2024-07-29T00:00:00"/>
    <d v="2024-07-29T00:00:00"/>
    <s v="Yes"/>
    <s v="Online"/>
    <s v="Mumbai"/>
    <s v="Mumbai"/>
    <n v="2996.47"/>
    <s v="Invalid Profit"/>
    <s v="Exclude"/>
  </r>
  <r>
    <n v="3476"/>
    <s v="Men"/>
    <x v="0"/>
    <x v="5"/>
    <n v="11"/>
    <x v="1"/>
    <x v="3"/>
    <s v="Yes"/>
    <m/>
    <s v="Available"/>
    <n v="3891.22"/>
    <n v="0.37"/>
    <s v="Valid"/>
    <s v="Include"/>
    <n v="0"/>
    <s v="Insufficient Data"/>
    <s v="Missing Information"/>
    <s v="Exclude"/>
    <d v="2025-06-25T00:00:00"/>
    <d v="2025-06-25T00:00:00"/>
    <s v="Yes"/>
    <s v="Retail"/>
    <s v="Mumbai"/>
    <s v="Mumbai"/>
    <n v="1881.61"/>
    <s v="Valid Profit"/>
    <s v="Include"/>
  </r>
  <r>
    <n v="3477"/>
    <s v="Men"/>
    <x v="4"/>
    <x v="8"/>
    <s v="M"/>
    <x v="0"/>
    <x v="0"/>
    <s v="Yes"/>
    <n v="2"/>
    <s v="Sold"/>
    <n v="4135.26"/>
    <m/>
    <s v="Invalid"/>
    <s v="Exclude"/>
    <n v="0"/>
    <n v="8270.52"/>
    <s v="Valid Revenue"/>
    <s v="Include"/>
    <d v="2025-04-25T00:00:00"/>
    <d v="2025-04-25T00:00:00"/>
    <s v="Yes"/>
    <s v="Online"/>
    <s v="Delhi"/>
    <s v="Delhi"/>
    <n v="1691.28"/>
    <s v="Invalid Profit"/>
    <s v="Exclude"/>
  </r>
  <r>
    <n v="3478"/>
    <s v="Kids"/>
    <x v="0"/>
    <x v="5"/>
    <n v="9"/>
    <x v="1"/>
    <x v="5"/>
    <s v="Yes"/>
    <m/>
    <s v="Available"/>
    <m/>
    <m/>
    <s v="Invalid"/>
    <s v="Exclude"/>
    <n v="0"/>
    <s v="Insufficient Data"/>
    <s v="Missing Information"/>
    <s v="Exclude"/>
    <d v="2025-05-17T00:00:00"/>
    <d v="2025-05-17T00:00:00"/>
    <s v="Yes"/>
    <s v="Retail"/>
    <s v="Mumbai"/>
    <s v="Mumbai"/>
    <n v="2192.6799999999998"/>
    <s v="Valid Profit"/>
    <s v="Include"/>
  </r>
  <r>
    <n v="3479"/>
    <s v="Women"/>
    <x v="0"/>
    <x v="14"/>
    <s v="XL"/>
    <x v="0"/>
    <x v="2"/>
    <s v="Yes"/>
    <n v="4"/>
    <s v="Sold"/>
    <m/>
    <m/>
    <s v="Invalid"/>
    <s v="Exclude"/>
    <n v="0"/>
    <s v="Insufficient Data"/>
    <s v="Missing Information"/>
    <s v="Exclude"/>
    <d v="2024-09-16T00:00:00"/>
    <d v="2024-09-16T00:00:00"/>
    <s v="Yes"/>
    <s v="Retail"/>
    <s v="Mumbai"/>
    <s v="Mumbai"/>
    <n v="1909.78"/>
    <s v="Valid Profit"/>
    <s v="Include"/>
  </r>
  <r>
    <n v="3480"/>
    <s v="Kids"/>
    <x v="3"/>
    <x v="11"/>
    <s v="M"/>
    <x v="0"/>
    <x v="0"/>
    <s v="Yes"/>
    <n v="4"/>
    <s v="Sold"/>
    <n v="2917.45"/>
    <m/>
    <s v="Invalid"/>
    <s v="Exclude"/>
    <n v="0"/>
    <n v="11669.8"/>
    <s v="Valid Revenue"/>
    <s v="Include"/>
    <m/>
    <s v="Missing Date"/>
    <s v="No"/>
    <s v="Online"/>
    <s v="Bangalore"/>
    <s v="Bangalore"/>
    <n v="2872.75"/>
    <s v="Valid Profit"/>
    <s v="Include"/>
  </r>
  <r>
    <n v="3481"/>
    <s v="Women"/>
    <x v="2"/>
    <x v="18"/>
    <s v="XL"/>
    <x v="0"/>
    <x v="2"/>
    <s v="Yes"/>
    <n v="4"/>
    <s v="Sold"/>
    <m/>
    <m/>
    <s v="Invalid"/>
    <s v="Exclude"/>
    <n v="0"/>
    <s v="Insufficient Data"/>
    <s v="Missing Information"/>
    <s v="Exclude"/>
    <d v="2023-10-15T00:00:00"/>
    <d v="2023-10-15T00:00:00"/>
    <s v="Yes"/>
    <s v="Online"/>
    <s v="bengaluru"/>
    <s v="Bengaluru"/>
    <n v="2564.61"/>
    <s v="Valid Profit"/>
    <s v="Include"/>
  </r>
  <r>
    <n v="3482"/>
    <s v="Men"/>
    <x v="1"/>
    <x v="6"/>
    <s v="M"/>
    <x v="0"/>
    <x v="0"/>
    <s v="Yes"/>
    <m/>
    <s v="Available"/>
    <m/>
    <m/>
    <s v="Invalid"/>
    <s v="Exclude"/>
    <n v="0"/>
    <s v="Insufficient Data"/>
    <s v="Missing Information"/>
    <s v="Exclude"/>
    <d v="2024-08-19T00:00:00"/>
    <d v="2024-08-19T00:00:00"/>
    <s v="Yes"/>
    <s v="Online"/>
    <s v="Hyderabad"/>
    <s v="Hyderabad"/>
    <n v="1660.47"/>
    <s v="Valid Profit"/>
    <s v="Include"/>
  </r>
  <r>
    <n v="3483"/>
    <s v="Men"/>
    <x v="2"/>
    <x v="18"/>
    <s v="L"/>
    <x v="0"/>
    <x v="1"/>
    <s v="Yes"/>
    <n v="4"/>
    <s v="Sold"/>
    <n v="4733.92"/>
    <m/>
    <s v="Invalid"/>
    <s v="Exclude"/>
    <n v="0"/>
    <n v="18935.68"/>
    <s v="Valid Revenue"/>
    <s v="Include"/>
    <d v="2024-12-04T00:00:00"/>
    <d v="2024-12-04T00:00:00"/>
    <s v="Yes"/>
    <s v="Online"/>
    <s v="Kolkata"/>
    <s v="Kolkata"/>
    <n v="738.19"/>
    <s v="Valid Profit"/>
    <s v="Include"/>
  </r>
  <r>
    <n v="3484"/>
    <s v="Kids"/>
    <x v="2"/>
    <x v="17"/>
    <n v="12"/>
    <x v="1"/>
    <x v="7"/>
    <s v="Yes"/>
    <m/>
    <s v="Available"/>
    <n v="2638.44"/>
    <m/>
    <s v="Invalid"/>
    <s v="Exclude"/>
    <n v="0"/>
    <s v="Insufficient Data"/>
    <s v="Missing Information"/>
    <s v="Exclude"/>
    <d v="2024-08-18T00:00:00"/>
    <d v="2024-08-18T00:00:00"/>
    <s v="Yes"/>
    <s v="Online"/>
    <s v="bengaluru"/>
    <s v="Bengaluru"/>
    <n v="1395.41"/>
    <s v="Valid Profit"/>
    <s v="Include"/>
  </r>
  <r>
    <n v="3485"/>
    <s v="Women"/>
    <x v="2"/>
    <x v="17"/>
    <m/>
    <x v="2"/>
    <x v="4"/>
    <s v="No"/>
    <n v="2"/>
    <s v="Sold"/>
    <m/>
    <m/>
    <s v="Invalid"/>
    <s v="Exclude"/>
    <n v="0"/>
    <s v="Insufficient Data"/>
    <s v="Missing Information"/>
    <s v="Exclude"/>
    <d v="2024-12-14T00:00:00"/>
    <d v="2024-12-14T00:00:00"/>
    <s v="Yes"/>
    <s v="Retail"/>
    <s v="Hyderabad"/>
    <s v="Hyderabad"/>
    <n v="1722.38"/>
    <s v="Valid Profit"/>
    <s v="Include"/>
  </r>
  <r>
    <n v="3486"/>
    <s v="Kids"/>
    <x v="0"/>
    <x v="0"/>
    <s v="L"/>
    <x v="0"/>
    <x v="1"/>
    <s v="Yes"/>
    <n v="4"/>
    <s v="Sold"/>
    <m/>
    <m/>
    <s v="Invalid"/>
    <s v="Exclude"/>
    <n v="0"/>
    <s v="Insufficient Data"/>
    <s v="Missing Information"/>
    <s v="Exclude"/>
    <d v="2024-10-14T00:00:00"/>
    <d v="2024-10-14T00:00:00"/>
    <s v="Yes"/>
    <s v="Retail"/>
    <s v="Delhi"/>
    <s v="Delhi"/>
    <n v="1451.77"/>
    <s v="Valid Profit"/>
    <s v="Include"/>
  </r>
  <r>
    <n v="3487"/>
    <s v="Men"/>
    <x v="2"/>
    <x v="17"/>
    <s v="M"/>
    <x v="0"/>
    <x v="0"/>
    <s v="Yes"/>
    <m/>
    <s v="Available"/>
    <n v="3240.99"/>
    <n v="0.42"/>
    <s v="Valid"/>
    <s v="Include"/>
    <n v="0"/>
    <s v="Insufficient Data"/>
    <s v="Missing Information"/>
    <s v="Exclude"/>
    <d v="2025-05-28T00:00:00"/>
    <d v="2025-05-28T00:00:00"/>
    <s v="Yes"/>
    <s v="Online"/>
    <s v="Hyderabad"/>
    <s v="Hyderabad"/>
    <n v="2927.35"/>
    <s v="Valid Profit"/>
    <s v="Include"/>
  </r>
  <r>
    <n v="3488"/>
    <s v="Women"/>
    <x v="1"/>
    <x v="1"/>
    <s v="XL"/>
    <x v="0"/>
    <x v="2"/>
    <s v="Yes"/>
    <n v="4"/>
    <s v="Sold"/>
    <m/>
    <m/>
    <s v="Invalid"/>
    <s v="Exclude"/>
    <n v="0"/>
    <s v="Insufficient Data"/>
    <s v="Missing Information"/>
    <s v="Exclude"/>
    <d v="2025-03-12T00:00:00"/>
    <d v="2025-03-12T00:00:00"/>
    <s v="Yes"/>
    <s v="Online"/>
    <s v="Kolkata"/>
    <s v="Kolkata"/>
    <n v="86.25"/>
    <s v="Valid Profit"/>
    <s v="Include"/>
  </r>
  <r>
    <n v="3489"/>
    <s v="Kids"/>
    <x v="3"/>
    <x v="4"/>
    <n v="8"/>
    <x v="1"/>
    <x v="10"/>
    <s v="Yes"/>
    <n v="2"/>
    <s v="Sold"/>
    <m/>
    <m/>
    <s v="Invalid"/>
    <s v="Exclude"/>
    <n v="0"/>
    <s v="Insufficient Data"/>
    <s v="Missing Information"/>
    <s v="Exclude"/>
    <d v="2025-04-04T00:00:00"/>
    <d v="2025-04-04T00:00:00"/>
    <s v="Yes"/>
    <s v="Online"/>
    <s v="Mumbai"/>
    <s v="Mumbai"/>
    <n v="1734.72"/>
    <s v="Valid Profit"/>
    <s v="Include"/>
  </r>
  <r>
    <n v="3490"/>
    <s v="Men"/>
    <x v="3"/>
    <x v="11"/>
    <s v="L"/>
    <x v="0"/>
    <x v="1"/>
    <s v="Yes"/>
    <n v="0"/>
    <s v="Available"/>
    <m/>
    <n v="0.98"/>
    <s v="Valid"/>
    <s v="Include"/>
    <n v="0"/>
    <s v="Insufficient Data"/>
    <s v="Missing Information"/>
    <s v="Exclude"/>
    <d v="2025-07-08T00:00:00"/>
    <d v="2025-07-08T00:00:00"/>
    <s v="Yes"/>
    <s v="Online"/>
    <s v="Delhi"/>
    <s v="Delhi"/>
    <n v="1591.77"/>
    <s v="Valid Profit"/>
    <s v="Include"/>
  </r>
  <r>
    <n v="3491"/>
    <s v="Men"/>
    <x v="1"/>
    <x v="2"/>
    <s v="XL"/>
    <x v="0"/>
    <x v="2"/>
    <s v="Yes"/>
    <m/>
    <s v="Available"/>
    <m/>
    <n v="0.39"/>
    <s v="Valid"/>
    <s v="Include"/>
    <n v="0"/>
    <s v="Insufficient Data"/>
    <s v="Missing Information"/>
    <s v="Exclude"/>
    <d v="2024-10-19T00:00:00"/>
    <d v="2024-10-19T00:00:00"/>
    <s v="Yes"/>
    <s v="Online"/>
    <s v="Mumbai"/>
    <s v="Mumbai"/>
    <n v="-473.94"/>
    <s v="Loss Making Sales"/>
    <s v="Exclude"/>
  </r>
  <r>
    <n v="2018"/>
    <s v="Women"/>
    <x v="1"/>
    <x v="15"/>
    <n v="6"/>
    <x v="1"/>
    <x v="6"/>
    <s v="Yes"/>
    <m/>
    <s v="Available"/>
    <m/>
    <m/>
    <s v="Invalid"/>
    <s v="Exclude"/>
    <n v="0"/>
    <s v="Insufficient Data"/>
    <s v="Missing Information"/>
    <s v="Exclude"/>
    <d v="2024-11-13T00:00:00"/>
    <d v="2024-11-13T00:00:00"/>
    <s v="Yes"/>
    <s v="Online"/>
    <s v="bengaluru"/>
    <s v="Bengaluru"/>
    <n v="-777.58"/>
    <s v="Loss Making Sales"/>
    <s v="Exclude"/>
  </r>
  <r>
    <n v="3493"/>
    <s v="Men"/>
    <x v="2"/>
    <x v="17"/>
    <m/>
    <x v="2"/>
    <x v="4"/>
    <s v="No"/>
    <m/>
    <s v="Available"/>
    <n v="9446.34"/>
    <n v="1.0900000000000001"/>
    <s v="Invalid"/>
    <s v="Exclude"/>
    <n v="0"/>
    <s v="Insufficient Data"/>
    <s v="Missing Information"/>
    <s v="Exclude"/>
    <m/>
    <s v="Missing Date"/>
    <s v="No"/>
    <s v="Online"/>
    <s v="Bangalore"/>
    <s v="Bangalore"/>
    <n v="568.71"/>
    <s v="Valid Profit"/>
    <s v="Include"/>
  </r>
  <r>
    <n v="3494"/>
    <s v="Kids"/>
    <x v="3"/>
    <x v="16"/>
    <m/>
    <x v="2"/>
    <x v="4"/>
    <s v="No"/>
    <m/>
    <s v="Available"/>
    <m/>
    <n v="0.87"/>
    <s v="Valid"/>
    <s v="Include"/>
    <n v="0"/>
    <s v="Insufficient Data"/>
    <s v="Missing Information"/>
    <s v="Exclude"/>
    <d v="2024-09-17T00:00:00"/>
    <d v="2024-09-17T00:00:00"/>
    <s v="Yes"/>
    <s v="Retail"/>
    <s v="Pune"/>
    <s v="Pune"/>
    <n v="3566.05"/>
    <s v="Valid Profit"/>
    <s v="Include"/>
  </r>
  <r>
    <n v="3495"/>
    <s v="Women"/>
    <x v="4"/>
    <x v="19"/>
    <s v="M"/>
    <x v="0"/>
    <x v="0"/>
    <s v="Yes"/>
    <n v="-1"/>
    <s v="Check Return/Refund"/>
    <m/>
    <m/>
    <s v="Invalid"/>
    <s v="Exclude"/>
    <n v="0"/>
    <s v="Insufficient Data"/>
    <s v="Missing Information"/>
    <s v="Exclude"/>
    <d v="2024-08-13T00:00:00"/>
    <d v="2024-08-13T00:00:00"/>
    <s v="Yes"/>
    <s v="Retail"/>
    <s v="Pune"/>
    <s v="Pune"/>
    <n v="3572.8"/>
    <s v="Valid Profit"/>
    <s v="Include"/>
  </r>
  <r>
    <n v="3496"/>
    <s v="Men"/>
    <x v="3"/>
    <x v="10"/>
    <s v="M"/>
    <x v="0"/>
    <x v="0"/>
    <s v="Yes"/>
    <n v="3"/>
    <s v="Sold"/>
    <m/>
    <n v="0.77"/>
    <s v="Valid"/>
    <s v="Include"/>
    <n v="0"/>
    <s v="Insufficient Data"/>
    <s v="Missing Information"/>
    <s v="Exclude"/>
    <d v="2024-10-08T00:00:00"/>
    <d v="2024-10-08T00:00:00"/>
    <s v="Yes"/>
    <s v="Retail"/>
    <s v="Delhi"/>
    <s v="Delhi"/>
    <n v="-786.91"/>
    <s v="Loss Making Sales"/>
    <s v="Exclude"/>
  </r>
  <r>
    <n v="3497"/>
    <s v="Women"/>
    <x v="4"/>
    <x v="13"/>
    <s v="L"/>
    <x v="0"/>
    <x v="1"/>
    <s v="Yes"/>
    <n v="2"/>
    <s v="Sold"/>
    <n v="8688.92"/>
    <m/>
    <s v="Invalid"/>
    <s v="Exclude"/>
    <n v="0"/>
    <n v="17377.84"/>
    <s v="Valid Revenue"/>
    <s v="Include"/>
    <d v="2024-12-08T00:00:00"/>
    <d v="2024-12-08T00:00:00"/>
    <s v="Yes"/>
    <s v="Online"/>
    <s v="Mumbai"/>
    <s v="Mumbai"/>
    <n v="1878.22"/>
    <s v="Valid Profit"/>
    <s v="Include"/>
  </r>
  <r>
    <n v="3498"/>
    <s v="Women"/>
    <x v="0"/>
    <x v="0"/>
    <s v="M"/>
    <x v="0"/>
    <x v="0"/>
    <s v="Yes"/>
    <n v="0"/>
    <s v="Available"/>
    <n v="8797.69"/>
    <m/>
    <s v="Invalid"/>
    <s v="Exclude"/>
    <n v="0"/>
    <n v="0"/>
    <s v="No Recorded Revenue"/>
    <s v="Exclude"/>
    <d v="2024-09-10T00:00:00"/>
    <d v="2024-09-10T00:00:00"/>
    <s v="Yes"/>
    <s v="Retail"/>
    <s v="Pune"/>
    <s v="Pune"/>
    <n v="-910.3"/>
    <s v="Loss Making Sales"/>
    <s v="Exclude"/>
  </r>
  <r>
    <n v="3499"/>
    <s v="Women"/>
    <x v="0"/>
    <x v="14"/>
    <m/>
    <x v="2"/>
    <x v="4"/>
    <s v="No"/>
    <m/>
    <s v="Available"/>
    <n v="5864.29"/>
    <m/>
    <s v="Invalid"/>
    <s v="Exclude"/>
    <n v="0"/>
    <s v="Insufficient Data"/>
    <s v="Missing Information"/>
    <s v="Exclude"/>
    <d v="2025-03-30T00:00:00"/>
    <d v="2025-03-30T00:00:00"/>
    <s v="Yes"/>
    <s v="Retail"/>
    <s v="Kolkata"/>
    <s v="Kolkata"/>
    <n v="357.03"/>
    <s v="Valid Profit"/>
    <s v="Include"/>
  </r>
  <r>
    <n v="3500"/>
    <s v="Kids"/>
    <x v="2"/>
    <x v="3"/>
    <s v="L"/>
    <x v="0"/>
    <x v="1"/>
    <s v="Yes"/>
    <m/>
    <s v="Available"/>
    <n v="5471.81"/>
    <n v="0.56000000000000005"/>
    <s v="Valid"/>
    <s v="Include"/>
    <n v="0"/>
    <s v="Insufficient Data"/>
    <s v="Missing Information"/>
    <s v="Exclude"/>
    <d v="2025-03-25T00:00:00"/>
    <d v="2025-03-25T00:00:00"/>
    <s v="Yes"/>
    <s v="Retail"/>
    <s v="Kolkata"/>
    <s v="Kolkata"/>
    <n v="361.86"/>
    <s v="Valid Profit"/>
    <s v="Include"/>
  </r>
  <r>
    <n v="3501"/>
    <s v="Men"/>
    <x v="2"/>
    <x v="3"/>
    <m/>
    <x v="2"/>
    <x v="4"/>
    <s v="No"/>
    <n v="-1"/>
    <s v="Check Return/Refund"/>
    <m/>
    <n v="1.1299999999999999"/>
    <s v="Invalid"/>
    <s v="Exclude"/>
    <n v="0"/>
    <s v="Insufficient Data"/>
    <s v="Missing Information"/>
    <s v="Exclude"/>
    <d v="2024-11-09T00:00:00"/>
    <d v="2024-11-09T00:00:00"/>
    <s v="Yes"/>
    <s v="Retail"/>
    <s v="Mumbai"/>
    <s v="Mumbai"/>
    <n v="2016.85"/>
    <s v="Valid Profit"/>
    <s v="Include"/>
  </r>
  <r>
    <n v="3502"/>
    <s v="Men"/>
    <x v="2"/>
    <x v="3"/>
    <s v="L"/>
    <x v="0"/>
    <x v="1"/>
    <s v="Yes"/>
    <m/>
    <s v="Available"/>
    <n v="6418.29"/>
    <n v="0.89"/>
    <s v="Valid"/>
    <s v="Include"/>
    <n v="0"/>
    <s v="Insufficient Data"/>
    <s v="Missing Information"/>
    <s v="Exclude"/>
    <d v="2023-11-09T00:00:00"/>
    <d v="2023-11-09T00:00:00"/>
    <s v="Yes"/>
    <s v="Online"/>
    <s v="Delhi"/>
    <s v="Delhi"/>
    <n v="3665.75"/>
    <s v="Valid Profit"/>
    <s v="Include"/>
  </r>
  <r>
    <n v="3503"/>
    <s v="Men"/>
    <x v="0"/>
    <x v="0"/>
    <s v="M"/>
    <x v="0"/>
    <x v="0"/>
    <s v="Yes"/>
    <m/>
    <s v="Available"/>
    <n v="6992.17"/>
    <m/>
    <s v="Invalid"/>
    <s v="Exclude"/>
    <n v="0"/>
    <s v="Insufficient Data"/>
    <s v="Missing Information"/>
    <s v="Exclude"/>
    <d v="2024-11-16T00:00:00"/>
    <d v="2024-11-16T00:00:00"/>
    <s v="Yes"/>
    <s v="Online"/>
    <s v="Mumbai"/>
    <s v="Mumbai"/>
    <n v="-1048.24"/>
    <s v="Loss Making Sales"/>
    <s v="Exclude"/>
  </r>
  <r>
    <n v="3504"/>
    <s v="Women"/>
    <x v="0"/>
    <x v="0"/>
    <m/>
    <x v="2"/>
    <x v="4"/>
    <s v="No"/>
    <m/>
    <s v="Available"/>
    <n v="9075.41"/>
    <n v="0.03"/>
    <s v="Valid"/>
    <s v="Include"/>
    <n v="0"/>
    <s v="Insufficient Data"/>
    <s v="Missing Information"/>
    <s v="Exclude"/>
    <d v="2024-08-18T00:00:00"/>
    <d v="2024-08-18T00:00:00"/>
    <s v="Yes"/>
    <s v="Retail"/>
    <s v="Delhi"/>
    <s v="Delhi"/>
    <n v="3035.95"/>
    <s v="Valid Profit"/>
    <s v="Include"/>
  </r>
  <r>
    <n v="2020"/>
    <s v="Kids"/>
    <x v="2"/>
    <x v="3"/>
    <s v="XL"/>
    <x v="0"/>
    <x v="2"/>
    <s v="Yes"/>
    <m/>
    <s v="Available"/>
    <n v="7126.64"/>
    <n v="0.89"/>
    <s v="Valid"/>
    <s v="Include"/>
    <n v="0"/>
    <s v="Insufficient Data"/>
    <s v="Missing Information"/>
    <s v="Exclude"/>
    <d v="2025-05-10T00:00:00"/>
    <d v="2025-05-10T00:00:00"/>
    <s v="Yes"/>
    <s v="Retail"/>
    <s v="Delhi"/>
    <s v="Delhi"/>
    <n v="535.13"/>
    <s v="Valid Profit"/>
    <s v="Include"/>
  </r>
  <r>
    <n v="3506"/>
    <s v="Men"/>
    <x v="0"/>
    <x v="9"/>
    <s v="L"/>
    <x v="0"/>
    <x v="1"/>
    <s v="Yes"/>
    <n v="0"/>
    <s v="Available"/>
    <n v="9701.91"/>
    <n v="0.51"/>
    <s v="Valid"/>
    <s v="Include"/>
    <n v="0"/>
    <n v="0"/>
    <s v="No Recorded Revenue"/>
    <s v="Exclude"/>
    <m/>
    <s v="Missing Date"/>
    <s v="No"/>
    <s v="Online"/>
    <s v="Pune"/>
    <s v="Pune"/>
    <n v="2393.61"/>
    <s v="Invalid Profit"/>
    <s v="Exclude"/>
  </r>
  <r>
    <n v="3507"/>
    <s v="Kids"/>
    <x v="3"/>
    <x v="11"/>
    <n v="7"/>
    <x v="1"/>
    <x v="8"/>
    <s v="Yes"/>
    <m/>
    <s v="Available"/>
    <m/>
    <n v="0.05"/>
    <s v="Valid"/>
    <s v="Include"/>
    <n v="0"/>
    <s v="Insufficient Data"/>
    <s v="Missing Information"/>
    <s v="Exclude"/>
    <m/>
    <s v="Missing Date"/>
    <s v="No"/>
    <s v="Retail"/>
    <s v="Mumbai"/>
    <s v="Mumbai"/>
    <n v="11.97"/>
    <s v="Valid Profit"/>
    <s v="Include"/>
  </r>
  <r>
    <n v="3508"/>
    <s v="Kids"/>
    <x v="0"/>
    <x v="14"/>
    <m/>
    <x v="2"/>
    <x v="4"/>
    <s v="No"/>
    <m/>
    <s v="Available"/>
    <m/>
    <m/>
    <s v="Invalid"/>
    <s v="Exclude"/>
    <n v="0"/>
    <s v="Insufficient Data"/>
    <s v="Missing Information"/>
    <s v="Exclude"/>
    <d v="2024-10-12T00:00:00"/>
    <d v="2024-10-12T00:00:00"/>
    <s v="Yes"/>
    <s v="Retail"/>
    <s v="Bangalore"/>
    <s v="Bangalore"/>
    <n v="3466.92"/>
    <s v="Invalid Profit"/>
    <s v="Exclude"/>
  </r>
  <r>
    <n v="3509"/>
    <s v="Kids"/>
    <x v="2"/>
    <x v="3"/>
    <n v="12"/>
    <x v="1"/>
    <x v="7"/>
    <s v="Yes"/>
    <m/>
    <s v="Available"/>
    <n v="2066.04"/>
    <m/>
    <s v="Invalid"/>
    <s v="Exclude"/>
    <n v="0"/>
    <s v="Insufficient Data"/>
    <s v="Missing Information"/>
    <s v="Exclude"/>
    <d v="2025-07-22T00:00:00"/>
    <d v="2025-07-22T00:00:00"/>
    <s v="Yes"/>
    <s v="Online"/>
    <s v="Mumbai"/>
    <s v="Mumbai"/>
    <n v="2278.11"/>
    <s v="Valid Profit"/>
    <s v="Include"/>
  </r>
  <r>
    <n v="3510"/>
    <s v="Men"/>
    <x v="1"/>
    <x v="1"/>
    <s v="M"/>
    <x v="0"/>
    <x v="0"/>
    <s v="Yes"/>
    <m/>
    <s v="Available"/>
    <m/>
    <m/>
    <s v="Invalid"/>
    <s v="Exclude"/>
    <n v="0"/>
    <s v="Insufficient Data"/>
    <s v="Missing Information"/>
    <s v="Exclude"/>
    <d v="2025-04-17T00:00:00"/>
    <d v="2025-04-17T00:00:00"/>
    <s v="Yes"/>
    <s v="Retail"/>
    <s v="Hyderabad"/>
    <s v="Hyderabad"/>
    <n v="3445.21"/>
    <s v="Valid Profit"/>
    <s v="Include"/>
  </r>
  <r>
    <n v="3511"/>
    <s v="Kids"/>
    <x v="2"/>
    <x v="3"/>
    <s v="XL"/>
    <x v="0"/>
    <x v="2"/>
    <s v="Yes"/>
    <m/>
    <s v="Available"/>
    <n v="3248.17"/>
    <n v="0.06"/>
    <s v="Valid"/>
    <s v="Include"/>
    <n v="0"/>
    <s v="Insufficient Data"/>
    <s v="Missing Information"/>
    <s v="Exclude"/>
    <d v="2025-02-15T00:00:00"/>
    <d v="2025-02-15T00:00:00"/>
    <s v="Yes"/>
    <s v="Retail"/>
    <s v="Hyderabad"/>
    <s v="Hyderabad"/>
    <n v="877.12"/>
    <s v="Valid Profit"/>
    <s v="Include"/>
  </r>
  <r>
    <n v="3512"/>
    <s v="Kids"/>
    <x v="4"/>
    <x v="13"/>
    <s v="M"/>
    <x v="0"/>
    <x v="0"/>
    <s v="Yes"/>
    <n v="4"/>
    <s v="Sold"/>
    <m/>
    <n v="0.96"/>
    <s v="Valid"/>
    <s v="Include"/>
    <n v="0"/>
    <s v="Insufficient Data"/>
    <s v="Missing Information"/>
    <s v="Exclude"/>
    <d v="2025-06-05T00:00:00"/>
    <d v="2025-06-05T00:00:00"/>
    <s v="Yes"/>
    <s v="Retail"/>
    <s v="Pune"/>
    <s v="Pune"/>
    <n v="2516.79"/>
    <s v="Valid Profit"/>
    <s v="Include"/>
  </r>
  <r>
    <n v="3513"/>
    <s v="Women"/>
    <x v="0"/>
    <x v="0"/>
    <m/>
    <x v="2"/>
    <x v="4"/>
    <s v="No"/>
    <n v="0"/>
    <s v="Available"/>
    <n v="6145.98"/>
    <m/>
    <s v="Invalid"/>
    <s v="Exclude"/>
    <n v="0"/>
    <n v="0"/>
    <s v="No Recorded Revenue"/>
    <s v="Exclude"/>
    <d v="2025-04-16T00:00:00"/>
    <d v="2025-04-16T00:00:00"/>
    <s v="Yes"/>
    <s v="Retail"/>
    <s v="Hyderabad"/>
    <s v="Hyderabad"/>
    <n v="2625.95"/>
    <s v="Invalid Profit"/>
    <s v="Exclude"/>
  </r>
  <r>
    <n v="3514"/>
    <s v="Kids"/>
    <x v="3"/>
    <x v="4"/>
    <n v="7"/>
    <x v="1"/>
    <x v="8"/>
    <s v="Yes"/>
    <m/>
    <s v="Available"/>
    <n v="6546.46"/>
    <m/>
    <s v="Invalid"/>
    <s v="Exclude"/>
    <n v="0"/>
    <s v="Insufficient Data"/>
    <s v="Missing Information"/>
    <s v="Exclude"/>
    <d v="2024-08-10T00:00:00"/>
    <d v="2024-08-10T00:00:00"/>
    <s v="Yes"/>
    <s v="Retail"/>
    <s v="Hyderabad"/>
    <s v="Hyderabad"/>
    <n v="2804.16"/>
    <s v="Valid Profit"/>
    <s v="Include"/>
  </r>
  <r>
    <n v="3515"/>
    <s v="Men"/>
    <x v="0"/>
    <x v="5"/>
    <s v="XL"/>
    <x v="0"/>
    <x v="2"/>
    <s v="Yes"/>
    <m/>
    <s v="Available"/>
    <n v="2604.11"/>
    <n v="0.9"/>
    <s v="Valid"/>
    <s v="Include"/>
    <n v="0"/>
    <s v="Insufficient Data"/>
    <s v="Missing Information"/>
    <s v="Exclude"/>
    <m/>
    <s v="Missing Date"/>
    <s v="No"/>
    <s v="Online"/>
    <s v="Kolkata"/>
    <s v="Kolkata"/>
    <n v="699.6"/>
    <s v="Invalid Profit"/>
    <s v="Exclude"/>
  </r>
  <r>
    <n v="3516"/>
    <s v="Men"/>
    <x v="0"/>
    <x v="14"/>
    <s v="M"/>
    <x v="0"/>
    <x v="0"/>
    <s v="Yes"/>
    <m/>
    <s v="Available"/>
    <n v="7495.24"/>
    <n v="0.42"/>
    <s v="Valid"/>
    <s v="Include"/>
    <n v="0"/>
    <s v="Insufficient Data"/>
    <s v="Missing Information"/>
    <s v="Exclude"/>
    <m/>
    <s v="Missing Date"/>
    <s v="No"/>
    <s v="Online"/>
    <s v="Pune"/>
    <s v="Pune"/>
    <n v="3844.73"/>
    <s v="Valid Profit"/>
    <s v="Include"/>
  </r>
  <r>
    <n v="3517"/>
    <s v="Women"/>
    <x v="3"/>
    <x v="10"/>
    <m/>
    <x v="2"/>
    <x v="4"/>
    <s v="No"/>
    <m/>
    <s v="Available"/>
    <n v="9962.36"/>
    <m/>
    <s v="Invalid"/>
    <s v="Exclude"/>
    <n v="0"/>
    <s v="Insufficient Data"/>
    <s v="Missing Information"/>
    <s v="Exclude"/>
    <m/>
    <s v="Missing Date"/>
    <s v="No"/>
    <s v="Retail"/>
    <s v="Hyderabad"/>
    <s v="Hyderabad"/>
    <n v="2661.74"/>
    <s v="Valid Profit"/>
    <s v="Include"/>
  </r>
  <r>
    <n v="3518"/>
    <s v="Women"/>
    <x v="4"/>
    <x v="8"/>
    <s v="XL"/>
    <x v="0"/>
    <x v="2"/>
    <s v="Yes"/>
    <m/>
    <s v="Available"/>
    <m/>
    <m/>
    <s v="Invalid"/>
    <s v="Exclude"/>
    <n v="0"/>
    <s v="Insufficient Data"/>
    <s v="Missing Information"/>
    <s v="Exclude"/>
    <d v="2024-08-14T00:00:00"/>
    <d v="2024-08-14T00:00:00"/>
    <s v="Yes"/>
    <s v="Retail"/>
    <s v="Delhi"/>
    <s v="Delhi"/>
    <n v="3047.69"/>
    <s v="Valid Profit"/>
    <s v="Include"/>
  </r>
  <r>
    <n v="3519"/>
    <s v="Kids"/>
    <x v="1"/>
    <x v="2"/>
    <m/>
    <x v="2"/>
    <x v="4"/>
    <s v="No"/>
    <m/>
    <s v="Available"/>
    <m/>
    <m/>
    <s v="Invalid"/>
    <s v="Exclude"/>
    <n v="0"/>
    <s v="Insufficient Data"/>
    <s v="Missing Information"/>
    <s v="Exclude"/>
    <d v="2025-05-25T00:00:00"/>
    <d v="2025-05-25T00:00:00"/>
    <s v="Yes"/>
    <s v="Retail"/>
    <s v="Kolkata"/>
    <s v="Kolkata"/>
    <n v="3491.18"/>
    <s v="Valid Profit"/>
    <s v="Include"/>
  </r>
  <r>
    <n v="3520"/>
    <s v="Women"/>
    <x v="2"/>
    <x v="7"/>
    <s v="XL"/>
    <x v="0"/>
    <x v="2"/>
    <s v="Yes"/>
    <n v="2"/>
    <s v="Sold"/>
    <n v="2080.85"/>
    <n v="1.24"/>
    <s v="Invalid"/>
    <s v="Exclude"/>
    <n v="-998.81"/>
    <s v="Insufficient Data"/>
    <s v="Missing Information"/>
    <s v="Exclude"/>
    <d v="2024-03-22T00:00:00"/>
    <d v="2024-03-22T00:00:00"/>
    <s v="Yes"/>
    <s v="Retail"/>
    <s v="Delhi"/>
    <s v="Delhi"/>
    <n v="-776.21"/>
    <s v="Loss Making Sales"/>
    <s v="Exclude"/>
  </r>
  <r>
    <n v="3521"/>
    <s v="Women"/>
    <x v="0"/>
    <x v="14"/>
    <s v="M"/>
    <x v="0"/>
    <x v="0"/>
    <s v="Yes"/>
    <m/>
    <s v="Available"/>
    <n v="8565.24"/>
    <m/>
    <s v="Invalid"/>
    <s v="Exclude"/>
    <n v="0"/>
    <s v="Insufficient Data"/>
    <s v="Missing Information"/>
    <s v="Exclude"/>
    <m/>
    <s v="Missing Date"/>
    <s v="No"/>
    <s v="Online"/>
    <s v="Kolkata"/>
    <s v="Kolkata"/>
    <n v="3721.9"/>
    <s v="Valid Profit"/>
    <s v="Include"/>
  </r>
  <r>
    <n v="2002"/>
    <s v="Women"/>
    <x v="4"/>
    <x v="13"/>
    <s v="M"/>
    <x v="0"/>
    <x v="0"/>
    <s v="Yes"/>
    <m/>
    <s v="Available"/>
    <n v="9041.15"/>
    <n v="0.44"/>
    <s v="Valid"/>
    <s v="Include"/>
    <n v="0"/>
    <s v="Insufficient Data"/>
    <s v="Missing Information"/>
    <s v="Exclude"/>
    <m/>
    <s v="Missing Date"/>
    <s v="No"/>
    <s v="Retail"/>
    <s v="Kolkata"/>
    <s v="Kolkata"/>
    <n v="1597.12"/>
    <s v="Valid Profit"/>
    <s v="Include"/>
  </r>
  <r>
    <n v="3523"/>
    <s v="Kids"/>
    <x v="0"/>
    <x v="0"/>
    <n v="6"/>
    <x v="1"/>
    <x v="6"/>
    <s v="Yes"/>
    <m/>
    <s v="Available"/>
    <n v="7061.5"/>
    <n v="1.04"/>
    <s v="Invalid"/>
    <s v="Exclude"/>
    <n v="0"/>
    <s v="Insufficient Data"/>
    <s v="Missing Information"/>
    <s v="Exclude"/>
    <d v="2024-06-09T00:00:00"/>
    <d v="2024-06-09T00:00:00"/>
    <s v="Yes"/>
    <s v="Retail"/>
    <s v="Kolkata"/>
    <s v="Kolkata"/>
    <n v="825.03"/>
    <s v="Valid Profit"/>
    <s v="Include"/>
  </r>
  <r>
    <n v="3524"/>
    <s v="Kids"/>
    <x v="0"/>
    <x v="0"/>
    <n v="9"/>
    <x v="1"/>
    <x v="5"/>
    <s v="Yes"/>
    <m/>
    <s v="Available"/>
    <m/>
    <m/>
    <s v="Invalid"/>
    <s v="Exclude"/>
    <n v="0"/>
    <s v="Insufficient Data"/>
    <s v="Missing Information"/>
    <s v="Exclude"/>
    <d v="2024-11-12T00:00:00"/>
    <d v="2024-11-12T00:00:00"/>
    <s v="Yes"/>
    <s v="Online"/>
    <s v="Mumbai"/>
    <s v="Mumbai"/>
    <n v="1646.1"/>
    <s v="Valid Profit"/>
    <s v="Include"/>
  </r>
  <r>
    <n v="3525"/>
    <s v="Kids"/>
    <x v="3"/>
    <x v="4"/>
    <m/>
    <x v="2"/>
    <x v="4"/>
    <s v="No"/>
    <m/>
    <s v="Available"/>
    <n v="7170.91"/>
    <m/>
    <s v="Invalid"/>
    <s v="Exclude"/>
    <n v="0"/>
    <s v="Insufficient Data"/>
    <s v="Missing Information"/>
    <s v="Exclude"/>
    <d v="2025-01-29T00:00:00"/>
    <d v="2025-01-29T00:00:00"/>
    <s v="Yes"/>
    <s v="Retail"/>
    <s v="Mumbai"/>
    <s v="Mumbai"/>
    <n v="3030.5"/>
    <s v="Valid Profit"/>
    <s v="Include"/>
  </r>
  <r>
    <n v="2030"/>
    <s v="Men"/>
    <x v="4"/>
    <x v="8"/>
    <m/>
    <x v="2"/>
    <x v="4"/>
    <s v="No"/>
    <m/>
    <s v="Available"/>
    <m/>
    <m/>
    <s v="Invalid"/>
    <s v="Exclude"/>
    <n v="0"/>
    <s v="Insufficient Data"/>
    <s v="Missing Information"/>
    <s v="Exclude"/>
    <d v="2024-12-18T00:00:00"/>
    <d v="2024-12-18T00:00:00"/>
    <s v="Yes"/>
    <s v="Online"/>
    <s v="Hyderabad"/>
    <s v="Hyderabad"/>
    <n v="2272.16"/>
    <s v="Valid Profit"/>
    <s v="Include"/>
  </r>
  <r>
    <n v="3527"/>
    <s v="Men"/>
    <x v="1"/>
    <x v="15"/>
    <m/>
    <x v="2"/>
    <x v="4"/>
    <s v="No"/>
    <n v="3"/>
    <s v="Sold"/>
    <m/>
    <m/>
    <s v="Invalid"/>
    <s v="Exclude"/>
    <n v="0"/>
    <s v="Insufficient Data"/>
    <s v="Missing Information"/>
    <s v="Exclude"/>
    <d v="2025-06-12T00:00:00"/>
    <d v="2025-06-12T00:00:00"/>
    <s v="Yes"/>
    <s v="Online"/>
    <s v="Mumbai"/>
    <s v="Mumbai"/>
    <n v="-257.35000000000002"/>
    <s v="Loss Making Sales"/>
    <s v="Exclude"/>
  </r>
  <r>
    <n v="3528"/>
    <s v="Kids"/>
    <x v="3"/>
    <x v="4"/>
    <s v="L"/>
    <x v="0"/>
    <x v="1"/>
    <s v="Yes"/>
    <m/>
    <s v="Available"/>
    <n v="3742.67"/>
    <m/>
    <s v="Invalid"/>
    <s v="Exclude"/>
    <n v="0"/>
    <s v="Insufficient Data"/>
    <s v="Missing Information"/>
    <s v="Exclude"/>
    <d v="2024-08-21T00:00:00"/>
    <d v="2024-08-21T00:00:00"/>
    <s v="Yes"/>
    <s v="Retail"/>
    <s v="Hyderabad"/>
    <s v="Hyderabad"/>
    <n v="2662.77"/>
    <s v="Valid Profit"/>
    <s v="Include"/>
  </r>
  <r>
    <n v="3529"/>
    <s v="Men"/>
    <x v="0"/>
    <x v="0"/>
    <s v="L"/>
    <x v="0"/>
    <x v="1"/>
    <s v="Yes"/>
    <n v="1"/>
    <s v="Sold"/>
    <m/>
    <n v="0.2"/>
    <s v="Valid"/>
    <s v="Include"/>
    <n v="0"/>
    <s v="Insufficient Data"/>
    <s v="Missing Information"/>
    <s v="Exclude"/>
    <d v="2025-03-28T00:00:00"/>
    <d v="2025-03-28T00:00:00"/>
    <s v="Yes"/>
    <s v="Retail"/>
    <s v="Delhi"/>
    <s v="Delhi"/>
    <n v="1448.77"/>
    <s v="Valid Profit"/>
    <s v="Include"/>
  </r>
  <r>
    <n v="3530"/>
    <s v="Women"/>
    <x v="1"/>
    <x v="6"/>
    <m/>
    <x v="2"/>
    <x v="4"/>
    <s v="No"/>
    <n v="0"/>
    <s v="Available"/>
    <n v="3034.73"/>
    <m/>
    <s v="Invalid"/>
    <s v="Exclude"/>
    <n v="0"/>
    <n v="0"/>
    <s v="No Recorded Revenue"/>
    <s v="Exclude"/>
    <d v="2023-09-25T00:00:00"/>
    <d v="2023-09-25T00:00:00"/>
    <s v="Yes"/>
    <s v="Retail"/>
    <s v="Kolkata"/>
    <s v="Kolkata"/>
    <n v="2458.14"/>
    <s v="Invalid Profit"/>
    <s v="Exclude"/>
  </r>
  <r>
    <n v="3531"/>
    <s v="Women"/>
    <x v="4"/>
    <x v="19"/>
    <m/>
    <x v="2"/>
    <x v="4"/>
    <s v="No"/>
    <m/>
    <s v="Available"/>
    <n v="9015.65"/>
    <n v="7.0000000000000007E-2"/>
    <s v="Valid"/>
    <s v="Include"/>
    <n v="0"/>
    <s v="Insufficient Data"/>
    <s v="Missing Information"/>
    <s v="Exclude"/>
    <m/>
    <s v="Missing Date"/>
    <s v="No"/>
    <s v="Online"/>
    <s v="Delhi"/>
    <s v="Delhi"/>
    <n v="1932.99"/>
    <s v="Valid Profit"/>
    <s v="Include"/>
  </r>
  <r>
    <n v="3532"/>
    <s v="Kids"/>
    <x v="3"/>
    <x v="4"/>
    <s v="XL"/>
    <x v="0"/>
    <x v="2"/>
    <s v="Yes"/>
    <m/>
    <s v="Available"/>
    <n v="9244.9599999999991"/>
    <n v="0.47"/>
    <s v="Valid"/>
    <s v="Include"/>
    <n v="0"/>
    <s v="Insufficient Data"/>
    <s v="Missing Information"/>
    <s v="Exclude"/>
    <d v="2024-05-07T00:00:00"/>
    <d v="2024-05-07T00:00:00"/>
    <s v="Yes"/>
    <s v="Online"/>
    <s v="Mumbai"/>
    <s v="Mumbai"/>
    <n v="-955.19"/>
    <s v="Loss Making Sales"/>
    <s v="Exclude"/>
  </r>
  <r>
    <n v="3533"/>
    <s v="Kids"/>
    <x v="3"/>
    <x v="10"/>
    <s v="L"/>
    <x v="0"/>
    <x v="1"/>
    <s v="Yes"/>
    <m/>
    <s v="Available"/>
    <m/>
    <m/>
    <s v="Invalid"/>
    <s v="Exclude"/>
    <n v="0"/>
    <s v="Insufficient Data"/>
    <s v="Missing Information"/>
    <s v="Exclude"/>
    <d v="2023-11-05T00:00:00"/>
    <d v="2023-11-05T00:00:00"/>
    <s v="Yes"/>
    <s v="Retail"/>
    <s v="Hyderabad"/>
    <s v="Hyderabad"/>
    <n v="451.71"/>
    <s v="Valid Profit"/>
    <s v="Include"/>
  </r>
  <r>
    <n v="3534"/>
    <s v="Kids"/>
    <x v="4"/>
    <x v="13"/>
    <m/>
    <x v="2"/>
    <x v="4"/>
    <s v="No"/>
    <n v="3"/>
    <s v="Sold"/>
    <n v="3280.57"/>
    <n v="0.62"/>
    <s v="Valid"/>
    <s v="Include"/>
    <n v="3739.85"/>
    <n v="3739.8498000000004"/>
    <s v="Valid Revenue"/>
    <s v="Include"/>
    <d v="2024-11-09T00:00:00"/>
    <d v="2024-11-09T00:00:00"/>
    <s v="Yes"/>
    <s v="Retail"/>
    <s v="Kolkata"/>
    <s v="Kolkata"/>
    <n v="427.76"/>
    <s v="Valid Profit"/>
    <s v="Include"/>
  </r>
  <r>
    <n v="3535"/>
    <s v="Kids"/>
    <x v="4"/>
    <x v="19"/>
    <s v="XL"/>
    <x v="0"/>
    <x v="2"/>
    <s v="Yes"/>
    <m/>
    <s v="Available"/>
    <n v="6302.89"/>
    <n v="0.82"/>
    <s v="Valid"/>
    <s v="Include"/>
    <n v="0"/>
    <s v="Insufficient Data"/>
    <s v="Missing Information"/>
    <s v="Exclude"/>
    <d v="2024-12-24T00:00:00"/>
    <d v="2024-12-24T00:00:00"/>
    <s v="Yes"/>
    <s v="Retail"/>
    <s v="Pune"/>
    <s v="Pune"/>
    <n v="169.86"/>
    <s v="Valid Profit"/>
    <s v="Include"/>
  </r>
  <r>
    <n v="3536"/>
    <s v="Women"/>
    <x v="2"/>
    <x v="17"/>
    <n v="12"/>
    <x v="1"/>
    <x v="7"/>
    <s v="Yes"/>
    <m/>
    <s v="Available"/>
    <n v="3929.3"/>
    <m/>
    <s v="Invalid"/>
    <s v="Exclude"/>
    <n v="0"/>
    <s v="Insufficient Data"/>
    <s v="Missing Information"/>
    <s v="Exclude"/>
    <d v="2024-12-01T00:00:00"/>
    <d v="2024-12-01T00:00:00"/>
    <s v="Yes"/>
    <s v="Retail"/>
    <s v="bengaluru"/>
    <s v="Bengaluru"/>
    <n v="3934.31"/>
    <s v="Valid Profit"/>
    <s v="Include"/>
  </r>
  <r>
    <n v="3537"/>
    <s v="Men"/>
    <x v="2"/>
    <x v="3"/>
    <s v="XL"/>
    <x v="0"/>
    <x v="2"/>
    <s v="Yes"/>
    <n v="2"/>
    <s v="Sold"/>
    <n v="5464.07"/>
    <n v="1.01"/>
    <s v="Invalid"/>
    <s v="Exclude"/>
    <n v="-109.28"/>
    <s v="Insufficient Data"/>
    <s v="Missing Information"/>
    <s v="Exclude"/>
    <d v="2025-06-15T00:00:00"/>
    <d v="2025-06-15T00:00:00"/>
    <s v="Yes"/>
    <s v="Online"/>
    <s v="Kolkata"/>
    <s v="Kolkata"/>
    <n v="3170.78"/>
    <s v="Valid Profit"/>
    <s v="Include"/>
  </r>
  <r>
    <n v="3538"/>
    <s v="Kids"/>
    <x v="4"/>
    <x v="12"/>
    <s v="L"/>
    <x v="0"/>
    <x v="1"/>
    <s v="Yes"/>
    <n v="0"/>
    <s v="Available"/>
    <m/>
    <m/>
    <s v="Invalid"/>
    <s v="Exclude"/>
    <n v="0"/>
    <s v="Insufficient Data"/>
    <s v="Missing Information"/>
    <s v="Exclude"/>
    <d v="2024-12-12T00:00:00"/>
    <d v="2024-12-12T00:00:00"/>
    <s v="Yes"/>
    <s v="Online"/>
    <s v="bengaluru"/>
    <s v="Bengaluru"/>
    <n v="2787.81"/>
    <s v="Valid Profit"/>
    <s v="Include"/>
  </r>
  <r>
    <n v="3539"/>
    <s v="Kids"/>
    <x v="2"/>
    <x v="18"/>
    <s v="XL"/>
    <x v="0"/>
    <x v="2"/>
    <s v="Yes"/>
    <n v="3"/>
    <s v="Sold"/>
    <n v="7706.3"/>
    <n v="1.1499999999999999"/>
    <s v="Invalid"/>
    <s v="Exclude"/>
    <n v="-3467.83"/>
    <s v="Insufficient Data"/>
    <s v="Missing Information"/>
    <s v="Exclude"/>
    <m/>
    <s v="Missing Date"/>
    <s v="No"/>
    <s v="Retail"/>
    <s v="Hyderabad"/>
    <s v="Hyderabad"/>
    <n v="2366.58"/>
    <s v="Valid Profit"/>
    <s v="Include"/>
  </r>
  <r>
    <n v="3540"/>
    <s v="Kids"/>
    <x v="0"/>
    <x v="5"/>
    <s v="XL"/>
    <x v="0"/>
    <x v="2"/>
    <s v="Yes"/>
    <n v="-1"/>
    <s v="Check Return/Refund"/>
    <n v="9564.4"/>
    <m/>
    <s v="Invalid"/>
    <s v="Exclude"/>
    <n v="0"/>
    <n v="-9564.4"/>
    <s v="Negative Revenue"/>
    <s v="Exclude"/>
    <d v="2025-05-16T00:00:00"/>
    <d v="2025-05-16T00:00:00"/>
    <s v="Yes"/>
    <s v="Retail"/>
    <s v="Delhi"/>
    <s v="Delhi"/>
    <n v="1850.13"/>
    <s v="Invalid Profit"/>
    <s v="Exclude"/>
  </r>
  <r>
    <n v="3541"/>
    <s v="Kids"/>
    <x v="0"/>
    <x v="0"/>
    <s v="M"/>
    <x v="0"/>
    <x v="0"/>
    <s v="Yes"/>
    <n v="-1"/>
    <s v="Check Return/Refund"/>
    <n v="3644.5"/>
    <m/>
    <s v="Invalid"/>
    <s v="Exclude"/>
    <n v="0"/>
    <n v="-3644.5"/>
    <s v="Negative Revenue"/>
    <s v="Exclude"/>
    <d v="2024-09-04T00:00:00"/>
    <d v="2024-09-04T00:00:00"/>
    <s v="Yes"/>
    <s v="Online"/>
    <s v="Mumbai"/>
    <s v="Mumbai"/>
    <n v="2011.76"/>
    <s v="Invalid Profit"/>
    <s v="Exclude"/>
  </r>
  <r>
    <n v="3542"/>
    <s v="Men"/>
    <x v="2"/>
    <x v="18"/>
    <m/>
    <x v="2"/>
    <x v="4"/>
    <s v="No"/>
    <m/>
    <s v="Available"/>
    <n v="7199.03"/>
    <n v="0.61"/>
    <s v="Valid"/>
    <s v="Include"/>
    <n v="0"/>
    <s v="Insufficient Data"/>
    <s v="Missing Information"/>
    <s v="Exclude"/>
    <d v="2024-11-28T00:00:00"/>
    <d v="2024-11-28T00:00:00"/>
    <s v="Yes"/>
    <s v="Retail"/>
    <s v="Mumbai"/>
    <s v="Mumbai"/>
    <n v="1826.07"/>
    <s v="Invalid Profit"/>
    <s v="Exclude"/>
  </r>
  <r>
    <n v="3543"/>
    <s v="Kids"/>
    <x v="2"/>
    <x v="17"/>
    <m/>
    <x v="2"/>
    <x v="4"/>
    <s v="No"/>
    <n v="2"/>
    <s v="Sold"/>
    <m/>
    <m/>
    <s v="Invalid"/>
    <s v="Exclude"/>
    <n v="0"/>
    <s v="Insufficient Data"/>
    <s v="Missing Information"/>
    <s v="Exclude"/>
    <d v="2024-11-22T00:00:00"/>
    <d v="2024-11-22T00:00:00"/>
    <s v="Yes"/>
    <s v="Retail"/>
    <s v="Pune"/>
    <s v="Pune"/>
    <n v="2712.79"/>
    <s v="Invalid Profit"/>
    <s v="Exclude"/>
  </r>
  <r>
    <n v="3544"/>
    <s v="Men"/>
    <x v="3"/>
    <x v="10"/>
    <s v="M"/>
    <x v="0"/>
    <x v="0"/>
    <s v="Yes"/>
    <m/>
    <s v="Available"/>
    <n v="3923.39"/>
    <m/>
    <s v="Invalid"/>
    <s v="Exclude"/>
    <n v="0"/>
    <s v="Insufficient Data"/>
    <s v="Missing Information"/>
    <s v="Exclude"/>
    <m/>
    <s v="Missing Date"/>
    <s v="No"/>
    <s v="Retail"/>
    <s v="Kolkata"/>
    <s v="Kolkata"/>
    <n v="-684.88"/>
    <s v="Loss Making Sales"/>
    <s v="Exclude"/>
  </r>
  <r>
    <n v="3545"/>
    <s v="Men"/>
    <x v="0"/>
    <x v="5"/>
    <n v="12"/>
    <x v="1"/>
    <x v="7"/>
    <s v="Yes"/>
    <n v="3"/>
    <s v="Sold"/>
    <m/>
    <m/>
    <s v="Invalid"/>
    <s v="Exclude"/>
    <n v="0"/>
    <s v="Insufficient Data"/>
    <s v="Missing Information"/>
    <s v="Exclude"/>
    <d v="2023-08-03T00:00:00"/>
    <d v="2023-08-03T00:00:00"/>
    <s v="Yes"/>
    <s v="Online"/>
    <s v="Delhi"/>
    <s v="Delhi"/>
    <n v="2239.86"/>
    <s v="Valid Profit"/>
    <s v="Include"/>
  </r>
  <r>
    <n v="3546"/>
    <s v="Men"/>
    <x v="2"/>
    <x v="7"/>
    <s v="L"/>
    <x v="0"/>
    <x v="1"/>
    <s v="Yes"/>
    <m/>
    <s v="Available"/>
    <m/>
    <m/>
    <s v="Invalid"/>
    <s v="Exclude"/>
    <n v="0"/>
    <s v="Insufficient Data"/>
    <s v="Missing Information"/>
    <s v="Exclude"/>
    <m/>
    <s v="Missing Date"/>
    <s v="No"/>
    <s v="Retail"/>
    <s v="Delhi"/>
    <s v="Delhi"/>
    <n v="945.11"/>
    <s v="Valid Profit"/>
    <s v="Include"/>
  </r>
  <r>
    <n v="3547"/>
    <s v="Kids"/>
    <x v="1"/>
    <x v="1"/>
    <s v="XL"/>
    <x v="0"/>
    <x v="2"/>
    <s v="Yes"/>
    <n v="4"/>
    <s v="Sold"/>
    <m/>
    <m/>
    <s v="Invalid"/>
    <s v="Exclude"/>
    <n v="0"/>
    <s v="Insufficient Data"/>
    <s v="Missing Information"/>
    <s v="Exclude"/>
    <m/>
    <s v="Missing Date"/>
    <s v="No"/>
    <s v="Online"/>
    <s v="Delhi"/>
    <s v="Delhi"/>
    <n v="2157.7399999999998"/>
    <s v="Valid Profit"/>
    <s v="Include"/>
  </r>
  <r>
    <n v="3548"/>
    <s v="Kids"/>
    <x v="1"/>
    <x v="15"/>
    <m/>
    <x v="2"/>
    <x v="4"/>
    <s v="No"/>
    <n v="3"/>
    <s v="Sold"/>
    <m/>
    <m/>
    <s v="Invalid"/>
    <s v="Exclude"/>
    <n v="0"/>
    <s v="Insufficient Data"/>
    <s v="Missing Information"/>
    <s v="Exclude"/>
    <d v="2024-03-12T00:00:00"/>
    <d v="2024-03-12T00:00:00"/>
    <s v="Yes"/>
    <s v="Online"/>
    <s v="Kolkata"/>
    <s v="Kolkata"/>
    <n v="3366.32"/>
    <s v="Valid Profit"/>
    <s v="Include"/>
  </r>
  <r>
    <n v="3549"/>
    <s v="Kids"/>
    <x v="0"/>
    <x v="0"/>
    <s v="L"/>
    <x v="0"/>
    <x v="1"/>
    <s v="Yes"/>
    <n v="0"/>
    <s v="Available"/>
    <n v="4493.0200000000004"/>
    <n v="0.81"/>
    <s v="Valid"/>
    <s v="Include"/>
    <n v="0"/>
    <n v="0"/>
    <s v="No Recorded Revenue"/>
    <s v="Exclude"/>
    <m/>
    <s v="Missing Date"/>
    <s v="No"/>
    <s v="Online"/>
    <s v="Mumbai"/>
    <s v="Mumbai"/>
    <n v="14.79"/>
    <s v="Invalid Profit"/>
    <s v="Exclude"/>
  </r>
  <r>
    <n v="3550"/>
    <s v="Women"/>
    <x v="2"/>
    <x v="18"/>
    <s v="M"/>
    <x v="0"/>
    <x v="0"/>
    <s v="Yes"/>
    <m/>
    <s v="Available"/>
    <n v="8645.09"/>
    <m/>
    <s v="Invalid"/>
    <s v="Exclude"/>
    <n v="0"/>
    <s v="Insufficient Data"/>
    <s v="Missing Information"/>
    <s v="Exclude"/>
    <m/>
    <s v="Missing Date"/>
    <s v="No"/>
    <s v="Online"/>
    <s v="bengaluru"/>
    <s v="Bengaluru"/>
    <n v="3289.86"/>
    <s v="Valid Profit"/>
    <s v="Include"/>
  </r>
  <r>
    <n v="3551"/>
    <s v="Women"/>
    <x v="0"/>
    <x v="0"/>
    <n v="10"/>
    <x v="1"/>
    <x v="9"/>
    <s v="Yes"/>
    <m/>
    <s v="Available"/>
    <n v="9948.15"/>
    <n v="1.1200000000000001"/>
    <s v="Invalid"/>
    <s v="Exclude"/>
    <n v="0"/>
    <s v="Insufficient Data"/>
    <s v="Missing Information"/>
    <s v="Exclude"/>
    <d v="2023-08-02T00:00:00"/>
    <d v="2023-08-02T00:00:00"/>
    <s v="Yes"/>
    <s v="Retail"/>
    <s v="Kolkata"/>
    <s v="Kolkata"/>
    <n v="-259.16000000000003"/>
    <s v="Loss Making Sales"/>
    <s v="Exclude"/>
  </r>
  <r>
    <n v="3552"/>
    <s v="Men"/>
    <x v="3"/>
    <x v="4"/>
    <s v="XL"/>
    <x v="0"/>
    <x v="2"/>
    <s v="Yes"/>
    <n v="4"/>
    <s v="Sold"/>
    <m/>
    <m/>
    <s v="Invalid"/>
    <s v="Exclude"/>
    <n v="0"/>
    <s v="Insufficient Data"/>
    <s v="Missing Information"/>
    <s v="Exclude"/>
    <d v="2025-05-17T00:00:00"/>
    <d v="2025-05-17T00:00:00"/>
    <s v="Yes"/>
    <s v="Retail"/>
    <s v="Mumbai"/>
    <s v="Mumbai"/>
    <n v="762.95"/>
    <s v="Valid Profit"/>
    <s v="Include"/>
  </r>
  <r>
    <n v="3553"/>
    <s v="Women"/>
    <x v="3"/>
    <x v="10"/>
    <s v="XL"/>
    <x v="0"/>
    <x v="2"/>
    <s v="Yes"/>
    <n v="2"/>
    <s v="Sold"/>
    <n v="5216.2700000000004"/>
    <m/>
    <s v="Invalid"/>
    <s v="Exclude"/>
    <n v="0"/>
    <n v="10432.540000000001"/>
    <s v="Valid Revenue"/>
    <s v="Include"/>
    <d v="2025-06-25T00:00:00"/>
    <d v="2025-06-25T00:00:00"/>
    <s v="Yes"/>
    <s v="Online"/>
    <s v="Pune"/>
    <s v="Pune"/>
    <n v="-720.87"/>
    <s v="Loss Making Sales"/>
    <s v="Exclude"/>
  </r>
  <r>
    <n v="3554"/>
    <s v="Men"/>
    <x v="1"/>
    <x v="2"/>
    <s v="L"/>
    <x v="0"/>
    <x v="1"/>
    <s v="Yes"/>
    <m/>
    <s v="Available"/>
    <m/>
    <m/>
    <s v="Invalid"/>
    <s v="Exclude"/>
    <n v="0"/>
    <s v="Insufficient Data"/>
    <s v="Missing Information"/>
    <s v="Exclude"/>
    <m/>
    <s v="Missing Date"/>
    <s v="No"/>
    <s v="Retail"/>
    <s v="Bangalore"/>
    <s v="Bangalore"/>
    <n v="2052.71"/>
    <s v="Valid Profit"/>
    <s v="Include"/>
  </r>
  <r>
    <n v="3555"/>
    <s v="Kids"/>
    <x v="1"/>
    <x v="15"/>
    <n v="9"/>
    <x v="1"/>
    <x v="5"/>
    <s v="Yes"/>
    <n v="2"/>
    <s v="Sold"/>
    <m/>
    <m/>
    <s v="Invalid"/>
    <s v="Exclude"/>
    <n v="0"/>
    <s v="Insufficient Data"/>
    <s v="Missing Information"/>
    <s v="Exclude"/>
    <d v="2025-04-26T00:00:00"/>
    <d v="2025-04-26T00:00:00"/>
    <s v="Yes"/>
    <s v="Retail"/>
    <s v="Hyderabad"/>
    <s v="Hyderabad"/>
    <n v="-1069.25"/>
    <s v="Loss Making Sales"/>
    <s v="Exclude"/>
  </r>
  <r>
    <n v="3556"/>
    <s v="Women"/>
    <x v="4"/>
    <x v="12"/>
    <s v="M"/>
    <x v="0"/>
    <x v="0"/>
    <s v="Yes"/>
    <n v="4"/>
    <s v="Sold"/>
    <m/>
    <m/>
    <s v="Invalid"/>
    <s v="Exclude"/>
    <n v="0"/>
    <s v="Insufficient Data"/>
    <s v="Missing Information"/>
    <s v="Exclude"/>
    <d v="2025-03-13T00:00:00"/>
    <d v="2025-03-13T00:00:00"/>
    <s v="Yes"/>
    <s v="Retail"/>
    <s v="Kolkata"/>
    <s v="Kolkata"/>
    <n v="-843.61"/>
    <s v="Loss Making Sales"/>
    <s v="Exclude"/>
  </r>
  <r>
    <n v="3557"/>
    <s v="Kids"/>
    <x v="4"/>
    <x v="8"/>
    <s v="L"/>
    <x v="0"/>
    <x v="1"/>
    <s v="Yes"/>
    <n v="1"/>
    <s v="Sold"/>
    <m/>
    <n v="0.66"/>
    <s v="Valid"/>
    <s v="Include"/>
    <n v="0"/>
    <s v="Insufficient Data"/>
    <s v="Missing Information"/>
    <s v="Exclude"/>
    <d v="2024-08-09T00:00:00"/>
    <d v="2024-08-09T00:00:00"/>
    <s v="Yes"/>
    <s v="Retail"/>
    <s v="Hyderabad"/>
    <s v="Hyderabad"/>
    <n v="-884.81"/>
    <s v="Loss Making Sales"/>
    <s v="Exclude"/>
  </r>
  <r>
    <n v="3558"/>
    <s v="Women"/>
    <x v="0"/>
    <x v="5"/>
    <s v="L"/>
    <x v="0"/>
    <x v="1"/>
    <s v="Yes"/>
    <n v="4"/>
    <s v="Sold"/>
    <n v="4045.21"/>
    <m/>
    <s v="Invalid"/>
    <s v="Exclude"/>
    <n v="0"/>
    <n v="16180.84"/>
    <s v="Valid Revenue"/>
    <s v="Include"/>
    <d v="2024-08-30T00:00:00"/>
    <d v="2024-08-30T00:00:00"/>
    <s v="Yes"/>
    <s v="Online"/>
    <s v="Mumbai"/>
    <s v="Mumbai"/>
    <n v="-113.44"/>
    <s v="Loss Making Sales"/>
    <s v="Exclude"/>
  </r>
  <r>
    <n v="3559"/>
    <s v="Women"/>
    <x v="3"/>
    <x v="16"/>
    <s v="M"/>
    <x v="0"/>
    <x v="0"/>
    <s v="Yes"/>
    <m/>
    <s v="Available"/>
    <m/>
    <m/>
    <s v="Invalid"/>
    <s v="Exclude"/>
    <n v="0"/>
    <s v="Insufficient Data"/>
    <s v="Missing Information"/>
    <s v="Exclude"/>
    <m/>
    <s v="Missing Date"/>
    <s v="No"/>
    <s v="Online"/>
    <s v="Delhi"/>
    <s v="Delhi"/>
    <n v="-787.01"/>
    <s v="Loss Making Sales"/>
    <s v="Exclude"/>
  </r>
  <r>
    <n v="3560"/>
    <s v="Women"/>
    <x v="1"/>
    <x v="15"/>
    <m/>
    <x v="2"/>
    <x v="4"/>
    <s v="No"/>
    <m/>
    <s v="Available"/>
    <m/>
    <n v="0.13"/>
    <s v="Valid"/>
    <s v="Include"/>
    <n v="0"/>
    <s v="Insufficient Data"/>
    <s v="Missing Information"/>
    <s v="Exclude"/>
    <d v="2023-07-26T00:00:00"/>
    <d v="2023-07-26T00:00:00"/>
    <s v="Yes"/>
    <s v="Retail"/>
    <s v="Hyderabad"/>
    <s v="Hyderabad"/>
    <n v="3662.98"/>
    <s v="Valid Profit"/>
    <s v="Include"/>
  </r>
  <r>
    <n v="3561"/>
    <s v="Women"/>
    <x v="4"/>
    <x v="13"/>
    <n v="11"/>
    <x v="1"/>
    <x v="3"/>
    <s v="Yes"/>
    <m/>
    <s v="Available"/>
    <m/>
    <m/>
    <s v="Invalid"/>
    <s v="Exclude"/>
    <n v="0"/>
    <s v="Insufficient Data"/>
    <s v="Missing Information"/>
    <s v="Exclude"/>
    <d v="2024-07-24T00:00:00"/>
    <d v="2024-07-24T00:00:00"/>
    <s v="Yes"/>
    <s v="Online"/>
    <s v="Kolkata"/>
    <s v="Kolkata"/>
    <n v="1062.3900000000001"/>
    <s v="Valid Profit"/>
    <s v="Include"/>
  </r>
  <r>
    <n v="3562"/>
    <s v="Women"/>
    <x v="4"/>
    <x v="19"/>
    <m/>
    <x v="2"/>
    <x v="4"/>
    <s v="No"/>
    <n v="1"/>
    <s v="Sold"/>
    <m/>
    <m/>
    <s v="Invalid"/>
    <s v="Exclude"/>
    <n v="0"/>
    <s v="Insufficient Data"/>
    <s v="Missing Information"/>
    <s v="Exclude"/>
    <d v="2024-10-31T00:00:00"/>
    <d v="2024-10-31T00:00:00"/>
    <s v="Yes"/>
    <s v="Retail"/>
    <s v="Delhi"/>
    <s v="Delhi"/>
    <n v="1904.66"/>
    <s v="Valid Profit"/>
    <s v="Include"/>
  </r>
  <r>
    <n v="3563"/>
    <s v="Kids"/>
    <x v="3"/>
    <x v="16"/>
    <s v="L"/>
    <x v="0"/>
    <x v="1"/>
    <s v="Yes"/>
    <m/>
    <s v="Available"/>
    <n v="2470.4299999999998"/>
    <m/>
    <s v="Invalid"/>
    <s v="Exclude"/>
    <n v="0"/>
    <s v="Insufficient Data"/>
    <s v="Missing Information"/>
    <s v="Exclude"/>
    <m/>
    <s v="Missing Date"/>
    <s v="No"/>
    <s v="Online"/>
    <s v="Kolkata"/>
    <s v="Kolkata"/>
    <n v="233.05"/>
    <s v="Valid Profit"/>
    <s v="Include"/>
  </r>
  <r>
    <n v="3564"/>
    <s v="Kids"/>
    <x v="1"/>
    <x v="2"/>
    <n v="7"/>
    <x v="1"/>
    <x v="8"/>
    <s v="Yes"/>
    <m/>
    <s v="Available"/>
    <m/>
    <m/>
    <s v="Invalid"/>
    <s v="Exclude"/>
    <n v="0"/>
    <s v="Insufficient Data"/>
    <s v="Missing Information"/>
    <s v="Exclude"/>
    <m/>
    <s v="Missing Date"/>
    <s v="No"/>
    <s v="Retail"/>
    <s v="Kolkata"/>
    <s v="Kolkata"/>
    <n v="2685.43"/>
    <s v="Valid Profit"/>
    <s v="Include"/>
  </r>
  <r>
    <n v="3565"/>
    <s v="Kids"/>
    <x v="4"/>
    <x v="12"/>
    <s v="XL"/>
    <x v="0"/>
    <x v="2"/>
    <s v="Yes"/>
    <m/>
    <s v="Available"/>
    <m/>
    <n v="0.55000000000000004"/>
    <s v="Valid"/>
    <s v="Include"/>
    <n v="0"/>
    <s v="Insufficient Data"/>
    <s v="Missing Information"/>
    <s v="Exclude"/>
    <d v="2024-08-27T00:00:00"/>
    <d v="2024-08-27T00:00:00"/>
    <s v="Yes"/>
    <s v="Online"/>
    <s v="Kolkata"/>
    <s v="Kolkata"/>
    <n v="3851.81"/>
    <s v="Valid Profit"/>
    <s v="Include"/>
  </r>
  <r>
    <n v="3566"/>
    <s v="Men"/>
    <x v="2"/>
    <x v="7"/>
    <s v="XL"/>
    <x v="0"/>
    <x v="2"/>
    <s v="Yes"/>
    <m/>
    <s v="Available"/>
    <m/>
    <m/>
    <s v="Invalid"/>
    <s v="Exclude"/>
    <n v="0"/>
    <s v="Insufficient Data"/>
    <s v="Missing Information"/>
    <s v="Exclude"/>
    <d v="2024-12-12T00:00:00"/>
    <d v="2024-12-12T00:00:00"/>
    <s v="Yes"/>
    <s v="Retail"/>
    <s v="Hyderabad"/>
    <s v="Hyderabad"/>
    <n v="2315.64"/>
    <s v="Valid Profit"/>
    <s v="Include"/>
  </r>
  <r>
    <n v="3567"/>
    <s v="Men"/>
    <x v="2"/>
    <x v="18"/>
    <s v="L"/>
    <x v="0"/>
    <x v="1"/>
    <s v="Yes"/>
    <n v="2"/>
    <s v="Sold"/>
    <m/>
    <n v="0.56000000000000005"/>
    <s v="Valid"/>
    <s v="Include"/>
    <n v="0"/>
    <s v="Insufficient Data"/>
    <s v="Missing Information"/>
    <s v="Exclude"/>
    <m/>
    <s v="Missing Date"/>
    <s v="No"/>
    <s v="Online"/>
    <s v="Kolkata"/>
    <s v="Kolkata"/>
    <n v="1353.32"/>
    <s v="Valid Profit"/>
    <s v="Include"/>
  </r>
  <r>
    <n v="3568"/>
    <s v="Women"/>
    <x v="3"/>
    <x v="16"/>
    <s v="L"/>
    <x v="0"/>
    <x v="1"/>
    <s v="Yes"/>
    <n v="0"/>
    <s v="Available"/>
    <n v="6099.8"/>
    <n v="1.2"/>
    <s v="Invalid"/>
    <s v="Exclude"/>
    <n v="0"/>
    <s v="Insufficient Data"/>
    <s v="Missing Information"/>
    <s v="Exclude"/>
    <m/>
    <s v="Missing Date"/>
    <s v="No"/>
    <s v="Retail"/>
    <s v="Pune"/>
    <s v="Pune"/>
    <n v="1494.24"/>
    <s v="Valid Profit"/>
    <s v="Include"/>
  </r>
  <r>
    <n v="3569"/>
    <s v="Women"/>
    <x v="1"/>
    <x v="15"/>
    <n v="12"/>
    <x v="1"/>
    <x v="7"/>
    <s v="Yes"/>
    <m/>
    <s v="Available"/>
    <n v="9203"/>
    <m/>
    <s v="Invalid"/>
    <s v="Exclude"/>
    <n v="0"/>
    <s v="Insufficient Data"/>
    <s v="Missing Information"/>
    <s v="Exclude"/>
    <d v="2024-08-12T00:00:00"/>
    <d v="2024-08-12T00:00:00"/>
    <s v="Yes"/>
    <s v="Online"/>
    <s v="Kolkata"/>
    <s v="Kolkata"/>
    <n v="1797.66"/>
    <s v="Valid Profit"/>
    <s v="Include"/>
  </r>
  <r>
    <n v="3570"/>
    <s v="Men"/>
    <x v="1"/>
    <x v="1"/>
    <m/>
    <x v="2"/>
    <x v="4"/>
    <s v="No"/>
    <m/>
    <s v="Available"/>
    <n v="9713.73"/>
    <m/>
    <s v="Invalid"/>
    <s v="Exclude"/>
    <n v="0"/>
    <s v="Insufficient Data"/>
    <s v="Missing Information"/>
    <s v="Exclude"/>
    <d v="2025-02-23T00:00:00"/>
    <d v="2025-02-23T00:00:00"/>
    <s v="Yes"/>
    <s v="Online"/>
    <s v="Delhi"/>
    <s v="Delhi"/>
    <n v="1914.18"/>
    <s v="Valid Profit"/>
    <s v="Include"/>
  </r>
  <r>
    <n v="3571"/>
    <s v="Kids"/>
    <x v="4"/>
    <x v="19"/>
    <s v="XL"/>
    <x v="0"/>
    <x v="2"/>
    <s v="Yes"/>
    <m/>
    <s v="Available"/>
    <n v="7596.71"/>
    <m/>
    <s v="Invalid"/>
    <s v="Exclude"/>
    <n v="0"/>
    <s v="Insufficient Data"/>
    <s v="Missing Information"/>
    <s v="Exclude"/>
    <m/>
    <s v="Missing Date"/>
    <s v="No"/>
    <s v="Online"/>
    <s v="Delhi"/>
    <s v="Delhi"/>
    <n v="166.47"/>
    <s v="Valid Profit"/>
    <s v="Include"/>
  </r>
  <r>
    <n v="3572"/>
    <s v="Kids"/>
    <x v="4"/>
    <x v="19"/>
    <n v="6"/>
    <x v="1"/>
    <x v="6"/>
    <s v="Yes"/>
    <m/>
    <s v="Available"/>
    <m/>
    <m/>
    <s v="Invalid"/>
    <s v="Exclude"/>
    <n v="0"/>
    <s v="Insufficient Data"/>
    <s v="Missing Information"/>
    <s v="Exclude"/>
    <m/>
    <s v="Missing Date"/>
    <s v="No"/>
    <s v="Retail"/>
    <s v="Delhi"/>
    <s v="Delhi"/>
    <n v="3729.45"/>
    <s v="Valid Profit"/>
    <s v="Include"/>
  </r>
  <r>
    <n v="3573"/>
    <s v="Men"/>
    <x v="4"/>
    <x v="8"/>
    <m/>
    <x v="2"/>
    <x v="4"/>
    <s v="No"/>
    <n v="1"/>
    <s v="Sold"/>
    <n v="6830.98"/>
    <n v="0.39"/>
    <s v="Valid"/>
    <s v="Include"/>
    <n v="4166.8999999999996"/>
    <n v="4166.8977999999997"/>
    <s v="Valid Revenue"/>
    <s v="Include"/>
    <d v="2025-03-18T00:00:00"/>
    <d v="2025-03-18T00:00:00"/>
    <s v="Yes"/>
    <s v="Retail"/>
    <s v="Mumbai"/>
    <s v="Mumbai"/>
    <n v="-175.76"/>
    <s v="Loss Making Sales"/>
    <s v="Exclude"/>
  </r>
  <r>
    <n v="3574"/>
    <s v="Kids"/>
    <x v="4"/>
    <x v="8"/>
    <s v="XL"/>
    <x v="0"/>
    <x v="2"/>
    <s v="Yes"/>
    <n v="0"/>
    <s v="Available"/>
    <m/>
    <n v="0.96"/>
    <s v="Valid"/>
    <s v="Include"/>
    <n v="0"/>
    <s v="Insufficient Data"/>
    <s v="Missing Information"/>
    <s v="Exclude"/>
    <d v="2025-01-13T00:00:00"/>
    <d v="2025-01-13T00:00:00"/>
    <s v="Yes"/>
    <s v="Online"/>
    <s v="Bangalore"/>
    <s v="Bangalore"/>
    <n v="2589"/>
    <s v="Valid Profit"/>
    <s v="Include"/>
  </r>
  <r>
    <n v="3575"/>
    <s v="Women"/>
    <x v="3"/>
    <x v="4"/>
    <s v="XL"/>
    <x v="0"/>
    <x v="2"/>
    <s v="Yes"/>
    <n v="0"/>
    <s v="Available"/>
    <n v="5716.18"/>
    <n v="1.1000000000000001"/>
    <s v="Invalid"/>
    <s v="Exclude"/>
    <n v="0"/>
    <s v="Insufficient Data"/>
    <s v="Missing Information"/>
    <s v="Exclude"/>
    <d v="2025-07-03T00:00:00"/>
    <d v="2025-07-03T00:00:00"/>
    <s v="Yes"/>
    <s v="Retail"/>
    <s v="Pune"/>
    <s v="Pune"/>
    <n v="3271.27"/>
    <s v="Valid Profit"/>
    <s v="Include"/>
  </r>
  <r>
    <n v="3576"/>
    <s v="Women"/>
    <x v="2"/>
    <x v="7"/>
    <s v="M"/>
    <x v="0"/>
    <x v="0"/>
    <s v="Yes"/>
    <n v="2"/>
    <s v="Sold"/>
    <n v="3533.18"/>
    <m/>
    <s v="Invalid"/>
    <s v="Exclude"/>
    <n v="0"/>
    <n v="7066.36"/>
    <s v="Valid Revenue"/>
    <s v="Include"/>
    <d v="2024-03-17T00:00:00"/>
    <d v="2024-03-17T00:00:00"/>
    <s v="Yes"/>
    <s v="Retail"/>
    <s v="bengaluru"/>
    <s v="Bengaluru"/>
    <n v="-586.23"/>
    <s v="Loss Making Sales"/>
    <s v="Exclude"/>
  </r>
  <r>
    <n v="3577"/>
    <s v="Women"/>
    <x v="3"/>
    <x v="16"/>
    <s v="XL"/>
    <x v="0"/>
    <x v="2"/>
    <s v="Yes"/>
    <n v="0"/>
    <s v="Available"/>
    <m/>
    <m/>
    <s v="Invalid"/>
    <s v="Exclude"/>
    <n v="0"/>
    <s v="Insufficient Data"/>
    <s v="Missing Information"/>
    <s v="Exclude"/>
    <d v="2024-10-19T00:00:00"/>
    <d v="2024-10-19T00:00:00"/>
    <s v="Yes"/>
    <s v="Online"/>
    <s v="Kolkata"/>
    <s v="Kolkata"/>
    <n v="102.77"/>
    <s v="Valid Profit"/>
    <s v="Include"/>
  </r>
  <r>
    <n v="3578"/>
    <s v="Men"/>
    <x v="2"/>
    <x v="3"/>
    <s v="XL"/>
    <x v="0"/>
    <x v="2"/>
    <s v="Yes"/>
    <n v="4"/>
    <s v="Sold"/>
    <n v="6348.19"/>
    <m/>
    <s v="Invalid"/>
    <s v="Exclude"/>
    <n v="0"/>
    <n v="25392.76"/>
    <s v="Valid Revenue"/>
    <s v="Include"/>
    <m/>
    <s v="Missing Date"/>
    <s v="No"/>
    <s v="Retail"/>
    <s v="Hyderabad"/>
    <s v="Hyderabad"/>
    <n v="1939.74"/>
    <s v="Valid Profit"/>
    <s v="Include"/>
  </r>
  <r>
    <n v="3579"/>
    <s v="Men"/>
    <x v="4"/>
    <x v="19"/>
    <s v="XL"/>
    <x v="0"/>
    <x v="2"/>
    <s v="Yes"/>
    <n v="0"/>
    <s v="Available"/>
    <n v="9995.5499999999993"/>
    <m/>
    <s v="Invalid"/>
    <s v="Exclude"/>
    <n v="0"/>
    <n v="0"/>
    <s v="No Recorded Revenue"/>
    <s v="Exclude"/>
    <d v="2025-02-03T00:00:00"/>
    <d v="2025-02-03T00:00:00"/>
    <s v="Yes"/>
    <s v="Retail"/>
    <s v="Delhi"/>
    <s v="Delhi"/>
    <n v="1962.41"/>
    <s v="Invalid Profit"/>
    <s v="Exclude"/>
  </r>
  <r>
    <n v="3580"/>
    <s v="Men"/>
    <x v="4"/>
    <x v="19"/>
    <m/>
    <x v="2"/>
    <x v="4"/>
    <s v="No"/>
    <m/>
    <s v="Available"/>
    <n v="2992.37"/>
    <m/>
    <s v="Invalid"/>
    <s v="Exclude"/>
    <n v="0"/>
    <s v="Insufficient Data"/>
    <s v="Missing Information"/>
    <s v="Exclude"/>
    <m/>
    <s v="Missing Date"/>
    <s v="No"/>
    <s v="Retail"/>
    <s v="Kolkata"/>
    <s v="Kolkata"/>
    <n v="677.35"/>
    <s v="Valid Profit"/>
    <s v="Include"/>
  </r>
  <r>
    <n v="3581"/>
    <s v="Women"/>
    <x v="1"/>
    <x v="15"/>
    <s v="L"/>
    <x v="0"/>
    <x v="1"/>
    <s v="Yes"/>
    <n v="4"/>
    <s v="Sold"/>
    <m/>
    <m/>
    <s v="Invalid"/>
    <s v="Exclude"/>
    <n v="0"/>
    <s v="Insufficient Data"/>
    <s v="Missing Information"/>
    <s v="Exclude"/>
    <d v="2024-12-23T00:00:00"/>
    <d v="2024-12-23T00:00:00"/>
    <s v="Yes"/>
    <s v="Retail"/>
    <s v="Kolkata"/>
    <s v="Kolkata"/>
    <n v="2178.0500000000002"/>
    <s v="Invalid Profit"/>
    <s v="Exclude"/>
  </r>
  <r>
    <n v="3582"/>
    <s v="Kids"/>
    <x v="1"/>
    <x v="6"/>
    <s v="M"/>
    <x v="0"/>
    <x v="0"/>
    <s v="Yes"/>
    <m/>
    <s v="Available"/>
    <n v="2117.04"/>
    <m/>
    <s v="Invalid"/>
    <s v="Exclude"/>
    <n v="0"/>
    <s v="Insufficient Data"/>
    <s v="Missing Information"/>
    <s v="Exclude"/>
    <d v="2024-09-01T00:00:00"/>
    <d v="2024-09-01T00:00:00"/>
    <s v="Yes"/>
    <s v="Online"/>
    <s v="Pune"/>
    <s v="Pune"/>
    <n v="806.52"/>
    <s v="Valid Profit"/>
    <s v="Include"/>
  </r>
  <r>
    <n v="3583"/>
    <s v="Men"/>
    <x v="4"/>
    <x v="12"/>
    <n v="12"/>
    <x v="1"/>
    <x v="7"/>
    <s v="Yes"/>
    <m/>
    <s v="Available"/>
    <n v="3153.32"/>
    <n v="0.02"/>
    <s v="Valid"/>
    <s v="Include"/>
    <n v="0"/>
    <s v="Insufficient Data"/>
    <s v="Missing Information"/>
    <s v="Exclude"/>
    <m/>
    <s v="Missing Date"/>
    <s v="No"/>
    <s v="Online"/>
    <s v="bengaluru"/>
    <s v="Bengaluru"/>
    <n v="204.06"/>
    <s v="Valid Profit"/>
    <s v="Include"/>
  </r>
  <r>
    <n v="3584"/>
    <s v="Men"/>
    <x v="4"/>
    <x v="8"/>
    <n v="10"/>
    <x v="1"/>
    <x v="9"/>
    <s v="Yes"/>
    <m/>
    <s v="Available"/>
    <n v="3500.16"/>
    <m/>
    <s v="Invalid"/>
    <s v="Exclude"/>
    <n v="0"/>
    <s v="Insufficient Data"/>
    <s v="Missing Information"/>
    <s v="Exclude"/>
    <d v="2025-03-19T00:00:00"/>
    <d v="2025-03-19T00:00:00"/>
    <s v="Yes"/>
    <s v="Online"/>
    <s v="Kolkata"/>
    <s v="Kolkata"/>
    <n v="-258.05"/>
    <s v="Loss Making Sales"/>
    <s v="Exclude"/>
  </r>
  <r>
    <n v="3585"/>
    <s v="Men"/>
    <x v="3"/>
    <x v="10"/>
    <s v="XL"/>
    <x v="0"/>
    <x v="2"/>
    <s v="Yes"/>
    <m/>
    <s v="Available"/>
    <m/>
    <n v="0.52"/>
    <s v="Valid"/>
    <s v="Include"/>
    <n v="0"/>
    <s v="Insufficient Data"/>
    <s v="Missing Information"/>
    <s v="Exclude"/>
    <d v="2025-05-03T00:00:00"/>
    <d v="2025-05-03T00:00:00"/>
    <s v="Yes"/>
    <s v="Retail"/>
    <s v="Kolkata"/>
    <s v="Kolkata"/>
    <n v="1263.9100000000001"/>
    <s v="Valid Profit"/>
    <s v="Include"/>
  </r>
  <r>
    <n v="3586"/>
    <s v="Women"/>
    <x v="2"/>
    <x v="7"/>
    <s v="L"/>
    <x v="0"/>
    <x v="1"/>
    <s v="Yes"/>
    <m/>
    <s v="Available"/>
    <m/>
    <m/>
    <s v="Invalid"/>
    <s v="Exclude"/>
    <n v="0"/>
    <s v="Insufficient Data"/>
    <s v="Missing Information"/>
    <s v="Exclude"/>
    <d v="2024-12-14T00:00:00"/>
    <d v="2024-12-14T00:00:00"/>
    <s v="Yes"/>
    <s v="Online"/>
    <s v="Delhi"/>
    <s v="Delhi"/>
    <n v="3579.64"/>
    <s v="Valid Profit"/>
    <s v="Include"/>
  </r>
  <r>
    <n v="3587"/>
    <s v="Men"/>
    <x v="0"/>
    <x v="0"/>
    <n v="6"/>
    <x v="1"/>
    <x v="6"/>
    <s v="Yes"/>
    <m/>
    <s v="Available"/>
    <m/>
    <m/>
    <s v="Invalid"/>
    <s v="Exclude"/>
    <n v="0"/>
    <s v="Insufficient Data"/>
    <s v="Missing Information"/>
    <s v="Exclude"/>
    <d v="2025-07-01T00:00:00"/>
    <d v="2025-07-01T00:00:00"/>
    <s v="Yes"/>
    <s v="Online"/>
    <s v="bengaluru"/>
    <s v="Bengaluru"/>
    <n v="-1182.04"/>
    <s v="Loss Making Sales"/>
    <s v="Exclude"/>
  </r>
  <r>
    <n v="3588"/>
    <s v="Men"/>
    <x v="2"/>
    <x v="7"/>
    <s v="L"/>
    <x v="0"/>
    <x v="1"/>
    <s v="Yes"/>
    <m/>
    <s v="Available"/>
    <n v="7808.46"/>
    <m/>
    <s v="Invalid"/>
    <s v="Exclude"/>
    <n v="0"/>
    <s v="Insufficient Data"/>
    <s v="Missing Information"/>
    <s v="Exclude"/>
    <d v="2024-08-29T00:00:00"/>
    <d v="2024-08-29T00:00:00"/>
    <s v="Yes"/>
    <s v="Online"/>
    <s v="Pune"/>
    <s v="Pune"/>
    <n v="3190.87"/>
    <s v="Valid Profit"/>
    <s v="Include"/>
  </r>
  <r>
    <n v="3589"/>
    <s v="Kids"/>
    <x v="0"/>
    <x v="5"/>
    <n v="12"/>
    <x v="1"/>
    <x v="7"/>
    <s v="Yes"/>
    <m/>
    <s v="Available"/>
    <m/>
    <m/>
    <s v="Invalid"/>
    <s v="Exclude"/>
    <n v="0"/>
    <s v="Insufficient Data"/>
    <s v="Missing Information"/>
    <s v="Exclude"/>
    <d v="2024-09-12T00:00:00"/>
    <d v="2024-09-12T00:00:00"/>
    <s v="Yes"/>
    <s v="Retail"/>
    <s v="Mumbai"/>
    <s v="Mumbai"/>
    <n v="-247.69"/>
    <s v="Loss Making Sales"/>
    <s v="Exclude"/>
  </r>
  <r>
    <n v="2025"/>
    <s v="Men"/>
    <x v="2"/>
    <x v="7"/>
    <m/>
    <x v="2"/>
    <x v="4"/>
    <s v="No"/>
    <m/>
    <s v="Available"/>
    <n v="5245.87"/>
    <m/>
    <s v="Invalid"/>
    <s v="Exclude"/>
    <n v="0"/>
    <s v="Insufficient Data"/>
    <s v="Missing Information"/>
    <s v="Exclude"/>
    <d v="2024-08-01T00:00:00"/>
    <d v="2024-08-01T00:00:00"/>
    <s v="Yes"/>
    <s v="Retail"/>
    <s v="Hyderabad"/>
    <s v="Hyderabad"/>
    <n v="-1193.8699999999999"/>
    <s v="Loss Making Sales"/>
    <s v="Exclude"/>
  </r>
  <r>
    <n v="3591"/>
    <s v="Kids"/>
    <x v="3"/>
    <x v="16"/>
    <n v="8"/>
    <x v="1"/>
    <x v="10"/>
    <s v="Yes"/>
    <m/>
    <s v="Available"/>
    <n v="3718.65"/>
    <n v="1.1000000000000001"/>
    <s v="Invalid"/>
    <s v="Exclude"/>
    <n v="0"/>
    <s v="Insufficient Data"/>
    <s v="Missing Information"/>
    <s v="Exclude"/>
    <d v="2024-11-08T00:00:00"/>
    <d v="2024-11-08T00:00:00"/>
    <s v="Yes"/>
    <s v="Retail"/>
    <s v="Delhi"/>
    <s v="Delhi"/>
    <n v="2210.66"/>
    <s v="Valid Profit"/>
    <s v="Include"/>
  </r>
  <r>
    <n v="3592"/>
    <s v="Women"/>
    <x v="3"/>
    <x v="11"/>
    <s v="L"/>
    <x v="0"/>
    <x v="1"/>
    <s v="Yes"/>
    <m/>
    <s v="Available"/>
    <n v="8609.0499999999993"/>
    <m/>
    <s v="Invalid"/>
    <s v="Exclude"/>
    <n v="0"/>
    <s v="Insufficient Data"/>
    <s v="Missing Information"/>
    <s v="Exclude"/>
    <d v="2025-06-15T00:00:00"/>
    <d v="2025-06-15T00:00:00"/>
    <s v="Yes"/>
    <s v="Retail"/>
    <s v="Kolkata"/>
    <s v="Kolkata"/>
    <n v="1289.77"/>
    <s v="Valid Profit"/>
    <s v="Include"/>
  </r>
  <r>
    <n v="3593"/>
    <s v="Women"/>
    <x v="4"/>
    <x v="8"/>
    <s v="L"/>
    <x v="0"/>
    <x v="1"/>
    <s v="Yes"/>
    <m/>
    <s v="Available"/>
    <n v="6452.43"/>
    <m/>
    <s v="Invalid"/>
    <s v="Exclude"/>
    <n v="0"/>
    <s v="Insufficient Data"/>
    <s v="Missing Information"/>
    <s v="Exclude"/>
    <m/>
    <s v="Missing Date"/>
    <s v="No"/>
    <s v="Online"/>
    <s v="Pune"/>
    <s v="Pune"/>
    <n v="-1012.43"/>
    <s v="Loss Making Sales"/>
    <s v="Exclude"/>
  </r>
  <r>
    <n v="3594"/>
    <s v="Kids"/>
    <x v="0"/>
    <x v="5"/>
    <m/>
    <x v="2"/>
    <x v="4"/>
    <s v="No"/>
    <n v="-1"/>
    <s v="Check Return/Refund"/>
    <n v="9694.85"/>
    <n v="0.98"/>
    <s v="Valid"/>
    <s v="Include"/>
    <n v="-193.9"/>
    <n v="-193.89700000000019"/>
    <s v="Negative Revenue"/>
    <s v="Exclude"/>
    <d v="2025-02-24T00:00:00"/>
    <d v="2025-02-24T00:00:00"/>
    <s v="Yes"/>
    <s v="Online"/>
    <s v="Hyderabad"/>
    <s v="Hyderabad"/>
    <n v="1562.86"/>
    <s v="Invalid Profit"/>
    <s v="Exclude"/>
  </r>
  <r>
    <n v="3595"/>
    <s v="Kids"/>
    <x v="3"/>
    <x v="10"/>
    <s v="L"/>
    <x v="0"/>
    <x v="1"/>
    <s v="Yes"/>
    <m/>
    <s v="Available"/>
    <n v="6890.68"/>
    <m/>
    <s v="Invalid"/>
    <s v="Exclude"/>
    <n v="0"/>
    <s v="Insufficient Data"/>
    <s v="Missing Information"/>
    <s v="Exclude"/>
    <d v="2023-09-05T00:00:00"/>
    <d v="2023-09-05T00:00:00"/>
    <s v="Yes"/>
    <s v="Online"/>
    <s v="Pune"/>
    <s v="Pune"/>
    <n v="3385.84"/>
    <s v="Valid Profit"/>
    <s v="Include"/>
  </r>
  <r>
    <n v="3596"/>
    <s v="Men"/>
    <x v="0"/>
    <x v="9"/>
    <n v="8"/>
    <x v="1"/>
    <x v="10"/>
    <s v="Yes"/>
    <n v="2"/>
    <s v="Sold"/>
    <m/>
    <m/>
    <s v="Invalid"/>
    <s v="Exclude"/>
    <n v="0"/>
    <s v="Insufficient Data"/>
    <s v="Missing Information"/>
    <s v="Exclude"/>
    <d v="2025-06-10T00:00:00"/>
    <d v="2025-06-10T00:00:00"/>
    <s v="Yes"/>
    <s v="Online"/>
    <s v="Pune"/>
    <s v="Pune"/>
    <n v="-66.97"/>
    <s v="Loss Making Sales"/>
    <s v="Exclude"/>
  </r>
  <r>
    <n v="3597"/>
    <s v="Kids"/>
    <x v="4"/>
    <x v="13"/>
    <m/>
    <x v="2"/>
    <x v="4"/>
    <s v="No"/>
    <m/>
    <s v="Available"/>
    <m/>
    <n v="1.17"/>
    <s v="Invalid"/>
    <s v="Exclude"/>
    <n v="0"/>
    <s v="Insufficient Data"/>
    <s v="Missing Information"/>
    <s v="Exclude"/>
    <d v="2025-04-07T00:00:00"/>
    <d v="2025-04-07T00:00:00"/>
    <s v="Yes"/>
    <s v="Online"/>
    <s v="Hyderabad"/>
    <s v="Hyderabad"/>
    <n v="230.4"/>
    <s v="Valid Profit"/>
    <s v="Include"/>
  </r>
  <r>
    <n v="3598"/>
    <s v="Men"/>
    <x v="1"/>
    <x v="1"/>
    <s v="XL"/>
    <x v="0"/>
    <x v="2"/>
    <s v="Yes"/>
    <n v="1"/>
    <s v="Sold"/>
    <m/>
    <m/>
    <s v="Invalid"/>
    <s v="Exclude"/>
    <n v="0"/>
    <s v="Insufficient Data"/>
    <s v="Missing Information"/>
    <s v="Exclude"/>
    <m/>
    <s v="Missing Date"/>
    <s v="No"/>
    <s v="Online"/>
    <s v="Delhi"/>
    <s v="Delhi"/>
    <n v="-798.42"/>
    <s v="Loss Making Sales"/>
    <s v="Exclude"/>
  </r>
  <r>
    <n v="3599"/>
    <s v="Kids"/>
    <x v="0"/>
    <x v="5"/>
    <s v="L"/>
    <x v="0"/>
    <x v="1"/>
    <s v="Yes"/>
    <m/>
    <s v="Available"/>
    <m/>
    <m/>
    <s v="Invalid"/>
    <s v="Exclude"/>
    <n v="0"/>
    <s v="Insufficient Data"/>
    <s v="Missing Information"/>
    <s v="Exclude"/>
    <m/>
    <s v="Missing Date"/>
    <s v="No"/>
    <s v="Online"/>
    <s v="Pune"/>
    <s v="Pune"/>
    <n v="-1041.33"/>
    <s v="Loss Making Sales"/>
    <s v="Exclude"/>
  </r>
  <r>
    <n v="3600"/>
    <s v="Women"/>
    <x v="1"/>
    <x v="15"/>
    <m/>
    <x v="2"/>
    <x v="4"/>
    <s v="No"/>
    <n v="4"/>
    <s v="Sold"/>
    <m/>
    <n v="0.65"/>
    <s v="Valid"/>
    <s v="Include"/>
    <n v="0"/>
    <s v="Insufficient Data"/>
    <s v="Missing Information"/>
    <s v="Exclude"/>
    <m/>
    <s v="Missing Date"/>
    <s v="No"/>
    <s v="Online"/>
    <s v="Hyderabad"/>
    <s v="Hyderabad"/>
    <n v="1129.1199999999999"/>
    <s v="Valid Profit"/>
    <s v="Include"/>
  </r>
  <r>
    <n v="3601"/>
    <s v="Women"/>
    <x v="3"/>
    <x v="11"/>
    <s v="XL"/>
    <x v="0"/>
    <x v="2"/>
    <s v="Yes"/>
    <n v="2"/>
    <s v="Sold"/>
    <n v="4318.12"/>
    <m/>
    <s v="Invalid"/>
    <s v="Exclude"/>
    <n v="0"/>
    <n v="8636.24"/>
    <s v="Valid Revenue"/>
    <s v="Include"/>
    <m/>
    <s v="Missing Date"/>
    <s v="No"/>
    <s v="Retail"/>
    <s v="Pune"/>
    <s v="Pune"/>
    <n v="2730.68"/>
    <s v="Valid Profit"/>
    <s v="Include"/>
  </r>
  <r>
    <n v="3602"/>
    <s v="Men"/>
    <x v="1"/>
    <x v="1"/>
    <s v="XL"/>
    <x v="0"/>
    <x v="2"/>
    <s v="Yes"/>
    <n v="-1"/>
    <s v="Check Return/Refund"/>
    <m/>
    <m/>
    <s v="Invalid"/>
    <s v="Exclude"/>
    <n v="0"/>
    <s v="Insufficient Data"/>
    <s v="Missing Information"/>
    <s v="Exclude"/>
    <d v="2024-07-28T00:00:00"/>
    <d v="2024-07-28T00:00:00"/>
    <s v="Yes"/>
    <s v="Online"/>
    <s v="Pune"/>
    <s v="Pune"/>
    <n v="3731.9"/>
    <s v="Valid Profit"/>
    <s v="Include"/>
  </r>
  <r>
    <n v="2019"/>
    <s v="Men"/>
    <x v="3"/>
    <x v="10"/>
    <n v="8"/>
    <x v="1"/>
    <x v="10"/>
    <s v="Yes"/>
    <m/>
    <s v="Available"/>
    <m/>
    <m/>
    <s v="Invalid"/>
    <s v="Exclude"/>
    <n v="0"/>
    <s v="Insufficient Data"/>
    <s v="Missing Information"/>
    <s v="Exclude"/>
    <m/>
    <s v="Missing Date"/>
    <s v="No"/>
    <s v="Retail"/>
    <s v="Bangalore"/>
    <s v="Bangalore"/>
    <n v="-229.65"/>
    <s v="Loss Making Sales"/>
    <s v="Exclude"/>
  </r>
  <r>
    <n v="3604"/>
    <s v="Kids"/>
    <x v="0"/>
    <x v="5"/>
    <m/>
    <x v="2"/>
    <x v="4"/>
    <s v="No"/>
    <m/>
    <s v="Available"/>
    <m/>
    <m/>
    <s v="Invalid"/>
    <s v="Exclude"/>
    <n v="0"/>
    <s v="Insufficient Data"/>
    <s v="Missing Information"/>
    <s v="Exclude"/>
    <m/>
    <s v="Missing Date"/>
    <s v="No"/>
    <s v="Retail"/>
    <s v="Mumbai"/>
    <s v="Mumbai"/>
    <n v="-1150.99"/>
    <s v="Loss Making Sales"/>
    <s v="Exclude"/>
  </r>
  <r>
    <n v="3605"/>
    <s v="Men"/>
    <x v="1"/>
    <x v="15"/>
    <s v="M"/>
    <x v="0"/>
    <x v="0"/>
    <s v="Yes"/>
    <n v="2"/>
    <s v="Sold"/>
    <n v="8837.76"/>
    <m/>
    <s v="Invalid"/>
    <s v="Exclude"/>
    <n v="0"/>
    <n v="17675.52"/>
    <s v="Valid Revenue"/>
    <s v="Include"/>
    <d v="2025-01-09T00:00:00"/>
    <d v="2025-01-09T00:00:00"/>
    <s v="Yes"/>
    <s v="Online"/>
    <s v="Hyderabad"/>
    <s v="Hyderabad"/>
    <n v="1627.87"/>
    <s v="Valid Profit"/>
    <s v="Include"/>
  </r>
  <r>
    <n v="3606"/>
    <s v="Women"/>
    <x v="4"/>
    <x v="19"/>
    <s v="XL"/>
    <x v="0"/>
    <x v="2"/>
    <s v="Yes"/>
    <n v="3"/>
    <s v="Sold"/>
    <n v="3515.86"/>
    <m/>
    <s v="Invalid"/>
    <s v="Exclude"/>
    <n v="0"/>
    <n v="10547.58"/>
    <s v="Valid Revenue"/>
    <s v="Include"/>
    <d v="2025-02-14T00:00:00"/>
    <d v="2025-02-14T00:00:00"/>
    <s v="Yes"/>
    <s v="Retail"/>
    <s v="Pune"/>
    <s v="Pune"/>
    <n v="-511.49"/>
    <s v="Loss Making Sales"/>
    <s v="Exclude"/>
  </r>
  <r>
    <n v="3607"/>
    <s v="Kids"/>
    <x v="0"/>
    <x v="0"/>
    <m/>
    <x v="2"/>
    <x v="4"/>
    <s v="No"/>
    <m/>
    <s v="Available"/>
    <n v="3020.51"/>
    <n v="0.08"/>
    <s v="Valid"/>
    <s v="Include"/>
    <n v="0"/>
    <s v="Insufficient Data"/>
    <s v="Missing Information"/>
    <s v="Exclude"/>
    <m/>
    <s v="Missing Date"/>
    <s v="No"/>
    <s v="Retail"/>
    <s v="Kolkata"/>
    <s v="Kolkata"/>
    <n v="3934.51"/>
    <s v="Valid Profit"/>
    <s v="Include"/>
  </r>
  <r>
    <n v="3608"/>
    <s v="Men"/>
    <x v="1"/>
    <x v="2"/>
    <s v="XL"/>
    <x v="0"/>
    <x v="2"/>
    <s v="Yes"/>
    <m/>
    <s v="Available"/>
    <m/>
    <m/>
    <s v="Invalid"/>
    <s v="Exclude"/>
    <n v="0"/>
    <s v="Insufficient Data"/>
    <s v="Missing Information"/>
    <s v="Exclude"/>
    <d v="2025-06-14T00:00:00"/>
    <d v="2025-06-14T00:00:00"/>
    <s v="Yes"/>
    <s v="Retail"/>
    <s v="Delhi"/>
    <s v="Delhi"/>
    <n v="-610.17999999999995"/>
    <s v="Loss Making Sales"/>
    <s v="Exclude"/>
  </r>
  <r>
    <n v="3609"/>
    <s v="Men"/>
    <x v="0"/>
    <x v="0"/>
    <s v="XL"/>
    <x v="0"/>
    <x v="2"/>
    <s v="Yes"/>
    <m/>
    <s v="Available"/>
    <m/>
    <m/>
    <s v="Invalid"/>
    <s v="Exclude"/>
    <n v="0"/>
    <s v="Insufficient Data"/>
    <s v="Missing Information"/>
    <s v="Exclude"/>
    <d v="2024-11-03T00:00:00"/>
    <d v="2024-11-03T00:00:00"/>
    <s v="Yes"/>
    <s v="Online"/>
    <s v="Delhi"/>
    <s v="Delhi"/>
    <n v="-696.69"/>
    <s v="Loss Making Sales"/>
    <s v="Exclude"/>
  </r>
  <r>
    <n v="3610"/>
    <s v="Kids"/>
    <x v="2"/>
    <x v="17"/>
    <n v="11"/>
    <x v="1"/>
    <x v="3"/>
    <s v="Yes"/>
    <n v="2"/>
    <s v="Sold"/>
    <m/>
    <n v="0.64"/>
    <s v="Valid"/>
    <s v="Include"/>
    <n v="0"/>
    <s v="Insufficient Data"/>
    <s v="Missing Information"/>
    <s v="Exclude"/>
    <d v="2025-03-14T00:00:00"/>
    <d v="2025-03-14T00:00:00"/>
    <s v="Yes"/>
    <s v="Online"/>
    <s v="Kolkata"/>
    <s v="Kolkata"/>
    <n v="-336.38"/>
    <s v="Loss Making Sales"/>
    <s v="Exclude"/>
  </r>
  <r>
    <n v="3611"/>
    <s v="Women"/>
    <x v="2"/>
    <x v="7"/>
    <m/>
    <x v="2"/>
    <x v="4"/>
    <s v="No"/>
    <n v="-1"/>
    <s v="Check Return/Refund"/>
    <n v="5798.69"/>
    <m/>
    <s v="Invalid"/>
    <s v="Exclude"/>
    <n v="0"/>
    <n v="-5798.69"/>
    <s v="Negative Revenue"/>
    <s v="Exclude"/>
    <d v="2025-04-10T00:00:00"/>
    <d v="2025-04-10T00:00:00"/>
    <s v="Yes"/>
    <s v="Online"/>
    <s v="Delhi"/>
    <s v="Delhi"/>
    <n v="3450.57"/>
    <s v="Invalid Profit"/>
    <s v="Exclude"/>
  </r>
  <r>
    <n v="3612"/>
    <s v="Women"/>
    <x v="3"/>
    <x v="10"/>
    <s v="XL"/>
    <x v="0"/>
    <x v="2"/>
    <s v="Yes"/>
    <n v="1"/>
    <s v="Sold"/>
    <n v="4632"/>
    <m/>
    <s v="Invalid"/>
    <s v="Exclude"/>
    <n v="0"/>
    <n v="4632"/>
    <s v="Valid Revenue"/>
    <s v="Include"/>
    <d v="2025-06-22T00:00:00"/>
    <d v="2025-06-22T00:00:00"/>
    <s v="Yes"/>
    <s v="Online"/>
    <s v="Mumbai"/>
    <s v="Mumbai"/>
    <n v="2397.42"/>
    <s v="Valid Profit"/>
    <s v="Include"/>
  </r>
  <r>
    <n v="3613"/>
    <s v="Men"/>
    <x v="2"/>
    <x v="3"/>
    <s v="XL"/>
    <x v="0"/>
    <x v="2"/>
    <s v="Yes"/>
    <n v="4"/>
    <s v="Sold"/>
    <m/>
    <m/>
    <s v="Invalid"/>
    <s v="Exclude"/>
    <n v="0"/>
    <s v="Insufficient Data"/>
    <s v="Missing Information"/>
    <s v="Exclude"/>
    <d v="2024-08-16T00:00:00"/>
    <d v="2024-08-16T00:00:00"/>
    <s v="Yes"/>
    <s v="Online"/>
    <s v="Hyderabad"/>
    <s v="Hyderabad"/>
    <n v="2136.73"/>
    <s v="Invalid Profit"/>
    <s v="Exclude"/>
  </r>
  <r>
    <n v="3614"/>
    <s v="Men"/>
    <x v="0"/>
    <x v="14"/>
    <s v="L"/>
    <x v="0"/>
    <x v="1"/>
    <s v="Yes"/>
    <m/>
    <s v="Available"/>
    <n v="6186.3"/>
    <n v="0.22"/>
    <s v="Valid"/>
    <s v="Include"/>
    <n v="0"/>
    <s v="Insufficient Data"/>
    <s v="Missing Information"/>
    <s v="Exclude"/>
    <d v="2024-09-17T00:00:00"/>
    <d v="2024-09-17T00:00:00"/>
    <s v="Yes"/>
    <s v="Online"/>
    <s v="Pune"/>
    <s v="Pune"/>
    <n v="2169.69"/>
    <s v="Valid Profit"/>
    <s v="Include"/>
  </r>
  <r>
    <n v="3615"/>
    <s v="Women"/>
    <x v="2"/>
    <x v="3"/>
    <m/>
    <x v="2"/>
    <x v="4"/>
    <s v="No"/>
    <n v="3"/>
    <s v="Sold"/>
    <m/>
    <m/>
    <s v="Invalid"/>
    <s v="Exclude"/>
    <n v="0"/>
    <s v="Insufficient Data"/>
    <s v="Missing Information"/>
    <s v="Exclude"/>
    <m/>
    <s v="Missing Date"/>
    <s v="No"/>
    <s v="Retail"/>
    <s v="Delhi"/>
    <s v="Delhi"/>
    <n v="-582.41999999999996"/>
    <s v="Loss Making Sales"/>
    <s v="Exclude"/>
  </r>
  <r>
    <n v="3616"/>
    <s v="Kids"/>
    <x v="2"/>
    <x v="3"/>
    <s v="L"/>
    <x v="0"/>
    <x v="1"/>
    <s v="Yes"/>
    <n v="1"/>
    <s v="Sold"/>
    <n v="9799.16"/>
    <m/>
    <s v="Invalid"/>
    <s v="Exclude"/>
    <n v="0"/>
    <n v="9799.16"/>
    <s v="Valid Revenue"/>
    <s v="Include"/>
    <d v="2025-07-01T00:00:00"/>
    <d v="2025-07-01T00:00:00"/>
    <s v="Yes"/>
    <s v="Retail"/>
    <s v="Kolkata"/>
    <s v="Kolkata"/>
    <n v="3969.15"/>
    <s v="Valid Profit"/>
    <s v="Include"/>
  </r>
  <r>
    <n v="3617"/>
    <s v="Men"/>
    <x v="1"/>
    <x v="2"/>
    <n v="9"/>
    <x v="1"/>
    <x v="5"/>
    <s v="Yes"/>
    <n v="2"/>
    <s v="Sold"/>
    <n v="4694.37"/>
    <m/>
    <s v="Invalid"/>
    <s v="Exclude"/>
    <n v="0"/>
    <n v="9388.74"/>
    <s v="Valid Revenue"/>
    <s v="Include"/>
    <d v="2024-11-20T00:00:00"/>
    <d v="2024-11-20T00:00:00"/>
    <s v="Yes"/>
    <s v="Online"/>
    <s v="Mumbai"/>
    <s v="Mumbai"/>
    <n v="2406.4699999999998"/>
    <s v="Valid Profit"/>
    <s v="Include"/>
  </r>
  <r>
    <n v="3618"/>
    <s v="Men"/>
    <x v="1"/>
    <x v="6"/>
    <n v="9"/>
    <x v="1"/>
    <x v="5"/>
    <s v="Yes"/>
    <n v="3"/>
    <s v="Sold"/>
    <n v="2209.4499999999998"/>
    <m/>
    <s v="Invalid"/>
    <s v="Exclude"/>
    <n v="0"/>
    <n v="6628.3499999999995"/>
    <s v="Valid Revenue"/>
    <s v="Include"/>
    <d v="2025-06-15T00:00:00"/>
    <d v="2025-06-15T00:00:00"/>
    <s v="Yes"/>
    <s v="Retail"/>
    <s v="Kolkata"/>
    <s v="Kolkata"/>
    <n v="932.04"/>
    <s v="Valid Profit"/>
    <s v="Include"/>
  </r>
  <r>
    <n v="3619"/>
    <s v="Kids"/>
    <x v="2"/>
    <x v="18"/>
    <s v="L"/>
    <x v="0"/>
    <x v="1"/>
    <s v="Yes"/>
    <n v="0"/>
    <s v="Available"/>
    <n v="8915.8799999999992"/>
    <m/>
    <s v="Invalid"/>
    <s v="Exclude"/>
    <n v="0"/>
    <n v="0"/>
    <s v="No Recorded Revenue"/>
    <s v="Exclude"/>
    <d v="2025-02-07T00:00:00"/>
    <d v="2025-02-07T00:00:00"/>
    <s v="Yes"/>
    <s v="Online"/>
    <s v="Kolkata"/>
    <s v="Kolkata"/>
    <n v="824.23"/>
    <s v="Invalid Profit"/>
    <s v="Exclude"/>
  </r>
  <r>
    <n v="3620"/>
    <s v="Men"/>
    <x v="3"/>
    <x v="4"/>
    <n v="11"/>
    <x v="1"/>
    <x v="3"/>
    <s v="Yes"/>
    <n v="0"/>
    <s v="Available"/>
    <n v="8561.18"/>
    <m/>
    <s v="Invalid"/>
    <s v="Exclude"/>
    <n v="0"/>
    <n v="0"/>
    <s v="No Recorded Revenue"/>
    <s v="Exclude"/>
    <d v="2024-11-02T00:00:00"/>
    <d v="2024-11-02T00:00:00"/>
    <s v="Yes"/>
    <s v="Retail"/>
    <s v="Bangalore"/>
    <s v="Bangalore"/>
    <n v="1538.46"/>
    <s v="Invalid Profit"/>
    <s v="Exclude"/>
  </r>
  <r>
    <n v="3621"/>
    <s v="Women"/>
    <x v="4"/>
    <x v="19"/>
    <s v="L"/>
    <x v="0"/>
    <x v="1"/>
    <s v="Yes"/>
    <m/>
    <s v="Available"/>
    <n v="9699.01"/>
    <m/>
    <s v="Invalid"/>
    <s v="Exclude"/>
    <n v="0"/>
    <s v="Insufficient Data"/>
    <s v="Missing Information"/>
    <s v="Exclude"/>
    <d v="2025-04-20T00:00:00"/>
    <d v="2025-04-20T00:00:00"/>
    <s v="Yes"/>
    <s v="Retail"/>
    <s v="Mumbai"/>
    <s v="Mumbai"/>
    <n v="3858.11"/>
    <s v="Invalid Profit"/>
    <s v="Exclude"/>
  </r>
  <r>
    <n v="3622"/>
    <s v="Women"/>
    <x v="1"/>
    <x v="2"/>
    <n v="8"/>
    <x v="1"/>
    <x v="10"/>
    <s v="Yes"/>
    <n v="3"/>
    <s v="Sold"/>
    <n v="2187.91"/>
    <m/>
    <s v="Invalid"/>
    <s v="Exclude"/>
    <n v="0"/>
    <n v="6563.73"/>
    <s v="Valid Revenue"/>
    <s v="Include"/>
    <d v="2024-09-22T00:00:00"/>
    <d v="2024-09-22T00:00:00"/>
    <s v="Yes"/>
    <s v="Online"/>
    <s v="Hyderabad"/>
    <s v="Hyderabad"/>
    <n v="1951.56"/>
    <s v="Invalid Profit"/>
    <s v="Exclude"/>
  </r>
  <r>
    <n v="3623"/>
    <s v="Men"/>
    <x v="2"/>
    <x v="7"/>
    <s v="XL"/>
    <x v="0"/>
    <x v="2"/>
    <s v="Yes"/>
    <m/>
    <s v="Available"/>
    <m/>
    <n v="0.75"/>
    <s v="Valid"/>
    <s v="Include"/>
    <n v="0"/>
    <s v="Insufficient Data"/>
    <s v="Missing Information"/>
    <s v="Exclude"/>
    <d v="2025-06-24T00:00:00"/>
    <d v="2025-06-24T00:00:00"/>
    <s v="Yes"/>
    <s v="Retail"/>
    <s v="Mumbai"/>
    <s v="Mumbai"/>
    <n v="1980.48"/>
    <s v="Valid Profit"/>
    <s v="Include"/>
  </r>
  <r>
    <n v="3624"/>
    <s v="Women"/>
    <x v="1"/>
    <x v="2"/>
    <n v="6"/>
    <x v="1"/>
    <x v="6"/>
    <s v="Yes"/>
    <n v="-1"/>
    <s v="Check Return/Refund"/>
    <n v="8534.07"/>
    <m/>
    <s v="Invalid"/>
    <s v="Exclude"/>
    <n v="0"/>
    <n v="-8534.07"/>
    <s v="Negative Revenue"/>
    <s v="Exclude"/>
    <d v="2024-11-17T00:00:00"/>
    <d v="2024-11-17T00:00:00"/>
    <s v="Yes"/>
    <s v="Retail"/>
    <s v="Mumbai"/>
    <s v="Mumbai"/>
    <n v="-1124.03"/>
    <s v="Loss Making Sales"/>
    <s v="Exclude"/>
  </r>
  <r>
    <n v="3625"/>
    <s v="Kids"/>
    <x v="1"/>
    <x v="1"/>
    <s v="XL"/>
    <x v="0"/>
    <x v="2"/>
    <s v="Yes"/>
    <m/>
    <s v="Available"/>
    <m/>
    <m/>
    <s v="Invalid"/>
    <s v="Exclude"/>
    <n v="0"/>
    <s v="Insufficient Data"/>
    <s v="Missing Information"/>
    <s v="Exclude"/>
    <d v="2025-03-02T00:00:00"/>
    <d v="2025-03-02T00:00:00"/>
    <s v="Yes"/>
    <s v="Retail"/>
    <s v="Kolkata"/>
    <s v="Kolkata"/>
    <n v="849.98"/>
    <s v="Valid Profit"/>
    <s v="Include"/>
  </r>
  <r>
    <n v="3626"/>
    <s v="Men"/>
    <x v="3"/>
    <x v="4"/>
    <n v="7"/>
    <x v="1"/>
    <x v="8"/>
    <s v="Yes"/>
    <m/>
    <s v="Available"/>
    <m/>
    <m/>
    <s v="Invalid"/>
    <s v="Exclude"/>
    <n v="0"/>
    <s v="Insufficient Data"/>
    <s v="Missing Information"/>
    <s v="Exclude"/>
    <d v="2024-09-24T00:00:00"/>
    <d v="2024-09-24T00:00:00"/>
    <s v="Yes"/>
    <s v="Retail"/>
    <s v="Pune"/>
    <s v="Pune"/>
    <n v="1911.32"/>
    <s v="Invalid Profit"/>
    <s v="Exclude"/>
  </r>
  <r>
    <n v="3627"/>
    <s v="Kids"/>
    <x v="0"/>
    <x v="0"/>
    <n v="8"/>
    <x v="1"/>
    <x v="10"/>
    <s v="Yes"/>
    <m/>
    <s v="Available"/>
    <m/>
    <n v="1.07"/>
    <s v="Invalid"/>
    <s v="Exclude"/>
    <n v="0"/>
    <s v="Insufficient Data"/>
    <s v="Missing Information"/>
    <s v="Exclude"/>
    <d v="2024-12-21T00:00:00"/>
    <d v="2024-12-21T00:00:00"/>
    <s v="Yes"/>
    <s v="Online"/>
    <s v="Mumbai"/>
    <s v="Mumbai"/>
    <n v="396.74"/>
    <s v="Valid Profit"/>
    <s v="Include"/>
  </r>
  <r>
    <n v="3628"/>
    <s v="Kids"/>
    <x v="3"/>
    <x v="11"/>
    <m/>
    <x v="2"/>
    <x v="4"/>
    <s v="No"/>
    <m/>
    <s v="Available"/>
    <n v="8584.41"/>
    <n v="0.98"/>
    <s v="Valid"/>
    <s v="Include"/>
    <n v="0"/>
    <s v="Insufficient Data"/>
    <s v="Missing Information"/>
    <s v="Exclude"/>
    <m/>
    <s v="Missing Date"/>
    <s v="No"/>
    <s v="Online"/>
    <s v="Hyderabad"/>
    <s v="Hyderabad"/>
    <n v="-357.52"/>
    <s v="Loss Making Sales"/>
    <s v="Exclude"/>
  </r>
  <r>
    <n v="3629"/>
    <s v="Kids"/>
    <x v="1"/>
    <x v="6"/>
    <s v="XL"/>
    <x v="0"/>
    <x v="2"/>
    <s v="Yes"/>
    <m/>
    <s v="Available"/>
    <m/>
    <m/>
    <s v="Invalid"/>
    <s v="Exclude"/>
    <n v="0"/>
    <s v="Insufficient Data"/>
    <s v="Missing Information"/>
    <s v="Exclude"/>
    <m/>
    <s v="Missing Date"/>
    <s v="No"/>
    <s v="Online"/>
    <s v="Hyderabad"/>
    <s v="Hyderabad"/>
    <n v="-1052.78"/>
    <s v="Loss Making Sales"/>
    <s v="Exclude"/>
  </r>
  <r>
    <n v="3630"/>
    <s v="Men"/>
    <x v="0"/>
    <x v="5"/>
    <n v="12"/>
    <x v="1"/>
    <x v="7"/>
    <s v="Yes"/>
    <n v="-1"/>
    <s v="Check Return/Refund"/>
    <n v="2467.4899999999998"/>
    <m/>
    <s v="Invalid"/>
    <s v="Exclude"/>
    <n v="0"/>
    <n v="-2467.4899999999998"/>
    <s v="Negative Revenue"/>
    <s v="Exclude"/>
    <m/>
    <s v="Missing Date"/>
    <s v="No"/>
    <s v="Online"/>
    <s v="Pune"/>
    <s v="Pune"/>
    <n v="3101.6"/>
    <s v="Invalid Profit"/>
    <s v="Exclude"/>
  </r>
  <r>
    <n v="3631"/>
    <s v="Men"/>
    <x v="0"/>
    <x v="9"/>
    <s v="XL"/>
    <x v="0"/>
    <x v="2"/>
    <s v="Yes"/>
    <m/>
    <s v="Available"/>
    <n v="2855.37"/>
    <m/>
    <s v="Invalid"/>
    <s v="Exclude"/>
    <n v="0"/>
    <s v="Insufficient Data"/>
    <s v="Missing Information"/>
    <s v="Exclude"/>
    <m/>
    <s v="Missing Date"/>
    <s v="No"/>
    <s v="Retail"/>
    <s v="bengaluru"/>
    <s v="Bengaluru"/>
    <n v="185.49"/>
    <s v="Valid Profit"/>
    <s v="Include"/>
  </r>
  <r>
    <n v="3632"/>
    <s v="Kids"/>
    <x v="4"/>
    <x v="19"/>
    <m/>
    <x v="2"/>
    <x v="4"/>
    <s v="No"/>
    <n v="1"/>
    <s v="Sold"/>
    <m/>
    <n v="0.56000000000000005"/>
    <s v="Valid"/>
    <s v="Include"/>
    <n v="0"/>
    <s v="Insufficient Data"/>
    <s v="Missing Information"/>
    <s v="Exclude"/>
    <d v="2024-12-10T00:00:00"/>
    <d v="2024-12-10T00:00:00"/>
    <s v="Yes"/>
    <s v="Retail"/>
    <s v="Bangalore"/>
    <s v="Bangalore"/>
    <n v="2836.11"/>
    <s v="Invalid Profit"/>
    <s v="Exclude"/>
  </r>
  <r>
    <n v="3633"/>
    <s v="Kids"/>
    <x v="0"/>
    <x v="5"/>
    <m/>
    <x v="2"/>
    <x v="4"/>
    <s v="No"/>
    <n v="2"/>
    <s v="Sold"/>
    <n v="3019.98"/>
    <m/>
    <s v="Invalid"/>
    <s v="Exclude"/>
    <n v="0"/>
    <n v="6039.96"/>
    <s v="Valid Revenue"/>
    <s v="Include"/>
    <m/>
    <s v="Missing Date"/>
    <s v="No"/>
    <s v="Online"/>
    <s v="bengaluru"/>
    <s v="Bengaluru"/>
    <n v="1647.81"/>
    <s v="Valid Profit"/>
    <s v="Include"/>
  </r>
  <r>
    <n v="3634"/>
    <s v="Men"/>
    <x v="2"/>
    <x v="7"/>
    <s v="L"/>
    <x v="0"/>
    <x v="1"/>
    <s v="Yes"/>
    <m/>
    <s v="Available"/>
    <m/>
    <n v="1.06"/>
    <s v="Invalid"/>
    <s v="Exclude"/>
    <n v="0"/>
    <s v="Insufficient Data"/>
    <s v="Missing Information"/>
    <s v="Exclude"/>
    <d v="2025-07-08T00:00:00"/>
    <d v="2025-07-08T00:00:00"/>
    <s v="Yes"/>
    <s v="Online"/>
    <s v="Kolkata"/>
    <s v="Kolkata"/>
    <n v="3717.46"/>
    <s v="Valid Profit"/>
    <s v="Include"/>
  </r>
  <r>
    <n v="3635"/>
    <s v="Men"/>
    <x v="0"/>
    <x v="0"/>
    <s v="M"/>
    <x v="0"/>
    <x v="0"/>
    <s v="Yes"/>
    <n v="2"/>
    <s v="Sold"/>
    <m/>
    <m/>
    <s v="Invalid"/>
    <s v="Exclude"/>
    <n v="0"/>
    <s v="Insufficient Data"/>
    <s v="Missing Information"/>
    <s v="Exclude"/>
    <d v="2025-03-22T00:00:00"/>
    <d v="2025-03-22T00:00:00"/>
    <s v="Yes"/>
    <s v="Retail"/>
    <s v="Bangalore"/>
    <s v="Bangalore"/>
    <n v="3656.45"/>
    <s v="Valid Profit"/>
    <s v="Include"/>
  </r>
  <r>
    <n v="3636"/>
    <s v="Women"/>
    <x v="1"/>
    <x v="1"/>
    <s v="M"/>
    <x v="0"/>
    <x v="0"/>
    <s v="Yes"/>
    <n v="2"/>
    <s v="Sold"/>
    <n v="7881.53"/>
    <m/>
    <s v="Invalid"/>
    <s v="Exclude"/>
    <n v="0"/>
    <n v="15763.06"/>
    <s v="Valid Revenue"/>
    <s v="Include"/>
    <d v="2023-12-19T00:00:00"/>
    <d v="2023-12-19T00:00:00"/>
    <s v="Yes"/>
    <s v="Retail"/>
    <s v="Delhi"/>
    <s v="Delhi"/>
    <n v="2615.73"/>
    <s v="Valid Profit"/>
    <s v="Include"/>
  </r>
  <r>
    <n v="3637"/>
    <s v="Women"/>
    <x v="3"/>
    <x v="16"/>
    <n v="6"/>
    <x v="1"/>
    <x v="6"/>
    <s v="Yes"/>
    <n v="2"/>
    <s v="Sold"/>
    <n v="6577.39"/>
    <m/>
    <s v="Invalid"/>
    <s v="Exclude"/>
    <n v="0"/>
    <n v="13154.78"/>
    <s v="Valid Revenue"/>
    <s v="Include"/>
    <d v="2025-05-29T00:00:00"/>
    <d v="2025-05-29T00:00:00"/>
    <s v="Yes"/>
    <s v="Retail"/>
    <s v="Delhi"/>
    <s v="Delhi"/>
    <n v="1945.9"/>
    <s v="Valid Profit"/>
    <s v="Include"/>
  </r>
  <r>
    <n v="3638"/>
    <s v="Kids"/>
    <x v="4"/>
    <x v="8"/>
    <n v="8"/>
    <x v="1"/>
    <x v="10"/>
    <s v="Yes"/>
    <m/>
    <s v="Available"/>
    <n v="3701.59"/>
    <m/>
    <s v="Invalid"/>
    <s v="Exclude"/>
    <n v="0"/>
    <s v="Insufficient Data"/>
    <s v="Missing Information"/>
    <s v="Exclude"/>
    <d v="2025-05-20T00:00:00"/>
    <d v="2025-05-20T00:00:00"/>
    <s v="Yes"/>
    <s v="Online"/>
    <s v="Kolkata"/>
    <s v="Kolkata"/>
    <n v="1148.57"/>
    <s v="Valid Profit"/>
    <s v="Include"/>
  </r>
  <r>
    <n v="3639"/>
    <s v="Men"/>
    <x v="1"/>
    <x v="6"/>
    <s v="XL"/>
    <x v="0"/>
    <x v="2"/>
    <s v="Yes"/>
    <m/>
    <s v="Available"/>
    <m/>
    <n v="0.43"/>
    <s v="Valid"/>
    <s v="Include"/>
    <n v="0"/>
    <s v="Insufficient Data"/>
    <s v="Missing Information"/>
    <s v="Exclude"/>
    <d v="2025-01-05T00:00:00"/>
    <d v="2025-01-05T00:00:00"/>
    <s v="Yes"/>
    <s v="Online"/>
    <s v="Pune"/>
    <s v="Pune"/>
    <n v="2929.76"/>
    <s v="Valid Profit"/>
    <s v="Include"/>
  </r>
  <r>
    <n v="3640"/>
    <s v="Men"/>
    <x v="0"/>
    <x v="9"/>
    <s v="M"/>
    <x v="0"/>
    <x v="0"/>
    <s v="Yes"/>
    <n v="0"/>
    <s v="Available"/>
    <n v="5219.18"/>
    <m/>
    <s v="Invalid"/>
    <s v="Exclude"/>
    <n v="0"/>
    <n v="0"/>
    <s v="No Recorded Revenue"/>
    <s v="Exclude"/>
    <d v="2025-04-28T00:00:00"/>
    <d v="2025-04-28T00:00:00"/>
    <s v="Yes"/>
    <s v="Online"/>
    <s v="Delhi"/>
    <s v="Delhi"/>
    <n v="309.64999999999998"/>
    <s v="Invalid Profit"/>
    <s v="Exclude"/>
  </r>
  <r>
    <n v="3641"/>
    <s v="Kids"/>
    <x v="0"/>
    <x v="0"/>
    <s v="XL"/>
    <x v="0"/>
    <x v="2"/>
    <s v="Yes"/>
    <n v="0"/>
    <s v="Available"/>
    <n v="6037.65"/>
    <m/>
    <s v="Invalid"/>
    <s v="Exclude"/>
    <n v="0"/>
    <n v="0"/>
    <s v="No Recorded Revenue"/>
    <s v="Exclude"/>
    <m/>
    <s v="Missing Date"/>
    <s v="No"/>
    <s v="Retail"/>
    <s v="Delhi"/>
    <s v="Delhi"/>
    <n v="-132.13"/>
    <s v="Loss Making Sales"/>
    <s v="Exclude"/>
  </r>
  <r>
    <n v="3642"/>
    <s v="Men"/>
    <x v="0"/>
    <x v="9"/>
    <s v="XL"/>
    <x v="0"/>
    <x v="2"/>
    <s v="Yes"/>
    <n v="-1"/>
    <s v="Check Return/Refund"/>
    <m/>
    <m/>
    <s v="Invalid"/>
    <s v="Exclude"/>
    <n v="0"/>
    <s v="Insufficient Data"/>
    <s v="Missing Information"/>
    <s v="Exclude"/>
    <m/>
    <s v="Missing Date"/>
    <s v="No"/>
    <s v="Online"/>
    <s v="Mumbai"/>
    <s v="Mumbai"/>
    <n v="3617.85"/>
    <s v="Invalid Profit"/>
    <s v="Exclude"/>
  </r>
  <r>
    <n v="3643"/>
    <s v="Kids"/>
    <x v="0"/>
    <x v="9"/>
    <n v="10"/>
    <x v="1"/>
    <x v="9"/>
    <s v="Yes"/>
    <m/>
    <s v="Available"/>
    <n v="9262.4500000000007"/>
    <n v="0.73"/>
    <s v="Valid"/>
    <s v="Include"/>
    <n v="0"/>
    <s v="Insufficient Data"/>
    <s v="Missing Information"/>
    <s v="Exclude"/>
    <m/>
    <s v="Missing Date"/>
    <s v="No"/>
    <s v="Online"/>
    <s v="Kolkata"/>
    <s v="Kolkata"/>
    <n v="2037.13"/>
    <s v="Valid Profit"/>
    <s v="Include"/>
  </r>
  <r>
    <n v="3644"/>
    <s v="Kids"/>
    <x v="3"/>
    <x v="4"/>
    <m/>
    <x v="2"/>
    <x v="4"/>
    <s v="No"/>
    <m/>
    <s v="Available"/>
    <n v="5702.53"/>
    <m/>
    <s v="Invalid"/>
    <s v="Exclude"/>
    <n v="0"/>
    <s v="Insufficient Data"/>
    <s v="Missing Information"/>
    <s v="Exclude"/>
    <d v="2023-10-31T00:00:00"/>
    <d v="2023-10-31T00:00:00"/>
    <s v="Yes"/>
    <s v="Online"/>
    <s v="Delhi"/>
    <s v="Delhi"/>
    <n v="1437.04"/>
    <s v="Valid Profit"/>
    <s v="Include"/>
  </r>
  <r>
    <n v="3645"/>
    <s v="Men"/>
    <x v="1"/>
    <x v="1"/>
    <m/>
    <x v="2"/>
    <x v="4"/>
    <s v="No"/>
    <m/>
    <s v="Available"/>
    <n v="6830.85"/>
    <n v="0.81"/>
    <s v="Valid"/>
    <s v="Include"/>
    <n v="0"/>
    <s v="Insufficient Data"/>
    <s v="Missing Information"/>
    <s v="Exclude"/>
    <m/>
    <s v="Missing Date"/>
    <s v="No"/>
    <s v="Online"/>
    <s v="Kolkata"/>
    <s v="Kolkata"/>
    <n v="632.37"/>
    <s v="Valid Profit"/>
    <s v="Include"/>
  </r>
  <r>
    <n v="3646"/>
    <s v="Men"/>
    <x v="0"/>
    <x v="5"/>
    <s v="XL"/>
    <x v="0"/>
    <x v="2"/>
    <s v="Yes"/>
    <n v="3"/>
    <s v="Sold"/>
    <m/>
    <m/>
    <s v="Invalid"/>
    <s v="Exclude"/>
    <n v="0"/>
    <s v="Insufficient Data"/>
    <s v="Missing Information"/>
    <s v="Exclude"/>
    <d v="2025-04-21T00:00:00"/>
    <d v="2025-04-21T00:00:00"/>
    <s v="Yes"/>
    <s v="Online"/>
    <s v="Bangalore"/>
    <s v="Bangalore"/>
    <n v="2873.66"/>
    <s v="Valid Profit"/>
    <s v="Include"/>
  </r>
  <r>
    <n v="3647"/>
    <s v="Women"/>
    <x v="4"/>
    <x v="19"/>
    <s v="M"/>
    <x v="0"/>
    <x v="0"/>
    <s v="Yes"/>
    <n v="0"/>
    <s v="Available"/>
    <n v="3263.64"/>
    <m/>
    <s v="Invalid"/>
    <s v="Exclude"/>
    <n v="0"/>
    <n v="0"/>
    <s v="No Recorded Revenue"/>
    <s v="Exclude"/>
    <d v="2024-10-06T00:00:00"/>
    <d v="2024-10-06T00:00:00"/>
    <s v="Yes"/>
    <s v="Retail"/>
    <s v="Kolkata"/>
    <s v="Kolkata"/>
    <n v="3233.66"/>
    <s v="Invalid Profit"/>
    <s v="Exclude"/>
  </r>
  <r>
    <n v="3648"/>
    <s v="Men"/>
    <x v="1"/>
    <x v="1"/>
    <s v="M"/>
    <x v="0"/>
    <x v="0"/>
    <s v="Yes"/>
    <m/>
    <s v="Available"/>
    <m/>
    <m/>
    <s v="Invalid"/>
    <s v="Exclude"/>
    <n v="0"/>
    <s v="Insufficient Data"/>
    <s v="Missing Information"/>
    <s v="Exclude"/>
    <d v="2025-01-08T00:00:00"/>
    <d v="2025-01-08T00:00:00"/>
    <s v="Yes"/>
    <s v="Online"/>
    <s v="bengaluru"/>
    <s v="Bengaluru"/>
    <n v="3584.04"/>
    <s v="Valid Profit"/>
    <s v="Include"/>
  </r>
  <r>
    <n v="3649"/>
    <s v="Kids"/>
    <x v="2"/>
    <x v="3"/>
    <s v="XL"/>
    <x v="0"/>
    <x v="2"/>
    <s v="Yes"/>
    <n v="0"/>
    <s v="Available"/>
    <n v="6486.51"/>
    <m/>
    <s v="Invalid"/>
    <s v="Exclude"/>
    <n v="0"/>
    <n v="0"/>
    <s v="No Recorded Revenue"/>
    <s v="Exclude"/>
    <d v="2024-10-19T00:00:00"/>
    <d v="2024-10-19T00:00:00"/>
    <s v="Yes"/>
    <s v="Online"/>
    <s v="Kolkata"/>
    <s v="Kolkata"/>
    <n v="2408.58"/>
    <s v="Invalid Profit"/>
    <s v="Exclude"/>
  </r>
  <r>
    <n v="3650"/>
    <s v="Women"/>
    <x v="1"/>
    <x v="2"/>
    <s v="M"/>
    <x v="0"/>
    <x v="0"/>
    <s v="Yes"/>
    <m/>
    <s v="Available"/>
    <m/>
    <m/>
    <s v="Invalid"/>
    <s v="Exclude"/>
    <n v="0"/>
    <s v="Insufficient Data"/>
    <s v="Missing Information"/>
    <s v="Exclude"/>
    <d v="2024-01-07T00:00:00"/>
    <d v="2024-01-07T00:00:00"/>
    <s v="Yes"/>
    <s v="Retail"/>
    <s v="Delhi"/>
    <s v="Delhi"/>
    <n v="-520.92999999999995"/>
    <s v="Loss Making Sales"/>
    <s v="Exclude"/>
  </r>
  <r>
    <n v="3651"/>
    <s v="Men"/>
    <x v="0"/>
    <x v="0"/>
    <s v="M"/>
    <x v="0"/>
    <x v="0"/>
    <s v="Yes"/>
    <m/>
    <s v="Available"/>
    <n v="8891.6299999999992"/>
    <n v="1.07"/>
    <s v="Invalid"/>
    <s v="Exclude"/>
    <n v="0"/>
    <s v="Insufficient Data"/>
    <s v="Missing Information"/>
    <s v="Exclude"/>
    <d v="2024-12-17T00:00:00"/>
    <d v="2024-12-17T00:00:00"/>
    <s v="Yes"/>
    <s v="Retail"/>
    <s v="Delhi"/>
    <s v="Delhi"/>
    <n v="-636.77"/>
    <s v="Loss Making Sales"/>
    <s v="Exclude"/>
  </r>
  <r>
    <n v="3652"/>
    <s v="Kids"/>
    <x v="4"/>
    <x v="8"/>
    <s v="XL"/>
    <x v="0"/>
    <x v="2"/>
    <s v="Yes"/>
    <n v="0"/>
    <s v="Available"/>
    <n v="3176.7"/>
    <m/>
    <s v="Invalid"/>
    <s v="Exclude"/>
    <n v="0"/>
    <n v="0"/>
    <s v="No Recorded Revenue"/>
    <s v="Exclude"/>
    <d v="2023-11-21T00:00:00"/>
    <d v="2023-11-21T00:00:00"/>
    <s v="Yes"/>
    <s v="Online"/>
    <s v="Hyderabad"/>
    <s v="Hyderabad"/>
    <n v="3349.8"/>
    <s v="Invalid Profit"/>
    <s v="Exclude"/>
  </r>
  <r>
    <n v="3653"/>
    <s v="Men"/>
    <x v="3"/>
    <x v="10"/>
    <n v="10"/>
    <x v="1"/>
    <x v="9"/>
    <s v="Yes"/>
    <m/>
    <s v="Available"/>
    <m/>
    <m/>
    <s v="Invalid"/>
    <s v="Exclude"/>
    <n v="0"/>
    <s v="Insufficient Data"/>
    <s v="Missing Information"/>
    <s v="Exclude"/>
    <d v="2024-12-03T00:00:00"/>
    <d v="2024-12-03T00:00:00"/>
    <s v="Yes"/>
    <s v="Retail"/>
    <s v="Hyderabad"/>
    <s v="Hyderabad"/>
    <n v="1642.93"/>
    <s v="Valid Profit"/>
    <s v="Include"/>
  </r>
  <r>
    <n v="3654"/>
    <s v="Women"/>
    <x v="0"/>
    <x v="9"/>
    <s v="L"/>
    <x v="0"/>
    <x v="1"/>
    <s v="Yes"/>
    <n v="3"/>
    <s v="Sold"/>
    <m/>
    <m/>
    <s v="Invalid"/>
    <s v="Exclude"/>
    <n v="0"/>
    <s v="Insufficient Data"/>
    <s v="Missing Information"/>
    <s v="Exclude"/>
    <d v="2024-09-10T00:00:00"/>
    <d v="2024-09-10T00:00:00"/>
    <s v="Yes"/>
    <s v="Retail"/>
    <s v="Pune"/>
    <s v="Pune"/>
    <n v="2395.7399999999998"/>
    <s v="Invalid Profit"/>
    <s v="Exclude"/>
  </r>
  <r>
    <n v="3655"/>
    <s v="Women"/>
    <x v="2"/>
    <x v="18"/>
    <n v="6"/>
    <x v="1"/>
    <x v="6"/>
    <s v="Yes"/>
    <m/>
    <s v="Available"/>
    <m/>
    <m/>
    <s v="Invalid"/>
    <s v="Exclude"/>
    <n v="0"/>
    <s v="Insufficient Data"/>
    <s v="Missing Information"/>
    <s v="Exclude"/>
    <d v="2025-05-08T00:00:00"/>
    <d v="2025-05-08T00:00:00"/>
    <s v="Yes"/>
    <s v="Retail"/>
    <s v="Pune"/>
    <s v="Pune"/>
    <n v="3499.88"/>
    <s v="Valid Profit"/>
    <s v="Include"/>
  </r>
  <r>
    <n v="3656"/>
    <s v="Men"/>
    <x v="2"/>
    <x v="7"/>
    <s v="L"/>
    <x v="0"/>
    <x v="1"/>
    <s v="Yes"/>
    <n v="4"/>
    <s v="Sold"/>
    <m/>
    <m/>
    <s v="Invalid"/>
    <s v="Exclude"/>
    <n v="0"/>
    <s v="Insufficient Data"/>
    <s v="Missing Information"/>
    <s v="Exclude"/>
    <d v="2025-06-11T00:00:00"/>
    <d v="2025-06-11T00:00:00"/>
    <s v="Yes"/>
    <s v="Retail"/>
    <s v="Pune"/>
    <s v="Pune"/>
    <n v="3421.81"/>
    <s v="Valid Profit"/>
    <s v="Include"/>
  </r>
  <r>
    <n v="3657"/>
    <s v="Men"/>
    <x v="1"/>
    <x v="6"/>
    <m/>
    <x v="2"/>
    <x v="4"/>
    <s v="No"/>
    <n v="-1"/>
    <s v="Check Return/Refund"/>
    <m/>
    <n v="0.67"/>
    <s v="Valid"/>
    <s v="Include"/>
    <n v="0"/>
    <s v="Insufficient Data"/>
    <s v="Missing Information"/>
    <s v="Exclude"/>
    <d v="2024-08-05T00:00:00"/>
    <d v="2024-08-05T00:00:00"/>
    <s v="Yes"/>
    <s v="Online"/>
    <s v="Kolkata"/>
    <s v="Kolkata"/>
    <n v="3451.02"/>
    <s v="Valid Profit"/>
    <s v="Include"/>
  </r>
  <r>
    <n v="3658"/>
    <s v="Women"/>
    <x v="0"/>
    <x v="5"/>
    <s v="L"/>
    <x v="0"/>
    <x v="1"/>
    <s v="Yes"/>
    <m/>
    <s v="Available"/>
    <n v="3516.53"/>
    <m/>
    <s v="Invalid"/>
    <s v="Exclude"/>
    <n v="0"/>
    <s v="Insufficient Data"/>
    <s v="Missing Information"/>
    <s v="Exclude"/>
    <m/>
    <s v="Missing Date"/>
    <s v="No"/>
    <s v="Retail"/>
    <s v="Delhi"/>
    <s v="Delhi"/>
    <n v="1485.12"/>
    <s v="Valid Profit"/>
    <s v="Include"/>
  </r>
  <r>
    <n v="3659"/>
    <s v="Kids"/>
    <x v="3"/>
    <x v="10"/>
    <n v="7"/>
    <x v="1"/>
    <x v="8"/>
    <s v="Yes"/>
    <m/>
    <s v="Available"/>
    <m/>
    <m/>
    <s v="Invalid"/>
    <s v="Exclude"/>
    <n v="0"/>
    <s v="Insufficient Data"/>
    <s v="Missing Information"/>
    <s v="Exclude"/>
    <m/>
    <s v="Missing Date"/>
    <s v="No"/>
    <s v="Online"/>
    <s v="Kolkata"/>
    <s v="Kolkata"/>
    <n v="684.79"/>
    <s v="Valid Profit"/>
    <s v="Include"/>
  </r>
  <r>
    <n v="2033"/>
    <s v="Women"/>
    <x v="3"/>
    <x v="4"/>
    <s v="M"/>
    <x v="0"/>
    <x v="0"/>
    <s v="Yes"/>
    <m/>
    <s v="Available"/>
    <m/>
    <n v="0.8"/>
    <s v="Valid"/>
    <s v="Include"/>
    <n v="0"/>
    <s v="Insufficient Data"/>
    <s v="Missing Information"/>
    <s v="Exclude"/>
    <d v="2024-07-23T00:00:00"/>
    <d v="2024-07-23T00:00:00"/>
    <s v="Yes"/>
    <s v="Retail"/>
    <s v="Delhi"/>
    <s v="Delhi"/>
    <n v="437.17"/>
    <s v="Valid Profit"/>
    <s v="Include"/>
  </r>
  <r>
    <n v="3661"/>
    <s v="Kids"/>
    <x v="0"/>
    <x v="14"/>
    <s v="XL"/>
    <x v="0"/>
    <x v="2"/>
    <s v="Yes"/>
    <n v="0"/>
    <s v="Available"/>
    <n v="9979.3799999999992"/>
    <m/>
    <s v="Invalid"/>
    <s v="Exclude"/>
    <n v="0"/>
    <n v="0"/>
    <s v="No Recorded Revenue"/>
    <s v="Exclude"/>
    <d v="2024-12-05T00:00:00"/>
    <d v="2024-12-05T00:00:00"/>
    <s v="Yes"/>
    <s v="Online"/>
    <s v="Delhi"/>
    <s v="Delhi"/>
    <n v="2957.86"/>
    <s v="Invalid Profit"/>
    <s v="Exclude"/>
  </r>
  <r>
    <n v="3662"/>
    <s v="Kids"/>
    <x v="2"/>
    <x v="7"/>
    <m/>
    <x v="2"/>
    <x v="4"/>
    <s v="No"/>
    <n v="4"/>
    <s v="Sold"/>
    <n v="9032.9"/>
    <n v="0.64"/>
    <s v="Valid"/>
    <s v="Include"/>
    <n v="13007.38"/>
    <n v="13007.375999999998"/>
    <s v="Valid Revenue"/>
    <s v="Include"/>
    <m/>
    <s v="Missing Date"/>
    <s v="No"/>
    <s v="Online"/>
    <s v="bengaluru"/>
    <s v="Bengaluru"/>
    <n v="131.76"/>
    <s v="Valid Profit"/>
    <s v="Include"/>
  </r>
  <r>
    <n v="3663"/>
    <s v="Women"/>
    <x v="0"/>
    <x v="0"/>
    <s v="L"/>
    <x v="0"/>
    <x v="1"/>
    <s v="Yes"/>
    <m/>
    <s v="Available"/>
    <n v="5604.03"/>
    <m/>
    <s v="Invalid"/>
    <s v="Exclude"/>
    <n v="0"/>
    <s v="Insufficient Data"/>
    <s v="Missing Information"/>
    <s v="Exclude"/>
    <d v="2025-04-09T00:00:00"/>
    <d v="2025-04-09T00:00:00"/>
    <s v="Yes"/>
    <s v="Retail"/>
    <s v="Delhi"/>
    <s v="Delhi"/>
    <n v="3359.81"/>
    <s v="Invalid Profit"/>
    <s v="Exclude"/>
  </r>
  <r>
    <n v="3664"/>
    <s v="Women"/>
    <x v="0"/>
    <x v="5"/>
    <s v="XL"/>
    <x v="0"/>
    <x v="2"/>
    <s v="Yes"/>
    <m/>
    <s v="Available"/>
    <m/>
    <n v="1.22"/>
    <s v="Invalid"/>
    <s v="Exclude"/>
    <n v="0"/>
    <s v="Insufficient Data"/>
    <s v="Missing Information"/>
    <s v="Exclude"/>
    <d v="2025-04-20T00:00:00"/>
    <d v="2025-04-20T00:00:00"/>
    <s v="Yes"/>
    <s v="Retail"/>
    <s v="Mumbai"/>
    <s v="Mumbai"/>
    <n v="480.16"/>
    <s v="Valid Profit"/>
    <s v="Include"/>
  </r>
  <r>
    <n v="3665"/>
    <s v="Women"/>
    <x v="2"/>
    <x v="3"/>
    <m/>
    <x v="2"/>
    <x v="4"/>
    <s v="No"/>
    <m/>
    <s v="Available"/>
    <n v="2958.1"/>
    <m/>
    <s v="Invalid"/>
    <s v="Exclude"/>
    <n v="0"/>
    <s v="Insufficient Data"/>
    <s v="Missing Information"/>
    <s v="Exclude"/>
    <d v="2024-07-06T00:00:00"/>
    <d v="2024-07-06T00:00:00"/>
    <s v="Yes"/>
    <s v="Retail"/>
    <s v="Hyderabad"/>
    <s v="Hyderabad"/>
    <n v="2003.55"/>
    <s v="Valid Profit"/>
    <s v="Include"/>
  </r>
  <r>
    <n v="3666"/>
    <s v="Women"/>
    <x v="3"/>
    <x v="10"/>
    <m/>
    <x v="2"/>
    <x v="4"/>
    <s v="No"/>
    <n v="2"/>
    <s v="Sold"/>
    <m/>
    <n v="1.18"/>
    <s v="Invalid"/>
    <s v="Exclude"/>
    <n v="0"/>
    <s v="Insufficient Data"/>
    <s v="Missing Information"/>
    <s v="Exclude"/>
    <d v="2025-04-07T00:00:00"/>
    <d v="2025-04-07T00:00:00"/>
    <s v="Yes"/>
    <s v="Retail"/>
    <s v="Delhi"/>
    <s v="Delhi"/>
    <n v="3382.55"/>
    <s v="Valid Profit"/>
    <s v="Include"/>
  </r>
  <r>
    <n v="3667"/>
    <s v="Kids"/>
    <x v="3"/>
    <x v="10"/>
    <s v="M"/>
    <x v="0"/>
    <x v="0"/>
    <s v="Yes"/>
    <n v="4"/>
    <s v="Sold"/>
    <n v="9386.2000000000007"/>
    <n v="0.01"/>
    <s v="Valid"/>
    <s v="Include"/>
    <n v="37169.35"/>
    <n v="37169.351999999999"/>
    <s v="Valid Revenue"/>
    <s v="Include"/>
    <m/>
    <s v="Missing Date"/>
    <s v="No"/>
    <s v="Online"/>
    <s v="Pune"/>
    <s v="Pune"/>
    <n v="-1121.02"/>
    <s v="Loss Making Sales"/>
    <s v="Exclude"/>
  </r>
  <r>
    <n v="3668"/>
    <s v="Kids"/>
    <x v="1"/>
    <x v="2"/>
    <s v="XL"/>
    <x v="0"/>
    <x v="2"/>
    <s v="Yes"/>
    <n v="1"/>
    <s v="Sold"/>
    <m/>
    <m/>
    <s v="Invalid"/>
    <s v="Exclude"/>
    <n v="0"/>
    <s v="Insufficient Data"/>
    <s v="Missing Information"/>
    <s v="Exclude"/>
    <d v="2024-10-27T00:00:00"/>
    <d v="2024-10-27T00:00:00"/>
    <s v="Yes"/>
    <s v="Retail"/>
    <s v="Mumbai"/>
    <s v="Mumbai"/>
    <n v="795.86"/>
    <s v="Valid Profit"/>
    <s v="Include"/>
  </r>
  <r>
    <n v="3669"/>
    <s v="Women"/>
    <x v="2"/>
    <x v="3"/>
    <s v="L"/>
    <x v="0"/>
    <x v="1"/>
    <s v="Yes"/>
    <m/>
    <s v="Available"/>
    <n v="2287.3200000000002"/>
    <m/>
    <s v="Invalid"/>
    <s v="Exclude"/>
    <n v="0"/>
    <s v="Insufficient Data"/>
    <s v="Missing Information"/>
    <s v="Exclude"/>
    <d v="2023-08-27T00:00:00"/>
    <d v="2023-08-27T00:00:00"/>
    <s v="Yes"/>
    <s v="Online"/>
    <s v="Kolkata"/>
    <s v="Kolkata"/>
    <n v="3859.9"/>
    <s v="Valid Profit"/>
    <s v="Include"/>
  </r>
  <r>
    <n v="3670"/>
    <s v="Men"/>
    <x v="2"/>
    <x v="7"/>
    <n v="10"/>
    <x v="1"/>
    <x v="9"/>
    <s v="Yes"/>
    <n v="1"/>
    <s v="Sold"/>
    <m/>
    <m/>
    <s v="Invalid"/>
    <s v="Exclude"/>
    <n v="0"/>
    <s v="Insufficient Data"/>
    <s v="Missing Information"/>
    <s v="Exclude"/>
    <m/>
    <s v="Missing Date"/>
    <s v="No"/>
    <s v="Online"/>
    <s v="Pune"/>
    <s v="Pune"/>
    <n v="-929.07"/>
    <s v="Loss Making Sales"/>
    <s v="Exclude"/>
  </r>
  <r>
    <n v="3671"/>
    <s v="Women"/>
    <x v="3"/>
    <x v="16"/>
    <n v="9"/>
    <x v="1"/>
    <x v="5"/>
    <s v="Yes"/>
    <n v="2"/>
    <s v="Sold"/>
    <m/>
    <n v="0.01"/>
    <s v="Valid"/>
    <s v="Include"/>
    <n v="0"/>
    <s v="Insufficient Data"/>
    <s v="Missing Information"/>
    <s v="Exclude"/>
    <m/>
    <s v="Missing Date"/>
    <s v="No"/>
    <s v="Retail"/>
    <s v="bengaluru"/>
    <s v="Bengaluru"/>
    <n v="552.1"/>
    <s v="Valid Profit"/>
    <s v="Include"/>
  </r>
  <r>
    <n v="3672"/>
    <s v="Women"/>
    <x v="1"/>
    <x v="1"/>
    <n v="7"/>
    <x v="1"/>
    <x v="8"/>
    <s v="Yes"/>
    <n v="3"/>
    <s v="Sold"/>
    <n v="7127.18"/>
    <n v="0.32"/>
    <s v="Valid"/>
    <s v="Include"/>
    <n v="14539.45"/>
    <n v="14539.447199999999"/>
    <s v="Valid Revenue"/>
    <s v="Include"/>
    <d v="2024-08-16T00:00:00"/>
    <d v="2024-08-16T00:00:00"/>
    <s v="Yes"/>
    <s v="Online"/>
    <s v="Delhi"/>
    <s v="Delhi"/>
    <n v="2651.63"/>
    <s v="Valid Profit"/>
    <s v="Include"/>
  </r>
  <r>
    <n v="3673"/>
    <s v="Kids"/>
    <x v="2"/>
    <x v="17"/>
    <n v="7"/>
    <x v="1"/>
    <x v="8"/>
    <s v="Yes"/>
    <m/>
    <s v="Available"/>
    <m/>
    <m/>
    <s v="Invalid"/>
    <s v="Exclude"/>
    <n v="0"/>
    <s v="Insufficient Data"/>
    <s v="Missing Information"/>
    <s v="Exclude"/>
    <m/>
    <s v="Missing Date"/>
    <s v="No"/>
    <s v="Retail"/>
    <s v="Mumbai"/>
    <s v="Mumbai"/>
    <n v="2199.46"/>
    <s v="Valid Profit"/>
    <s v="Include"/>
  </r>
  <r>
    <n v="3674"/>
    <s v="Men"/>
    <x v="2"/>
    <x v="7"/>
    <s v="XL"/>
    <x v="0"/>
    <x v="2"/>
    <s v="Yes"/>
    <m/>
    <s v="Available"/>
    <m/>
    <m/>
    <s v="Invalid"/>
    <s v="Exclude"/>
    <n v="0"/>
    <s v="Insufficient Data"/>
    <s v="Missing Information"/>
    <s v="Exclude"/>
    <d v="2025-04-18T00:00:00"/>
    <d v="2025-04-18T00:00:00"/>
    <s v="Yes"/>
    <s v="Online"/>
    <s v="Pune"/>
    <s v="Pune"/>
    <n v="1819.44"/>
    <s v="Valid Profit"/>
    <s v="Include"/>
  </r>
  <r>
    <n v="3675"/>
    <s v="Men"/>
    <x v="3"/>
    <x v="16"/>
    <n v="9"/>
    <x v="1"/>
    <x v="5"/>
    <s v="Yes"/>
    <n v="2"/>
    <s v="Sold"/>
    <m/>
    <m/>
    <s v="Invalid"/>
    <s v="Exclude"/>
    <n v="0"/>
    <s v="Insufficient Data"/>
    <s v="Missing Information"/>
    <s v="Exclude"/>
    <d v="2024-11-13T00:00:00"/>
    <d v="2024-11-13T00:00:00"/>
    <s v="Yes"/>
    <s v="Online"/>
    <s v="Delhi"/>
    <s v="Delhi"/>
    <n v="3969.03"/>
    <s v="Valid Profit"/>
    <s v="Include"/>
  </r>
  <r>
    <n v="3676"/>
    <s v="Men"/>
    <x v="1"/>
    <x v="1"/>
    <s v="M"/>
    <x v="0"/>
    <x v="0"/>
    <s v="Yes"/>
    <m/>
    <s v="Available"/>
    <m/>
    <n v="1.24"/>
    <s v="Invalid"/>
    <s v="Exclude"/>
    <n v="0"/>
    <s v="Insufficient Data"/>
    <s v="Missing Information"/>
    <s v="Exclude"/>
    <m/>
    <s v="Missing Date"/>
    <s v="No"/>
    <s v="Online"/>
    <s v="Delhi"/>
    <s v="Delhi"/>
    <n v="1923.5"/>
    <s v="Valid Profit"/>
    <s v="Include"/>
  </r>
  <r>
    <n v="3677"/>
    <s v="Women"/>
    <x v="1"/>
    <x v="6"/>
    <s v="L"/>
    <x v="0"/>
    <x v="1"/>
    <s v="Yes"/>
    <m/>
    <s v="Available"/>
    <m/>
    <m/>
    <s v="Invalid"/>
    <s v="Exclude"/>
    <n v="0"/>
    <s v="Insufficient Data"/>
    <s v="Missing Information"/>
    <s v="Exclude"/>
    <m/>
    <s v="Missing Date"/>
    <s v="No"/>
    <s v="Online"/>
    <s v="Pune"/>
    <s v="Pune"/>
    <n v="717.69"/>
    <s v="Valid Profit"/>
    <s v="Include"/>
  </r>
  <r>
    <n v="3678"/>
    <s v="Women"/>
    <x v="2"/>
    <x v="7"/>
    <n v="10"/>
    <x v="1"/>
    <x v="9"/>
    <s v="Yes"/>
    <n v="3"/>
    <s v="Sold"/>
    <m/>
    <m/>
    <s v="Invalid"/>
    <s v="Exclude"/>
    <n v="0"/>
    <s v="Insufficient Data"/>
    <s v="Missing Information"/>
    <s v="Exclude"/>
    <d v="2024-08-14T00:00:00"/>
    <d v="2024-08-14T00:00:00"/>
    <s v="Yes"/>
    <s v="Online"/>
    <s v="Kolkata"/>
    <s v="Kolkata"/>
    <n v="1488.91"/>
    <s v="Valid Profit"/>
    <s v="Include"/>
  </r>
  <r>
    <n v="3679"/>
    <s v="Women"/>
    <x v="4"/>
    <x v="12"/>
    <s v="M"/>
    <x v="0"/>
    <x v="0"/>
    <s v="Yes"/>
    <n v="0"/>
    <s v="Available"/>
    <m/>
    <n v="0.9"/>
    <s v="Valid"/>
    <s v="Include"/>
    <n v="0"/>
    <s v="Insufficient Data"/>
    <s v="Missing Information"/>
    <s v="Exclude"/>
    <m/>
    <s v="Missing Date"/>
    <s v="No"/>
    <s v="Retail"/>
    <s v="Bangalore"/>
    <s v="Bangalore"/>
    <n v="3341.51"/>
    <s v="Valid Profit"/>
    <s v="Include"/>
  </r>
  <r>
    <n v="3680"/>
    <s v="Men"/>
    <x v="0"/>
    <x v="5"/>
    <s v="XL"/>
    <x v="0"/>
    <x v="2"/>
    <s v="Yes"/>
    <n v="3"/>
    <s v="Sold"/>
    <n v="8835.41"/>
    <n v="0.92"/>
    <s v="Valid"/>
    <s v="Include"/>
    <n v="2120.5"/>
    <n v="2120.498399999999"/>
    <s v="Valid Revenue"/>
    <s v="Include"/>
    <d v="2025-01-27T00:00:00"/>
    <d v="2025-01-27T00:00:00"/>
    <s v="Yes"/>
    <s v="Retail"/>
    <s v="Delhi"/>
    <s v="Delhi"/>
    <n v="-746.28"/>
    <s v="Loss Making Sales"/>
    <s v="Exclude"/>
  </r>
  <r>
    <n v="3681"/>
    <s v="Men"/>
    <x v="1"/>
    <x v="15"/>
    <s v="L"/>
    <x v="0"/>
    <x v="1"/>
    <s v="Yes"/>
    <m/>
    <s v="Available"/>
    <m/>
    <n v="0.95"/>
    <s v="Valid"/>
    <s v="Include"/>
    <n v="0"/>
    <s v="Insufficient Data"/>
    <s v="Missing Information"/>
    <s v="Exclude"/>
    <d v="2025-04-09T00:00:00"/>
    <d v="2025-04-09T00:00:00"/>
    <s v="Yes"/>
    <s v="Online"/>
    <s v="Hyderabad"/>
    <s v="Hyderabad"/>
    <n v="1838.69"/>
    <s v="Valid Profit"/>
    <s v="Include"/>
  </r>
  <r>
    <n v="3682"/>
    <s v="Women"/>
    <x v="4"/>
    <x v="13"/>
    <n v="12"/>
    <x v="1"/>
    <x v="7"/>
    <s v="Yes"/>
    <m/>
    <s v="Available"/>
    <n v="6158.05"/>
    <n v="1.1200000000000001"/>
    <s v="Invalid"/>
    <s v="Exclude"/>
    <n v="0"/>
    <s v="Insufficient Data"/>
    <s v="Missing Information"/>
    <s v="Exclude"/>
    <d v="2024-10-09T00:00:00"/>
    <d v="2024-10-09T00:00:00"/>
    <s v="Yes"/>
    <s v="Retail"/>
    <s v="Mumbai"/>
    <s v="Mumbai"/>
    <n v="160.21"/>
    <s v="Valid Profit"/>
    <s v="Include"/>
  </r>
  <r>
    <n v="3683"/>
    <s v="Women"/>
    <x v="1"/>
    <x v="2"/>
    <s v="L"/>
    <x v="0"/>
    <x v="1"/>
    <s v="Yes"/>
    <n v="2"/>
    <s v="Sold"/>
    <m/>
    <m/>
    <s v="Invalid"/>
    <s v="Exclude"/>
    <n v="0"/>
    <s v="Insufficient Data"/>
    <s v="Missing Information"/>
    <s v="Exclude"/>
    <d v="2024-05-15T00:00:00"/>
    <d v="2024-05-15T00:00:00"/>
    <s v="Yes"/>
    <s v="Retail"/>
    <s v="Kolkata"/>
    <s v="Kolkata"/>
    <n v="-4.26"/>
    <s v="Loss Making Sales"/>
    <s v="Exclude"/>
  </r>
  <r>
    <n v="3684"/>
    <s v="Kids"/>
    <x v="1"/>
    <x v="1"/>
    <s v="L"/>
    <x v="0"/>
    <x v="1"/>
    <s v="Yes"/>
    <m/>
    <s v="Available"/>
    <n v="3440.57"/>
    <n v="1.01"/>
    <s v="Invalid"/>
    <s v="Exclude"/>
    <n v="0"/>
    <s v="Insufficient Data"/>
    <s v="Missing Information"/>
    <s v="Exclude"/>
    <d v="2024-09-01T00:00:00"/>
    <d v="2024-09-01T00:00:00"/>
    <s v="Yes"/>
    <s v="Online"/>
    <s v="Hyderabad"/>
    <s v="Hyderabad"/>
    <n v="3299.44"/>
    <s v="Valid Profit"/>
    <s v="Include"/>
  </r>
  <r>
    <n v="3685"/>
    <s v="Women"/>
    <x v="4"/>
    <x v="8"/>
    <s v="XL"/>
    <x v="0"/>
    <x v="2"/>
    <s v="Yes"/>
    <m/>
    <s v="Available"/>
    <n v="2633.72"/>
    <m/>
    <s v="Invalid"/>
    <s v="Exclude"/>
    <n v="0"/>
    <s v="Insufficient Data"/>
    <s v="Missing Information"/>
    <s v="Exclude"/>
    <d v="2025-02-13T00:00:00"/>
    <d v="2025-02-13T00:00:00"/>
    <s v="Yes"/>
    <s v="Retail"/>
    <s v="Hyderabad"/>
    <s v="Hyderabad"/>
    <n v="1668"/>
    <s v="Valid Profit"/>
    <s v="Include"/>
  </r>
  <r>
    <n v="3686"/>
    <s v="Women"/>
    <x v="0"/>
    <x v="0"/>
    <n v="8"/>
    <x v="1"/>
    <x v="10"/>
    <s v="Yes"/>
    <m/>
    <s v="Available"/>
    <m/>
    <m/>
    <s v="Invalid"/>
    <s v="Exclude"/>
    <n v="0"/>
    <s v="Insufficient Data"/>
    <s v="Missing Information"/>
    <s v="Exclude"/>
    <d v="2024-10-26T00:00:00"/>
    <d v="2024-10-26T00:00:00"/>
    <s v="Yes"/>
    <s v="Retail"/>
    <s v="Hyderabad"/>
    <s v="Hyderabad"/>
    <n v="-2.86"/>
    <s v="Loss Making Sales"/>
    <s v="Exclude"/>
  </r>
  <r>
    <n v="3687"/>
    <s v="Women"/>
    <x v="0"/>
    <x v="14"/>
    <s v="XL"/>
    <x v="0"/>
    <x v="2"/>
    <s v="Yes"/>
    <n v="-1"/>
    <s v="Check Return/Refund"/>
    <n v="6216.27"/>
    <m/>
    <s v="Invalid"/>
    <s v="Exclude"/>
    <n v="0"/>
    <n v="-6216.27"/>
    <s v="Negative Revenue"/>
    <s v="Exclude"/>
    <d v="2024-10-23T00:00:00"/>
    <d v="2024-10-23T00:00:00"/>
    <s v="Yes"/>
    <s v="Retail"/>
    <s v="Mumbai"/>
    <s v="Mumbai"/>
    <n v="2418.27"/>
    <s v="Invalid Profit"/>
    <s v="Exclude"/>
  </r>
  <r>
    <n v="3688"/>
    <s v="Kids"/>
    <x v="3"/>
    <x v="4"/>
    <s v="L"/>
    <x v="0"/>
    <x v="1"/>
    <s v="Yes"/>
    <n v="1"/>
    <s v="Sold"/>
    <n v="5048.9799999999996"/>
    <m/>
    <s v="Invalid"/>
    <s v="Exclude"/>
    <n v="0"/>
    <n v="5048.9799999999996"/>
    <s v="Valid Revenue"/>
    <s v="Include"/>
    <d v="2025-04-17T00:00:00"/>
    <d v="2025-04-17T00:00:00"/>
    <s v="Yes"/>
    <s v="Retail"/>
    <s v="Kolkata"/>
    <s v="Kolkata"/>
    <n v="1214.8599999999999"/>
    <s v="Valid Profit"/>
    <s v="Include"/>
  </r>
  <r>
    <n v="3689"/>
    <s v="Women"/>
    <x v="1"/>
    <x v="15"/>
    <s v="XL"/>
    <x v="0"/>
    <x v="2"/>
    <s v="Yes"/>
    <m/>
    <s v="Available"/>
    <m/>
    <m/>
    <s v="Invalid"/>
    <s v="Exclude"/>
    <n v="0"/>
    <s v="Insufficient Data"/>
    <s v="Missing Information"/>
    <s v="Exclude"/>
    <d v="2024-09-01T00:00:00"/>
    <d v="2024-09-01T00:00:00"/>
    <s v="Yes"/>
    <s v="Retail"/>
    <s v="Pune"/>
    <s v="Pune"/>
    <n v="1854.17"/>
    <s v="Invalid Profit"/>
    <s v="Exclude"/>
  </r>
  <r>
    <n v="2028"/>
    <s v="Kids"/>
    <x v="1"/>
    <x v="15"/>
    <s v="M"/>
    <x v="0"/>
    <x v="0"/>
    <s v="Yes"/>
    <n v="2"/>
    <s v="Sold"/>
    <m/>
    <n v="0.97"/>
    <s v="Valid"/>
    <s v="Include"/>
    <n v="0"/>
    <s v="Insufficient Data"/>
    <s v="Missing Information"/>
    <s v="Exclude"/>
    <d v="2025-05-15T00:00:00"/>
    <d v="2025-05-15T00:00:00"/>
    <s v="Yes"/>
    <s v="Retail"/>
    <s v="Pune"/>
    <s v="Pune"/>
    <n v="2305.1"/>
    <s v="Valid Profit"/>
    <s v="Include"/>
  </r>
  <r>
    <n v="3691"/>
    <s v="Men"/>
    <x v="1"/>
    <x v="2"/>
    <n v="11"/>
    <x v="1"/>
    <x v="3"/>
    <s v="Yes"/>
    <n v="4"/>
    <s v="Sold"/>
    <m/>
    <n v="0.51"/>
    <s v="Valid"/>
    <s v="Include"/>
    <n v="0"/>
    <s v="Insufficient Data"/>
    <s v="Missing Information"/>
    <s v="Exclude"/>
    <d v="2025-03-28T00:00:00"/>
    <d v="2025-03-28T00:00:00"/>
    <s v="Yes"/>
    <s v="Online"/>
    <s v="Bangalore"/>
    <s v="Bangalore"/>
    <n v="2305.88"/>
    <s v="Valid Profit"/>
    <s v="Include"/>
  </r>
  <r>
    <n v="3692"/>
    <s v="Women"/>
    <x v="4"/>
    <x v="13"/>
    <m/>
    <x v="2"/>
    <x v="4"/>
    <s v="No"/>
    <n v="0"/>
    <s v="Available"/>
    <m/>
    <m/>
    <s v="Invalid"/>
    <s v="Exclude"/>
    <n v="0"/>
    <s v="Insufficient Data"/>
    <s v="Missing Information"/>
    <s v="Exclude"/>
    <m/>
    <s v="Missing Date"/>
    <s v="No"/>
    <s v="Retail"/>
    <s v="Bangalore"/>
    <s v="Bangalore"/>
    <n v="1194.3499999999999"/>
    <s v="Valid Profit"/>
    <s v="Include"/>
  </r>
  <r>
    <n v="3693"/>
    <s v="Men"/>
    <x v="4"/>
    <x v="8"/>
    <s v="XL"/>
    <x v="0"/>
    <x v="2"/>
    <s v="Yes"/>
    <m/>
    <s v="Available"/>
    <n v="4239.9399999999996"/>
    <m/>
    <s v="Invalid"/>
    <s v="Exclude"/>
    <n v="0"/>
    <s v="Insufficient Data"/>
    <s v="Missing Information"/>
    <s v="Exclude"/>
    <m/>
    <s v="Missing Date"/>
    <s v="No"/>
    <s v="Retail"/>
    <s v="Hyderabad"/>
    <s v="Hyderabad"/>
    <n v="-35.71"/>
    <s v="Loss Making Sales"/>
    <s v="Exclude"/>
  </r>
  <r>
    <n v="3694"/>
    <s v="Kids"/>
    <x v="1"/>
    <x v="1"/>
    <s v="L"/>
    <x v="0"/>
    <x v="1"/>
    <s v="Yes"/>
    <n v="0"/>
    <s v="Available"/>
    <n v="4954.41"/>
    <m/>
    <s v="Invalid"/>
    <s v="Exclude"/>
    <n v="0"/>
    <n v="0"/>
    <s v="No Recorded Revenue"/>
    <s v="Exclude"/>
    <m/>
    <s v="Missing Date"/>
    <s v="No"/>
    <s v="Online"/>
    <s v="Hyderabad"/>
    <s v="Hyderabad"/>
    <n v="1522.3"/>
    <s v="Invalid Profit"/>
    <s v="Exclude"/>
  </r>
  <r>
    <n v="3695"/>
    <s v="Kids"/>
    <x v="0"/>
    <x v="0"/>
    <m/>
    <x v="2"/>
    <x v="4"/>
    <s v="No"/>
    <n v="-1"/>
    <s v="Check Return/Refund"/>
    <n v="4788.1099999999997"/>
    <n v="0.19"/>
    <s v="Valid"/>
    <s v="Include"/>
    <n v="-3878.37"/>
    <n v="-3878.3690999999999"/>
    <s v="Negative Revenue"/>
    <s v="Exclude"/>
    <d v="2025-04-07T00:00:00"/>
    <d v="2025-04-07T00:00:00"/>
    <s v="Yes"/>
    <s v="Retail"/>
    <s v="Mumbai"/>
    <s v="Mumbai"/>
    <n v="-259.55"/>
    <s v="Loss Making Sales"/>
    <s v="Exclude"/>
  </r>
  <r>
    <n v="3696"/>
    <s v="Kids"/>
    <x v="0"/>
    <x v="14"/>
    <s v="M"/>
    <x v="0"/>
    <x v="0"/>
    <s v="Yes"/>
    <m/>
    <s v="Available"/>
    <n v="6425.04"/>
    <m/>
    <s v="Invalid"/>
    <s v="Exclude"/>
    <n v="0"/>
    <s v="Insufficient Data"/>
    <s v="Missing Information"/>
    <s v="Exclude"/>
    <d v="2024-11-09T00:00:00"/>
    <d v="2024-11-09T00:00:00"/>
    <s v="Yes"/>
    <s v="Retail"/>
    <s v="Kolkata"/>
    <s v="Kolkata"/>
    <n v="1966.58"/>
    <s v="Invalid Profit"/>
    <s v="Exclude"/>
  </r>
  <r>
    <n v="3697"/>
    <s v="Women"/>
    <x v="3"/>
    <x v="11"/>
    <m/>
    <x v="2"/>
    <x v="4"/>
    <s v="No"/>
    <n v="-1"/>
    <s v="Check Return/Refund"/>
    <m/>
    <n v="1.18"/>
    <s v="Invalid"/>
    <s v="Exclude"/>
    <n v="0"/>
    <s v="Insufficient Data"/>
    <s v="Missing Information"/>
    <s v="Exclude"/>
    <m/>
    <s v="Missing Date"/>
    <s v="No"/>
    <s v="Online"/>
    <s v="Pune"/>
    <s v="Pune"/>
    <n v="80.680000000000007"/>
    <s v="Invalid Profit"/>
    <s v="Exclude"/>
  </r>
  <r>
    <n v="3698"/>
    <s v="Women"/>
    <x v="4"/>
    <x v="13"/>
    <s v="L"/>
    <x v="0"/>
    <x v="1"/>
    <s v="Yes"/>
    <n v="0"/>
    <s v="Available"/>
    <n v="7268.55"/>
    <n v="0.34"/>
    <s v="Valid"/>
    <s v="Include"/>
    <n v="0"/>
    <n v="0"/>
    <s v="No Recorded Revenue"/>
    <s v="Exclude"/>
    <d v="2025-02-18T00:00:00"/>
    <d v="2025-02-18T00:00:00"/>
    <s v="Yes"/>
    <s v="Retail"/>
    <s v="Delhi"/>
    <s v="Delhi"/>
    <n v="219.99"/>
    <s v="Invalid Profit"/>
    <s v="Exclude"/>
  </r>
  <r>
    <n v="3699"/>
    <s v="Women"/>
    <x v="3"/>
    <x v="10"/>
    <n v="7"/>
    <x v="1"/>
    <x v="8"/>
    <s v="Yes"/>
    <m/>
    <s v="Available"/>
    <n v="8400.1"/>
    <n v="0.47"/>
    <s v="Valid"/>
    <s v="Include"/>
    <n v="0"/>
    <s v="Insufficient Data"/>
    <s v="Missing Information"/>
    <s v="Exclude"/>
    <d v="2024-10-06T00:00:00"/>
    <d v="2024-10-06T00:00:00"/>
    <s v="Yes"/>
    <s v="Retail"/>
    <s v="Delhi"/>
    <s v="Delhi"/>
    <n v="249.58"/>
    <s v="Valid Profit"/>
    <s v="Include"/>
  </r>
  <r>
    <n v="3700"/>
    <s v="Men"/>
    <x v="1"/>
    <x v="2"/>
    <s v="XL"/>
    <x v="0"/>
    <x v="2"/>
    <s v="Yes"/>
    <n v="2"/>
    <s v="Sold"/>
    <n v="3951.29"/>
    <m/>
    <s v="Invalid"/>
    <s v="Exclude"/>
    <n v="0"/>
    <n v="7902.58"/>
    <s v="Valid Revenue"/>
    <s v="Include"/>
    <m/>
    <s v="Missing Date"/>
    <s v="No"/>
    <s v="Online"/>
    <s v="Delhi"/>
    <s v="Delhi"/>
    <n v="-70.930000000000007"/>
    <s v="Loss Making Sales"/>
    <s v="Exclude"/>
  </r>
  <r>
    <n v="3701"/>
    <s v="Men"/>
    <x v="0"/>
    <x v="9"/>
    <s v="L"/>
    <x v="0"/>
    <x v="1"/>
    <s v="Yes"/>
    <m/>
    <s v="Available"/>
    <n v="9459.94"/>
    <n v="0.57999999999999996"/>
    <s v="Valid"/>
    <s v="Include"/>
    <n v="0"/>
    <s v="Insufficient Data"/>
    <s v="Missing Information"/>
    <s v="Exclude"/>
    <m/>
    <s v="Missing Date"/>
    <s v="No"/>
    <s v="Online"/>
    <s v="bengaluru"/>
    <s v="Bengaluru"/>
    <n v="-463.88"/>
    <s v="Loss Making Sales"/>
    <s v="Exclude"/>
  </r>
  <r>
    <n v="3702"/>
    <s v="Men"/>
    <x v="3"/>
    <x v="4"/>
    <s v="M"/>
    <x v="0"/>
    <x v="0"/>
    <s v="Yes"/>
    <m/>
    <s v="Available"/>
    <m/>
    <n v="0.99"/>
    <s v="Valid"/>
    <s v="Include"/>
    <n v="0"/>
    <s v="Insufficient Data"/>
    <s v="Missing Information"/>
    <s v="Exclude"/>
    <d v="2025-05-20T00:00:00"/>
    <d v="2025-05-20T00:00:00"/>
    <s v="Yes"/>
    <s v="Online"/>
    <s v="Pune"/>
    <s v="Pune"/>
    <n v="3398.32"/>
    <s v="Valid Profit"/>
    <s v="Include"/>
  </r>
  <r>
    <n v="3703"/>
    <s v="Men"/>
    <x v="3"/>
    <x v="10"/>
    <s v="M"/>
    <x v="0"/>
    <x v="0"/>
    <s v="Yes"/>
    <m/>
    <s v="Available"/>
    <m/>
    <m/>
    <s v="Invalid"/>
    <s v="Exclude"/>
    <n v="0"/>
    <s v="Insufficient Data"/>
    <s v="Missing Information"/>
    <s v="Exclude"/>
    <d v="2024-10-01T00:00:00"/>
    <d v="2024-10-01T00:00:00"/>
    <s v="Yes"/>
    <s v="Online"/>
    <s v="Mumbai"/>
    <s v="Mumbai"/>
    <n v="326.86"/>
    <s v="Valid Profit"/>
    <s v="Include"/>
  </r>
  <r>
    <n v="3704"/>
    <s v="Kids"/>
    <x v="3"/>
    <x v="16"/>
    <s v="M"/>
    <x v="0"/>
    <x v="0"/>
    <s v="Yes"/>
    <m/>
    <s v="Available"/>
    <m/>
    <n v="0.31"/>
    <s v="Valid"/>
    <s v="Include"/>
    <n v="0"/>
    <s v="Insufficient Data"/>
    <s v="Missing Information"/>
    <s v="Exclude"/>
    <m/>
    <s v="Missing Date"/>
    <s v="No"/>
    <s v="Retail"/>
    <s v="Delhi"/>
    <s v="Delhi"/>
    <n v="3556.62"/>
    <s v="Valid Profit"/>
    <s v="Include"/>
  </r>
  <r>
    <n v="3705"/>
    <s v="Kids"/>
    <x v="0"/>
    <x v="9"/>
    <n v="6"/>
    <x v="1"/>
    <x v="6"/>
    <s v="Yes"/>
    <m/>
    <s v="Available"/>
    <n v="5644.1"/>
    <n v="0.09"/>
    <s v="Valid"/>
    <s v="Include"/>
    <n v="0"/>
    <s v="Insufficient Data"/>
    <s v="Missing Information"/>
    <s v="Exclude"/>
    <d v="2024-09-11T00:00:00"/>
    <d v="2024-09-11T00:00:00"/>
    <s v="Yes"/>
    <s v="Online"/>
    <s v="Hyderabad"/>
    <s v="Hyderabad"/>
    <n v="3860.78"/>
    <s v="Valid Profit"/>
    <s v="Include"/>
  </r>
  <r>
    <n v="3706"/>
    <s v="Men"/>
    <x v="3"/>
    <x v="16"/>
    <s v="M"/>
    <x v="0"/>
    <x v="0"/>
    <s v="Yes"/>
    <n v="1"/>
    <s v="Sold"/>
    <n v="9437.73"/>
    <m/>
    <s v="Invalid"/>
    <s v="Exclude"/>
    <n v="0"/>
    <n v="9437.73"/>
    <s v="Valid Revenue"/>
    <s v="Include"/>
    <d v="2025-03-09T00:00:00"/>
    <d v="2025-03-09T00:00:00"/>
    <s v="Yes"/>
    <s v="Retail"/>
    <s v="Hyderabad"/>
    <s v="Hyderabad"/>
    <n v="3271.38"/>
    <s v="Valid Profit"/>
    <s v="Include"/>
  </r>
  <r>
    <n v="3707"/>
    <s v="Kids"/>
    <x v="2"/>
    <x v="7"/>
    <s v="L"/>
    <x v="0"/>
    <x v="1"/>
    <s v="Yes"/>
    <n v="4"/>
    <s v="Sold"/>
    <n v="9532.7999999999993"/>
    <m/>
    <s v="Invalid"/>
    <s v="Exclude"/>
    <n v="0"/>
    <n v="38131.199999999997"/>
    <s v="Valid Revenue"/>
    <s v="Include"/>
    <d v="2025-02-01T00:00:00"/>
    <d v="2025-02-01T00:00:00"/>
    <s v="Yes"/>
    <s v="Online"/>
    <s v="Mumbai"/>
    <s v="Mumbai"/>
    <n v="732.26"/>
    <s v="Valid Profit"/>
    <s v="Include"/>
  </r>
  <r>
    <n v="3708"/>
    <s v="Kids"/>
    <x v="4"/>
    <x v="12"/>
    <n v="12"/>
    <x v="1"/>
    <x v="7"/>
    <s v="Yes"/>
    <m/>
    <s v="Available"/>
    <n v="4546.6400000000003"/>
    <n v="0.77"/>
    <s v="Valid"/>
    <s v="Include"/>
    <n v="0"/>
    <s v="Insufficient Data"/>
    <s v="Missing Information"/>
    <s v="Exclude"/>
    <d v="2025-02-15T00:00:00"/>
    <d v="2025-02-15T00:00:00"/>
    <s v="Yes"/>
    <s v="Retail"/>
    <s v="Bangalore"/>
    <s v="Bangalore"/>
    <n v="3305.02"/>
    <s v="Valid Profit"/>
    <s v="Include"/>
  </r>
  <r>
    <n v="3709"/>
    <s v="Men"/>
    <x v="1"/>
    <x v="2"/>
    <n v="9"/>
    <x v="1"/>
    <x v="5"/>
    <s v="Yes"/>
    <n v="-1"/>
    <s v="Check Return/Refund"/>
    <n v="4857.6899999999996"/>
    <m/>
    <s v="Invalid"/>
    <s v="Exclude"/>
    <n v="0"/>
    <n v="-4857.6899999999996"/>
    <s v="Negative Revenue"/>
    <s v="Exclude"/>
    <m/>
    <s v="Missing Date"/>
    <s v="No"/>
    <s v="Retail"/>
    <s v="Delhi"/>
    <s v="Delhi"/>
    <n v="-926.92"/>
    <s v="Loss Making Sales"/>
    <s v="Exclude"/>
  </r>
  <r>
    <n v="3710"/>
    <s v="Kids"/>
    <x v="2"/>
    <x v="3"/>
    <s v="L"/>
    <x v="0"/>
    <x v="1"/>
    <s v="Yes"/>
    <n v="4"/>
    <s v="Sold"/>
    <n v="9015.7999999999993"/>
    <m/>
    <s v="Invalid"/>
    <s v="Exclude"/>
    <n v="0"/>
    <n v="36063.199999999997"/>
    <s v="Valid Revenue"/>
    <s v="Include"/>
    <m/>
    <s v="Missing Date"/>
    <s v="No"/>
    <s v="Online"/>
    <s v="Mumbai"/>
    <s v="Mumbai"/>
    <n v="1695.86"/>
    <s v="Valid Profit"/>
    <s v="Include"/>
  </r>
  <r>
    <n v="3711"/>
    <s v="Kids"/>
    <x v="4"/>
    <x v="13"/>
    <m/>
    <x v="2"/>
    <x v="4"/>
    <s v="No"/>
    <n v="2"/>
    <s v="Sold"/>
    <m/>
    <n v="0.53"/>
    <s v="Valid"/>
    <s v="Include"/>
    <n v="0"/>
    <s v="Insufficient Data"/>
    <s v="Missing Information"/>
    <s v="Exclude"/>
    <d v="2023-12-28T00:00:00"/>
    <d v="2023-12-28T00:00:00"/>
    <s v="Yes"/>
    <s v="Online"/>
    <s v="Delhi"/>
    <s v="Delhi"/>
    <n v="1077.08"/>
    <s v="Invalid Profit"/>
    <s v="Exclude"/>
  </r>
  <r>
    <n v="3712"/>
    <s v="Kids"/>
    <x v="4"/>
    <x v="8"/>
    <m/>
    <x v="2"/>
    <x v="4"/>
    <s v="No"/>
    <m/>
    <s v="Available"/>
    <n v="3455.53"/>
    <m/>
    <s v="Invalid"/>
    <s v="Exclude"/>
    <n v="0"/>
    <s v="Insufficient Data"/>
    <s v="Missing Information"/>
    <s v="Exclude"/>
    <d v="2024-08-03T00:00:00"/>
    <d v="2024-08-03T00:00:00"/>
    <s v="Yes"/>
    <s v="Online"/>
    <s v="Delhi"/>
    <s v="Delhi"/>
    <n v="3810.67"/>
    <s v="Valid Profit"/>
    <s v="Include"/>
  </r>
  <r>
    <n v="3713"/>
    <s v="Men"/>
    <x v="4"/>
    <x v="13"/>
    <s v="XL"/>
    <x v="0"/>
    <x v="2"/>
    <s v="Yes"/>
    <m/>
    <s v="Available"/>
    <m/>
    <n v="0.68"/>
    <s v="Valid"/>
    <s v="Include"/>
    <n v="0"/>
    <s v="Insufficient Data"/>
    <s v="Missing Information"/>
    <s v="Exclude"/>
    <d v="2024-10-30T00:00:00"/>
    <d v="2024-10-30T00:00:00"/>
    <s v="Yes"/>
    <s v="Retail"/>
    <s v="Pune"/>
    <s v="Pune"/>
    <n v="3271.73"/>
    <s v="Valid Profit"/>
    <s v="Include"/>
  </r>
  <r>
    <n v="3714"/>
    <s v="Kids"/>
    <x v="1"/>
    <x v="1"/>
    <s v="L"/>
    <x v="0"/>
    <x v="1"/>
    <s v="Yes"/>
    <n v="2"/>
    <s v="Sold"/>
    <n v="3568.35"/>
    <m/>
    <s v="Invalid"/>
    <s v="Exclude"/>
    <n v="0"/>
    <n v="7136.7"/>
    <s v="Valid Revenue"/>
    <s v="Include"/>
    <d v="2025-02-21T00:00:00"/>
    <d v="2025-02-21T00:00:00"/>
    <s v="Yes"/>
    <s v="Retail"/>
    <s v="Mumbai"/>
    <s v="Mumbai"/>
    <n v="2363.52"/>
    <s v="Valid Profit"/>
    <s v="Include"/>
  </r>
  <r>
    <n v="3715"/>
    <s v="Men"/>
    <x v="2"/>
    <x v="18"/>
    <s v="L"/>
    <x v="0"/>
    <x v="1"/>
    <s v="Yes"/>
    <n v="4"/>
    <s v="Sold"/>
    <m/>
    <m/>
    <s v="Invalid"/>
    <s v="Exclude"/>
    <n v="0"/>
    <s v="Insufficient Data"/>
    <s v="Missing Information"/>
    <s v="Exclude"/>
    <d v="2025-06-23T00:00:00"/>
    <d v="2025-06-23T00:00:00"/>
    <s v="Yes"/>
    <s v="Online"/>
    <s v="Bangalore"/>
    <s v="Bangalore"/>
    <n v="2774.43"/>
    <s v="Valid Profit"/>
    <s v="Include"/>
  </r>
  <r>
    <n v="3716"/>
    <s v="Women"/>
    <x v="1"/>
    <x v="15"/>
    <m/>
    <x v="2"/>
    <x v="4"/>
    <s v="No"/>
    <m/>
    <s v="Available"/>
    <n v="7916.1"/>
    <n v="0.9"/>
    <s v="Valid"/>
    <s v="Include"/>
    <n v="0"/>
    <s v="Insufficient Data"/>
    <s v="Missing Information"/>
    <s v="Exclude"/>
    <d v="2023-08-23T00:00:00"/>
    <d v="2023-08-23T00:00:00"/>
    <s v="Yes"/>
    <s v="Online"/>
    <s v="Pune"/>
    <s v="Pune"/>
    <n v="2442.4699999999998"/>
    <s v="Valid Profit"/>
    <s v="Include"/>
  </r>
  <r>
    <n v="3717"/>
    <s v="Kids"/>
    <x v="0"/>
    <x v="14"/>
    <n v="9"/>
    <x v="1"/>
    <x v="5"/>
    <s v="Yes"/>
    <n v="0"/>
    <s v="Available"/>
    <n v="7781.11"/>
    <m/>
    <s v="Invalid"/>
    <s v="Exclude"/>
    <n v="0"/>
    <n v="0"/>
    <s v="No Recorded Revenue"/>
    <s v="Exclude"/>
    <m/>
    <s v="Missing Date"/>
    <s v="No"/>
    <s v="Retail"/>
    <s v="Kolkata"/>
    <s v="Kolkata"/>
    <n v="-313.83"/>
    <s v="Loss Making Sales"/>
    <s v="Exclude"/>
  </r>
  <r>
    <n v="3718"/>
    <s v="Kids"/>
    <x v="0"/>
    <x v="14"/>
    <m/>
    <x v="2"/>
    <x v="4"/>
    <s v="No"/>
    <m/>
    <s v="Available"/>
    <m/>
    <m/>
    <s v="Invalid"/>
    <s v="Exclude"/>
    <n v="0"/>
    <s v="Insufficient Data"/>
    <s v="Missing Information"/>
    <s v="Exclude"/>
    <m/>
    <s v="Missing Date"/>
    <s v="No"/>
    <s v="Online"/>
    <s v="Kolkata"/>
    <s v="Kolkata"/>
    <n v="701.83"/>
    <s v="Valid Profit"/>
    <s v="Include"/>
  </r>
  <r>
    <n v="3719"/>
    <s v="Men"/>
    <x v="3"/>
    <x v="11"/>
    <m/>
    <x v="2"/>
    <x v="4"/>
    <s v="No"/>
    <n v="2"/>
    <s v="Sold"/>
    <n v="5943.38"/>
    <n v="0.23"/>
    <s v="Valid"/>
    <s v="Include"/>
    <n v="9152.81"/>
    <n v="9152.8052000000007"/>
    <s v="Valid Revenue"/>
    <s v="Include"/>
    <d v="2025-06-21T00:00:00"/>
    <d v="2025-06-21T00:00:00"/>
    <s v="Yes"/>
    <s v="Online"/>
    <s v="Bangalore"/>
    <s v="Bangalore"/>
    <n v="3260.51"/>
    <s v="Valid Profit"/>
    <s v="Include"/>
  </r>
  <r>
    <n v="3720"/>
    <s v="Men"/>
    <x v="2"/>
    <x v="3"/>
    <s v="XL"/>
    <x v="0"/>
    <x v="2"/>
    <s v="Yes"/>
    <m/>
    <s v="Available"/>
    <n v="7365.14"/>
    <m/>
    <s v="Invalid"/>
    <s v="Exclude"/>
    <n v="0"/>
    <s v="Insufficient Data"/>
    <s v="Missing Information"/>
    <s v="Exclude"/>
    <d v="2025-01-24T00:00:00"/>
    <d v="2025-01-24T00:00:00"/>
    <s v="Yes"/>
    <s v="Retail"/>
    <s v="Delhi"/>
    <s v="Delhi"/>
    <n v="3369.92"/>
    <s v="Valid Profit"/>
    <s v="Include"/>
  </r>
  <r>
    <n v="3721"/>
    <s v="Kids"/>
    <x v="1"/>
    <x v="1"/>
    <n v="10"/>
    <x v="1"/>
    <x v="9"/>
    <s v="Yes"/>
    <m/>
    <s v="Available"/>
    <n v="7155.1"/>
    <m/>
    <s v="Invalid"/>
    <s v="Exclude"/>
    <n v="0"/>
    <s v="Insufficient Data"/>
    <s v="Missing Information"/>
    <s v="Exclude"/>
    <d v="2025-07-02T00:00:00"/>
    <d v="2025-07-02T00:00:00"/>
    <s v="Yes"/>
    <s v="Retail"/>
    <s v="Kolkata"/>
    <s v="Kolkata"/>
    <n v="2274.14"/>
    <s v="Valid Profit"/>
    <s v="Include"/>
  </r>
  <r>
    <n v="3722"/>
    <s v="Kids"/>
    <x v="0"/>
    <x v="14"/>
    <n v="7"/>
    <x v="1"/>
    <x v="8"/>
    <s v="Yes"/>
    <n v="1"/>
    <s v="Sold"/>
    <n v="9335"/>
    <n v="0.22"/>
    <s v="Valid"/>
    <s v="Include"/>
    <n v="7281.3"/>
    <n v="7281.3"/>
    <s v="Valid Revenue"/>
    <s v="Include"/>
    <d v="2023-11-21T00:00:00"/>
    <d v="2023-11-21T00:00:00"/>
    <s v="Yes"/>
    <s v="Retail"/>
    <s v="Mumbai"/>
    <s v="Mumbai"/>
    <n v="1787.45"/>
    <s v="Valid Profit"/>
    <s v="Include"/>
  </r>
  <r>
    <n v="3723"/>
    <s v="Men"/>
    <x v="1"/>
    <x v="6"/>
    <n v="7"/>
    <x v="1"/>
    <x v="8"/>
    <s v="Yes"/>
    <n v="-1"/>
    <s v="Check Return/Refund"/>
    <n v="7430.5"/>
    <m/>
    <s v="Invalid"/>
    <s v="Exclude"/>
    <n v="0"/>
    <n v="-7430.5"/>
    <s v="Negative Revenue"/>
    <s v="Exclude"/>
    <d v="2024-12-29T00:00:00"/>
    <d v="2024-12-29T00:00:00"/>
    <s v="Yes"/>
    <s v="Online"/>
    <s v="Delhi"/>
    <s v="Delhi"/>
    <n v="2473.13"/>
    <s v="Invalid Profit"/>
    <s v="Exclude"/>
  </r>
  <r>
    <n v="3724"/>
    <s v="Kids"/>
    <x v="4"/>
    <x v="19"/>
    <s v="XL"/>
    <x v="0"/>
    <x v="2"/>
    <s v="Yes"/>
    <n v="2"/>
    <s v="Sold"/>
    <m/>
    <m/>
    <s v="Invalid"/>
    <s v="Exclude"/>
    <n v="0"/>
    <s v="Insufficient Data"/>
    <s v="Missing Information"/>
    <s v="Exclude"/>
    <d v="2025-01-22T00:00:00"/>
    <d v="2025-01-22T00:00:00"/>
    <s v="Yes"/>
    <s v="Online"/>
    <s v="bengaluru"/>
    <s v="Bengaluru"/>
    <n v="-866.33"/>
    <s v="Loss Making Sales"/>
    <s v="Exclude"/>
  </r>
  <r>
    <n v="3725"/>
    <s v="Men"/>
    <x v="1"/>
    <x v="15"/>
    <n v="7"/>
    <x v="1"/>
    <x v="8"/>
    <s v="Yes"/>
    <m/>
    <s v="Available"/>
    <n v="6318.92"/>
    <m/>
    <s v="Invalid"/>
    <s v="Exclude"/>
    <n v="0"/>
    <s v="Insufficient Data"/>
    <s v="Missing Information"/>
    <s v="Exclude"/>
    <d v="2025-05-18T00:00:00"/>
    <d v="2025-05-18T00:00:00"/>
    <s v="Yes"/>
    <s v="Online"/>
    <s v="bengaluru"/>
    <s v="Bengaluru"/>
    <n v="3353.55"/>
    <s v="Invalid Profit"/>
    <s v="Exclude"/>
  </r>
  <r>
    <n v="3726"/>
    <s v="Kids"/>
    <x v="1"/>
    <x v="1"/>
    <m/>
    <x v="2"/>
    <x v="4"/>
    <s v="No"/>
    <m/>
    <s v="Available"/>
    <m/>
    <m/>
    <s v="Invalid"/>
    <s v="Exclude"/>
    <n v="0"/>
    <s v="Insufficient Data"/>
    <s v="Missing Information"/>
    <s v="Exclude"/>
    <d v="2025-01-30T00:00:00"/>
    <d v="2025-01-30T00:00:00"/>
    <s v="Yes"/>
    <s v="Retail"/>
    <s v="Pune"/>
    <s v="Pune"/>
    <n v="-239.87"/>
    <s v="Loss Making Sales"/>
    <s v="Exclude"/>
  </r>
  <r>
    <n v="3727"/>
    <s v="Women"/>
    <x v="4"/>
    <x v="13"/>
    <s v="L"/>
    <x v="0"/>
    <x v="1"/>
    <s v="Yes"/>
    <m/>
    <s v="Available"/>
    <m/>
    <n v="0.6"/>
    <s v="Valid"/>
    <s v="Include"/>
    <n v="0"/>
    <s v="Insufficient Data"/>
    <s v="Missing Information"/>
    <s v="Exclude"/>
    <d v="2024-12-17T00:00:00"/>
    <d v="2024-12-17T00:00:00"/>
    <s v="Yes"/>
    <s v="Retail"/>
    <s v="Delhi"/>
    <s v="Delhi"/>
    <n v="1555.74"/>
    <s v="Valid Profit"/>
    <s v="Include"/>
  </r>
  <r>
    <n v="3728"/>
    <s v="Men"/>
    <x v="0"/>
    <x v="9"/>
    <n v="7"/>
    <x v="1"/>
    <x v="8"/>
    <s v="Yes"/>
    <m/>
    <s v="Available"/>
    <m/>
    <m/>
    <s v="Invalid"/>
    <s v="Exclude"/>
    <n v="0"/>
    <s v="Insufficient Data"/>
    <s v="Missing Information"/>
    <s v="Exclude"/>
    <m/>
    <s v="Missing Date"/>
    <s v="No"/>
    <s v="Online"/>
    <s v="bengaluru"/>
    <s v="Bengaluru"/>
    <n v="1376.74"/>
    <s v="Valid Profit"/>
    <s v="Include"/>
  </r>
  <r>
    <n v="3729"/>
    <s v="Men"/>
    <x v="3"/>
    <x v="11"/>
    <s v="M"/>
    <x v="0"/>
    <x v="0"/>
    <s v="Yes"/>
    <m/>
    <s v="Available"/>
    <m/>
    <m/>
    <s v="Invalid"/>
    <s v="Exclude"/>
    <n v="0"/>
    <s v="Insufficient Data"/>
    <s v="Missing Information"/>
    <s v="Exclude"/>
    <d v="2025-02-06T00:00:00"/>
    <d v="2025-02-06T00:00:00"/>
    <s v="Yes"/>
    <s v="Retail"/>
    <s v="Hyderabad"/>
    <s v="Hyderabad"/>
    <n v="2966.82"/>
    <s v="Valid Profit"/>
    <s v="Include"/>
  </r>
  <r>
    <n v="3730"/>
    <s v="Kids"/>
    <x v="0"/>
    <x v="14"/>
    <s v="M"/>
    <x v="0"/>
    <x v="0"/>
    <s v="Yes"/>
    <n v="1"/>
    <s v="Sold"/>
    <n v="7865.95"/>
    <m/>
    <s v="Invalid"/>
    <s v="Exclude"/>
    <n v="0"/>
    <n v="7865.95"/>
    <s v="Valid Revenue"/>
    <s v="Include"/>
    <m/>
    <s v="Missing Date"/>
    <s v="No"/>
    <s v="Online"/>
    <s v="Bangalore"/>
    <s v="Bangalore"/>
    <n v="3302.11"/>
    <s v="Valid Profit"/>
    <s v="Include"/>
  </r>
  <r>
    <n v="3731"/>
    <s v="Kids"/>
    <x v="1"/>
    <x v="15"/>
    <s v="L"/>
    <x v="0"/>
    <x v="1"/>
    <s v="Yes"/>
    <m/>
    <s v="Available"/>
    <n v="7038.04"/>
    <m/>
    <s v="Invalid"/>
    <s v="Exclude"/>
    <n v="0"/>
    <s v="Insufficient Data"/>
    <s v="Missing Information"/>
    <s v="Exclude"/>
    <d v="2025-02-13T00:00:00"/>
    <d v="2025-02-13T00:00:00"/>
    <s v="Yes"/>
    <s v="Online"/>
    <s v="Delhi"/>
    <s v="Delhi"/>
    <n v="301.89999999999998"/>
    <s v="Valid Profit"/>
    <s v="Include"/>
  </r>
  <r>
    <n v="2016"/>
    <s v="Women"/>
    <x v="0"/>
    <x v="9"/>
    <m/>
    <x v="2"/>
    <x v="4"/>
    <s v="No"/>
    <n v="2"/>
    <s v="Sold"/>
    <m/>
    <m/>
    <s v="Invalid"/>
    <s v="Exclude"/>
    <n v="0"/>
    <s v="Insufficient Data"/>
    <s v="Missing Information"/>
    <s v="Exclude"/>
    <d v="2024-03-15T00:00:00"/>
    <d v="2024-03-15T00:00:00"/>
    <s v="Yes"/>
    <s v="Retail"/>
    <s v="Delhi"/>
    <s v="Delhi"/>
    <n v="-263.86"/>
    <s v="Loss Making Sales"/>
    <s v="Exclude"/>
  </r>
  <r>
    <n v="2031"/>
    <s v="Kids"/>
    <x v="3"/>
    <x v="16"/>
    <s v="L"/>
    <x v="0"/>
    <x v="1"/>
    <s v="Yes"/>
    <n v="0"/>
    <s v="Available"/>
    <n v="3360.35"/>
    <n v="0.15"/>
    <s v="Valid"/>
    <s v="Include"/>
    <n v="0"/>
    <n v="0"/>
    <s v="No Recorded Revenue"/>
    <s v="Exclude"/>
    <m/>
    <s v="Missing Date"/>
    <s v="No"/>
    <s v="Retail"/>
    <s v="Delhi"/>
    <s v="Delhi"/>
    <n v="1282.69"/>
    <s v="Invalid Profit"/>
    <s v="Exclude"/>
  </r>
  <r>
    <n v="3734"/>
    <s v="Men"/>
    <x v="4"/>
    <x v="8"/>
    <m/>
    <x v="2"/>
    <x v="4"/>
    <s v="No"/>
    <m/>
    <s v="Available"/>
    <m/>
    <n v="0.43"/>
    <s v="Valid"/>
    <s v="Include"/>
    <n v="0"/>
    <s v="Insufficient Data"/>
    <s v="Missing Information"/>
    <s v="Exclude"/>
    <m/>
    <s v="Missing Date"/>
    <s v="No"/>
    <s v="Online"/>
    <s v="Kolkata"/>
    <s v="Kolkata"/>
    <n v="1537.11"/>
    <s v="Valid Profit"/>
    <s v="Include"/>
  </r>
  <r>
    <n v="3735"/>
    <s v="Kids"/>
    <x v="4"/>
    <x v="19"/>
    <s v="M"/>
    <x v="0"/>
    <x v="0"/>
    <s v="Yes"/>
    <m/>
    <s v="Available"/>
    <n v="2248.14"/>
    <m/>
    <s v="Invalid"/>
    <s v="Exclude"/>
    <n v="0"/>
    <s v="Insufficient Data"/>
    <s v="Missing Information"/>
    <s v="Exclude"/>
    <d v="2024-09-19T00:00:00"/>
    <d v="2024-09-19T00:00:00"/>
    <s v="Yes"/>
    <s v="Online"/>
    <s v="bengaluru"/>
    <s v="Bengaluru"/>
    <n v="3686.2"/>
    <s v="Invalid Profit"/>
    <s v="Exclude"/>
  </r>
  <r>
    <n v="3736"/>
    <s v="Men"/>
    <x v="0"/>
    <x v="14"/>
    <s v="M"/>
    <x v="0"/>
    <x v="0"/>
    <s v="Yes"/>
    <n v="1"/>
    <s v="Sold"/>
    <m/>
    <n v="0.38"/>
    <s v="Valid"/>
    <s v="Include"/>
    <n v="0"/>
    <s v="Insufficient Data"/>
    <s v="Missing Information"/>
    <s v="Exclude"/>
    <m/>
    <s v="Missing Date"/>
    <s v="No"/>
    <s v="Retail"/>
    <s v="Pune"/>
    <s v="Pune"/>
    <n v="-1171.6099999999999"/>
    <s v="Loss Making Sales"/>
    <s v="Exclude"/>
  </r>
  <r>
    <n v="3737"/>
    <s v="Kids"/>
    <x v="4"/>
    <x v="8"/>
    <n v="12"/>
    <x v="1"/>
    <x v="7"/>
    <s v="Yes"/>
    <n v="0"/>
    <s v="Available"/>
    <m/>
    <m/>
    <s v="Invalid"/>
    <s v="Exclude"/>
    <n v="0"/>
    <s v="Insufficient Data"/>
    <s v="Missing Information"/>
    <s v="Exclude"/>
    <m/>
    <s v="Missing Date"/>
    <s v="No"/>
    <s v="Retail"/>
    <s v="Pune"/>
    <s v="Pune"/>
    <n v="690.1"/>
    <s v="Valid Profit"/>
    <s v="Include"/>
  </r>
  <r>
    <n v="3738"/>
    <s v="Men"/>
    <x v="1"/>
    <x v="2"/>
    <n v="11"/>
    <x v="1"/>
    <x v="3"/>
    <s v="Yes"/>
    <n v="1"/>
    <s v="Sold"/>
    <n v="6968.08"/>
    <n v="0.02"/>
    <s v="Valid"/>
    <s v="Include"/>
    <n v="6828.72"/>
    <n v="6828.7183999999997"/>
    <s v="Valid Revenue"/>
    <s v="Include"/>
    <d v="2025-03-30T00:00:00"/>
    <d v="2025-03-30T00:00:00"/>
    <s v="Yes"/>
    <s v="Online"/>
    <s v="Delhi"/>
    <s v="Delhi"/>
    <n v="-673.94"/>
    <s v="Loss Making Sales"/>
    <s v="Exclude"/>
  </r>
  <r>
    <n v="3739"/>
    <s v="Women"/>
    <x v="0"/>
    <x v="0"/>
    <n v="11"/>
    <x v="1"/>
    <x v="3"/>
    <s v="Yes"/>
    <n v="-1"/>
    <s v="Check Return/Refund"/>
    <n v="5050.05"/>
    <m/>
    <s v="Invalid"/>
    <s v="Exclude"/>
    <n v="0"/>
    <n v="-5050.05"/>
    <s v="Negative Revenue"/>
    <s v="Exclude"/>
    <d v="2025-01-13T00:00:00"/>
    <d v="2025-01-13T00:00:00"/>
    <s v="Yes"/>
    <s v="Online"/>
    <s v="Kolkata"/>
    <s v="Kolkata"/>
    <n v="3928.19"/>
    <s v="Invalid Profit"/>
    <s v="Exclude"/>
  </r>
  <r>
    <n v="3740"/>
    <s v="Men"/>
    <x v="4"/>
    <x v="13"/>
    <m/>
    <x v="2"/>
    <x v="4"/>
    <s v="No"/>
    <n v="0"/>
    <s v="Available"/>
    <m/>
    <m/>
    <s v="Invalid"/>
    <s v="Exclude"/>
    <n v="0"/>
    <s v="Insufficient Data"/>
    <s v="Missing Information"/>
    <s v="Exclude"/>
    <d v="2023-09-21T00:00:00"/>
    <d v="2023-09-21T00:00:00"/>
    <s v="Yes"/>
    <s v="Retail"/>
    <s v="Pune"/>
    <s v="Pune"/>
    <n v="2909.82"/>
    <s v="Valid Profit"/>
    <s v="Include"/>
  </r>
  <r>
    <n v="3741"/>
    <s v="Kids"/>
    <x v="2"/>
    <x v="18"/>
    <s v="L"/>
    <x v="0"/>
    <x v="1"/>
    <s v="Yes"/>
    <n v="2"/>
    <s v="Sold"/>
    <n v="8927.2199999999993"/>
    <n v="0.2"/>
    <s v="Valid"/>
    <s v="Include"/>
    <n v="14283.55"/>
    <n v="14283.552"/>
    <s v="Valid Revenue"/>
    <s v="Include"/>
    <d v="2025-07-13T00:00:00"/>
    <d v="2025-07-13T00:00:00"/>
    <s v="Yes"/>
    <s v="Retail"/>
    <s v="Kolkata"/>
    <s v="Kolkata"/>
    <n v="821.32"/>
    <s v="Invalid Profit"/>
    <s v="Exclude"/>
  </r>
  <r>
    <n v="3742"/>
    <s v="Women"/>
    <x v="1"/>
    <x v="1"/>
    <m/>
    <x v="2"/>
    <x v="4"/>
    <s v="No"/>
    <m/>
    <s v="Available"/>
    <m/>
    <n v="0.78"/>
    <s v="Valid"/>
    <s v="Include"/>
    <n v="0"/>
    <s v="Insufficient Data"/>
    <s v="Missing Information"/>
    <s v="Exclude"/>
    <d v="2024-06-20T00:00:00"/>
    <d v="2024-06-20T00:00:00"/>
    <s v="Yes"/>
    <s v="Retail"/>
    <s v="Mumbai"/>
    <s v="Mumbai"/>
    <n v="2266.5100000000002"/>
    <s v="Valid Profit"/>
    <s v="Include"/>
  </r>
  <r>
    <n v="3743"/>
    <s v="Men"/>
    <x v="0"/>
    <x v="5"/>
    <s v="M"/>
    <x v="0"/>
    <x v="0"/>
    <s v="Yes"/>
    <m/>
    <s v="Available"/>
    <m/>
    <n v="0.2"/>
    <s v="Valid"/>
    <s v="Include"/>
    <n v="0"/>
    <s v="Insufficient Data"/>
    <s v="Missing Information"/>
    <s v="Exclude"/>
    <d v="2024-08-23T00:00:00"/>
    <d v="2024-08-23T00:00:00"/>
    <s v="Yes"/>
    <s v="Retail"/>
    <s v="Kolkata"/>
    <s v="Kolkata"/>
    <n v="1370.17"/>
    <s v="Valid Profit"/>
    <s v="Include"/>
  </r>
  <r>
    <n v="3744"/>
    <s v="Kids"/>
    <x v="0"/>
    <x v="0"/>
    <m/>
    <x v="2"/>
    <x v="4"/>
    <s v="No"/>
    <n v="3"/>
    <s v="Sold"/>
    <n v="2370.48"/>
    <m/>
    <s v="Invalid"/>
    <s v="Exclude"/>
    <n v="0"/>
    <n v="7111.4400000000005"/>
    <s v="Valid Revenue"/>
    <s v="Include"/>
    <m/>
    <s v="Missing Date"/>
    <s v="No"/>
    <s v="Online"/>
    <s v="Bangalore"/>
    <s v="Bangalore"/>
    <n v="2830.51"/>
    <s v="Valid Profit"/>
    <s v="Include"/>
  </r>
  <r>
    <n v="3745"/>
    <s v="Men"/>
    <x v="2"/>
    <x v="7"/>
    <m/>
    <x v="2"/>
    <x v="4"/>
    <s v="No"/>
    <m/>
    <s v="Available"/>
    <m/>
    <m/>
    <s v="Invalid"/>
    <s v="Exclude"/>
    <n v="0"/>
    <s v="Insufficient Data"/>
    <s v="Missing Information"/>
    <s v="Exclude"/>
    <d v="2025-03-09T00:00:00"/>
    <d v="2025-03-09T00:00:00"/>
    <s v="Yes"/>
    <s v="Online"/>
    <s v="Kolkata"/>
    <s v="Kolkata"/>
    <n v="552.84"/>
    <s v="Valid Profit"/>
    <s v="Include"/>
  </r>
  <r>
    <n v="3746"/>
    <s v="Kids"/>
    <x v="2"/>
    <x v="7"/>
    <s v="M"/>
    <x v="0"/>
    <x v="0"/>
    <s v="Yes"/>
    <m/>
    <s v="Available"/>
    <n v="7490.78"/>
    <m/>
    <s v="Invalid"/>
    <s v="Exclude"/>
    <n v="0"/>
    <s v="Insufficient Data"/>
    <s v="Missing Information"/>
    <s v="Exclude"/>
    <d v="2024-12-06T00:00:00"/>
    <d v="2024-12-06T00:00:00"/>
    <s v="Yes"/>
    <s v="Retail"/>
    <s v="Mumbai"/>
    <s v="Mumbai"/>
    <n v="2815.43"/>
    <s v="Valid Profit"/>
    <s v="Include"/>
  </r>
  <r>
    <n v="3747"/>
    <s v="Men"/>
    <x v="2"/>
    <x v="18"/>
    <m/>
    <x v="2"/>
    <x v="4"/>
    <s v="No"/>
    <n v="4"/>
    <s v="Sold"/>
    <n v="5776.58"/>
    <m/>
    <s v="Invalid"/>
    <s v="Exclude"/>
    <n v="0"/>
    <n v="23106.32"/>
    <s v="Valid Revenue"/>
    <s v="Include"/>
    <d v="2025-06-08T00:00:00"/>
    <d v="2025-06-08T00:00:00"/>
    <s v="Yes"/>
    <s v="Retail"/>
    <s v="Hyderabad"/>
    <s v="Hyderabad"/>
    <n v="616.71"/>
    <s v="Valid Profit"/>
    <s v="Include"/>
  </r>
  <r>
    <n v="3748"/>
    <s v="Kids"/>
    <x v="0"/>
    <x v="0"/>
    <s v="XL"/>
    <x v="0"/>
    <x v="2"/>
    <s v="Yes"/>
    <m/>
    <s v="Available"/>
    <n v="6272.89"/>
    <n v="1.02"/>
    <s v="Invalid"/>
    <s v="Exclude"/>
    <n v="0"/>
    <s v="Insufficient Data"/>
    <s v="Missing Information"/>
    <s v="Exclude"/>
    <m/>
    <s v="Missing Date"/>
    <s v="No"/>
    <s v="Online"/>
    <s v="bengaluru"/>
    <s v="Bengaluru"/>
    <n v="3386.86"/>
    <s v="Valid Profit"/>
    <s v="Include"/>
  </r>
  <r>
    <n v="3749"/>
    <s v="Men"/>
    <x v="4"/>
    <x v="8"/>
    <m/>
    <x v="2"/>
    <x v="4"/>
    <s v="No"/>
    <m/>
    <s v="Available"/>
    <n v="6985.01"/>
    <m/>
    <s v="Invalid"/>
    <s v="Exclude"/>
    <n v="0"/>
    <s v="Insufficient Data"/>
    <s v="Missing Information"/>
    <s v="Exclude"/>
    <d v="2025-05-21T00:00:00"/>
    <d v="2025-05-21T00:00:00"/>
    <s v="Yes"/>
    <s v="Online"/>
    <s v="Kolkata"/>
    <s v="Kolkata"/>
    <n v="479.32"/>
    <s v="Valid Profit"/>
    <s v="Include"/>
  </r>
  <r>
    <n v="3750"/>
    <s v="Kids"/>
    <x v="0"/>
    <x v="9"/>
    <n v="7"/>
    <x v="1"/>
    <x v="8"/>
    <s v="Yes"/>
    <n v="-1"/>
    <s v="Check Return/Refund"/>
    <m/>
    <m/>
    <s v="Invalid"/>
    <s v="Exclude"/>
    <n v="0"/>
    <s v="Insufficient Data"/>
    <s v="Missing Information"/>
    <s v="Exclude"/>
    <d v="2024-12-21T00:00:00"/>
    <d v="2024-12-21T00:00:00"/>
    <s v="Yes"/>
    <s v="Retail"/>
    <s v="bengaluru"/>
    <s v="Bengaluru"/>
    <n v="1566.16"/>
    <s v="Valid Profit"/>
    <s v="Include"/>
  </r>
  <r>
    <n v="3751"/>
    <s v="Kids"/>
    <x v="2"/>
    <x v="18"/>
    <s v="XL"/>
    <x v="0"/>
    <x v="2"/>
    <s v="Yes"/>
    <n v="-1"/>
    <s v="Check Return/Refund"/>
    <m/>
    <n v="0.4"/>
    <s v="Valid"/>
    <s v="Include"/>
    <n v="0"/>
    <s v="Insufficient Data"/>
    <s v="Missing Information"/>
    <s v="Exclude"/>
    <m/>
    <s v="Missing Date"/>
    <s v="No"/>
    <s v="Retail"/>
    <s v="Delhi"/>
    <s v="Delhi"/>
    <n v="-399.23"/>
    <s v="Loss Making Sales"/>
    <s v="Exclude"/>
  </r>
  <r>
    <n v="3752"/>
    <s v="Kids"/>
    <x v="1"/>
    <x v="6"/>
    <s v="L"/>
    <x v="0"/>
    <x v="1"/>
    <s v="Yes"/>
    <m/>
    <s v="Available"/>
    <n v="9021.7900000000009"/>
    <n v="0.04"/>
    <s v="Valid"/>
    <s v="Include"/>
    <n v="0"/>
    <s v="Insufficient Data"/>
    <s v="Missing Information"/>
    <s v="Exclude"/>
    <d v="2024-10-07T00:00:00"/>
    <d v="2024-10-07T00:00:00"/>
    <s v="Yes"/>
    <s v="Retail"/>
    <s v="Kolkata"/>
    <s v="Kolkata"/>
    <n v="2618.7199999999998"/>
    <s v="Valid Profit"/>
    <s v="Include"/>
  </r>
  <r>
    <n v="3753"/>
    <s v="Kids"/>
    <x v="0"/>
    <x v="14"/>
    <m/>
    <x v="2"/>
    <x v="4"/>
    <s v="No"/>
    <n v="2"/>
    <s v="Sold"/>
    <n v="9315.06"/>
    <n v="1.03"/>
    <s v="Invalid"/>
    <s v="Exclude"/>
    <n v="-558.9"/>
    <s v="Insufficient Data"/>
    <s v="Missing Information"/>
    <s v="Exclude"/>
    <d v="2025-03-30T00:00:00"/>
    <d v="2025-03-30T00:00:00"/>
    <s v="Yes"/>
    <s v="Online"/>
    <s v="Hyderabad"/>
    <s v="Hyderabad"/>
    <n v="-757.47"/>
    <s v="Loss Making Sales"/>
    <s v="Exclude"/>
  </r>
  <r>
    <n v="3754"/>
    <s v="Kids"/>
    <x v="3"/>
    <x v="11"/>
    <s v="L"/>
    <x v="0"/>
    <x v="1"/>
    <s v="Yes"/>
    <n v="3"/>
    <s v="Sold"/>
    <n v="4288.2700000000004"/>
    <m/>
    <s v="Invalid"/>
    <s v="Exclude"/>
    <n v="0"/>
    <n v="12864.810000000001"/>
    <s v="Valid Revenue"/>
    <s v="Include"/>
    <d v="2024-09-29T00:00:00"/>
    <d v="2024-09-29T00:00:00"/>
    <s v="Yes"/>
    <s v="Online"/>
    <s v="bengaluru"/>
    <s v="Bengaluru"/>
    <n v="828.22"/>
    <s v="Valid Profit"/>
    <s v="Include"/>
  </r>
  <r>
    <n v="3755"/>
    <s v="Women"/>
    <x v="1"/>
    <x v="15"/>
    <n v="8"/>
    <x v="1"/>
    <x v="10"/>
    <s v="Yes"/>
    <n v="4"/>
    <s v="Sold"/>
    <n v="2342.16"/>
    <n v="0.25"/>
    <s v="Valid"/>
    <s v="Include"/>
    <n v="7026.48"/>
    <n v="7026.48"/>
    <s v="Valid Revenue"/>
    <s v="Include"/>
    <d v="2025-04-20T00:00:00"/>
    <d v="2025-04-20T00:00:00"/>
    <s v="Yes"/>
    <s v="Retail"/>
    <s v="Mumbai"/>
    <s v="Mumbai"/>
    <n v="1007"/>
    <s v="Valid Profit"/>
    <s v="Include"/>
  </r>
  <r>
    <n v="3756"/>
    <s v="Men"/>
    <x v="4"/>
    <x v="12"/>
    <s v="XL"/>
    <x v="0"/>
    <x v="2"/>
    <s v="Yes"/>
    <m/>
    <s v="Available"/>
    <m/>
    <m/>
    <s v="Invalid"/>
    <s v="Exclude"/>
    <n v="0"/>
    <s v="Insufficient Data"/>
    <s v="Missing Information"/>
    <s v="Exclude"/>
    <d v="2024-10-01T00:00:00"/>
    <d v="2024-10-01T00:00:00"/>
    <s v="Yes"/>
    <s v="Retail"/>
    <s v="Hyderabad"/>
    <s v="Hyderabad"/>
    <n v="-289.63"/>
    <s v="Loss Making Sales"/>
    <s v="Exclude"/>
  </r>
  <r>
    <n v="3757"/>
    <s v="Men"/>
    <x v="0"/>
    <x v="9"/>
    <m/>
    <x v="2"/>
    <x v="4"/>
    <s v="No"/>
    <m/>
    <s v="Available"/>
    <m/>
    <m/>
    <s v="Invalid"/>
    <s v="Exclude"/>
    <n v="0"/>
    <s v="Insufficient Data"/>
    <s v="Missing Information"/>
    <s v="Exclude"/>
    <d v="2024-06-12T00:00:00"/>
    <d v="2024-06-12T00:00:00"/>
    <s v="Yes"/>
    <s v="Retail"/>
    <s v="Hyderabad"/>
    <s v="Hyderabad"/>
    <n v="-106.88"/>
    <s v="Loss Making Sales"/>
    <s v="Exclude"/>
  </r>
  <r>
    <n v="3758"/>
    <s v="Kids"/>
    <x v="3"/>
    <x v="16"/>
    <s v="M"/>
    <x v="0"/>
    <x v="0"/>
    <s v="Yes"/>
    <n v="3"/>
    <s v="Sold"/>
    <n v="4306.67"/>
    <m/>
    <s v="Invalid"/>
    <s v="Exclude"/>
    <n v="0"/>
    <n v="12920.01"/>
    <s v="Valid Revenue"/>
    <s v="Include"/>
    <d v="2025-05-10T00:00:00"/>
    <d v="2025-05-10T00:00:00"/>
    <s v="Yes"/>
    <s v="Retail"/>
    <s v="Delhi"/>
    <s v="Delhi"/>
    <n v="-233.45"/>
    <s v="Loss Making Sales"/>
    <s v="Exclude"/>
  </r>
  <r>
    <n v="3759"/>
    <s v="Women"/>
    <x v="4"/>
    <x v="19"/>
    <n v="12"/>
    <x v="1"/>
    <x v="7"/>
    <s v="Yes"/>
    <n v="0"/>
    <s v="Available"/>
    <n v="9605.6"/>
    <n v="0.81"/>
    <s v="Valid"/>
    <s v="Include"/>
    <n v="0"/>
    <n v="0"/>
    <s v="No Recorded Revenue"/>
    <s v="Exclude"/>
    <d v="2025-02-03T00:00:00"/>
    <d v="2025-02-03T00:00:00"/>
    <s v="Yes"/>
    <s v="Online"/>
    <s v="Hyderabad"/>
    <s v="Hyderabad"/>
    <n v="1611.59"/>
    <s v="Invalid Profit"/>
    <s v="Exclude"/>
  </r>
  <r>
    <n v="3760"/>
    <s v="Men"/>
    <x v="4"/>
    <x v="8"/>
    <n v="7"/>
    <x v="1"/>
    <x v="8"/>
    <s v="Yes"/>
    <m/>
    <s v="Available"/>
    <n v="8313.84"/>
    <m/>
    <s v="Invalid"/>
    <s v="Exclude"/>
    <n v="0"/>
    <s v="Insufficient Data"/>
    <s v="Missing Information"/>
    <s v="Exclude"/>
    <d v="2025-05-29T00:00:00"/>
    <d v="2025-05-29T00:00:00"/>
    <s v="Yes"/>
    <s v="Online"/>
    <s v="Kolkata"/>
    <s v="Kolkata"/>
    <n v="1735.58"/>
    <s v="Valid Profit"/>
    <s v="Include"/>
  </r>
  <r>
    <n v="3761"/>
    <s v="Women"/>
    <x v="4"/>
    <x v="13"/>
    <s v="L"/>
    <x v="0"/>
    <x v="1"/>
    <s v="Yes"/>
    <n v="4"/>
    <s v="Sold"/>
    <n v="2972.38"/>
    <n v="0.14000000000000001"/>
    <s v="Valid"/>
    <s v="Include"/>
    <n v="10224.99"/>
    <n v="10224.9872"/>
    <s v="Valid Revenue"/>
    <s v="Include"/>
    <d v="2024-11-18T00:00:00"/>
    <d v="2024-11-18T00:00:00"/>
    <s v="Yes"/>
    <s v="Online"/>
    <s v="Hyderabad"/>
    <s v="Hyderabad"/>
    <n v="2569.7399999999998"/>
    <s v="Invalid Profit"/>
    <s v="Exclude"/>
  </r>
  <r>
    <n v="3762"/>
    <s v="Men"/>
    <x v="2"/>
    <x v="18"/>
    <n v="9"/>
    <x v="1"/>
    <x v="5"/>
    <s v="Yes"/>
    <n v="1"/>
    <s v="Sold"/>
    <n v="2725.1"/>
    <m/>
    <s v="Invalid"/>
    <s v="Exclude"/>
    <n v="0"/>
    <n v="2725.1"/>
    <s v="Valid Revenue"/>
    <s v="Include"/>
    <d v="2025-07-06T00:00:00"/>
    <d v="2025-07-06T00:00:00"/>
    <s v="Yes"/>
    <s v="Retail"/>
    <s v="Mumbai"/>
    <s v="Mumbai"/>
    <n v="-997.11"/>
    <s v="Loss Making Sales"/>
    <s v="Exclude"/>
  </r>
  <r>
    <n v="3763"/>
    <s v="Kids"/>
    <x v="4"/>
    <x v="19"/>
    <n v="11"/>
    <x v="1"/>
    <x v="3"/>
    <s v="Yes"/>
    <n v="0"/>
    <s v="Available"/>
    <m/>
    <m/>
    <s v="Invalid"/>
    <s v="Exclude"/>
    <n v="0"/>
    <s v="Insufficient Data"/>
    <s v="Missing Information"/>
    <s v="Exclude"/>
    <d v="2025-03-04T00:00:00"/>
    <d v="2025-03-04T00:00:00"/>
    <s v="Yes"/>
    <s v="Retail"/>
    <s v="Hyderabad"/>
    <s v="Hyderabad"/>
    <n v="3671.32"/>
    <s v="Valid Profit"/>
    <s v="Include"/>
  </r>
  <r>
    <n v="3764"/>
    <s v="Men"/>
    <x v="2"/>
    <x v="3"/>
    <n v="10"/>
    <x v="1"/>
    <x v="9"/>
    <s v="Yes"/>
    <n v="2"/>
    <s v="Sold"/>
    <n v="3953.6"/>
    <m/>
    <s v="Invalid"/>
    <s v="Exclude"/>
    <n v="0"/>
    <n v="7907.2"/>
    <s v="Valid Revenue"/>
    <s v="Include"/>
    <d v="2024-02-22T00:00:00"/>
    <d v="2024-02-22T00:00:00"/>
    <s v="Yes"/>
    <s v="Online"/>
    <s v="Kolkata"/>
    <s v="Kolkata"/>
    <n v="528.86"/>
    <s v="Valid Profit"/>
    <s v="Include"/>
  </r>
  <r>
    <n v="3765"/>
    <s v="Kids"/>
    <x v="3"/>
    <x v="16"/>
    <s v="M"/>
    <x v="0"/>
    <x v="0"/>
    <s v="Yes"/>
    <n v="3"/>
    <s v="Sold"/>
    <m/>
    <n v="0.44"/>
    <s v="Valid"/>
    <s v="Include"/>
    <n v="0"/>
    <s v="Insufficient Data"/>
    <s v="Missing Information"/>
    <s v="Exclude"/>
    <d v="2024-09-02T00:00:00"/>
    <d v="2024-09-02T00:00:00"/>
    <s v="Yes"/>
    <s v="Online"/>
    <s v="Hyderabad"/>
    <s v="Hyderabad"/>
    <n v="3376.32"/>
    <s v="Valid Profit"/>
    <s v="Include"/>
  </r>
  <r>
    <n v="3766"/>
    <s v="Women"/>
    <x v="0"/>
    <x v="9"/>
    <m/>
    <x v="2"/>
    <x v="4"/>
    <s v="No"/>
    <m/>
    <s v="Available"/>
    <m/>
    <m/>
    <s v="Invalid"/>
    <s v="Exclude"/>
    <n v="0"/>
    <s v="Insufficient Data"/>
    <s v="Missing Information"/>
    <s v="Exclude"/>
    <m/>
    <s v="Missing Date"/>
    <s v="No"/>
    <s v="Online"/>
    <s v="Pune"/>
    <s v="Pune"/>
    <n v="1979.8"/>
    <s v="Valid Profit"/>
    <s v="Include"/>
  </r>
  <r>
    <n v="3767"/>
    <s v="Kids"/>
    <x v="0"/>
    <x v="5"/>
    <m/>
    <x v="2"/>
    <x v="4"/>
    <s v="No"/>
    <n v="1"/>
    <s v="Sold"/>
    <m/>
    <n v="0.2"/>
    <s v="Valid"/>
    <s v="Include"/>
    <n v="0"/>
    <s v="Insufficient Data"/>
    <s v="Missing Information"/>
    <s v="Exclude"/>
    <d v="2025-05-08T00:00:00"/>
    <d v="2025-05-08T00:00:00"/>
    <s v="Yes"/>
    <s v="Retail"/>
    <s v="Mumbai"/>
    <s v="Mumbai"/>
    <n v="-102.84"/>
    <s v="Loss Making Sales"/>
    <s v="Exclude"/>
  </r>
  <r>
    <n v="3768"/>
    <s v="Men"/>
    <x v="1"/>
    <x v="1"/>
    <s v="XL"/>
    <x v="0"/>
    <x v="2"/>
    <s v="Yes"/>
    <m/>
    <s v="Available"/>
    <m/>
    <n v="1.1499999999999999"/>
    <s v="Invalid"/>
    <s v="Exclude"/>
    <n v="0"/>
    <s v="Insufficient Data"/>
    <s v="Missing Information"/>
    <s v="Exclude"/>
    <d v="2024-10-03T00:00:00"/>
    <d v="2024-10-03T00:00:00"/>
    <s v="Yes"/>
    <s v="Retail"/>
    <s v="Hyderabad"/>
    <s v="Hyderabad"/>
    <n v="647.72"/>
    <s v="Valid Profit"/>
    <s v="Include"/>
  </r>
  <r>
    <n v="3769"/>
    <s v="Women"/>
    <x v="3"/>
    <x v="11"/>
    <n v="10"/>
    <x v="1"/>
    <x v="9"/>
    <s v="Yes"/>
    <m/>
    <s v="Available"/>
    <m/>
    <n v="0.62"/>
    <s v="Valid"/>
    <s v="Include"/>
    <n v="0"/>
    <s v="Insufficient Data"/>
    <s v="Missing Information"/>
    <s v="Exclude"/>
    <d v="2025-03-17T00:00:00"/>
    <d v="2025-03-17T00:00:00"/>
    <s v="Yes"/>
    <s v="Retail"/>
    <s v="Bangalore"/>
    <s v="Bangalore"/>
    <n v="799.21"/>
    <s v="Valid Profit"/>
    <s v="Include"/>
  </r>
  <r>
    <n v="3770"/>
    <s v="Women"/>
    <x v="3"/>
    <x v="11"/>
    <s v="M"/>
    <x v="0"/>
    <x v="0"/>
    <s v="Yes"/>
    <n v="4"/>
    <s v="Sold"/>
    <m/>
    <n v="0.36"/>
    <s v="Valid"/>
    <s v="Include"/>
    <n v="0"/>
    <s v="Insufficient Data"/>
    <s v="Missing Information"/>
    <s v="Exclude"/>
    <d v="2024-02-03T00:00:00"/>
    <d v="2024-02-03T00:00:00"/>
    <s v="Yes"/>
    <s v="Retail"/>
    <s v="Mumbai"/>
    <s v="Mumbai"/>
    <n v="3784.67"/>
    <s v="Valid Profit"/>
    <s v="Include"/>
  </r>
  <r>
    <n v="3771"/>
    <s v="Kids"/>
    <x v="4"/>
    <x v="12"/>
    <s v="XL"/>
    <x v="0"/>
    <x v="2"/>
    <s v="Yes"/>
    <n v="-1"/>
    <s v="Check Return/Refund"/>
    <n v="3388.26"/>
    <m/>
    <s v="Invalid"/>
    <s v="Exclude"/>
    <n v="0"/>
    <n v="-3388.26"/>
    <s v="Negative Revenue"/>
    <s v="Exclude"/>
    <d v="2024-09-02T00:00:00"/>
    <d v="2024-09-02T00:00:00"/>
    <s v="Yes"/>
    <s v="Retail"/>
    <s v="Delhi"/>
    <s v="Delhi"/>
    <n v="2376.36"/>
    <s v="Invalid Profit"/>
    <s v="Exclude"/>
  </r>
  <r>
    <n v="3772"/>
    <s v="Women"/>
    <x v="1"/>
    <x v="6"/>
    <s v="XL"/>
    <x v="0"/>
    <x v="2"/>
    <s v="Yes"/>
    <n v="3"/>
    <s v="Sold"/>
    <n v="8140.47"/>
    <m/>
    <s v="Invalid"/>
    <s v="Exclude"/>
    <n v="0"/>
    <n v="24421.41"/>
    <s v="Valid Revenue"/>
    <s v="Include"/>
    <d v="2024-11-23T00:00:00"/>
    <d v="2024-11-23T00:00:00"/>
    <s v="Yes"/>
    <s v="Retail"/>
    <s v="Pune"/>
    <s v="Pune"/>
    <n v="3115.97"/>
    <s v="Valid Profit"/>
    <s v="Include"/>
  </r>
  <r>
    <n v="3773"/>
    <s v="Men"/>
    <x v="2"/>
    <x v="17"/>
    <s v="L"/>
    <x v="0"/>
    <x v="1"/>
    <s v="Yes"/>
    <m/>
    <s v="Available"/>
    <n v="3633.25"/>
    <m/>
    <s v="Invalid"/>
    <s v="Exclude"/>
    <n v="0"/>
    <s v="Insufficient Data"/>
    <s v="Missing Information"/>
    <s v="Exclude"/>
    <m/>
    <s v="Missing Date"/>
    <s v="No"/>
    <s v="Online"/>
    <s v="Hyderabad"/>
    <s v="Hyderabad"/>
    <n v="-816.85"/>
    <s v="Loss Making Sales"/>
    <s v="Exclude"/>
  </r>
  <r>
    <n v="3774"/>
    <s v="Women"/>
    <x v="1"/>
    <x v="6"/>
    <s v="L"/>
    <x v="0"/>
    <x v="1"/>
    <s v="Yes"/>
    <m/>
    <s v="Available"/>
    <n v="3126.57"/>
    <m/>
    <s v="Invalid"/>
    <s v="Exclude"/>
    <n v="0"/>
    <s v="Insufficient Data"/>
    <s v="Missing Information"/>
    <s v="Exclude"/>
    <d v="2024-12-16T00:00:00"/>
    <d v="2024-12-16T00:00:00"/>
    <s v="Yes"/>
    <s v="Retail"/>
    <s v="Hyderabad"/>
    <s v="Hyderabad"/>
    <n v="66.02"/>
    <s v="Valid Profit"/>
    <s v="Include"/>
  </r>
  <r>
    <n v="3775"/>
    <s v="Women"/>
    <x v="3"/>
    <x v="16"/>
    <m/>
    <x v="2"/>
    <x v="4"/>
    <s v="No"/>
    <n v="0"/>
    <s v="Available"/>
    <m/>
    <n v="0.12"/>
    <s v="Valid"/>
    <s v="Include"/>
    <n v="0"/>
    <s v="Insufficient Data"/>
    <s v="Missing Information"/>
    <s v="Exclude"/>
    <d v="2024-07-02T00:00:00"/>
    <d v="2024-07-02T00:00:00"/>
    <s v="Yes"/>
    <s v="Online"/>
    <s v="Delhi"/>
    <s v="Delhi"/>
    <n v="2865.11"/>
    <s v="Valid Profit"/>
    <s v="Include"/>
  </r>
  <r>
    <n v="3776"/>
    <s v="Men"/>
    <x v="1"/>
    <x v="1"/>
    <s v="L"/>
    <x v="0"/>
    <x v="1"/>
    <s v="Yes"/>
    <m/>
    <s v="Available"/>
    <m/>
    <n v="1.22"/>
    <s v="Invalid"/>
    <s v="Exclude"/>
    <n v="0"/>
    <s v="Insufficient Data"/>
    <s v="Missing Information"/>
    <s v="Exclude"/>
    <d v="2024-11-12T00:00:00"/>
    <d v="2024-11-12T00:00:00"/>
    <s v="Yes"/>
    <s v="Online"/>
    <s v="Kolkata"/>
    <s v="Kolkata"/>
    <n v="-1034.46"/>
    <s v="Loss Making Sales"/>
    <s v="Exclude"/>
  </r>
  <r>
    <n v="3777"/>
    <s v="Men"/>
    <x v="0"/>
    <x v="0"/>
    <s v="XL"/>
    <x v="0"/>
    <x v="2"/>
    <s v="Yes"/>
    <n v="-1"/>
    <s v="Check Return/Refund"/>
    <m/>
    <m/>
    <s v="Invalid"/>
    <s v="Exclude"/>
    <n v="0"/>
    <s v="Insufficient Data"/>
    <s v="Missing Information"/>
    <s v="Exclude"/>
    <d v="2025-06-05T00:00:00"/>
    <d v="2025-06-05T00:00:00"/>
    <s v="Yes"/>
    <s v="Retail"/>
    <s v="Hyderabad"/>
    <s v="Hyderabad"/>
    <n v="2781.77"/>
    <s v="Valid Profit"/>
    <s v="Include"/>
  </r>
  <r>
    <n v="3778"/>
    <s v="Kids"/>
    <x v="2"/>
    <x v="7"/>
    <n v="11"/>
    <x v="1"/>
    <x v="3"/>
    <s v="Yes"/>
    <m/>
    <s v="Available"/>
    <n v="7248.3"/>
    <m/>
    <s v="Invalid"/>
    <s v="Exclude"/>
    <n v="0"/>
    <s v="Insufficient Data"/>
    <s v="Missing Information"/>
    <s v="Exclude"/>
    <d v="2025-05-06T00:00:00"/>
    <d v="2025-05-06T00:00:00"/>
    <s v="Yes"/>
    <s v="Online"/>
    <s v="Kolkata"/>
    <s v="Kolkata"/>
    <n v="-672.15"/>
    <s v="Loss Making Sales"/>
    <s v="Exclude"/>
  </r>
  <r>
    <n v="3779"/>
    <s v="Women"/>
    <x v="1"/>
    <x v="1"/>
    <s v="M"/>
    <x v="0"/>
    <x v="0"/>
    <s v="Yes"/>
    <m/>
    <s v="Available"/>
    <m/>
    <n v="1.08"/>
    <s v="Invalid"/>
    <s v="Exclude"/>
    <n v="0"/>
    <s v="Insufficient Data"/>
    <s v="Missing Information"/>
    <s v="Exclude"/>
    <d v="2024-12-17T00:00:00"/>
    <d v="2024-12-17T00:00:00"/>
    <s v="Yes"/>
    <s v="Online"/>
    <s v="Kolkata"/>
    <s v="Kolkata"/>
    <n v="1073.22"/>
    <s v="Valid Profit"/>
    <s v="Include"/>
  </r>
  <r>
    <n v="3780"/>
    <s v="Women"/>
    <x v="1"/>
    <x v="1"/>
    <s v="XL"/>
    <x v="0"/>
    <x v="2"/>
    <s v="Yes"/>
    <n v="0"/>
    <s v="Available"/>
    <n v="5054.63"/>
    <n v="0.21"/>
    <s v="Valid"/>
    <s v="Include"/>
    <n v="0"/>
    <n v="0"/>
    <s v="No Recorded Revenue"/>
    <s v="Exclude"/>
    <m/>
    <s v="Missing Date"/>
    <s v="No"/>
    <s v="Online"/>
    <s v="Pune"/>
    <s v="Pune"/>
    <n v="3818.72"/>
    <s v="Invalid Profit"/>
    <s v="Exclude"/>
  </r>
  <r>
    <n v="3781"/>
    <s v="Kids"/>
    <x v="3"/>
    <x v="16"/>
    <s v="L"/>
    <x v="0"/>
    <x v="1"/>
    <s v="Yes"/>
    <m/>
    <s v="Available"/>
    <m/>
    <n v="0.36"/>
    <s v="Valid"/>
    <s v="Include"/>
    <n v="0"/>
    <s v="Insufficient Data"/>
    <s v="Missing Information"/>
    <s v="Exclude"/>
    <d v="2024-02-21T00:00:00"/>
    <d v="2024-02-21T00:00:00"/>
    <s v="Yes"/>
    <s v="Retail"/>
    <s v="Mumbai"/>
    <s v="Mumbai"/>
    <n v="642.29999999999995"/>
    <s v="Valid Profit"/>
    <s v="Include"/>
  </r>
  <r>
    <n v="3782"/>
    <s v="Kids"/>
    <x v="0"/>
    <x v="14"/>
    <m/>
    <x v="2"/>
    <x v="4"/>
    <s v="No"/>
    <n v="0"/>
    <s v="Available"/>
    <m/>
    <n v="0.99"/>
    <s v="Valid"/>
    <s v="Include"/>
    <n v="0"/>
    <s v="Insufficient Data"/>
    <s v="Missing Information"/>
    <s v="Exclude"/>
    <d v="2025-02-22T00:00:00"/>
    <d v="2025-02-22T00:00:00"/>
    <s v="Yes"/>
    <s v="Online"/>
    <s v="Mumbai"/>
    <s v="Mumbai"/>
    <n v="804.02"/>
    <s v="Invalid Profit"/>
    <s v="Exclude"/>
  </r>
  <r>
    <n v="3783"/>
    <s v="Women"/>
    <x v="3"/>
    <x v="4"/>
    <s v="M"/>
    <x v="0"/>
    <x v="0"/>
    <s v="Yes"/>
    <n v="2"/>
    <s v="Sold"/>
    <n v="8500.65"/>
    <m/>
    <s v="Invalid"/>
    <s v="Exclude"/>
    <n v="0"/>
    <n v="17001.3"/>
    <s v="Valid Revenue"/>
    <s v="Include"/>
    <m/>
    <s v="Missing Date"/>
    <s v="No"/>
    <s v="Online"/>
    <s v="Mumbai"/>
    <s v="Mumbai"/>
    <n v="3344.47"/>
    <s v="Valid Profit"/>
    <s v="Include"/>
  </r>
  <r>
    <n v="3784"/>
    <s v="Kids"/>
    <x v="0"/>
    <x v="0"/>
    <n v="10"/>
    <x v="1"/>
    <x v="9"/>
    <s v="Yes"/>
    <n v="0"/>
    <s v="Available"/>
    <m/>
    <m/>
    <s v="Invalid"/>
    <s v="Exclude"/>
    <n v="0"/>
    <s v="Insufficient Data"/>
    <s v="Missing Information"/>
    <s v="Exclude"/>
    <d v="2025-07-07T00:00:00"/>
    <d v="2025-07-07T00:00:00"/>
    <s v="Yes"/>
    <s v="Retail"/>
    <s v="Pune"/>
    <s v="Pune"/>
    <n v="2743.21"/>
    <s v="Valid Profit"/>
    <s v="Include"/>
  </r>
  <r>
    <n v="3785"/>
    <s v="Kids"/>
    <x v="2"/>
    <x v="3"/>
    <s v="XL"/>
    <x v="0"/>
    <x v="2"/>
    <s v="Yes"/>
    <n v="3"/>
    <s v="Sold"/>
    <n v="6464"/>
    <n v="0.45"/>
    <s v="Valid"/>
    <s v="Include"/>
    <n v="10665.6"/>
    <n v="10665.6"/>
    <s v="Valid Revenue"/>
    <s v="Include"/>
    <m/>
    <s v="Missing Date"/>
    <s v="No"/>
    <s v="Retail"/>
    <s v="Delhi"/>
    <s v="Delhi"/>
    <n v="698.11"/>
    <s v="Valid Profit"/>
    <s v="Include"/>
  </r>
  <r>
    <n v="3786"/>
    <s v="Men"/>
    <x v="2"/>
    <x v="18"/>
    <s v="M"/>
    <x v="0"/>
    <x v="0"/>
    <s v="Yes"/>
    <m/>
    <s v="Available"/>
    <m/>
    <n v="0.76"/>
    <s v="Valid"/>
    <s v="Include"/>
    <n v="0"/>
    <s v="Insufficient Data"/>
    <s v="Missing Information"/>
    <s v="Exclude"/>
    <d v="2025-06-11T00:00:00"/>
    <d v="2025-06-11T00:00:00"/>
    <s v="Yes"/>
    <s v="Retail"/>
    <s v="Kolkata"/>
    <s v="Kolkata"/>
    <n v="155.59"/>
    <s v="Valid Profit"/>
    <s v="Include"/>
  </r>
  <r>
    <n v="3787"/>
    <s v="Kids"/>
    <x v="1"/>
    <x v="6"/>
    <m/>
    <x v="2"/>
    <x v="4"/>
    <s v="No"/>
    <m/>
    <s v="Available"/>
    <n v="5782.29"/>
    <m/>
    <s v="Invalid"/>
    <s v="Exclude"/>
    <n v="0"/>
    <s v="Insufficient Data"/>
    <s v="Missing Information"/>
    <s v="Exclude"/>
    <d v="2024-01-25T00:00:00"/>
    <d v="2024-01-25T00:00:00"/>
    <s v="Yes"/>
    <s v="Retail"/>
    <s v="Bangalore"/>
    <s v="Bangalore"/>
    <n v="2660.28"/>
    <s v="Valid Profit"/>
    <s v="Include"/>
  </r>
  <r>
    <n v="3788"/>
    <s v="Kids"/>
    <x v="1"/>
    <x v="1"/>
    <s v="L"/>
    <x v="0"/>
    <x v="1"/>
    <s v="Yes"/>
    <m/>
    <s v="Available"/>
    <m/>
    <m/>
    <s v="Invalid"/>
    <s v="Exclude"/>
    <n v="0"/>
    <s v="Insufficient Data"/>
    <s v="Missing Information"/>
    <s v="Exclude"/>
    <d v="2025-05-18T00:00:00"/>
    <d v="2025-05-18T00:00:00"/>
    <s v="Yes"/>
    <s v="Retail"/>
    <s v="Kolkata"/>
    <s v="Kolkata"/>
    <n v="-302.19"/>
    <s v="Loss Making Sales"/>
    <s v="Exclude"/>
  </r>
  <r>
    <n v="3789"/>
    <s v="Women"/>
    <x v="2"/>
    <x v="18"/>
    <s v="XL"/>
    <x v="0"/>
    <x v="2"/>
    <s v="Yes"/>
    <n v="2"/>
    <s v="Sold"/>
    <n v="2738.79"/>
    <m/>
    <s v="Invalid"/>
    <s v="Exclude"/>
    <n v="0"/>
    <n v="5477.58"/>
    <s v="Valid Revenue"/>
    <s v="Include"/>
    <d v="2024-08-11T00:00:00"/>
    <d v="2024-08-11T00:00:00"/>
    <s v="Yes"/>
    <s v="Retail"/>
    <s v="Hyderabad"/>
    <s v="Hyderabad"/>
    <n v="863.29"/>
    <s v="Valid Profit"/>
    <s v="Include"/>
  </r>
  <r>
    <n v="3790"/>
    <s v="Men"/>
    <x v="4"/>
    <x v="8"/>
    <m/>
    <x v="2"/>
    <x v="4"/>
    <s v="No"/>
    <n v="2"/>
    <s v="Sold"/>
    <m/>
    <m/>
    <s v="Invalid"/>
    <s v="Exclude"/>
    <n v="0"/>
    <s v="Insufficient Data"/>
    <s v="Missing Information"/>
    <s v="Exclude"/>
    <d v="2025-07-13T00:00:00"/>
    <d v="2025-07-13T00:00:00"/>
    <s v="Yes"/>
    <s v="Retail"/>
    <s v="Mumbai"/>
    <s v="Mumbai"/>
    <n v="-70.36"/>
    <s v="Loss Making Sales"/>
    <s v="Exclude"/>
  </r>
  <r>
    <n v="3791"/>
    <s v="Kids"/>
    <x v="4"/>
    <x v="12"/>
    <s v="L"/>
    <x v="0"/>
    <x v="1"/>
    <s v="Yes"/>
    <m/>
    <s v="Available"/>
    <m/>
    <m/>
    <s v="Invalid"/>
    <s v="Exclude"/>
    <n v="0"/>
    <s v="Insufficient Data"/>
    <s v="Missing Information"/>
    <s v="Exclude"/>
    <d v="2025-02-04T00:00:00"/>
    <d v="2025-02-04T00:00:00"/>
    <s v="Yes"/>
    <s v="Online"/>
    <s v="Hyderabad"/>
    <s v="Hyderabad"/>
    <n v="408.02"/>
    <s v="Valid Profit"/>
    <s v="Include"/>
  </r>
  <r>
    <n v="3792"/>
    <s v="Men"/>
    <x v="3"/>
    <x v="11"/>
    <s v="L"/>
    <x v="0"/>
    <x v="1"/>
    <s v="Yes"/>
    <m/>
    <s v="Available"/>
    <m/>
    <n v="1.23"/>
    <s v="Invalid"/>
    <s v="Exclude"/>
    <n v="0"/>
    <s v="Insufficient Data"/>
    <s v="Missing Information"/>
    <s v="Exclude"/>
    <d v="2024-07-23T00:00:00"/>
    <d v="2024-07-23T00:00:00"/>
    <s v="Yes"/>
    <s v="Retail"/>
    <s v="Pune"/>
    <s v="Pune"/>
    <n v="3737.69"/>
    <s v="Valid Profit"/>
    <s v="Include"/>
  </r>
  <r>
    <n v="3793"/>
    <s v="Women"/>
    <x v="3"/>
    <x v="16"/>
    <m/>
    <x v="2"/>
    <x v="4"/>
    <s v="No"/>
    <m/>
    <s v="Available"/>
    <n v="2749.96"/>
    <n v="0.16"/>
    <s v="Valid"/>
    <s v="Include"/>
    <n v="0"/>
    <s v="Insufficient Data"/>
    <s v="Missing Information"/>
    <s v="Exclude"/>
    <d v="2025-01-23T00:00:00"/>
    <d v="2025-01-23T00:00:00"/>
    <s v="Yes"/>
    <s v="Online"/>
    <s v="Hyderabad"/>
    <s v="Hyderabad"/>
    <n v="-892.26"/>
    <s v="Loss Making Sales"/>
    <s v="Exclude"/>
  </r>
  <r>
    <n v="3794"/>
    <s v="Men"/>
    <x v="0"/>
    <x v="5"/>
    <s v="XL"/>
    <x v="0"/>
    <x v="2"/>
    <s v="Yes"/>
    <n v="3"/>
    <s v="Sold"/>
    <n v="9360.8700000000008"/>
    <m/>
    <s v="Invalid"/>
    <s v="Exclude"/>
    <n v="0"/>
    <n v="28082.61"/>
    <s v="Valid Revenue"/>
    <s v="Include"/>
    <d v="2025-04-18T00:00:00"/>
    <d v="2025-04-18T00:00:00"/>
    <s v="Yes"/>
    <s v="Online"/>
    <s v="Pune"/>
    <s v="Pune"/>
    <n v="125.97"/>
    <s v="Valid Profit"/>
    <s v="Include"/>
  </r>
  <r>
    <n v="3795"/>
    <s v="Men"/>
    <x v="1"/>
    <x v="15"/>
    <s v="M"/>
    <x v="0"/>
    <x v="0"/>
    <s v="Yes"/>
    <n v="4"/>
    <s v="Sold"/>
    <m/>
    <n v="1.03"/>
    <s v="Invalid"/>
    <s v="Exclude"/>
    <n v="0"/>
    <s v="Insufficient Data"/>
    <s v="Missing Information"/>
    <s v="Exclude"/>
    <d v="2024-09-20T00:00:00"/>
    <d v="2024-09-20T00:00:00"/>
    <s v="Yes"/>
    <s v="Retail"/>
    <s v="Hyderabad"/>
    <s v="Hyderabad"/>
    <n v="2418.5300000000002"/>
    <s v="Valid Profit"/>
    <s v="Include"/>
  </r>
  <r>
    <n v="3796"/>
    <s v="Women"/>
    <x v="4"/>
    <x v="13"/>
    <m/>
    <x v="2"/>
    <x v="4"/>
    <s v="No"/>
    <n v="4"/>
    <s v="Sold"/>
    <n v="6165.64"/>
    <n v="0.16"/>
    <s v="Valid"/>
    <s v="Include"/>
    <n v="20716.55"/>
    <n v="20716.5504"/>
    <s v="Valid Revenue"/>
    <s v="Include"/>
    <d v="2024-12-22T00:00:00"/>
    <d v="2024-12-22T00:00:00"/>
    <s v="Yes"/>
    <s v="Online"/>
    <s v="Delhi"/>
    <s v="Delhi"/>
    <n v="2081.4299999999998"/>
    <s v="Valid Profit"/>
    <s v="Include"/>
  </r>
  <r>
    <n v="3797"/>
    <s v="Women"/>
    <x v="0"/>
    <x v="14"/>
    <s v="L"/>
    <x v="0"/>
    <x v="1"/>
    <s v="Yes"/>
    <m/>
    <s v="Available"/>
    <n v="8735.51"/>
    <n v="0.13"/>
    <s v="Valid"/>
    <s v="Include"/>
    <n v="0"/>
    <s v="Insufficient Data"/>
    <s v="Missing Information"/>
    <s v="Exclude"/>
    <d v="2025-06-25T00:00:00"/>
    <d v="2025-06-25T00:00:00"/>
    <s v="Yes"/>
    <s v="Online"/>
    <s v="Mumbai"/>
    <s v="Mumbai"/>
    <n v="433.58"/>
    <s v="Valid Profit"/>
    <s v="Include"/>
  </r>
  <r>
    <n v="3798"/>
    <s v="Women"/>
    <x v="0"/>
    <x v="0"/>
    <s v="L"/>
    <x v="0"/>
    <x v="1"/>
    <s v="Yes"/>
    <m/>
    <s v="Available"/>
    <n v="3503.14"/>
    <m/>
    <s v="Invalid"/>
    <s v="Exclude"/>
    <n v="0"/>
    <s v="Insufficient Data"/>
    <s v="Missing Information"/>
    <s v="Exclude"/>
    <d v="2025-05-24T00:00:00"/>
    <d v="2025-05-24T00:00:00"/>
    <s v="Yes"/>
    <s v="Retail"/>
    <s v="Pune"/>
    <s v="Pune"/>
    <n v="957.97"/>
    <s v="Valid Profit"/>
    <s v="Include"/>
  </r>
  <r>
    <n v="3799"/>
    <s v="Men"/>
    <x v="4"/>
    <x v="8"/>
    <s v="XL"/>
    <x v="0"/>
    <x v="2"/>
    <s v="Yes"/>
    <n v="3"/>
    <s v="Sold"/>
    <n v="7881.86"/>
    <m/>
    <s v="Invalid"/>
    <s v="Exclude"/>
    <n v="0"/>
    <n v="23645.579999999998"/>
    <s v="Valid Revenue"/>
    <s v="Include"/>
    <m/>
    <s v="Missing Date"/>
    <s v="No"/>
    <s v="Retail"/>
    <s v="Mumbai"/>
    <s v="Mumbai"/>
    <n v="830.72"/>
    <s v="Valid Profit"/>
    <s v="Include"/>
  </r>
  <r>
    <n v="3800"/>
    <s v="Men"/>
    <x v="2"/>
    <x v="17"/>
    <s v="M"/>
    <x v="0"/>
    <x v="0"/>
    <s v="Yes"/>
    <m/>
    <s v="Available"/>
    <m/>
    <m/>
    <s v="Invalid"/>
    <s v="Exclude"/>
    <n v="0"/>
    <s v="Insufficient Data"/>
    <s v="Missing Information"/>
    <s v="Exclude"/>
    <m/>
    <s v="Missing Date"/>
    <s v="No"/>
    <s v="Retail"/>
    <s v="Bangalore"/>
    <s v="Bangalore"/>
    <n v="117.94"/>
    <s v="Valid Profit"/>
    <s v="Include"/>
  </r>
  <r>
    <n v="3801"/>
    <s v="Women"/>
    <x v="0"/>
    <x v="14"/>
    <s v="XL"/>
    <x v="0"/>
    <x v="2"/>
    <s v="Yes"/>
    <m/>
    <s v="Available"/>
    <m/>
    <m/>
    <s v="Invalid"/>
    <s v="Exclude"/>
    <n v="0"/>
    <s v="Insufficient Data"/>
    <s v="Missing Information"/>
    <s v="Exclude"/>
    <m/>
    <s v="Missing Date"/>
    <s v="No"/>
    <s v="Online"/>
    <s v="Delhi"/>
    <s v="Delhi"/>
    <n v="2638.1"/>
    <s v="Valid Profit"/>
    <s v="Include"/>
  </r>
  <r>
    <n v="3802"/>
    <s v="Women"/>
    <x v="3"/>
    <x v="4"/>
    <s v="XL"/>
    <x v="0"/>
    <x v="2"/>
    <s v="Yes"/>
    <m/>
    <s v="Available"/>
    <n v="2391.13"/>
    <m/>
    <s v="Invalid"/>
    <s v="Exclude"/>
    <n v="0"/>
    <s v="Insufficient Data"/>
    <s v="Missing Information"/>
    <s v="Exclude"/>
    <d v="2024-12-16T00:00:00"/>
    <d v="2024-12-16T00:00:00"/>
    <s v="Yes"/>
    <s v="Retail"/>
    <s v="Delhi"/>
    <s v="Delhi"/>
    <n v="-489.64"/>
    <s v="Loss Making Sales"/>
    <s v="Exclude"/>
  </r>
  <r>
    <n v="3803"/>
    <s v="Men"/>
    <x v="4"/>
    <x v="13"/>
    <m/>
    <x v="2"/>
    <x v="4"/>
    <s v="No"/>
    <n v="3"/>
    <s v="Sold"/>
    <m/>
    <n v="1.07"/>
    <s v="Invalid"/>
    <s v="Exclude"/>
    <n v="0"/>
    <s v="Insufficient Data"/>
    <s v="Missing Information"/>
    <s v="Exclude"/>
    <d v="2025-04-26T00:00:00"/>
    <d v="2025-04-26T00:00:00"/>
    <s v="Yes"/>
    <s v="Online"/>
    <s v="Mumbai"/>
    <s v="Mumbai"/>
    <n v="-659.53"/>
    <s v="Loss Making Sales"/>
    <s v="Exclude"/>
  </r>
  <r>
    <n v="3804"/>
    <s v="Women"/>
    <x v="4"/>
    <x v="12"/>
    <s v="XL"/>
    <x v="0"/>
    <x v="2"/>
    <s v="Yes"/>
    <n v="2"/>
    <s v="Sold"/>
    <m/>
    <m/>
    <s v="Invalid"/>
    <s v="Exclude"/>
    <n v="0"/>
    <s v="Insufficient Data"/>
    <s v="Missing Information"/>
    <s v="Exclude"/>
    <m/>
    <s v="Missing Date"/>
    <s v="No"/>
    <s v="Retail"/>
    <s v="Hyderabad"/>
    <s v="Hyderabad"/>
    <n v="2486.4499999999998"/>
    <s v="Valid Profit"/>
    <s v="Include"/>
  </r>
  <r>
    <n v="3805"/>
    <s v="Women"/>
    <x v="2"/>
    <x v="17"/>
    <s v="M"/>
    <x v="0"/>
    <x v="0"/>
    <s v="Yes"/>
    <n v="0"/>
    <s v="Available"/>
    <m/>
    <n v="0.75"/>
    <s v="Valid"/>
    <s v="Include"/>
    <n v="0"/>
    <s v="Insufficient Data"/>
    <s v="Missing Information"/>
    <s v="Exclude"/>
    <d v="2024-08-11T00:00:00"/>
    <d v="2024-08-11T00:00:00"/>
    <s v="Yes"/>
    <s v="Retail"/>
    <s v="bengaluru"/>
    <s v="Bengaluru"/>
    <n v="2727.66"/>
    <s v="Valid Profit"/>
    <s v="Include"/>
  </r>
  <r>
    <n v="3806"/>
    <s v="Women"/>
    <x v="3"/>
    <x v="11"/>
    <s v="M"/>
    <x v="0"/>
    <x v="0"/>
    <s v="Yes"/>
    <m/>
    <s v="Available"/>
    <m/>
    <n v="0.28000000000000003"/>
    <s v="Valid"/>
    <s v="Include"/>
    <n v="0"/>
    <s v="Insufficient Data"/>
    <s v="Missing Information"/>
    <s v="Exclude"/>
    <d v="2024-01-03T00:00:00"/>
    <d v="2024-01-03T00:00:00"/>
    <s v="Yes"/>
    <s v="Retail"/>
    <s v="bengaluru"/>
    <s v="Bengaluru"/>
    <n v="416.94"/>
    <s v="Valid Profit"/>
    <s v="Include"/>
  </r>
  <r>
    <n v="3807"/>
    <s v="Kids"/>
    <x v="2"/>
    <x v="17"/>
    <m/>
    <x v="2"/>
    <x v="4"/>
    <s v="No"/>
    <n v="3"/>
    <s v="Sold"/>
    <m/>
    <m/>
    <s v="Invalid"/>
    <s v="Exclude"/>
    <n v="0"/>
    <s v="Insufficient Data"/>
    <s v="Missing Information"/>
    <s v="Exclude"/>
    <d v="2025-05-11T00:00:00"/>
    <d v="2025-05-11T00:00:00"/>
    <s v="Yes"/>
    <s v="Retail"/>
    <s v="Hyderabad"/>
    <s v="Hyderabad"/>
    <n v="-1172.3599999999999"/>
    <s v="Loss Making Sales"/>
    <s v="Exclude"/>
  </r>
  <r>
    <n v="3808"/>
    <s v="Kids"/>
    <x v="3"/>
    <x v="11"/>
    <s v="M"/>
    <x v="0"/>
    <x v="0"/>
    <s v="Yes"/>
    <n v="0"/>
    <s v="Available"/>
    <m/>
    <n v="0.93"/>
    <s v="Valid"/>
    <s v="Include"/>
    <n v="0"/>
    <s v="Insufficient Data"/>
    <s v="Missing Information"/>
    <s v="Exclude"/>
    <m/>
    <s v="Missing Date"/>
    <s v="No"/>
    <s v="Online"/>
    <s v="Kolkata"/>
    <s v="Kolkata"/>
    <n v="1363.94"/>
    <s v="Valid Profit"/>
    <s v="Include"/>
  </r>
  <r>
    <n v="3809"/>
    <s v="Women"/>
    <x v="3"/>
    <x v="10"/>
    <n v="11"/>
    <x v="1"/>
    <x v="3"/>
    <s v="Yes"/>
    <n v="-1"/>
    <s v="Check Return/Refund"/>
    <m/>
    <m/>
    <s v="Invalid"/>
    <s v="Exclude"/>
    <n v="0"/>
    <s v="Insufficient Data"/>
    <s v="Missing Information"/>
    <s v="Exclude"/>
    <d v="2024-02-13T00:00:00"/>
    <d v="2024-02-13T00:00:00"/>
    <s v="Yes"/>
    <s v="Retail"/>
    <s v="Kolkata"/>
    <s v="Kolkata"/>
    <n v="3564.78"/>
    <s v="Valid Profit"/>
    <s v="Include"/>
  </r>
  <r>
    <n v="3810"/>
    <s v="Kids"/>
    <x v="1"/>
    <x v="15"/>
    <s v="M"/>
    <x v="0"/>
    <x v="0"/>
    <s v="Yes"/>
    <m/>
    <s v="Available"/>
    <n v="7556.37"/>
    <m/>
    <s v="Invalid"/>
    <s v="Exclude"/>
    <n v="0"/>
    <s v="Insufficient Data"/>
    <s v="Missing Information"/>
    <s v="Exclude"/>
    <m/>
    <s v="Missing Date"/>
    <s v="No"/>
    <s v="Online"/>
    <s v="Pune"/>
    <s v="Pune"/>
    <n v="2530.62"/>
    <s v="Valid Profit"/>
    <s v="Include"/>
  </r>
  <r>
    <n v="3811"/>
    <s v="Women"/>
    <x v="3"/>
    <x v="4"/>
    <s v="XL"/>
    <x v="0"/>
    <x v="2"/>
    <s v="Yes"/>
    <n v="0"/>
    <s v="Available"/>
    <n v="5706.6"/>
    <m/>
    <s v="Invalid"/>
    <s v="Exclude"/>
    <n v="0"/>
    <n v="0"/>
    <s v="No Recorded Revenue"/>
    <s v="Exclude"/>
    <d v="2024-09-28T00:00:00"/>
    <d v="2024-09-28T00:00:00"/>
    <s v="Yes"/>
    <s v="Online"/>
    <s v="bengaluru"/>
    <s v="Bengaluru"/>
    <n v="1397.86"/>
    <s v="Invalid Profit"/>
    <s v="Exclude"/>
  </r>
  <r>
    <n v="3812"/>
    <s v="Kids"/>
    <x v="0"/>
    <x v="14"/>
    <s v="L"/>
    <x v="0"/>
    <x v="1"/>
    <s v="Yes"/>
    <n v="0"/>
    <s v="Available"/>
    <n v="9321.19"/>
    <m/>
    <s v="Invalid"/>
    <s v="Exclude"/>
    <n v="0"/>
    <n v="0"/>
    <s v="No Recorded Revenue"/>
    <s v="Exclude"/>
    <d v="2024-11-01T00:00:00"/>
    <d v="2024-11-01T00:00:00"/>
    <s v="Yes"/>
    <s v="Online"/>
    <s v="Kolkata"/>
    <s v="Kolkata"/>
    <n v="818.49"/>
    <s v="Invalid Profit"/>
    <s v="Exclude"/>
  </r>
  <r>
    <n v="3813"/>
    <s v="Men"/>
    <x v="2"/>
    <x v="7"/>
    <s v="M"/>
    <x v="0"/>
    <x v="0"/>
    <s v="Yes"/>
    <n v="3"/>
    <s v="Sold"/>
    <m/>
    <m/>
    <s v="Invalid"/>
    <s v="Exclude"/>
    <n v="0"/>
    <s v="Insufficient Data"/>
    <s v="Missing Information"/>
    <s v="Exclude"/>
    <d v="2025-05-09T00:00:00"/>
    <d v="2025-05-09T00:00:00"/>
    <s v="Yes"/>
    <s v="Online"/>
    <s v="Mumbai"/>
    <s v="Mumbai"/>
    <n v="-921.98"/>
    <s v="Loss Making Sales"/>
    <s v="Exclude"/>
  </r>
  <r>
    <n v="3814"/>
    <s v="Kids"/>
    <x v="2"/>
    <x v="17"/>
    <s v="M"/>
    <x v="0"/>
    <x v="0"/>
    <s v="Yes"/>
    <n v="-1"/>
    <s v="Check Return/Refund"/>
    <n v="9668.4699999999993"/>
    <m/>
    <s v="Invalid"/>
    <s v="Exclude"/>
    <n v="0"/>
    <n v="-9668.4699999999993"/>
    <s v="Negative Revenue"/>
    <s v="Exclude"/>
    <d v="2024-12-25T00:00:00"/>
    <d v="2024-12-25T00:00:00"/>
    <s v="Yes"/>
    <s v="Retail"/>
    <s v="Kolkata"/>
    <s v="Kolkata"/>
    <n v="3718.8"/>
    <s v="Invalid Profit"/>
    <s v="Exclude"/>
  </r>
  <r>
    <n v="3815"/>
    <s v="Women"/>
    <x v="0"/>
    <x v="5"/>
    <n v="9"/>
    <x v="1"/>
    <x v="5"/>
    <s v="Yes"/>
    <n v="3"/>
    <s v="Sold"/>
    <m/>
    <m/>
    <s v="Invalid"/>
    <s v="Exclude"/>
    <n v="0"/>
    <s v="Insufficient Data"/>
    <s v="Missing Information"/>
    <s v="Exclude"/>
    <d v="2025-04-16T00:00:00"/>
    <d v="2025-04-16T00:00:00"/>
    <s v="Yes"/>
    <s v="Online"/>
    <s v="Kolkata"/>
    <s v="Kolkata"/>
    <n v="1224.44"/>
    <s v="Valid Profit"/>
    <s v="Include"/>
  </r>
  <r>
    <n v="3816"/>
    <s v="Men"/>
    <x v="1"/>
    <x v="2"/>
    <n v="8"/>
    <x v="1"/>
    <x v="10"/>
    <s v="Yes"/>
    <m/>
    <s v="Available"/>
    <n v="7264.55"/>
    <m/>
    <s v="Invalid"/>
    <s v="Exclude"/>
    <n v="0"/>
    <s v="Insufficient Data"/>
    <s v="Missing Information"/>
    <s v="Exclude"/>
    <m/>
    <s v="Missing Date"/>
    <s v="No"/>
    <s v="Online"/>
    <s v="Bangalore"/>
    <s v="Bangalore"/>
    <n v="-406.85"/>
    <s v="Loss Making Sales"/>
    <s v="Exclude"/>
  </r>
  <r>
    <n v="3817"/>
    <s v="Kids"/>
    <x v="4"/>
    <x v="12"/>
    <s v="XL"/>
    <x v="0"/>
    <x v="2"/>
    <s v="Yes"/>
    <n v="-1"/>
    <s v="Check Return/Refund"/>
    <m/>
    <n v="0.61"/>
    <s v="Valid"/>
    <s v="Include"/>
    <n v="0"/>
    <s v="Insufficient Data"/>
    <s v="Missing Information"/>
    <s v="Exclude"/>
    <d v="2024-10-30T00:00:00"/>
    <d v="2024-10-30T00:00:00"/>
    <s v="Yes"/>
    <s v="Retail"/>
    <s v="Mumbai"/>
    <s v="Mumbai"/>
    <n v="623.82000000000005"/>
    <s v="Valid Profit"/>
    <s v="Include"/>
  </r>
  <r>
    <n v="3818"/>
    <s v="Women"/>
    <x v="4"/>
    <x v="19"/>
    <s v="L"/>
    <x v="0"/>
    <x v="1"/>
    <s v="Yes"/>
    <n v="1"/>
    <s v="Sold"/>
    <m/>
    <n v="1.08"/>
    <s v="Invalid"/>
    <s v="Exclude"/>
    <n v="0"/>
    <s v="Insufficient Data"/>
    <s v="Missing Information"/>
    <s v="Exclude"/>
    <m/>
    <s v="Missing Date"/>
    <s v="No"/>
    <s v="Retail"/>
    <s v="Pune"/>
    <s v="Pune"/>
    <n v="1201.4100000000001"/>
    <s v="Valid Profit"/>
    <s v="Include"/>
  </r>
  <r>
    <n v="3819"/>
    <s v="Kids"/>
    <x v="4"/>
    <x v="13"/>
    <s v="M"/>
    <x v="0"/>
    <x v="0"/>
    <s v="Yes"/>
    <n v="3"/>
    <s v="Sold"/>
    <n v="7171.03"/>
    <m/>
    <s v="Invalid"/>
    <s v="Exclude"/>
    <n v="0"/>
    <n v="21513.09"/>
    <s v="Valid Revenue"/>
    <s v="Include"/>
    <d v="2025-05-27T00:00:00"/>
    <d v="2025-05-27T00:00:00"/>
    <s v="Yes"/>
    <s v="Retail"/>
    <s v="Kolkata"/>
    <s v="Kolkata"/>
    <n v="2723"/>
    <s v="Valid Profit"/>
    <s v="Include"/>
  </r>
  <r>
    <n v="3820"/>
    <s v="Men"/>
    <x v="0"/>
    <x v="5"/>
    <s v="XL"/>
    <x v="0"/>
    <x v="2"/>
    <s v="Yes"/>
    <m/>
    <s v="Available"/>
    <m/>
    <m/>
    <s v="Invalid"/>
    <s v="Exclude"/>
    <n v="0"/>
    <s v="Insufficient Data"/>
    <s v="Missing Information"/>
    <s v="Exclude"/>
    <d v="2025-02-04T00:00:00"/>
    <d v="2025-02-04T00:00:00"/>
    <s v="Yes"/>
    <s v="Retail"/>
    <s v="Mumbai"/>
    <s v="Mumbai"/>
    <n v="3505.71"/>
    <s v="Valid Profit"/>
    <s v="Include"/>
  </r>
  <r>
    <n v="3821"/>
    <s v="Women"/>
    <x v="2"/>
    <x v="18"/>
    <s v="L"/>
    <x v="0"/>
    <x v="1"/>
    <s v="Yes"/>
    <n v="-1"/>
    <s v="Check Return/Refund"/>
    <n v="7539.55"/>
    <m/>
    <s v="Invalid"/>
    <s v="Exclude"/>
    <n v="0"/>
    <n v="-7539.55"/>
    <s v="Negative Revenue"/>
    <s v="Exclude"/>
    <d v="2024-10-19T00:00:00"/>
    <d v="2024-10-19T00:00:00"/>
    <s v="Yes"/>
    <s v="Retail"/>
    <s v="Kolkata"/>
    <s v="Kolkata"/>
    <n v="-17.8"/>
    <s v="Loss Making Sales"/>
    <s v="Exclude"/>
  </r>
  <r>
    <n v="3822"/>
    <s v="Kids"/>
    <x v="4"/>
    <x v="19"/>
    <s v="M"/>
    <x v="0"/>
    <x v="0"/>
    <s v="Yes"/>
    <m/>
    <s v="Available"/>
    <n v="4017.71"/>
    <m/>
    <s v="Invalid"/>
    <s v="Exclude"/>
    <n v="0"/>
    <s v="Insufficient Data"/>
    <s v="Missing Information"/>
    <s v="Exclude"/>
    <m/>
    <s v="Missing Date"/>
    <s v="No"/>
    <s v="Online"/>
    <s v="Pune"/>
    <s v="Pune"/>
    <n v="368.32"/>
    <s v="Valid Profit"/>
    <s v="Include"/>
  </r>
  <r>
    <n v="3823"/>
    <s v="Men"/>
    <x v="3"/>
    <x v="10"/>
    <s v="L"/>
    <x v="0"/>
    <x v="1"/>
    <s v="Yes"/>
    <n v="-1"/>
    <s v="Check Return/Refund"/>
    <m/>
    <n v="0.14000000000000001"/>
    <s v="Valid"/>
    <s v="Include"/>
    <n v="0"/>
    <s v="Insufficient Data"/>
    <s v="Missing Information"/>
    <s v="Exclude"/>
    <m/>
    <s v="Missing Date"/>
    <s v="No"/>
    <s v="Online"/>
    <s v="bengaluru"/>
    <s v="Bengaluru"/>
    <n v="531.92999999999995"/>
    <s v="Invalid Profit"/>
    <s v="Exclude"/>
  </r>
  <r>
    <n v="3824"/>
    <s v="Kids"/>
    <x v="3"/>
    <x v="11"/>
    <n v="11"/>
    <x v="1"/>
    <x v="3"/>
    <s v="Yes"/>
    <m/>
    <s v="Available"/>
    <m/>
    <m/>
    <s v="Invalid"/>
    <s v="Exclude"/>
    <n v="0"/>
    <s v="Insufficient Data"/>
    <s v="Missing Information"/>
    <s v="Exclude"/>
    <d v="2024-11-23T00:00:00"/>
    <d v="2024-11-23T00:00:00"/>
    <s v="Yes"/>
    <s v="Retail"/>
    <s v="Hyderabad"/>
    <s v="Hyderabad"/>
    <n v="3501.41"/>
    <s v="Valid Profit"/>
    <s v="Include"/>
  </r>
  <r>
    <n v="3825"/>
    <s v="Kids"/>
    <x v="4"/>
    <x v="19"/>
    <m/>
    <x v="2"/>
    <x v="4"/>
    <s v="No"/>
    <m/>
    <s v="Available"/>
    <m/>
    <n v="0.63"/>
    <s v="Valid"/>
    <s v="Include"/>
    <n v="0"/>
    <s v="Insufficient Data"/>
    <s v="Missing Information"/>
    <s v="Exclude"/>
    <d v="2025-04-01T00:00:00"/>
    <d v="2025-04-01T00:00:00"/>
    <s v="Yes"/>
    <s v="Retail"/>
    <s v="Kolkata"/>
    <s v="Kolkata"/>
    <n v="3290.66"/>
    <s v="Valid Profit"/>
    <s v="Include"/>
  </r>
  <r>
    <n v="3826"/>
    <s v="Men"/>
    <x v="2"/>
    <x v="7"/>
    <s v="XL"/>
    <x v="0"/>
    <x v="2"/>
    <s v="Yes"/>
    <m/>
    <s v="Available"/>
    <n v="6598.54"/>
    <m/>
    <s v="Invalid"/>
    <s v="Exclude"/>
    <n v="0"/>
    <s v="Insufficient Data"/>
    <s v="Missing Information"/>
    <s v="Exclude"/>
    <d v="2024-10-08T00:00:00"/>
    <d v="2024-10-08T00:00:00"/>
    <s v="Yes"/>
    <s v="Retail"/>
    <s v="Mumbai"/>
    <s v="Mumbai"/>
    <n v="314.89999999999998"/>
    <s v="Valid Profit"/>
    <s v="Include"/>
  </r>
  <r>
    <n v="3827"/>
    <s v="Kids"/>
    <x v="1"/>
    <x v="15"/>
    <s v="M"/>
    <x v="0"/>
    <x v="0"/>
    <s v="Yes"/>
    <n v="2"/>
    <s v="Sold"/>
    <m/>
    <m/>
    <s v="Invalid"/>
    <s v="Exclude"/>
    <n v="0"/>
    <s v="Insufficient Data"/>
    <s v="Missing Information"/>
    <s v="Exclude"/>
    <m/>
    <s v="Missing Date"/>
    <s v="No"/>
    <s v="Online"/>
    <s v="Delhi"/>
    <s v="Delhi"/>
    <n v="-356.71"/>
    <s v="Loss Making Sales"/>
    <s v="Exclude"/>
  </r>
  <r>
    <n v="3828"/>
    <s v="Men"/>
    <x v="4"/>
    <x v="8"/>
    <s v="XL"/>
    <x v="0"/>
    <x v="2"/>
    <s v="Yes"/>
    <m/>
    <s v="Available"/>
    <n v="3208.18"/>
    <m/>
    <s v="Invalid"/>
    <s v="Exclude"/>
    <n v="0"/>
    <s v="Insufficient Data"/>
    <s v="Missing Information"/>
    <s v="Exclude"/>
    <d v="2024-12-20T00:00:00"/>
    <d v="2024-12-20T00:00:00"/>
    <s v="Yes"/>
    <s v="Retail"/>
    <s v="Hyderabad"/>
    <s v="Hyderabad"/>
    <n v="103.08"/>
    <s v="Valid Profit"/>
    <s v="Include"/>
  </r>
  <r>
    <n v="3829"/>
    <s v="Kids"/>
    <x v="3"/>
    <x v="10"/>
    <s v="L"/>
    <x v="0"/>
    <x v="1"/>
    <s v="Yes"/>
    <m/>
    <s v="Available"/>
    <n v="5000.96"/>
    <m/>
    <s v="Invalid"/>
    <s v="Exclude"/>
    <n v="0"/>
    <s v="Insufficient Data"/>
    <s v="Missing Information"/>
    <s v="Exclude"/>
    <d v="2025-06-24T00:00:00"/>
    <d v="2025-06-24T00:00:00"/>
    <s v="Yes"/>
    <s v="Online"/>
    <s v="Mumbai"/>
    <s v="Mumbai"/>
    <n v="2507.54"/>
    <s v="Valid Profit"/>
    <s v="Include"/>
  </r>
  <r>
    <n v="3830"/>
    <s v="Kids"/>
    <x v="1"/>
    <x v="15"/>
    <s v="L"/>
    <x v="0"/>
    <x v="1"/>
    <s v="Yes"/>
    <n v="2"/>
    <s v="Sold"/>
    <n v="3664.1"/>
    <m/>
    <s v="Invalid"/>
    <s v="Exclude"/>
    <n v="0"/>
    <n v="7328.2"/>
    <s v="Valid Revenue"/>
    <s v="Include"/>
    <d v="2024-09-04T00:00:00"/>
    <d v="2024-09-04T00:00:00"/>
    <s v="Yes"/>
    <s v="Retail"/>
    <s v="Hyderabad"/>
    <s v="Hyderabad"/>
    <n v="3188.23"/>
    <s v="Valid Profit"/>
    <s v="Include"/>
  </r>
  <r>
    <n v="3831"/>
    <s v="Men"/>
    <x v="3"/>
    <x v="10"/>
    <s v="L"/>
    <x v="0"/>
    <x v="1"/>
    <s v="Yes"/>
    <n v="0"/>
    <s v="Available"/>
    <n v="3231.05"/>
    <m/>
    <s v="Invalid"/>
    <s v="Exclude"/>
    <n v="0"/>
    <n v="0"/>
    <s v="No Recorded Revenue"/>
    <s v="Exclude"/>
    <d v="2025-04-26T00:00:00"/>
    <d v="2025-04-26T00:00:00"/>
    <s v="Yes"/>
    <s v="Online"/>
    <s v="Bangalore"/>
    <s v="Bangalore"/>
    <n v="504.5"/>
    <s v="Invalid Profit"/>
    <s v="Exclude"/>
  </r>
  <r>
    <n v="3832"/>
    <s v="Men"/>
    <x v="4"/>
    <x v="12"/>
    <s v="L"/>
    <x v="0"/>
    <x v="1"/>
    <s v="Yes"/>
    <m/>
    <s v="Available"/>
    <n v="3928.02"/>
    <m/>
    <s v="Invalid"/>
    <s v="Exclude"/>
    <n v="0"/>
    <s v="Insufficient Data"/>
    <s v="Missing Information"/>
    <s v="Exclude"/>
    <d v="2025-05-28T00:00:00"/>
    <d v="2025-05-28T00:00:00"/>
    <s v="Yes"/>
    <s v="Retail"/>
    <s v="Kolkata"/>
    <s v="Kolkata"/>
    <n v="3445.25"/>
    <s v="Valid Profit"/>
    <s v="Include"/>
  </r>
  <r>
    <n v="3833"/>
    <s v="Men"/>
    <x v="1"/>
    <x v="15"/>
    <m/>
    <x v="2"/>
    <x v="4"/>
    <s v="No"/>
    <m/>
    <s v="Available"/>
    <n v="5312.88"/>
    <m/>
    <s v="Invalid"/>
    <s v="Exclude"/>
    <n v="0"/>
    <s v="Insufficient Data"/>
    <s v="Missing Information"/>
    <s v="Exclude"/>
    <d v="2025-02-26T00:00:00"/>
    <d v="2025-02-26T00:00:00"/>
    <s v="Yes"/>
    <s v="Retail"/>
    <s v="Kolkata"/>
    <s v="Kolkata"/>
    <n v="146.06"/>
    <s v="Invalid Profit"/>
    <s v="Exclude"/>
  </r>
  <r>
    <n v="3834"/>
    <s v="Kids"/>
    <x v="2"/>
    <x v="17"/>
    <s v="XL"/>
    <x v="0"/>
    <x v="2"/>
    <s v="Yes"/>
    <m/>
    <s v="Available"/>
    <n v="9190.5499999999993"/>
    <n v="1.07"/>
    <s v="Invalid"/>
    <s v="Exclude"/>
    <n v="0"/>
    <s v="Insufficient Data"/>
    <s v="Missing Information"/>
    <s v="Exclude"/>
    <d v="2025-03-23T00:00:00"/>
    <d v="2025-03-23T00:00:00"/>
    <s v="Yes"/>
    <s v="Retail"/>
    <s v="Delhi"/>
    <s v="Delhi"/>
    <n v="3199.75"/>
    <s v="Valid Profit"/>
    <s v="Include"/>
  </r>
  <r>
    <n v="3835"/>
    <s v="Men"/>
    <x v="3"/>
    <x v="11"/>
    <n v="11"/>
    <x v="1"/>
    <x v="3"/>
    <s v="Yes"/>
    <n v="1"/>
    <s v="Sold"/>
    <m/>
    <m/>
    <s v="Invalid"/>
    <s v="Exclude"/>
    <n v="0"/>
    <s v="Insufficient Data"/>
    <s v="Missing Information"/>
    <s v="Exclude"/>
    <m/>
    <s v="Missing Date"/>
    <s v="No"/>
    <s v="Retail"/>
    <s v="Pune"/>
    <s v="Pune"/>
    <n v="2281.4699999999998"/>
    <s v="Valid Profit"/>
    <s v="Include"/>
  </r>
  <r>
    <n v="2028"/>
    <s v="Women"/>
    <x v="3"/>
    <x v="16"/>
    <n v="8"/>
    <x v="1"/>
    <x v="10"/>
    <s v="Yes"/>
    <n v="0"/>
    <s v="Available"/>
    <m/>
    <n v="1.02"/>
    <s v="Invalid"/>
    <s v="Exclude"/>
    <n v="0"/>
    <s v="Insufficient Data"/>
    <s v="Missing Information"/>
    <s v="Exclude"/>
    <d v="2025-02-20T00:00:00"/>
    <d v="2025-02-20T00:00:00"/>
    <s v="Yes"/>
    <s v="Online"/>
    <s v="Delhi"/>
    <s v="Delhi"/>
    <n v="-417.11"/>
    <s v="Loss Making Sales"/>
    <s v="Exclude"/>
  </r>
  <r>
    <n v="3837"/>
    <s v="Women"/>
    <x v="1"/>
    <x v="1"/>
    <n v="11"/>
    <x v="1"/>
    <x v="3"/>
    <s v="Yes"/>
    <m/>
    <s v="Available"/>
    <n v="7490.57"/>
    <n v="0.99"/>
    <s v="Valid"/>
    <s v="Include"/>
    <n v="0"/>
    <s v="Insufficient Data"/>
    <s v="Missing Information"/>
    <s v="Exclude"/>
    <d v="2024-07-26T00:00:00"/>
    <d v="2024-07-26T00:00:00"/>
    <s v="Yes"/>
    <s v="Retail"/>
    <s v="Bangalore"/>
    <s v="Bangalore"/>
    <n v="1006.53"/>
    <s v="Valid Profit"/>
    <s v="Include"/>
  </r>
  <r>
    <n v="3838"/>
    <s v="Women"/>
    <x v="1"/>
    <x v="6"/>
    <s v="XL"/>
    <x v="0"/>
    <x v="2"/>
    <s v="Yes"/>
    <m/>
    <s v="Available"/>
    <n v="4262.63"/>
    <n v="0.52"/>
    <s v="Valid"/>
    <s v="Include"/>
    <n v="0"/>
    <s v="Insufficient Data"/>
    <s v="Missing Information"/>
    <s v="Exclude"/>
    <d v="2025-04-05T00:00:00"/>
    <d v="2025-04-05T00:00:00"/>
    <s v="Yes"/>
    <s v="Retail"/>
    <s v="Delhi"/>
    <s v="Delhi"/>
    <n v="373.65"/>
    <s v="Valid Profit"/>
    <s v="Include"/>
  </r>
  <r>
    <n v="3839"/>
    <s v="Women"/>
    <x v="2"/>
    <x v="18"/>
    <s v="L"/>
    <x v="0"/>
    <x v="1"/>
    <s v="Yes"/>
    <m/>
    <s v="Available"/>
    <n v="3907.78"/>
    <n v="0.34"/>
    <s v="Valid"/>
    <s v="Include"/>
    <n v="0"/>
    <s v="Insufficient Data"/>
    <s v="Missing Information"/>
    <s v="Exclude"/>
    <m/>
    <s v="Missing Date"/>
    <s v="No"/>
    <s v="Online"/>
    <s v="Delhi"/>
    <s v="Delhi"/>
    <n v="-870.71"/>
    <s v="Loss Making Sales"/>
    <s v="Exclude"/>
  </r>
  <r>
    <n v="3840"/>
    <s v="Men"/>
    <x v="1"/>
    <x v="15"/>
    <n v="7"/>
    <x v="1"/>
    <x v="8"/>
    <s v="Yes"/>
    <n v="0"/>
    <s v="Available"/>
    <m/>
    <m/>
    <s v="Invalid"/>
    <s v="Exclude"/>
    <n v="0"/>
    <s v="Insufficient Data"/>
    <s v="Missing Information"/>
    <s v="Exclude"/>
    <d v="2025-03-20T00:00:00"/>
    <d v="2025-03-20T00:00:00"/>
    <s v="Yes"/>
    <s v="Retail"/>
    <s v="Pune"/>
    <s v="Pune"/>
    <n v="-313.26"/>
    <s v="Loss Making Sales"/>
    <s v="Exclude"/>
  </r>
  <r>
    <n v="3841"/>
    <s v="Men"/>
    <x v="3"/>
    <x v="4"/>
    <m/>
    <x v="2"/>
    <x v="4"/>
    <s v="No"/>
    <n v="-1"/>
    <s v="Check Return/Refund"/>
    <m/>
    <n v="0.99"/>
    <s v="Valid"/>
    <s v="Include"/>
    <n v="0"/>
    <s v="Insufficient Data"/>
    <s v="Missing Information"/>
    <s v="Exclude"/>
    <m/>
    <s v="Missing Date"/>
    <s v="No"/>
    <s v="Retail"/>
    <s v="Kolkata"/>
    <s v="Kolkata"/>
    <n v="3333.77"/>
    <s v="Valid Profit"/>
    <s v="Include"/>
  </r>
  <r>
    <n v="3842"/>
    <s v="Men"/>
    <x v="1"/>
    <x v="1"/>
    <s v="M"/>
    <x v="0"/>
    <x v="0"/>
    <s v="Yes"/>
    <n v="-1"/>
    <s v="Check Return/Refund"/>
    <m/>
    <n v="1.22"/>
    <s v="Invalid"/>
    <s v="Exclude"/>
    <n v="0"/>
    <s v="Insufficient Data"/>
    <s v="Missing Information"/>
    <s v="Exclude"/>
    <d v="2024-09-14T00:00:00"/>
    <d v="2024-09-14T00:00:00"/>
    <s v="Yes"/>
    <s v="Retail"/>
    <s v="Mumbai"/>
    <s v="Mumbai"/>
    <n v="3506.47"/>
    <s v="Valid Profit"/>
    <s v="Include"/>
  </r>
  <r>
    <n v="3843"/>
    <s v="Women"/>
    <x v="0"/>
    <x v="0"/>
    <s v="M"/>
    <x v="0"/>
    <x v="0"/>
    <s v="Yes"/>
    <n v="2"/>
    <s v="Sold"/>
    <m/>
    <m/>
    <s v="Invalid"/>
    <s v="Exclude"/>
    <n v="0"/>
    <s v="Insufficient Data"/>
    <s v="Missing Information"/>
    <s v="Exclude"/>
    <m/>
    <s v="Missing Date"/>
    <s v="No"/>
    <s v="Online"/>
    <s v="Hyderabad"/>
    <s v="Hyderabad"/>
    <n v="2882.29"/>
    <s v="Valid Profit"/>
    <s v="Include"/>
  </r>
  <r>
    <n v="3844"/>
    <s v="Women"/>
    <x v="0"/>
    <x v="9"/>
    <s v="M"/>
    <x v="0"/>
    <x v="0"/>
    <s v="Yes"/>
    <n v="1"/>
    <s v="Sold"/>
    <m/>
    <n v="0.32"/>
    <s v="Valid"/>
    <s v="Include"/>
    <n v="0"/>
    <s v="Insufficient Data"/>
    <s v="Missing Information"/>
    <s v="Exclude"/>
    <d v="2024-08-29T00:00:00"/>
    <d v="2024-08-29T00:00:00"/>
    <s v="Yes"/>
    <s v="Online"/>
    <s v="Mumbai"/>
    <s v="Mumbai"/>
    <n v="1073.8"/>
    <s v="Valid Profit"/>
    <s v="Include"/>
  </r>
  <r>
    <n v="3845"/>
    <s v="Kids"/>
    <x v="2"/>
    <x v="7"/>
    <s v="M"/>
    <x v="0"/>
    <x v="0"/>
    <s v="Yes"/>
    <m/>
    <s v="Available"/>
    <m/>
    <m/>
    <s v="Invalid"/>
    <s v="Exclude"/>
    <n v="0"/>
    <s v="Insufficient Data"/>
    <s v="Missing Information"/>
    <s v="Exclude"/>
    <m/>
    <s v="Missing Date"/>
    <s v="No"/>
    <s v="Online"/>
    <s v="Pune"/>
    <s v="Pune"/>
    <n v="968.97"/>
    <s v="Valid Profit"/>
    <s v="Include"/>
  </r>
  <r>
    <n v="3846"/>
    <s v="Women"/>
    <x v="2"/>
    <x v="18"/>
    <n v="6"/>
    <x v="1"/>
    <x v="6"/>
    <s v="Yes"/>
    <m/>
    <s v="Available"/>
    <n v="8357.9599999999991"/>
    <n v="0.28000000000000003"/>
    <s v="Valid"/>
    <s v="Include"/>
    <n v="0"/>
    <s v="Insufficient Data"/>
    <s v="Missing Information"/>
    <s v="Exclude"/>
    <d v="2024-08-31T00:00:00"/>
    <d v="2024-08-31T00:00:00"/>
    <s v="Yes"/>
    <s v="Retail"/>
    <s v="Bangalore"/>
    <s v="Bangalore"/>
    <n v="-306.33"/>
    <s v="Loss Making Sales"/>
    <s v="Exclude"/>
  </r>
  <r>
    <n v="3847"/>
    <s v="Men"/>
    <x v="4"/>
    <x v="12"/>
    <s v="M"/>
    <x v="0"/>
    <x v="0"/>
    <s v="Yes"/>
    <m/>
    <s v="Available"/>
    <n v="5605.99"/>
    <m/>
    <s v="Invalid"/>
    <s v="Exclude"/>
    <n v="0"/>
    <s v="Insufficient Data"/>
    <s v="Missing Information"/>
    <s v="Exclude"/>
    <d v="2024-10-09T00:00:00"/>
    <d v="2024-10-09T00:00:00"/>
    <s v="Yes"/>
    <s v="Retail"/>
    <s v="Delhi"/>
    <s v="Delhi"/>
    <n v="2415.33"/>
    <s v="Valid Profit"/>
    <s v="Include"/>
  </r>
  <r>
    <n v="3848"/>
    <s v="Kids"/>
    <x v="4"/>
    <x v="8"/>
    <s v="L"/>
    <x v="0"/>
    <x v="1"/>
    <s v="Yes"/>
    <m/>
    <s v="Available"/>
    <n v="9250.25"/>
    <n v="1.1399999999999999"/>
    <s v="Invalid"/>
    <s v="Exclude"/>
    <n v="0"/>
    <s v="Insufficient Data"/>
    <s v="Missing Information"/>
    <s v="Exclude"/>
    <d v="2025-07-11T00:00:00"/>
    <d v="2025-07-11T00:00:00"/>
    <s v="Yes"/>
    <s v="Online"/>
    <s v="bengaluru"/>
    <s v="Bengaluru"/>
    <n v="-945.78"/>
    <s v="Loss Making Sales"/>
    <s v="Exclude"/>
  </r>
  <r>
    <n v="3849"/>
    <s v="Men"/>
    <x v="0"/>
    <x v="9"/>
    <s v="XL"/>
    <x v="0"/>
    <x v="2"/>
    <s v="Yes"/>
    <n v="1"/>
    <s v="Sold"/>
    <m/>
    <m/>
    <s v="Invalid"/>
    <s v="Exclude"/>
    <n v="0"/>
    <s v="Insufficient Data"/>
    <s v="Missing Information"/>
    <s v="Exclude"/>
    <m/>
    <s v="Missing Date"/>
    <s v="No"/>
    <s v="Online"/>
    <s v="Pune"/>
    <s v="Pune"/>
    <n v="-671.09"/>
    <s v="Loss Making Sales"/>
    <s v="Exclude"/>
  </r>
  <r>
    <n v="3850"/>
    <s v="Women"/>
    <x v="0"/>
    <x v="0"/>
    <m/>
    <x v="2"/>
    <x v="4"/>
    <s v="No"/>
    <n v="1"/>
    <s v="Sold"/>
    <m/>
    <m/>
    <s v="Invalid"/>
    <s v="Exclude"/>
    <n v="0"/>
    <s v="Insufficient Data"/>
    <s v="Missing Information"/>
    <s v="Exclude"/>
    <d v="2025-06-16T00:00:00"/>
    <d v="2025-06-16T00:00:00"/>
    <s v="Yes"/>
    <s v="Retail"/>
    <s v="Delhi"/>
    <s v="Delhi"/>
    <n v="142.55000000000001"/>
    <s v="Valid Profit"/>
    <s v="Include"/>
  </r>
  <r>
    <n v="2045"/>
    <s v="Kids"/>
    <x v="3"/>
    <x v="16"/>
    <s v="L"/>
    <x v="0"/>
    <x v="1"/>
    <s v="Yes"/>
    <n v="1"/>
    <s v="Sold"/>
    <n v="4891.0200000000004"/>
    <m/>
    <s v="Invalid"/>
    <s v="Exclude"/>
    <n v="0"/>
    <n v="4891.0200000000004"/>
    <s v="Valid Revenue"/>
    <s v="Include"/>
    <m/>
    <s v="Missing Date"/>
    <s v="No"/>
    <s v="Online"/>
    <s v="Kolkata"/>
    <s v="Kolkata"/>
    <n v="-473.08"/>
    <s v="Loss Making Sales"/>
    <s v="Exclude"/>
  </r>
  <r>
    <n v="3852"/>
    <s v="Men"/>
    <x v="2"/>
    <x v="18"/>
    <m/>
    <x v="2"/>
    <x v="4"/>
    <s v="No"/>
    <n v="1"/>
    <s v="Sold"/>
    <n v="7834.8"/>
    <m/>
    <s v="Invalid"/>
    <s v="Exclude"/>
    <n v="0"/>
    <n v="7834.8"/>
    <s v="Valid Revenue"/>
    <s v="Include"/>
    <d v="2024-10-17T00:00:00"/>
    <d v="2024-10-17T00:00:00"/>
    <s v="Yes"/>
    <s v="Online"/>
    <s v="Kolkata"/>
    <s v="Kolkata"/>
    <n v="2786.52"/>
    <s v="Valid Profit"/>
    <s v="Include"/>
  </r>
  <r>
    <n v="3853"/>
    <s v="Women"/>
    <x v="0"/>
    <x v="5"/>
    <s v="L"/>
    <x v="0"/>
    <x v="1"/>
    <s v="Yes"/>
    <n v="1"/>
    <s v="Sold"/>
    <n v="7753.56"/>
    <m/>
    <s v="Invalid"/>
    <s v="Exclude"/>
    <n v="0"/>
    <n v="7753.56"/>
    <s v="Valid Revenue"/>
    <s v="Include"/>
    <m/>
    <s v="Missing Date"/>
    <s v="No"/>
    <s v="Online"/>
    <s v="Kolkata"/>
    <s v="Kolkata"/>
    <n v="2754.32"/>
    <s v="Valid Profit"/>
    <s v="Include"/>
  </r>
  <r>
    <n v="3854"/>
    <s v="Women"/>
    <x v="0"/>
    <x v="5"/>
    <s v="L"/>
    <x v="0"/>
    <x v="1"/>
    <s v="Yes"/>
    <n v="3"/>
    <s v="Sold"/>
    <n v="9569.02"/>
    <m/>
    <s v="Invalid"/>
    <s v="Exclude"/>
    <n v="0"/>
    <n v="28707.06"/>
    <s v="Valid Revenue"/>
    <s v="Include"/>
    <m/>
    <s v="Missing Date"/>
    <s v="No"/>
    <s v="Online"/>
    <s v="Bangalore"/>
    <s v="Bangalore"/>
    <n v="3535.19"/>
    <s v="Valid Profit"/>
    <s v="Include"/>
  </r>
  <r>
    <n v="3855"/>
    <s v="Kids"/>
    <x v="4"/>
    <x v="19"/>
    <s v="M"/>
    <x v="0"/>
    <x v="0"/>
    <s v="Yes"/>
    <m/>
    <s v="Available"/>
    <n v="7104.38"/>
    <n v="0.05"/>
    <s v="Valid"/>
    <s v="Include"/>
    <n v="0"/>
    <s v="Insufficient Data"/>
    <s v="Missing Information"/>
    <s v="Exclude"/>
    <d v="2025-01-31T00:00:00"/>
    <d v="2025-01-31T00:00:00"/>
    <s v="Yes"/>
    <s v="Retail"/>
    <s v="Delhi"/>
    <s v="Delhi"/>
    <n v="-407.89"/>
    <s v="Loss Making Sales"/>
    <s v="Exclude"/>
  </r>
  <r>
    <n v="3856"/>
    <s v="Kids"/>
    <x v="3"/>
    <x v="4"/>
    <n v="12"/>
    <x v="1"/>
    <x v="7"/>
    <s v="Yes"/>
    <m/>
    <s v="Available"/>
    <n v="6943.86"/>
    <m/>
    <s v="Invalid"/>
    <s v="Exclude"/>
    <n v="0"/>
    <s v="Insufficient Data"/>
    <s v="Missing Information"/>
    <s v="Exclude"/>
    <m/>
    <s v="Missing Date"/>
    <s v="No"/>
    <s v="Retail"/>
    <s v="Kolkata"/>
    <s v="Kolkata"/>
    <n v="2612.88"/>
    <s v="Valid Profit"/>
    <s v="Include"/>
  </r>
  <r>
    <n v="3857"/>
    <s v="Women"/>
    <x v="1"/>
    <x v="6"/>
    <m/>
    <x v="2"/>
    <x v="4"/>
    <s v="No"/>
    <m/>
    <s v="Available"/>
    <n v="8490.02"/>
    <n v="0.96"/>
    <s v="Valid"/>
    <s v="Include"/>
    <n v="0"/>
    <s v="Insufficient Data"/>
    <s v="Missing Information"/>
    <s v="Exclude"/>
    <d v="2024-09-04T00:00:00"/>
    <d v="2024-09-04T00:00:00"/>
    <s v="Yes"/>
    <s v="Online"/>
    <s v="Kolkata"/>
    <s v="Kolkata"/>
    <n v="1916.37"/>
    <s v="Valid Profit"/>
    <s v="Include"/>
  </r>
  <r>
    <n v="3858"/>
    <s v="Kids"/>
    <x v="2"/>
    <x v="7"/>
    <s v="L"/>
    <x v="0"/>
    <x v="1"/>
    <s v="Yes"/>
    <n v="2"/>
    <s v="Sold"/>
    <m/>
    <n v="0.87"/>
    <s v="Valid"/>
    <s v="Include"/>
    <n v="0"/>
    <s v="Insufficient Data"/>
    <s v="Missing Information"/>
    <s v="Exclude"/>
    <d v="2024-09-07T00:00:00"/>
    <d v="2024-09-07T00:00:00"/>
    <s v="Yes"/>
    <s v="Online"/>
    <s v="Bangalore"/>
    <s v="Bangalore"/>
    <n v="-485.83"/>
    <s v="Loss Making Sales"/>
    <s v="Exclude"/>
  </r>
  <r>
    <n v="3859"/>
    <s v="Kids"/>
    <x v="2"/>
    <x v="3"/>
    <s v="M"/>
    <x v="0"/>
    <x v="0"/>
    <s v="Yes"/>
    <n v="3"/>
    <s v="Sold"/>
    <m/>
    <m/>
    <s v="Invalid"/>
    <s v="Exclude"/>
    <n v="0"/>
    <s v="Insufficient Data"/>
    <s v="Missing Information"/>
    <s v="Exclude"/>
    <d v="2024-11-20T00:00:00"/>
    <d v="2024-11-20T00:00:00"/>
    <s v="Yes"/>
    <s v="Retail"/>
    <s v="Mumbai"/>
    <s v="Mumbai"/>
    <n v="2907.33"/>
    <s v="Valid Profit"/>
    <s v="Include"/>
  </r>
  <r>
    <n v="3860"/>
    <s v="Men"/>
    <x v="4"/>
    <x v="19"/>
    <n v="7"/>
    <x v="1"/>
    <x v="8"/>
    <s v="Yes"/>
    <n v="3"/>
    <s v="Sold"/>
    <m/>
    <m/>
    <s v="Invalid"/>
    <s v="Exclude"/>
    <n v="0"/>
    <s v="Insufficient Data"/>
    <s v="Missing Information"/>
    <s v="Exclude"/>
    <d v="2025-04-04T00:00:00"/>
    <d v="2025-04-04T00:00:00"/>
    <s v="Yes"/>
    <s v="Online"/>
    <s v="Mumbai"/>
    <s v="Mumbai"/>
    <n v="3441.46"/>
    <s v="Valid Profit"/>
    <s v="Include"/>
  </r>
  <r>
    <n v="3861"/>
    <s v="Men"/>
    <x v="4"/>
    <x v="8"/>
    <n v="6"/>
    <x v="1"/>
    <x v="6"/>
    <s v="Yes"/>
    <n v="4"/>
    <s v="Sold"/>
    <m/>
    <n v="0.46"/>
    <s v="Valid"/>
    <s v="Include"/>
    <n v="0"/>
    <s v="Insufficient Data"/>
    <s v="Missing Information"/>
    <s v="Exclude"/>
    <m/>
    <s v="Missing Date"/>
    <s v="No"/>
    <s v="Retail"/>
    <s v="Hyderabad"/>
    <s v="Hyderabad"/>
    <n v="419.79"/>
    <s v="Valid Profit"/>
    <s v="Include"/>
  </r>
  <r>
    <n v="3862"/>
    <s v="Kids"/>
    <x v="2"/>
    <x v="17"/>
    <s v="L"/>
    <x v="0"/>
    <x v="1"/>
    <s v="Yes"/>
    <n v="1"/>
    <s v="Sold"/>
    <m/>
    <n v="0.61"/>
    <s v="Valid"/>
    <s v="Include"/>
    <n v="0"/>
    <s v="Insufficient Data"/>
    <s v="Missing Information"/>
    <s v="Exclude"/>
    <d v="2023-11-17T00:00:00"/>
    <d v="2023-11-17T00:00:00"/>
    <s v="Yes"/>
    <s v="Online"/>
    <s v="Delhi"/>
    <s v="Delhi"/>
    <n v="3454.42"/>
    <s v="Valid Profit"/>
    <s v="Include"/>
  </r>
  <r>
    <n v="3863"/>
    <s v="Women"/>
    <x v="0"/>
    <x v="5"/>
    <s v="XL"/>
    <x v="0"/>
    <x v="2"/>
    <s v="Yes"/>
    <m/>
    <s v="Available"/>
    <n v="6358.33"/>
    <m/>
    <s v="Invalid"/>
    <s v="Exclude"/>
    <n v="0"/>
    <s v="Insufficient Data"/>
    <s v="Missing Information"/>
    <s v="Exclude"/>
    <d v="2025-06-28T00:00:00"/>
    <d v="2025-06-28T00:00:00"/>
    <s v="Yes"/>
    <s v="Retail"/>
    <s v="Hyderabad"/>
    <s v="Hyderabad"/>
    <n v="290.35000000000002"/>
    <s v="Valid Profit"/>
    <s v="Include"/>
  </r>
  <r>
    <n v="3864"/>
    <s v="Women"/>
    <x v="0"/>
    <x v="0"/>
    <n v="7"/>
    <x v="1"/>
    <x v="8"/>
    <s v="Yes"/>
    <m/>
    <s v="Available"/>
    <m/>
    <m/>
    <s v="Invalid"/>
    <s v="Exclude"/>
    <n v="0"/>
    <s v="Insufficient Data"/>
    <s v="Missing Information"/>
    <s v="Exclude"/>
    <d v="2025-05-01T00:00:00"/>
    <d v="2025-05-01T00:00:00"/>
    <s v="Yes"/>
    <s v="Retail"/>
    <s v="Delhi"/>
    <s v="Delhi"/>
    <n v="2972.96"/>
    <s v="Valid Profit"/>
    <s v="Include"/>
  </r>
  <r>
    <n v="3865"/>
    <s v="Men"/>
    <x v="0"/>
    <x v="14"/>
    <s v="L"/>
    <x v="0"/>
    <x v="1"/>
    <s v="Yes"/>
    <n v="2"/>
    <s v="Sold"/>
    <n v="7356.92"/>
    <m/>
    <s v="Invalid"/>
    <s v="Exclude"/>
    <n v="0"/>
    <n v="14713.84"/>
    <s v="Valid Revenue"/>
    <s v="Include"/>
    <m/>
    <s v="Missing Date"/>
    <s v="No"/>
    <s v="Online"/>
    <s v="Hyderabad"/>
    <s v="Hyderabad"/>
    <n v="-1144.1600000000001"/>
    <s v="Loss Making Sales"/>
    <s v="Exclude"/>
  </r>
  <r>
    <n v="3866"/>
    <s v="Women"/>
    <x v="4"/>
    <x v="19"/>
    <m/>
    <x v="2"/>
    <x v="4"/>
    <s v="No"/>
    <n v="3"/>
    <s v="Sold"/>
    <m/>
    <n v="0.64"/>
    <s v="Valid"/>
    <s v="Include"/>
    <n v="0"/>
    <s v="Insufficient Data"/>
    <s v="Missing Information"/>
    <s v="Exclude"/>
    <d v="2025-02-14T00:00:00"/>
    <d v="2025-02-14T00:00:00"/>
    <s v="Yes"/>
    <s v="Retail"/>
    <s v="Kolkata"/>
    <s v="Kolkata"/>
    <n v="2985.34"/>
    <s v="Valid Profit"/>
    <s v="Include"/>
  </r>
  <r>
    <n v="3867"/>
    <s v="Kids"/>
    <x v="2"/>
    <x v="7"/>
    <s v="XL"/>
    <x v="0"/>
    <x v="2"/>
    <s v="Yes"/>
    <m/>
    <s v="Available"/>
    <m/>
    <m/>
    <s v="Invalid"/>
    <s v="Exclude"/>
    <n v="0"/>
    <s v="Insufficient Data"/>
    <s v="Missing Information"/>
    <s v="Exclude"/>
    <d v="2024-10-04T00:00:00"/>
    <d v="2024-10-04T00:00:00"/>
    <s v="Yes"/>
    <s v="Online"/>
    <s v="bengaluru"/>
    <s v="Bengaluru"/>
    <n v="3405.94"/>
    <s v="Valid Profit"/>
    <s v="Include"/>
  </r>
  <r>
    <n v="3868"/>
    <s v="Women"/>
    <x v="3"/>
    <x v="11"/>
    <n v="11"/>
    <x v="1"/>
    <x v="3"/>
    <s v="Yes"/>
    <n v="0"/>
    <s v="Available"/>
    <n v="3554.76"/>
    <n v="0.51"/>
    <s v="Valid"/>
    <s v="Include"/>
    <n v="0"/>
    <n v="0"/>
    <s v="No Recorded Revenue"/>
    <s v="Exclude"/>
    <d v="2025-04-27T00:00:00"/>
    <d v="2025-04-27T00:00:00"/>
    <s v="Yes"/>
    <s v="Online"/>
    <s v="Bangalore"/>
    <s v="Bangalore"/>
    <n v="-593.5"/>
    <s v="Loss Making Sales"/>
    <s v="Exclude"/>
  </r>
  <r>
    <n v="3869"/>
    <s v="Women"/>
    <x v="4"/>
    <x v="19"/>
    <s v="L"/>
    <x v="0"/>
    <x v="1"/>
    <s v="Yes"/>
    <n v="3"/>
    <s v="Sold"/>
    <n v="7599.38"/>
    <n v="1.17"/>
    <s v="Invalid"/>
    <s v="Exclude"/>
    <n v="-3875.68"/>
    <s v="Insufficient Data"/>
    <s v="Missing Information"/>
    <s v="Exclude"/>
    <m/>
    <s v="Missing Date"/>
    <s v="No"/>
    <s v="Retail"/>
    <s v="Delhi"/>
    <s v="Delhi"/>
    <n v="-633.80999999999995"/>
    <s v="Loss Making Sales"/>
    <s v="Exclude"/>
  </r>
  <r>
    <n v="3870"/>
    <s v="Women"/>
    <x v="0"/>
    <x v="14"/>
    <s v="M"/>
    <x v="0"/>
    <x v="0"/>
    <s v="Yes"/>
    <m/>
    <s v="Available"/>
    <n v="6944.2"/>
    <m/>
    <s v="Invalid"/>
    <s v="Exclude"/>
    <n v="0"/>
    <s v="Insufficient Data"/>
    <s v="Missing Information"/>
    <s v="Exclude"/>
    <d v="2025-05-17T00:00:00"/>
    <d v="2025-05-17T00:00:00"/>
    <s v="Yes"/>
    <s v="Online"/>
    <s v="Hyderabad"/>
    <s v="Hyderabad"/>
    <n v="764.21"/>
    <s v="Valid Profit"/>
    <s v="Include"/>
  </r>
  <r>
    <n v="3871"/>
    <s v="Women"/>
    <x v="0"/>
    <x v="0"/>
    <s v="XL"/>
    <x v="0"/>
    <x v="2"/>
    <s v="Yes"/>
    <n v="3"/>
    <s v="Sold"/>
    <m/>
    <m/>
    <s v="Invalid"/>
    <s v="Exclude"/>
    <n v="0"/>
    <s v="Insufficient Data"/>
    <s v="Missing Information"/>
    <s v="Exclude"/>
    <d v="2024-09-17T00:00:00"/>
    <d v="2024-09-17T00:00:00"/>
    <s v="Yes"/>
    <s v="Retail"/>
    <s v="Delhi"/>
    <s v="Delhi"/>
    <n v="1773.99"/>
    <s v="Valid Profit"/>
    <s v="Include"/>
  </r>
  <r>
    <n v="3872"/>
    <s v="Women"/>
    <x v="0"/>
    <x v="0"/>
    <m/>
    <x v="2"/>
    <x v="4"/>
    <s v="No"/>
    <m/>
    <s v="Available"/>
    <n v="8517.6200000000008"/>
    <m/>
    <s v="Invalid"/>
    <s v="Exclude"/>
    <n v="0"/>
    <s v="Insufficient Data"/>
    <s v="Missing Information"/>
    <s v="Exclude"/>
    <m/>
    <s v="Missing Date"/>
    <s v="No"/>
    <s v="Retail"/>
    <s v="Delhi"/>
    <s v="Delhi"/>
    <n v="962.82"/>
    <s v="Valid Profit"/>
    <s v="Include"/>
  </r>
  <r>
    <n v="3873"/>
    <s v="Men"/>
    <x v="1"/>
    <x v="1"/>
    <s v="M"/>
    <x v="0"/>
    <x v="0"/>
    <s v="Yes"/>
    <n v="3"/>
    <s v="Sold"/>
    <m/>
    <m/>
    <s v="Invalid"/>
    <s v="Exclude"/>
    <n v="0"/>
    <s v="Insufficient Data"/>
    <s v="Missing Information"/>
    <s v="Exclude"/>
    <m/>
    <s v="Missing Date"/>
    <s v="No"/>
    <s v="Online"/>
    <s v="bengaluru"/>
    <s v="Bengaluru"/>
    <n v="996.15"/>
    <s v="Valid Profit"/>
    <s v="Include"/>
  </r>
  <r>
    <n v="3874"/>
    <s v="Women"/>
    <x v="4"/>
    <x v="19"/>
    <s v="XL"/>
    <x v="0"/>
    <x v="2"/>
    <s v="Yes"/>
    <n v="4"/>
    <s v="Sold"/>
    <n v="3305.6"/>
    <n v="0.7"/>
    <s v="Valid"/>
    <s v="Include"/>
    <n v="3966.72"/>
    <n v="3966.7200000000003"/>
    <s v="Valid Revenue"/>
    <s v="Include"/>
    <d v="2024-08-27T00:00:00"/>
    <d v="2024-08-27T00:00:00"/>
    <s v="Yes"/>
    <s v="Online"/>
    <s v="Kolkata"/>
    <s v="Kolkata"/>
    <n v="1605.13"/>
    <s v="Valid Profit"/>
    <s v="Include"/>
  </r>
  <r>
    <n v="3875"/>
    <s v="Women"/>
    <x v="4"/>
    <x v="19"/>
    <s v="L"/>
    <x v="0"/>
    <x v="1"/>
    <s v="Yes"/>
    <n v="0"/>
    <s v="Available"/>
    <n v="3304.18"/>
    <n v="0.9"/>
    <s v="Valid"/>
    <s v="Include"/>
    <n v="0"/>
    <n v="0"/>
    <s v="No Recorded Revenue"/>
    <s v="Exclude"/>
    <m/>
    <s v="Missing Date"/>
    <s v="No"/>
    <s v="Retail"/>
    <s v="Pune"/>
    <s v="Pune"/>
    <n v="3345.28"/>
    <s v="Invalid Profit"/>
    <s v="Exclude"/>
  </r>
  <r>
    <n v="3876"/>
    <s v="Men"/>
    <x v="1"/>
    <x v="15"/>
    <s v="XL"/>
    <x v="0"/>
    <x v="2"/>
    <s v="Yes"/>
    <n v="-1"/>
    <s v="Check Return/Refund"/>
    <n v="4310.8999999999996"/>
    <m/>
    <s v="Invalid"/>
    <s v="Exclude"/>
    <n v="0"/>
    <n v="-4310.8999999999996"/>
    <s v="Negative Revenue"/>
    <s v="Exclude"/>
    <d v="2024-12-24T00:00:00"/>
    <d v="2024-12-24T00:00:00"/>
    <s v="Yes"/>
    <s v="Retail"/>
    <s v="Hyderabad"/>
    <s v="Hyderabad"/>
    <n v="3835.88"/>
    <s v="Invalid Profit"/>
    <s v="Exclude"/>
  </r>
  <r>
    <n v="3877"/>
    <s v="Men"/>
    <x v="0"/>
    <x v="0"/>
    <m/>
    <x v="2"/>
    <x v="4"/>
    <s v="No"/>
    <m/>
    <s v="Available"/>
    <m/>
    <m/>
    <s v="Invalid"/>
    <s v="Exclude"/>
    <n v="0"/>
    <s v="Insufficient Data"/>
    <s v="Missing Information"/>
    <s v="Exclude"/>
    <d v="2025-03-18T00:00:00"/>
    <d v="2025-03-18T00:00:00"/>
    <s v="Yes"/>
    <s v="Online"/>
    <s v="Delhi"/>
    <s v="Delhi"/>
    <n v="2594.37"/>
    <s v="Invalid Profit"/>
    <s v="Exclude"/>
  </r>
  <r>
    <n v="3878"/>
    <s v="Men"/>
    <x v="3"/>
    <x v="10"/>
    <s v="XL"/>
    <x v="0"/>
    <x v="2"/>
    <s v="Yes"/>
    <m/>
    <s v="Available"/>
    <n v="3224.56"/>
    <m/>
    <s v="Invalid"/>
    <s v="Exclude"/>
    <n v="0"/>
    <s v="Insufficient Data"/>
    <s v="Missing Information"/>
    <s v="Exclude"/>
    <d v="2024-08-13T00:00:00"/>
    <d v="2024-08-13T00:00:00"/>
    <s v="Yes"/>
    <s v="Retail"/>
    <s v="Kolkata"/>
    <s v="Kolkata"/>
    <n v="2178.2199999999998"/>
    <s v="Invalid Profit"/>
    <s v="Exclude"/>
  </r>
  <r>
    <n v="3879"/>
    <s v="Men"/>
    <x v="0"/>
    <x v="5"/>
    <n v="11"/>
    <x v="1"/>
    <x v="3"/>
    <s v="Yes"/>
    <n v="0"/>
    <s v="Available"/>
    <n v="6473.43"/>
    <n v="0.1"/>
    <s v="Valid"/>
    <s v="Include"/>
    <n v="0"/>
    <n v="0"/>
    <s v="No Recorded Revenue"/>
    <s v="Exclude"/>
    <m/>
    <s v="Missing Date"/>
    <s v="No"/>
    <s v="Retail"/>
    <s v="Pune"/>
    <s v="Pune"/>
    <n v="2954.36"/>
    <s v="Invalid Profit"/>
    <s v="Exclude"/>
  </r>
  <r>
    <n v="3880"/>
    <s v="Kids"/>
    <x v="1"/>
    <x v="2"/>
    <m/>
    <x v="2"/>
    <x v="4"/>
    <s v="No"/>
    <n v="0"/>
    <s v="Available"/>
    <m/>
    <n v="1.1000000000000001"/>
    <s v="Invalid"/>
    <s v="Exclude"/>
    <n v="0"/>
    <s v="Insufficient Data"/>
    <s v="Missing Information"/>
    <s v="Exclude"/>
    <d v="2025-02-25T00:00:00"/>
    <d v="2025-02-25T00:00:00"/>
    <s v="Yes"/>
    <s v="Online"/>
    <s v="Mumbai"/>
    <s v="Mumbai"/>
    <n v="-185.41"/>
    <s v="Loss Making Sales"/>
    <s v="Exclude"/>
  </r>
  <r>
    <n v="3881"/>
    <s v="Women"/>
    <x v="0"/>
    <x v="0"/>
    <m/>
    <x v="2"/>
    <x v="4"/>
    <s v="No"/>
    <n v="3"/>
    <s v="Sold"/>
    <n v="3656.98"/>
    <n v="0.06"/>
    <s v="Valid"/>
    <s v="Include"/>
    <n v="10312.68"/>
    <n v="10312.6836"/>
    <s v="Valid Revenue"/>
    <s v="Include"/>
    <m/>
    <s v="Missing Date"/>
    <s v="No"/>
    <s v="Online"/>
    <s v="Hyderabad"/>
    <s v="Hyderabad"/>
    <n v="1953.91"/>
    <s v="Invalid Profit"/>
    <s v="Exclude"/>
  </r>
  <r>
    <n v="3882"/>
    <s v="Men"/>
    <x v="1"/>
    <x v="1"/>
    <s v="M"/>
    <x v="0"/>
    <x v="0"/>
    <s v="Yes"/>
    <m/>
    <s v="Available"/>
    <n v="7237.49"/>
    <m/>
    <s v="Invalid"/>
    <s v="Exclude"/>
    <n v="0"/>
    <s v="Insufficient Data"/>
    <s v="Missing Information"/>
    <s v="Exclude"/>
    <m/>
    <s v="Missing Date"/>
    <s v="No"/>
    <s v="Online"/>
    <s v="Bangalore"/>
    <s v="Bangalore"/>
    <n v="-376.24"/>
    <s v="Loss Making Sales"/>
    <s v="Exclude"/>
  </r>
  <r>
    <n v="3883"/>
    <s v="Kids"/>
    <x v="1"/>
    <x v="2"/>
    <s v="M"/>
    <x v="0"/>
    <x v="0"/>
    <s v="Yes"/>
    <m/>
    <s v="Available"/>
    <n v="8737.43"/>
    <m/>
    <s v="Invalid"/>
    <s v="Exclude"/>
    <n v="0"/>
    <s v="Insufficient Data"/>
    <s v="Missing Information"/>
    <s v="Exclude"/>
    <d v="2025-05-10T00:00:00"/>
    <d v="2025-05-10T00:00:00"/>
    <s v="Yes"/>
    <s v="Retail"/>
    <s v="Delhi"/>
    <s v="Delhi"/>
    <n v="-1174.75"/>
    <s v="Loss Making Sales"/>
    <s v="Exclude"/>
  </r>
  <r>
    <n v="2012"/>
    <s v="Men"/>
    <x v="4"/>
    <x v="8"/>
    <s v="XL"/>
    <x v="0"/>
    <x v="2"/>
    <s v="Yes"/>
    <m/>
    <s v="Available"/>
    <m/>
    <m/>
    <s v="Invalid"/>
    <s v="Exclude"/>
    <n v="0"/>
    <s v="Insufficient Data"/>
    <s v="Missing Information"/>
    <s v="Exclude"/>
    <d v="2025-03-30T00:00:00"/>
    <d v="2025-03-30T00:00:00"/>
    <s v="Yes"/>
    <s v="Retail"/>
    <s v="Bangalore"/>
    <s v="Bangalore"/>
    <n v="-685.96"/>
    <s v="Loss Making Sales"/>
    <s v="Exclude"/>
  </r>
  <r>
    <n v="3885"/>
    <s v="Men"/>
    <x v="0"/>
    <x v="9"/>
    <s v="XL"/>
    <x v="0"/>
    <x v="2"/>
    <s v="Yes"/>
    <n v="2"/>
    <s v="Sold"/>
    <m/>
    <m/>
    <s v="Invalid"/>
    <s v="Exclude"/>
    <n v="0"/>
    <s v="Insufficient Data"/>
    <s v="Missing Information"/>
    <s v="Exclude"/>
    <d v="2024-11-10T00:00:00"/>
    <d v="2024-11-10T00:00:00"/>
    <s v="Yes"/>
    <s v="Online"/>
    <s v="bengaluru"/>
    <s v="Bengaluru"/>
    <n v="-512.97"/>
    <s v="Loss Making Sales"/>
    <s v="Exclude"/>
  </r>
  <r>
    <n v="3886"/>
    <s v="Kids"/>
    <x v="4"/>
    <x v="12"/>
    <n v="8"/>
    <x v="1"/>
    <x v="10"/>
    <s v="Yes"/>
    <m/>
    <s v="Available"/>
    <n v="4967.6899999999996"/>
    <m/>
    <s v="Invalid"/>
    <s v="Exclude"/>
    <n v="0"/>
    <s v="Insufficient Data"/>
    <s v="Missing Information"/>
    <s v="Exclude"/>
    <d v="2025-01-16T00:00:00"/>
    <d v="2025-01-16T00:00:00"/>
    <s v="Yes"/>
    <s v="Retail"/>
    <s v="Delhi"/>
    <s v="Delhi"/>
    <n v="-136.16"/>
    <s v="Loss Making Sales"/>
    <s v="Exclude"/>
  </r>
  <r>
    <n v="3887"/>
    <s v="Women"/>
    <x v="4"/>
    <x v="13"/>
    <n v="10"/>
    <x v="1"/>
    <x v="9"/>
    <s v="Yes"/>
    <n v="4"/>
    <s v="Sold"/>
    <m/>
    <m/>
    <s v="Invalid"/>
    <s v="Exclude"/>
    <n v="0"/>
    <s v="Insufficient Data"/>
    <s v="Missing Information"/>
    <s v="Exclude"/>
    <d v="2025-06-07T00:00:00"/>
    <d v="2025-06-07T00:00:00"/>
    <s v="Yes"/>
    <s v="Online"/>
    <s v="Mumbai"/>
    <s v="Mumbai"/>
    <n v="3824.51"/>
    <s v="Valid Profit"/>
    <s v="Include"/>
  </r>
  <r>
    <n v="3888"/>
    <s v="Kids"/>
    <x v="0"/>
    <x v="14"/>
    <m/>
    <x v="2"/>
    <x v="4"/>
    <s v="No"/>
    <m/>
    <s v="Available"/>
    <n v="3737.67"/>
    <m/>
    <s v="Invalid"/>
    <s v="Exclude"/>
    <n v="0"/>
    <s v="Insufficient Data"/>
    <s v="Missing Information"/>
    <s v="Exclude"/>
    <d v="2024-12-30T00:00:00"/>
    <d v="2024-12-30T00:00:00"/>
    <s v="Yes"/>
    <s v="Online"/>
    <s v="Mumbai"/>
    <s v="Mumbai"/>
    <n v="-341.37"/>
    <s v="Loss Making Sales"/>
    <s v="Exclude"/>
  </r>
  <r>
    <n v="3889"/>
    <s v="Kids"/>
    <x v="1"/>
    <x v="15"/>
    <m/>
    <x v="2"/>
    <x v="4"/>
    <s v="No"/>
    <m/>
    <s v="Available"/>
    <n v="8925.2900000000009"/>
    <n v="0.05"/>
    <s v="Valid"/>
    <s v="Include"/>
    <n v="0"/>
    <s v="Insufficient Data"/>
    <s v="Missing Information"/>
    <s v="Exclude"/>
    <d v="2024-07-24T00:00:00"/>
    <d v="2024-07-24T00:00:00"/>
    <s v="Yes"/>
    <s v="Online"/>
    <s v="Kolkata"/>
    <s v="Kolkata"/>
    <n v="-407.63"/>
    <s v="Loss Making Sales"/>
    <s v="Exclude"/>
  </r>
  <r>
    <n v="3890"/>
    <s v="Women"/>
    <x v="0"/>
    <x v="14"/>
    <s v="XL"/>
    <x v="0"/>
    <x v="2"/>
    <s v="Yes"/>
    <m/>
    <s v="Available"/>
    <n v="4392.78"/>
    <m/>
    <s v="Invalid"/>
    <s v="Exclude"/>
    <n v="0"/>
    <s v="Insufficient Data"/>
    <s v="Missing Information"/>
    <s v="Exclude"/>
    <d v="2025-01-10T00:00:00"/>
    <d v="2025-01-10T00:00:00"/>
    <s v="Yes"/>
    <s v="Online"/>
    <s v="Delhi"/>
    <s v="Delhi"/>
    <n v="676.44"/>
    <s v="Valid Profit"/>
    <s v="Include"/>
  </r>
  <r>
    <n v="3891"/>
    <s v="Men"/>
    <x v="0"/>
    <x v="14"/>
    <s v="L"/>
    <x v="0"/>
    <x v="1"/>
    <s v="Yes"/>
    <n v="0"/>
    <s v="Available"/>
    <n v="9453.17"/>
    <m/>
    <s v="Invalid"/>
    <s v="Exclude"/>
    <n v="0"/>
    <n v="0"/>
    <s v="No Recorded Revenue"/>
    <s v="Exclude"/>
    <d v="2025-02-13T00:00:00"/>
    <d v="2025-02-13T00:00:00"/>
    <s v="Yes"/>
    <s v="Retail"/>
    <s v="Bangalore"/>
    <s v="Bangalore"/>
    <n v="3832.99"/>
    <s v="Invalid Profit"/>
    <s v="Exclude"/>
  </r>
  <r>
    <n v="3892"/>
    <s v="Kids"/>
    <x v="0"/>
    <x v="5"/>
    <s v="M"/>
    <x v="0"/>
    <x v="0"/>
    <s v="Yes"/>
    <m/>
    <s v="Available"/>
    <m/>
    <m/>
    <s v="Invalid"/>
    <s v="Exclude"/>
    <n v="0"/>
    <s v="Insufficient Data"/>
    <s v="Missing Information"/>
    <s v="Exclude"/>
    <m/>
    <s v="Missing Date"/>
    <s v="No"/>
    <s v="Online"/>
    <s v="Delhi"/>
    <s v="Delhi"/>
    <n v="2262.3000000000002"/>
    <s v="Valid Profit"/>
    <s v="Include"/>
  </r>
  <r>
    <n v="3893"/>
    <s v="Men"/>
    <x v="4"/>
    <x v="8"/>
    <m/>
    <x v="2"/>
    <x v="4"/>
    <s v="No"/>
    <m/>
    <s v="Available"/>
    <m/>
    <n v="1.22"/>
    <s v="Invalid"/>
    <s v="Exclude"/>
    <n v="0"/>
    <s v="Insufficient Data"/>
    <s v="Missing Information"/>
    <s v="Exclude"/>
    <d v="2025-07-13T00:00:00"/>
    <d v="2025-07-13T00:00:00"/>
    <s v="Yes"/>
    <s v="Retail"/>
    <s v="Delhi"/>
    <s v="Delhi"/>
    <n v="2784.1"/>
    <s v="Invalid Profit"/>
    <s v="Exclude"/>
  </r>
  <r>
    <n v="3894"/>
    <s v="Women"/>
    <x v="1"/>
    <x v="2"/>
    <n v="11"/>
    <x v="1"/>
    <x v="3"/>
    <s v="Yes"/>
    <n v="-1"/>
    <s v="Check Return/Refund"/>
    <n v="5255.98"/>
    <n v="1.03"/>
    <s v="Invalid"/>
    <s v="Exclude"/>
    <n v="157.68"/>
    <s v="Insufficient Data"/>
    <s v="Missing Information"/>
    <s v="Exclude"/>
    <d v="2024-06-08T00:00:00"/>
    <d v="2024-06-08T00:00:00"/>
    <s v="Yes"/>
    <s v="Online"/>
    <s v="Pune"/>
    <s v="Pune"/>
    <n v="-1067.96"/>
    <s v="Loss Making Sales"/>
    <s v="Exclude"/>
  </r>
  <r>
    <n v="3895"/>
    <s v="Men"/>
    <x v="1"/>
    <x v="1"/>
    <s v="XL"/>
    <x v="0"/>
    <x v="2"/>
    <s v="Yes"/>
    <n v="-1"/>
    <s v="Check Return/Refund"/>
    <m/>
    <m/>
    <s v="Invalid"/>
    <s v="Exclude"/>
    <n v="0"/>
    <s v="Insufficient Data"/>
    <s v="Missing Information"/>
    <s v="Exclude"/>
    <d v="2025-02-15T00:00:00"/>
    <d v="2025-02-15T00:00:00"/>
    <s v="Yes"/>
    <s v="Online"/>
    <s v="Hyderabad"/>
    <s v="Hyderabad"/>
    <n v="366.35"/>
    <s v="Valid Profit"/>
    <s v="Include"/>
  </r>
  <r>
    <n v="3896"/>
    <s v="Men"/>
    <x v="4"/>
    <x v="12"/>
    <m/>
    <x v="2"/>
    <x v="4"/>
    <s v="No"/>
    <m/>
    <s v="Available"/>
    <n v="6289.82"/>
    <n v="0.94"/>
    <s v="Valid"/>
    <s v="Include"/>
    <n v="0"/>
    <s v="Insufficient Data"/>
    <s v="Missing Information"/>
    <s v="Exclude"/>
    <m/>
    <s v="Missing Date"/>
    <s v="No"/>
    <s v="Online"/>
    <s v="Mumbai"/>
    <s v="Mumbai"/>
    <n v="209.79"/>
    <s v="Valid Profit"/>
    <s v="Include"/>
  </r>
  <r>
    <n v="3897"/>
    <s v="Women"/>
    <x v="1"/>
    <x v="1"/>
    <n v="8"/>
    <x v="1"/>
    <x v="10"/>
    <s v="Yes"/>
    <n v="2"/>
    <s v="Sold"/>
    <n v="6050.27"/>
    <n v="0.69"/>
    <s v="Valid"/>
    <s v="Include"/>
    <n v="3751.17"/>
    <n v="3751.1674000000007"/>
    <s v="Valid Revenue"/>
    <s v="Include"/>
    <m/>
    <s v="Missing Date"/>
    <s v="No"/>
    <s v="Retail"/>
    <s v="Delhi"/>
    <s v="Delhi"/>
    <n v="3332.49"/>
    <s v="Valid Profit"/>
    <s v="Include"/>
  </r>
  <r>
    <n v="3898"/>
    <s v="Men"/>
    <x v="4"/>
    <x v="19"/>
    <s v="L"/>
    <x v="0"/>
    <x v="1"/>
    <s v="Yes"/>
    <n v="1"/>
    <s v="Sold"/>
    <m/>
    <n v="7.0000000000000007E-2"/>
    <s v="Valid"/>
    <s v="Include"/>
    <n v="0"/>
    <s v="Insufficient Data"/>
    <s v="Missing Information"/>
    <s v="Exclude"/>
    <d v="2025-02-27T00:00:00"/>
    <d v="2025-02-27T00:00:00"/>
    <s v="Yes"/>
    <s v="Retail"/>
    <s v="Hyderabad"/>
    <s v="Hyderabad"/>
    <n v="1353.92"/>
    <s v="Valid Profit"/>
    <s v="Include"/>
  </r>
  <r>
    <n v="3899"/>
    <s v="Men"/>
    <x v="4"/>
    <x v="13"/>
    <s v="L"/>
    <x v="0"/>
    <x v="1"/>
    <s v="Yes"/>
    <n v="1"/>
    <s v="Sold"/>
    <m/>
    <n v="0.75"/>
    <s v="Valid"/>
    <s v="Include"/>
    <n v="0"/>
    <s v="Insufficient Data"/>
    <s v="Missing Information"/>
    <s v="Exclude"/>
    <m/>
    <s v="Missing Date"/>
    <s v="No"/>
    <s v="Retail"/>
    <s v="Pune"/>
    <s v="Pune"/>
    <n v="-579.76"/>
    <s v="Loss Making Sales"/>
    <s v="Exclude"/>
  </r>
  <r>
    <n v="3900"/>
    <s v="Men"/>
    <x v="4"/>
    <x v="13"/>
    <s v="M"/>
    <x v="0"/>
    <x v="0"/>
    <s v="Yes"/>
    <n v="3"/>
    <s v="Sold"/>
    <n v="9599.44"/>
    <m/>
    <s v="Invalid"/>
    <s v="Exclude"/>
    <n v="0"/>
    <n v="28798.32"/>
    <s v="Valid Revenue"/>
    <s v="Include"/>
    <d v="2024-11-01T00:00:00"/>
    <d v="2024-11-01T00:00:00"/>
    <s v="Yes"/>
    <s v="Retail"/>
    <s v="Delhi"/>
    <s v="Delhi"/>
    <n v="-553.29999999999995"/>
    <s v="Loss Making Sales"/>
    <s v="Exclude"/>
  </r>
  <r>
    <n v="3901"/>
    <s v="Men"/>
    <x v="3"/>
    <x v="10"/>
    <s v="XL"/>
    <x v="0"/>
    <x v="2"/>
    <s v="Yes"/>
    <m/>
    <s v="Available"/>
    <m/>
    <n v="0.12"/>
    <s v="Valid"/>
    <s v="Include"/>
    <n v="0"/>
    <s v="Insufficient Data"/>
    <s v="Missing Information"/>
    <s v="Exclude"/>
    <d v="2025-04-30T00:00:00"/>
    <d v="2025-04-30T00:00:00"/>
    <s v="Yes"/>
    <s v="Retail"/>
    <s v="Mumbai"/>
    <s v="Mumbai"/>
    <n v="1461.25"/>
    <s v="Valid Profit"/>
    <s v="Include"/>
  </r>
  <r>
    <n v="3902"/>
    <s v="Men"/>
    <x v="3"/>
    <x v="16"/>
    <s v="XL"/>
    <x v="0"/>
    <x v="2"/>
    <s v="Yes"/>
    <m/>
    <s v="Available"/>
    <m/>
    <n v="0.85"/>
    <s v="Valid"/>
    <s v="Include"/>
    <n v="0"/>
    <s v="Insufficient Data"/>
    <s v="Missing Information"/>
    <s v="Exclude"/>
    <d v="2025-01-02T00:00:00"/>
    <d v="2025-01-02T00:00:00"/>
    <s v="Yes"/>
    <s v="Online"/>
    <s v="Kolkata"/>
    <s v="Kolkata"/>
    <n v="3175.54"/>
    <s v="Valid Profit"/>
    <s v="Include"/>
  </r>
  <r>
    <n v="3903"/>
    <s v="Kids"/>
    <x v="3"/>
    <x v="4"/>
    <n v="9"/>
    <x v="1"/>
    <x v="5"/>
    <s v="Yes"/>
    <m/>
    <s v="Available"/>
    <m/>
    <m/>
    <s v="Invalid"/>
    <s v="Exclude"/>
    <n v="0"/>
    <s v="Insufficient Data"/>
    <s v="Missing Information"/>
    <s v="Exclude"/>
    <m/>
    <s v="Missing Date"/>
    <s v="No"/>
    <s v="Online"/>
    <s v="Pune"/>
    <s v="Pune"/>
    <n v="-101.29"/>
    <s v="Loss Making Sales"/>
    <s v="Exclude"/>
  </r>
  <r>
    <n v="3904"/>
    <s v="Kids"/>
    <x v="1"/>
    <x v="15"/>
    <s v="L"/>
    <x v="0"/>
    <x v="1"/>
    <s v="Yes"/>
    <n v="2"/>
    <s v="Sold"/>
    <n v="7775.87"/>
    <m/>
    <s v="Invalid"/>
    <s v="Exclude"/>
    <n v="0"/>
    <n v="15551.74"/>
    <s v="Valid Revenue"/>
    <s v="Include"/>
    <d v="2025-05-28T00:00:00"/>
    <d v="2025-05-28T00:00:00"/>
    <s v="Yes"/>
    <s v="Retail"/>
    <s v="Bangalore"/>
    <s v="Bangalore"/>
    <n v="1143.1099999999999"/>
    <s v="Valid Profit"/>
    <s v="Include"/>
  </r>
  <r>
    <n v="3905"/>
    <s v="Women"/>
    <x v="1"/>
    <x v="1"/>
    <n v="7"/>
    <x v="1"/>
    <x v="8"/>
    <s v="Yes"/>
    <m/>
    <s v="Available"/>
    <m/>
    <m/>
    <s v="Invalid"/>
    <s v="Exclude"/>
    <n v="0"/>
    <s v="Insufficient Data"/>
    <s v="Missing Information"/>
    <s v="Exclude"/>
    <d v="2024-12-10T00:00:00"/>
    <d v="2024-12-10T00:00:00"/>
    <s v="Yes"/>
    <s v="Retail"/>
    <s v="Kolkata"/>
    <s v="Kolkata"/>
    <n v="3926.59"/>
    <s v="Valid Profit"/>
    <s v="Include"/>
  </r>
  <r>
    <n v="3906"/>
    <s v="Men"/>
    <x v="2"/>
    <x v="17"/>
    <s v="XL"/>
    <x v="0"/>
    <x v="2"/>
    <s v="Yes"/>
    <n v="4"/>
    <s v="Sold"/>
    <n v="7588.77"/>
    <n v="0.14000000000000001"/>
    <s v="Valid"/>
    <s v="Include"/>
    <n v="26105.37"/>
    <n v="26105.3688"/>
    <s v="Valid Revenue"/>
    <s v="Include"/>
    <d v="2024-09-04T00:00:00"/>
    <d v="2024-09-04T00:00:00"/>
    <s v="Yes"/>
    <s v="Online"/>
    <s v="Hyderabad"/>
    <s v="Hyderabad"/>
    <n v="3435.73"/>
    <s v="Valid Profit"/>
    <s v="Include"/>
  </r>
  <r>
    <n v="3907"/>
    <s v="Women"/>
    <x v="3"/>
    <x v="4"/>
    <s v="L"/>
    <x v="0"/>
    <x v="1"/>
    <s v="Yes"/>
    <n v="3"/>
    <s v="Sold"/>
    <m/>
    <m/>
    <s v="Invalid"/>
    <s v="Exclude"/>
    <n v="0"/>
    <s v="Insufficient Data"/>
    <s v="Missing Information"/>
    <s v="Exclude"/>
    <m/>
    <s v="Missing Date"/>
    <s v="No"/>
    <s v="Retail"/>
    <s v="Delhi"/>
    <s v="Delhi"/>
    <n v="3362.1"/>
    <s v="Valid Profit"/>
    <s v="Include"/>
  </r>
  <r>
    <n v="3908"/>
    <s v="Women"/>
    <x v="3"/>
    <x v="11"/>
    <m/>
    <x v="2"/>
    <x v="4"/>
    <s v="No"/>
    <n v="0"/>
    <s v="Available"/>
    <n v="3253.63"/>
    <m/>
    <s v="Invalid"/>
    <s v="Exclude"/>
    <n v="0"/>
    <n v="0"/>
    <s v="No Recorded Revenue"/>
    <s v="Exclude"/>
    <d v="2025-03-18T00:00:00"/>
    <d v="2025-03-18T00:00:00"/>
    <s v="Yes"/>
    <s v="Retail"/>
    <s v="Kolkata"/>
    <s v="Kolkata"/>
    <n v="389.71"/>
    <s v="Invalid Profit"/>
    <s v="Exclude"/>
  </r>
  <r>
    <n v="3909"/>
    <s v="Women"/>
    <x v="1"/>
    <x v="2"/>
    <s v="L"/>
    <x v="0"/>
    <x v="1"/>
    <s v="Yes"/>
    <m/>
    <s v="Available"/>
    <m/>
    <m/>
    <s v="Invalid"/>
    <s v="Exclude"/>
    <n v="0"/>
    <s v="Insufficient Data"/>
    <s v="Missing Information"/>
    <s v="Exclude"/>
    <m/>
    <s v="Missing Date"/>
    <s v="No"/>
    <s v="Retail"/>
    <s v="Delhi"/>
    <s v="Delhi"/>
    <n v="-286.57"/>
    <s v="Loss Making Sales"/>
    <s v="Exclude"/>
  </r>
  <r>
    <n v="3910"/>
    <s v="Men"/>
    <x v="4"/>
    <x v="13"/>
    <s v="XL"/>
    <x v="0"/>
    <x v="2"/>
    <s v="Yes"/>
    <m/>
    <s v="Available"/>
    <n v="2913.15"/>
    <m/>
    <s v="Invalid"/>
    <s v="Exclude"/>
    <n v="0"/>
    <s v="Insufficient Data"/>
    <s v="Missing Information"/>
    <s v="Exclude"/>
    <d v="2025-03-13T00:00:00"/>
    <d v="2025-03-13T00:00:00"/>
    <s v="Yes"/>
    <s v="Online"/>
    <s v="Pune"/>
    <s v="Pune"/>
    <n v="1834.09"/>
    <s v="Invalid Profit"/>
    <s v="Exclude"/>
  </r>
  <r>
    <n v="3911"/>
    <s v="Men"/>
    <x v="1"/>
    <x v="2"/>
    <s v="M"/>
    <x v="0"/>
    <x v="0"/>
    <s v="Yes"/>
    <n v="1"/>
    <s v="Sold"/>
    <n v="5598.98"/>
    <m/>
    <s v="Invalid"/>
    <s v="Exclude"/>
    <n v="0"/>
    <n v="5598.98"/>
    <s v="Valid Revenue"/>
    <s v="Include"/>
    <d v="2025-05-07T00:00:00"/>
    <d v="2025-05-07T00:00:00"/>
    <s v="Yes"/>
    <s v="Retail"/>
    <s v="Mumbai"/>
    <s v="Mumbai"/>
    <n v="3070.67"/>
    <s v="Valid Profit"/>
    <s v="Include"/>
  </r>
  <r>
    <n v="3912"/>
    <s v="Kids"/>
    <x v="4"/>
    <x v="19"/>
    <s v="L"/>
    <x v="0"/>
    <x v="1"/>
    <s v="Yes"/>
    <n v="-1"/>
    <s v="Check Return/Refund"/>
    <n v="6977.03"/>
    <m/>
    <s v="Invalid"/>
    <s v="Exclude"/>
    <n v="0"/>
    <n v="-6977.03"/>
    <s v="Negative Revenue"/>
    <s v="Exclude"/>
    <d v="2025-05-31T00:00:00"/>
    <d v="2025-05-31T00:00:00"/>
    <s v="Yes"/>
    <s v="Online"/>
    <s v="Pune"/>
    <s v="Pune"/>
    <n v="-670.41"/>
    <s v="Loss Making Sales"/>
    <s v="Exclude"/>
  </r>
  <r>
    <n v="3913"/>
    <s v="Kids"/>
    <x v="0"/>
    <x v="14"/>
    <s v="XL"/>
    <x v="0"/>
    <x v="2"/>
    <s v="Yes"/>
    <n v="1"/>
    <s v="Sold"/>
    <n v="5255.09"/>
    <m/>
    <s v="Invalid"/>
    <s v="Exclude"/>
    <n v="0"/>
    <n v="5255.09"/>
    <s v="Valid Revenue"/>
    <s v="Include"/>
    <d v="2024-06-12T00:00:00"/>
    <d v="2024-06-12T00:00:00"/>
    <s v="Yes"/>
    <s v="Retail"/>
    <s v="Delhi"/>
    <s v="Delhi"/>
    <n v="2941.84"/>
    <s v="Valid Profit"/>
    <s v="Include"/>
  </r>
  <r>
    <n v="3914"/>
    <s v="Kids"/>
    <x v="1"/>
    <x v="1"/>
    <s v="XL"/>
    <x v="0"/>
    <x v="2"/>
    <s v="Yes"/>
    <n v="2"/>
    <s v="Sold"/>
    <m/>
    <m/>
    <s v="Invalid"/>
    <s v="Exclude"/>
    <n v="0"/>
    <s v="Insufficient Data"/>
    <s v="Missing Information"/>
    <s v="Exclude"/>
    <d v="2024-10-29T00:00:00"/>
    <d v="2024-10-29T00:00:00"/>
    <s v="Yes"/>
    <s v="Retail"/>
    <s v="Delhi"/>
    <s v="Delhi"/>
    <n v="1253.02"/>
    <s v="Invalid Profit"/>
    <s v="Exclude"/>
  </r>
  <r>
    <n v="3915"/>
    <s v="Men"/>
    <x v="3"/>
    <x v="11"/>
    <s v="M"/>
    <x v="0"/>
    <x v="0"/>
    <s v="Yes"/>
    <n v="2"/>
    <s v="Sold"/>
    <n v="7962.36"/>
    <m/>
    <s v="Invalid"/>
    <s v="Exclude"/>
    <n v="0"/>
    <n v="15924.72"/>
    <s v="Valid Revenue"/>
    <s v="Include"/>
    <d v="2025-03-12T00:00:00"/>
    <d v="2025-03-12T00:00:00"/>
    <s v="Yes"/>
    <s v="Online"/>
    <s v="Pune"/>
    <s v="Pune"/>
    <n v="3067.47"/>
    <s v="Valid Profit"/>
    <s v="Include"/>
  </r>
  <r>
    <n v="3916"/>
    <s v="Women"/>
    <x v="1"/>
    <x v="2"/>
    <s v="L"/>
    <x v="0"/>
    <x v="1"/>
    <s v="Yes"/>
    <n v="3"/>
    <s v="Sold"/>
    <m/>
    <m/>
    <s v="Invalid"/>
    <s v="Exclude"/>
    <n v="0"/>
    <s v="Insufficient Data"/>
    <s v="Missing Information"/>
    <s v="Exclude"/>
    <m/>
    <s v="Missing Date"/>
    <s v="No"/>
    <s v="Retail"/>
    <s v="Kolkata"/>
    <s v="Kolkata"/>
    <n v="1315.69"/>
    <s v="Valid Profit"/>
    <s v="Include"/>
  </r>
  <r>
    <n v="3917"/>
    <s v="Women"/>
    <x v="3"/>
    <x v="4"/>
    <s v="L"/>
    <x v="0"/>
    <x v="1"/>
    <s v="Yes"/>
    <n v="0"/>
    <s v="Available"/>
    <n v="4726.33"/>
    <m/>
    <s v="Invalid"/>
    <s v="Exclude"/>
    <n v="0"/>
    <n v="0"/>
    <s v="No Recorded Revenue"/>
    <s v="Exclude"/>
    <d v="2024-10-02T00:00:00"/>
    <d v="2024-10-02T00:00:00"/>
    <s v="Yes"/>
    <s v="Online"/>
    <s v="Pune"/>
    <s v="Pune"/>
    <n v="3551.31"/>
    <s v="Invalid Profit"/>
    <s v="Exclude"/>
  </r>
  <r>
    <n v="3918"/>
    <s v="Men"/>
    <x v="3"/>
    <x v="16"/>
    <s v="M"/>
    <x v="0"/>
    <x v="0"/>
    <s v="Yes"/>
    <m/>
    <s v="Available"/>
    <m/>
    <n v="0.85"/>
    <s v="Valid"/>
    <s v="Include"/>
    <n v="0"/>
    <s v="Insufficient Data"/>
    <s v="Missing Information"/>
    <s v="Exclude"/>
    <m/>
    <s v="Missing Date"/>
    <s v="No"/>
    <s v="Online"/>
    <s v="Bangalore"/>
    <s v="Bangalore"/>
    <n v="1173.8"/>
    <s v="Valid Profit"/>
    <s v="Include"/>
  </r>
  <r>
    <n v="2032"/>
    <s v="Kids"/>
    <x v="2"/>
    <x v="7"/>
    <n v="6"/>
    <x v="1"/>
    <x v="6"/>
    <s v="Yes"/>
    <n v="-1"/>
    <s v="Check Return/Refund"/>
    <m/>
    <m/>
    <s v="Invalid"/>
    <s v="Exclude"/>
    <n v="0"/>
    <s v="Insufficient Data"/>
    <s v="Missing Information"/>
    <s v="Exclude"/>
    <d v="2025-03-08T00:00:00"/>
    <d v="2025-03-08T00:00:00"/>
    <s v="Yes"/>
    <s v="Retail"/>
    <s v="Bangalore"/>
    <s v="Bangalore"/>
    <n v="2281.5"/>
    <s v="Invalid Profit"/>
    <s v="Exclude"/>
  </r>
  <r>
    <n v="3920"/>
    <s v="Women"/>
    <x v="3"/>
    <x v="10"/>
    <s v="L"/>
    <x v="0"/>
    <x v="1"/>
    <s v="Yes"/>
    <m/>
    <s v="Available"/>
    <n v="5540.68"/>
    <m/>
    <s v="Invalid"/>
    <s v="Exclude"/>
    <n v="0"/>
    <s v="Insufficient Data"/>
    <s v="Missing Information"/>
    <s v="Exclude"/>
    <d v="2025-06-09T00:00:00"/>
    <d v="2025-06-09T00:00:00"/>
    <s v="Yes"/>
    <s v="Online"/>
    <s v="Pune"/>
    <s v="Pune"/>
    <n v="1252.1199999999999"/>
    <s v="Valid Profit"/>
    <s v="Include"/>
  </r>
  <r>
    <n v="3921"/>
    <s v="Kids"/>
    <x v="2"/>
    <x v="3"/>
    <s v="L"/>
    <x v="0"/>
    <x v="1"/>
    <s v="Yes"/>
    <m/>
    <s v="Available"/>
    <m/>
    <m/>
    <s v="Invalid"/>
    <s v="Exclude"/>
    <n v="0"/>
    <s v="Insufficient Data"/>
    <s v="Missing Information"/>
    <s v="Exclude"/>
    <d v="2025-05-23T00:00:00"/>
    <d v="2025-05-23T00:00:00"/>
    <s v="Yes"/>
    <s v="Retail"/>
    <s v="Hyderabad"/>
    <s v="Hyderabad"/>
    <n v="3939.3"/>
    <s v="Valid Profit"/>
    <s v="Include"/>
  </r>
  <r>
    <n v="3922"/>
    <s v="Kids"/>
    <x v="1"/>
    <x v="15"/>
    <s v="L"/>
    <x v="0"/>
    <x v="1"/>
    <s v="Yes"/>
    <m/>
    <s v="Available"/>
    <m/>
    <m/>
    <s v="Invalid"/>
    <s v="Exclude"/>
    <n v="0"/>
    <s v="Insufficient Data"/>
    <s v="Missing Information"/>
    <s v="Exclude"/>
    <m/>
    <s v="Missing Date"/>
    <s v="No"/>
    <s v="Retail"/>
    <s v="Bangalore"/>
    <s v="Bangalore"/>
    <n v="1876.21"/>
    <s v="Valid Profit"/>
    <s v="Include"/>
  </r>
  <r>
    <n v="3923"/>
    <s v="Men"/>
    <x v="4"/>
    <x v="19"/>
    <s v="XL"/>
    <x v="0"/>
    <x v="2"/>
    <s v="Yes"/>
    <n v="0"/>
    <s v="Available"/>
    <n v="2187.0100000000002"/>
    <m/>
    <s v="Invalid"/>
    <s v="Exclude"/>
    <n v="0"/>
    <n v="0"/>
    <s v="No Recorded Revenue"/>
    <s v="Exclude"/>
    <d v="2025-01-21T00:00:00"/>
    <d v="2025-01-21T00:00:00"/>
    <s v="Yes"/>
    <s v="Online"/>
    <s v="Kolkata"/>
    <s v="Kolkata"/>
    <n v="-197.46"/>
    <s v="Loss Making Sales"/>
    <s v="Exclude"/>
  </r>
  <r>
    <n v="3924"/>
    <s v="Women"/>
    <x v="3"/>
    <x v="16"/>
    <s v="L"/>
    <x v="0"/>
    <x v="1"/>
    <s v="Yes"/>
    <m/>
    <s v="Available"/>
    <n v="4809.5"/>
    <m/>
    <s v="Invalid"/>
    <s v="Exclude"/>
    <n v="0"/>
    <s v="Insufficient Data"/>
    <s v="Missing Information"/>
    <s v="Exclude"/>
    <d v="2024-03-26T00:00:00"/>
    <d v="2024-03-26T00:00:00"/>
    <s v="Yes"/>
    <s v="Online"/>
    <s v="Kolkata"/>
    <s v="Kolkata"/>
    <n v="3090.67"/>
    <s v="Valid Profit"/>
    <s v="Include"/>
  </r>
  <r>
    <n v="3925"/>
    <s v="Kids"/>
    <x v="4"/>
    <x v="19"/>
    <s v="M"/>
    <x v="0"/>
    <x v="0"/>
    <s v="Yes"/>
    <n v="2"/>
    <s v="Sold"/>
    <m/>
    <n v="0.23"/>
    <s v="Valid"/>
    <s v="Include"/>
    <n v="0"/>
    <s v="Insufficient Data"/>
    <s v="Missing Information"/>
    <s v="Exclude"/>
    <d v="2025-04-19T00:00:00"/>
    <d v="2025-04-19T00:00:00"/>
    <s v="Yes"/>
    <s v="Retail"/>
    <s v="Hyderabad"/>
    <s v="Hyderabad"/>
    <n v="36.04"/>
    <s v="Valid Profit"/>
    <s v="Include"/>
  </r>
  <r>
    <n v="3926"/>
    <s v="Men"/>
    <x v="2"/>
    <x v="17"/>
    <s v="XL"/>
    <x v="0"/>
    <x v="2"/>
    <s v="Yes"/>
    <n v="2"/>
    <s v="Sold"/>
    <n v="4791.8599999999997"/>
    <m/>
    <s v="Invalid"/>
    <s v="Exclude"/>
    <n v="0"/>
    <n v="9583.7199999999993"/>
    <s v="Valid Revenue"/>
    <s v="Include"/>
    <d v="2024-11-08T00:00:00"/>
    <d v="2024-11-08T00:00:00"/>
    <s v="Yes"/>
    <s v="Online"/>
    <s v="Mumbai"/>
    <s v="Mumbai"/>
    <n v="2972.86"/>
    <s v="Valid Profit"/>
    <s v="Include"/>
  </r>
  <r>
    <n v="3927"/>
    <s v="Women"/>
    <x v="1"/>
    <x v="2"/>
    <s v="L"/>
    <x v="0"/>
    <x v="1"/>
    <s v="Yes"/>
    <m/>
    <s v="Available"/>
    <m/>
    <m/>
    <s v="Invalid"/>
    <s v="Exclude"/>
    <n v="0"/>
    <s v="Insufficient Data"/>
    <s v="Missing Information"/>
    <s v="Exclude"/>
    <d v="2025-04-10T00:00:00"/>
    <d v="2025-04-10T00:00:00"/>
    <s v="Yes"/>
    <s v="Retail"/>
    <s v="bengaluru"/>
    <s v="Bengaluru"/>
    <n v="999.67"/>
    <s v="Valid Profit"/>
    <s v="Include"/>
  </r>
  <r>
    <n v="3928"/>
    <s v="Men"/>
    <x v="3"/>
    <x v="16"/>
    <m/>
    <x v="2"/>
    <x v="4"/>
    <s v="No"/>
    <n v="2"/>
    <s v="Sold"/>
    <n v="5636.21"/>
    <n v="0.74"/>
    <s v="Valid"/>
    <s v="Include"/>
    <n v="2930.83"/>
    <n v="2930.8292000000001"/>
    <s v="Valid Revenue"/>
    <s v="Include"/>
    <m/>
    <s v="Missing Date"/>
    <s v="No"/>
    <s v="Retail"/>
    <s v="Delhi"/>
    <s v="Delhi"/>
    <n v="-984.86"/>
    <s v="Loss Making Sales"/>
    <s v="Exclude"/>
  </r>
  <r>
    <n v="3929"/>
    <s v="Kids"/>
    <x v="3"/>
    <x v="11"/>
    <m/>
    <x v="2"/>
    <x v="4"/>
    <s v="No"/>
    <n v="1"/>
    <s v="Sold"/>
    <n v="4199.97"/>
    <n v="0.9"/>
    <s v="Valid"/>
    <s v="Include"/>
    <n v="420"/>
    <n v="419.99699999999996"/>
    <s v="Valid Revenue"/>
    <s v="Include"/>
    <d v="2025-05-14T00:00:00"/>
    <d v="2025-05-14T00:00:00"/>
    <s v="Yes"/>
    <s v="Retail"/>
    <s v="Mumbai"/>
    <s v="Mumbai"/>
    <n v="-861.44"/>
    <s v="Loss Making Sales"/>
    <s v="Exclude"/>
  </r>
  <r>
    <n v="3930"/>
    <s v="Men"/>
    <x v="1"/>
    <x v="15"/>
    <n v="7"/>
    <x v="1"/>
    <x v="8"/>
    <s v="Yes"/>
    <m/>
    <s v="Available"/>
    <n v="3606.77"/>
    <m/>
    <s v="Invalid"/>
    <s v="Exclude"/>
    <n v="0"/>
    <s v="Insufficient Data"/>
    <s v="Missing Information"/>
    <s v="Exclude"/>
    <d v="2025-02-08T00:00:00"/>
    <d v="2025-02-08T00:00:00"/>
    <s v="Yes"/>
    <s v="Retail"/>
    <s v="Mumbai"/>
    <s v="Mumbai"/>
    <n v="3624.68"/>
    <s v="Valid Profit"/>
    <s v="Include"/>
  </r>
  <r>
    <n v="3931"/>
    <s v="Men"/>
    <x v="2"/>
    <x v="17"/>
    <s v="XL"/>
    <x v="0"/>
    <x v="2"/>
    <s v="Yes"/>
    <m/>
    <s v="Available"/>
    <n v="9904.73"/>
    <n v="0.66"/>
    <s v="Valid"/>
    <s v="Include"/>
    <n v="0"/>
    <s v="Insufficient Data"/>
    <s v="Missing Information"/>
    <s v="Exclude"/>
    <m/>
    <s v="Missing Date"/>
    <s v="No"/>
    <s v="Online"/>
    <s v="Hyderabad"/>
    <s v="Hyderabad"/>
    <n v="-115.24"/>
    <s v="Loss Making Sales"/>
    <s v="Exclude"/>
  </r>
  <r>
    <n v="3932"/>
    <s v="Kids"/>
    <x v="0"/>
    <x v="0"/>
    <s v="L"/>
    <x v="0"/>
    <x v="1"/>
    <s v="Yes"/>
    <n v="4"/>
    <s v="Sold"/>
    <n v="4520.97"/>
    <n v="0.54"/>
    <s v="Valid"/>
    <s v="Include"/>
    <n v="8318.58"/>
    <n v="8318.5848000000005"/>
    <s v="Valid Revenue"/>
    <s v="Include"/>
    <d v="2025-06-10T00:00:00"/>
    <d v="2025-06-10T00:00:00"/>
    <s v="Yes"/>
    <s v="Retail"/>
    <s v="Bangalore"/>
    <s v="Bangalore"/>
    <n v="1289.3599999999999"/>
    <s v="Valid Profit"/>
    <s v="Include"/>
  </r>
  <r>
    <n v="3933"/>
    <s v="Men"/>
    <x v="0"/>
    <x v="0"/>
    <s v="XL"/>
    <x v="0"/>
    <x v="2"/>
    <s v="Yes"/>
    <n v="4"/>
    <s v="Sold"/>
    <m/>
    <m/>
    <s v="Invalid"/>
    <s v="Exclude"/>
    <n v="0"/>
    <s v="Insufficient Data"/>
    <s v="Missing Information"/>
    <s v="Exclude"/>
    <d v="2025-01-25T00:00:00"/>
    <d v="2025-01-25T00:00:00"/>
    <s v="Yes"/>
    <s v="Online"/>
    <s v="Pune"/>
    <s v="Pune"/>
    <n v="1348.54"/>
    <s v="Valid Profit"/>
    <s v="Include"/>
  </r>
  <r>
    <n v="3934"/>
    <s v="Kids"/>
    <x v="1"/>
    <x v="6"/>
    <m/>
    <x v="2"/>
    <x v="4"/>
    <s v="No"/>
    <m/>
    <s v="Available"/>
    <m/>
    <m/>
    <s v="Invalid"/>
    <s v="Exclude"/>
    <n v="0"/>
    <s v="Insufficient Data"/>
    <s v="Missing Information"/>
    <s v="Exclude"/>
    <m/>
    <s v="Missing Date"/>
    <s v="No"/>
    <s v="Online"/>
    <s v="Kolkata"/>
    <s v="Kolkata"/>
    <n v="2313.79"/>
    <s v="Valid Profit"/>
    <s v="Include"/>
  </r>
  <r>
    <n v="3935"/>
    <s v="Women"/>
    <x v="3"/>
    <x v="4"/>
    <s v="M"/>
    <x v="0"/>
    <x v="0"/>
    <s v="Yes"/>
    <m/>
    <s v="Available"/>
    <m/>
    <m/>
    <s v="Invalid"/>
    <s v="Exclude"/>
    <n v="0"/>
    <s v="Insufficient Data"/>
    <s v="Missing Information"/>
    <s v="Exclude"/>
    <d v="2025-07-22T00:00:00"/>
    <d v="2025-07-22T00:00:00"/>
    <s v="Yes"/>
    <s v="Retail"/>
    <s v="Pune"/>
    <s v="Pune"/>
    <n v="-833.94"/>
    <s v="Loss Making Sales"/>
    <s v="Exclude"/>
  </r>
  <r>
    <n v="3936"/>
    <s v="Kids"/>
    <x v="2"/>
    <x v="3"/>
    <s v="M"/>
    <x v="0"/>
    <x v="0"/>
    <s v="Yes"/>
    <n v="3"/>
    <s v="Sold"/>
    <n v="3544.33"/>
    <m/>
    <s v="Invalid"/>
    <s v="Exclude"/>
    <n v="0"/>
    <n v="10632.99"/>
    <s v="Valid Revenue"/>
    <s v="Include"/>
    <d v="2023-07-28T00:00:00"/>
    <d v="2023-07-28T00:00:00"/>
    <s v="Yes"/>
    <s v="Retail"/>
    <s v="Pune"/>
    <s v="Pune"/>
    <n v="1983.5"/>
    <s v="Valid Profit"/>
    <s v="Include"/>
  </r>
  <r>
    <n v="3937"/>
    <s v="Women"/>
    <x v="3"/>
    <x v="4"/>
    <s v="M"/>
    <x v="0"/>
    <x v="0"/>
    <s v="Yes"/>
    <m/>
    <s v="Available"/>
    <n v="9550.19"/>
    <m/>
    <s v="Invalid"/>
    <s v="Exclude"/>
    <n v="0"/>
    <s v="Insufficient Data"/>
    <s v="Missing Information"/>
    <s v="Exclude"/>
    <d v="2024-12-07T00:00:00"/>
    <d v="2024-12-07T00:00:00"/>
    <s v="Yes"/>
    <s v="Online"/>
    <s v="Hyderabad"/>
    <s v="Hyderabad"/>
    <n v="-638.36"/>
    <s v="Loss Making Sales"/>
    <s v="Exclude"/>
  </r>
  <r>
    <n v="3938"/>
    <s v="Kids"/>
    <x v="0"/>
    <x v="0"/>
    <n v="8"/>
    <x v="1"/>
    <x v="10"/>
    <s v="Yes"/>
    <n v="1"/>
    <s v="Sold"/>
    <n v="2823.65"/>
    <m/>
    <s v="Invalid"/>
    <s v="Exclude"/>
    <n v="0"/>
    <n v="2823.65"/>
    <s v="Valid Revenue"/>
    <s v="Include"/>
    <m/>
    <s v="Missing Date"/>
    <s v="No"/>
    <s v="Online"/>
    <s v="Kolkata"/>
    <s v="Kolkata"/>
    <n v="1933.98"/>
    <s v="Valid Profit"/>
    <s v="Include"/>
  </r>
  <r>
    <n v="3939"/>
    <s v="Women"/>
    <x v="0"/>
    <x v="14"/>
    <s v="M"/>
    <x v="0"/>
    <x v="0"/>
    <s v="Yes"/>
    <m/>
    <s v="Available"/>
    <m/>
    <m/>
    <s v="Invalid"/>
    <s v="Exclude"/>
    <n v="0"/>
    <s v="Insufficient Data"/>
    <s v="Missing Information"/>
    <s v="Exclude"/>
    <d v="2025-01-22T00:00:00"/>
    <d v="2025-01-22T00:00:00"/>
    <s v="Yes"/>
    <s v="Online"/>
    <s v="Bangalore"/>
    <s v="Bangalore"/>
    <n v="2219.59"/>
    <s v="Valid Profit"/>
    <s v="Include"/>
  </r>
  <r>
    <n v="3940"/>
    <s v="Kids"/>
    <x v="3"/>
    <x v="4"/>
    <n v="11"/>
    <x v="1"/>
    <x v="3"/>
    <s v="Yes"/>
    <m/>
    <s v="Available"/>
    <m/>
    <m/>
    <s v="Invalid"/>
    <s v="Exclude"/>
    <n v="0"/>
    <s v="Insufficient Data"/>
    <s v="Missing Information"/>
    <s v="Exclude"/>
    <d v="2024-12-30T00:00:00"/>
    <d v="2024-12-30T00:00:00"/>
    <s v="Yes"/>
    <s v="Online"/>
    <s v="Hyderabad"/>
    <s v="Hyderabad"/>
    <n v="491.15"/>
    <s v="Valid Profit"/>
    <s v="Include"/>
  </r>
  <r>
    <n v="3941"/>
    <s v="Men"/>
    <x v="1"/>
    <x v="15"/>
    <m/>
    <x v="2"/>
    <x v="4"/>
    <s v="No"/>
    <n v="0"/>
    <s v="Available"/>
    <n v="9789.2000000000007"/>
    <m/>
    <s v="Invalid"/>
    <s v="Exclude"/>
    <n v="0"/>
    <n v="0"/>
    <s v="No Recorded Revenue"/>
    <s v="Exclude"/>
    <m/>
    <s v="Missing Date"/>
    <s v="No"/>
    <s v="Online"/>
    <s v="Pune"/>
    <s v="Pune"/>
    <n v="1829.77"/>
    <s v="Invalid Profit"/>
    <s v="Exclude"/>
  </r>
  <r>
    <n v="3942"/>
    <s v="Men"/>
    <x v="2"/>
    <x v="3"/>
    <s v="M"/>
    <x v="0"/>
    <x v="0"/>
    <s v="Yes"/>
    <n v="1"/>
    <s v="Sold"/>
    <n v="3283.25"/>
    <m/>
    <s v="Invalid"/>
    <s v="Exclude"/>
    <n v="0"/>
    <n v="3283.25"/>
    <s v="Valid Revenue"/>
    <s v="Include"/>
    <d v="2024-04-27T00:00:00"/>
    <d v="2024-04-27T00:00:00"/>
    <s v="Yes"/>
    <s v="Online"/>
    <s v="Delhi"/>
    <s v="Delhi"/>
    <n v="-938.81"/>
    <s v="Loss Making Sales"/>
    <s v="Exclude"/>
  </r>
  <r>
    <n v="3943"/>
    <s v="Women"/>
    <x v="1"/>
    <x v="1"/>
    <m/>
    <x v="2"/>
    <x v="4"/>
    <s v="No"/>
    <n v="0"/>
    <s v="Available"/>
    <n v="7253.3"/>
    <n v="0.45"/>
    <s v="Valid"/>
    <s v="Include"/>
    <n v="0"/>
    <n v="0"/>
    <s v="No Recorded Revenue"/>
    <s v="Exclude"/>
    <m/>
    <s v="Missing Date"/>
    <s v="No"/>
    <s v="Retail"/>
    <s v="Bangalore"/>
    <s v="Bangalore"/>
    <n v="3857.9"/>
    <s v="Invalid Profit"/>
    <s v="Exclude"/>
  </r>
  <r>
    <n v="3944"/>
    <s v="Men"/>
    <x v="0"/>
    <x v="9"/>
    <m/>
    <x v="2"/>
    <x v="4"/>
    <s v="No"/>
    <m/>
    <s v="Available"/>
    <m/>
    <n v="0.04"/>
    <s v="Valid"/>
    <s v="Include"/>
    <n v="0"/>
    <s v="Insufficient Data"/>
    <s v="Missing Information"/>
    <s v="Exclude"/>
    <d v="2024-10-12T00:00:00"/>
    <d v="2024-10-12T00:00:00"/>
    <s v="Yes"/>
    <s v="Online"/>
    <s v="Bangalore"/>
    <s v="Bangalore"/>
    <n v="-151.58000000000001"/>
    <s v="Loss Making Sales"/>
    <s v="Exclude"/>
  </r>
  <r>
    <n v="2002"/>
    <s v="Kids"/>
    <x v="1"/>
    <x v="15"/>
    <s v="XL"/>
    <x v="0"/>
    <x v="2"/>
    <s v="Yes"/>
    <m/>
    <s v="Available"/>
    <m/>
    <m/>
    <s v="Invalid"/>
    <s v="Exclude"/>
    <n v="0"/>
    <s v="Insufficient Data"/>
    <s v="Missing Information"/>
    <s v="Exclude"/>
    <d v="2025-05-16T00:00:00"/>
    <d v="2025-05-16T00:00:00"/>
    <s v="Yes"/>
    <s v="Online"/>
    <s v="Delhi"/>
    <s v="Delhi"/>
    <n v="-789.24"/>
    <s v="Loss Making Sales"/>
    <s v="Exclude"/>
  </r>
  <r>
    <n v="3946"/>
    <s v="Men"/>
    <x v="0"/>
    <x v="0"/>
    <m/>
    <x v="2"/>
    <x v="4"/>
    <s v="No"/>
    <n v="-1"/>
    <s v="Check Return/Refund"/>
    <m/>
    <m/>
    <s v="Invalid"/>
    <s v="Exclude"/>
    <n v="0"/>
    <s v="Insufficient Data"/>
    <s v="Missing Information"/>
    <s v="Exclude"/>
    <d v="2024-08-23T00:00:00"/>
    <d v="2024-08-23T00:00:00"/>
    <s v="Yes"/>
    <s v="Retail"/>
    <s v="Kolkata"/>
    <s v="Kolkata"/>
    <n v="3250.78"/>
    <s v="Valid Profit"/>
    <s v="Include"/>
  </r>
  <r>
    <n v="3947"/>
    <s v="Men"/>
    <x v="0"/>
    <x v="0"/>
    <m/>
    <x v="2"/>
    <x v="4"/>
    <s v="No"/>
    <n v="2"/>
    <s v="Sold"/>
    <m/>
    <m/>
    <s v="Invalid"/>
    <s v="Exclude"/>
    <n v="0"/>
    <s v="Insufficient Data"/>
    <s v="Missing Information"/>
    <s v="Exclude"/>
    <d v="2024-07-29T00:00:00"/>
    <d v="2024-07-29T00:00:00"/>
    <s v="Yes"/>
    <s v="Retail"/>
    <s v="Kolkata"/>
    <s v="Kolkata"/>
    <n v="3354.76"/>
    <s v="Valid Profit"/>
    <s v="Include"/>
  </r>
  <r>
    <n v="3948"/>
    <s v="Women"/>
    <x v="4"/>
    <x v="19"/>
    <s v="L"/>
    <x v="0"/>
    <x v="1"/>
    <s v="Yes"/>
    <m/>
    <s v="Available"/>
    <m/>
    <n v="0.64"/>
    <s v="Valid"/>
    <s v="Include"/>
    <n v="0"/>
    <s v="Insufficient Data"/>
    <s v="Missing Information"/>
    <s v="Exclude"/>
    <m/>
    <s v="Missing Date"/>
    <s v="No"/>
    <s v="Online"/>
    <s v="Delhi"/>
    <s v="Delhi"/>
    <n v="3470.77"/>
    <s v="Valid Profit"/>
    <s v="Include"/>
  </r>
  <r>
    <n v="2003"/>
    <s v="Women"/>
    <x v="2"/>
    <x v="7"/>
    <m/>
    <x v="2"/>
    <x v="4"/>
    <s v="No"/>
    <m/>
    <s v="Available"/>
    <n v="7203.25"/>
    <m/>
    <s v="Invalid"/>
    <s v="Exclude"/>
    <n v="0"/>
    <s v="Insufficient Data"/>
    <s v="Missing Information"/>
    <s v="Exclude"/>
    <d v="2025-03-03T00:00:00"/>
    <d v="2025-03-03T00:00:00"/>
    <s v="Yes"/>
    <s v="Online"/>
    <s v="Kolkata"/>
    <s v="Kolkata"/>
    <n v="-23.38"/>
    <s v="Loss Making Sales"/>
    <s v="Exclude"/>
  </r>
  <r>
    <n v="3950"/>
    <s v="Kids"/>
    <x v="3"/>
    <x v="4"/>
    <s v="XL"/>
    <x v="0"/>
    <x v="2"/>
    <s v="Yes"/>
    <m/>
    <s v="Available"/>
    <n v="3474.66"/>
    <m/>
    <s v="Invalid"/>
    <s v="Exclude"/>
    <n v="0"/>
    <s v="Insufficient Data"/>
    <s v="Missing Information"/>
    <s v="Exclude"/>
    <d v="2025-07-02T00:00:00"/>
    <d v="2025-07-02T00:00:00"/>
    <s v="Yes"/>
    <s v="Online"/>
    <s v="Kolkata"/>
    <s v="Kolkata"/>
    <n v="474.81"/>
    <s v="Valid Profit"/>
    <s v="Include"/>
  </r>
  <r>
    <n v="3951"/>
    <s v="Women"/>
    <x v="1"/>
    <x v="6"/>
    <m/>
    <x v="2"/>
    <x v="4"/>
    <s v="No"/>
    <m/>
    <s v="Available"/>
    <m/>
    <m/>
    <s v="Invalid"/>
    <s v="Exclude"/>
    <n v="0"/>
    <s v="Insufficient Data"/>
    <s v="Missing Information"/>
    <s v="Exclude"/>
    <d v="2024-12-31T00:00:00"/>
    <d v="2024-12-31T00:00:00"/>
    <s v="Yes"/>
    <s v="Online"/>
    <s v="Delhi"/>
    <s v="Delhi"/>
    <n v="1982.85"/>
    <s v="Valid Profit"/>
    <s v="Include"/>
  </r>
  <r>
    <n v="3952"/>
    <s v="Women"/>
    <x v="1"/>
    <x v="6"/>
    <n v="12"/>
    <x v="1"/>
    <x v="7"/>
    <s v="Yes"/>
    <m/>
    <s v="Available"/>
    <m/>
    <n v="0.83"/>
    <s v="Valid"/>
    <s v="Include"/>
    <n v="0"/>
    <s v="Insufficient Data"/>
    <s v="Missing Information"/>
    <s v="Exclude"/>
    <d v="2025-06-29T00:00:00"/>
    <d v="2025-06-29T00:00:00"/>
    <s v="Yes"/>
    <s v="Online"/>
    <s v="Mumbai"/>
    <s v="Mumbai"/>
    <n v="3142.6"/>
    <s v="Valid Profit"/>
    <s v="Include"/>
  </r>
  <r>
    <n v="3953"/>
    <s v="Women"/>
    <x v="4"/>
    <x v="8"/>
    <s v="XL"/>
    <x v="0"/>
    <x v="2"/>
    <s v="Yes"/>
    <m/>
    <s v="Available"/>
    <m/>
    <m/>
    <s v="Invalid"/>
    <s v="Exclude"/>
    <n v="0"/>
    <s v="Insufficient Data"/>
    <s v="Missing Information"/>
    <s v="Exclude"/>
    <d v="2025-01-14T00:00:00"/>
    <d v="2025-01-14T00:00:00"/>
    <s v="Yes"/>
    <s v="Retail"/>
    <s v="Delhi"/>
    <s v="Delhi"/>
    <n v="2004.93"/>
    <s v="Valid Profit"/>
    <s v="Include"/>
  </r>
  <r>
    <n v="2042"/>
    <s v="Kids"/>
    <x v="1"/>
    <x v="1"/>
    <s v="L"/>
    <x v="0"/>
    <x v="1"/>
    <s v="Yes"/>
    <n v="4"/>
    <s v="Sold"/>
    <n v="8290.9699999999993"/>
    <m/>
    <s v="Invalid"/>
    <s v="Exclude"/>
    <n v="0"/>
    <n v="33163.879999999997"/>
    <s v="Valid Revenue"/>
    <s v="Include"/>
    <d v="2024-12-30T00:00:00"/>
    <d v="2024-12-30T00:00:00"/>
    <s v="Yes"/>
    <s v="Online"/>
    <s v="Delhi"/>
    <s v="Delhi"/>
    <n v="-84.8"/>
    <s v="Loss Making Sales"/>
    <s v="Exclude"/>
  </r>
  <r>
    <n v="3955"/>
    <s v="Kids"/>
    <x v="0"/>
    <x v="0"/>
    <s v="XL"/>
    <x v="0"/>
    <x v="2"/>
    <s v="Yes"/>
    <n v="3"/>
    <s v="Sold"/>
    <m/>
    <m/>
    <s v="Invalid"/>
    <s v="Exclude"/>
    <n v="0"/>
    <s v="Insufficient Data"/>
    <s v="Missing Information"/>
    <s v="Exclude"/>
    <d v="2025-01-16T00:00:00"/>
    <d v="2025-01-16T00:00:00"/>
    <s v="Yes"/>
    <s v="Retail"/>
    <s v="Pune"/>
    <s v="Pune"/>
    <n v="1798.76"/>
    <s v="Valid Profit"/>
    <s v="Include"/>
  </r>
  <r>
    <n v="3956"/>
    <s v="Women"/>
    <x v="2"/>
    <x v="18"/>
    <m/>
    <x v="2"/>
    <x v="4"/>
    <s v="No"/>
    <n v="2"/>
    <s v="Sold"/>
    <m/>
    <m/>
    <s v="Invalid"/>
    <s v="Exclude"/>
    <n v="0"/>
    <s v="Insufficient Data"/>
    <s v="Missing Information"/>
    <s v="Exclude"/>
    <d v="2025-03-06T00:00:00"/>
    <d v="2025-03-06T00:00:00"/>
    <s v="Yes"/>
    <s v="Online"/>
    <s v="Hyderabad"/>
    <s v="Hyderabad"/>
    <n v="2842.28"/>
    <s v="Valid Profit"/>
    <s v="Include"/>
  </r>
  <r>
    <n v="3957"/>
    <s v="Men"/>
    <x v="2"/>
    <x v="7"/>
    <s v="XL"/>
    <x v="0"/>
    <x v="2"/>
    <s v="Yes"/>
    <m/>
    <s v="Available"/>
    <n v="2113.0100000000002"/>
    <n v="1.1399999999999999"/>
    <s v="Invalid"/>
    <s v="Exclude"/>
    <n v="0"/>
    <s v="Insufficient Data"/>
    <s v="Missing Information"/>
    <s v="Exclude"/>
    <d v="2025-06-26T00:00:00"/>
    <d v="2025-06-26T00:00:00"/>
    <s v="Yes"/>
    <s v="Online"/>
    <s v="Hyderabad"/>
    <s v="Hyderabad"/>
    <n v="2404.92"/>
    <s v="Valid Profit"/>
    <s v="Include"/>
  </r>
  <r>
    <n v="3958"/>
    <s v="Women"/>
    <x v="2"/>
    <x v="17"/>
    <m/>
    <x v="2"/>
    <x v="4"/>
    <s v="No"/>
    <n v="4"/>
    <s v="Sold"/>
    <n v="8614.93"/>
    <m/>
    <s v="Invalid"/>
    <s v="Exclude"/>
    <n v="0"/>
    <n v="34459.72"/>
    <s v="Valid Revenue"/>
    <s v="Include"/>
    <d v="2024-03-23T00:00:00"/>
    <d v="2024-03-23T00:00:00"/>
    <s v="Yes"/>
    <s v="Retail"/>
    <s v="Kolkata"/>
    <s v="Kolkata"/>
    <n v="-312.44"/>
    <s v="Loss Making Sales"/>
    <s v="Exclude"/>
  </r>
  <r>
    <n v="3959"/>
    <s v="Kids"/>
    <x v="2"/>
    <x v="17"/>
    <s v="M"/>
    <x v="0"/>
    <x v="0"/>
    <s v="Yes"/>
    <n v="4"/>
    <s v="Sold"/>
    <n v="6091.98"/>
    <m/>
    <s v="Invalid"/>
    <s v="Exclude"/>
    <n v="0"/>
    <n v="24367.919999999998"/>
    <s v="Valid Revenue"/>
    <s v="Include"/>
    <d v="2025-01-12T00:00:00"/>
    <d v="2025-01-12T00:00:00"/>
    <s v="Yes"/>
    <s v="Retail"/>
    <s v="Mumbai"/>
    <s v="Mumbai"/>
    <n v="2494.96"/>
    <s v="Valid Profit"/>
    <s v="Include"/>
  </r>
  <r>
    <n v="3960"/>
    <s v="Women"/>
    <x v="2"/>
    <x v="17"/>
    <n v="9"/>
    <x v="1"/>
    <x v="5"/>
    <s v="Yes"/>
    <m/>
    <s v="Available"/>
    <n v="2451.4699999999998"/>
    <m/>
    <s v="Invalid"/>
    <s v="Exclude"/>
    <n v="0"/>
    <s v="Insufficient Data"/>
    <s v="Missing Information"/>
    <s v="Exclude"/>
    <d v="2025-06-22T00:00:00"/>
    <d v="2025-06-22T00:00:00"/>
    <s v="Yes"/>
    <s v="Retail"/>
    <s v="Mumbai"/>
    <s v="Mumbai"/>
    <n v="1850.9"/>
    <s v="Valid Profit"/>
    <s v="Include"/>
  </r>
  <r>
    <n v="3961"/>
    <s v="Kids"/>
    <x v="2"/>
    <x v="7"/>
    <m/>
    <x v="2"/>
    <x v="4"/>
    <s v="No"/>
    <m/>
    <s v="Available"/>
    <n v="3369.14"/>
    <m/>
    <s v="Invalid"/>
    <s v="Exclude"/>
    <n v="0"/>
    <s v="Insufficient Data"/>
    <s v="Missing Information"/>
    <s v="Exclude"/>
    <d v="2025-03-28T00:00:00"/>
    <d v="2025-03-28T00:00:00"/>
    <s v="Yes"/>
    <s v="Online"/>
    <s v="Hyderabad"/>
    <s v="Hyderabad"/>
    <n v="3888.52"/>
    <s v="Valid Profit"/>
    <s v="Include"/>
  </r>
  <r>
    <n v="2041"/>
    <s v="Kids"/>
    <x v="1"/>
    <x v="1"/>
    <s v="M"/>
    <x v="0"/>
    <x v="0"/>
    <s v="Yes"/>
    <n v="-1"/>
    <s v="Check Return/Refund"/>
    <n v="4414.63"/>
    <m/>
    <s v="Invalid"/>
    <s v="Exclude"/>
    <n v="0"/>
    <n v="-4414.63"/>
    <s v="Negative Revenue"/>
    <s v="Exclude"/>
    <d v="2025-02-27T00:00:00"/>
    <d v="2025-02-27T00:00:00"/>
    <s v="Yes"/>
    <s v="Online"/>
    <s v="Bangalore"/>
    <s v="Bangalore"/>
    <n v="1709.18"/>
    <s v="Invalid Profit"/>
    <s v="Exclude"/>
  </r>
  <r>
    <n v="3963"/>
    <s v="Men"/>
    <x v="1"/>
    <x v="6"/>
    <s v="XL"/>
    <x v="0"/>
    <x v="2"/>
    <s v="Yes"/>
    <n v="1"/>
    <s v="Sold"/>
    <n v="6698.41"/>
    <m/>
    <s v="Invalid"/>
    <s v="Exclude"/>
    <n v="0"/>
    <n v="6698.41"/>
    <s v="Valid Revenue"/>
    <s v="Include"/>
    <m/>
    <s v="Missing Date"/>
    <s v="No"/>
    <s v="Retail"/>
    <s v="Mumbai"/>
    <s v="Mumbai"/>
    <n v="-245.76"/>
    <s v="Loss Making Sales"/>
    <s v="Exclude"/>
  </r>
  <r>
    <n v="3964"/>
    <s v="Women"/>
    <x v="0"/>
    <x v="14"/>
    <s v="XL"/>
    <x v="0"/>
    <x v="2"/>
    <s v="Yes"/>
    <n v="-1"/>
    <s v="Check Return/Refund"/>
    <m/>
    <m/>
    <s v="Invalid"/>
    <s v="Exclude"/>
    <n v="0"/>
    <s v="Insufficient Data"/>
    <s v="Missing Information"/>
    <s v="Exclude"/>
    <d v="2025-01-03T00:00:00"/>
    <d v="2025-01-03T00:00:00"/>
    <s v="Yes"/>
    <s v="Retail"/>
    <s v="Kolkata"/>
    <s v="Kolkata"/>
    <n v="117.6"/>
    <s v="Invalid Profit"/>
    <s v="Exclude"/>
  </r>
  <r>
    <n v="3965"/>
    <s v="Kids"/>
    <x v="1"/>
    <x v="6"/>
    <s v="M"/>
    <x v="0"/>
    <x v="0"/>
    <s v="Yes"/>
    <m/>
    <s v="Available"/>
    <m/>
    <n v="0.05"/>
    <s v="Valid"/>
    <s v="Include"/>
    <n v="0"/>
    <s v="Insufficient Data"/>
    <s v="Missing Information"/>
    <s v="Exclude"/>
    <m/>
    <s v="Missing Date"/>
    <s v="No"/>
    <s v="Online"/>
    <s v="Hyderabad"/>
    <s v="Hyderabad"/>
    <n v="1194.67"/>
    <s v="Valid Profit"/>
    <s v="Include"/>
  </r>
  <r>
    <n v="3966"/>
    <s v="Kids"/>
    <x v="0"/>
    <x v="9"/>
    <n v="7"/>
    <x v="1"/>
    <x v="8"/>
    <s v="Yes"/>
    <m/>
    <s v="Available"/>
    <m/>
    <m/>
    <s v="Invalid"/>
    <s v="Exclude"/>
    <n v="0"/>
    <s v="Insufficient Data"/>
    <s v="Missing Information"/>
    <s v="Exclude"/>
    <m/>
    <s v="Missing Date"/>
    <s v="No"/>
    <s v="Retail"/>
    <s v="Mumbai"/>
    <s v="Mumbai"/>
    <n v="2072.67"/>
    <s v="Valid Profit"/>
    <s v="Include"/>
  </r>
  <r>
    <n v="3967"/>
    <s v="Women"/>
    <x v="2"/>
    <x v="7"/>
    <m/>
    <x v="2"/>
    <x v="4"/>
    <s v="No"/>
    <n v="0"/>
    <s v="Available"/>
    <m/>
    <m/>
    <s v="Invalid"/>
    <s v="Exclude"/>
    <n v="0"/>
    <s v="Insufficient Data"/>
    <s v="Missing Information"/>
    <s v="Exclude"/>
    <m/>
    <s v="Missing Date"/>
    <s v="No"/>
    <s v="Online"/>
    <s v="Bangalore"/>
    <s v="Bangalore"/>
    <n v="-806.4"/>
    <s v="Loss Making Sales"/>
    <s v="Exclude"/>
  </r>
  <r>
    <n v="3968"/>
    <s v="Kids"/>
    <x v="2"/>
    <x v="7"/>
    <s v="M"/>
    <x v="0"/>
    <x v="0"/>
    <s v="Yes"/>
    <m/>
    <s v="Available"/>
    <n v="8141.77"/>
    <m/>
    <s v="Invalid"/>
    <s v="Exclude"/>
    <n v="0"/>
    <s v="Insufficient Data"/>
    <s v="Missing Information"/>
    <s v="Exclude"/>
    <d v="2024-12-05T00:00:00"/>
    <d v="2024-12-05T00:00:00"/>
    <s v="Yes"/>
    <s v="Retail"/>
    <s v="bengaluru"/>
    <s v="Bengaluru"/>
    <n v="774.01"/>
    <s v="Valid Profit"/>
    <s v="Include"/>
  </r>
  <r>
    <n v="3969"/>
    <s v="Women"/>
    <x v="2"/>
    <x v="7"/>
    <s v="XL"/>
    <x v="0"/>
    <x v="2"/>
    <s v="Yes"/>
    <m/>
    <s v="Available"/>
    <n v="7922.86"/>
    <m/>
    <s v="Invalid"/>
    <s v="Exclude"/>
    <n v="0"/>
    <s v="Insufficient Data"/>
    <s v="Missing Information"/>
    <s v="Exclude"/>
    <d v="2023-08-04T00:00:00"/>
    <d v="2023-08-04T00:00:00"/>
    <s v="Yes"/>
    <s v="Retail"/>
    <s v="Mumbai"/>
    <s v="Mumbai"/>
    <n v="3753.92"/>
    <s v="Valid Profit"/>
    <s v="Include"/>
  </r>
  <r>
    <n v="3970"/>
    <s v="Men"/>
    <x v="1"/>
    <x v="15"/>
    <s v="L"/>
    <x v="0"/>
    <x v="1"/>
    <s v="Yes"/>
    <n v="0"/>
    <s v="Available"/>
    <n v="9990.7999999999993"/>
    <m/>
    <s v="Invalid"/>
    <s v="Exclude"/>
    <n v="0"/>
    <n v="0"/>
    <s v="No Recorded Revenue"/>
    <s v="Exclude"/>
    <d v="2025-06-29T00:00:00"/>
    <d v="2025-06-29T00:00:00"/>
    <s v="Yes"/>
    <s v="Retail"/>
    <s v="Kolkata"/>
    <s v="Kolkata"/>
    <n v="3351.31"/>
    <s v="Invalid Profit"/>
    <s v="Exclude"/>
  </r>
  <r>
    <n v="3971"/>
    <s v="Kids"/>
    <x v="0"/>
    <x v="9"/>
    <n v="6"/>
    <x v="1"/>
    <x v="6"/>
    <s v="Yes"/>
    <m/>
    <s v="Available"/>
    <m/>
    <n v="0.95"/>
    <s v="Valid"/>
    <s v="Include"/>
    <n v="0"/>
    <s v="Insufficient Data"/>
    <s v="Missing Information"/>
    <s v="Exclude"/>
    <d v="2025-02-11T00:00:00"/>
    <d v="2025-02-11T00:00:00"/>
    <s v="Yes"/>
    <s v="Retail"/>
    <s v="bengaluru"/>
    <s v="Bengaluru"/>
    <n v="3840.73"/>
    <s v="Valid Profit"/>
    <s v="Include"/>
  </r>
  <r>
    <n v="3972"/>
    <s v="Men"/>
    <x v="3"/>
    <x v="16"/>
    <s v="XL"/>
    <x v="0"/>
    <x v="2"/>
    <s v="Yes"/>
    <n v="1"/>
    <s v="Sold"/>
    <m/>
    <m/>
    <s v="Invalid"/>
    <s v="Exclude"/>
    <n v="0"/>
    <s v="Insufficient Data"/>
    <s v="Missing Information"/>
    <s v="Exclude"/>
    <d v="2024-12-20T00:00:00"/>
    <d v="2024-12-20T00:00:00"/>
    <s v="Yes"/>
    <s v="Retail"/>
    <s v="bengaluru"/>
    <s v="Bengaluru"/>
    <n v="1990.32"/>
    <s v="Invalid Profit"/>
    <s v="Exclude"/>
  </r>
  <r>
    <n v="3973"/>
    <s v="Kids"/>
    <x v="3"/>
    <x v="4"/>
    <s v="M"/>
    <x v="0"/>
    <x v="0"/>
    <s v="Yes"/>
    <n v="2"/>
    <s v="Sold"/>
    <m/>
    <m/>
    <s v="Invalid"/>
    <s v="Exclude"/>
    <n v="0"/>
    <s v="Insufficient Data"/>
    <s v="Missing Information"/>
    <s v="Exclude"/>
    <m/>
    <s v="Missing Date"/>
    <s v="No"/>
    <s v="Online"/>
    <s v="Bangalore"/>
    <s v="Bangalore"/>
    <n v="-475.2"/>
    <s v="Loss Making Sales"/>
    <s v="Exclude"/>
  </r>
  <r>
    <n v="3974"/>
    <s v="Men"/>
    <x v="2"/>
    <x v="17"/>
    <s v="L"/>
    <x v="0"/>
    <x v="1"/>
    <s v="Yes"/>
    <n v="4"/>
    <s v="Sold"/>
    <m/>
    <m/>
    <s v="Invalid"/>
    <s v="Exclude"/>
    <n v="0"/>
    <s v="Insufficient Data"/>
    <s v="Missing Information"/>
    <s v="Exclude"/>
    <d v="2024-03-22T00:00:00"/>
    <d v="2024-03-22T00:00:00"/>
    <s v="Yes"/>
    <s v="Retail"/>
    <s v="Delhi"/>
    <s v="Delhi"/>
    <n v="97.6"/>
    <s v="Valid Profit"/>
    <s v="Include"/>
  </r>
  <r>
    <n v="3975"/>
    <s v="Women"/>
    <x v="1"/>
    <x v="1"/>
    <s v="M"/>
    <x v="0"/>
    <x v="0"/>
    <s v="Yes"/>
    <n v="3"/>
    <s v="Sold"/>
    <m/>
    <m/>
    <s v="Invalid"/>
    <s v="Exclude"/>
    <n v="0"/>
    <s v="Insufficient Data"/>
    <s v="Missing Information"/>
    <s v="Exclude"/>
    <d v="2025-03-22T00:00:00"/>
    <d v="2025-03-22T00:00:00"/>
    <s v="Yes"/>
    <s v="Retail"/>
    <s v="Mumbai"/>
    <s v="Mumbai"/>
    <n v="1293.3800000000001"/>
    <s v="Valid Profit"/>
    <s v="Include"/>
  </r>
  <r>
    <n v="3976"/>
    <s v="Men"/>
    <x v="0"/>
    <x v="0"/>
    <s v="L"/>
    <x v="0"/>
    <x v="1"/>
    <s v="Yes"/>
    <n v="4"/>
    <s v="Sold"/>
    <n v="7534.51"/>
    <n v="1.05"/>
    <s v="Invalid"/>
    <s v="Exclude"/>
    <n v="-1506.9"/>
    <s v="Insufficient Data"/>
    <s v="Missing Information"/>
    <s v="Exclude"/>
    <d v="2024-12-12T00:00:00"/>
    <d v="2024-12-12T00:00:00"/>
    <s v="Yes"/>
    <s v="Retail"/>
    <s v="Delhi"/>
    <s v="Delhi"/>
    <n v="778.13"/>
    <s v="Valid Profit"/>
    <s v="Include"/>
  </r>
  <r>
    <n v="3977"/>
    <s v="Men"/>
    <x v="1"/>
    <x v="6"/>
    <s v="L"/>
    <x v="0"/>
    <x v="1"/>
    <s v="Yes"/>
    <n v="0"/>
    <s v="Available"/>
    <n v="7483.74"/>
    <n v="0.21"/>
    <s v="Valid"/>
    <s v="Include"/>
    <n v="0"/>
    <n v="0"/>
    <s v="No Recorded Revenue"/>
    <s v="Exclude"/>
    <d v="2025-05-11T00:00:00"/>
    <d v="2025-05-11T00:00:00"/>
    <s v="Yes"/>
    <s v="Online"/>
    <s v="Delhi"/>
    <s v="Delhi"/>
    <n v="2545.4899999999998"/>
    <s v="Invalid Profit"/>
    <s v="Exclude"/>
  </r>
  <r>
    <n v="3978"/>
    <s v="Women"/>
    <x v="0"/>
    <x v="5"/>
    <m/>
    <x v="2"/>
    <x v="4"/>
    <s v="No"/>
    <n v="2"/>
    <s v="Sold"/>
    <n v="9847.52"/>
    <m/>
    <s v="Invalid"/>
    <s v="Exclude"/>
    <n v="0"/>
    <n v="19695.04"/>
    <s v="Valid Revenue"/>
    <s v="Include"/>
    <d v="2024-09-11T00:00:00"/>
    <d v="2024-09-11T00:00:00"/>
    <s v="Yes"/>
    <s v="Retail"/>
    <s v="Delhi"/>
    <s v="Delhi"/>
    <n v="754.75"/>
    <s v="Valid Profit"/>
    <s v="Include"/>
  </r>
  <r>
    <n v="3979"/>
    <s v="Men"/>
    <x v="0"/>
    <x v="14"/>
    <s v="M"/>
    <x v="0"/>
    <x v="0"/>
    <s v="Yes"/>
    <n v="3"/>
    <s v="Sold"/>
    <m/>
    <n v="0.5"/>
    <s v="Valid"/>
    <s v="Include"/>
    <n v="0"/>
    <s v="Insufficient Data"/>
    <s v="Missing Information"/>
    <s v="Exclude"/>
    <d v="2025-06-11T00:00:00"/>
    <d v="2025-06-11T00:00:00"/>
    <s v="Yes"/>
    <s v="Online"/>
    <s v="Pune"/>
    <s v="Pune"/>
    <n v="896.9"/>
    <s v="Invalid Profit"/>
    <s v="Exclude"/>
  </r>
  <r>
    <n v="3980"/>
    <s v="Men"/>
    <x v="0"/>
    <x v="0"/>
    <n v="10"/>
    <x v="1"/>
    <x v="9"/>
    <s v="Yes"/>
    <m/>
    <s v="Available"/>
    <m/>
    <m/>
    <s v="Invalid"/>
    <s v="Exclude"/>
    <n v="0"/>
    <s v="Insufficient Data"/>
    <s v="Missing Information"/>
    <s v="Exclude"/>
    <d v="2025-07-07T00:00:00"/>
    <d v="2025-07-07T00:00:00"/>
    <s v="Yes"/>
    <s v="Retail"/>
    <s v="Hyderabad"/>
    <s v="Hyderabad"/>
    <n v="-223.3"/>
    <s v="Loss Making Sales"/>
    <s v="Exclude"/>
  </r>
  <r>
    <n v="3981"/>
    <s v="Men"/>
    <x v="1"/>
    <x v="2"/>
    <s v="L"/>
    <x v="0"/>
    <x v="1"/>
    <s v="Yes"/>
    <m/>
    <s v="Available"/>
    <n v="4007.55"/>
    <n v="1.02"/>
    <s v="Invalid"/>
    <s v="Exclude"/>
    <n v="0"/>
    <s v="Insufficient Data"/>
    <s v="Missing Information"/>
    <s v="Exclude"/>
    <d v="2023-12-21T00:00:00"/>
    <d v="2023-12-21T00:00:00"/>
    <s v="Yes"/>
    <s v="Online"/>
    <s v="Delhi"/>
    <s v="Delhi"/>
    <n v="90.51"/>
    <s v="Valid Profit"/>
    <s v="Include"/>
  </r>
  <r>
    <n v="3982"/>
    <s v="Men"/>
    <x v="4"/>
    <x v="13"/>
    <s v="L"/>
    <x v="0"/>
    <x v="1"/>
    <s v="Yes"/>
    <m/>
    <s v="Available"/>
    <n v="8006.71"/>
    <m/>
    <s v="Invalid"/>
    <s v="Exclude"/>
    <n v="0"/>
    <s v="Insufficient Data"/>
    <s v="Missing Information"/>
    <s v="Exclude"/>
    <d v="2024-10-16T00:00:00"/>
    <d v="2024-10-16T00:00:00"/>
    <s v="Yes"/>
    <s v="Online"/>
    <s v="Bangalore"/>
    <s v="Bangalore"/>
    <n v="1486.86"/>
    <s v="Valid Profit"/>
    <s v="Include"/>
  </r>
  <r>
    <n v="3983"/>
    <s v="Kids"/>
    <x v="2"/>
    <x v="7"/>
    <s v="L"/>
    <x v="0"/>
    <x v="1"/>
    <s v="Yes"/>
    <n v="4"/>
    <s v="Sold"/>
    <m/>
    <n v="0.22"/>
    <s v="Valid"/>
    <s v="Include"/>
    <n v="0"/>
    <s v="Insufficient Data"/>
    <s v="Missing Information"/>
    <s v="Exclude"/>
    <m/>
    <s v="Missing Date"/>
    <s v="No"/>
    <s v="Online"/>
    <s v="Pune"/>
    <s v="Pune"/>
    <n v="633.64"/>
    <s v="Valid Profit"/>
    <s v="Include"/>
  </r>
  <r>
    <n v="3984"/>
    <s v="Women"/>
    <x v="0"/>
    <x v="0"/>
    <m/>
    <x v="2"/>
    <x v="4"/>
    <s v="No"/>
    <n v="4"/>
    <s v="Sold"/>
    <m/>
    <m/>
    <s v="Invalid"/>
    <s v="Exclude"/>
    <n v="0"/>
    <s v="Insufficient Data"/>
    <s v="Missing Information"/>
    <s v="Exclude"/>
    <m/>
    <s v="Missing Date"/>
    <s v="No"/>
    <s v="Retail"/>
    <s v="Pune"/>
    <s v="Pune"/>
    <n v="486.8"/>
    <s v="Valid Profit"/>
    <s v="Include"/>
  </r>
  <r>
    <n v="2048"/>
    <s v="Kids"/>
    <x v="4"/>
    <x v="8"/>
    <s v="XL"/>
    <x v="0"/>
    <x v="2"/>
    <s v="Yes"/>
    <n v="2"/>
    <s v="Sold"/>
    <n v="8918.66"/>
    <n v="1.19"/>
    <s v="Invalid"/>
    <s v="Exclude"/>
    <n v="-3389.09"/>
    <s v="Insufficient Data"/>
    <s v="Missing Information"/>
    <s v="Exclude"/>
    <d v="2024-02-14T00:00:00"/>
    <d v="2024-02-14T00:00:00"/>
    <s v="Yes"/>
    <s v="Retail"/>
    <s v="Delhi"/>
    <s v="Delhi"/>
    <n v="1889.03"/>
    <s v="Valid Profit"/>
    <s v="Include"/>
  </r>
  <r>
    <n v="3986"/>
    <s v="Kids"/>
    <x v="3"/>
    <x v="10"/>
    <s v="L"/>
    <x v="0"/>
    <x v="1"/>
    <s v="Yes"/>
    <n v="1"/>
    <s v="Sold"/>
    <m/>
    <m/>
    <s v="Invalid"/>
    <s v="Exclude"/>
    <n v="0"/>
    <s v="Insufficient Data"/>
    <s v="Missing Information"/>
    <s v="Exclude"/>
    <d v="2024-11-10T00:00:00"/>
    <d v="2024-11-10T00:00:00"/>
    <s v="Yes"/>
    <s v="Retail"/>
    <s v="Mumbai"/>
    <s v="Mumbai"/>
    <n v="681.84"/>
    <s v="Valid Profit"/>
    <s v="Include"/>
  </r>
  <r>
    <n v="3987"/>
    <s v="Kids"/>
    <x v="4"/>
    <x v="13"/>
    <s v="L"/>
    <x v="0"/>
    <x v="1"/>
    <s v="Yes"/>
    <n v="2"/>
    <s v="Sold"/>
    <m/>
    <m/>
    <s v="Invalid"/>
    <s v="Exclude"/>
    <n v="0"/>
    <s v="Insufficient Data"/>
    <s v="Missing Information"/>
    <s v="Exclude"/>
    <d v="2024-08-18T00:00:00"/>
    <d v="2024-08-18T00:00:00"/>
    <s v="Yes"/>
    <s v="Retail"/>
    <s v="Hyderabad"/>
    <s v="Hyderabad"/>
    <n v="3908.61"/>
    <s v="Valid Profit"/>
    <s v="Include"/>
  </r>
  <r>
    <n v="3988"/>
    <s v="Kids"/>
    <x v="2"/>
    <x v="3"/>
    <s v="M"/>
    <x v="0"/>
    <x v="0"/>
    <s v="Yes"/>
    <n v="4"/>
    <s v="Sold"/>
    <n v="7945.46"/>
    <n v="0.67"/>
    <s v="Valid"/>
    <s v="Include"/>
    <n v="10488.01"/>
    <n v="10488.007199999998"/>
    <s v="Valid Revenue"/>
    <s v="Include"/>
    <d v="2024-10-10T00:00:00"/>
    <d v="2024-10-10T00:00:00"/>
    <s v="Yes"/>
    <s v="Online"/>
    <s v="Pune"/>
    <s v="Pune"/>
    <n v="3698.62"/>
    <s v="Valid Profit"/>
    <s v="Include"/>
  </r>
  <r>
    <n v="3989"/>
    <s v="Men"/>
    <x v="0"/>
    <x v="9"/>
    <s v="L"/>
    <x v="0"/>
    <x v="1"/>
    <s v="Yes"/>
    <n v="-1"/>
    <s v="Check Return/Refund"/>
    <m/>
    <m/>
    <s v="Invalid"/>
    <s v="Exclude"/>
    <n v="0"/>
    <s v="Insufficient Data"/>
    <s v="Missing Information"/>
    <s v="Exclude"/>
    <d v="2024-10-20T00:00:00"/>
    <d v="2024-10-20T00:00:00"/>
    <s v="Yes"/>
    <s v="Online"/>
    <s v="bengaluru"/>
    <s v="Bengaluru"/>
    <n v="1005.26"/>
    <s v="Valid Profit"/>
    <s v="Include"/>
  </r>
  <r>
    <n v="3990"/>
    <s v="Kids"/>
    <x v="4"/>
    <x v="8"/>
    <n v="11"/>
    <x v="1"/>
    <x v="3"/>
    <s v="Yes"/>
    <n v="0"/>
    <s v="Available"/>
    <m/>
    <m/>
    <s v="Invalid"/>
    <s v="Exclude"/>
    <n v="0"/>
    <s v="Insufficient Data"/>
    <s v="Missing Information"/>
    <s v="Exclude"/>
    <m/>
    <s v="Missing Date"/>
    <s v="No"/>
    <s v="Online"/>
    <s v="Kolkata"/>
    <s v="Kolkata"/>
    <n v="2974.82"/>
    <s v="Valid Profit"/>
    <s v="Include"/>
  </r>
  <r>
    <n v="3991"/>
    <s v="Men"/>
    <x v="0"/>
    <x v="14"/>
    <m/>
    <x v="2"/>
    <x v="4"/>
    <s v="No"/>
    <n v="0"/>
    <s v="Available"/>
    <m/>
    <n v="0.1"/>
    <s v="Valid"/>
    <s v="Include"/>
    <n v="0"/>
    <s v="Insufficient Data"/>
    <s v="Missing Information"/>
    <s v="Exclude"/>
    <d v="2025-07-19T00:00:00"/>
    <d v="2025-07-19T00:00:00"/>
    <s v="Yes"/>
    <s v="Online"/>
    <s v="bengaluru"/>
    <s v="Bengaluru"/>
    <n v="97.51"/>
    <s v="Valid Profit"/>
    <s v="Include"/>
  </r>
  <r>
    <n v="3992"/>
    <s v="Men"/>
    <x v="2"/>
    <x v="17"/>
    <s v="XL"/>
    <x v="0"/>
    <x v="2"/>
    <s v="Yes"/>
    <n v="-1"/>
    <s v="Check Return/Refund"/>
    <n v="4431.62"/>
    <m/>
    <s v="Invalid"/>
    <s v="Exclude"/>
    <n v="0"/>
    <n v="-4431.62"/>
    <s v="Negative Revenue"/>
    <s v="Exclude"/>
    <d v="2025-01-13T00:00:00"/>
    <d v="2025-01-13T00:00:00"/>
    <s v="Yes"/>
    <s v="Online"/>
    <s v="Pune"/>
    <s v="Pune"/>
    <n v="-907.76"/>
    <s v="Loss Making Sales"/>
    <s v="Exclude"/>
  </r>
  <r>
    <n v="3993"/>
    <s v="Kids"/>
    <x v="2"/>
    <x v="3"/>
    <n v="7"/>
    <x v="1"/>
    <x v="8"/>
    <s v="Yes"/>
    <n v="-1"/>
    <s v="Check Return/Refund"/>
    <m/>
    <m/>
    <s v="Invalid"/>
    <s v="Exclude"/>
    <n v="0"/>
    <s v="Insufficient Data"/>
    <s v="Missing Information"/>
    <s v="Exclude"/>
    <d v="2025-04-25T00:00:00"/>
    <d v="2025-04-25T00:00:00"/>
    <s v="Yes"/>
    <s v="Retail"/>
    <s v="Hyderabad"/>
    <s v="Hyderabad"/>
    <n v="1060.98"/>
    <s v="Valid Profit"/>
    <s v="Include"/>
  </r>
  <r>
    <n v="3994"/>
    <s v="Kids"/>
    <x v="4"/>
    <x v="8"/>
    <m/>
    <x v="2"/>
    <x v="4"/>
    <s v="No"/>
    <n v="4"/>
    <s v="Sold"/>
    <m/>
    <m/>
    <s v="Invalid"/>
    <s v="Exclude"/>
    <n v="0"/>
    <s v="Insufficient Data"/>
    <s v="Missing Information"/>
    <s v="Exclude"/>
    <d v="2025-04-12T00:00:00"/>
    <d v="2025-04-12T00:00:00"/>
    <s v="Yes"/>
    <s v="Retail"/>
    <s v="bengaluru"/>
    <s v="Bengaluru"/>
    <n v="-97.39"/>
    <s v="Loss Making Sales"/>
    <s v="Exclude"/>
  </r>
  <r>
    <n v="3995"/>
    <s v="Men"/>
    <x v="2"/>
    <x v="18"/>
    <n v="11"/>
    <x v="1"/>
    <x v="3"/>
    <s v="Yes"/>
    <n v="-1"/>
    <s v="Check Return/Refund"/>
    <m/>
    <n v="0.47"/>
    <s v="Valid"/>
    <s v="Include"/>
    <n v="0"/>
    <s v="Insufficient Data"/>
    <s v="Missing Information"/>
    <s v="Exclude"/>
    <m/>
    <s v="Missing Date"/>
    <s v="No"/>
    <s v="Online"/>
    <s v="Delhi"/>
    <s v="Delhi"/>
    <n v="3242.46"/>
    <s v="Valid Profit"/>
    <s v="Include"/>
  </r>
  <r>
    <n v="3996"/>
    <s v="Men"/>
    <x v="3"/>
    <x v="4"/>
    <m/>
    <x v="2"/>
    <x v="4"/>
    <s v="No"/>
    <n v="2"/>
    <s v="Sold"/>
    <m/>
    <m/>
    <s v="Invalid"/>
    <s v="Exclude"/>
    <n v="0"/>
    <s v="Insufficient Data"/>
    <s v="Missing Information"/>
    <s v="Exclude"/>
    <m/>
    <s v="Missing Date"/>
    <s v="No"/>
    <s v="Online"/>
    <s v="bengaluru"/>
    <s v="Bengaluru"/>
    <n v="2919.12"/>
    <s v="Valid Profit"/>
    <s v="Include"/>
  </r>
  <r>
    <n v="3997"/>
    <s v="Women"/>
    <x v="2"/>
    <x v="7"/>
    <s v="M"/>
    <x v="0"/>
    <x v="0"/>
    <s v="Yes"/>
    <n v="4"/>
    <s v="Sold"/>
    <m/>
    <m/>
    <s v="Invalid"/>
    <s v="Exclude"/>
    <n v="0"/>
    <s v="Insufficient Data"/>
    <s v="Missing Information"/>
    <s v="Exclude"/>
    <d v="2024-01-24T00:00:00"/>
    <d v="2024-01-24T00:00:00"/>
    <s v="Yes"/>
    <s v="Retail"/>
    <s v="Hyderabad"/>
    <s v="Hyderabad"/>
    <n v="-484.62"/>
    <s v="Loss Making Sales"/>
    <s v="Exclude"/>
  </r>
  <r>
    <n v="3998"/>
    <s v="Men"/>
    <x v="0"/>
    <x v="5"/>
    <m/>
    <x v="2"/>
    <x v="4"/>
    <s v="No"/>
    <m/>
    <s v="Available"/>
    <m/>
    <m/>
    <s v="Invalid"/>
    <s v="Exclude"/>
    <n v="0"/>
    <s v="Insufficient Data"/>
    <s v="Missing Information"/>
    <s v="Exclude"/>
    <m/>
    <s v="Missing Date"/>
    <s v="No"/>
    <s v="Online"/>
    <s v="Delhi"/>
    <s v="Delhi"/>
    <n v="2029.57"/>
    <s v="Valid Profit"/>
    <s v="Include"/>
  </r>
  <r>
    <n v="3999"/>
    <s v="Kids"/>
    <x v="2"/>
    <x v="3"/>
    <n v="7"/>
    <x v="1"/>
    <x v="8"/>
    <s v="Yes"/>
    <m/>
    <s v="Available"/>
    <m/>
    <n v="0.27"/>
    <s v="Valid"/>
    <s v="Include"/>
    <n v="0"/>
    <s v="Insufficient Data"/>
    <s v="Missing Information"/>
    <s v="Exclude"/>
    <d v="2024-09-16T00:00:00"/>
    <d v="2024-09-16T00:00:00"/>
    <s v="Yes"/>
    <s v="Online"/>
    <s v="Kolkata"/>
    <s v="Kolkata"/>
    <n v="1484.61"/>
    <s v="Valid Profit"/>
    <s v="Include"/>
  </r>
  <r>
    <n v="4000"/>
    <s v="Women"/>
    <x v="4"/>
    <x v="8"/>
    <s v="M"/>
    <x v="0"/>
    <x v="0"/>
    <s v="Yes"/>
    <n v="-1"/>
    <s v="Check Return/Refund"/>
    <m/>
    <n v="0.11"/>
    <s v="Valid"/>
    <s v="Include"/>
    <n v="0"/>
    <s v="Insufficient Data"/>
    <s v="Missing Information"/>
    <s v="Exclude"/>
    <d v="2025-01-09T00:00:00"/>
    <d v="2025-01-09T00:00:00"/>
    <s v="Yes"/>
    <s v="Retail"/>
    <s v="Kolkata"/>
    <s v="Kolkata"/>
    <n v="309.79000000000002"/>
    <s v="Valid Profit"/>
    <s v="Include"/>
  </r>
  <r>
    <n v="4001"/>
    <s v="Women"/>
    <x v="4"/>
    <x v="13"/>
    <s v="L"/>
    <x v="0"/>
    <x v="1"/>
    <s v="Yes"/>
    <m/>
    <s v="Available"/>
    <n v="7586.32"/>
    <m/>
    <s v="Invalid"/>
    <s v="Exclude"/>
    <n v="0"/>
    <s v="Insufficient Data"/>
    <s v="Missing Information"/>
    <s v="Exclude"/>
    <m/>
    <s v="Missing Date"/>
    <s v="No"/>
    <s v="Online"/>
    <s v="Mumbai"/>
    <s v="Mumbai"/>
    <n v="2155.0100000000002"/>
    <s v="Valid Profit"/>
    <s v="Include"/>
  </r>
  <r>
    <n v="4002"/>
    <s v="Kids"/>
    <x v="1"/>
    <x v="6"/>
    <s v="M"/>
    <x v="0"/>
    <x v="0"/>
    <s v="Yes"/>
    <m/>
    <s v="Available"/>
    <n v="6056.88"/>
    <m/>
    <s v="Invalid"/>
    <s v="Exclude"/>
    <n v="0"/>
    <s v="Insufficient Data"/>
    <s v="Missing Information"/>
    <s v="Exclude"/>
    <d v="2024-11-03T00:00:00"/>
    <d v="2024-11-03T00:00:00"/>
    <s v="Yes"/>
    <s v="Retail"/>
    <s v="Mumbai"/>
    <s v="Mumbai"/>
    <n v="2114.0300000000002"/>
    <s v="Valid Profit"/>
    <s v="Include"/>
  </r>
  <r>
    <n v="4003"/>
    <s v="Men"/>
    <x v="2"/>
    <x v="18"/>
    <s v="L"/>
    <x v="0"/>
    <x v="1"/>
    <s v="Yes"/>
    <m/>
    <s v="Available"/>
    <n v="7165.28"/>
    <n v="1.17"/>
    <s v="Invalid"/>
    <s v="Exclude"/>
    <n v="0"/>
    <s v="Insufficient Data"/>
    <s v="Missing Information"/>
    <s v="Exclude"/>
    <d v="2025-02-03T00:00:00"/>
    <d v="2025-02-03T00:00:00"/>
    <s v="Yes"/>
    <s v="Retail"/>
    <s v="Mumbai"/>
    <s v="Mumbai"/>
    <n v="839.48"/>
    <s v="Valid Profit"/>
    <s v="Include"/>
  </r>
  <r>
    <n v="4004"/>
    <s v="Men"/>
    <x v="4"/>
    <x v="8"/>
    <s v="XL"/>
    <x v="0"/>
    <x v="2"/>
    <s v="Yes"/>
    <m/>
    <s v="Available"/>
    <m/>
    <n v="0.06"/>
    <s v="Valid"/>
    <s v="Include"/>
    <n v="0"/>
    <s v="Insufficient Data"/>
    <s v="Missing Information"/>
    <s v="Exclude"/>
    <d v="2025-04-14T00:00:00"/>
    <d v="2025-04-14T00:00:00"/>
    <s v="Yes"/>
    <s v="Retail"/>
    <s v="Delhi"/>
    <s v="Delhi"/>
    <n v="-748.58"/>
    <s v="Loss Making Sales"/>
    <s v="Exclude"/>
  </r>
  <r>
    <n v="4005"/>
    <s v="Kids"/>
    <x v="0"/>
    <x v="9"/>
    <s v="M"/>
    <x v="0"/>
    <x v="0"/>
    <s v="Yes"/>
    <m/>
    <s v="Available"/>
    <n v="3730.58"/>
    <m/>
    <s v="Invalid"/>
    <s v="Exclude"/>
    <n v="0"/>
    <s v="Insufficient Data"/>
    <s v="Missing Information"/>
    <s v="Exclude"/>
    <d v="2024-11-30T00:00:00"/>
    <d v="2024-11-30T00:00:00"/>
    <s v="Yes"/>
    <s v="Online"/>
    <s v="Delhi"/>
    <s v="Delhi"/>
    <n v="1784.38"/>
    <s v="Valid Profit"/>
    <s v="Include"/>
  </r>
  <r>
    <n v="4006"/>
    <s v="Kids"/>
    <x v="4"/>
    <x v="19"/>
    <n v="12"/>
    <x v="1"/>
    <x v="7"/>
    <s v="Yes"/>
    <m/>
    <s v="Available"/>
    <m/>
    <m/>
    <s v="Invalid"/>
    <s v="Exclude"/>
    <n v="0"/>
    <s v="Insufficient Data"/>
    <s v="Missing Information"/>
    <s v="Exclude"/>
    <m/>
    <s v="Missing Date"/>
    <s v="No"/>
    <s v="Retail"/>
    <s v="Kolkata"/>
    <s v="Kolkata"/>
    <n v="2617"/>
    <s v="Valid Profit"/>
    <s v="Include"/>
  </r>
  <r>
    <n v="4007"/>
    <s v="Kids"/>
    <x v="1"/>
    <x v="2"/>
    <s v="XL"/>
    <x v="0"/>
    <x v="2"/>
    <s v="Yes"/>
    <n v="0"/>
    <s v="Available"/>
    <m/>
    <m/>
    <s v="Invalid"/>
    <s v="Exclude"/>
    <n v="0"/>
    <s v="Insufficient Data"/>
    <s v="Missing Information"/>
    <s v="Exclude"/>
    <d v="2025-01-10T00:00:00"/>
    <d v="2025-01-10T00:00:00"/>
    <s v="Yes"/>
    <s v="Retail"/>
    <s v="Pune"/>
    <s v="Pune"/>
    <n v="1746.06"/>
    <s v="Valid Profit"/>
    <s v="Include"/>
  </r>
  <r>
    <n v="4008"/>
    <s v="Men"/>
    <x v="4"/>
    <x v="19"/>
    <n v="9"/>
    <x v="1"/>
    <x v="5"/>
    <s v="Yes"/>
    <n v="3"/>
    <s v="Sold"/>
    <n v="7737.27"/>
    <n v="7.0000000000000007E-2"/>
    <s v="Valid"/>
    <s v="Include"/>
    <n v="21586.98"/>
    <n v="21586.9833"/>
    <s v="Valid Revenue"/>
    <s v="Include"/>
    <d v="2023-12-15T00:00:00"/>
    <d v="2023-12-15T00:00:00"/>
    <s v="Yes"/>
    <s v="Retail"/>
    <s v="Hyderabad"/>
    <s v="Hyderabad"/>
    <n v="180.31"/>
    <s v="Valid Profit"/>
    <s v="Include"/>
  </r>
  <r>
    <n v="4009"/>
    <s v="Kids"/>
    <x v="4"/>
    <x v="13"/>
    <s v="M"/>
    <x v="0"/>
    <x v="0"/>
    <s v="Yes"/>
    <m/>
    <s v="Available"/>
    <m/>
    <m/>
    <s v="Invalid"/>
    <s v="Exclude"/>
    <n v="0"/>
    <s v="Insufficient Data"/>
    <s v="Missing Information"/>
    <s v="Exclude"/>
    <d v="2024-03-30T00:00:00"/>
    <d v="2024-03-30T00:00:00"/>
    <s v="Yes"/>
    <s v="Retail"/>
    <s v="Mumbai"/>
    <s v="Mumbai"/>
    <n v="-737.91"/>
    <s v="Loss Making Sales"/>
    <s v="Exclude"/>
  </r>
  <r>
    <n v="2046"/>
    <s v="Men"/>
    <x v="0"/>
    <x v="14"/>
    <s v="M"/>
    <x v="0"/>
    <x v="0"/>
    <s v="Yes"/>
    <n v="-1"/>
    <s v="Check Return/Refund"/>
    <n v="5091.2"/>
    <m/>
    <s v="Invalid"/>
    <s v="Exclude"/>
    <n v="0"/>
    <n v="-5091.2"/>
    <s v="Negative Revenue"/>
    <s v="Exclude"/>
    <d v="2025-07-10T00:00:00"/>
    <d v="2025-07-10T00:00:00"/>
    <s v="Yes"/>
    <s v="Retail"/>
    <s v="Pune"/>
    <s v="Pune"/>
    <n v="1544.79"/>
    <s v="Invalid Profit"/>
    <s v="Exclude"/>
  </r>
  <r>
    <n v="4011"/>
    <s v="Women"/>
    <x v="3"/>
    <x v="10"/>
    <s v="M"/>
    <x v="0"/>
    <x v="0"/>
    <s v="Yes"/>
    <n v="4"/>
    <s v="Sold"/>
    <n v="4909.5600000000004"/>
    <m/>
    <s v="Invalid"/>
    <s v="Exclude"/>
    <n v="0"/>
    <n v="19638.240000000002"/>
    <s v="Valid Revenue"/>
    <s v="Include"/>
    <d v="2025-07-04T00:00:00"/>
    <d v="2025-07-04T00:00:00"/>
    <s v="Yes"/>
    <s v="Retail"/>
    <s v="Bangalore"/>
    <s v="Bangalore"/>
    <n v="2934.53"/>
    <s v="Valid Profit"/>
    <s v="Include"/>
  </r>
  <r>
    <n v="4012"/>
    <s v="Men"/>
    <x v="4"/>
    <x v="13"/>
    <m/>
    <x v="2"/>
    <x v="4"/>
    <s v="No"/>
    <m/>
    <s v="Available"/>
    <n v="5879.06"/>
    <n v="0.47"/>
    <s v="Valid"/>
    <s v="Include"/>
    <n v="0"/>
    <s v="Insufficient Data"/>
    <s v="Missing Information"/>
    <s v="Exclude"/>
    <d v="2025-05-28T00:00:00"/>
    <d v="2025-05-28T00:00:00"/>
    <s v="Yes"/>
    <s v="Retail"/>
    <s v="Hyderabad"/>
    <s v="Hyderabad"/>
    <n v="2129.44"/>
    <s v="Invalid Profit"/>
    <s v="Exclude"/>
  </r>
  <r>
    <n v="4013"/>
    <s v="Women"/>
    <x v="4"/>
    <x v="19"/>
    <n v="10"/>
    <x v="1"/>
    <x v="9"/>
    <s v="Yes"/>
    <n v="2"/>
    <s v="Sold"/>
    <n v="3794.99"/>
    <m/>
    <s v="Invalid"/>
    <s v="Exclude"/>
    <n v="0"/>
    <n v="7589.98"/>
    <s v="Valid Revenue"/>
    <s v="Include"/>
    <d v="2025-07-04T00:00:00"/>
    <d v="2025-07-04T00:00:00"/>
    <s v="Yes"/>
    <s v="Online"/>
    <s v="Hyderabad"/>
    <s v="Hyderabad"/>
    <n v="1398.9"/>
    <s v="Valid Profit"/>
    <s v="Include"/>
  </r>
  <r>
    <n v="4014"/>
    <s v="Kids"/>
    <x v="3"/>
    <x v="10"/>
    <s v="L"/>
    <x v="0"/>
    <x v="1"/>
    <s v="Yes"/>
    <m/>
    <s v="Available"/>
    <m/>
    <m/>
    <s v="Invalid"/>
    <s v="Exclude"/>
    <n v="0"/>
    <s v="Insufficient Data"/>
    <s v="Missing Information"/>
    <s v="Exclude"/>
    <d v="2024-08-04T00:00:00"/>
    <d v="2024-08-04T00:00:00"/>
    <s v="Yes"/>
    <s v="Retail"/>
    <s v="Hyderabad"/>
    <s v="Hyderabad"/>
    <n v="563.6"/>
    <s v="Valid Profit"/>
    <s v="Include"/>
  </r>
  <r>
    <n v="4015"/>
    <s v="Men"/>
    <x v="2"/>
    <x v="18"/>
    <s v="L"/>
    <x v="0"/>
    <x v="1"/>
    <s v="Yes"/>
    <n v="4"/>
    <s v="Sold"/>
    <n v="5505.76"/>
    <m/>
    <s v="Invalid"/>
    <s v="Exclude"/>
    <n v="0"/>
    <n v="22023.040000000001"/>
    <s v="Valid Revenue"/>
    <s v="Include"/>
    <d v="2025-07-05T00:00:00"/>
    <d v="2025-07-05T00:00:00"/>
    <s v="Yes"/>
    <s v="Online"/>
    <s v="bengaluru"/>
    <s v="Bengaluru"/>
    <n v="1194.93"/>
    <s v="Valid Profit"/>
    <s v="Include"/>
  </r>
  <r>
    <n v="2021"/>
    <s v="Kids"/>
    <x v="2"/>
    <x v="7"/>
    <s v="XL"/>
    <x v="0"/>
    <x v="2"/>
    <s v="Yes"/>
    <m/>
    <s v="Available"/>
    <n v="4561.67"/>
    <m/>
    <s v="Invalid"/>
    <s v="Exclude"/>
    <n v="0"/>
    <s v="Insufficient Data"/>
    <s v="Missing Information"/>
    <s v="Exclude"/>
    <d v="2024-02-13T00:00:00"/>
    <d v="2024-02-13T00:00:00"/>
    <s v="Yes"/>
    <s v="Online"/>
    <s v="Pune"/>
    <s v="Pune"/>
    <n v="1720.61"/>
    <s v="Valid Profit"/>
    <s v="Include"/>
  </r>
  <r>
    <n v="4017"/>
    <s v="Kids"/>
    <x v="0"/>
    <x v="9"/>
    <s v="XL"/>
    <x v="0"/>
    <x v="2"/>
    <s v="Yes"/>
    <m/>
    <s v="Available"/>
    <n v="9229.7000000000007"/>
    <m/>
    <s v="Invalid"/>
    <s v="Exclude"/>
    <n v="0"/>
    <s v="Insufficient Data"/>
    <s v="Missing Information"/>
    <s v="Exclude"/>
    <d v="2025-03-20T00:00:00"/>
    <d v="2025-03-20T00:00:00"/>
    <s v="Yes"/>
    <s v="Online"/>
    <s v="Mumbai"/>
    <s v="Mumbai"/>
    <n v="1178.0999999999999"/>
    <s v="Valid Profit"/>
    <s v="Include"/>
  </r>
  <r>
    <n v="4018"/>
    <s v="Women"/>
    <x v="2"/>
    <x v="3"/>
    <s v="M"/>
    <x v="0"/>
    <x v="0"/>
    <s v="Yes"/>
    <m/>
    <s v="Available"/>
    <n v="6469.59"/>
    <n v="0.36"/>
    <s v="Valid"/>
    <s v="Include"/>
    <n v="0"/>
    <s v="Insufficient Data"/>
    <s v="Missing Information"/>
    <s v="Exclude"/>
    <m/>
    <s v="Missing Date"/>
    <s v="No"/>
    <s v="Retail"/>
    <s v="Mumbai"/>
    <s v="Mumbai"/>
    <n v="-69.8"/>
    <s v="Loss Making Sales"/>
    <s v="Exclude"/>
  </r>
  <r>
    <n v="4019"/>
    <s v="Women"/>
    <x v="1"/>
    <x v="1"/>
    <n v="10"/>
    <x v="1"/>
    <x v="9"/>
    <s v="Yes"/>
    <n v="-1"/>
    <s v="Check Return/Refund"/>
    <m/>
    <n v="0.66"/>
    <s v="Valid"/>
    <s v="Include"/>
    <n v="0"/>
    <s v="Insufficient Data"/>
    <s v="Missing Information"/>
    <s v="Exclude"/>
    <d v="2024-10-27T00:00:00"/>
    <d v="2024-10-27T00:00:00"/>
    <s v="Yes"/>
    <s v="Online"/>
    <s v="bengaluru"/>
    <s v="Bengaluru"/>
    <n v="171.8"/>
    <s v="Valid Profit"/>
    <s v="Include"/>
  </r>
  <r>
    <n v="4020"/>
    <s v="Women"/>
    <x v="3"/>
    <x v="16"/>
    <s v="M"/>
    <x v="0"/>
    <x v="0"/>
    <s v="Yes"/>
    <m/>
    <s v="Available"/>
    <n v="4052.25"/>
    <m/>
    <s v="Invalid"/>
    <s v="Exclude"/>
    <n v="0"/>
    <s v="Insufficient Data"/>
    <s v="Missing Information"/>
    <s v="Exclude"/>
    <m/>
    <s v="Missing Date"/>
    <s v="No"/>
    <s v="Retail"/>
    <s v="bengaluru"/>
    <s v="Bengaluru"/>
    <n v="3360.33"/>
    <s v="Valid Profit"/>
    <s v="Include"/>
  </r>
  <r>
    <n v="4021"/>
    <s v="Women"/>
    <x v="4"/>
    <x v="12"/>
    <n v="6"/>
    <x v="1"/>
    <x v="6"/>
    <s v="Yes"/>
    <m/>
    <s v="Available"/>
    <n v="7023.61"/>
    <m/>
    <s v="Invalid"/>
    <s v="Exclude"/>
    <n v="0"/>
    <s v="Insufficient Data"/>
    <s v="Missing Information"/>
    <s v="Exclude"/>
    <m/>
    <s v="Missing Date"/>
    <s v="No"/>
    <s v="Online"/>
    <s v="Delhi"/>
    <s v="Delhi"/>
    <n v="2199.3000000000002"/>
    <s v="Valid Profit"/>
    <s v="Include"/>
  </r>
  <r>
    <n v="4022"/>
    <s v="Kids"/>
    <x v="0"/>
    <x v="9"/>
    <s v="L"/>
    <x v="0"/>
    <x v="1"/>
    <s v="Yes"/>
    <m/>
    <s v="Available"/>
    <m/>
    <m/>
    <s v="Invalid"/>
    <s v="Exclude"/>
    <n v="0"/>
    <s v="Insufficient Data"/>
    <s v="Missing Information"/>
    <s v="Exclude"/>
    <d v="2024-12-21T00:00:00"/>
    <d v="2024-12-21T00:00:00"/>
    <s v="Yes"/>
    <s v="Online"/>
    <s v="bengaluru"/>
    <s v="Bengaluru"/>
    <n v="2380.63"/>
    <s v="Valid Profit"/>
    <s v="Include"/>
  </r>
  <r>
    <n v="4023"/>
    <s v="Women"/>
    <x v="3"/>
    <x v="11"/>
    <s v="XL"/>
    <x v="0"/>
    <x v="2"/>
    <s v="Yes"/>
    <n v="0"/>
    <s v="Available"/>
    <n v="2376.12"/>
    <n v="0.76"/>
    <s v="Valid"/>
    <s v="Include"/>
    <n v="0"/>
    <n v="0"/>
    <s v="No Recorded Revenue"/>
    <s v="Exclude"/>
    <d v="2024-11-28T00:00:00"/>
    <d v="2024-11-28T00:00:00"/>
    <s v="Yes"/>
    <s v="Online"/>
    <s v="Hyderabad"/>
    <s v="Hyderabad"/>
    <n v="1267.4100000000001"/>
    <s v="Invalid Profit"/>
    <s v="Exclude"/>
  </r>
  <r>
    <n v="4024"/>
    <s v="Men"/>
    <x v="0"/>
    <x v="9"/>
    <s v="M"/>
    <x v="0"/>
    <x v="0"/>
    <s v="Yes"/>
    <n v="0"/>
    <s v="Available"/>
    <m/>
    <m/>
    <s v="Invalid"/>
    <s v="Exclude"/>
    <n v="0"/>
    <s v="Insufficient Data"/>
    <s v="Missing Information"/>
    <s v="Exclude"/>
    <d v="2024-08-29T00:00:00"/>
    <d v="2024-08-29T00:00:00"/>
    <s v="Yes"/>
    <s v="Retail"/>
    <s v="bengaluru"/>
    <s v="Bengaluru"/>
    <n v="-738.85"/>
    <s v="Loss Making Sales"/>
    <s v="Exclude"/>
  </r>
  <r>
    <n v="4025"/>
    <s v="Women"/>
    <x v="4"/>
    <x v="12"/>
    <s v="L"/>
    <x v="0"/>
    <x v="1"/>
    <s v="Yes"/>
    <m/>
    <s v="Available"/>
    <n v="2265.37"/>
    <m/>
    <s v="Invalid"/>
    <s v="Exclude"/>
    <n v="0"/>
    <s v="Insufficient Data"/>
    <s v="Missing Information"/>
    <s v="Exclude"/>
    <d v="2024-06-25T00:00:00"/>
    <d v="2024-06-25T00:00:00"/>
    <s v="Yes"/>
    <s v="Retail"/>
    <s v="Kolkata"/>
    <s v="Kolkata"/>
    <n v="2946.35"/>
    <s v="Invalid Profit"/>
    <s v="Exclude"/>
  </r>
  <r>
    <n v="4026"/>
    <s v="Men"/>
    <x v="4"/>
    <x v="13"/>
    <s v="XL"/>
    <x v="0"/>
    <x v="2"/>
    <s v="Yes"/>
    <n v="0"/>
    <s v="Available"/>
    <n v="3731.78"/>
    <n v="1.1200000000000001"/>
    <s v="Invalid"/>
    <s v="Exclude"/>
    <n v="0"/>
    <s v="Insufficient Data"/>
    <s v="Missing Information"/>
    <s v="Exclude"/>
    <d v="2025-02-17T00:00:00"/>
    <d v="2025-02-17T00:00:00"/>
    <s v="Yes"/>
    <s v="Online"/>
    <s v="Hyderabad"/>
    <s v="Hyderabad"/>
    <n v="-885.09"/>
    <s v="Loss Making Sales"/>
    <s v="Exclude"/>
  </r>
  <r>
    <n v="4027"/>
    <s v="Men"/>
    <x v="4"/>
    <x v="8"/>
    <m/>
    <x v="2"/>
    <x v="4"/>
    <s v="No"/>
    <m/>
    <s v="Available"/>
    <n v="8050.32"/>
    <m/>
    <s v="Invalid"/>
    <s v="Exclude"/>
    <n v="0"/>
    <s v="Insufficient Data"/>
    <s v="Missing Information"/>
    <s v="Exclude"/>
    <m/>
    <s v="Missing Date"/>
    <s v="No"/>
    <s v="Retail"/>
    <s v="Delhi"/>
    <s v="Delhi"/>
    <n v="3125.71"/>
    <s v="Valid Profit"/>
    <s v="Include"/>
  </r>
  <r>
    <n v="4028"/>
    <s v="Women"/>
    <x v="3"/>
    <x v="16"/>
    <n v="9"/>
    <x v="1"/>
    <x v="5"/>
    <s v="Yes"/>
    <n v="3"/>
    <s v="Sold"/>
    <m/>
    <n v="1.06"/>
    <s v="Invalid"/>
    <s v="Exclude"/>
    <n v="0"/>
    <s v="Insufficient Data"/>
    <s v="Missing Information"/>
    <s v="Exclude"/>
    <d v="2025-01-12T00:00:00"/>
    <d v="2025-01-12T00:00:00"/>
    <s v="Yes"/>
    <s v="Retail"/>
    <s v="Delhi"/>
    <s v="Delhi"/>
    <n v="2568.4"/>
    <s v="Valid Profit"/>
    <s v="Include"/>
  </r>
  <r>
    <n v="4029"/>
    <s v="Kids"/>
    <x v="0"/>
    <x v="5"/>
    <s v="XL"/>
    <x v="0"/>
    <x v="2"/>
    <s v="Yes"/>
    <m/>
    <s v="Available"/>
    <m/>
    <m/>
    <s v="Invalid"/>
    <s v="Exclude"/>
    <n v="0"/>
    <s v="Insufficient Data"/>
    <s v="Missing Information"/>
    <s v="Exclude"/>
    <d v="2025-06-29T00:00:00"/>
    <d v="2025-06-29T00:00:00"/>
    <s v="Yes"/>
    <s v="Retail"/>
    <s v="Bangalore"/>
    <s v="Bangalore"/>
    <n v="3231.16"/>
    <s v="Valid Profit"/>
    <s v="Include"/>
  </r>
  <r>
    <n v="4030"/>
    <s v="Men"/>
    <x v="2"/>
    <x v="7"/>
    <s v="L"/>
    <x v="0"/>
    <x v="1"/>
    <s v="Yes"/>
    <m/>
    <s v="Available"/>
    <m/>
    <m/>
    <s v="Invalid"/>
    <s v="Exclude"/>
    <n v="0"/>
    <s v="Insufficient Data"/>
    <s v="Missing Information"/>
    <s v="Exclude"/>
    <d v="2025-04-28T00:00:00"/>
    <d v="2025-04-28T00:00:00"/>
    <s v="Yes"/>
    <s v="Online"/>
    <s v="Kolkata"/>
    <s v="Kolkata"/>
    <n v="1865.56"/>
    <s v="Valid Profit"/>
    <s v="Include"/>
  </r>
  <r>
    <n v="4031"/>
    <s v="Men"/>
    <x v="1"/>
    <x v="15"/>
    <m/>
    <x v="2"/>
    <x v="4"/>
    <s v="No"/>
    <n v="2"/>
    <s v="Sold"/>
    <n v="4272.26"/>
    <n v="0.83"/>
    <s v="Valid"/>
    <s v="Include"/>
    <n v="1452.57"/>
    <n v="1452.5684000000003"/>
    <s v="Valid Revenue"/>
    <s v="Include"/>
    <m/>
    <s v="Missing Date"/>
    <s v="No"/>
    <s v="Retail"/>
    <s v="Kolkata"/>
    <s v="Kolkata"/>
    <n v="1977.91"/>
    <s v="Invalid Profit"/>
    <s v="Exclude"/>
  </r>
  <r>
    <n v="4032"/>
    <s v="Men"/>
    <x v="3"/>
    <x v="16"/>
    <n v="10"/>
    <x v="1"/>
    <x v="9"/>
    <s v="Yes"/>
    <m/>
    <s v="Available"/>
    <m/>
    <m/>
    <s v="Invalid"/>
    <s v="Exclude"/>
    <n v="0"/>
    <s v="Insufficient Data"/>
    <s v="Missing Information"/>
    <s v="Exclude"/>
    <m/>
    <s v="Missing Date"/>
    <s v="No"/>
    <s v="Retail"/>
    <s v="Pune"/>
    <s v="Pune"/>
    <n v="-135.15"/>
    <s v="Loss Making Sales"/>
    <s v="Exclude"/>
  </r>
  <r>
    <n v="4033"/>
    <s v="Men"/>
    <x v="2"/>
    <x v="3"/>
    <s v="L"/>
    <x v="0"/>
    <x v="1"/>
    <s v="Yes"/>
    <n v="4"/>
    <s v="Sold"/>
    <n v="4398.68"/>
    <n v="0.27"/>
    <s v="Valid"/>
    <s v="Include"/>
    <n v="12844.15"/>
    <n v="12844.1456"/>
    <s v="Valid Revenue"/>
    <s v="Include"/>
    <m/>
    <s v="Missing Date"/>
    <s v="No"/>
    <s v="Retail"/>
    <s v="Bangalore"/>
    <s v="Bangalore"/>
    <n v="3573.92"/>
    <s v="Invalid Profit"/>
    <s v="Exclude"/>
  </r>
  <r>
    <n v="2020"/>
    <s v="Men"/>
    <x v="3"/>
    <x v="10"/>
    <n v="12"/>
    <x v="1"/>
    <x v="7"/>
    <s v="Yes"/>
    <n v="2"/>
    <s v="Sold"/>
    <n v="5614.96"/>
    <m/>
    <s v="Invalid"/>
    <s v="Exclude"/>
    <n v="0"/>
    <n v="11229.92"/>
    <s v="Valid Revenue"/>
    <s v="Include"/>
    <d v="2025-03-05T00:00:00"/>
    <d v="2025-03-05T00:00:00"/>
    <s v="Yes"/>
    <s v="Online"/>
    <s v="Kolkata"/>
    <s v="Kolkata"/>
    <n v="671.98"/>
    <s v="Valid Profit"/>
    <s v="Include"/>
  </r>
  <r>
    <n v="4035"/>
    <s v="Women"/>
    <x v="0"/>
    <x v="14"/>
    <s v="L"/>
    <x v="0"/>
    <x v="1"/>
    <s v="Yes"/>
    <m/>
    <s v="Available"/>
    <m/>
    <n v="0.87"/>
    <s v="Valid"/>
    <s v="Include"/>
    <n v="0"/>
    <s v="Insufficient Data"/>
    <s v="Missing Information"/>
    <s v="Exclude"/>
    <d v="2025-01-11T00:00:00"/>
    <d v="2025-01-11T00:00:00"/>
    <s v="Yes"/>
    <s v="Retail"/>
    <s v="Delhi"/>
    <s v="Delhi"/>
    <n v="2738.44"/>
    <s v="Valid Profit"/>
    <s v="Include"/>
  </r>
  <r>
    <n v="4036"/>
    <s v="Men"/>
    <x v="1"/>
    <x v="6"/>
    <s v="M"/>
    <x v="0"/>
    <x v="0"/>
    <s v="Yes"/>
    <n v="-1"/>
    <s v="Check Return/Refund"/>
    <m/>
    <n v="7.0000000000000007E-2"/>
    <s v="Valid"/>
    <s v="Include"/>
    <n v="0"/>
    <s v="Insufficient Data"/>
    <s v="Missing Information"/>
    <s v="Exclude"/>
    <m/>
    <s v="Missing Date"/>
    <s v="No"/>
    <s v="Online"/>
    <s v="Mumbai"/>
    <s v="Mumbai"/>
    <n v="2718.34"/>
    <s v="Valid Profit"/>
    <s v="Include"/>
  </r>
  <r>
    <n v="4037"/>
    <s v="Women"/>
    <x v="4"/>
    <x v="19"/>
    <s v="XL"/>
    <x v="0"/>
    <x v="2"/>
    <s v="Yes"/>
    <m/>
    <s v="Available"/>
    <m/>
    <n v="0.74"/>
    <s v="Valid"/>
    <s v="Include"/>
    <n v="0"/>
    <s v="Insufficient Data"/>
    <s v="Missing Information"/>
    <s v="Exclude"/>
    <d v="2023-08-08T00:00:00"/>
    <d v="2023-08-08T00:00:00"/>
    <s v="Yes"/>
    <s v="Retail"/>
    <s v="Delhi"/>
    <s v="Delhi"/>
    <n v="776.81"/>
    <s v="Valid Profit"/>
    <s v="Include"/>
  </r>
  <r>
    <n v="4038"/>
    <s v="Kids"/>
    <x v="3"/>
    <x v="16"/>
    <m/>
    <x v="2"/>
    <x v="4"/>
    <s v="No"/>
    <m/>
    <s v="Available"/>
    <n v="5349.1"/>
    <m/>
    <s v="Invalid"/>
    <s v="Exclude"/>
    <n v="0"/>
    <s v="Insufficient Data"/>
    <s v="Missing Information"/>
    <s v="Exclude"/>
    <d v="2025-03-04T00:00:00"/>
    <d v="2025-03-04T00:00:00"/>
    <s v="Yes"/>
    <s v="Retail"/>
    <s v="Pune"/>
    <s v="Pune"/>
    <n v="1724.16"/>
    <s v="Valid Profit"/>
    <s v="Include"/>
  </r>
  <r>
    <n v="4039"/>
    <s v="Women"/>
    <x v="2"/>
    <x v="18"/>
    <s v="L"/>
    <x v="0"/>
    <x v="1"/>
    <s v="Yes"/>
    <m/>
    <s v="Available"/>
    <n v="5103.01"/>
    <m/>
    <s v="Invalid"/>
    <s v="Exclude"/>
    <n v="0"/>
    <s v="Insufficient Data"/>
    <s v="Missing Information"/>
    <s v="Exclude"/>
    <d v="2024-12-06T00:00:00"/>
    <d v="2024-12-06T00:00:00"/>
    <s v="Yes"/>
    <s v="Online"/>
    <s v="Delhi"/>
    <s v="Delhi"/>
    <n v="-134.82"/>
    <s v="Loss Making Sales"/>
    <s v="Exclude"/>
  </r>
  <r>
    <n v="2041"/>
    <s v="Men"/>
    <x v="0"/>
    <x v="9"/>
    <n v="12"/>
    <x v="1"/>
    <x v="7"/>
    <s v="Yes"/>
    <m/>
    <s v="Available"/>
    <m/>
    <n v="0.35"/>
    <s v="Valid"/>
    <s v="Include"/>
    <n v="0"/>
    <s v="Insufficient Data"/>
    <s v="Missing Information"/>
    <s v="Exclude"/>
    <d v="2025-07-05T00:00:00"/>
    <d v="2025-07-05T00:00:00"/>
    <s v="Yes"/>
    <s v="Online"/>
    <s v="Hyderabad"/>
    <s v="Hyderabad"/>
    <n v="1727.5"/>
    <s v="Valid Profit"/>
    <s v="Include"/>
  </r>
  <r>
    <n v="4041"/>
    <s v="Men"/>
    <x v="3"/>
    <x v="16"/>
    <m/>
    <x v="2"/>
    <x v="4"/>
    <s v="No"/>
    <n v="2"/>
    <s v="Sold"/>
    <m/>
    <m/>
    <s v="Invalid"/>
    <s v="Exclude"/>
    <n v="0"/>
    <s v="Insufficient Data"/>
    <s v="Missing Information"/>
    <s v="Exclude"/>
    <d v="2024-09-09T00:00:00"/>
    <d v="2024-09-09T00:00:00"/>
    <s v="Yes"/>
    <s v="Online"/>
    <s v="Mumbai"/>
    <s v="Mumbai"/>
    <n v="3221.72"/>
    <s v="Valid Profit"/>
    <s v="Include"/>
  </r>
  <r>
    <n v="4042"/>
    <s v="Kids"/>
    <x v="2"/>
    <x v="18"/>
    <n v="9"/>
    <x v="1"/>
    <x v="5"/>
    <s v="Yes"/>
    <n v="0"/>
    <s v="Available"/>
    <n v="2566.15"/>
    <m/>
    <s v="Invalid"/>
    <s v="Exclude"/>
    <n v="0"/>
    <n v="0"/>
    <s v="No Recorded Revenue"/>
    <s v="Exclude"/>
    <m/>
    <s v="Missing Date"/>
    <s v="No"/>
    <s v="Online"/>
    <s v="Hyderabad"/>
    <s v="Hyderabad"/>
    <n v="-198.88"/>
    <s v="Loss Making Sales"/>
    <s v="Exclude"/>
  </r>
  <r>
    <n v="4043"/>
    <s v="Kids"/>
    <x v="3"/>
    <x v="10"/>
    <m/>
    <x v="2"/>
    <x v="4"/>
    <s v="No"/>
    <n v="4"/>
    <s v="Sold"/>
    <n v="5235.22"/>
    <n v="0.51"/>
    <s v="Valid"/>
    <s v="Include"/>
    <n v="10261.030000000001"/>
    <n v="10261.031199999999"/>
    <s v="Valid Revenue"/>
    <s v="Include"/>
    <d v="2025-05-28T00:00:00"/>
    <d v="2025-05-28T00:00:00"/>
    <s v="Yes"/>
    <s v="Online"/>
    <s v="Hyderabad"/>
    <s v="Hyderabad"/>
    <n v="3321.49"/>
    <s v="Valid Profit"/>
    <s v="Include"/>
  </r>
  <r>
    <n v="4044"/>
    <s v="Women"/>
    <x v="0"/>
    <x v="5"/>
    <m/>
    <x v="2"/>
    <x v="4"/>
    <s v="No"/>
    <n v="0"/>
    <s v="Available"/>
    <n v="6687.28"/>
    <m/>
    <s v="Invalid"/>
    <s v="Exclude"/>
    <n v="0"/>
    <n v="0"/>
    <s v="No Recorded Revenue"/>
    <s v="Exclude"/>
    <d v="2024-08-07T00:00:00"/>
    <d v="2024-08-07T00:00:00"/>
    <s v="Yes"/>
    <s v="Online"/>
    <s v="Pune"/>
    <s v="Pune"/>
    <n v="2636.12"/>
    <s v="Invalid Profit"/>
    <s v="Exclude"/>
  </r>
  <r>
    <n v="2003"/>
    <s v="Women"/>
    <x v="1"/>
    <x v="2"/>
    <s v="L"/>
    <x v="0"/>
    <x v="1"/>
    <s v="Yes"/>
    <m/>
    <s v="Available"/>
    <m/>
    <n v="0.56000000000000005"/>
    <s v="Valid"/>
    <s v="Include"/>
    <n v="0"/>
    <s v="Insufficient Data"/>
    <s v="Missing Information"/>
    <s v="Exclude"/>
    <d v="2024-08-03T00:00:00"/>
    <d v="2024-08-03T00:00:00"/>
    <s v="Yes"/>
    <s v="Online"/>
    <s v="Kolkata"/>
    <s v="Kolkata"/>
    <n v="2353.41"/>
    <s v="Valid Profit"/>
    <s v="Include"/>
  </r>
  <r>
    <n v="4046"/>
    <s v="Women"/>
    <x v="3"/>
    <x v="4"/>
    <s v="L"/>
    <x v="0"/>
    <x v="1"/>
    <s v="Yes"/>
    <m/>
    <s v="Available"/>
    <n v="5140.99"/>
    <m/>
    <s v="Invalid"/>
    <s v="Exclude"/>
    <n v="0"/>
    <s v="Insufficient Data"/>
    <s v="Missing Information"/>
    <s v="Exclude"/>
    <d v="2025-02-20T00:00:00"/>
    <d v="2025-02-20T00:00:00"/>
    <s v="Yes"/>
    <s v="Online"/>
    <s v="Pune"/>
    <s v="Pune"/>
    <n v="999.97"/>
    <s v="Invalid Profit"/>
    <s v="Exclude"/>
  </r>
  <r>
    <n v="4047"/>
    <s v="Men"/>
    <x v="3"/>
    <x v="10"/>
    <n v="12"/>
    <x v="1"/>
    <x v="7"/>
    <s v="Yes"/>
    <n v="2"/>
    <s v="Sold"/>
    <m/>
    <m/>
    <s v="Invalid"/>
    <s v="Exclude"/>
    <n v="0"/>
    <s v="Insufficient Data"/>
    <s v="Missing Information"/>
    <s v="Exclude"/>
    <m/>
    <s v="Missing Date"/>
    <s v="No"/>
    <s v="Retail"/>
    <s v="Kolkata"/>
    <s v="Kolkata"/>
    <n v="56.56"/>
    <s v="Valid Profit"/>
    <s v="Include"/>
  </r>
  <r>
    <n v="4048"/>
    <s v="Men"/>
    <x v="3"/>
    <x v="10"/>
    <s v="M"/>
    <x v="0"/>
    <x v="0"/>
    <s v="Yes"/>
    <m/>
    <s v="Available"/>
    <n v="2342.9299999999998"/>
    <m/>
    <s v="Invalid"/>
    <s v="Exclude"/>
    <n v="0"/>
    <s v="Insufficient Data"/>
    <s v="Missing Information"/>
    <s v="Exclude"/>
    <m/>
    <s v="Missing Date"/>
    <s v="No"/>
    <s v="Retail"/>
    <s v="Delhi"/>
    <s v="Delhi"/>
    <n v="2239.79"/>
    <s v="Valid Profit"/>
    <s v="Include"/>
  </r>
  <r>
    <n v="2046"/>
    <s v="Kids"/>
    <x v="3"/>
    <x v="4"/>
    <m/>
    <x v="2"/>
    <x v="4"/>
    <s v="No"/>
    <n v="2"/>
    <s v="Sold"/>
    <m/>
    <n v="0.71"/>
    <s v="Valid"/>
    <s v="Include"/>
    <n v="0"/>
    <s v="Insufficient Data"/>
    <s v="Missing Information"/>
    <s v="Exclude"/>
    <m/>
    <s v="Missing Date"/>
    <s v="No"/>
    <s v="Online"/>
    <s v="Delhi"/>
    <s v="Delhi"/>
    <n v="63.74"/>
    <s v="Valid Profit"/>
    <s v="Include"/>
  </r>
  <r>
    <n v="4050"/>
    <s v="Women"/>
    <x v="3"/>
    <x v="16"/>
    <s v="XL"/>
    <x v="0"/>
    <x v="2"/>
    <s v="Yes"/>
    <m/>
    <s v="Available"/>
    <n v="3750.77"/>
    <m/>
    <s v="Invalid"/>
    <s v="Exclude"/>
    <n v="0"/>
    <s v="Insufficient Data"/>
    <s v="Missing Information"/>
    <s v="Exclude"/>
    <d v="2025-02-27T00:00:00"/>
    <d v="2025-02-27T00:00:00"/>
    <s v="Yes"/>
    <s v="Online"/>
    <s v="bengaluru"/>
    <s v="Bengaluru"/>
    <n v="-171.08"/>
    <s v="Loss Making Sales"/>
    <s v="Exclude"/>
  </r>
  <r>
    <n v="4051"/>
    <s v="Kids"/>
    <x v="0"/>
    <x v="9"/>
    <m/>
    <x v="2"/>
    <x v="4"/>
    <s v="No"/>
    <m/>
    <s v="Available"/>
    <n v="7986.76"/>
    <m/>
    <s v="Invalid"/>
    <s v="Exclude"/>
    <n v="0"/>
    <s v="Insufficient Data"/>
    <s v="Missing Information"/>
    <s v="Exclude"/>
    <d v="2024-10-11T00:00:00"/>
    <d v="2024-10-11T00:00:00"/>
    <s v="Yes"/>
    <s v="Online"/>
    <s v="Hyderabad"/>
    <s v="Hyderabad"/>
    <n v="944.54"/>
    <s v="Valid Profit"/>
    <s v="Include"/>
  </r>
  <r>
    <n v="4052"/>
    <s v="Kids"/>
    <x v="0"/>
    <x v="5"/>
    <s v="L"/>
    <x v="0"/>
    <x v="1"/>
    <s v="Yes"/>
    <m/>
    <s v="Available"/>
    <n v="6952.66"/>
    <m/>
    <s v="Invalid"/>
    <s v="Exclude"/>
    <n v="0"/>
    <s v="Insufficient Data"/>
    <s v="Missing Information"/>
    <s v="Exclude"/>
    <d v="2025-01-19T00:00:00"/>
    <d v="2025-01-19T00:00:00"/>
    <s v="Yes"/>
    <s v="Online"/>
    <s v="Hyderabad"/>
    <s v="Hyderabad"/>
    <n v="1624.3"/>
    <s v="Valid Profit"/>
    <s v="Include"/>
  </r>
  <r>
    <n v="4053"/>
    <s v="Women"/>
    <x v="1"/>
    <x v="15"/>
    <n v="6"/>
    <x v="1"/>
    <x v="6"/>
    <s v="Yes"/>
    <n v="2"/>
    <s v="Sold"/>
    <m/>
    <m/>
    <s v="Invalid"/>
    <s v="Exclude"/>
    <n v="0"/>
    <s v="Insufficient Data"/>
    <s v="Missing Information"/>
    <s v="Exclude"/>
    <d v="2025-03-02T00:00:00"/>
    <d v="2025-03-02T00:00:00"/>
    <s v="Yes"/>
    <s v="Retail"/>
    <s v="Pune"/>
    <s v="Pune"/>
    <n v="21.13"/>
    <s v="Valid Profit"/>
    <s v="Include"/>
  </r>
  <r>
    <n v="4054"/>
    <s v="Women"/>
    <x v="2"/>
    <x v="7"/>
    <m/>
    <x v="2"/>
    <x v="4"/>
    <s v="No"/>
    <m/>
    <s v="Available"/>
    <n v="3394.38"/>
    <n v="0.75"/>
    <s v="Valid"/>
    <s v="Include"/>
    <n v="0"/>
    <s v="Insufficient Data"/>
    <s v="Missing Information"/>
    <s v="Exclude"/>
    <d v="2024-05-09T00:00:00"/>
    <d v="2024-05-09T00:00:00"/>
    <s v="Yes"/>
    <s v="Online"/>
    <s v="Mumbai"/>
    <s v="Mumbai"/>
    <n v="-401.5"/>
    <s v="Loss Making Sales"/>
    <s v="Exclude"/>
  </r>
  <r>
    <n v="4055"/>
    <s v="Kids"/>
    <x v="3"/>
    <x v="10"/>
    <s v="L"/>
    <x v="0"/>
    <x v="1"/>
    <s v="Yes"/>
    <m/>
    <s v="Available"/>
    <n v="8333.9500000000007"/>
    <m/>
    <s v="Invalid"/>
    <s v="Exclude"/>
    <n v="0"/>
    <s v="Insufficient Data"/>
    <s v="Missing Information"/>
    <s v="Exclude"/>
    <m/>
    <s v="Missing Date"/>
    <s v="No"/>
    <s v="Online"/>
    <s v="Mumbai"/>
    <s v="Mumbai"/>
    <n v="3329.27"/>
    <s v="Valid Profit"/>
    <s v="Include"/>
  </r>
  <r>
    <n v="4056"/>
    <s v="Kids"/>
    <x v="3"/>
    <x v="10"/>
    <n v="8"/>
    <x v="1"/>
    <x v="10"/>
    <s v="Yes"/>
    <m/>
    <s v="Available"/>
    <m/>
    <m/>
    <s v="Invalid"/>
    <s v="Exclude"/>
    <n v="0"/>
    <s v="Insufficient Data"/>
    <s v="Missing Information"/>
    <s v="Exclude"/>
    <d v="2024-12-13T00:00:00"/>
    <d v="2024-12-13T00:00:00"/>
    <s v="Yes"/>
    <s v="Retail"/>
    <s v="Hyderabad"/>
    <s v="Hyderabad"/>
    <n v="3732.77"/>
    <s v="Valid Profit"/>
    <s v="Include"/>
  </r>
  <r>
    <n v="4057"/>
    <s v="Kids"/>
    <x v="4"/>
    <x v="12"/>
    <s v="M"/>
    <x v="0"/>
    <x v="0"/>
    <s v="Yes"/>
    <m/>
    <s v="Available"/>
    <m/>
    <m/>
    <s v="Invalid"/>
    <s v="Exclude"/>
    <n v="0"/>
    <s v="Insufficient Data"/>
    <s v="Missing Information"/>
    <s v="Exclude"/>
    <d v="2023-09-22T00:00:00"/>
    <d v="2023-09-22T00:00:00"/>
    <s v="Yes"/>
    <s v="Retail"/>
    <s v="Delhi"/>
    <s v="Delhi"/>
    <n v="2575.38"/>
    <s v="Valid Profit"/>
    <s v="Include"/>
  </r>
  <r>
    <n v="4058"/>
    <s v="Kids"/>
    <x v="4"/>
    <x v="12"/>
    <s v="L"/>
    <x v="0"/>
    <x v="1"/>
    <s v="Yes"/>
    <m/>
    <s v="Available"/>
    <m/>
    <n v="0.34"/>
    <s v="Valid"/>
    <s v="Include"/>
    <n v="0"/>
    <s v="Insufficient Data"/>
    <s v="Missing Information"/>
    <s v="Exclude"/>
    <d v="2024-11-13T00:00:00"/>
    <d v="2024-11-13T00:00:00"/>
    <s v="Yes"/>
    <s v="Online"/>
    <s v="Delhi"/>
    <s v="Delhi"/>
    <n v="153.9"/>
    <s v="Valid Profit"/>
    <s v="Include"/>
  </r>
  <r>
    <n v="4059"/>
    <s v="Kids"/>
    <x v="4"/>
    <x v="8"/>
    <s v="L"/>
    <x v="0"/>
    <x v="1"/>
    <s v="Yes"/>
    <n v="1"/>
    <s v="Sold"/>
    <n v="9700.41"/>
    <n v="1.24"/>
    <s v="Invalid"/>
    <s v="Exclude"/>
    <n v="-2328.1"/>
    <s v="Insufficient Data"/>
    <s v="Missing Information"/>
    <s v="Exclude"/>
    <d v="2025-02-03T00:00:00"/>
    <d v="2025-02-03T00:00:00"/>
    <s v="Yes"/>
    <s v="Retail"/>
    <s v="Delhi"/>
    <s v="Delhi"/>
    <n v="1000.57"/>
    <s v="Valid Profit"/>
    <s v="Include"/>
  </r>
  <r>
    <n v="4060"/>
    <s v="Women"/>
    <x v="1"/>
    <x v="1"/>
    <s v="L"/>
    <x v="0"/>
    <x v="1"/>
    <s v="Yes"/>
    <n v="-1"/>
    <s v="Check Return/Refund"/>
    <n v="8655.4599999999991"/>
    <n v="0.9"/>
    <s v="Valid"/>
    <s v="Include"/>
    <n v="-865.55"/>
    <n v="-865.54599999999971"/>
    <s v="Negative Revenue"/>
    <s v="Exclude"/>
    <d v="2024-08-20T00:00:00"/>
    <d v="2024-08-20T00:00:00"/>
    <s v="Yes"/>
    <s v="Online"/>
    <s v="Pune"/>
    <s v="Pune"/>
    <n v="3159.11"/>
    <s v="Invalid Profit"/>
    <s v="Exclude"/>
  </r>
  <r>
    <n v="4061"/>
    <s v="Men"/>
    <x v="4"/>
    <x v="8"/>
    <s v="XL"/>
    <x v="0"/>
    <x v="2"/>
    <s v="Yes"/>
    <m/>
    <s v="Available"/>
    <m/>
    <m/>
    <s v="Invalid"/>
    <s v="Exclude"/>
    <n v="0"/>
    <s v="Insufficient Data"/>
    <s v="Missing Information"/>
    <s v="Exclude"/>
    <m/>
    <s v="Missing Date"/>
    <s v="No"/>
    <s v="Retail"/>
    <s v="Mumbai"/>
    <s v="Mumbai"/>
    <n v="2599.62"/>
    <s v="Valid Profit"/>
    <s v="Include"/>
  </r>
  <r>
    <n v="4062"/>
    <s v="Men"/>
    <x v="4"/>
    <x v="13"/>
    <s v="M"/>
    <x v="0"/>
    <x v="0"/>
    <s v="Yes"/>
    <n v="0"/>
    <s v="Available"/>
    <m/>
    <n v="0.48"/>
    <s v="Valid"/>
    <s v="Include"/>
    <n v="0"/>
    <s v="Insufficient Data"/>
    <s v="Missing Information"/>
    <s v="Exclude"/>
    <d v="2025-05-17T00:00:00"/>
    <d v="2025-05-17T00:00:00"/>
    <s v="Yes"/>
    <s v="Online"/>
    <s v="Mumbai"/>
    <s v="Mumbai"/>
    <n v="505.51"/>
    <s v="Invalid Profit"/>
    <s v="Exclude"/>
  </r>
  <r>
    <n v="4063"/>
    <s v="Kids"/>
    <x v="2"/>
    <x v="18"/>
    <s v="L"/>
    <x v="0"/>
    <x v="1"/>
    <s v="Yes"/>
    <n v="0"/>
    <s v="Available"/>
    <m/>
    <n v="0.38"/>
    <s v="Valid"/>
    <s v="Include"/>
    <n v="0"/>
    <s v="Insufficient Data"/>
    <s v="Missing Information"/>
    <s v="Exclude"/>
    <m/>
    <s v="Missing Date"/>
    <s v="No"/>
    <s v="Online"/>
    <s v="Mumbai"/>
    <s v="Mumbai"/>
    <n v="-617.86"/>
    <s v="Loss Making Sales"/>
    <s v="Exclude"/>
  </r>
  <r>
    <n v="4064"/>
    <s v="Men"/>
    <x v="4"/>
    <x v="8"/>
    <s v="L"/>
    <x v="0"/>
    <x v="1"/>
    <s v="Yes"/>
    <n v="4"/>
    <s v="Sold"/>
    <m/>
    <n v="0.38"/>
    <s v="Valid"/>
    <s v="Include"/>
    <n v="0"/>
    <s v="Insufficient Data"/>
    <s v="Missing Information"/>
    <s v="Exclude"/>
    <d v="2024-09-24T00:00:00"/>
    <d v="2024-09-24T00:00:00"/>
    <s v="Yes"/>
    <s v="Retail"/>
    <s v="Hyderabad"/>
    <s v="Hyderabad"/>
    <n v="587.63"/>
    <s v="Valid Profit"/>
    <s v="Include"/>
  </r>
  <r>
    <n v="4065"/>
    <s v="Women"/>
    <x v="4"/>
    <x v="19"/>
    <s v="XL"/>
    <x v="0"/>
    <x v="2"/>
    <s v="Yes"/>
    <m/>
    <s v="Available"/>
    <n v="7881.81"/>
    <m/>
    <s v="Invalid"/>
    <s v="Exclude"/>
    <n v="0"/>
    <s v="Insufficient Data"/>
    <s v="Missing Information"/>
    <s v="Exclude"/>
    <d v="2024-12-08T00:00:00"/>
    <d v="2024-12-08T00:00:00"/>
    <s v="Yes"/>
    <s v="Online"/>
    <s v="Pune"/>
    <s v="Pune"/>
    <n v="1067.5899999999999"/>
    <s v="Valid Profit"/>
    <s v="Include"/>
  </r>
  <r>
    <n v="4066"/>
    <s v="Kids"/>
    <x v="3"/>
    <x v="4"/>
    <s v="L"/>
    <x v="0"/>
    <x v="1"/>
    <s v="Yes"/>
    <n v="4"/>
    <s v="Sold"/>
    <n v="6599.26"/>
    <n v="0.85"/>
    <s v="Valid"/>
    <s v="Include"/>
    <n v="3959.56"/>
    <n v="3959.5560000000005"/>
    <s v="Valid Revenue"/>
    <s v="Include"/>
    <d v="2025-06-29T00:00:00"/>
    <d v="2025-06-29T00:00:00"/>
    <s v="Yes"/>
    <s v="Retail"/>
    <s v="Bangalore"/>
    <s v="Bangalore"/>
    <n v="3344.47"/>
    <s v="Valid Profit"/>
    <s v="Include"/>
  </r>
  <r>
    <n v="4067"/>
    <s v="Men"/>
    <x v="1"/>
    <x v="6"/>
    <s v="M"/>
    <x v="0"/>
    <x v="0"/>
    <s v="Yes"/>
    <n v="4"/>
    <s v="Sold"/>
    <n v="7408.31"/>
    <m/>
    <s v="Invalid"/>
    <s v="Exclude"/>
    <n v="0"/>
    <n v="29633.24"/>
    <s v="Valid Revenue"/>
    <s v="Include"/>
    <d v="2025-05-17T00:00:00"/>
    <d v="2025-05-17T00:00:00"/>
    <s v="Yes"/>
    <s v="Online"/>
    <s v="bengaluru"/>
    <s v="Bengaluru"/>
    <n v="1974.4"/>
    <s v="Valid Profit"/>
    <s v="Include"/>
  </r>
  <r>
    <n v="4068"/>
    <s v="Men"/>
    <x v="1"/>
    <x v="1"/>
    <n v="10"/>
    <x v="1"/>
    <x v="9"/>
    <s v="Yes"/>
    <n v="-1"/>
    <s v="Check Return/Refund"/>
    <m/>
    <m/>
    <s v="Invalid"/>
    <s v="Exclude"/>
    <n v="0"/>
    <s v="Insufficient Data"/>
    <s v="Missing Information"/>
    <s v="Exclude"/>
    <m/>
    <s v="Missing Date"/>
    <s v="No"/>
    <s v="Online"/>
    <s v="Pune"/>
    <s v="Pune"/>
    <n v="1280.5899999999999"/>
    <s v="Valid Profit"/>
    <s v="Include"/>
  </r>
  <r>
    <n v="2030"/>
    <s v="Women"/>
    <x v="1"/>
    <x v="2"/>
    <s v="L"/>
    <x v="0"/>
    <x v="1"/>
    <s v="Yes"/>
    <m/>
    <s v="Available"/>
    <n v="9804.64"/>
    <n v="0.71"/>
    <s v="Valid"/>
    <s v="Include"/>
    <n v="0"/>
    <s v="Insufficient Data"/>
    <s v="Missing Information"/>
    <s v="Exclude"/>
    <d v="2025-02-08T00:00:00"/>
    <d v="2025-02-08T00:00:00"/>
    <s v="Yes"/>
    <s v="Online"/>
    <s v="Bangalore"/>
    <s v="Bangalore"/>
    <n v="635.57000000000005"/>
    <s v="Valid Profit"/>
    <s v="Include"/>
  </r>
  <r>
    <n v="4070"/>
    <s v="Kids"/>
    <x v="4"/>
    <x v="8"/>
    <s v="L"/>
    <x v="0"/>
    <x v="1"/>
    <s v="Yes"/>
    <m/>
    <s v="Available"/>
    <n v="6966.16"/>
    <n v="0.24"/>
    <s v="Valid"/>
    <s v="Include"/>
    <n v="0"/>
    <s v="Insufficient Data"/>
    <s v="Missing Information"/>
    <s v="Exclude"/>
    <d v="2024-10-23T00:00:00"/>
    <d v="2024-10-23T00:00:00"/>
    <s v="Yes"/>
    <s v="Retail"/>
    <s v="Pune"/>
    <s v="Pune"/>
    <n v="2671.6"/>
    <s v="Valid Profit"/>
    <s v="Include"/>
  </r>
  <r>
    <n v="4071"/>
    <s v="Men"/>
    <x v="2"/>
    <x v="3"/>
    <m/>
    <x v="2"/>
    <x v="4"/>
    <s v="No"/>
    <n v="-1"/>
    <s v="Check Return/Refund"/>
    <m/>
    <n v="1.06"/>
    <s v="Invalid"/>
    <s v="Exclude"/>
    <n v="0"/>
    <s v="Insufficient Data"/>
    <s v="Missing Information"/>
    <s v="Exclude"/>
    <m/>
    <s v="Missing Date"/>
    <s v="No"/>
    <s v="Retail"/>
    <s v="bengaluru"/>
    <s v="Bengaluru"/>
    <n v="1112.9100000000001"/>
    <s v="Valid Profit"/>
    <s v="Include"/>
  </r>
  <r>
    <n v="4072"/>
    <s v="Men"/>
    <x v="1"/>
    <x v="2"/>
    <m/>
    <x v="2"/>
    <x v="4"/>
    <s v="No"/>
    <m/>
    <s v="Available"/>
    <m/>
    <m/>
    <s v="Invalid"/>
    <s v="Exclude"/>
    <n v="0"/>
    <s v="Insufficient Data"/>
    <s v="Missing Information"/>
    <s v="Exclude"/>
    <d v="2025-05-20T00:00:00"/>
    <d v="2025-05-20T00:00:00"/>
    <s v="Yes"/>
    <s v="Online"/>
    <s v="Pune"/>
    <s v="Pune"/>
    <n v="3542.88"/>
    <s v="Valid Profit"/>
    <s v="Include"/>
  </r>
  <r>
    <n v="4073"/>
    <s v="Kids"/>
    <x v="0"/>
    <x v="5"/>
    <s v="M"/>
    <x v="0"/>
    <x v="0"/>
    <s v="Yes"/>
    <n v="2"/>
    <s v="Sold"/>
    <n v="5732.59"/>
    <m/>
    <s v="Invalid"/>
    <s v="Exclude"/>
    <n v="0"/>
    <n v="11465.18"/>
    <s v="Valid Revenue"/>
    <s v="Include"/>
    <d v="2024-11-30T00:00:00"/>
    <d v="2024-11-30T00:00:00"/>
    <s v="Yes"/>
    <s v="Online"/>
    <s v="Kolkata"/>
    <s v="Kolkata"/>
    <n v="3353.3"/>
    <s v="Valid Profit"/>
    <s v="Include"/>
  </r>
  <r>
    <n v="4074"/>
    <s v="Kids"/>
    <x v="4"/>
    <x v="19"/>
    <s v="L"/>
    <x v="0"/>
    <x v="1"/>
    <s v="Yes"/>
    <m/>
    <s v="Available"/>
    <n v="8673.7800000000007"/>
    <m/>
    <s v="Invalid"/>
    <s v="Exclude"/>
    <n v="0"/>
    <s v="Insufficient Data"/>
    <s v="Missing Information"/>
    <s v="Exclude"/>
    <d v="2024-03-28T00:00:00"/>
    <d v="2024-03-28T00:00:00"/>
    <s v="Yes"/>
    <s v="Retail"/>
    <s v="Mumbai"/>
    <s v="Mumbai"/>
    <n v="-286"/>
    <s v="Loss Making Sales"/>
    <s v="Exclude"/>
  </r>
  <r>
    <n v="4075"/>
    <s v="Kids"/>
    <x v="3"/>
    <x v="11"/>
    <s v="XL"/>
    <x v="0"/>
    <x v="2"/>
    <s v="Yes"/>
    <n v="-1"/>
    <s v="Check Return/Refund"/>
    <m/>
    <m/>
    <s v="Invalid"/>
    <s v="Exclude"/>
    <n v="0"/>
    <s v="Insufficient Data"/>
    <s v="Missing Information"/>
    <s v="Exclude"/>
    <d v="2025-05-30T00:00:00"/>
    <d v="2025-05-30T00:00:00"/>
    <s v="Yes"/>
    <s v="Online"/>
    <s v="Delhi"/>
    <s v="Delhi"/>
    <n v="2484"/>
    <s v="Valid Profit"/>
    <s v="Include"/>
  </r>
  <r>
    <n v="4076"/>
    <s v="Kids"/>
    <x v="4"/>
    <x v="19"/>
    <m/>
    <x v="2"/>
    <x v="4"/>
    <s v="No"/>
    <m/>
    <s v="Available"/>
    <m/>
    <n v="0.33"/>
    <s v="Valid"/>
    <s v="Include"/>
    <n v="0"/>
    <s v="Insufficient Data"/>
    <s v="Missing Information"/>
    <s v="Exclude"/>
    <d v="2025-04-03T00:00:00"/>
    <d v="2025-04-03T00:00:00"/>
    <s v="Yes"/>
    <s v="Online"/>
    <s v="Kolkata"/>
    <s v="Kolkata"/>
    <n v="925.71"/>
    <s v="Valid Profit"/>
    <s v="Include"/>
  </r>
  <r>
    <n v="4077"/>
    <s v="Men"/>
    <x v="0"/>
    <x v="0"/>
    <m/>
    <x v="2"/>
    <x v="4"/>
    <s v="No"/>
    <m/>
    <s v="Available"/>
    <n v="9261.43"/>
    <m/>
    <s v="Invalid"/>
    <s v="Exclude"/>
    <n v="0"/>
    <s v="Insufficient Data"/>
    <s v="Missing Information"/>
    <s v="Exclude"/>
    <m/>
    <s v="Missing Date"/>
    <s v="No"/>
    <s v="Online"/>
    <s v="Mumbai"/>
    <s v="Mumbai"/>
    <n v="361.16"/>
    <s v="Valid Profit"/>
    <s v="Include"/>
  </r>
  <r>
    <n v="4078"/>
    <s v="Women"/>
    <x v="2"/>
    <x v="18"/>
    <n v="9"/>
    <x v="1"/>
    <x v="5"/>
    <s v="Yes"/>
    <m/>
    <s v="Available"/>
    <m/>
    <n v="0.56000000000000005"/>
    <s v="Valid"/>
    <s v="Include"/>
    <n v="0"/>
    <s v="Insufficient Data"/>
    <s v="Missing Information"/>
    <s v="Exclude"/>
    <d v="2025-01-01T00:00:00"/>
    <d v="2025-01-01T00:00:00"/>
    <s v="Yes"/>
    <s v="Online"/>
    <s v="Mumbai"/>
    <s v="Mumbai"/>
    <n v="2742.28"/>
    <s v="Valid Profit"/>
    <s v="Include"/>
  </r>
  <r>
    <n v="4079"/>
    <s v="Kids"/>
    <x v="2"/>
    <x v="7"/>
    <s v="XL"/>
    <x v="0"/>
    <x v="2"/>
    <s v="Yes"/>
    <m/>
    <s v="Available"/>
    <m/>
    <n v="1.03"/>
    <s v="Invalid"/>
    <s v="Exclude"/>
    <n v="0"/>
    <s v="Insufficient Data"/>
    <s v="Missing Information"/>
    <s v="Exclude"/>
    <d v="2024-11-21T00:00:00"/>
    <d v="2024-11-21T00:00:00"/>
    <s v="Yes"/>
    <s v="Retail"/>
    <s v="Delhi"/>
    <s v="Delhi"/>
    <n v="2083.6"/>
    <s v="Valid Profit"/>
    <s v="Include"/>
  </r>
  <r>
    <n v="4080"/>
    <s v="Kids"/>
    <x v="0"/>
    <x v="5"/>
    <m/>
    <x v="2"/>
    <x v="4"/>
    <s v="No"/>
    <m/>
    <s v="Available"/>
    <n v="8515.92"/>
    <m/>
    <s v="Invalid"/>
    <s v="Exclude"/>
    <n v="0"/>
    <s v="Insufficient Data"/>
    <s v="Missing Information"/>
    <s v="Exclude"/>
    <d v="2024-11-27T00:00:00"/>
    <d v="2024-11-27T00:00:00"/>
    <s v="Yes"/>
    <s v="Retail"/>
    <s v="Hyderabad"/>
    <s v="Hyderabad"/>
    <n v="255.47"/>
    <s v="Valid Profit"/>
    <s v="Include"/>
  </r>
  <r>
    <n v="4081"/>
    <s v="Men"/>
    <x v="2"/>
    <x v="7"/>
    <s v="XL"/>
    <x v="0"/>
    <x v="2"/>
    <s v="Yes"/>
    <m/>
    <s v="Available"/>
    <n v="4902.1899999999996"/>
    <n v="0.25"/>
    <s v="Valid"/>
    <s v="Include"/>
    <n v="0"/>
    <s v="Insufficient Data"/>
    <s v="Missing Information"/>
    <s v="Exclude"/>
    <m/>
    <s v="Missing Date"/>
    <s v="No"/>
    <s v="Retail"/>
    <s v="bengaluru"/>
    <s v="Bengaluru"/>
    <n v="608.65"/>
    <s v="Valid Profit"/>
    <s v="Include"/>
  </r>
  <r>
    <n v="4082"/>
    <s v="Kids"/>
    <x v="1"/>
    <x v="6"/>
    <s v="M"/>
    <x v="0"/>
    <x v="0"/>
    <s v="Yes"/>
    <m/>
    <s v="Available"/>
    <n v="8233.64"/>
    <m/>
    <s v="Invalid"/>
    <s v="Exclude"/>
    <n v="0"/>
    <s v="Insufficient Data"/>
    <s v="Missing Information"/>
    <s v="Exclude"/>
    <d v="2025-04-07T00:00:00"/>
    <d v="2025-04-07T00:00:00"/>
    <s v="Yes"/>
    <s v="Retail"/>
    <s v="Bangalore"/>
    <s v="Bangalore"/>
    <n v="3007.26"/>
    <s v="Valid Profit"/>
    <s v="Include"/>
  </r>
  <r>
    <n v="4083"/>
    <s v="Men"/>
    <x v="0"/>
    <x v="5"/>
    <s v="L"/>
    <x v="0"/>
    <x v="1"/>
    <s v="Yes"/>
    <m/>
    <s v="Available"/>
    <n v="8711.81"/>
    <m/>
    <s v="Invalid"/>
    <s v="Exclude"/>
    <n v="0"/>
    <s v="Insufficient Data"/>
    <s v="Missing Information"/>
    <s v="Exclude"/>
    <d v="2025-03-29T00:00:00"/>
    <d v="2025-03-29T00:00:00"/>
    <s v="Yes"/>
    <s v="Online"/>
    <s v="bengaluru"/>
    <s v="Bengaluru"/>
    <n v="-773.05"/>
    <s v="Loss Making Sales"/>
    <s v="Exclude"/>
  </r>
  <r>
    <n v="4084"/>
    <s v="Kids"/>
    <x v="3"/>
    <x v="10"/>
    <n v="7"/>
    <x v="1"/>
    <x v="8"/>
    <s v="Yes"/>
    <n v="-1"/>
    <s v="Check Return/Refund"/>
    <n v="2108.04"/>
    <m/>
    <s v="Invalid"/>
    <s v="Exclude"/>
    <n v="0"/>
    <n v="-2108.04"/>
    <s v="Negative Revenue"/>
    <s v="Exclude"/>
    <m/>
    <s v="Missing Date"/>
    <s v="No"/>
    <s v="Retail"/>
    <s v="Kolkata"/>
    <s v="Kolkata"/>
    <n v="-1087.3399999999999"/>
    <s v="Loss Making Sales"/>
    <s v="Exclude"/>
  </r>
  <r>
    <n v="4085"/>
    <s v="Men"/>
    <x v="2"/>
    <x v="17"/>
    <s v="L"/>
    <x v="0"/>
    <x v="1"/>
    <s v="Yes"/>
    <n v="4"/>
    <s v="Sold"/>
    <m/>
    <n v="1.19"/>
    <s v="Invalid"/>
    <s v="Exclude"/>
    <n v="0"/>
    <s v="Insufficient Data"/>
    <s v="Missing Information"/>
    <s v="Exclude"/>
    <d v="2025-01-21T00:00:00"/>
    <d v="2025-01-21T00:00:00"/>
    <s v="Yes"/>
    <s v="Online"/>
    <s v="bengaluru"/>
    <s v="Bengaluru"/>
    <n v="1897.69"/>
    <s v="Valid Profit"/>
    <s v="Include"/>
  </r>
  <r>
    <n v="4086"/>
    <s v="Women"/>
    <x v="3"/>
    <x v="10"/>
    <s v="XL"/>
    <x v="0"/>
    <x v="2"/>
    <s v="Yes"/>
    <n v="3"/>
    <s v="Sold"/>
    <n v="4537.0200000000004"/>
    <m/>
    <s v="Invalid"/>
    <s v="Exclude"/>
    <n v="0"/>
    <n v="13611.060000000001"/>
    <s v="Valid Revenue"/>
    <s v="Include"/>
    <d v="2025-04-03T00:00:00"/>
    <d v="2025-04-03T00:00:00"/>
    <s v="Yes"/>
    <s v="Online"/>
    <s v="Pune"/>
    <s v="Pune"/>
    <n v="-195"/>
    <s v="Loss Making Sales"/>
    <s v="Exclude"/>
  </r>
  <r>
    <n v="4087"/>
    <s v="Men"/>
    <x v="4"/>
    <x v="19"/>
    <m/>
    <x v="2"/>
    <x v="4"/>
    <s v="No"/>
    <m/>
    <s v="Available"/>
    <m/>
    <n v="1.0900000000000001"/>
    <s v="Invalid"/>
    <s v="Exclude"/>
    <n v="0"/>
    <s v="Insufficient Data"/>
    <s v="Missing Information"/>
    <s v="Exclude"/>
    <d v="2024-03-13T00:00:00"/>
    <d v="2024-03-13T00:00:00"/>
    <s v="Yes"/>
    <s v="Retail"/>
    <s v="Hyderabad"/>
    <s v="Hyderabad"/>
    <n v="3939.54"/>
    <s v="Valid Profit"/>
    <s v="Include"/>
  </r>
  <r>
    <n v="4088"/>
    <s v="Men"/>
    <x v="0"/>
    <x v="5"/>
    <s v="M"/>
    <x v="0"/>
    <x v="0"/>
    <s v="Yes"/>
    <n v="2"/>
    <s v="Sold"/>
    <n v="5649.73"/>
    <n v="0.41"/>
    <s v="Valid"/>
    <s v="Include"/>
    <n v="6666.68"/>
    <n v="6666.6814000000004"/>
    <s v="Valid Revenue"/>
    <s v="Include"/>
    <d v="2025-03-16T00:00:00"/>
    <d v="2025-03-16T00:00:00"/>
    <s v="Yes"/>
    <s v="Retail"/>
    <s v="Mumbai"/>
    <s v="Mumbai"/>
    <n v="1548.1"/>
    <s v="Valid Profit"/>
    <s v="Include"/>
  </r>
  <r>
    <n v="4089"/>
    <s v="Women"/>
    <x v="3"/>
    <x v="4"/>
    <m/>
    <x v="2"/>
    <x v="4"/>
    <s v="No"/>
    <m/>
    <s v="Available"/>
    <m/>
    <m/>
    <s v="Invalid"/>
    <s v="Exclude"/>
    <n v="0"/>
    <s v="Insufficient Data"/>
    <s v="Missing Information"/>
    <s v="Exclude"/>
    <d v="2025-02-15T00:00:00"/>
    <d v="2025-02-15T00:00:00"/>
    <s v="Yes"/>
    <s v="Online"/>
    <s v="Bangalore"/>
    <s v="Bangalore"/>
    <n v="2854.02"/>
    <s v="Valid Profit"/>
    <s v="Include"/>
  </r>
  <r>
    <n v="4090"/>
    <s v="Men"/>
    <x v="2"/>
    <x v="18"/>
    <s v="L"/>
    <x v="0"/>
    <x v="1"/>
    <s v="Yes"/>
    <m/>
    <s v="Available"/>
    <n v="5109.51"/>
    <m/>
    <s v="Invalid"/>
    <s v="Exclude"/>
    <n v="0"/>
    <s v="Insufficient Data"/>
    <s v="Missing Information"/>
    <s v="Exclude"/>
    <d v="2025-06-26T00:00:00"/>
    <d v="2025-06-26T00:00:00"/>
    <s v="Yes"/>
    <s v="Retail"/>
    <s v="Delhi"/>
    <s v="Delhi"/>
    <n v="-1164.28"/>
    <s v="Loss Making Sales"/>
    <s v="Exclude"/>
  </r>
  <r>
    <n v="4091"/>
    <s v="Kids"/>
    <x v="3"/>
    <x v="11"/>
    <s v="L"/>
    <x v="0"/>
    <x v="1"/>
    <s v="Yes"/>
    <m/>
    <s v="Available"/>
    <n v="8331.85"/>
    <m/>
    <s v="Invalid"/>
    <s v="Exclude"/>
    <n v="0"/>
    <s v="Insufficient Data"/>
    <s v="Missing Information"/>
    <s v="Exclude"/>
    <m/>
    <s v="Missing Date"/>
    <s v="No"/>
    <s v="Retail"/>
    <s v="Kolkata"/>
    <s v="Kolkata"/>
    <n v="1061.2"/>
    <s v="Valid Profit"/>
    <s v="Include"/>
  </r>
  <r>
    <n v="4092"/>
    <s v="Women"/>
    <x v="2"/>
    <x v="18"/>
    <s v="XL"/>
    <x v="0"/>
    <x v="2"/>
    <s v="Yes"/>
    <n v="-1"/>
    <s v="Check Return/Refund"/>
    <n v="9861.7999999999993"/>
    <m/>
    <s v="Invalid"/>
    <s v="Exclude"/>
    <n v="0"/>
    <n v="-9861.7999999999993"/>
    <s v="Negative Revenue"/>
    <s v="Exclude"/>
    <d v="2024-10-23T00:00:00"/>
    <d v="2024-10-23T00:00:00"/>
    <s v="Yes"/>
    <s v="Online"/>
    <s v="Delhi"/>
    <s v="Delhi"/>
    <n v="48.02"/>
    <s v="Invalid Profit"/>
    <s v="Exclude"/>
  </r>
  <r>
    <n v="4093"/>
    <s v="Women"/>
    <x v="2"/>
    <x v="7"/>
    <n v="11"/>
    <x v="1"/>
    <x v="3"/>
    <s v="Yes"/>
    <n v="4"/>
    <s v="Sold"/>
    <n v="8888.58"/>
    <m/>
    <s v="Invalid"/>
    <s v="Exclude"/>
    <n v="0"/>
    <n v="35554.32"/>
    <s v="Valid Revenue"/>
    <s v="Include"/>
    <m/>
    <s v="Missing Date"/>
    <s v="No"/>
    <s v="Retail"/>
    <s v="Kolkata"/>
    <s v="Kolkata"/>
    <n v="2944.03"/>
    <s v="Valid Profit"/>
    <s v="Include"/>
  </r>
  <r>
    <n v="4094"/>
    <s v="Kids"/>
    <x v="1"/>
    <x v="1"/>
    <n v="9"/>
    <x v="1"/>
    <x v="5"/>
    <s v="Yes"/>
    <m/>
    <s v="Available"/>
    <n v="4094.79"/>
    <m/>
    <s v="Invalid"/>
    <s v="Exclude"/>
    <n v="0"/>
    <s v="Insufficient Data"/>
    <s v="Missing Information"/>
    <s v="Exclude"/>
    <d v="2025-05-18T00:00:00"/>
    <d v="2025-05-18T00:00:00"/>
    <s v="Yes"/>
    <s v="Online"/>
    <s v="Hyderabad"/>
    <s v="Hyderabad"/>
    <n v="2779.39"/>
    <s v="Invalid Profit"/>
    <s v="Exclude"/>
  </r>
  <r>
    <n v="4095"/>
    <s v="Men"/>
    <x v="3"/>
    <x v="11"/>
    <s v="XL"/>
    <x v="0"/>
    <x v="2"/>
    <s v="Yes"/>
    <n v="1"/>
    <s v="Sold"/>
    <n v="7129.09"/>
    <m/>
    <s v="Invalid"/>
    <s v="Exclude"/>
    <n v="0"/>
    <n v="7129.09"/>
    <s v="Valid Revenue"/>
    <s v="Include"/>
    <m/>
    <s v="Missing Date"/>
    <s v="No"/>
    <s v="Online"/>
    <s v="Pune"/>
    <s v="Pune"/>
    <n v="1993.16"/>
    <s v="Valid Profit"/>
    <s v="Include"/>
  </r>
  <r>
    <n v="4096"/>
    <s v="Women"/>
    <x v="1"/>
    <x v="15"/>
    <n v="8"/>
    <x v="1"/>
    <x v="10"/>
    <s v="Yes"/>
    <m/>
    <s v="Available"/>
    <m/>
    <m/>
    <s v="Invalid"/>
    <s v="Exclude"/>
    <n v="0"/>
    <s v="Insufficient Data"/>
    <s v="Missing Information"/>
    <s v="Exclude"/>
    <d v="2024-04-03T00:00:00"/>
    <d v="2024-04-03T00:00:00"/>
    <s v="Yes"/>
    <s v="Online"/>
    <s v="Pune"/>
    <s v="Pune"/>
    <n v="3865.04"/>
    <s v="Valid Profit"/>
    <s v="Include"/>
  </r>
  <r>
    <n v="4097"/>
    <s v="Men"/>
    <x v="4"/>
    <x v="12"/>
    <s v="XL"/>
    <x v="0"/>
    <x v="2"/>
    <s v="Yes"/>
    <m/>
    <s v="Available"/>
    <n v="3443.1"/>
    <m/>
    <s v="Invalid"/>
    <s v="Exclude"/>
    <n v="0"/>
    <s v="Insufficient Data"/>
    <s v="Missing Information"/>
    <s v="Exclude"/>
    <d v="2024-09-17T00:00:00"/>
    <d v="2024-09-17T00:00:00"/>
    <s v="Yes"/>
    <s v="Retail"/>
    <s v="Hyderabad"/>
    <s v="Hyderabad"/>
    <n v="1928.88"/>
    <s v="Valid Profit"/>
    <s v="Include"/>
  </r>
  <r>
    <n v="4098"/>
    <s v="Men"/>
    <x v="2"/>
    <x v="7"/>
    <s v="L"/>
    <x v="0"/>
    <x v="1"/>
    <s v="Yes"/>
    <n v="0"/>
    <s v="Available"/>
    <m/>
    <m/>
    <s v="Invalid"/>
    <s v="Exclude"/>
    <n v="0"/>
    <s v="Insufficient Data"/>
    <s v="Missing Information"/>
    <s v="Exclude"/>
    <d v="2024-09-11T00:00:00"/>
    <d v="2024-09-11T00:00:00"/>
    <s v="Yes"/>
    <s v="Retail"/>
    <s v="Bangalore"/>
    <s v="Bangalore"/>
    <n v="2371.4499999999998"/>
    <s v="Valid Profit"/>
    <s v="Include"/>
  </r>
  <r>
    <n v="4099"/>
    <s v="Women"/>
    <x v="1"/>
    <x v="1"/>
    <m/>
    <x v="2"/>
    <x v="4"/>
    <s v="No"/>
    <m/>
    <s v="Available"/>
    <n v="8864.2900000000009"/>
    <m/>
    <s v="Invalid"/>
    <s v="Exclude"/>
    <n v="0"/>
    <s v="Insufficient Data"/>
    <s v="Missing Information"/>
    <s v="Exclude"/>
    <d v="2025-03-15T00:00:00"/>
    <d v="2025-03-15T00:00:00"/>
    <s v="Yes"/>
    <s v="Online"/>
    <s v="Pune"/>
    <s v="Pune"/>
    <n v="3616.91"/>
    <s v="Valid Profit"/>
    <s v="Include"/>
  </r>
  <r>
    <n v="4100"/>
    <s v="Men"/>
    <x v="3"/>
    <x v="16"/>
    <s v="L"/>
    <x v="0"/>
    <x v="1"/>
    <s v="Yes"/>
    <m/>
    <s v="Available"/>
    <n v="3315.29"/>
    <m/>
    <s v="Invalid"/>
    <s v="Exclude"/>
    <n v="0"/>
    <s v="Insufficient Data"/>
    <s v="Missing Information"/>
    <s v="Exclude"/>
    <d v="2024-03-19T00:00:00"/>
    <d v="2024-03-19T00:00:00"/>
    <s v="Yes"/>
    <s v="Online"/>
    <s v="Delhi"/>
    <s v="Delhi"/>
    <n v="1507.71"/>
    <s v="Valid Profit"/>
    <s v="Include"/>
  </r>
  <r>
    <n v="4101"/>
    <s v="Men"/>
    <x v="1"/>
    <x v="6"/>
    <m/>
    <x v="2"/>
    <x v="4"/>
    <s v="No"/>
    <m/>
    <s v="Available"/>
    <m/>
    <m/>
    <s v="Invalid"/>
    <s v="Exclude"/>
    <n v="0"/>
    <s v="Insufficient Data"/>
    <s v="Missing Information"/>
    <s v="Exclude"/>
    <d v="2024-07-10T00:00:00"/>
    <d v="2024-07-10T00:00:00"/>
    <s v="Yes"/>
    <s v="Retail"/>
    <s v="Delhi"/>
    <s v="Delhi"/>
    <n v="3064.92"/>
    <s v="Valid Profit"/>
    <s v="Include"/>
  </r>
  <r>
    <n v="4102"/>
    <s v="Men"/>
    <x v="4"/>
    <x v="19"/>
    <m/>
    <x v="2"/>
    <x v="4"/>
    <s v="No"/>
    <n v="-1"/>
    <s v="Check Return/Refund"/>
    <m/>
    <m/>
    <s v="Invalid"/>
    <s v="Exclude"/>
    <n v="0"/>
    <s v="Insufficient Data"/>
    <s v="Missing Information"/>
    <s v="Exclude"/>
    <d v="2025-06-20T00:00:00"/>
    <d v="2025-06-20T00:00:00"/>
    <s v="Yes"/>
    <s v="Retail"/>
    <s v="Mumbai"/>
    <s v="Mumbai"/>
    <n v="1310.3499999999999"/>
    <s v="Valid Profit"/>
    <s v="Include"/>
  </r>
  <r>
    <n v="4103"/>
    <s v="Men"/>
    <x v="2"/>
    <x v="7"/>
    <s v="L"/>
    <x v="0"/>
    <x v="1"/>
    <s v="Yes"/>
    <m/>
    <s v="Available"/>
    <n v="2475.41"/>
    <m/>
    <s v="Invalid"/>
    <s v="Exclude"/>
    <n v="0"/>
    <s v="Insufficient Data"/>
    <s v="Missing Information"/>
    <s v="Exclude"/>
    <m/>
    <s v="Missing Date"/>
    <s v="No"/>
    <s v="Retail"/>
    <s v="Hyderabad"/>
    <s v="Hyderabad"/>
    <n v="2158.91"/>
    <s v="Valid Profit"/>
    <s v="Include"/>
  </r>
  <r>
    <n v="4104"/>
    <s v="Kids"/>
    <x v="4"/>
    <x v="13"/>
    <n v="11"/>
    <x v="1"/>
    <x v="3"/>
    <s v="Yes"/>
    <n v="2"/>
    <s v="Sold"/>
    <m/>
    <m/>
    <s v="Invalid"/>
    <s v="Exclude"/>
    <n v="0"/>
    <s v="Insufficient Data"/>
    <s v="Missing Information"/>
    <s v="Exclude"/>
    <d v="2025-07-16T00:00:00"/>
    <d v="2025-07-16T00:00:00"/>
    <s v="Yes"/>
    <s v="Online"/>
    <s v="bengaluru"/>
    <s v="Bengaluru"/>
    <n v="3999.21"/>
    <s v="Valid Profit"/>
    <s v="Include"/>
  </r>
  <r>
    <n v="4105"/>
    <s v="Men"/>
    <x v="3"/>
    <x v="16"/>
    <s v="XL"/>
    <x v="0"/>
    <x v="2"/>
    <s v="Yes"/>
    <m/>
    <s v="Available"/>
    <n v="3489.95"/>
    <m/>
    <s v="Invalid"/>
    <s v="Exclude"/>
    <n v="0"/>
    <s v="Insufficient Data"/>
    <s v="Missing Information"/>
    <s v="Exclude"/>
    <d v="2024-05-25T00:00:00"/>
    <d v="2024-05-25T00:00:00"/>
    <s v="Yes"/>
    <s v="Retail"/>
    <s v="Bangalore"/>
    <s v="Bangalore"/>
    <n v="2093.87"/>
    <s v="Valid Profit"/>
    <s v="Include"/>
  </r>
  <r>
    <n v="2030"/>
    <s v="Men"/>
    <x v="1"/>
    <x v="15"/>
    <m/>
    <x v="2"/>
    <x v="4"/>
    <s v="No"/>
    <m/>
    <s v="Available"/>
    <n v="3998"/>
    <m/>
    <s v="Invalid"/>
    <s v="Exclude"/>
    <n v="0"/>
    <s v="Insufficient Data"/>
    <s v="Missing Information"/>
    <s v="Exclude"/>
    <m/>
    <s v="Missing Date"/>
    <s v="No"/>
    <s v="Online"/>
    <s v="Bangalore"/>
    <s v="Bangalore"/>
    <n v="2911.5"/>
    <s v="Valid Profit"/>
    <s v="Include"/>
  </r>
  <r>
    <n v="4107"/>
    <s v="Kids"/>
    <x v="3"/>
    <x v="4"/>
    <s v="L"/>
    <x v="0"/>
    <x v="1"/>
    <s v="Yes"/>
    <n v="2"/>
    <s v="Sold"/>
    <m/>
    <m/>
    <s v="Invalid"/>
    <s v="Exclude"/>
    <n v="0"/>
    <s v="Insufficient Data"/>
    <s v="Missing Information"/>
    <s v="Exclude"/>
    <d v="2025-04-27T00:00:00"/>
    <d v="2025-04-27T00:00:00"/>
    <s v="Yes"/>
    <s v="Retail"/>
    <s v="Hyderabad"/>
    <s v="Hyderabad"/>
    <n v="779.19"/>
    <s v="Valid Profit"/>
    <s v="Include"/>
  </r>
  <r>
    <n v="4108"/>
    <s v="Kids"/>
    <x v="3"/>
    <x v="16"/>
    <s v="L"/>
    <x v="0"/>
    <x v="1"/>
    <s v="Yes"/>
    <n v="2"/>
    <s v="Sold"/>
    <n v="2767.55"/>
    <n v="0.19"/>
    <s v="Valid"/>
    <s v="Include"/>
    <n v="4483.43"/>
    <n v="4483.4310000000005"/>
    <s v="Valid Revenue"/>
    <s v="Include"/>
    <d v="2023-11-25T00:00:00"/>
    <d v="2023-11-25T00:00:00"/>
    <s v="Yes"/>
    <s v="Online"/>
    <s v="Kolkata"/>
    <s v="Kolkata"/>
    <n v="1059.07"/>
    <s v="Valid Profit"/>
    <s v="Include"/>
  </r>
  <r>
    <n v="4109"/>
    <s v="Kids"/>
    <x v="0"/>
    <x v="0"/>
    <n v="12"/>
    <x v="1"/>
    <x v="7"/>
    <s v="Yes"/>
    <m/>
    <s v="Available"/>
    <n v="9731.83"/>
    <m/>
    <s v="Invalid"/>
    <s v="Exclude"/>
    <n v="0"/>
    <s v="Insufficient Data"/>
    <s v="Missing Information"/>
    <s v="Exclude"/>
    <d v="2024-11-29T00:00:00"/>
    <d v="2024-11-29T00:00:00"/>
    <s v="Yes"/>
    <s v="Online"/>
    <s v="Mumbai"/>
    <s v="Mumbai"/>
    <n v="-675.88"/>
    <s v="Loss Making Sales"/>
    <s v="Exclude"/>
  </r>
  <r>
    <n v="4110"/>
    <s v="Men"/>
    <x v="0"/>
    <x v="9"/>
    <s v="M"/>
    <x v="0"/>
    <x v="0"/>
    <s v="Yes"/>
    <n v="2"/>
    <s v="Sold"/>
    <m/>
    <n v="0.41"/>
    <s v="Valid"/>
    <s v="Include"/>
    <n v="0"/>
    <s v="Insufficient Data"/>
    <s v="Missing Information"/>
    <s v="Exclude"/>
    <d v="2024-08-26T00:00:00"/>
    <d v="2024-08-26T00:00:00"/>
    <s v="Yes"/>
    <s v="Retail"/>
    <s v="Hyderabad"/>
    <s v="Hyderabad"/>
    <n v="3387.91"/>
    <s v="Valid Profit"/>
    <s v="Include"/>
  </r>
  <r>
    <n v="4111"/>
    <s v="Women"/>
    <x v="2"/>
    <x v="7"/>
    <s v="L"/>
    <x v="0"/>
    <x v="1"/>
    <s v="Yes"/>
    <n v="-1"/>
    <s v="Check Return/Refund"/>
    <n v="4934.05"/>
    <n v="0.83"/>
    <s v="Valid"/>
    <s v="Include"/>
    <n v="-838.79"/>
    <n v="-838.78850000000023"/>
    <s v="Negative Revenue"/>
    <s v="Exclude"/>
    <d v="2024-11-26T00:00:00"/>
    <d v="2024-11-26T00:00:00"/>
    <s v="Yes"/>
    <s v="Retail"/>
    <s v="bengaluru"/>
    <s v="Bengaluru"/>
    <n v="2377.84"/>
    <s v="Invalid Profit"/>
    <s v="Exclude"/>
  </r>
  <r>
    <n v="4112"/>
    <s v="Women"/>
    <x v="3"/>
    <x v="4"/>
    <s v="L"/>
    <x v="0"/>
    <x v="1"/>
    <s v="Yes"/>
    <n v="-1"/>
    <s v="Check Return/Refund"/>
    <n v="6254.85"/>
    <m/>
    <s v="Invalid"/>
    <s v="Exclude"/>
    <n v="0"/>
    <n v="-6254.85"/>
    <s v="Negative Revenue"/>
    <s v="Exclude"/>
    <d v="2025-04-22T00:00:00"/>
    <d v="2025-04-22T00:00:00"/>
    <s v="Yes"/>
    <s v="Online"/>
    <s v="Delhi"/>
    <s v="Delhi"/>
    <n v="2093.6799999999998"/>
    <s v="Invalid Profit"/>
    <s v="Exclude"/>
  </r>
  <r>
    <n v="4113"/>
    <s v="Kids"/>
    <x v="4"/>
    <x v="13"/>
    <s v="L"/>
    <x v="0"/>
    <x v="1"/>
    <s v="Yes"/>
    <n v="2"/>
    <s v="Sold"/>
    <n v="6435.66"/>
    <n v="1.05"/>
    <s v="Invalid"/>
    <s v="Exclude"/>
    <n v="-643.57000000000005"/>
    <s v="Insufficient Data"/>
    <s v="Missing Information"/>
    <s v="Exclude"/>
    <d v="2025-05-12T00:00:00"/>
    <d v="2025-05-12T00:00:00"/>
    <s v="Yes"/>
    <s v="Online"/>
    <s v="Bangalore"/>
    <s v="Bangalore"/>
    <n v="3372.49"/>
    <s v="Invalid Profit"/>
    <s v="Exclude"/>
  </r>
  <r>
    <n v="4114"/>
    <s v="Kids"/>
    <x v="0"/>
    <x v="9"/>
    <s v="XL"/>
    <x v="0"/>
    <x v="2"/>
    <s v="Yes"/>
    <n v="4"/>
    <s v="Sold"/>
    <n v="4307.83"/>
    <m/>
    <s v="Invalid"/>
    <s v="Exclude"/>
    <n v="0"/>
    <n v="17231.32"/>
    <s v="Valid Revenue"/>
    <s v="Include"/>
    <d v="2025-07-13T00:00:00"/>
    <d v="2025-07-13T00:00:00"/>
    <s v="Yes"/>
    <s v="Retail"/>
    <s v="bengaluru"/>
    <s v="Bengaluru"/>
    <n v="-233.59"/>
    <s v="Loss Making Sales"/>
    <s v="Exclude"/>
  </r>
  <r>
    <n v="4115"/>
    <s v="Men"/>
    <x v="4"/>
    <x v="8"/>
    <s v="M"/>
    <x v="0"/>
    <x v="0"/>
    <s v="Yes"/>
    <m/>
    <s v="Available"/>
    <n v="4613.79"/>
    <m/>
    <s v="Invalid"/>
    <s v="Exclude"/>
    <n v="0"/>
    <s v="Insufficient Data"/>
    <s v="Missing Information"/>
    <s v="Exclude"/>
    <d v="2025-05-14T00:00:00"/>
    <d v="2025-05-14T00:00:00"/>
    <s v="Yes"/>
    <s v="Retail"/>
    <s v="Delhi"/>
    <s v="Delhi"/>
    <n v="-758.5"/>
    <s v="Loss Making Sales"/>
    <s v="Exclude"/>
  </r>
  <r>
    <n v="4116"/>
    <s v="Women"/>
    <x v="2"/>
    <x v="18"/>
    <n v="9"/>
    <x v="1"/>
    <x v="5"/>
    <s v="Yes"/>
    <m/>
    <s v="Available"/>
    <n v="3854.22"/>
    <m/>
    <s v="Invalid"/>
    <s v="Exclude"/>
    <n v="0"/>
    <s v="Insufficient Data"/>
    <s v="Missing Information"/>
    <s v="Exclude"/>
    <d v="2024-08-19T00:00:00"/>
    <d v="2024-08-19T00:00:00"/>
    <s v="Yes"/>
    <s v="Online"/>
    <s v="Pune"/>
    <s v="Pune"/>
    <n v="-43.41"/>
    <s v="Loss Making Sales"/>
    <s v="Exclude"/>
  </r>
  <r>
    <n v="4117"/>
    <s v="Women"/>
    <x v="4"/>
    <x v="13"/>
    <s v="M"/>
    <x v="0"/>
    <x v="0"/>
    <s v="Yes"/>
    <m/>
    <s v="Available"/>
    <n v="9501.67"/>
    <n v="0.51"/>
    <s v="Valid"/>
    <s v="Include"/>
    <n v="0"/>
    <s v="Insufficient Data"/>
    <s v="Missing Information"/>
    <s v="Exclude"/>
    <d v="2024-10-03T00:00:00"/>
    <d v="2024-10-03T00:00:00"/>
    <s v="Yes"/>
    <s v="Online"/>
    <s v="Hyderabad"/>
    <s v="Hyderabad"/>
    <n v="266.39999999999998"/>
    <s v="Valid Profit"/>
    <s v="Include"/>
  </r>
  <r>
    <n v="4118"/>
    <s v="Kids"/>
    <x v="4"/>
    <x v="19"/>
    <s v="XL"/>
    <x v="0"/>
    <x v="2"/>
    <s v="Yes"/>
    <n v="4"/>
    <s v="Sold"/>
    <n v="5355.64"/>
    <m/>
    <s v="Invalid"/>
    <s v="Exclude"/>
    <n v="0"/>
    <n v="21422.560000000001"/>
    <s v="Valid Revenue"/>
    <s v="Include"/>
    <d v="2025-05-21T00:00:00"/>
    <d v="2025-05-21T00:00:00"/>
    <s v="Yes"/>
    <s v="Retail"/>
    <s v="Mumbai"/>
    <s v="Mumbai"/>
    <n v="-538.94000000000005"/>
    <s v="Loss Making Sales"/>
    <s v="Exclude"/>
  </r>
  <r>
    <n v="4119"/>
    <s v="Kids"/>
    <x v="0"/>
    <x v="14"/>
    <s v="M"/>
    <x v="0"/>
    <x v="0"/>
    <s v="Yes"/>
    <m/>
    <s v="Available"/>
    <n v="8849.6200000000008"/>
    <n v="0.69"/>
    <s v="Valid"/>
    <s v="Include"/>
    <n v="0"/>
    <s v="Insufficient Data"/>
    <s v="Missing Information"/>
    <s v="Exclude"/>
    <d v="2024-08-25T00:00:00"/>
    <d v="2024-08-25T00:00:00"/>
    <s v="Yes"/>
    <s v="Online"/>
    <s v="Mumbai"/>
    <s v="Mumbai"/>
    <n v="1451.15"/>
    <s v="Valid Profit"/>
    <s v="Include"/>
  </r>
  <r>
    <n v="4120"/>
    <s v="Women"/>
    <x v="4"/>
    <x v="13"/>
    <s v="M"/>
    <x v="0"/>
    <x v="0"/>
    <s v="Yes"/>
    <m/>
    <s v="Available"/>
    <m/>
    <n v="1.23"/>
    <s v="Invalid"/>
    <s v="Exclude"/>
    <n v="0"/>
    <s v="Insufficient Data"/>
    <s v="Missing Information"/>
    <s v="Exclude"/>
    <m/>
    <s v="Missing Date"/>
    <s v="No"/>
    <s v="Online"/>
    <s v="Delhi"/>
    <s v="Delhi"/>
    <n v="3175.14"/>
    <s v="Valid Profit"/>
    <s v="Include"/>
  </r>
  <r>
    <n v="4121"/>
    <s v="Kids"/>
    <x v="0"/>
    <x v="14"/>
    <n v="6"/>
    <x v="1"/>
    <x v="6"/>
    <s v="Yes"/>
    <n v="0"/>
    <s v="Available"/>
    <n v="2763.46"/>
    <n v="1"/>
    <s v="Valid"/>
    <s v="Include"/>
    <n v="0"/>
    <s v="Insufficient Data"/>
    <s v="Missing Information"/>
    <s v="Exclude"/>
    <d v="2024-11-07T00:00:00"/>
    <d v="2024-11-07T00:00:00"/>
    <s v="Yes"/>
    <s v="Retail"/>
    <s v="bengaluru"/>
    <s v="Bengaluru"/>
    <n v="-399.33"/>
    <s v="Loss Making Sales"/>
    <s v="Exclude"/>
  </r>
  <r>
    <n v="4122"/>
    <s v="Kids"/>
    <x v="2"/>
    <x v="17"/>
    <n v="11"/>
    <x v="1"/>
    <x v="3"/>
    <s v="Yes"/>
    <n v="1"/>
    <s v="Sold"/>
    <m/>
    <m/>
    <s v="Invalid"/>
    <s v="Exclude"/>
    <n v="0"/>
    <s v="Insufficient Data"/>
    <s v="Missing Information"/>
    <s v="Exclude"/>
    <d v="2025-06-18T00:00:00"/>
    <d v="2025-06-18T00:00:00"/>
    <s v="Yes"/>
    <s v="Retail"/>
    <s v="Mumbai"/>
    <s v="Mumbai"/>
    <n v="-261.43"/>
    <s v="Loss Making Sales"/>
    <s v="Exclude"/>
  </r>
  <r>
    <n v="4123"/>
    <s v="Women"/>
    <x v="3"/>
    <x v="10"/>
    <s v="XL"/>
    <x v="0"/>
    <x v="2"/>
    <s v="Yes"/>
    <m/>
    <s v="Available"/>
    <n v="8184.99"/>
    <m/>
    <s v="Invalid"/>
    <s v="Exclude"/>
    <n v="0"/>
    <s v="Insufficient Data"/>
    <s v="Missing Information"/>
    <s v="Exclude"/>
    <m/>
    <s v="Missing Date"/>
    <s v="No"/>
    <s v="Retail"/>
    <s v="Hyderabad"/>
    <s v="Hyderabad"/>
    <n v="41.24"/>
    <s v="Valid Profit"/>
    <s v="Include"/>
  </r>
  <r>
    <n v="4124"/>
    <s v="Kids"/>
    <x v="4"/>
    <x v="19"/>
    <s v="M"/>
    <x v="0"/>
    <x v="0"/>
    <s v="Yes"/>
    <n v="1"/>
    <s v="Sold"/>
    <m/>
    <n v="0"/>
    <s v="Valid"/>
    <s v="Include"/>
    <n v="0"/>
    <s v="Insufficient Data"/>
    <s v="Missing Information"/>
    <s v="Exclude"/>
    <d v="2023-10-16T00:00:00"/>
    <d v="2023-10-16T00:00:00"/>
    <s v="Yes"/>
    <s v="Online"/>
    <s v="Delhi"/>
    <s v="Delhi"/>
    <n v="477.62"/>
    <s v="Valid Profit"/>
    <s v="Include"/>
  </r>
  <r>
    <n v="4125"/>
    <s v="Men"/>
    <x v="1"/>
    <x v="1"/>
    <s v="M"/>
    <x v="0"/>
    <x v="0"/>
    <s v="Yes"/>
    <m/>
    <s v="Available"/>
    <m/>
    <m/>
    <s v="Invalid"/>
    <s v="Exclude"/>
    <n v="0"/>
    <s v="Insufficient Data"/>
    <s v="Missing Information"/>
    <s v="Exclude"/>
    <m/>
    <s v="Missing Date"/>
    <s v="No"/>
    <s v="Retail"/>
    <s v="Kolkata"/>
    <s v="Kolkata"/>
    <n v="2465.79"/>
    <s v="Valid Profit"/>
    <s v="Include"/>
  </r>
  <r>
    <n v="4126"/>
    <s v="Women"/>
    <x v="0"/>
    <x v="0"/>
    <n v="10"/>
    <x v="1"/>
    <x v="9"/>
    <s v="Yes"/>
    <m/>
    <s v="Available"/>
    <m/>
    <m/>
    <s v="Invalid"/>
    <s v="Exclude"/>
    <n v="0"/>
    <s v="Insufficient Data"/>
    <s v="Missing Information"/>
    <s v="Exclude"/>
    <d v="2025-07-20T00:00:00"/>
    <d v="2025-07-20T00:00:00"/>
    <s v="Yes"/>
    <s v="Retail"/>
    <s v="Delhi"/>
    <s v="Delhi"/>
    <n v="1345.61"/>
    <s v="Valid Profit"/>
    <s v="Include"/>
  </r>
  <r>
    <n v="4127"/>
    <s v="Women"/>
    <x v="3"/>
    <x v="11"/>
    <s v="L"/>
    <x v="0"/>
    <x v="1"/>
    <s v="Yes"/>
    <n v="-1"/>
    <s v="Check Return/Refund"/>
    <n v="4690.1499999999996"/>
    <n v="0.49"/>
    <s v="Valid"/>
    <s v="Include"/>
    <n v="-2391.98"/>
    <n v="-2391.9764999999998"/>
    <s v="Negative Revenue"/>
    <s v="Exclude"/>
    <d v="2024-12-21T00:00:00"/>
    <d v="2024-12-21T00:00:00"/>
    <s v="Yes"/>
    <s v="Online"/>
    <s v="Kolkata"/>
    <s v="Kolkata"/>
    <n v="1331.92"/>
    <s v="Invalid Profit"/>
    <s v="Exclude"/>
  </r>
  <r>
    <n v="4128"/>
    <s v="Women"/>
    <x v="2"/>
    <x v="18"/>
    <n v="9"/>
    <x v="1"/>
    <x v="5"/>
    <s v="Yes"/>
    <m/>
    <s v="Available"/>
    <n v="2566.91"/>
    <n v="0.08"/>
    <s v="Valid"/>
    <s v="Include"/>
    <n v="0"/>
    <s v="Insufficient Data"/>
    <s v="Missing Information"/>
    <s v="Exclude"/>
    <m/>
    <s v="Missing Date"/>
    <s v="No"/>
    <s v="Online"/>
    <s v="Mumbai"/>
    <s v="Mumbai"/>
    <n v="1529.46"/>
    <s v="Valid Profit"/>
    <s v="Include"/>
  </r>
  <r>
    <n v="4129"/>
    <s v="Men"/>
    <x v="3"/>
    <x v="16"/>
    <m/>
    <x v="2"/>
    <x v="4"/>
    <s v="No"/>
    <m/>
    <s v="Available"/>
    <n v="3445.62"/>
    <n v="0.24"/>
    <s v="Valid"/>
    <s v="Include"/>
    <n v="0"/>
    <s v="Insufficient Data"/>
    <s v="Missing Information"/>
    <s v="Exclude"/>
    <d v="2025-03-02T00:00:00"/>
    <d v="2025-03-02T00:00:00"/>
    <s v="Yes"/>
    <s v="Retail"/>
    <s v="Kolkata"/>
    <s v="Kolkata"/>
    <n v="-29.1"/>
    <s v="Loss Making Sales"/>
    <s v="Exclude"/>
  </r>
  <r>
    <n v="4130"/>
    <s v="Men"/>
    <x v="3"/>
    <x v="10"/>
    <s v="XL"/>
    <x v="0"/>
    <x v="2"/>
    <s v="Yes"/>
    <m/>
    <s v="Available"/>
    <n v="2776.53"/>
    <m/>
    <s v="Invalid"/>
    <s v="Exclude"/>
    <n v="0"/>
    <s v="Insufficient Data"/>
    <s v="Missing Information"/>
    <s v="Exclude"/>
    <m/>
    <s v="Missing Date"/>
    <s v="No"/>
    <s v="Online"/>
    <s v="Mumbai"/>
    <s v="Mumbai"/>
    <n v="140.84"/>
    <s v="Valid Profit"/>
    <s v="Include"/>
  </r>
  <r>
    <n v="4131"/>
    <s v="Women"/>
    <x v="3"/>
    <x v="4"/>
    <s v="L"/>
    <x v="0"/>
    <x v="1"/>
    <s v="Yes"/>
    <m/>
    <s v="Available"/>
    <n v="2081.15"/>
    <n v="0.9"/>
    <s v="Valid"/>
    <s v="Include"/>
    <n v="0"/>
    <s v="Insufficient Data"/>
    <s v="Missing Information"/>
    <s v="Exclude"/>
    <d v="2024-11-16T00:00:00"/>
    <d v="2024-11-16T00:00:00"/>
    <s v="Yes"/>
    <s v="Online"/>
    <s v="Bangalore"/>
    <s v="Bangalore"/>
    <n v="3544.31"/>
    <s v="Valid Profit"/>
    <s v="Include"/>
  </r>
  <r>
    <n v="4132"/>
    <s v="Women"/>
    <x v="2"/>
    <x v="17"/>
    <s v="XL"/>
    <x v="0"/>
    <x v="2"/>
    <s v="Yes"/>
    <m/>
    <s v="Available"/>
    <n v="5087.72"/>
    <n v="7.0000000000000007E-2"/>
    <s v="Valid"/>
    <s v="Include"/>
    <n v="0"/>
    <s v="Insufficient Data"/>
    <s v="Missing Information"/>
    <s v="Exclude"/>
    <d v="2024-08-08T00:00:00"/>
    <d v="2024-08-08T00:00:00"/>
    <s v="Yes"/>
    <s v="Online"/>
    <s v="Hyderabad"/>
    <s v="Hyderabad"/>
    <n v="-921.97"/>
    <s v="Loss Making Sales"/>
    <s v="Exclude"/>
  </r>
  <r>
    <n v="4133"/>
    <s v="Men"/>
    <x v="4"/>
    <x v="8"/>
    <s v="L"/>
    <x v="0"/>
    <x v="1"/>
    <s v="Yes"/>
    <n v="3"/>
    <s v="Sold"/>
    <n v="4105.0600000000004"/>
    <m/>
    <s v="Invalid"/>
    <s v="Exclude"/>
    <n v="0"/>
    <n v="12315.18"/>
    <s v="Valid Revenue"/>
    <s v="Include"/>
    <d v="2024-11-09T00:00:00"/>
    <d v="2024-11-09T00:00:00"/>
    <s v="Yes"/>
    <s v="Online"/>
    <s v="Mumbai"/>
    <s v="Mumbai"/>
    <n v="1015.38"/>
    <s v="Valid Profit"/>
    <s v="Include"/>
  </r>
  <r>
    <n v="4134"/>
    <s v="Women"/>
    <x v="0"/>
    <x v="14"/>
    <n v="12"/>
    <x v="1"/>
    <x v="7"/>
    <s v="Yes"/>
    <n v="1"/>
    <s v="Sold"/>
    <m/>
    <n v="1.1100000000000001"/>
    <s v="Invalid"/>
    <s v="Exclude"/>
    <n v="0"/>
    <s v="Insufficient Data"/>
    <s v="Missing Information"/>
    <s v="Exclude"/>
    <m/>
    <s v="Missing Date"/>
    <s v="No"/>
    <s v="Retail"/>
    <s v="Delhi"/>
    <s v="Delhi"/>
    <n v="2535.71"/>
    <s v="Valid Profit"/>
    <s v="Include"/>
  </r>
  <r>
    <n v="4135"/>
    <s v="Men"/>
    <x v="0"/>
    <x v="0"/>
    <m/>
    <x v="2"/>
    <x v="4"/>
    <s v="No"/>
    <n v="2"/>
    <s v="Sold"/>
    <n v="3860.5"/>
    <m/>
    <s v="Invalid"/>
    <s v="Exclude"/>
    <n v="0"/>
    <n v="7721"/>
    <s v="Valid Revenue"/>
    <s v="Include"/>
    <d v="2024-10-14T00:00:00"/>
    <d v="2024-10-14T00:00:00"/>
    <s v="Yes"/>
    <s v="Retail"/>
    <s v="Delhi"/>
    <s v="Delhi"/>
    <n v="1756.3"/>
    <s v="Valid Profit"/>
    <s v="Include"/>
  </r>
  <r>
    <n v="4136"/>
    <s v="Kids"/>
    <x v="2"/>
    <x v="18"/>
    <n v="6"/>
    <x v="1"/>
    <x v="6"/>
    <s v="Yes"/>
    <m/>
    <s v="Available"/>
    <m/>
    <m/>
    <s v="Invalid"/>
    <s v="Exclude"/>
    <n v="0"/>
    <s v="Insufficient Data"/>
    <s v="Missing Information"/>
    <s v="Exclude"/>
    <d v="2024-11-16T00:00:00"/>
    <d v="2024-11-16T00:00:00"/>
    <s v="Yes"/>
    <s v="Online"/>
    <s v="Delhi"/>
    <s v="Delhi"/>
    <n v="-105.03"/>
    <s v="Loss Making Sales"/>
    <s v="Exclude"/>
  </r>
  <r>
    <n v="4137"/>
    <s v="Women"/>
    <x v="4"/>
    <x v="19"/>
    <m/>
    <x v="2"/>
    <x v="4"/>
    <s v="No"/>
    <m/>
    <s v="Available"/>
    <n v="2310.4499999999998"/>
    <m/>
    <s v="Invalid"/>
    <s v="Exclude"/>
    <n v="0"/>
    <s v="Insufficient Data"/>
    <s v="Missing Information"/>
    <s v="Exclude"/>
    <d v="2025-01-02T00:00:00"/>
    <d v="2025-01-02T00:00:00"/>
    <s v="Yes"/>
    <s v="Retail"/>
    <s v="Hyderabad"/>
    <s v="Hyderabad"/>
    <n v="2244.75"/>
    <s v="Valid Profit"/>
    <s v="Include"/>
  </r>
  <r>
    <n v="4138"/>
    <s v="Kids"/>
    <x v="3"/>
    <x v="11"/>
    <m/>
    <x v="2"/>
    <x v="4"/>
    <s v="No"/>
    <m/>
    <s v="Available"/>
    <m/>
    <n v="1.1299999999999999"/>
    <s v="Invalid"/>
    <s v="Exclude"/>
    <n v="0"/>
    <s v="Insufficient Data"/>
    <s v="Missing Information"/>
    <s v="Exclude"/>
    <d v="2025-07-13T00:00:00"/>
    <d v="2025-07-13T00:00:00"/>
    <s v="Yes"/>
    <s v="Retail"/>
    <s v="Pune"/>
    <s v="Pune"/>
    <n v="3938.78"/>
    <s v="Valid Profit"/>
    <s v="Include"/>
  </r>
  <r>
    <n v="4139"/>
    <s v="Women"/>
    <x v="0"/>
    <x v="5"/>
    <m/>
    <x v="2"/>
    <x v="4"/>
    <s v="No"/>
    <n v="0"/>
    <s v="Available"/>
    <n v="6465.53"/>
    <m/>
    <s v="Invalid"/>
    <s v="Exclude"/>
    <n v="0"/>
    <n v="0"/>
    <s v="No Recorded Revenue"/>
    <s v="Exclude"/>
    <d v="2024-12-31T00:00:00"/>
    <d v="2024-12-31T00:00:00"/>
    <s v="Yes"/>
    <s v="Online"/>
    <s v="Kolkata"/>
    <s v="Kolkata"/>
    <n v="-279.08999999999997"/>
    <s v="Loss Making Sales"/>
    <s v="Exclude"/>
  </r>
  <r>
    <n v="4140"/>
    <s v="Women"/>
    <x v="3"/>
    <x v="10"/>
    <s v="XL"/>
    <x v="0"/>
    <x v="2"/>
    <s v="Yes"/>
    <n v="-1"/>
    <s v="Check Return/Refund"/>
    <m/>
    <m/>
    <s v="Invalid"/>
    <s v="Exclude"/>
    <n v="0"/>
    <s v="Insufficient Data"/>
    <s v="Missing Information"/>
    <s v="Exclude"/>
    <d v="2025-04-28T00:00:00"/>
    <d v="2025-04-28T00:00:00"/>
    <s v="Yes"/>
    <s v="Online"/>
    <s v="Bangalore"/>
    <s v="Bangalore"/>
    <n v="3381.94"/>
    <s v="Valid Profit"/>
    <s v="Include"/>
  </r>
  <r>
    <n v="4141"/>
    <s v="Men"/>
    <x v="0"/>
    <x v="14"/>
    <n v="7"/>
    <x v="1"/>
    <x v="8"/>
    <s v="Yes"/>
    <m/>
    <s v="Available"/>
    <n v="2406.0300000000002"/>
    <m/>
    <s v="Invalid"/>
    <s v="Exclude"/>
    <n v="0"/>
    <s v="Insufficient Data"/>
    <s v="Missing Information"/>
    <s v="Exclude"/>
    <d v="2024-12-21T00:00:00"/>
    <d v="2024-12-21T00:00:00"/>
    <s v="Yes"/>
    <s v="Online"/>
    <s v="bengaluru"/>
    <s v="Bengaluru"/>
    <n v="1504.9"/>
    <s v="Valid Profit"/>
    <s v="Include"/>
  </r>
  <r>
    <n v="4142"/>
    <s v="Kids"/>
    <x v="0"/>
    <x v="5"/>
    <s v="L"/>
    <x v="0"/>
    <x v="1"/>
    <s v="Yes"/>
    <n v="-1"/>
    <s v="Check Return/Refund"/>
    <n v="2840.97"/>
    <n v="0.87"/>
    <s v="Valid"/>
    <s v="Include"/>
    <n v="-369.33"/>
    <n v="-369.3261"/>
    <s v="Negative Revenue"/>
    <s v="Exclude"/>
    <m/>
    <s v="Missing Date"/>
    <s v="No"/>
    <s v="Online"/>
    <s v="Bangalore"/>
    <s v="Bangalore"/>
    <n v="3836.65"/>
    <s v="Invalid Profit"/>
    <s v="Exclude"/>
  </r>
  <r>
    <n v="4143"/>
    <s v="Women"/>
    <x v="3"/>
    <x v="4"/>
    <m/>
    <x v="2"/>
    <x v="4"/>
    <s v="No"/>
    <m/>
    <s v="Available"/>
    <m/>
    <m/>
    <s v="Invalid"/>
    <s v="Exclude"/>
    <n v="0"/>
    <s v="Insufficient Data"/>
    <s v="Missing Information"/>
    <s v="Exclude"/>
    <d v="2025-03-26T00:00:00"/>
    <d v="2025-03-26T00:00:00"/>
    <s v="Yes"/>
    <s v="Retail"/>
    <s v="Delhi"/>
    <s v="Delhi"/>
    <n v="3876.35"/>
    <s v="Valid Profit"/>
    <s v="Include"/>
  </r>
  <r>
    <n v="4144"/>
    <s v="Men"/>
    <x v="0"/>
    <x v="14"/>
    <s v="XL"/>
    <x v="0"/>
    <x v="2"/>
    <s v="Yes"/>
    <n v="-1"/>
    <s v="Check Return/Refund"/>
    <n v="2335.8200000000002"/>
    <m/>
    <s v="Invalid"/>
    <s v="Exclude"/>
    <n v="0"/>
    <n v="-2335.8200000000002"/>
    <s v="Negative Revenue"/>
    <s v="Exclude"/>
    <m/>
    <s v="Missing Date"/>
    <s v="No"/>
    <s v="Online"/>
    <s v="bengaluru"/>
    <s v="Bengaluru"/>
    <n v="304.77999999999997"/>
    <s v="Invalid Profit"/>
    <s v="Exclude"/>
  </r>
  <r>
    <n v="4145"/>
    <s v="Kids"/>
    <x v="1"/>
    <x v="1"/>
    <s v="M"/>
    <x v="0"/>
    <x v="0"/>
    <s v="Yes"/>
    <n v="2"/>
    <s v="Sold"/>
    <m/>
    <m/>
    <s v="Invalid"/>
    <s v="Exclude"/>
    <n v="0"/>
    <s v="Insufficient Data"/>
    <s v="Missing Information"/>
    <s v="Exclude"/>
    <m/>
    <s v="Missing Date"/>
    <s v="No"/>
    <s v="Retail"/>
    <s v="Delhi"/>
    <s v="Delhi"/>
    <n v="285.95"/>
    <s v="Valid Profit"/>
    <s v="Include"/>
  </r>
  <r>
    <n v="4146"/>
    <s v="Kids"/>
    <x v="2"/>
    <x v="3"/>
    <n v="10"/>
    <x v="1"/>
    <x v="9"/>
    <s v="Yes"/>
    <m/>
    <s v="Available"/>
    <m/>
    <m/>
    <s v="Invalid"/>
    <s v="Exclude"/>
    <n v="0"/>
    <s v="Insufficient Data"/>
    <s v="Missing Information"/>
    <s v="Exclude"/>
    <d v="2023-08-27T00:00:00"/>
    <d v="2023-08-27T00:00:00"/>
    <s v="Yes"/>
    <s v="Online"/>
    <s v="Mumbai"/>
    <s v="Mumbai"/>
    <n v="1217.01"/>
    <s v="Invalid Profit"/>
    <s v="Exclude"/>
  </r>
  <r>
    <n v="4147"/>
    <s v="Men"/>
    <x v="4"/>
    <x v="13"/>
    <s v="L"/>
    <x v="0"/>
    <x v="1"/>
    <s v="Yes"/>
    <n v="1"/>
    <s v="Sold"/>
    <n v="7659.09"/>
    <m/>
    <s v="Invalid"/>
    <s v="Exclude"/>
    <n v="0"/>
    <n v="7659.09"/>
    <s v="Valid Revenue"/>
    <s v="Include"/>
    <d v="2024-11-26T00:00:00"/>
    <d v="2024-11-26T00:00:00"/>
    <s v="Yes"/>
    <s v="Online"/>
    <s v="Delhi"/>
    <s v="Delhi"/>
    <n v="106.35"/>
    <s v="Valid Profit"/>
    <s v="Include"/>
  </r>
  <r>
    <n v="4148"/>
    <s v="Kids"/>
    <x v="1"/>
    <x v="15"/>
    <n v="7"/>
    <x v="1"/>
    <x v="8"/>
    <s v="Yes"/>
    <n v="3"/>
    <s v="Sold"/>
    <n v="5943.25"/>
    <m/>
    <s v="Invalid"/>
    <s v="Exclude"/>
    <n v="0"/>
    <n v="17829.75"/>
    <s v="Valid Revenue"/>
    <s v="Include"/>
    <d v="2025-07-18T00:00:00"/>
    <d v="2025-07-18T00:00:00"/>
    <s v="Yes"/>
    <s v="Retail"/>
    <s v="Pune"/>
    <s v="Pune"/>
    <n v="-900.4"/>
    <s v="Loss Making Sales"/>
    <s v="Exclude"/>
  </r>
  <r>
    <n v="4149"/>
    <s v="Women"/>
    <x v="0"/>
    <x v="0"/>
    <n v="10"/>
    <x v="1"/>
    <x v="9"/>
    <s v="Yes"/>
    <n v="4"/>
    <s v="Sold"/>
    <n v="5716.52"/>
    <m/>
    <s v="Invalid"/>
    <s v="Exclude"/>
    <n v="0"/>
    <n v="22866.080000000002"/>
    <s v="Valid Revenue"/>
    <s v="Include"/>
    <d v="2024-09-14T00:00:00"/>
    <d v="2024-09-14T00:00:00"/>
    <s v="Yes"/>
    <s v="Retail"/>
    <s v="Pune"/>
    <s v="Pune"/>
    <n v="274.76"/>
    <s v="Valid Profit"/>
    <s v="Include"/>
  </r>
  <r>
    <n v="4150"/>
    <s v="Men"/>
    <x v="4"/>
    <x v="13"/>
    <n v="11"/>
    <x v="1"/>
    <x v="3"/>
    <s v="Yes"/>
    <m/>
    <s v="Available"/>
    <m/>
    <n v="0.81"/>
    <s v="Valid"/>
    <s v="Include"/>
    <n v="0"/>
    <s v="Insufficient Data"/>
    <s v="Missing Information"/>
    <s v="Exclude"/>
    <d v="2024-12-17T00:00:00"/>
    <d v="2024-12-17T00:00:00"/>
    <s v="Yes"/>
    <s v="Retail"/>
    <s v="Pune"/>
    <s v="Pune"/>
    <n v="3076.73"/>
    <s v="Valid Profit"/>
    <s v="Include"/>
  </r>
  <r>
    <n v="4151"/>
    <s v="Kids"/>
    <x v="0"/>
    <x v="9"/>
    <s v="M"/>
    <x v="0"/>
    <x v="0"/>
    <s v="Yes"/>
    <m/>
    <s v="Available"/>
    <n v="7282.99"/>
    <n v="0.05"/>
    <s v="Valid"/>
    <s v="Include"/>
    <n v="0"/>
    <s v="Insufficient Data"/>
    <s v="Missing Information"/>
    <s v="Exclude"/>
    <d v="2024-10-10T00:00:00"/>
    <d v="2024-10-10T00:00:00"/>
    <s v="Yes"/>
    <s v="Retail"/>
    <s v="Kolkata"/>
    <s v="Kolkata"/>
    <n v="871.53"/>
    <s v="Valid Profit"/>
    <s v="Include"/>
  </r>
  <r>
    <n v="4152"/>
    <s v="Men"/>
    <x v="4"/>
    <x v="12"/>
    <s v="XL"/>
    <x v="0"/>
    <x v="2"/>
    <s v="Yes"/>
    <n v="1"/>
    <s v="Sold"/>
    <m/>
    <m/>
    <s v="Invalid"/>
    <s v="Exclude"/>
    <n v="0"/>
    <s v="Insufficient Data"/>
    <s v="Missing Information"/>
    <s v="Exclude"/>
    <d v="2024-08-07T00:00:00"/>
    <d v="2024-08-07T00:00:00"/>
    <s v="Yes"/>
    <s v="Online"/>
    <s v="Mumbai"/>
    <s v="Mumbai"/>
    <n v="1011.99"/>
    <s v="Valid Profit"/>
    <s v="Include"/>
  </r>
  <r>
    <n v="4153"/>
    <s v="Women"/>
    <x v="3"/>
    <x v="16"/>
    <m/>
    <x v="2"/>
    <x v="4"/>
    <s v="No"/>
    <n v="2"/>
    <s v="Sold"/>
    <m/>
    <m/>
    <s v="Invalid"/>
    <s v="Exclude"/>
    <n v="0"/>
    <s v="Insufficient Data"/>
    <s v="Missing Information"/>
    <s v="Exclude"/>
    <d v="2025-02-13T00:00:00"/>
    <d v="2025-02-13T00:00:00"/>
    <s v="Yes"/>
    <s v="Retail"/>
    <s v="Kolkata"/>
    <s v="Kolkata"/>
    <n v="2255.7399999999998"/>
    <s v="Valid Profit"/>
    <s v="Include"/>
  </r>
  <r>
    <n v="4154"/>
    <s v="Women"/>
    <x v="1"/>
    <x v="1"/>
    <s v="L"/>
    <x v="0"/>
    <x v="1"/>
    <s v="Yes"/>
    <n v="-1"/>
    <s v="Check Return/Refund"/>
    <m/>
    <m/>
    <s v="Invalid"/>
    <s v="Exclude"/>
    <n v="0"/>
    <s v="Insufficient Data"/>
    <s v="Missing Information"/>
    <s v="Exclude"/>
    <m/>
    <s v="Missing Date"/>
    <s v="No"/>
    <s v="Online"/>
    <s v="bengaluru"/>
    <s v="Bengaluru"/>
    <n v="2963.38"/>
    <s v="Valid Profit"/>
    <s v="Include"/>
  </r>
  <r>
    <n v="4155"/>
    <s v="Kids"/>
    <x v="0"/>
    <x v="5"/>
    <s v="M"/>
    <x v="0"/>
    <x v="0"/>
    <s v="Yes"/>
    <n v="-1"/>
    <s v="Check Return/Refund"/>
    <n v="8736.2000000000007"/>
    <n v="0.94"/>
    <s v="Valid"/>
    <s v="Include"/>
    <n v="-524.16999999999996"/>
    <n v="-524.17200000000048"/>
    <s v="Negative Revenue"/>
    <s v="Exclude"/>
    <m/>
    <s v="Missing Date"/>
    <s v="No"/>
    <s v="Retail"/>
    <s v="bengaluru"/>
    <s v="Bengaluru"/>
    <n v="547.28"/>
    <s v="Invalid Profit"/>
    <s v="Exclude"/>
  </r>
  <r>
    <n v="4156"/>
    <s v="Men"/>
    <x v="3"/>
    <x v="4"/>
    <s v="M"/>
    <x v="0"/>
    <x v="0"/>
    <s v="Yes"/>
    <m/>
    <s v="Available"/>
    <n v="7417.67"/>
    <m/>
    <s v="Invalid"/>
    <s v="Exclude"/>
    <n v="0"/>
    <s v="Insufficient Data"/>
    <s v="Missing Information"/>
    <s v="Exclude"/>
    <d v="2024-05-20T00:00:00"/>
    <d v="2024-05-20T00:00:00"/>
    <s v="Yes"/>
    <s v="Online"/>
    <s v="Mumbai"/>
    <s v="Mumbai"/>
    <n v="203.96"/>
    <s v="Valid Profit"/>
    <s v="Include"/>
  </r>
  <r>
    <n v="4157"/>
    <s v="Men"/>
    <x v="4"/>
    <x v="13"/>
    <s v="XL"/>
    <x v="0"/>
    <x v="2"/>
    <s v="Yes"/>
    <n v="3"/>
    <s v="Sold"/>
    <m/>
    <m/>
    <s v="Invalid"/>
    <s v="Exclude"/>
    <n v="0"/>
    <s v="Insufficient Data"/>
    <s v="Missing Information"/>
    <s v="Exclude"/>
    <d v="2025-07-09T00:00:00"/>
    <d v="2025-07-09T00:00:00"/>
    <s v="Yes"/>
    <s v="Retail"/>
    <s v="Delhi"/>
    <s v="Delhi"/>
    <n v="-699.76"/>
    <s v="Loss Making Sales"/>
    <s v="Exclude"/>
  </r>
  <r>
    <n v="4158"/>
    <s v="Women"/>
    <x v="2"/>
    <x v="3"/>
    <s v="L"/>
    <x v="0"/>
    <x v="1"/>
    <s v="Yes"/>
    <m/>
    <s v="Available"/>
    <m/>
    <m/>
    <s v="Invalid"/>
    <s v="Exclude"/>
    <n v="0"/>
    <s v="Insufficient Data"/>
    <s v="Missing Information"/>
    <s v="Exclude"/>
    <d v="2024-08-18T00:00:00"/>
    <d v="2024-08-18T00:00:00"/>
    <s v="Yes"/>
    <s v="Online"/>
    <s v="Hyderabad"/>
    <s v="Hyderabad"/>
    <n v="3155.41"/>
    <s v="Valid Profit"/>
    <s v="Include"/>
  </r>
  <r>
    <n v="4159"/>
    <s v="Women"/>
    <x v="3"/>
    <x v="4"/>
    <s v="XL"/>
    <x v="0"/>
    <x v="2"/>
    <s v="Yes"/>
    <n v="2"/>
    <s v="Sold"/>
    <n v="8683.7999999999993"/>
    <m/>
    <s v="Invalid"/>
    <s v="Exclude"/>
    <n v="0"/>
    <n v="17367.599999999999"/>
    <s v="Valid Revenue"/>
    <s v="Include"/>
    <m/>
    <s v="Missing Date"/>
    <s v="No"/>
    <s v="Online"/>
    <s v="Delhi"/>
    <s v="Delhi"/>
    <n v="3914.69"/>
    <s v="Valid Profit"/>
    <s v="Include"/>
  </r>
  <r>
    <n v="4160"/>
    <s v="Men"/>
    <x v="2"/>
    <x v="18"/>
    <m/>
    <x v="2"/>
    <x v="4"/>
    <s v="No"/>
    <m/>
    <s v="Available"/>
    <n v="6148.9"/>
    <m/>
    <s v="Invalid"/>
    <s v="Exclude"/>
    <n v="0"/>
    <s v="Insufficient Data"/>
    <s v="Missing Information"/>
    <s v="Exclude"/>
    <m/>
    <s v="Missing Date"/>
    <s v="No"/>
    <s v="Online"/>
    <s v="Delhi"/>
    <s v="Delhi"/>
    <n v="2664.48"/>
    <s v="Valid Profit"/>
    <s v="Include"/>
  </r>
  <r>
    <n v="4161"/>
    <s v="Men"/>
    <x v="3"/>
    <x v="10"/>
    <s v="L"/>
    <x v="0"/>
    <x v="1"/>
    <s v="Yes"/>
    <m/>
    <s v="Available"/>
    <m/>
    <n v="0.4"/>
    <s v="Valid"/>
    <s v="Include"/>
    <n v="0"/>
    <s v="Insufficient Data"/>
    <s v="Missing Information"/>
    <s v="Exclude"/>
    <d v="2025-04-16T00:00:00"/>
    <d v="2025-04-16T00:00:00"/>
    <s v="Yes"/>
    <s v="Online"/>
    <s v="Kolkata"/>
    <s v="Kolkata"/>
    <n v="1864.83"/>
    <s v="Valid Profit"/>
    <s v="Include"/>
  </r>
  <r>
    <n v="4162"/>
    <s v="Men"/>
    <x v="0"/>
    <x v="0"/>
    <s v="XL"/>
    <x v="0"/>
    <x v="2"/>
    <s v="Yes"/>
    <n v="1"/>
    <s v="Sold"/>
    <n v="3782.59"/>
    <m/>
    <s v="Invalid"/>
    <s v="Exclude"/>
    <n v="0"/>
    <n v="3782.59"/>
    <s v="Valid Revenue"/>
    <s v="Include"/>
    <m/>
    <s v="Missing Date"/>
    <s v="No"/>
    <s v="Online"/>
    <s v="Pune"/>
    <s v="Pune"/>
    <n v="1401.88"/>
    <s v="Valid Profit"/>
    <s v="Include"/>
  </r>
  <r>
    <n v="4163"/>
    <s v="Men"/>
    <x v="0"/>
    <x v="0"/>
    <s v="L"/>
    <x v="0"/>
    <x v="1"/>
    <s v="Yes"/>
    <m/>
    <s v="Available"/>
    <m/>
    <m/>
    <s v="Invalid"/>
    <s v="Exclude"/>
    <n v="0"/>
    <s v="Insufficient Data"/>
    <s v="Missing Information"/>
    <s v="Exclude"/>
    <d v="2024-09-12T00:00:00"/>
    <d v="2024-09-12T00:00:00"/>
    <s v="Yes"/>
    <s v="Retail"/>
    <s v="Hyderabad"/>
    <s v="Hyderabad"/>
    <n v="1942.39"/>
    <s v="Valid Profit"/>
    <s v="Include"/>
  </r>
  <r>
    <n v="4164"/>
    <s v="Men"/>
    <x v="1"/>
    <x v="1"/>
    <s v="XL"/>
    <x v="0"/>
    <x v="2"/>
    <s v="Yes"/>
    <n v="0"/>
    <s v="Available"/>
    <n v="2196.67"/>
    <m/>
    <s v="Invalid"/>
    <s v="Exclude"/>
    <n v="0"/>
    <n v="0"/>
    <s v="No Recorded Revenue"/>
    <s v="Exclude"/>
    <d v="2025-07-21T00:00:00"/>
    <d v="2025-07-21T00:00:00"/>
    <s v="Yes"/>
    <s v="Online"/>
    <s v="Bangalore"/>
    <s v="Bangalore"/>
    <n v="-1088.9000000000001"/>
    <s v="Loss Making Sales"/>
    <s v="Exclude"/>
  </r>
  <r>
    <n v="4165"/>
    <s v="Women"/>
    <x v="0"/>
    <x v="0"/>
    <s v="XL"/>
    <x v="0"/>
    <x v="2"/>
    <s v="Yes"/>
    <n v="1"/>
    <s v="Sold"/>
    <m/>
    <n v="0.26"/>
    <s v="Valid"/>
    <s v="Include"/>
    <n v="0"/>
    <s v="Insufficient Data"/>
    <s v="Missing Information"/>
    <s v="Exclude"/>
    <d v="2024-11-20T00:00:00"/>
    <d v="2024-11-20T00:00:00"/>
    <s v="Yes"/>
    <s v="Online"/>
    <s v="Bangalore"/>
    <s v="Bangalore"/>
    <n v="2194.38"/>
    <s v="Valid Profit"/>
    <s v="Include"/>
  </r>
  <r>
    <n v="4166"/>
    <s v="Women"/>
    <x v="1"/>
    <x v="15"/>
    <n v="8"/>
    <x v="1"/>
    <x v="10"/>
    <s v="Yes"/>
    <n v="0"/>
    <s v="Available"/>
    <m/>
    <m/>
    <s v="Invalid"/>
    <s v="Exclude"/>
    <n v="0"/>
    <s v="Insufficient Data"/>
    <s v="Missing Information"/>
    <s v="Exclude"/>
    <d v="2025-03-05T00:00:00"/>
    <d v="2025-03-05T00:00:00"/>
    <s v="Yes"/>
    <s v="Online"/>
    <s v="Delhi"/>
    <s v="Delhi"/>
    <n v="-512.77"/>
    <s v="Loss Making Sales"/>
    <s v="Exclude"/>
  </r>
  <r>
    <n v="4167"/>
    <s v="Men"/>
    <x v="4"/>
    <x v="12"/>
    <s v="XL"/>
    <x v="0"/>
    <x v="2"/>
    <s v="Yes"/>
    <n v="-1"/>
    <s v="Check Return/Refund"/>
    <n v="3354.93"/>
    <m/>
    <s v="Invalid"/>
    <s v="Exclude"/>
    <n v="0"/>
    <n v="-3354.93"/>
    <s v="Negative Revenue"/>
    <s v="Exclude"/>
    <m/>
    <s v="Missing Date"/>
    <s v="No"/>
    <s v="Retail"/>
    <s v="Hyderabad"/>
    <s v="Hyderabad"/>
    <n v="3486.85"/>
    <s v="Invalid Profit"/>
    <s v="Exclude"/>
  </r>
  <r>
    <n v="4168"/>
    <s v="Kids"/>
    <x v="3"/>
    <x v="11"/>
    <n v="10"/>
    <x v="1"/>
    <x v="9"/>
    <s v="Yes"/>
    <n v="4"/>
    <s v="Sold"/>
    <m/>
    <m/>
    <s v="Invalid"/>
    <s v="Exclude"/>
    <n v="0"/>
    <s v="Insufficient Data"/>
    <s v="Missing Information"/>
    <s v="Exclude"/>
    <d v="2024-06-09T00:00:00"/>
    <d v="2024-06-09T00:00:00"/>
    <s v="Yes"/>
    <s v="Retail"/>
    <s v="Mumbai"/>
    <s v="Mumbai"/>
    <n v="3282.84"/>
    <s v="Valid Profit"/>
    <s v="Include"/>
  </r>
  <r>
    <n v="4169"/>
    <s v="Men"/>
    <x v="4"/>
    <x v="19"/>
    <s v="L"/>
    <x v="0"/>
    <x v="1"/>
    <s v="Yes"/>
    <m/>
    <s v="Available"/>
    <n v="8320.11"/>
    <m/>
    <s v="Invalid"/>
    <s v="Exclude"/>
    <n v="0"/>
    <s v="Insufficient Data"/>
    <s v="Missing Information"/>
    <s v="Exclude"/>
    <m/>
    <s v="Missing Date"/>
    <s v="No"/>
    <s v="Retail"/>
    <s v="Delhi"/>
    <s v="Delhi"/>
    <n v="3743.48"/>
    <s v="Invalid Profit"/>
    <s v="Exclude"/>
  </r>
  <r>
    <n v="4170"/>
    <s v="Men"/>
    <x v="2"/>
    <x v="3"/>
    <s v="XL"/>
    <x v="0"/>
    <x v="2"/>
    <s v="Yes"/>
    <m/>
    <s v="Available"/>
    <n v="3297.7"/>
    <n v="1.05"/>
    <s v="Invalid"/>
    <s v="Exclude"/>
    <n v="0"/>
    <s v="Insufficient Data"/>
    <s v="Missing Information"/>
    <s v="Exclude"/>
    <d v="2024-08-15T00:00:00"/>
    <d v="2024-08-15T00:00:00"/>
    <s v="Yes"/>
    <s v="Online"/>
    <s v="bengaluru"/>
    <s v="Bengaluru"/>
    <n v="1678.19"/>
    <s v="Valid Profit"/>
    <s v="Include"/>
  </r>
  <r>
    <n v="4171"/>
    <s v="Men"/>
    <x v="3"/>
    <x v="4"/>
    <s v="M"/>
    <x v="0"/>
    <x v="0"/>
    <s v="Yes"/>
    <m/>
    <s v="Available"/>
    <n v="9303.7999999999993"/>
    <m/>
    <s v="Invalid"/>
    <s v="Exclude"/>
    <n v="0"/>
    <s v="Insufficient Data"/>
    <s v="Missing Information"/>
    <s v="Exclude"/>
    <d v="2024-12-21T00:00:00"/>
    <d v="2024-12-21T00:00:00"/>
    <s v="Yes"/>
    <s v="Retail"/>
    <s v="Delhi"/>
    <s v="Delhi"/>
    <n v="-1107.26"/>
    <s v="Loss Making Sales"/>
    <s v="Exclude"/>
  </r>
  <r>
    <n v="4172"/>
    <s v="Women"/>
    <x v="1"/>
    <x v="6"/>
    <s v="L"/>
    <x v="0"/>
    <x v="1"/>
    <s v="Yes"/>
    <n v="1"/>
    <s v="Sold"/>
    <m/>
    <m/>
    <s v="Invalid"/>
    <s v="Exclude"/>
    <n v="0"/>
    <s v="Insufficient Data"/>
    <s v="Missing Information"/>
    <s v="Exclude"/>
    <d v="2025-01-21T00:00:00"/>
    <d v="2025-01-21T00:00:00"/>
    <s v="Yes"/>
    <s v="Retail"/>
    <s v="bengaluru"/>
    <s v="Bengaluru"/>
    <n v="155.61000000000001"/>
    <s v="Valid Profit"/>
    <s v="Include"/>
  </r>
  <r>
    <n v="4173"/>
    <s v="Men"/>
    <x v="1"/>
    <x v="1"/>
    <s v="M"/>
    <x v="0"/>
    <x v="0"/>
    <s v="Yes"/>
    <m/>
    <s v="Available"/>
    <m/>
    <m/>
    <s v="Invalid"/>
    <s v="Exclude"/>
    <n v="0"/>
    <s v="Insufficient Data"/>
    <s v="Missing Information"/>
    <s v="Exclude"/>
    <m/>
    <s v="Missing Date"/>
    <s v="No"/>
    <s v="Online"/>
    <s v="Hyderabad"/>
    <s v="Hyderabad"/>
    <n v="-835.46"/>
    <s v="Loss Making Sales"/>
    <s v="Exclude"/>
  </r>
  <r>
    <n v="4174"/>
    <s v="Women"/>
    <x v="1"/>
    <x v="1"/>
    <s v="XL"/>
    <x v="0"/>
    <x v="2"/>
    <s v="Yes"/>
    <m/>
    <s v="Available"/>
    <m/>
    <m/>
    <s v="Invalid"/>
    <s v="Exclude"/>
    <n v="0"/>
    <s v="Insufficient Data"/>
    <s v="Missing Information"/>
    <s v="Exclude"/>
    <d v="2025-03-08T00:00:00"/>
    <d v="2025-03-08T00:00:00"/>
    <s v="Yes"/>
    <s v="Retail"/>
    <s v="Kolkata"/>
    <s v="Kolkata"/>
    <n v="-869.37"/>
    <s v="Loss Making Sales"/>
    <s v="Exclude"/>
  </r>
  <r>
    <n v="4175"/>
    <s v="Men"/>
    <x v="4"/>
    <x v="8"/>
    <m/>
    <x v="2"/>
    <x v="4"/>
    <s v="No"/>
    <m/>
    <s v="Available"/>
    <m/>
    <m/>
    <s v="Invalid"/>
    <s v="Exclude"/>
    <n v="0"/>
    <s v="Insufficient Data"/>
    <s v="Missing Information"/>
    <s v="Exclude"/>
    <m/>
    <s v="Missing Date"/>
    <s v="No"/>
    <s v="Retail"/>
    <s v="Kolkata"/>
    <s v="Kolkata"/>
    <n v="2631.77"/>
    <s v="Valid Profit"/>
    <s v="Include"/>
  </r>
  <r>
    <n v="4176"/>
    <s v="Women"/>
    <x v="0"/>
    <x v="14"/>
    <s v="M"/>
    <x v="0"/>
    <x v="0"/>
    <s v="Yes"/>
    <n v="1"/>
    <s v="Sold"/>
    <m/>
    <m/>
    <s v="Invalid"/>
    <s v="Exclude"/>
    <n v="0"/>
    <s v="Insufficient Data"/>
    <s v="Missing Information"/>
    <s v="Exclude"/>
    <d v="2023-09-02T00:00:00"/>
    <d v="2023-09-02T00:00:00"/>
    <s v="Yes"/>
    <s v="Retail"/>
    <s v="Hyderabad"/>
    <s v="Hyderabad"/>
    <n v="2254.67"/>
    <s v="Valid Profit"/>
    <s v="Include"/>
  </r>
  <r>
    <n v="4177"/>
    <s v="Kids"/>
    <x v="0"/>
    <x v="9"/>
    <s v="M"/>
    <x v="0"/>
    <x v="0"/>
    <s v="Yes"/>
    <m/>
    <s v="Available"/>
    <m/>
    <m/>
    <s v="Invalid"/>
    <s v="Exclude"/>
    <n v="0"/>
    <s v="Insufficient Data"/>
    <s v="Missing Information"/>
    <s v="Exclude"/>
    <m/>
    <s v="Missing Date"/>
    <s v="No"/>
    <s v="Online"/>
    <s v="Mumbai"/>
    <s v="Mumbai"/>
    <n v="-203.62"/>
    <s v="Loss Making Sales"/>
    <s v="Exclude"/>
  </r>
  <r>
    <n v="4178"/>
    <s v="Men"/>
    <x v="4"/>
    <x v="8"/>
    <s v="L"/>
    <x v="0"/>
    <x v="1"/>
    <s v="Yes"/>
    <m/>
    <s v="Available"/>
    <m/>
    <m/>
    <s v="Invalid"/>
    <s v="Exclude"/>
    <n v="0"/>
    <s v="Insufficient Data"/>
    <s v="Missing Information"/>
    <s v="Exclude"/>
    <d v="2024-08-26T00:00:00"/>
    <d v="2024-08-26T00:00:00"/>
    <s v="Yes"/>
    <s v="Retail"/>
    <s v="Hyderabad"/>
    <s v="Hyderabad"/>
    <n v="302.75"/>
    <s v="Valid Profit"/>
    <s v="Include"/>
  </r>
  <r>
    <n v="4179"/>
    <s v="Women"/>
    <x v="3"/>
    <x v="4"/>
    <s v="XL"/>
    <x v="0"/>
    <x v="2"/>
    <s v="Yes"/>
    <m/>
    <s v="Available"/>
    <n v="6633.14"/>
    <m/>
    <s v="Invalid"/>
    <s v="Exclude"/>
    <n v="0"/>
    <s v="Insufficient Data"/>
    <s v="Missing Information"/>
    <s v="Exclude"/>
    <d v="2025-06-01T00:00:00"/>
    <d v="2025-06-01T00:00:00"/>
    <s v="Yes"/>
    <s v="Retail"/>
    <s v="Mumbai"/>
    <s v="Mumbai"/>
    <n v="1048.6300000000001"/>
    <s v="Valid Profit"/>
    <s v="Include"/>
  </r>
  <r>
    <n v="4180"/>
    <s v="Men"/>
    <x v="3"/>
    <x v="16"/>
    <s v="M"/>
    <x v="0"/>
    <x v="0"/>
    <s v="Yes"/>
    <m/>
    <s v="Available"/>
    <m/>
    <m/>
    <s v="Invalid"/>
    <s v="Exclude"/>
    <n v="0"/>
    <s v="Insufficient Data"/>
    <s v="Missing Information"/>
    <s v="Exclude"/>
    <d v="2025-06-04T00:00:00"/>
    <d v="2025-06-04T00:00:00"/>
    <s v="Yes"/>
    <s v="Retail"/>
    <s v="Kolkata"/>
    <s v="Kolkata"/>
    <n v="500.23"/>
    <s v="Valid Profit"/>
    <s v="Include"/>
  </r>
  <r>
    <n v="4181"/>
    <s v="Women"/>
    <x v="3"/>
    <x v="11"/>
    <s v="M"/>
    <x v="0"/>
    <x v="0"/>
    <s v="Yes"/>
    <n v="3"/>
    <s v="Sold"/>
    <m/>
    <m/>
    <s v="Invalid"/>
    <s v="Exclude"/>
    <n v="0"/>
    <s v="Insufficient Data"/>
    <s v="Missing Information"/>
    <s v="Exclude"/>
    <d v="2025-04-05T00:00:00"/>
    <d v="2025-04-05T00:00:00"/>
    <s v="Yes"/>
    <s v="Retail"/>
    <s v="Delhi"/>
    <s v="Delhi"/>
    <n v="-564.63"/>
    <s v="Loss Making Sales"/>
    <s v="Exclude"/>
  </r>
  <r>
    <n v="4182"/>
    <s v="Men"/>
    <x v="2"/>
    <x v="17"/>
    <s v="XL"/>
    <x v="0"/>
    <x v="2"/>
    <s v="Yes"/>
    <n v="1"/>
    <s v="Sold"/>
    <n v="9335.57"/>
    <m/>
    <s v="Invalid"/>
    <s v="Exclude"/>
    <n v="0"/>
    <n v="9335.57"/>
    <s v="Valid Revenue"/>
    <s v="Include"/>
    <d v="2024-12-02T00:00:00"/>
    <d v="2024-12-02T00:00:00"/>
    <s v="Yes"/>
    <s v="Retail"/>
    <s v="Mumbai"/>
    <s v="Mumbai"/>
    <n v="1135.3800000000001"/>
    <s v="Valid Profit"/>
    <s v="Include"/>
  </r>
  <r>
    <n v="4183"/>
    <s v="Men"/>
    <x v="2"/>
    <x v="18"/>
    <n v="11"/>
    <x v="1"/>
    <x v="3"/>
    <s v="Yes"/>
    <n v="2"/>
    <s v="Sold"/>
    <n v="8647.6299999999992"/>
    <m/>
    <s v="Invalid"/>
    <s v="Exclude"/>
    <n v="0"/>
    <n v="17295.259999999998"/>
    <s v="Valid Revenue"/>
    <s v="Include"/>
    <d v="2025-03-23T00:00:00"/>
    <d v="2025-03-23T00:00:00"/>
    <s v="Yes"/>
    <s v="Retail"/>
    <s v="Pune"/>
    <s v="Pune"/>
    <n v="-443.83"/>
    <s v="Loss Making Sales"/>
    <s v="Exclude"/>
  </r>
  <r>
    <n v="4184"/>
    <s v="Women"/>
    <x v="4"/>
    <x v="19"/>
    <n v="10"/>
    <x v="1"/>
    <x v="9"/>
    <s v="Yes"/>
    <m/>
    <s v="Available"/>
    <m/>
    <m/>
    <s v="Invalid"/>
    <s v="Exclude"/>
    <n v="0"/>
    <s v="Insufficient Data"/>
    <s v="Missing Information"/>
    <s v="Exclude"/>
    <m/>
    <s v="Missing Date"/>
    <s v="No"/>
    <s v="Online"/>
    <s v="bengaluru"/>
    <s v="Bengaluru"/>
    <n v="1788.65"/>
    <s v="Valid Profit"/>
    <s v="Include"/>
  </r>
  <r>
    <n v="4185"/>
    <s v="Women"/>
    <x v="0"/>
    <x v="14"/>
    <n v="6"/>
    <x v="1"/>
    <x v="6"/>
    <s v="Yes"/>
    <n v="3"/>
    <s v="Sold"/>
    <m/>
    <m/>
    <s v="Invalid"/>
    <s v="Exclude"/>
    <n v="0"/>
    <s v="Insufficient Data"/>
    <s v="Missing Information"/>
    <s v="Exclude"/>
    <d v="2025-02-01T00:00:00"/>
    <d v="2025-02-01T00:00:00"/>
    <s v="Yes"/>
    <s v="Online"/>
    <s v="Hyderabad"/>
    <s v="Hyderabad"/>
    <n v="2562.0500000000002"/>
    <s v="Valid Profit"/>
    <s v="Include"/>
  </r>
  <r>
    <n v="4186"/>
    <s v="Men"/>
    <x v="4"/>
    <x v="19"/>
    <s v="XL"/>
    <x v="0"/>
    <x v="2"/>
    <s v="Yes"/>
    <m/>
    <s v="Available"/>
    <n v="9872.08"/>
    <n v="0.17"/>
    <s v="Valid"/>
    <s v="Include"/>
    <n v="0"/>
    <s v="Insufficient Data"/>
    <s v="Missing Information"/>
    <s v="Exclude"/>
    <d v="2025-03-10T00:00:00"/>
    <d v="2025-03-10T00:00:00"/>
    <s v="Yes"/>
    <s v="Online"/>
    <s v="bengaluru"/>
    <s v="Bengaluru"/>
    <n v="409.77"/>
    <s v="Valid Profit"/>
    <s v="Include"/>
  </r>
  <r>
    <n v="4187"/>
    <s v="Women"/>
    <x v="0"/>
    <x v="5"/>
    <s v="L"/>
    <x v="0"/>
    <x v="1"/>
    <s v="Yes"/>
    <n v="0"/>
    <s v="Available"/>
    <n v="5363.84"/>
    <n v="0.95"/>
    <s v="Valid"/>
    <s v="Include"/>
    <n v="0"/>
    <n v="0"/>
    <s v="No Recorded Revenue"/>
    <s v="Exclude"/>
    <m/>
    <s v="Missing Date"/>
    <s v="No"/>
    <s v="Retail"/>
    <s v="Hyderabad"/>
    <s v="Hyderabad"/>
    <n v="1194.42"/>
    <s v="Invalid Profit"/>
    <s v="Exclude"/>
  </r>
  <r>
    <n v="2050"/>
    <s v="Kids"/>
    <x v="1"/>
    <x v="1"/>
    <m/>
    <x v="2"/>
    <x v="4"/>
    <s v="No"/>
    <n v="0"/>
    <s v="Available"/>
    <m/>
    <m/>
    <s v="Invalid"/>
    <s v="Exclude"/>
    <n v="0"/>
    <s v="Insufficient Data"/>
    <s v="Missing Information"/>
    <s v="Exclude"/>
    <d v="2023-09-30T00:00:00"/>
    <d v="2023-09-30T00:00:00"/>
    <s v="Yes"/>
    <s v="Online"/>
    <s v="Pune"/>
    <s v="Pune"/>
    <n v="1182.9000000000001"/>
    <s v="Valid Profit"/>
    <s v="Include"/>
  </r>
  <r>
    <n v="4189"/>
    <s v="Kids"/>
    <x v="1"/>
    <x v="15"/>
    <n v="9"/>
    <x v="1"/>
    <x v="5"/>
    <s v="Yes"/>
    <m/>
    <s v="Available"/>
    <m/>
    <n v="0.97"/>
    <s v="Valid"/>
    <s v="Include"/>
    <n v="0"/>
    <s v="Insufficient Data"/>
    <s v="Missing Information"/>
    <s v="Exclude"/>
    <m/>
    <s v="Missing Date"/>
    <s v="No"/>
    <s v="Retail"/>
    <s v="Hyderabad"/>
    <s v="Hyderabad"/>
    <n v="2788.1"/>
    <s v="Invalid Profit"/>
    <s v="Exclude"/>
  </r>
  <r>
    <n v="2043"/>
    <s v="Men"/>
    <x v="0"/>
    <x v="5"/>
    <s v="XL"/>
    <x v="0"/>
    <x v="2"/>
    <s v="Yes"/>
    <n v="4"/>
    <s v="Sold"/>
    <m/>
    <n v="0.12"/>
    <s v="Valid"/>
    <s v="Include"/>
    <n v="0"/>
    <s v="Insufficient Data"/>
    <s v="Missing Information"/>
    <s v="Exclude"/>
    <m/>
    <s v="Missing Date"/>
    <s v="No"/>
    <s v="Online"/>
    <s v="Pune"/>
    <s v="Pune"/>
    <n v="-809.91"/>
    <s v="Loss Making Sales"/>
    <s v="Exclude"/>
  </r>
  <r>
    <n v="4191"/>
    <s v="Men"/>
    <x v="3"/>
    <x v="4"/>
    <s v="M"/>
    <x v="0"/>
    <x v="0"/>
    <s v="Yes"/>
    <m/>
    <s v="Available"/>
    <m/>
    <m/>
    <s v="Invalid"/>
    <s v="Exclude"/>
    <n v="0"/>
    <s v="Insufficient Data"/>
    <s v="Missing Information"/>
    <s v="Exclude"/>
    <d v="2024-07-22T00:00:00"/>
    <d v="2024-07-22T00:00:00"/>
    <s v="Yes"/>
    <s v="Online"/>
    <s v="Pune"/>
    <s v="Pune"/>
    <n v="671.86"/>
    <s v="Valid Profit"/>
    <s v="Include"/>
  </r>
  <r>
    <n v="4192"/>
    <s v="Men"/>
    <x v="2"/>
    <x v="7"/>
    <m/>
    <x v="2"/>
    <x v="4"/>
    <s v="No"/>
    <m/>
    <s v="Available"/>
    <n v="3339.95"/>
    <n v="1"/>
    <s v="Valid"/>
    <s v="Include"/>
    <n v="0"/>
    <s v="Insufficient Data"/>
    <s v="Missing Information"/>
    <s v="Exclude"/>
    <d v="2025-05-26T00:00:00"/>
    <d v="2025-05-26T00:00:00"/>
    <s v="Yes"/>
    <s v="Retail"/>
    <s v="Delhi"/>
    <s v="Delhi"/>
    <n v="642.54999999999995"/>
    <s v="Valid Profit"/>
    <s v="Include"/>
  </r>
  <r>
    <n v="4193"/>
    <s v="Kids"/>
    <x v="4"/>
    <x v="12"/>
    <s v="XL"/>
    <x v="0"/>
    <x v="2"/>
    <s v="Yes"/>
    <n v="1"/>
    <s v="Sold"/>
    <m/>
    <m/>
    <s v="Invalid"/>
    <s v="Exclude"/>
    <n v="0"/>
    <s v="Insufficient Data"/>
    <s v="Missing Information"/>
    <s v="Exclude"/>
    <d v="2024-12-04T00:00:00"/>
    <d v="2024-12-04T00:00:00"/>
    <s v="Yes"/>
    <s v="Online"/>
    <s v="Mumbai"/>
    <s v="Mumbai"/>
    <n v="1192.6600000000001"/>
    <s v="Valid Profit"/>
    <s v="Include"/>
  </r>
  <r>
    <n v="4194"/>
    <s v="Kids"/>
    <x v="3"/>
    <x v="4"/>
    <s v="L"/>
    <x v="0"/>
    <x v="1"/>
    <s v="Yes"/>
    <m/>
    <s v="Available"/>
    <m/>
    <m/>
    <s v="Invalid"/>
    <s v="Exclude"/>
    <n v="0"/>
    <s v="Insufficient Data"/>
    <s v="Missing Information"/>
    <s v="Exclude"/>
    <d v="2024-10-28T00:00:00"/>
    <d v="2024-10-28T00:00:00"/>
    <s v="Yes"/>
    <s v="Retail"/>
    <s v="Delhi"/>
    <s v="Delhi"/>
    <n v="-759.55"/>
    <s v="Loss Making Sales"/>
    <s v="Exclude"/>
  </r>
  <r>
    <n v="4195"/>
    <s v="Kids"/>
    <x v="0"/>
    <x v="9"/>
    <s v="L"/>
    <x v="0"/>
    <x v="1"/>
    <s v="Yes"/>
    <m/>
    <s v="Available"/>
    <n v="6317.4"/>
    <m/>
    <s v="Invalid"/>
    <s v="Exclude"/>
    <n v="0"/>
    <s v="Insufficient Data"/>
    <s v="Missing Information"/>
    <s v="Exclude"/>
    <d v="2023-09-23T00:00:00"/>
    <d v="2023-09-23T00:00:00"/>
    <s v="Yes"/>
    <s v="Retail"/>
    <s v="Mumbai"/>
    <s v="Mumbai"/>
    <n v="-746.03"/>
    <s v="Loss Making Sales"/>
    <s v="Exclude"/>
  </r>
  <r>
    <n v="2029"/>
    <s v="Kids"/>
    <x v="2"/>
    <x v="17"/>
    <n v="10"/>
    <x v="1"/>
    <x v="9"/>
    <s v="Yes"/>
    <m/>
    <s v="Available"/>
    <n v="8165.07"/>
    <m/>
    <s v="Invalid"/>
    <s v="Exclude"/>
    <n v="0"/>
    <s v="Insufficient Data"/>
    <s v="Missing Information"/>
    <s v="Exclude"/>
    <m/>
    <s v="Missing Date"/>
    <s v="No"/>
    <s v="Online"/>
    <s v="Pune"/>
    <s v="Pune"/>
    <n v="3469.45"/>
    <s v="Valid Profit"/>
    <s v="Include"/>
  </r>
  <r>
    <n v="4197"/>
    <s v="Men"/>
    <x v="3"/>
    <x v="4"/>
    <s v="XL"/>
    <x v="0"/>
    <x v="2"/>
    <s v="Yes"/>
    <n v="4"/>
    <s v="Sold"/>
    <n v="7560.6"/>
    <m/>
    <s v="Invalid"/>
    <s v="Exclude"/>
    <n v="0"/>
    <n v="30242.400000000001"/>
    <s v="Valid Revenue"/>
    <s v="Include"/>
    <m/>
    <s v="Missing Date"/>
    <s v="No"/>
    <s v="Online"/>
    <s v="Kolkata"/>
    <s v="Kolkata"/>
    <n v="1415.35"/>
    <s v="Valid Profit"/>
    <s v="Include"/>
  </r>
  <r>
    <n v="4198"/>
    <s v="Men"/>
    <x v="3"/>
    <x v="16"/>
    <s v="M"/>
    <x v="0"/>
    <x v="0"/>
    <s v="Yes"/>
    <m/>
    <s v="Available"/>
    <n v="7860.63"/>
    <n v="0.53"/>
    <s v="Valid"/>
    <s v="Include"/>
    <n v="0"/>
    <s v="Insufficient Data"/>
    <s v="Missing Information"/>
    <s v="Exclude"/>
    <m/>
    <s v="Missing Date"/>
    <s v="No"/>
    <s v="Retail"/>
    <s v="Delhi"/>
    <s v="Delhi"/>
    <n v="-1087.1300000000001"/>
    <s v="Loss Making Sales"/>
    <s v="Exclude"/>
  </r>
  <r>
    <n v="4199"/>
    <s v="Women"/>
    <x v="3"/>
    <x v="11"/>
    <m/>
    <x v="2"/>
    <x v="4"/>
    <s v="No"/>
    <m/>
    <s v="Available"/>
    <m/>
    <m/>
    <s v="Invalid"/>
    <s v="Exclude"/>
    <n v="0"/>
    <s v="Insufficient Data"/>
    <s v="Missing Information"/>
    <s v="Exclude"/>
    <d v="2025-05-25T00:00:00"/>
    <d v="2025-05-25T00:00:00"/>
    <s v="Yes"/>
    <s v="Online"/>
    <s v="Hyderabad"/>
    <s v="Hyderabad"/>
    <n v="-731.89"/>
    <s v="Loss Making Sales"/>
    <s v="Exclude"/>
  </r>
  <r>
    <n v="4200"/>
    <s v="Women"/>
    <x v="1"/>
    <x v="1"/>
    <s v="L"/>
    <x v="0"/>
    <x v="1"/>
    <s v="Yes"/>
    <m/>
    <s v="Available"/>
    <m/>
    <n v="0.78"/>
    <s v="Valid"/>
    <s v="Include"/>
    <n v="0"/>
    <s v="Insufficient Data"/>
    <s v="Missing Information"/>
    <s v="Exclude"/>
    <m/>
    <s v="Missing Date"/>
    <s v="No"/>
    <s v="Online"/>
    <s v="bengaluru"/>
    <s v="Bengaluru"/>
    <n v="-613.22"/>
    <s v="Loss Making Sales"/>
    <s v="Exclude"/>
  </r>
  <r>
    <n v="4201"/>
    <s v="Kids"/>
    <x v="3"/>
    <x v="4"/>
    <s v="L"/>
    <x v="0"/>
    <x v="1"/>
    <s v="Yes"/>
    <n v="3"/>
    <s v="Sold"/>
    <m/>
    <m/>
    <s v="Invalid"/>
    <s v="Exclude"/>
    <n v="0"/>
    <s v="Insufficient Data"/>
    <s v="Missing Information"/>
    <s v="Exclude"/>
    <d v="2025-05-09T00:00:00"/>
    <d v="2025-05-09T00:00:00"/>
    <s v="Yes"/>
    <s v="Retail"/>
    <s v="Kolkata"/>
    <s v="Kolkata"/>
    <n v="1412.54"/>
    <s v="Valid Profit"/>
    <s v="Include"/>
  </r>
  <r>
    <n v="4202"/>
    <s v="Men"/>
    <x v="0"/>
    <x v="0"/>
    <s v="L"/>
    <x v="0"/>
    <x v="1"/>
    <s v="Yes"/>
    <n v="4"/>
    <s v="Sold"/>
    <n v="4996.25"/>
    <m/>
    <s v="Invalid"/>
    <s v="Exclude"/>
    <n v="0"/>
    <n v="19985"/>
    <s v="Valid Revenue"/>
    <s v="Include"/>
    <d v="2025-05-16T00:00:00"/>
    <d v="2025-05-16T00:00:00"/>
    <s v="Yes"/>
    <s v="Online"/>
    <s v="Pune"/>
    <s v="Pune"/>
    <n v="299.85000000000002"/>
    <s v="Valid Profit"/>
    <s v="Include"/>
  </r>
  <r>
    <n v="4203"/>
    <s v="Kids"/>
    <x v="0"/>
    <x v="5"/>
    <s v="M"/>
    <x v="0"/>
    <x v="0"/>
    <s v="Yes"/>
    <m/>
    <s v="Available"/>
    <m/>
    <m/>
    <s v="Invalid"/>
    <s v="Exclude"/>
    <n v="0"/>
    <s v="Insufficient Data"/>
    <s v="Missing Information"/>
    <s v="Exclude"/>
    <m/>
    <s v="Missing Date"/>
    <s v="No"/>
    <s v="Online"/>
    <s v="Pune"/>
    <s v="Pune"/>
    <n v="1879.42"/>
    <s v="Valid Profit"/>
    <s v="Include"/>
  </r>
  <r>
    <n v="4204"/>
    <s v="Kids"/>
    <x v="2"/>
    <x v="7"/>
    <m/>
    <x v="2"/>
    <x v="4"/>
    <s v="No"/>
    <m/>
    <s v="Available"/>
    <n v="7265.47"/>
    <m/>
    <s v="Invalid"/>
    <s v="Exclude"/>
    <n v="0"/>
    <s v="Insufficient Data"/>
    <s v="Missing Information"/>
    <s v="Exclude"/>
    <d v="2025-04-16T00:00:00"/>
    <d v="2025-04-16T00:00:00"/>
    <s v="Yes"/>
    <s v="Online"/>
    <s v="Pune"/>
    <s v="Pune"/>
    <n v="1589.71"/>
    <s v="Valid Profit"/>
    <s v="Include"/>
  </r>
  <r>
    <n v="4205"/>
    <s v="Kids"/>
    <x v="2"/>
    <x v="7"/>
    <s v="XL"/>
    <x v="0"/>
    <x v="2"/>
    <s v="Yes"/>
    <m/>
    <s v="Available"/>
    <m/>
    <m/>
    <s v="Invalid"/>
    <s v="Exclude"/>
    <n v="0"/>
    <s v="Insufficient Data"/>
    <s v="Missing Information"/>
    <s v="Exclude"/>
    <d v="2024-10-13T00:00:00"/>
    <d v="2024-10-13T00:00:00"/>
    <s v="Yes"/>
    <s v="Online"/>
    <s v="Mumbai"/>
    <s v="Mumbai"/>
    <n v="2333.09"/>
    <s v="Valid Profit"/>
    <s v="Include"/>
  </r>
  <r>
    <n v="4206"/>
    <s v="Kids"/>
    <x v="4"/>
    <x v="12"/>
    <m/>
    <x v="2"/>
    <x v="4"/>
    <s v="No"/>
    <m/>
    <s v="Available"/>
    <m/>
    <m/>
    <s v="Invalid"/>
    <s v="Exclude"/>
    <n v="0"/>
    <s v="Insufficient Data"/>
    <s v="Missing Information"/>
    <s v="Exclude"/>
    <d v="2024-11-07T00:00:00"/>
    <d v="2024-11-07T00:00:00"/>
    <s v="Yes"/>
    <s v="Online"/>
    <s v="bengaluru"/>
    <s v="Bengaluru"/>
    <n v="943.16"/>
    <s v="Valid Profit"/>
    <s v="Include"/>
  </r>
  <r>
    <n v="4207"/>
    <s v="Women"/>
    <x v="4"/>
    <x v="8"/>
    <s v="L"/>
    <x v="0"/>
    <x v="1"/>
    <s v="Yes"/>
    <m/>
    <s v="Available"/>
    <m/>
    <n v="0"/>
    <s v="Valid"/>
    <s v="Include"/>
    <n v="0"/>
    <s v="Insufficient Data"/>
    <s v="Missing Information"/>
    <s v="Exclude"/>
    <d v="2024-11-15T00:00:00"/>
    <d v="2024-11-15T00:00:00"/>
    <s v="Yes"/>
    <s v="Retail"/>
    <s v="Hyderabad"/>
    <s v="Hyderabad"/>
    <n v="2063.27"/>
    <s v="Valid Profit"/>
    <s v="Include"/>
  </r>
  <r>
    <n v="4208"/>
    <s v="Kids"/>
    <x v="3"/>
    <x v="4"/>
    <m/>
    <x v="2"/>
    <x v="4"/>
    <s v="No"/>
    <m/>
    <s v="Available"/>
    <m/>
    <m/>
    <s v="Invalid"/>
    <s v="Exclude"/>
    <n v="0"/>
    <s v="Insufficient Data"/>
    <s v="Missing Information"/>
    <s v="Exclude"/>
    <d v="2025-04-08T00:00:00"/>
    <d v="2025-04-08T00:00:00"/>
    <s v="Yes"/>
    <s v="Retail"/>
    <s v="Pune"/>
    <s v="Pune"/>
    <n v="-942.96"/>
    <s v="Loss Making Sales"/>
    <s v="Exclude"/>
  </r>
  <r>
    <n v="4209"/>
    <s v="Women"/>
    <x v="3"/>
    <x v="10"/>
    <s v="M"/>
    <x v="0"/>
    <x v="0"/>
    <s v="Yes"/>
    <n v="1"/>
    <s v="Sold"/>
    <m/>
    <m/>
    <s v="Invalid"/>
    <s v="Exclude"/>
    <n v="0"/>
    <s v="Insufficient Data"/>
    <s v="Missing Information"/>
    <s v="Exclude"/>
    <d v="2023-12-03T00:00:00"/>
    <d v="2023-12-03T00:00:00"/>
    <s v="Yes"/>
    <s v="Online"/>
    <s v="Kolkata"/>
    <s v="Kolkata"/>
    <n v="3222.58"/>
    <s v="Valid Profit"/>
    <s v="Include"/>
  </r>
  <r>
    <n v="4210"/>
    <s v="Kids"/>
    <x v="0"/>
    <x v="0"/>
    <s v="M"/>
    <x v="0"/>
    <x v="0"/>
    <s v="Yes"/>
    <n v="3"/>
    <s v="Sold"/>
    <m/>
    <m/>
    <s v="Invalid"/>
    <s v="Exclude"/>
    <n v="0"/>
    <s v="Insufficient Data"/>
    <s v="Missing Information"/>
    <s v="Exclude"/>
    <m/>
    <s v="Missing Date"/>
    <s v="No"/>
    <s v="Retail"/>
    <s v="Mumbai"/>
    <s v="Mumbai"/>
    <n v="2738.04"/>
    <s v="Valid Profit"/>
    <s v="Include"/>
  </r>
  <r>
    <n v="4211"/>
    <s v="Men"/>
    <x v="4"/>
    <x v="8"/>
    <n v="9"/>
    <x v="1"/>
    <x v="5"/>
    <s v="Yes"/>
    <n v="0"/>
    <s v="Available"/>
    <m/>
    <n v="1.0900000000000001"/>
    <s v="Invalid"/>
    <s v="Exclude"/>
    <n v="0"/>
    <s v="Insufficient Data"/>
    <s v="Missing Information"/>
    <s v="Exclude"/>
    <d v="2025-04-19T00:00:00"/>
    <d v="2025-04-19T00:00:00"/>
    <s v="Yes"/>
    <s v="Online"/>
    <s v="Hyderabad"/>
    <s v="Hyderabad"/>
    <n v="-253.76"/>
    <s v="Loss Making Sales"/>
    <s v="Exclude"/>
  </r>
  <r>
    <n v="4212"/>
    <s v="Men"/>
    <x v="3"/>
    <x v="4"/>
    <s v="XL"/>
    <x v="0"/>
    <x v="2"/>
    <s v="Yes"/>
    <n v="3"/>
    <s v="Sold"/>
    <m/>
    <n v="0.9"/>
    <s v="Valid"/>
    <s v="Include"/>
    <n v="0"/>
    <s v="Insufficient Data"/>
    <s v="Missing Information"/>
    <s v="Exclude"/>
    <d v="2023-07-29T00:00:00"/>
    <d v="2023-07-29T00:00:00"/>
    <s v="Yes"/>
    <s v="Online"/>
    <s v="Kolkata"/>
    <s v="Kolkata"/>
    <n v="3556.86"/>
    <s v="Valid Profit"/>
    <s v="Include"/>
  </r>
  <r>
    <n v="4213"/>
    <s v="Men"/>
    <x v="2"/>
    <x v="17"/>
    <s v="L"/>
    <x v="0"/>
    <x v="1"/>
    <s v="Yes"/>
    <n v="0"/>
    <s v="Available"/>
    <m/>
    <m/>
    <s v="Invalid"/>
    <s v="Exclude"/>
    <n v="0"/>
    <s v="Insufficient Data"/>
    <s v="Missing Information"/>
    <s v="Exclude"/>
    <d v="2024-05-26T00:00:00"/>
    <d v="2024-05-26T00:00:00"/>
    <s v="Yes"/>
    <s v="Retail"/>
    <s v="Delhi"/>
    <s v="Delhi"/>
    <n v="1165.42"/>
    <s v="Valid Profit"/>
    <s v="Include"/>
  </r>
  <r>
    <n v="4214"/>
    <s v="Men"/>
    <x v="0"/>
    <x v="0"/>
    <m/>
    <x v="2"/>
    <x v="4"/>
    <s v="No"/>
    <m/>
    <s v="Available"/>
    <m/>
    <n v="0"/>
    <s v="Valid"/>
    <s v="Include"/>
    <n v="0"/>
    <s v="Insufficient Data"/>
    <s v="Missing Information"/>
    <s v="Exclude"/>
    <d v="2024-11-08T00:00:00"/>
    <d v="2024-11-08T00:00:00"/>
    <s v="Yes"/>
    <s v="Retail"/>
    <s v="Pune"/>
    <s v="Pune"/>
    <n v="1393.11"/>
    <s v="Valid Profit"/>
    <s v="Include"/>
  </r>
  <r>
    <n v="4215"/>
    <s v="Men"/>
    <x v="0"/>
    <x v="5"/>
    <s v="XL"/>
    <x v="0"/>
    <x v="2"/>
    <s v="Yes"/>
    <n v="3"/>
    <s v="Sold"/>
    <n v="7213.51"/>
    <m/>
    <s v="Invalid"/>
    <s v="Exclude"/>
    <n v="0"/>
    <n v="21640.53"/>
    <s v="Valid Revenue"/>
    <s v="Include"/>
    <d v="2025-07-13T00:00:00"/>
    <d v="2025-07-13T00:00:00"/>
    <s v="Yes"/>
    <s v="Online"/>
    <s v="Kolkata"/>
    <s v="Kolkata"/>
    <n v="960.82"/>
    <s v="Valid Profit"/>
    <s v="Include"/>
  </r>
  <r>
    <n v="4216"/>
    <s v="Kids"/>
    <x v="2"/>
    <x v="7"/>
    <s v="M"/>
    <x v="0"/>
    <x v="0"/>
    <s v="Yes"/>
    <n v="-1"/>
    <s v="Check Return/Refund"/>
    <n v="4989.1499999999996"/>
    <m/>
    <s v="Invalid"/>
    <s v="Exclude"/>
    <n v="0"/>
    <n v="-4989.1499999999996"/>
    <s v="Negative Revenue"/>
    <s v="Exclude"/>
    <d v="2025-02-23T00:00:00"/>
    <d v="2025-02-23T00:00:00"/>
    <s v="Yes"/>
    <s v="Online"/>
    <s v="Delhi"/>
    <s v="Delhi"/>
    <n v="3445.94"/>
    <s v="Invalid Profit"/>
    <s v="Exclude"/>
  </r>
  <r>
    <n v="4217"/>
    <s v="Men"/>
    <x v="1"/>
    <x v="1"/>
    <n v="12"/>
    <x v="1"/>
    <x v="7"/>
    <s v="Yes"/>
    <m/>
    <s v="Available"/>
    <n v="3080.23"/>
    <n v="0.22"/>
    <s v="Valid"/>
    <s v="Include"/>
    <n v="0"/>
    <s v="Insufficient Data"/>
    <s v="Missing Information"/>
    <s v="Exclude"/>
    <d v="2025-05-08T00:00:00"/>
    <d v="2025-05-08T00:00:00"/>
    <s v="Yes"/>
    <s v="Online"/>
    <s v="Delhi"/>
    <s v="Delhi"/>
    <n v="-950.13"/>
    <s v="Loss Making Sales"/>
    <s v="Exclude"/>
  </r>
  <r>
    <n v="4218"/>
    <s v="Kids"/>
    <x v="3"/>
    <x v="11"/>
    <n v="10"/>
    <x v="1"/>
    <x v="9"/>
    <s v="Yes"/>
    <m/>
    <s v="Available"/>
    <n v="6296.17"/>
    <m/>
    <s v="Invalid"/>
    <s v="Exclude"/>
    <n v="0"/>
    <s v="Insufficient Data"/>
    <s v="Missing Information"/>
    <s v="Exclude"/>
    <d v="2025-02-11T00:00:00"/>
    <d v="2025-02-11T00:00:00"/>
    <s v="Yes"/>
    <s v="Online"/>
    <s v="Bangalore"/>
    <s v="Bangalore"/>
    <n v="3435.85"/>
    <s v="Invalid Profit"/>
    <s v="Exclude"/>
  </r>
  <r>
    <n v="4219"/>
    <s v="Kids"/>
    <x v="0"/>
    <x v="5"/>
    <m/>
    <x v="2"/>
    <x v="4"/>
    <s v="No"/>
    <m/>
    <s v="Available"/>
    <n v="9565.66"/>
    <m/>
    <s v="Invalid"/>
    <s v="Exclude"/>
    <n v="0"/>
    <s v="Insufficient Data"/>
    <s v="Missing Information"/>
    <s v="Exclude"/>
    <m/>
    <s v="Missing Date"/>
    <s v="No"/>
    <s v="Retail"/>
    <s v="Pune"/>
    <s v="Pune"/>
    <n v="3667.35"/>
    <s v="Valid Profit"/>
    <s v="Include"/>
  </r>
  <r>
    <n v="4220"/>
    <s v="Kids"/>
    <x v="2"/>
    <x v="17"/>
    <s v="M"/>
    <x v="0"/>
    <x v="0"/>
    <s v="Yes"/>
    <n v="2"/>
    <s v="Sold"/>
    <n v="2290.64"/>
    <n v="0.84"/>
    <s v="Valid"/>
    <s v="Include"/>
    <n v="733"/>
    <n v="733.00480000000005"/>
    <s v="Valid Revenue"/>
    <s v="Include"/>
    <d v="2025-01-31T00:00:00"/>
    <d v="2025-01-31T00:00:00"/>
    <s v="Yes"/>
    <s v="Retail"/>
    <s v="Delhi"/>
    <s v="Delhi"/>
    <n v="608.16"/>
    <s v="Valid Profit"/>
    <s v="Include"/>
  </r>
  <r>
    <n v="4221"/>
    <s v="Kids"/>
    <x v="1"/>
    <x v="6"/>
    <s v="XL"/>
    <x v="0"/>
    <x v="2"/>
    <s v="Yes"/>
    <m/>
    <s v="Available"/>
    <m/>
    <n v="0.88"/>
    <s v="Valid"/>
    <s v="Include"/>
    <n v="0"/>
    <s v="Insufficient Data"/>
    <s v="Missing Information"/>
    <s v="Exclude"/>
    <m/>
    <s v="Missing Date"/>
    <s v="No"/>
    <s v="Online"/>
    <s v="Hyderabad"/>
    <s v="Hyderabad"/>
    <n v="1001.02"/>
    <s v="Valid Profit"/>
    <s v="Include"/>
  </r>
  <r>
    <n v="2023"/>
    <s v="Men"/>
    <x v="4"/>
    <x v="8"/>
    <s v="XL"/>
    <x v="0"/>
    <x v="2"/>
    <s v="Yes"/>
    <m/>
    <s v="Available"/>
    <m/>
    <m/>
    <s v="Invalid"/>
    <s v="Exclude"/>
    <n v="0"/>
    <s v="Insufficient Data"/>
    <s v="Missing Information"/>
    <s v="Exclude"/>
    <m/>
    <s v="Missing Date"/>
    <s v="No"/>
    <s v="Online"/>
    <s v="Mumbai"/>
    <s v="Mumbai"/>
    <n v="2913.04"/>
    <s v="Valid Profit"/>
    <s v="Include"/>
  </r>
  <r>
    <n v="4223"/>
    <s v="Kids"/>
    <x v="1"/>
    <x v="6"/>
    <s v="L"/>
    <x v="0"/>
    <x v="1"/>
    <s v="Yes"/>
    <n v="1"/>
    <s v="Sold"/>
    <m/>
    <n v="0.31"/>
    <s v="Valid"/>
    <s v="Include"/>
    <n v="0"/>
    <s v="Insufficient Data"/>
    <s v="Missing Information"/>
    <s v="Exclude"/>
    <d v="2025-02-04T00:00:00"/>
    <d v="2025-02-04T00:00:00"/>
    <s v="Yes"/>
    <s v="Retail"/>
    <s v="bengaluru"/>
    <s v="Bengaluru"/>
    <n v="-1152.3699999999999"/>
    <s v="Loss Making Sales"/>
    <s v="Exclude"/>
  </r>
  <r>
    <n v="4224"/>
    <s v="Kids"/>
    <x v="0"/>
    <x v="14"/>
    <m/>
    <x v="2"/>
    <x v="4"/>
    <s v="No"/>
    <m/>
    <s v="Available"/>
    <m/>
    <n v="0.57999999999999996"/>
    <s v="Valid"/>
    <s v="Include"/>
    <n v="0"/>
    <s v="Insufficient Data"/>
    <s v="Missing Information"/>
    <s v="Exclude"/>
    <d v="2024-10-10T00:00:00"/>
    <d v="2024-10-10T00:00:00"/>
    <s v="Yes"/>
    <s v="Online"/>
    <s v="Hyderabad"/>
    <s v="Hyderabad"/>
    <n v="2541.0700000000002"/>
    <s v="Valid Profit"/>
    <s v="Include"/>
  </r>
  <r>
    <n v="4225"/>
    <s v="Kids"/>
    <x v="3"/>
    <x v="11"/>
    <s v="XL"/>
    <x v="0"/>
    <x v="2"/>
    <s v="Yes"/>
    <m/>
    <s v="Available"/>
    <n v="2941.85"/>
    <n v="1.1200000000000001"/>
    <s v="Invalid"/>
    <s v="Exclude"/>
    <n v="0"/>
    <s v="Insufficient Data"/>
    <s v="Missing Information"/>
    <s v="Exclude"/>
    <d v="2025-05-01T00:00:00"/>
    <d v="2025-05-01T00:00:00"/>
    <s v="Yes"/>
    <s v="Online"/>
    <s v="Delhi"/>
    <s v="Delhi"/>
    <n v="2776.82"/>
    <s v="Valid Profit"/>
    <s v="Include"/>
  </r>
  <r>
    <n v="4226"/>
    <s v="Women"/>
    <x v="2"/>
    <x v="7"/>
    <m/>
    <x v="2"/>
    <x v="4"/>
    <s v="No"/>
    <n v="-1"/>
    <s v="Check Return/Refund"/>
    <m/>
    <m/>
    <s v="Invalid"/>
    <s v="Exclude"/>
    <n v="0"/>
    <s v="Insufficient Data"/>
    <s v="Missing Information"/>
    <s v="Exclude"/>
    <d v="2025-01-17T00:00:00"/>
    <d v="2025-01-17T00:00:00"/>
    <s v="Yes"/>
    <s v="Online"/>
    <s v="Delhi"/>
    <s v="Delhi"/>
    <n v="2918.69"/>
    <s v="Valid Profit"/>
    <s v="Include"/>
  </r>
  <r>
    <n v="4227"/>
    <s v="Kids"/>
    <x v="0"/>
    <x v="9"/>
    <s v="L"/>
    <x v="0"/>
    <x v="1"/>
    <s v="Yes"/>
    <m/>
    <s v="Available"/>
    <m/>
    <m/>
    <s v="Invalid"/>
    <s v="Exclude"/>
    <n v="0"/>
    <s v="Insufficient Data"/>
    <s v="Missing Information"/>
    <s v="Exclude"/>
    <d v="2024-12-17T00:00:00"/>
    <d v="2024-12-17T00:00:00"/>
    <s v="Yes"/>
    <s v="Retail"/>
    <s v="Mumbai"/>
    <s v="Mumbai"/>
    <n v="110.91"/>
    <s v="Valid Profit"/>
    <s v="Include"/>
  </r>
  <r>
    <n v="4228"/>
    <s v="Kids"/>
    <x v="0"/>
    <x v="0"/>
    <s v="L"/>
    <x v="0"/>
    <x v="1"/>
    <s v="Yes"/>
    <n v="3"/>
    <s v="Sold"/>
    <m/>
    <m/>
    <s v="Invalid"/>
    <s v="Exclude"/>
    <n v="0"/>
    <s v="Insufficient Data"/>
    <s v="Missing Information"/>
    <s v="Exclude"/>
    <d v="2025-05-12T00:00:00"/>
    <d v="2025-05-12T00:00:00"/>
    <s v="Yes"/>
    <s v="Retail"/>
    <s v="Kolkata"/>
    <s v="Kolkata"/>
    <n v="-448.12"/>
    <s v="Loss Making Sales"/>
    <s v="Exclude"/>
  </r>
  <r>
    <n v="4229"/>
    <s v="Kids"/>
    <x v="3"/>
    <x v="11"/>
    <s v="XL"/>
    <x v="0"/>
    <x v="2"/>
    <s v="Yes"/>
    <n v="4"/>
    <s v="Sold"/>
    <m/>
    <m/>
    <s v="Invalid"/>
    <s v="Exclude"/>
    <n v="0"/>
    <s v="Insufficient Data"/>
    <s v="Missing Information"/>
    <s v="Exclude"/>
    <d v="2025-06-20T00:00:00"/>
    <d v="2025-06-20T00:00:00"/>
    <s v="Yes"/>
    <s v="Online"/>
    <s v="Pune"/>
    <s v="Pune"/>
    <n v="3470.61"/>
    <s v="Valid Profit"/>
    <s v="Include"/>
  </r>
  <r>
    <n v="4230"/>
    <s v="Kids"/>
    <x v="2"/>
    <x v="7"/>
    <s v="L"/>
    <x v="0"/>
    <x v="1"/>
    <s v="Yes"/>
    <m/>
    <s v="Available"/>
    <m/>
    <m/>
    <s v="Invalid"/>
    <s v="Exclude"/>
    <n v="0"/>
    <s v="Insufficient Data"/>
    <s v="Missing Information"/>
    <s v="Exclude"/>
    <d v="2024-08-15T00:00:00"/>
    <d v="2024-08-15T00:00:00"/>
    <s v="Yes"/>
    <s v="Retail"/>
    <s v="Hyderabad"/>
    <s v="Hyderabad"/>
    <n v="-1193.8499999999999"/>
    <s v="Loss Making Sales"/>
    <s v="Exclude"/>
  </r>
  <r>
    <n v="4231"/>
    <s v="Kids"/>
    <x v="2"/>
    <x v="3"/>
    <s v="XL"/>
    <x v="0"/>
    <x v="2"/>
    <s v="Yes"/>
    <n v="2"/>
    <s v="Sold"/>
    <n v="6652.23"/>
    <n v="1.0900000000000001"/>
    <s v="Invalid"/>
    <s v="Exclude"/>
    <n v="-1197.4000000000001"/>
    <s v="Insufficient Data"/>
    <s v="Missing Information"/>
    <s v="Exclude"/>
    <d v="2024-01-08T00:00:00"/>
    <d v="2024-01-08T00:00:00"/>
    <s v="Yes"/>
    <s v="Online"/>
    <s v="Pune"/>
    <s v="Pune"/>
    <n v="-780.66"/>
    <s v="Loss Making Sales"/>
    <s v="Exclude"/>
  </r>
  <r>
    <n v="4232"/>
    <s v="Women"/>
    <x v="1"/>
    <x v="1"/>
    <n v="10"/>
    <x v="1"/>
    <x v="9"/>
    <s v="Yes"/>
    <n v="0"/>
    <s v="Available"/>
    <m/>
    <m/>
    <s v="Invalid"/>
    <s v="Exclude"/>
    <n v="0"/>
    <s v="Insufficient Data"/>
    <s v="Missing Information"/>
    <s v="Exclude"/>
    <m/>
    <s v="Missing Date"/>
    <s v="No"/>
    <s v="Online"/>
    <s v="bengaluru"/>
    <s v="Bengaluru"/>
    <n v="-532.52"/>
    <s v="Loss Making Sales"/>
    <s v="Exclude"/>
  </r>
  <r>
    <n v="4233"/>
    <s v="Women"/>
    <x v="1"/>
    <x v="6"/>
    <m/>
    <x v="2"/>
    <x v="4"/>
    <s v="No"/>
    <n v="1"/>
    <s v="Sold"/>
    <n v="3895.52"/>
    <m/>
    <s v="Invalid"/>
    <s v="Exclude"/>
    <n v="0"/>
    <n v="3895.52"/>
    <s v="Valid Revenue"/>
    <s v="Include"/>
    <m/>
    <s v="Missing Date"/>
    <s v="No"/>
    <s v="Retail"/>
    <s v="Bangalore"/>
    <s v="Bangalore"/>
    <n v="3856.45"/>
    <s v="Valid Profit"/>
    <s v="Include"/>
  </r>
  <r>
    <n v="4234"/>
    <s v="Women"/>
    <x v="4"/>
    <x v="13"/>
    <s v="M"/>
    <x v="0"/>
    <x v="0"/>
    <s v="Yes"/>
    <m/>
    <s v="Available"/>
    <m/>
    <m/>
    <s v="Invalid"/>
    <s v="Exclude"/>
    <n v="0"/>
    <s v="Insufficient Data"/>
    <s v="Missing Information"/>
    <s v="Exclude"/>
    <m/>
    <s v="Missing Date"/>
    <s v="No"/>
    <s v="Online"/>
    <s v="Mumbai"/>
    <s v="Mumbai"/>
    <n v="404.2"/>
    <s v="Valid Profit"/>
    <s v="Include"/>
  </r>
  <r>
    <n v="4235"/>
    <s v="Kids"/>
    <x v="4"/>
    <x v="13"/>
    <m/>
    <x v="2"/>
    <x v="4"/>
    <s v="No"/>
    <n v="4"/>
    <s v="Sold"/>
    <n v="3417.98"/>
    <m/>
    <s v="Invalid"/>
    <s v="Exclude"/>
    <n v="0"/>
    <n v="13671.92"/>
    <s v="Valid Revenue"/>
    <s v="Include"/>
    <d v="2025-04-18T00:00:00"/>
    <d v="2025-04-18T00:00:00"/>
    <s v="Yes"/>
    <s v="Online"/>
    <s v="Bangalore"/>
    <s v="Bangalore"/>
    <n v="2112.4699999999998"/>
    <s v="Valid Profit"/>
    <s v="Include"/>
  </r>
  <r>
    <n v="4236"/>
    <s v="Kids"/>
    <x v="1"/>
    <x v="6"/>
    <m/>
    <x v="2"/>
    <x v="4"/>
    <s v="No"/>
    <m/>
    <s v="Available"/>
    <n v="8299.07"/>
    <n v="0.09"/>
    <s v="Valid"/>
    <s v="Include"/>
    <n v="0"/>
    <s v="Insufficient Data"/>
    <s v="Missing Information"/>
    <s v="Exclude"/>
    <m/>
    <s v="Missing Date"/>
    <s v="No"/>
    <s v="Retail"/>
    <s v="Delhi"/>
    <s v="Delhi"/>
    <n v="1565.48"/>
    <s v="Valid Profit"/>
    <s v="Include"/>
  </r>
  <r>
    <n v="4237"/>
    <s v="Men"/>
    <x v="4"/>
    <x v="19"/>
    <s v="L"/>
    <x v="0"/>
    <x v="1"/>
    <s v="Yes"/>
    <n v="1"/>
    <s v="Sold"/>
    <m/>
    <m/>
    <s v="Invalid"/>
    <s v="Exclude"/>
    <n v="0"/>
    <s v="Insufficient Data"/>
    <s v="Missing Information"/>
    <s v="Exclude"/>
    <d v="2025-02-15T00:00:00"/>
    <d v="2025-02-15T00:00:00"/>
    <s v="Yes"/>
    <s v="Online"/>
    <s v="Delhi"/>
    <s v="Delhi"/>
    <n v="572.58000000000004"/>
    <s v="Valid Profit"/>
    <s v="Include"/>
  </r>
  <r>
    <n v="4238"/>
    <s v="Men"/>
    <x v="1"/>
    <x v="15"/>
    <s v="XL"/>
    <x v="0"/>
    <x v="2"/>
    <s v="Yes"/>
    <n v="2"/>
    <s v="Sold"/>
    <n v="6489.35"/>
    <m/>
    <s v="Invalid"/>
    <s v="Exclude"/>
    <n v="0"/>
    <n v="12978.7"/>
    <s v="Valid Revenue"/>
    <s v="Include"/>
    <d v="2024-12-14T00:00:00"/>
    <d v="2024-12-14T00:00:00"/>
    <s v="Yes"/>
    <s v="Online"/>
    <s v="Hyderabad"/>
    <s v="Hyderabad"/>
    <n v="-321.44"/>
    <s v="Loss Making Sales"/>
    <s v="Exclude"/>
  </r>
  <r>
    <n v="4239"/>
    <s v="Men"/>
    <x v="3"/>
    <x v="10"/>
    <m/>
    <x v="2"/>
    <x v="4"/>
    <s v="No"/>
    <m/>
    <s v="Available"/>
    <m/>
    <n v="1.1299999999999999"/>
    <s v="Invalid"/>
    <s v="Exclude"/>
    <n v="0"/>
    <s v="Insufficient Data"/>
    <s v="Missing Information"/>
    <s v="Exclude"/>
    <d v="2023-09-08T00:00:00"/>
    <d v="2023-09-08T00:00:00"/>
    <s v="Yes"/>
    <s v="Online"/>
    <s v="Kolkata"/>
    <s v="Kolkata"/>
    <n v="-828.71"/>
    <s v="Loss Making Sales"/>
    <s v="Exclude"/>
  </r>
  <r>
    <n v="4240"/>
    <s v="Men"/>
    <x v="3"/>
    <x v="10"/>
    <s v="M"/>
    <x v="0"/>
    <x v="0"/>
    <s v="Yes"/>
    <m/>
    <s v="Available"/>
    <m/>
    <m/>
    <s v="Invalid"/>
    <s v="Exclude"/>
    <n v="0"/>
    <s v="Insufficient Data"/>
    <s v="Missing Information"/>
    <s v="Exclude"/>
    <d v="2025-06-04T00:00:00"/>
    <d v="2025-06-04T00:00:00"/>
    <s v="Yes"/>
    <s v="Retail"/>
    <s v="Bangalore"/>
    <s v="Bangalore"/>
    <n v="1091.8499999999999"/>
    <s v="Valid Profit"/>
    <s v="Include"/>
  </r>
  <r>
    <n v="4241"/>
    <s v="Women"/>
    <x v="4"/>
    <x v="19"/>
    <s v="M"/>
    <x v="0"/>
    <x v="0"/>
    <s v="Yes"/>
    <m/>
    <s v="Available"/>
    <m/>
    <m/>
    <s v="Invalid"/>
    <s v="Exclude"/>
    <n v="0"/>
    <s v="Insufficient Data"/>
    <s v="Missing Information"/>
    <s v="Exclude"/>
    <d v="2024-10-29T00:00:00"/>
    <d v="2024-10-29T00:00:00"/>
    <s v="Yes"/>
    <s v="Retail"/>
    <s v="Delhi"/>
    <s v="Delhi"/>
    <n v="3890.05"/>
    <s v="Valid Profit"/>
    <s v="Include"/>
  </r>
  <r>
    <n v="4242"/>
    <s v="Kids"/>
    <x v="4"/>
    <x v="12"/>
    <m/>
    <x v="2"/>
    <x v="4"/>
    <s v="No"/>
    <m/>
    <s v="Available"/>
    <n v="3507.12"/>
    <m/>
    <s v="Invalid"/>
    <s v="Exclude"/>
    <n v="0"/>
    <s v="Insufficient Data"/>
    <s v="Missing Information"/>
    <s v="Exclude"/>
    <d v="2025-01-09T00:00:00"/>
    <d v="2025-01-09T00:00:00"/>
    <s v="Yes"/>
    <s v="Retail"/>
    <s v="Mumbai"/>
    <s v="Mumbai"/>
    <n v="2217.09"/>
    <s v="Valid Profit"/>
    <s v="Include"/>
  </r>
  <r>
    <n v="4243"/>
    <s v="Kids"/>
    <x v="0"/>
    <x v="14"/>
    <m/>
    <x v="2"/>
    <x v="4"/>
    <s v="No"/>
    <m/>
    <s v="Available"/>
    <n v="5248.74"/>
    <m/>
    <s v="Invalid"/>
    <s v="Exclude"/>
    <n v="0"/>
    <s v="Insufficient Data"/>
    <s v="Missing Information"/>
    <s v="Exclude"/>
    <m/>
    <s v="Missing Date"/>
    <s v="No"/>
    <s v="Retail"/>
    <s v="bengaluru"/>
    <s v="Bengaluru"/>
    <n v="3500.67"/>
    <s v="Valid Profit"/>
    <s v="Include"/>
  </r>
  <r>
    <n v="4244"/>
    <s v="Men"/>
    <x v="0"/>
    <x v="9"/>
    <s v="XL"/>
    <x v="0"/>
    <x v="2"/>
    <s v="Yes"/>
    <n v="2"/>
    <s v="Sold"/>
    <m/>
    <n v="0.54"/>
    <s v="Valid"/>
    <s v="Include"/>
    <n v="0"/>
    <s v="Insufficient Data"/>
    <s v="Missing Information"/>
    <s v="Exclude"/>
    <m/>
    <s v="Missing Date"/>
    <s v="No"/>
    <s v="Retail"/>
    <s v="bengaluru"/>
    <s v="Bengaluru"/>
    <n v="161.88"/>
    <s v="Valid Profit"/>
    <s v="Include"/>
  </r>
  <r>
    <n v="4245"/>
    <s v="Kids"/>
    <x v="4"/>
    <x v="13"/>
    <s v="M"/>
    <x v="0"/>
    <x v="0"/>
    <s v="Yes"/>
    <n v="3"/>
    <s v="Sold"/>
    <m/>
    <n v="0.17"/>
    <s v="Valid"/>
    <s v="Include"/>
    <n v="0"/>
    <s v="Insufficient Data"/>
    <s v="Missing Information"/>
    <s v="Exclude"/>
    <d v="2024-12-12T00:00:00"/>
    <d v="2024-12-12T00:00:00"/>
    <s v="Yes"/>
    <s v="Online"/>
    <s v="Delhi"/>
    <s v="Delhi"/>
    <n v="2445.12"/>
    <s v="Valid Profit"/>
    <s v="Include"/>
  </r>
  <r>
    <n v="4246"/>
    <s v="Men"/>
    <x v="3"/>
    <x v="16"/>
    <s v="L"/>
    <x v="0"/>
    <x v="1"/>
    <s v="Yes"/>
    <m/>
    <s v="Available"/>
    <n v="3576.04"/>
    <m/>
    <s v="Invalid"/>
    <s v="Exclude"/>
    <n v="0"/>
    <s v="Insufficient Data"/>
    <s v="Missing Information"/>
    <s v="Exclude"/>
    <d v="2025-01-10T00:00:00"/>
    <d v="2025-01-10T00:00:00"/>
    <s v="Yes"/>
    <s v="Retail"/>
    <s v="Mumbai"/>
    <s v="Mumbai"/>
    <n v="3581.39"/>
    <s v="Valid Profit"/>
    <s v="Include"/>
  </r>
  <r>
    <n v="4247"/>
    <s v="Kids"/>
    <x v="0"/>
    <x v="5"/>
    <s v="M"/>
    <x v="0"/>
    <x v="0"/>
    <s v="Yes"/>
    <n v="1"/>
    <s v="Sold"/>
    <m/>
    <n v="0.69"/>
    <s v="Valid"/>
    <s v="Include"/>
    <n v="0"/>
    <s v="Insufficient Data"/>
    <s v="Missing Information"/>
    <s v="Exclude"/>
    <d v="2025-02-26T00:00:00"/>
    <d v="2025-02-26T00:00:00"/>
    <s v="Yes"/>
    <s v="Retail"/>
    <s v="Kolkata"/>
    <s v="Kolkata"/>
    <n v="1585.72"/>
    <s v="Valid Profit"/>
    <s v="Include"/>
  </r>
  <r>
    <n v="4248"/>
    <s v="Kids"/>
    <x v="1"/>
    <x v="2"/>
    <s v="XL"/>
    <x v="0"/>
    <x v="2"/>
    <s v="Yes"/>
    <m/>
    <s v="Available"/>
    <n v="4045.64"/>
    <m/>
    <s v="Invalid"/>
    <s v="Exclude"/>
    <n v="0"/>
    <s v="Insufficient Data"/>
    <s v="Missing Information"/>
    <s v="Exclude"/>
    <m/>
    <s v="Missing Date"/>
    <s v="No"/>
    <s v="Retail"/>
    <s v="Mumbai"/>
    <s v="Mumbai"/>
    <n v="2167.88"/>
    <s v="Valid Profit"/>
    <s v="Include"/>
  </r>
  <r>
    <n v="4249"/>
    <s v="Kids"/>
    <x v="0"/>
    <x v="5"/>
    <s v="L"/>
    <x v="0"/>
    <x v="1"/>
    <s v="Yes"/>
    <n v="1"/>
    <s v="Sold"/>
    <n v="2902.95"/>
    <n v="0.6"/>
    <s v="Valid"/>
    <s v="Include"/>
    <n v="1161.18"/>
    <n v="1161.18"/>
    <s v="Valid Revenue"/>
    <s v="Include"/>
    <d v="2024-10-11T00:00:00"/>
    <d v="2024-10-11T00:00:00"/>
    <s v="Yes"/>
    <s v="Retail"/>
    <s v="bengaluru"/>
    <s v="Bengaluru"/>
    <n v="-855.08"/>
    <s v="Loss Making Sales"/>
    <s v="Exclude"/>
  </r>
  <r>
    <n v="4250"/>
    <s v="Women"/>
    <x v="4"/>
    <x v="8"/>
    <n v="11"/>
    <x v="1"/>
    <x v="3"/>
    <s v="Yes"/>
    <m/>
    <s v="Available"/>
    <m/>
    <m/>
    <s v="Invalid"/>
    <s v="Exclude"/>
    <n v="0"/>
    <s v="Insufficient Data"/>
    <s v="Missing Information"/>
    <s v="Exclude"/>
    <d v="2025-01-16T00:00:00"/>
    <d v="2025-01-16T00:00:00"/>
    <s v="Yes"/>
    <s v="Online"/>
    <s v="Kolkata"/>
    <s v="Kolkata"/>
    <n v="2005.64"/>
    <s v="Valid Profit"/>
    <s v="Include"/>
  </r>
  <r>
    <n v="4251"/>
    <s v="Kids"/>
    <x v="4"/>
    <x v="19"/>
    <s v="M"/>
    <x v="0"/>
    <x v="0"/>
    <s v="Yes"/>
    <n v="1"/>
    <s v="Sold"/>
    <m/>
    <n v="0.59"/>
    <s v="Valid"/>
    <s v="Include"/>
    <n v="0"/>
    <s v="Insufficient Data"/>
    <s v="Missing Information"/>
    <s v="Exclude"/>
    <d v="2024-01-07T00:00:00"/>
    <d v="2024-01-07T00:00:00"/>
    <s v="Yes"/>
    <s v="Retail"/>
    <s v="Mumbai"/>
    <s v="Mumbai"/>
    <n v="354.2"/>
    <s v="Valid Profit"/>
    <s v="Include"/>
  </r>
  <r>
    <n v="4252"/>
    <s v="Kids"/>
    <x v="0"/>
    <x v="0"/>
    <s v="L"/>
    <x v="0"/>
    <x v="1"/>
    <s v="Yes"/>
    <m/>
    <s v="Available"/>
    <m/>
    <n v="1"/>
    <s v="Valid"/>
    <s v="Include"/>
    <n v="0"/>
    <s v="Insufficient Data"/>
    <s v="Missing Information"/>
    <s v="Exclude"/>
    <d v="2024-06-08T00:00:00"/>
    <d v="2024-06-08T00:00:00"/>
    <s v="Yes"/>
    <s v="Online"/>
    <s v="Hyderabad"/>
    <s v="Hyderabad"/>
    <n v="2633.21"/>
    <s v="Valid Profit"/>
    <s v="Include"/>
  </r>
  <r>
    <n v="2013"/>
    <s v="Kids"/>
    <x v="2"/>
    <x v="3"/>
    <m/>
    <x v="2"/>
    <x v="4"/>
    <s v="No"/>
    <m/>
    <s v="Available"/>
    <m/>
    <n v="0.24"/>
    <s v="Valid"/>
    <s v="Include"/>
    <n v="0"/>
    <s v="Insufficient Data"/>
    <s v="Missing Information"/>
    <s v="Exclude"/>
    <d v="2024-08-07T00:00:00"/>
    <d v="2024-08-07T00:00:00"/>
    <s v="Yes"/>
    <s v="Online"/>
    <s v="Hyderabad"/>
    <s v="Hyderabad"/>
    <n v="2827.54"/>
    <s v="Valid Profit"/>
    <s v="Include"/>
  </r>
  <r>
    <n v="2019"/>
    <s v="Men"/>
    <x v="3"/>
    <x v="11"/>
    <s v="XL"/>
    <x v="0"/>
    <x v="2"/>
    <s v="Yes"/>
    <n v="2"/>
    <s v="Sold"/>
    <n v="8072.86"/>
    <m/>
    <s v="Invalid"/>
    <s v="Exclude"/>
    <n v="0"/>
    <n v="16145.72"/>
    <s v="Valid Revenue"/>
    <s v="Include"/>
    <m/>
    <s v="Missing Date"/>
    <s v="No"/>
    <s v="Online"/>
    <s v="Kolkata"/>
    <s v="Kolkata"/>
    <n v="1387.97"/>
    <s v="Valid Profit"/>
    <s v="Include"/>
  </r>
  <r>
    <n v="4255"/>
    <s v="Women"/>
    <x v="3"/>
    <x v="4"/>
    <m/>
    <x v="2"/>
    <x v="4"/>
    <s v="No"/>
    <n v="1"/>
    <s v="Sold"/>
    <m/>
    <m/>
    <s v="Invalid"/>
    <s v="Exclude"/>
    <n v="0"/>
    <s v="Insufficient Data"/>
    <s v="Missing Information"/>
    <s v="Exclude"/>
    <m/>
    <s v="Missing Date"/>
    <s v="No"/>
    <s v="Retail"/>
    <s v="Kolkata"/>
    <s v="Kolkata"/>
    <n v="2584.67"/>
    <s v="Valid Profit"/>
    <s v="Include"/>
  </r>
  <r>
    <n v="4256"/>
    <s v="Women"/>
    <x v="1"/>
    <x v="1"/>
    <s v="XL"/>
    <x v="0"/>
    <x v="2"/>
    <s v="Yes"/>
    <n v="4"/>
    <s v="Sold"/>
    <m/>
    <n v="0.52"/>
    <s v="Valid"/>
    <s v="Include"/>
    <n v="0"/>
    <s v="Insufficient Data"/>
    <s v="Missing Information"/>
    <s v="Exclude"/>
    <d v="2024-12-18T00:00:00"/>
    <d v="2024-12-18T00:00:00"/>
    <s v="Yes"/>
    <s v="Online"/>
    <s v="Hyderabad"/>
    <s v="Hyderabad"/>
    <n v="-782.15"/>
    <s v="Loss Making Sales"/>
    <s v="Exclude"/>
  </r>
  <r>
    <n v="4257"/>
    <s v="Women"/>
    <x v="0"/>
    <x v="9"/>
    <m/>
    <x v="2"/>
    <x v="4"/>
    <s v="No"/>
    <m/>
    <s v="Available"/>
    <n v="5462.8"/>
    <n v="0.99"/>
    <s v="Valid"/>
    <s v="Include"/>
    <n v="0"/>
    <s v="Insufficient Data"/>
    <s v="Missing Information"/>
    <s v="Exclude"/>
    <d v="2024-08-14T00:00:00"/>
    <d v="2024-08-14T00:00:00"/>
    <s v="Yes"/>
    <s v="Online"/>
    <s v="Kolkata"/>
    <s v="Kolkata"/>
    <n v="-1144.93"/>
    <s v="Loss Making Sales"/>
    <s v="Exclude"/>
  </r>
  <r>
    <n v="4258"/>
    <s v="Kids"/>
    <x v="2"/>
    <x v="17"/>
    <s v="L"/>
    <x v="0"/>
    <x v="1"/>
    <s v="Yes"/>
    <n v="-1"/>
    <s v="Check Return/Refund"/>
    <n v="4189.3599999999997"/>
    <m/>
    <s v="Invalid"/>
    <s v="Exclude"/>
    <n v="0"/>
    <n v="-4189.3599999999997"/>
    <s v="Negative Revenue"/>
    <s v="Exclude"/>
    <d v="2024-06-10T00:00:00"/>
    <d v="2024-06-10T00:00:00"/>
    <s v="Yes"/>
    <s v="Retail"/>
    <s v="Pune"/>
    <s v="Pune"/>
    <n v="1276.3399999999999"/>
    <s v="Invalid Profit"/>
    <s v="Exclude"/>
  </r>
  <r>
    <n v="4259"/>
    <s v="Men"/>
    <x v="2"/>
    <x v="18"/>
    <s v="L"/>
    <x v="0"/>
    <x v="1"/>
    <s v="Yes"/>
    <m/>
    <s v="Available"/>
    <m/>
    <n v="0.35"/>
    <s v="Valid"/>
    <s v="Include"/>
    <n v="0"/>
    <s v="Insufficient Data"/>
    <s v="Missing Information"/>
    <s v="Exclude"/>
    <d v="2023-09-22T00:00:00"/>
    <d v="2023-09-22T00:00:00"/>
    <s v="Yes"/>
    <s v="Retail"/>
    <s v="Bangalore"/>
    <s v="Bangalore"/>
    <n v="3351.25"/>
    <s v="Valid Profit"/>
    <s v="Include"/>
  </r>
  <r>
    <n v="4260"/>
    <s v="Women"/>
    <x v="2"/>
    <x v="7"/>
    <m/>
    <x v="2"/>
    <x v="4"/>
    <s v="No"/>
    <n v="3"/>
    <s v="Sold"/>
    <n v="6058.38"/>
    <m/>
    <s v="Invalid"/>
    <s v="Exclude"/>
    <n v="0"/>
    <n v="18175.14"/>
    <s v="Valid Revenue"/>
    <s v="Include"/>
    <m/>
    <s v="Missing Date"/>
    <s v="No"/>
    <s v="Online"/>
    <s v="Kolkata"/>
    <s v="Kolkata"/>
    <n v="258.08"/>
    <s v="Invalid Profit"/>
    <s v="Exclude"/>
  </r>
  <r>
    <n v="2044"/>
    <s v="Men"/>
    <x v="0"/>
    <x v="5"/>
    <s v="XL"/>
    <x v="0"/>
    <x v="2"/>
    <s v="Yes"/>
    <m/>
    <s v="Available"/>
    <m/>
    <m/>
    <s v="Invalid"/>
    <s v="Exclude"/>
    <n v="0"/>
    <s v="Insufficient Data"/>
    <s v="Missing Information"/>
    <s v="Exclude"/>
    <d v="2023-08-13T00:00:00"/>
    <d v="2023-08-13T00:00:00"/>
    <s v="Yes"/>
    <s v="Online"/>
    <s v="Bangalore"/>
    <s v="Bangalore"/>
    <n v="1192.96"/>
    <s v="Valid Profit"/>
    <s v="Include"/>
  </r>
  <r>
    <n v="4262"/>
    <s v="Women"/>
    <x v="4"/>
    <x v="19"/>
    <s v="XL"/>
    <x v="0"/>
    <x v="2"/>
    <s v="Yes"/>
    <n v="0"/>
    <s v="Available"/>
    <m/>
    <m/>
    <s v="Invalid"/>
    <s v="Exclude"/>
    <n v="0"/>
    <s v="Insufficient Data"/>
    <s v="Missing Information"/>
    <s v="Exclude"/>
    <d v="2025-04-18T00:00:00"/>
    <d v="2025-04-18T00:00:00"/>
    <s v="Yes"/>
    <s v="Online"/>
    <s v="Mumbai"/>
    <s v="Mumbai"/>
    <n v="-975.63"/>
    <s v="Loss Making Sales"/>
    <s v="Exclude"/>
  </r>
  <r>
    <n v="4263"/>
    <s v="Men"/>
    <x v="3"/>
    <x v="4"/>
    <m/>
    <x v="2"/>
    <x v="4"/>
    <s v="No"/>
    <n v="3"/>
    <s v="Sold"/>
    <n v="4641.58"/>
    <m/>
    <s v="Invalid"/>
    <s v="Exclude"/>
    <n v="0"/>
    <n v="13924.74"/>
    <s v="Valid Revenue"/>
    <s v="Include"/>
    <d v="2025-06-30T00:00:00"/>
    <d v="2025-06-30T00:00:00"/>
    <s v="Yes"/>
    <s v="Retail"/>
    <s v="Delhi"/>
    <s v="Delhi"/>
    <n v="2049.3200000000002"/>
    <s v="Valid Profit"/>
    <s v="Include"/>
  </r>
  <r>
    <n v="4264"/>
    <s v="Kids"/>
    <x v="2"/>
    <x v="18"/>
    <s v="M"/>
    <x v="0"/>
    <x v="0"/>
    <s v="Yes"/>
    <n v="-1"/>
    <s v="Check Return/Refund"/>
    <n v="6012.55"/>
    <m/>
    <s v="Invalid"/>
    <s v="Exclude"/>
    <n v="0"/>
    <n v="-6012.55"/>
    <s v="Negative Revenue"/>
    <s v="Exclude"/>
    <d v="2024-01-11T00:00:00"/>
    <d v="2024-01-11T00:00:00"/>
    <s v="Yes"/>
    <s v="Online"/>
    <s v="Delhi"/>
    <s v="Delhi"/>
    <n v="783.79"/>
    <s v="Invalid Profit"/>
    <s v="Exclude"/>
  </r>
  <r>
    <n v="4265"/>
    <s v="Kids"/>
    <x v="0"/>
    <x v="5"/>
    <s v="M"/>
    <x v="0"/>
    <x v="0"/>
    <s v="Yes"/>
    <m/>
    <s v="Available"/>
    <m/>
    <m/>
    <s v="Invalid"/>
    <s v="Exclude"/>
    <n v="0"/>
    <s v="Insufficient Data"/>
    <s v="Missing Information"/>
    <s v="Exclude"/>
    <d v="2024-02-08T00:00:00"/>
    <d v="2024-02-08T00:00:00"/>
    <s v="Yes"/>
    <s v="Online"/>
    <s v="Kolkata"/>
    <s v="Kolkata"/>
    <n v="1852.59"/>
    <s v="Valid Profit"/>
    <s v="Include"/>
  </r>
  <r>
    <n v="4266"/>
    <s v="Men"/>
    <x v="2"/>
    <x v="7"/>
    <s v="XL"/>
    <x v="0"/>
    <x v="2"/>
    <s v="Yes"/>
    <n v="3"/>
    <s v="Sold"/>
    <m/>
    <m/>
    <s v="Invalid"/>
    <s v="Exclude"/>
    <n v="0"/>
    <s v="Insufficient Data"/>
    <s v="Missing Information"/>
    <s v="Exclude"/>
    <d v="2025-07-04T00:00:00"/>
    <d v="2025-07-04T00:00:00"/>
    <s v="Yes"/>
    <s v="Online"/>
    <s v="Mumbai"/>
    <s v="Mumbai"/>
    <n v="-898.11"/>
    <s v="Loss Making Sales"/>
    <s v="Exclude"/>
  </r>
  <r>
    <n v="4267"/>
    <s v="Women"/>
    <x v="4"/>
    <x v="13"/>
    <s v="L"/>
    <x v="0"/>
    <x v="1"/>
    <s v="Yes"/>
    <n v="0"/>
    <s v="Available"/>
    <n v="4101.5"/>
    <n v="0.28000000000000003"/>
    <s v="Valid"/>
    <s v="Include"/>
    <n v="0"/>
    <n v="0"/>
    <s v="No Recorded Revenue"/>
    <s v="Exclude"/>
    <m/>
    <s v="Missing Date"/>
    <s v="No"/>
    <s v="Retail"/>
    <s v="Pune"/>
    <s v="Pune"/>
    <n v="2289.0500000000002"/>
    <s v="Invalid Profit"/>
    <s v="Exclude"/>
  </r>
  <r>
    <n v="4268"/>
    <s v="Men"/>
    <x v="2"/>
    <x v="7"/>
    <s v="L"/>
    <x v="0"/>
    <x v="1"/>
    <s v="Yes"/>
    <n v="1"/>
    <s v="Sold"/>
    <n v="6321.98"/>
    <m/>
    <s v="Invalid"/>
    <s v="Exclude"/>
    <n v="0"/>
    <n v="6321.98"/>
    <s v="Valid Revenue"/>
    <s v="Include"/>
    <m/>
    <s v="Missing Date"/>
    <s v="No"/>
    <s v="Online"/>
    <s v="Mumbai"/>
    <s v="Mumbai"/>
    <n v="-557.35"/>
    <s v="Loss Making Sales"/>
    <s v="Exclude"/>
  </r>
  <r>
    <n v="4269"/>
    <s v="Kids"/>
    <x v="4"/>
    <x v="13"/>
    <s v="L"/>
    <x v="0"/>
    <x v="1"/>
    <s v="Yes"/>
    <n v="2"/>
    <s v="Sold"/>
    <m/>
    <m/>
    <s v="Invalid"/>
    <s v="Exclude"/>
    <n v="0"/>
    <s v="Insufficient Data"/>
    <s v="Missing Information"/>
    <s v="Exclude"/>
    <m/>
    <s v="Missing Date"/>
    <s v="No"/>
    <s v="Online"/>
    <s v="Pune"/>
    <s v="Pune"/>
    <n v="672.46"/>
    <s v="Invalid Profit"/>
    <s v="Exclude"/>
  </r>
  <r>
    <n v="4270"/>
    <s v="Kids"/>
    <x v="1"/>
    <x v="1"/>
    <s v="L"/>
    <x v="0"/>
    <x v="1"/>
    <s v="Yes"/>
    <m/>
    <s v="Available"/>
    <m/>
    <m/>
    <s v="Invalid"/>
    <s v="Exclude"/>
    <n v="0"/>
    <s v="Insufficient Data"/>
    <s v="Missing Information"/>
    <s v="Exclude"/>
    <d v="2025-01-01T00:00:00"/>
    <d v="2025-01-01T00:00:00"/>
    <s v="Yes"/>
    <s v="Online"/>
    <s v="Bangalore"/>
    <s v="Bangalore"/>
    <n v="679.64"/>
    <s v="Valid Profit"/>
    <s v="Include"/>
  </r>
  <r>
    <n v="4271"/>
    <s v="Kids"/>
    <x v="2"/>
    <x v="7"/>
    <s v="XL"/>
    <x v="0"/>
    <x v="2"/>
    <s v="Yes"/>
    <m/>
    <s v="Available"/>
    <n v="4426.6899999999996"/>
    <n v="0.52"/>
    <s v="Valid"/>
    <s v="Include"/>
    <n v="0"/>
    <s v="Insufficient Data"/>
    <s v="Missing Information"/>
    <s v="Exclude"/>
    <d v="2025-01-13T00:00:00"/>
    <d v="2025-01-13T00:00:00"/>
    <s v="Yes"/>
    <s v="Online"/>
    <s v="Bangalore"/>
    <s v="Bangalore"/>
    <n v="-389.08"/>
    <s v="Loss Making Sales"/>
    <s v="Exclude"/>
  </r>
  <r>
    <n v="4272"/>
    <s v="Women"/>
    <x v="4"/>
    <x v="8"/>
    <n v="10"/>
    <x v="1"/>
    <x v="9"/>
    <s v="Yes"/>
    <m/>
    <s v="Available"/>
    <n v="4529.5200000000004"/>
    <m/>
    <s v="Invalid"/>
    <s v="Exclude"/>
    <n v="0"/>
    <s v="Insufficient Data"/>
    <s v="Missing Information"/>
    <s v="Exclude"/>
    <d v="2025-06-23T00:00:00"/>
    <d v="2025-06-23T00:00:00"/>
    <s v="Yes"/>
    <s v="Online"/>
    <s v="Mumbai"/>
    <s v="Mumbai"/>
    <n v="2722.9"/>
    <s v="Valid Profit"/>
    <s v="Include"/>
  </r>
  <r>
    <n v="4273"/>
    <s v="Kids"/>
    <x v="1"/>
    <x v="15"/>
    <n v="7"/>
    <x v="1"/>
    <x v="8"/>
    <s v="Yes"/>
    <n v="3"/>
    <s v="Sold"/>
    <n v="3407.16"/>
    <m/>
    <s v="Invalid"/>
    <s v="Exclude"/>
    <n v="0"/>
    <n v="10221.48"/>
    <s v="Valid Revenue"/>
    <s v="Include"/>
    <d v="2025-01-20T00:00:00"/>
    <d v="2025-01-20T00:00:00"/>
    <s v="Yes"/>
    <s v="Retail"/>
    <s v="Mumbai"/>
    <s v="Mumbai"/>
    <n v="1161.05"/>
    <s v="Valid Profit"/>
    <s v="Include"/>
  </r>
  <r>
    <n v="4274"/>
    <s v="Men"/>
    <x v="4"/>
    <x v="12"/>
    <s v="XL"/>
    <x v="0"/>
    <x v="2"/>
    <s v="Yes"/>
    <m/>
    <s v="Available"/>
    <m/>
    <m/>
    <s v="Invalid"/>
    <s v="Exclude"/>
    <n v="0"/>
    <s v="Insufficient Data"/>
    <s v="Missing Information"/>
    <s v="Exclude"/>
    <d v="2025-04-27T00:00:00"/>
    <d v="2025-04-27T00:00:00"/>
    <s v="Yes"/>
    <s v="Online"/>
    <s v="Mumbai"/>
    <s v="Mumbai"/>
    <n v="1957.94"/>
    <s v="Valid Profit"/>
    <s v="Include"/>
  </r>
  <r>
    <n v="4275"/>
    <s v="Women"/>
    <x v="2"/>
    <x v="17"/>
    <n v="8"/>
    <x v="1"/>
    <x v="10"/>
    <s v="Yes"/>
    <m/>
    <s v="Available"/>
    <m/>
    <m/>
    <s v="Invalid"/>
    <s v="Exclude"/>
    <n v="0"/>
    <s v="Insufficient Data"/>
    <s v="Missing Information"/>
    <s v="Exclude"/>
    <m/>
    <s v="Missing Date"/>
    <s v="No"/>
    <s v="Retail"/>
    <s v="Mumbai"/>
    <s v="Mumbai"/>
    <n v="557.80999999999995"/>
    <s v="Valid Profit"/>
    <s v="Include"/>
  </r>
  <r>
    <n v="4276"/>
    <s v="Men"/>
    <x v="4"/>
    <x v="12"/>
    <n v="11"/>
    <x v="1"/>
    <x v="3"/>
    <s v="Yes"/>
    <n v="3"/>
    <s v="Sold"/>
    <m/>
    <m/>
    <s v="Invalid"/>
    <s v="Exclude"/>
    <n v="0"/>
    <s v="Insufficient Data"/>
    <s v="Missing Information"/>
    <s v="Exclude"/>
    <d v="2025-02-05T00:00:00"/>
    <d v="2025-02-05T00:00:00"/>
    <s v="Yes"/>
    <s v="Retail"/>
    <s v="bengaluru"/>
    <s v="Bengaluru"/>
    <n v="-1109.4000000000001"/>
    <s v="Loss Making Sales"/>
    <s v="Exclude"/>
  </r>
  <r>
    <n v="4277"/>
    <s v="Women"/>
    <x v="1"/>
    <x v="15"/>
    <n v="11"/>
    <x v="1"/>
    <x v="3"/>
    <s v="Yes"/>
    <m/>
    <s v="Available"/>
    <n v="6924.77"/>
    <m/>
    <s v="Invalid"/>
    <s v="Exclude"/>
    <n v="0"/>
    <s v="Insufficient Data"/>
    <s v="Missing Information"/>
    <s v="Exclude"/>
    <d v="2024-10-03T00:00:00"/>
    <d v="2024-10-03T00:00:00"/>
    <s v="Yes"/>
    <s v="Online"/>
    <s v="bengaluru"/>
    <s v="Bengaluru"/>
    <n v="555.86"/>
    <s v="Valid Profit"/>
    <s v="Include"/>
  </r>
  <r>
    <n v="4278"/>
    <s v="Kids"/>
    <x v="4"/>
    <x v="13"/>
    <s v="M"/>
    <x v="0"/>
    <x v="0"/>
    <s v="Yes"/>
    <m/>
    <s v="Available"/>
    <n v="5606.81"/>
    <m/>
    <s v="Invalid"/>
    <s v="Exclude"/>
    <n v="0"/>
    <s v="Insufficient Data"/>
    <s v="Missing Information"/>
    <s v="Exclude"/>
    <m/>
    <s v="Missing Date"/>
    <s v="No"/>
    <s v="Retail"/>
    <s v="Pune"/>
    <s v="Pune"/>
    <n v="-356.42"/>
    <s v="Loss Making Sales"/>
    <s v="Exclude"/>
  </r>
  <r>
    <n v="4279"/>
    <s v="Men"/>
    <x v="0"/>
    <x v="14"/>
    <s v="XL"/>
    <x v="0"/>
    <x v="2"/>
    <s v="Yes"/>
    <m/>
    <s v="Available"/>
    <m/>
    <m/>
    <s v="Invalid"/>
    <s v="Exclude"/>
    <n v="0"/>
    <s v="Insufficient Data"/>
    <s v="Missing Information"/>
    <s v="Exclude"/>
    <d v="2025-04-30T00:00:00"/>
    <d v="2025-04-30T00:00:00"/>
    <s v="Yes"/>
    <s v="Retail"/>
    <s v="Pune"/>
    <s v="Pune"/>
    <n v="1724.71"/>
    <s v="Valid Profit"/>
    <s v="Include"/>
  </r>
  <r>
    <n v="4280"/>
    <s v="Women"/>
    <x v="1"/>
    <x v="15"/>
    <s v="M"/>
    <x v="0"/>
    <x v="0"/>
    <s v="Yes"/>
    <m/>
    <s v="Available"/>
    <m/>
    <n v="0.45"/>
    <s v="Valid"/>
    <s v="Include"/>
    <n v="0"/>
    <s v="Insufficient Data"/>
    <s v="Missing Information"/>
    <s v="Exclude"/>
    <d v="2024-08-11T00:00:00"/>
    <d v="2024-08-11T00:00:00"/>
    <s v="Yes"/>
    <s v="Retail"/>
    <s v="Kolkata"/>
    <s v="Kolkata"/>
    <n v="3800.29"/>
    <s v="Valid Profit"/>
    <s v="Include"/>
  </r>
  <r>
    <n v="4281"/>
    <s v="Kids"/>
    <x v="4"/>
    <x v="8"/>
    <n v="11"/>
    <x v="1"/>
    <x v="3"/>
    <s v="Yes"/>
    <m/>
    <s v="Available"/>
    <m/>
    <m/>
    <s v="Invalid"/>
    <s v="Exclude"/>
    <n v="0"/>
    <s v="Insufficient Data"/>
    <s v="Missing Information"/>
    <s v="Exclude"/>
    <m/>
    <s v="Missing Date"/>
    <s v="No"/>
    <s v="Retail"/>
    <s v="Mumbai"/>
    <s v="Mumbai"/>
    <n v="88.91"/>
    <s v="Valid Profit"/>
    <s v="Include"/>
  </r>
  <r>
    <n v="4282"/>
    <s v="Men"/>
    <x v="1"/>
    <x v="15"/>
    <m/>
    <x v="2"/>
    <x v="4"/>
    <s v="No"/>
    <m/>
    <s v="Available"/>
    <n v="2670.28"/>
    <m/>
    <s v="Invalid"/>
    <s v="Exclude"/>
    <n v="0"/>
    <s v="Insufficient Data"/>
    <s v="Missing Information"/>
    <s v="Exclude"/>
    <d v="2025-03-20T00:00:00"/>
    <d v="2025-03-20T00:00:00"/>
    <s v="Yes"/>
    <s v="Online"/>
    <s v="Pune"/>
    <s v="Pune"/>
    <n v="2334.23"/>
    <s v="Valid Profit"/>
    <s v="Include"/>
  </r>
  <r>
    <n v="4283"/>
    <s v="Men"/>
    <x v="0"/>
    <x v="14"/>
    <s v="M"/>
    <x v="0"/>
    <x v="0"/>
    <s v="Yes"/>
    <n v="1"/>
    <s v="Sold"/>
    <n v="9649.36"/>
    <n v="0.95"/>
    <s v="Valid"/>
    <s v="Include"/>
    <n v="482.47"/>
    <n v="482.46800000000047"/>
    <s v="Valid Revenue"/>
    <s v="Include"/>
    <d v="2025-02-26T00:00:00"/>
    <d v="2025-02-26T00:00:00"/>
    <s v="Yes"/>
    <s v="Retail"/>
    <s v="bengaluru"/>
    <s v="Bengaluru"/>
    <n v="1158.69"/>
    <s v="Invalid Profit"/>
    <s v="Exclude"/>
  </r>
  <r>
    <n v="4284"/>
    <s v="Men"/>
    <x v="3"/>
    <x v="10"/>
    <m/>
    <x v="2"/>
    <x v="4"/>
    <s v="No"/>
    <m/>
    <s v="Available"/>
    <n v="2953.43"/>
    <n v="0.1"/>
    <s v="Valid"/>
    <s v="Include"/>
    <n v="0"/>
    <s v="Insufficient Data"/>
    <s v="Missing Information"/>
    <s v="Exclude"/>
    <d v="2024-05-15T00:00:00"/>
    <d v="2024-05-15T00:00:00"/>
    <s v="Yes"/>
    <s v="Retail"/>
    <s v="Delhi"/>
    <s v="Delhi"/>
    <n v="2708.4"/>
    <s v="Valid Profit"/>
    <s v="Include"/>
  </r>
  <r>
    <n v="4285"/>
    <s v="Kids"/>
    <x v="2"/>
    <x v="7"/>
    <m/>
    <x v="2"/>
    <x v="4"/>
    <s v="No"/>
    <n v="4"/>
    <s v="Sold"/>
    <m/>
    <m/>
    <s v="Invalid"/>
    <s v="Exclude"/>
    <n v="0"/>
    <s v="Insufficient Data"/>
    <s v="Missing Information"/>
    <s v="Exclude"/>
    <d v="2024-11-28T00:00:00"/>
    <d v="2024-11-28T00:00:00"/>
    <s v="Yes"/>
    <s v="Retail"/>
    <s v="Pune"/>
    <s v="Pune"/>
    <n v="3380.53"/>
    <s v="Invalid Profit"/>
    <s v="Exclude"/>
  </r>
  <r>
    <n v="4286"/>
    <s v="Kids"/>
    <x v="1"/>
    <x v="1"/>
    <s v="L"/>
    <x v="0"/>
    <x v="1"/>
    <s v="Yes"/>
    <m/>
    <s v="Available"/>
    <n v="5385.78"/>
    <m/>
    <s v="Invalid"/>
    <s v="Exclude"/>
    <n v="0"/>
    <s v="Insufficient Data"/>
    <s v="Missing Information"/>
    <s v="Exclude"/>
    <d v="2025-06-08T00:00:00"/>
    <d v="2025-06-08T00:00:00"/>
    <s v="Yes"/>
    <s v="Online"/>
    <s v="Kolkata"/>
    <s v="Kolkata"/>
    <n v="840.25"/>
    <s v="Valid Profit"/>
    <s v="Include"/>
  </r>
  <r>
    <n v="4287"/>
    <s v="Kids"/>
    <x v="2"/>
    <x v="7"/>
    <n v="6"/>
    <x v="1"/>
    <x v="6"/>
    <s v="Yes"/>
    <n v="0"/>
    <s v="Available"/>
    <m/>
    <m/>
    <s v="Invalid"/>
    <s v="Exclude"/>
    <n v="0"/>
    <s v="Insufficient Data"/>
    <s v="Missing Information"/>
    <s v="Exclude"/>
    <m/>
    <s v="Missing Date"/>
    <s v="No"/>
    <s v="Retail"/>
    <s v="Kolkata"/>
    <s v="Kolkata"/>
    <n v="-157.55000000000001"/>
    <s v="Loss Making Sales"/>
    <s v="Exclude"/>
  </r>
  <r>
    <n v="4288"/>
    <s v="Kids"/>
    <x v="4"/>
    <x v="8"/>
    <m/>
    <x v="2"/>
    <x v="4"/>
    <s v="No"/>
    <m/>
    <s v="Available"/>
    <n v="6754.13"/>
    <m/>
    <s v="Invalid"/>
    <s v="Exclude"/>
    <n v="0"/>
    <s v="Insufficient Data"/>
    <s v="Missing Information"/>
    <s v="Exclude"/>
    <d v="2024-09-24T00:00:00"/>
    <d v="2024-09-24T00:00:00"/>
    <s v="Yes"/>
    <s v="Online"/>
    <s v="Hyderabad"/>
    <s v="Hyderabad"/>
    <n v="3737.27"/>
    <s v="Valid Profit"/>
    <s v="Include"/>
  </r>
  <r>
    <n v="4289"/>
    <s v="Men"/>
    <x v="2"/>
    <x v="7"/>
    <s v="L"/>
    <x v="0"/>
    <x v="1"/>
    <s v="Yes"/>
    <m/>
    <s v="Available"/>
    <m/>
    <n v="0.1"/>
    <s v="Valid"/>
    <s v="Include"/>
    <n v="0"/>
    <s v="Insufficient Data"/>
    <s v="Missing Information"/>
    <s v="Exclude"/>
    <m/>
    <s v="Missing Date"/>
    <s v="No"/>
    <s v="Retail"/>
    <s v="Delhi"/>
    <s v="Delhi"/>
    <n v="2164.64"/>
    <s v="Valid Profit"/>
    <s v="Include"/>
  </r>
  <r>
    <n v="4290"/>
    <s v="Kids"/>
    <x v="2"/>
    <x v="3"/>
    <m/>
    <x v="2"/>
    <x v="4"/>
    <s v="No"/>
    <n v="-1"/>
    <s v="Check Return/Refund"/>
    <m/>
    <m/>
    <s v="Invalid"/>
    <s v="Exclude"/>
    <n v="0"/>
    <s v="Insufficient Data"/>
    <s v="Missing Information"/>
    <s v="Exclude"/>
    <d v="2025-01-25T00:00:00"/>
    <d v="2025-01-25T00:00:00"/>
    <s v="Yes"/>
    <s v="Retail"/>
    <s v="Kolkata"/>
    <s v="Kolkata"/>
    <n v="698.53"/>
    <s v="Valid Profit"/>
    <s v="Include"/>
  </r>
  <r>
    <n v="4291"/>
    <s v="Women"/>
    <x v="1"/>
    <x v="15"/>
    <s v="XL"/>
    <x v="0"/>
    <x v="2"/>
    <s v="Yes"/>
    <m/>
    <s v="Available"/>
    <n v="9306.5400000000009"/>
    <m/>
    <s v="Invalid"/>
    <s v="Exclude"/>
    <n v="0"/>
    <s v="Insufficient Data"/>
    <s v="Missing Information"/>
    <s v="Exclude"/>
    <m/>
    <s v="Missing Date"/>
    <s v="No"/>
    <s v="Retail"/>
    <s v="Delhi"/>
    <s v="Delhi"/>
    <n v="-25.67"/>
    <s v="Loss Making Sales"/>
    <s v="Exclude"/>
  </r>
  <r>
    <n v="4292"/>
    <s v="Men"/>
    <x v="0"/>
    <x v="14"/>
    <s v="L"/>
    <x v="0"/>
    <x v="1"/>
    <s v="Yes"/>
    <n v="2"/>
    <s v="Sold"/>
    <m/>
    <n v="0.23"/>
    <s v="Valid"/>
    <s v="Include"/>
    <n v="0"/>
    <s v="Insufficient Data"/>
    <s v="Missing Information"/>
    <s v="Exclude"/>
    <d v="2024-11-24T00:00:00"/>
    <d v="2024-11-24T00:00:00"/>
    <s v="Yes"/>
    <s v="Online"/>
    <s v="Delhi"/>
    <s v="Delhi"/>
    <n v="1328.75"/>
    <s v="Valid Profit"/>
    <s v="Include"/>
  </r>
  <r>
    <n v="4293"/>
    <s v="Women"/>
    <x v="4"/>
    <x v="12"/>
    <s v="XL"/>
    <x v="0"/>
    <x v="2"/>
    <s v="Yes"/>
    <n v="0"/>
    <s v="Available"/>
    <m/>
    <m/>
    <s v="Invalid"/>
    <s v="Exclude"/>
    <n v="0"/>
    <s v="Insufficient Data"/>
    <s v="Missing Information"/>
    <s v="Exclude"/>
    <d v="2025-03-20T00:00:00"/>
    <d v="2025-03-20T00:00:00"/>
    <s v="Yes"/>
    <s v="Retail"/>
    <s v="Delhi"/>
    <s v="Delhi"/>
    <n v="635.45000000000005"/>
    <s v="Valid Profit"/>
    <s v="Include"/>
  </r>
  <r>
    <n v="4294"/>
    <s v="Women"/>
    <x v="1"/>
    <x v="2"/>
    <m/>
    <x v="2"/>
    <x v="4"/>
    <s v="No"/>
    <m/>
    <s v="Available"/>
    <n v="5238.91"/>
    <m/>
    <s v="Invalid"/>
    <s v="Exclude"/>
    <n v="0"/>
    <s v="Insufficient Data"/>
    <s v="Missing Information"/>
    <s v="Exclude"/>
    <d v="2025-01-16T00:00:00"/>
    <d v="2025-01-16T00:00:00"/>
    <s v="Yes"/>
    <s v="Online"/>
    <s v="Kolkata"/>
    <s v="Kolkata"/>
    <n v="1217.07"/>
    <s v="Valid Profit"/>
    <s v="Include"/>
  </r>
  <r>
    <n v="4295"/>
    <s v="Women"/>
    <x v="4"/>
    <x v="8"/>
    <n v="10"/>
    <x v="1"/>
    <x v="9"/>
    <s v="Yes"/>
    <n v="4"/>
    <s v="Sold"/>
    <n v="4469.12"/>
    <m/>
    <s v="Invalid"/>
    <s v="Exclude"/>
    <n v="0"/>
    <n v="17876.48"/>
    <s v="Valid Revenue"/>
    <s v="Include"/>
    <d v="2025-03-15T00:00:00"/>
    <d v="2025-03-15T00:00:00"/>
    <s v="Yes"/>
    <s v="Retail"/>
    <s v="Mumbai"/>
    <s v="Mumbai"/>
    <n v="-1033.4100000000001"/>
    <s v="Loss Making Sales"/>
    <s v="Exclude"/>
  </r>
  <r>
    <n v="4296"/>
    <s v="Women"/>
    <x v="2"/>
    <x v="7"/>
    <n v="7"/>
    <x v="1"/>
    <x v="8"/>
    <s v="Yes"/>
    <n v="3"/>
    <s v="Sold"/>
    <n v="4121.58"/>
    <m/>
    <s v="Invalid"/>
    <s v="Exclude"/>
    <n v="0"/>
    <n v="12364.74"/>
    <s v="Valid Revenue"/>
    <s v="Include"/>
    <m/>
    <s v="Missing Date"/>
    <s v="No"/>
    <s v="Online"/>
    <s v="Mumbai"/>
    <s v="Mumbai"/>
    <n v="3702.74"/>
    <s v="Valid Profit"/>
    <s v="Include"/>
  </r>
  <r>
    <n v="4297"/>
    <s v="Women"/>
    <x v="3"/>
    <x v="4"/>
    <s v="L"/>
    <x v="0"/>
    <x v="1"/>
    <s v="Yes"/>
    <m/>
    <s v="Available"/>
    <m/>
    <m/>
    <s v="Invalid"/>
    <s v="Exclude"/>
    <n v="0"/>
    <s v="Insufficient Data"/>
    <s v="Missing Information"/>
    <s v="Exclude"/>
    <d v="2025-03-06T00:00:00"/>
    <d v="2025-03-06T00:00:00"/>
    <s v="Yes"/>
    <s v="Online"/>
    <s v="Kolkata"/>
    <s v="Kolkata"/>
    <n v="1123.18"/>
    <s v="Valid Profit"/>
    <s v="Include"/>
  </r>
  <r>
    <n v="4298"/>
    <s v="Men"/>
    <x v="3"/>
    <x v="4"/>
    <m/>
    <x v="2"/>
    <x v="4"/>
    <s v="No"/>
    <n v="4"/>
    <s v="Sold"/>
    <m/>
    <n v="0.37"/>
    <s v="Valid"/>
    <s v="Include"/>
    <n v="0"/>
    <s v="Insufficient Data"/>
    <s v="Missing Information"/>
    <s v="Exclude"/>
    <d v="2024-08-13T00:00:00"/>
    <d v="2024-08-13T00:00:00"/>
    <s v="Yes"/>
    <s v="Online"/>
    <s v="Mumbai"/>
    <s v="Mumbai"/>
    <n v="1574.59"/>
    <s v="Valid Profit"/>
    <s v="Include"/>
  </r>
  <r>
    <n v="4299"/>
    <s v="Kids"/>
    <x v="3"/>
    <x v="11"/>
    <m/>
    <x v="2"/>
    <x v="4"/>
    <s v="No"/>
    <m/>
    <s v="Available"/>
    <m/>
    <m/>
    <s v="Invalid"/>
    <s v="Exclude"/>
    <n v="0"/>
    <s v="Insufficient Data"/>
    <s v="Missing Information"/>
    <s v="Exclude"/>
    <d v="2025-06-14T00:00:00"/>
    <d v="2025-06-14T00:00:00"/>
    <s v="Yes"/>
    <s v="Online"/>
    <s v="Pune"/>
    <s v="Pune"/>
    <n v="3967.64"/>
    <s v="Valid Profit"/>
    <s v="Include"/>
  </r>
  <r>
    <n v="4300"/>
    <s v="Kids"/>
    <x v="4"/>
    <x v="13"/>
    <m/>
    <x v="2"/>
    <x v="4"/>
    <s v="No"/>
    <m/>
    <s v="Available"/>
    <m/>
    <m/>
    <s v="Invalid"/>
    <s v="Exclude"/>
    <n v="0"/>
    <s v="Insufficient Data"/>
    <s v="Missing Information"/>
    <s v="Exclude"/>
    <d v="2024-12-27T00:00:00"/>
    <d v="2024-12-27T00:00:00"/>
    <s v="Yes"/>
    <s v="Online"/>
    <s v="Kolkata"/>
    <s v="Kolkata"/>
    <n v="1868.82"/>
    <s v="Valid Profit"/>
    <s v="Include"/>
  </r>
  <r>
    <n v="2026"/>
    <s v="Kids"/>
    <x v="0"/>
    <x v="14"/>
    <m/>
    <x v="2"/>
    <x v="4"/>
    <s v="No"/>
    <m/>
    <s v="Available"/>
    <m/>
    <m/>
    <s v="Invalid"/>
    <s v="Exclude"/>
    <n v="0"/>
    <s v="Insufficient Data"/>
    <s v="Missing Information"/>
    <s v="Exclude"/>
    <d v="2024-01-05T00:00:00"/>
    <d v="2024-01-05T00:00:00"/>
    <s v="Yes"/>
    <s v="Online"/>
    <s v="Kolkata"/>
    <s v="Kolkata"/>
    <n v="-264.64999999999998"/>
    <s v="Loss Making Sales"/>
    <s v="Exclude"/>
  </r>
  <r>
    <n v="4302"/>
    <s v="Kids"/>
    <x v="0"/>
    <x v="5"/>
    <n v="11"/>
    <x v="1"/>
    <x v="3"/>
    <s v="Yes"/>
    <m/>
    <s v="Available"/>
    <m/>
    <m/>
    <s v="Invalid"/>
    <s v="Exclude"/>
    <n v="0"/>
    <s v="Insufficient Data"/>
    <s v="Missing Information"/>
    <s v="Exclude"/>
    <d v="2025-06-03T00:00:00"/>
    <d v="2025-06-03T00:00:00"/>
    <s v="Yes"/>
    <s v="Retail"/>
    <s v="Pune"/>
    <s v="Pune"/>
    <n v="3813.44"/>
    <s v="Valid Profit"/>
    <s v="Include"/>
  </r>
  <r>
    <n v="4303"/>
    <s v="Men"/>
    <x v="1"/>
    <x v="15"/>
    <s v="L"/>
    <x v="0"/>
    <x v="1"/>
    <s v="Yes"/>
    <m/>
    <s v="Available"/>
    <n v="7587.07"/>
    <m/>
    <s v="Invalid"/>
    <s v="Exclude"/>
    <n v="0"/>
    <s v="Insufficient Data"/>
    <s v="Missing Information"/>
    <s v="Exclude"/>
    <d v="2024-07-21T00:00:00"/>
    <d v="2024-07-21T00:00:00"/>
    <s v="Yes"/>
    <s v="Online"/>
    <s v="bengaluru"/>
    <s v="Bengaluru"/>
    <n v="-1131.99"/>
    <s v="Loss Making Sales"/>
    <s v="Exclude"/>
  </r>
  <r>
    <n v="4304"/>
    <s v="Kids"/>
    <x v="4"/>
    <x v="12"/>
    <s v="L"/>
    <x v="0"/>
    <x v="1"/>
    <s v="Yes"/>
    <m/>
    <s v="Available"/>
    <n v="4877.24"/>
    <m/>
    <s v="Invalid"/>
    <s v="Exclude"/>
    <n v="0"/>
    <s v="Insufficient Data"/>
    <s v="Missing Information"/>
    <s v="Exclude"/>
    <d v="2024-07-07T00:00:00"/>
    <d v="2024-07-07T00:00:00"/>
    <s v="Yes"/>
    <s v="Retail"/>
    <s v="Hyderabad"/>
    <s v="Hyderabad"/>
    <n v="2692.2"/>
    <s v="Valid Profit"/>
    <s v="Include"/>
  </r>
  <r>
    <n v="4305"/>
    <s v="Women"/>
    <x v="2"/>
    <x v="7"/>
    <s v="M"/>
    <x v="0"/>
    <x v="0"/>
    <s v="Yes"/>
    <m/>
    <s v="Available"/>
    <n v="2270.5700000000002"/>
    <m/>
    <s v="Invalid"/>
    <s v="Exclude"/>
    <n v="0"/>
    <s v="Insufficient Data"/>
    <s v="Missing Information"/>
    <s v="Exclude"/>
    <d v="2024-12-07T00:00:00"/>
    <d v="2024-12-07T00:00:00"/>
    <s v="Yes"/>
    <s v="Retail"/>
    <s v="bengaluru"/>
    <s v="Bengaluru"/>
    <n v="-331.09"/>
    <s v="Loss Making Sales"/>
    <s v="Exclude"/>
  </r>
  <r>
    <n v="4306"/>
    <s v="Kids"/>
    <x v="4"/>
    <x v="8"/>
    <s v="M"/>
    <x v="0"/>
    <x v="0"/>
    <s v="Yes"/>
    <m/>
    <s v="Available"/>
    <m/>
    <m/>
    <s v="Invalid"/>
    <s v="Exclude"/>
    <n v="0"/>
    <s v="Insufficient Data"/>
    <s v="Missing Information"/>
    <s v="Exclude"/>
    <d v="2024-09-21T00:00:00"/>
    <d v="2024-09-21T00:00:00"/>
    <s v="Yes"/>
    <s v="Retail"/>
    <s v="bengaluru"/>
    <s v="Bengaluru"/>
    <n v="867.77"/>
    <s v="Valid Profit"/>
    <s v="Include"/>
  </r>
  <r>
    <n v="4307"/>
    <s v="Women"/>
    <x v="0"/>
    <x v="0"/>
    <n v="7"/>
    <x v="1"/>
    <x v="8"/>
    <s v="Yes"/>
    <m/>
    <s v="Available"/>
    <n v="6767.5"/>
    <m/>
    <s v="Invalid"/>
    <s v="Exclude"/>
    <n v="0"/>
    <s v="Insufficient Data"/>
    <s v="Missing Information"/>
    <s v="Exclude"/>
    <m/>
    <s v="Missing Date"/>
    <s v="No"/>
    <s v="Retail"/>
    <s v="Delhi"/>
    <s v="Delhi"/>
    <n v="1311.71"/>
    <s v="Valid Profit"/>
    <s v="Include"/>
  </r>
  <r>
    <n v="4308"/>
    <s v="Men"/>
    <x v="4"/>
    <x v="19"/>
    <s v="XL"/>
    <x v="0"/>
    <x v="2"/>
    <s v="Yes"/>
    <m/>
    <s v="Available"/>
    <m/>
    <n v="0.21"/>
    <s v="Valid"/>
    <s v="Include"/>
    <n v="0"/>
    <s v="Insufficient Data"/>
    <s v="Missing Information"/>
    <s v="Exclude"/>
    <d v="2025-06-05T00:00:00"/>
    <d v="2025-06-05T00:00:00"/>
    <s v="Yes"/>
    <s v="Retail"/>
    <s v="Pune"/>
    <s v="Pune"/>
    <n v="982.03"/>
    <s v="Valid Profit"/>
    <s v="Include"/>
  </r>
  <r>
    <n v="4309"/>
    <s v="Women"/>
    <x v="0"/>
    <x v="9"/>
    <s v="M"/>
    <x v="0"/>
    <x v="0"/>
    <s v="Yes"/>
    <n v="0"/>
    <s v="Available"/>
    <m/>
    <n v="0.12"/>
    <s v="Valid"/>
    <s v="Include"/>
    <n v="0"/>
    <s v="Insufficient Data"/>
    <s v="Missing Information"/>
    <s v="Exclude"/>
    <d v="2025-06-18T00:00:00"/>
    <d v="2025-06-18T00:00:00"/>
    <s v="Yes"/>
    <s v="Online"/>
    <s v="Pune"/>
    <s v="Pune"/>
    <n v="-9.44"/>
    <s v="Loss Making Sales"/>
    <s v="Exclude"/>
  </r>
  <r>
    <n v="4310"/>
    <s v="Kids"/>
    <x v="4"/>
    <x v="13"/>
    <s v="XL"/>
    <x v="0"/>
    <x v="2"/>
    <s v="Yes"/>
    <n v="0"/>
    <s v="Available"/>
    <n v="9745.69"/>
    <n v="0.16"/>
    <s v="Valid"/>
    <s v="Include"/>
    <n v="0"/>
    <n v="0"/>
    <s v="No Recorded Revenue"/>
    <s v="Exclude"/>
    <d v="2025-06-17T00:00:00"/>
    <d v="2025-06-17T00:00:00"/>
    <s v="Yes"/>
    <s v="Retail"/>
    <s v="Delhi"/>
    <s v="Delhi"/>
    <n v="138.5"/>
    <s v="Invalid Profit"/>
    <s v="Exclude"/>
  </r>
  <r>
    <n v="4311"/>
    <s v="Men"/>
    <x v="0"/>
    <x v="0"/>
    <s v="L"/>
    <x v="0"/>
    <x v="1"/>
    <s v="Yes"/>
    <n v="3"/>
    <s v="Sold"/>
    <m/>
    <n v="0.46"/>
    <s v="Valid"/>
    <s v="Include"/>
    <n v="0"/>
    <s v="Insufficient Data"/>
    <s v="Missing Information"/>
    <s v="Exclude"/>
    <d v="2023-08-16T00:00:00"/>
    <d v="2023-08-16T00:00:00"/>
    <s v="Yes"/>
    <s v="Retail"/>
    <s v="bengaluru"/>
    <s v="Bengaluru"/>
    <n v="2595.5100000000002"/>
    <s v="Valid Profit"/>
    <s v="Include"/>
  </r>
  <r>
    <n v="4312"/>
    <s v="Kids"/>
    <x v="0"/>
    <x v="0"/>
    <m/>
    <x v="2"/>
    <x v="4"/>
    <s v="No"/>
    <m/>
    <s v="Available"/>
    <n v="7889.36"/>
    <m/>
    <s v="Invalid"/>
    <s v="Exclude"/>
    <n v="0"/>
    <s v="Insufficient Data"/>
    <s v="Missing Information"/>
    <s v="Exclude"/>
    <m/>
    <s v="Missing Date"/>
    <s v="No"/>
    <s v="Online"/>
    <s v="Delhi"/>
    <s v="Delhi"/>
    <n v="521.96"/>
    <s v="Invalid Profit"/>
    <s v="Exclude"/>
  </r>
  <r>
    <n v="4313"/>
    <s v="Women"/>
    <x v="1"/>
    <x v="1"/>
    <n v="8"/>
    <x v="1"/>
    <x v="10"/>
    <s v="Yes"/>
    <m/>
    <s v="Available"/>
    <m/>
    <m/>
    <s v="Invalid"/>
    <s v="Exclude"/>
    <n v="0"/>
    <s v="Insufficient Data"/>
    <s v="Missing Information"/>
    <s v="Exclude"/>
    <m/>
    <s v="Missing Date"/>
    <s v="No"/>
    <s v="Retail"/>
    <s v="bengaluru"/>
    <s v="Bengaluru"/>
    <n v="3611.15"/>
    <s v="Valid Profit"/>
    <s v="Include"/>
  </r>
  <r>
    <n v="4314"/>
    <s v="Kids"/>
    <x v="2"/>
    <x v="3"/>
    <m/>
    <x v="2"/>
    <x v="4"/>
    <s v="No"/>
    <n v="4"/>
    <s v="Sold"/>
    <n v="8823.8799999999992"/>
    <m/>
    <s v="Invalid"/>
    <s v="Exclude"/>
    <n v="0"/>
    <n v="35295.519999999997"/>
    <s v="Valid Revenue"/>
    <s v="Include"/>
    <d v="2025-07-22T00:00:00"/>
    <d v="2025-07-22T00:00:00"/>
    <s v="Yes"/>
    <s v="Online"/>
    <s v="Hyderabad"/>
    <s v="Hyderabad"/>
    <n v="573.58000000000004"/>
    <s v="Valid Profit"/>
    <s v="Include"/>
  </r>
  <r>
    <n v="4315"/>
    <s v="Women"/>
    <x v="2"/>
    <x v="17"/>
    <s v="M"/>
    <x v="0"/>
    <x v="0"/>
    <s v="Yes"/>
    <n v="4"/>
    <s v="Sold"/>
    <n v="4080.51"/>
    <m/>
    <s v="Invalid"/>
    <s v="Exclude"/>
    <n v="0"/>
    <n v="16322.04"/>
    <s v="Valid Revenue"/>
    <s v="Include"/>
    <d v="2024-03-04T00:00:00"/>
    <d v="2024-03-04T00:00:00"/>
    <s v="Yes"/>
    <s v="Retail"/>
    <s v="Pune"/>
    <s v="Pune"/>
    <n v="3322.21"/>
    <s v="Valid Profit"/>
    <s v="Include"/>
  </r>
  <r>
    <n v="4316"/>
    <s v="Men"/>
    <x v="3"/>
    <x v="4"/>
    <s v="XL"/>
    <x v="0"/>
    <x v="2"/>
    <s v="Yes"/>
    <m/>
    <s v="Available"/>
    <m/>
    <m/>
    <s v="Invalid"/>
    <s v="Exclude"/>
    <n v="0"/>
    <s v="Insufficient Data"/>
    <s v="Missing Information"/>
    <s v="Exclude"/>
    <d v="2024-01-04T00:00:00"/>
    <d v="2024-01-04T00:00:00"/>
    <s v="Yes"/>
    <s v="Retail"/>
    <s v="Hyderabad"/>
    <s v="Hyderabad"/>
    <n v="405.43"/>
    <s v="Valid Profit"/>
    <s v="Include"/>
  </r>
  <r>
    <n v="4317"/>
    <s v="Kids"/>
    <x v="2"/>
    <x v="3"/>
    <s v="L"/>
    <x v="0"/>
    <x v="1"/>
    <s v="Yes"/>
    <m/>
    <s v="Available"/>
    <n v="9623.5300000000007"/>
    <m/>
    <s v="Invalid"/>
    <s v="Exclude"/>
    <n v="0"/>
    <s v="Insufficient Data"/>
    <s v="Missing Information"/>
    <s v="Exclude"/>
    <d v="2024-10-15T00:00:00"/>
    <d v="2024-10-15T00:00:00"/>
    <s v="Yes"/>
    <s v="Retail"/>
    <s v="Bangalore"/>
    <s v="Bangalore"/>
    <n v="-448.89"/>
    <s v="Loss Making Sales"/>
    <s v="Exclude"/>
  </r>
  <r>
    <n v="4318"/>
    <s v="Women"/>
    <x v="4"/>
    <x v="12"/>
    <n v="11"/>
    <x v="1"/>
    <x v="3"/>
    <s v="Yes"/>
    <n v="-1"/>
    <s v="Check Return/Refund"/>
    <m/>
    <m/>
    <s v="Invalid"/>
    <s v="Exclude"/>
    <n v="0"/>
    <s v="Insufficient Data"/>
    <s v="Missing Information"/>
    <s v="Exclude"/>
    <d v="2024-10-16T00:00:00"/>
    <d v="2024-10-16T00:00:00"/>
    <s v="Yes"/>
    <s v="Retail"/>
    <s v="Kolkata"/>
    <s v="Kolkata"/>
    <n v="883.91"/>
    <s v="Valid Profit"/>
    <s v="Include"/>
  </r>
  <r>
    <n v="2027"/>
    <s v="Men"/>
    <x v="0"/>
    <x v="0"/>
    <s v="L"/>
    <x v="0"/>
    <x v="1"/>
    <s v="Yes"/>
    <n v="0"/>
    <s v="Available"/>
    <m/>
    <n v="0.08"/>
    <s v="Valid"/>
    <s v="Include"/>
    <n v="0"/>
    <s v="Insufficient Data"/>
    <s v="Missing Information"/>
    <s v="Exclude"/>
    <d v="2024-11-14T00:00:00"/>
    <d v="2024-11-14T00:00:00"/>
    <s v="Yes"/>
    <s v="Retail"/>
    <s v="Kolkata"/>
    <s v="Kolkata"/>
    <n v="126.1"/>
    <s v="Valid Profit"/>
    <s v="Include"/>
  </r>
  <r>
    <n v="4320"/>
    <s v="Women"/>
    <x v="0"/>
    <x v="0"/>
    <n v="11"/>
    <x v="1"/>
    <x v="3"/>
    <s v="Yes"/>
    <m/>
    <s v="Available"/>
    <m/>
    <m/>
    <s v="Invalid"/>
    <s v="Exclude"/>
    <n v="0"/>
    <s v="Insufficient Data"/>
    <s v="Missing Information"/>
    <s v="Exclude"/>
    <d v="2024-09-27T00:00:00"/>
    <d v="2024-09-27T00:00:00"/>
    <s v="Yes"/>
    <s v="Online"/>
    <s v="Delhi"/>
    <s v="Delhi"/>
    <n v="1848.29"/>
    <s v="Valid Profit"/>
    <s v="Include"/>
  </r>
  <r>
    <n v="4321"/>
    <s v="Kids"/>
    <x v="3"/>
    <x v="11"/>
    <s v="XL"/>
    <x v="0"/>
    <x v="2"/>
    <s v="Yes"/>
    <m/>
    <s v="Available"/>
    <n v="6646.84"/>
    <m/>
    <s v="Invalid"/>
    <s v="Exclude"/>
    <n v="0"/>
    <s v="Insufficient Data"/>
    <s v="Missing Information"/>
    <s v="Exclude"/>
    <d v="2024-01-15T00:00:00"/>
    <d v="2024-01-15T00:00:00"/>
    <s v="Yes"/>
    <s v="Online"/>
    <s v="Mumbai"/>
    <s v="Mumbai"/>
    <n v="2210.19"/>
    <s v="Valid Profit"/>
    <s v="Include"/>
  </r>
  <r>
    <n v="4322"/>
    <s v="Women"/>
    <x v="2"/>
    <x v="7"/>
    <s v="M"/>
    <x v="0"/>
    <x v="0"/>
    <s v="Yes"/>
    <m/>
    <s v="Available"/>
    <m/>
    <m/>
    <s v="Invalid"/>
    <s v="Exclude"/>
    <n v="0"/>
    <s v="Insufficient Data"/>
    <s v="Missing Information"/>
    <s v="Exclude"/>
    <d v="2025-01-20T00:00:00"/>
    <d v="2025-01-20T00:00:00"/>
    <s v="Yes"/>
    <s v="Online"/>
    <s v="Mumbai"/>
    <s v="Mumbai"/>
    <n v="1939.05"/>
    <s v="Valid Profit"/>
    <s v="Include"/>
  </r>
  <r>
    <n v="4323"/>
    <s v="Men"/>
    <x v="2"/>
    <x v="18"/>
    <s v="M"/>
    <x v="0"/>
    <x v="0"/>
    <s v="Yes"/>
    <m/>
    <s v="Available"/>
    <n v="8526.42"/>
    <n v="1.02"/>
    <s v="Invalid"/>
    <s v="Exclude"/>
    <n v="0"/>
    <s v="Insufficient Data"/>
    <s v="Missing Information"/>
    <s v="Exclude"/>
    <d v="2024-10-26T00:00:00"/>
    <d v="2024-10-26T00:00:00"/>
    <s v="Yes"/>
    <s v="Retail"/>
    <s v="Delhi"/>
    <s v="Delhi"/>
    <n v="3573.83"/>
    <s v="Valid Profit"/>
    <s v="Include"/>
  </r>
  <r>
    <n v="4324"/>
    <s v="Women"/>
    <x v="1"/>
    <x v="1"/>
    <n v="7"/>
    <x v="1"/>
    <x v="8"/>
    <s v="Yes"/>
    <n v="0"/>
    <s v="Available"/>
    <m/>
    <m/>
    <s v="Invalid"/>
    <s v="Exclude"/>
    <n v="0"/>
    <s v="Insufficient Data"/>
    <s v="Missing Information"/>
    <s v="Exclude"/>
    <m/>
    <s v="Missing Date"/>
    <s v="No"/>
    <s v="Retail"/>
    <s v="Mumbai"/>
    <s v="Mumbai"/>
    <n v="920.34"/>
    <s v="Valid Profit"/>
    <s v="Include"/>
  </r>
  <r>
    <n v="4325"/>
    <s v="Men"/>
    <x v="4"/>
    <x v="13"/>
    <s v="L"/>
    <x v="0"/>
    <x v="1"/>
    <s v="Yes"/>
    <m/>
    <s v="Available"/>
    <m/>
    <m/>
    <s v="Invalid"/>
    <s v="Exclude"/>
    <n v="0"/>
    <s v="Insufficient Data"/>
    <s v="Missing Information"/>
    <s v="Exclude"/>
    <d v="2025-01-15T00:00:00"/>
    <d v="2025-01-15T00:00:00"/>
    <s v="Yes"/>
    <s v="Retail"/>
    <s v="Bangalore"/>
    <s v="Bangalore"/>
    <n v="-402.21"/>
    <s v="Loss Making Sales"/>
    <s v="Exclude"/>
  </r>
  <r>
    <n v="4326"/>
    <s v="Women"/>
    <x v="2"/>
    <x v="18"/>
    <s v="XL"/>
    <x v="0"/>
    <x v="2"/>
    <s v="Yes"/>
    <n v="0"/>
    <s v="Available"/>
    <n v="9604.84"/>
    <n v="0.31"/>
    <s v="Valid"/>
    <s v="Include"/>
    <n v="0"/>
    <n v="0"/>
    <s v="No Recorded Revenue"/>
    <s v="Exclude"/>
    <d v="2024-06-06T00:00:00"/>
    <d v="2024-06-06T00:00:00"/>
    <s v="Yes"/>
    <s v="Retail"/>
    <s v="Delhi"/>
    <s v="Delhi"/>
    <n v="-143.11000000000001"/>
    <s v="Loss Making Sales"/>
    <s v="Exclude"/>
  </r>
  <r>
    <n v="4327"/>
    <s v="Men"/>
    <x v="0"/>
    <x v="0"/>
    <m/>
    <x v="2"/>
    <x v="4"/>
    <s v="No"/>
    <n v="-1"/>
    <s v="Check Return/Refund"/>
    <n v="6348.4"/>
    <m/>
    <s v="Invalid"/>
    <s v="Exclude"/>
    <n v="0"/>
    <n v="-6348.4"/>
    <s v="Negative Revenue"/>
    <s v="Exclude"/>
    <d v="2024-12-15T00:00:00"/>
    <d v="2024-12-15T00:00:00"/>
    <s v="Yes"/>
    <s v="Retail"/>
    <s v="Pune"/>
    <s v="Pune"/>
    <n v="1249.1500000000001"/>
    <s v="Invalid Profit"/>
    <s v="Exclude"/>
  </r>
  <r>
    <n v="4328"/>
    <s v="Men"/>
    <x v="4"/>
    <x v="13"/>
    <m/>
    <x v="2"/>
    <x v="4"/>
    <s v="No"/>
    <m/>
    <s v="Available"/>
    <n v="3943.71"/>
    <m/>
    <s v="Invalid"/>
    <s v="Exclude"/>
    <n v="0"/>
    <s v="Insufficient Data"/>
    <s v="Missing Information"/>
    <s v="Exclude"/>
    <d v="2025-04-29T00:00:00"/>
    <d v="2025-04-29T00:00:00"/>
    <s v="Yes"/>
    <s v="Online"/>
    <s v="Hyderabad"/>
    <s v="Hyderabad"/>
    <n v="2631.07"/>
    <s v="Valid Profit"/>
    <s v="Include"/>
  </r>
  <r>
    <n v="2003"/>
    <s v="Men"/>
    <x v="2"/>
    <x v="3"/>
    <s v="M"/>
    <x v="0"/>
    <x v="0"/>
    <s v="Yes"/>
    <n v="3"/>
    <s v="Sold"/>
    <m/>
    <n v="0.36"/>
    <s v="Valid"/>
    <s v="Include"/>
    <n v="0"/>
    <s v="Insufficient Data"/>
    <s v="Missing Information"/>
    <s v="Exclude"/>
    <d v="2024-08-16T00:00:00"/>
    <d v="2024-08-16T00:00:00"/>
    <s v="Yes"/>
    <s v="Retail"/>
    <s v="Delhi"/>
    <s v="Delhi"/>
    <n v="1884.04"/>
    <s v="Invalid Profit"/>
    <s v="Exclude"/>
  </r>
  <r>
    <n v="4330"/>
    <s v="Kids"/>
    <x v="2"/>
    <x v="18"/>
    <s v="M"/>
    <x v="0"/>
    <x v="0"/>
    <s v="Yes"/>
    <n v="1"/>
    <s v="Sold"/>
    <n v="4087.76"/>
    <m/>
    <s v="Invalid"/>
    <s v="Exclude"/>
    <n v="0"/>
    <n v="4087.76"/>
    <s v="Valid Revenue"/>
    <s v="Include"/>
    <d v="2025-07-17T00:00:00"/>
    <d v="2025-07-17T00:00:00"/>
    <s v="Yes"/>
    <s v="Retail"/>
    <s v="bengaluru"/>
    <s v="Bengaluru"/>
    <n v="-831.23"/>
    <s v="Loss Making Sales"/>
    <s v="Exclude"/>
  </r>
  <r>
    <n v="4331"/>
    <s v="Women"/>
    <x v="0"/>
    <x v="0"/>
    <m/>
    <x v="2"/>
    <x v="4"/>
    <s v="No"/>
    <n v="2"/>
    <s v="Sold"/>
    <n v="4574.53"/>
    <n v="0.04"/>
    <s v="Valid"/>
    <s v="Include"/>
    <n v="8783.1"/>
    <n v="8783.0975999999991"/>
    <s v="Valid Revenue"/>
    <s v="Include"/>
    <d v="2025-01-03T00:00:00"/>
    <d v="2025-01-03T00:00:00"/>
    <s v="Yes"/>
    <s v="Retail"/>
    <s v="Kolkata"/>
    <s v="Kolkata"/>
    <n v="3534.47"/>
    <s v="Valid Profit"/>
    <s v="Include"/>
  </r>
  <r>
    <n v="4332"/>
    <s v="Women"/>
    <x v="3"/>
    <x v="16"/>
    <m/>
    <x v="2"/>
    <x v="4"/>
    <s v="No"/>
    <m/>
    <s v="Available"/>
    <m/>
    <n v="0.12"/>
    <s v="Valid"/>
    <s v="Include"/>
    <n v="0"/>
    <s v="Insufficient Data"/>
    <s v="Missing Information"/>
    <s v="Exclude"/>
    <d v="2024-09-24T00:00:00"/>
    <d v="2024-09-24T00:00:00"/>
    <s v="Yes"/>
    <s v="Online"/>
    <s v="Delhi"/>
    <s v="Delhi"/>
    <n v="2181.1"/>
    <s v="Valid Profit"/>
    <s v="Include"/>
  </r>
  <r>
    <n v="4333"/>
    <s v="Men"/>
    <x v="2"/>
    <x v="3"/>
    <m/>
    <x v="2"/>
    <x v="4"/>
    <s v="No"/>
    <m/>
    <s v="Available"/>
    <n v="5179.28"/>
    <m/>
    <s v="Invalid"/>
    <s v="Exclude"/>
    <n v="0"/>
    <s v="Insufficient Data"/>
    <s v="Missing Information"/>
    <s v="Exclude"/>
    <d v="2025-06-04T00:00:00"/>
    <d v="2025-06-04T00:00:00"/>
    <s v="Yes"/>
    <s v="Retail"/>
    <s v="Mumbai"/>
    <s v="Mumbai"/>
    <n v="3256.38"/>
    <s v="Valid Profit"/>
    <s v="Include"/>
  </r>
  <r>
    <n v="4334"/>
    <s v="Kids"/>
    <x v="4"/>
    <x v="8"/>
    <m/>
    <x v="2"/>
    <x v="4"/>
    <s v="No"/>
    <m/>
    <s v="Available"/>
    <n v="4393.46"/>
    <m/>
    <s v="Invalid"/>
    <s v="Exclude"/>
    <n v="0"/>
    <s v="Insufficient Data"/>
    <s v="Missing Information"/>
    <s v="Exclude"/>
    <d v="2024-08-12T00:00:00"/>
    <d v="2024-08-12T00:00:00"/>
    <s v="Yes"/>
    <s v="Online"/>
    <s v="Kolkata"/>
    <s v="Kolkata"/>
    <n v="2432.09"/>
    <s v="Valid Profit"/>
    <s v="Include"/>
  </r>
  <r>
    <n v="4335"/>
    <s v="Kids"/>
    <x v="3"/>
    <x v="10"/>
    <m/>
    <x v="2"/>
    <x v="4"/>
    <s v="No"/>
    <m/>
    <s v="Available"/>
    <m/>
    <m/>
    <s v="Invalid"/>
    <s v="Exclude"/>
    <n v="0"/>
    <s v="Insufficient Data"/>
    <s v="Missing Information"/>
    <s v="Exclude"/>
    <d v="2025-06-30T00:00:00"/>
    <d v="2025-06-30T00:00:00"/>
    <s v="Yes"/>
    <s v="Online"/>
    <s v="Kolkata"/>
    <s v="Kolkata"/>
    <n v="133.01"/>
    <s v="Valid Profit"/>
    <s v="Include"/>
  </r>
  <r>
    <n v="4336"/>
    <s v="Men"/>
    <x v="1"/>
    <x v="15"/>
    <s v="XL"/>
    <x v="0"/>
    <x v="2"/>
    <s v="Yes"/>
    <n v="-1"/>
    <s v="Check Return/Refund"/>
    <n v="7120.57"/>
    <n v="0.09"/>
    <s v="Valid"/>
    <s v="Include"/>
    <n v="-6479.72"/>
    <n v="-6479.7187000000004"/>
    <s v="Negative Revenue"/>
    <s v="Exclude"/>
    <m/>
    <s v="Missing Date"/>
    <s v="No"/>
    <s v="Retail"/>
    <s v="Pune"/>
    <s v="Pune"/>
    <n v="1916.22"/>
    <s v="Invalid Profit"/>
    <s v="Exclude"/>
  </r>
  <r>
    <n v="4337"/>
    <s v="Women"/>
    <x v="2"/>
    <x v="3"/>
    <m/>
    <x v="2"/>
    <x v="4"/>
    <s v="No"/>
    <m/>
    <s v="Available"/>
    <m/>
    <m/>
    <s v="Invalid"/>
    <s v="Exclude"/>
    <n v="0"/>
    <s v="Insufficient Data"/>
    <s v="Missing Information"/>
    <s v="Exclude"/>
    <m/>
    <s v="Missing Date"/>
    <s v="No"/>
    <s v="Online"/>
    <s v="Mumbai"/>
    <s v="Mumbai"/>
    <n v="2735.14"/>
    <s v="Valid Profit"/>
    <s v="Include"/>
  </r>
  <r>
    <n v="4338"/>
    <s v="Men"/>
    <x v="3"/>
    <x v="10"/>
    <s v="XL"/>
    <x v="0"/>
    <x v="2"/>
    <s v="Yes"/>
    <m/>
    <s v="Available"/>
    <m/>
    <m/>
    <s v="Invalid"/>
    <s v="Exclude"/>
    <n v="0"/>
    <s v="Insufficient Data"/>
    <s v="Missing Information"/>
    <s v="Exclude"/>
    <m/>
    <s v="Missing Date"/>
    <s v="No"/>
    <s v="Online"/>
    <s v="Pune"/>
    <s v="Pune"/>
    <n v="1586.94"/>
    <s v="Invalid Profit"/>
    <s v="Exclude"/>
  </r>
  <r>
    <n v="4339"/>
    <s v="Women"/>
    <x v="2"/>
    <x v="17"/>
    <s v="L"/>
    <x v="0"/>
    <x v="1"/>
    <s v="Yes"/>
    <m/>
    <s v="Available"/>
    <m/>
    <n v="0.33"/>
    <s v="Valid"/>
    <s v="Include"/>
    <n v="0"/>
    <s v="Insufficient Data"/>
    <s v="Missing Information"/>
    <s v="Exclude"/>
    <d v="2024-11-21T00:00:00"/>
    <d v="2024-11-21T00:00:00"/>
    <s v="Yes"/>
    <s v="Retail"/>
    <s v="Hyderabad"/>
    <s v="Hyderabad"/>
    <n v="2003"/>
    <s v="Valid Profit"/>
    <s v="Include"/>
  </r>
  <r>
    <n v="4340"/>
    <s v="Women"/>
    <x v="0"/>
    <x v="14"/>
    <n v="6"/>
    <x v="1"/>
    <x v="6"/>
    <s v="Yes"/>
    <m/>
    <s v="Available"/>
    <n v="3051.51"/>
    <m/>
    <s v="Invalid"/>
    <s v="Exclude"/>
    <n v="0"/>
    <s v="Insufficient Data"/>
    <s v="Missing Information"/>
    <s v="Exclude"/>
    <m/>
    <s v="Missing Date"/>
    <s v="No"/>
    <s v="Retail"/>
    <s v="Bangalore"/>
    <s v="Bangalore"/>
    <n v="728.33"/>
    <s v="Valid Profit"/>
    <s v="Include"/>
  </r>
  <r>
    <n v="4341"/>
    <s v="Kids"/>
    <x v="0"/>
    <x v="5"/>
    <m/>
    <x v="2"/>
    <x v="4"/>
    <s v="No"/>
    <m/>
    <s v="Available"/>
    <m/>
    <m/>
    <s v="Invalid"/>
    <s v="Exclude"/>
    <n v="0"/>
    <s v="Insufficient Data"/>
    <s v="Missing Information"/>
    <s v="Exclude"/>
    <m/>
    <s v="Missing Date"/>
    <s v="No"/>
    <s v="Retail"/>
    <s v="Hyderabad"/>
    <s v="Hyderabad"/>
    <n v="-461.13"/>
    <s v="Loss Making Sales"/>
    <s v="Exclude"/>
  </r>
  <r>
    <n v="2009"/>
    <s v="Kids"/>
    <x v="3"/>
    <x v="16"/>
    <s v="L"/>
    <x v="0"/>
    <x v="1"/>
    <s v="Yes"/>
    <m/>
    <s v="Available"/>
    <m/>
    <n v="0.84"/>
    <s v="Valid"/>
    <s v="Include"/>
    <n v="0"/>
    <s v="Insufficient Data"/>
    <s v="Missing Information"/>
    <s v="Exclude"/>
    <d v="2023-11-22T00:00:00"/>
    <d v="2023-11-22T00:00:00"/>
    <s v="Yes"/>
    <s v="Retail"/>
    <s v="Delhi"/>
    <s v="Delhi"/>
    <n v="1671.62"/>
    <s v="Valid Profit"/>
    <s v="Include"/>
  </r>
  <r>
    <n v="4343"/>
    <s v="Kids"/>
    <x v="0"/>
    <x v="9"/>
    <n v="7"/>
    <x v="1"/>
    <x v="8"/>
    <s v="Yes"/>
    <m/>
    <s v="Available"/>
    <n v="5890.69"/>
    <m/>
    <s v="Invalid"/>
    <s v="Exclude"/>
    <n v="0"/>
    <s v="Insufficient Data"/>
    <s v="Missing Information"/>
    <s v="Exclude"/>
    <m/>
    <s v="Missing Date"/>
    <s v="No"/>
    <s v="Retail"/>
    <s v="bengaluru"/>
    <s v="Bengaluru"/>
    <n v="1390.36"/>
    <s v="Valid Profit"/>
    <s v="Include"/>
  </r>
  <r>
    <n v="4344"/>
    <s v="Kids"/>
    <x v="1"/>
    <x v="2"/>
    <n v="8"/>
    <x v="1"/>
    <x v="10"/>
    <s v="Yes"/>
    <m/>
    <s v="Available"/>
    <m/>
    <m/>
    <s v="Invalid"/>
    <s v="Exclude"/>
    <n v="0"/>
    <s v="Insufficient Data"/>
    <s v="Missing Information"/>
    <s v="Exclude"/>
    <d v="2024-01-18T00:00:00"/>
    <d v="2024-01-18T00:00:00"/>
    <s v="Yes"/>
    <s v="Online"/>
    <s v="Delhi"/>
    <s v="Delhi"/>
    <n v="-467.18"/>
    <s v="Loss Making Sales"/>
    <s v="Exclude"/>
  </r>
  <r>
    <n v="4345"/>
    <s v="Kids"/>
    <x v="0"/>
    <x v="9"/>
    <m/>
    <x v="2"/>
    <x v="4"/>
    <s v="No"/>
    <m/>
    <s v="Available"/>
    <n v="2282.8000000000002"/>
    <n v="0.28000000000000003"/>
    <s v="Valid"/>
    <s v="Include"/>
    <n v="0"/>
    <s v="Insufficient Data"/>
    <s v="Missing Information"/>
    <s v="Exclude"/>
    <d v="2024-11-29T00:00:00"/>
    <d v="2024-11-29T00:00:00"/>
    <s v="Yes"/>
    <s v="Retail"/>
    <s v="Pune"/>
    <s v="Pune"/>
    <n v="459.9"/>
    <s v="Valid Profit"/>
    <s v="Include"/>
  </r>
  <r>
    <n v="4346"/>
    <s v="Men"/>
    <x v="0"/>
    <x v="14"/>
    <s v="M"/>
    <x v="0"/>
    <x v="0"/>
    <s v="Yes"/>
    <m/>
    <s v="Available"/>
    <m/>
    <n v="0.71"/>
    <s v="Valid"/>
    <s v="Include"/>
    <n v="0"/>
    <s v="Insufficient Data"/>
    <s v="Missing Information"/>
    <s v="Exclude"/>
    <d v="2025-05-04T00:00:00"/>
    <d v="2025-05-04T00:00:00"/>
    <s v="Yes"/>
    <s v="Online"/>
    <s v="Mumbai"/>
    <s v="Mumbai"/>
    <n v="3222.9"/>
    <s v="Valid Profit"/>
    <s v="Include"/>
  </r>
  <r>
    <n v="4347"/>
    <s v="Men"/>
    <x v="2"/>
    <x v="17"/>
    <n v="12"/>
    <x v="1"/>
    <x v="7"/>
    <s v="Yes"/>
    <n v="-1"/>
    <s v="Check Return/Refund"/>
    <n v="9440.9500000000007"/>
    <m/>
    <s v="Invalid"/>
    <s v="Exclude"/>
    <n v="0"/>
    <n v="-9440.9500000000007"/>
    <s v="Negative Revenue"/>
    <s v="Exclude"/>
    <d v="2025-03-10T00:00:00"/>
    <d v="2025-03-10T00:00:00"/>
    <s v="Yes"/>
    <s v="Retail"/>
    <s v="Hyderabad"/>
    <s v="Hyderabad"/>
    <n v="2945.56"/>
    <s v="Invalid Profit"/>
    <s v="Exclude"/>
  </r>
  <r>
    <n v="4348"/>
    <s v="Women"/>
    <x v="2"/>
    <x v="3"/>
    <m/>
    <x v="2"/>
    <x v="4"/>
    <s v="No"/>
    <m/>
    <s v="Available"/>
    <m/>
    <m/>
    <s v="Invalid"/>
    <s v="Exclude"/>
    <n v="0"/>
    <s v="Insufficient Data"/>
    <s v="Missing Information"/>
    <s v="Exclude"/>
    <d v="2023-09-25T00:00:00"/>
    <d v="2023-09-25T00:00:00"/>
    <s v="Yes"/>
    <s v="Online"/>
    <s v="Pune"/>
    <s v="Pune"/>
    <n v="25.44"/>
    <s v="Valid Profit"/>
    <s v="Include"/>
  </r>
  <r>
    <n v="4349"/>
    <s v="Women"/>
    <x v="0"/>
    <x v="5"/>
    <m/>
    <x v="2"/>
    <x v="4"/>
    <s v="No"/>
    <m/>
    <s v="Available"/>
    <m/>
    <m/>
    <s v="Invalid"/>
    <s v="Exclude"/>
    <n v="0"/>
    <s v="Insufficient Data"/>
    <s v="Missing Information"/>
    <s v="Exclude"/>
    <m/>
    <s v="Missing Date"/>
    <s v="No"/>
    <s v="Retail"/>
    <s v="Mumbai"/>
    <s v="Mumbai"/>
    <n v="1799.33"/>
    <s v="Invalid Profit"/>
    <s v="Exclude"/>
  </r>
  <r>
    <n v="4350"/>
    <s v="Men"/>
    <x v="1"/>
    <x v="15"/>
    <s v="M"/>
    <x v="0"/>
    <x v="0"/>
    <s v="Yes"/>
    <n v="0"/>
    <s v="Available"/>
    <m/>
    <m/>
    <s v="Invalid"/>
    <s v="Exclude"/>
    <n v="0"/>
    <s v="Insufficient Data"/>
    <s v="Missing Information"/>
    <s v="Exclude"/>
    <d v="2024-05-30T00:00:00"/>
    <d v="2024-05-30T00:00:00"/>
    <s v="Yes"/>
    <s v="Online"/>
    <s v="Delhi"/>
    <s v="Delhi"/>
    <n v="2515.85"/>
    <s v="Valid Profit"/>
    <s v="Include"/>
  </r>
  <r>
    <n v="4351"/>
    <s v="Men"/>
    <x v="1"/>
    <x v="6"/>
    <s v="M"/>
    <x v="0"/>
    <x v="0"/>
    <s v="Yes"/>
    <n v="0"/>
    <s v="Available"/>
    <m/>
    <m/>
    <s v="Invalid"/>
    <s v="Exclude"/>
    <n v="0"/>
    <s v="Insufficient Data"/>
    <s v="Missing Information"/>
    <s v="Exclude"/>
    <d v="2024-08-19T00:00:00"/>
    <d v="2024-08-19T00:00:00"/>
    <s v="Yes"/>
    <s v="Online"/>
    <s v="Pune"/>
    <s v="Pune"/>
    <n v="3303.1"/>
    <s v="Valid Profit"/>
    <s v="Include"/>
  </r>
  <r>
    <n v="4352"/>
    <s v="Men"/>
    <x v="3"/>
    <x v="16"/>
    <n v="9"/>
    <x v="1"/>
    <x v="5"/>
    <s v="Yes"/>
    <n v="-1"/>
    <s v="Check Return/Refund"/>
    <n v="9332.64"/>
    <n v="0.56999999999999995"/>
    <s v="Valid"/>
    <s v="Include"/>
    <n v="-4013.04"/>
    <n v="-4013.0352000000003"/>
    <s v="Negative Revenue"/>
    <s v="Exclude"/>
    <d v="2025-01-10T00:00:00"/>
    <d v="2025-01-10T00:00:00"/>
    <s v="Yes"/>
    <s v="Retail"/>
    <s v="Kolkata"/>
    <s v="Kolkata"/>
    <n v="-238.9"/>
    <s v="Loss Making Sales"/>
    <s v="Exclude"/>
  </r>
  <r>
    <n v="4353"/>
    <s v="Men"/>
    <x v="1"/>
    <x v="2"/>
    <s v="M"/>
    <x v="0"/>
    <x v="0"/>
    <s v="Yes"/>
    <n v="-1"/>
    <s v="Check Return/Refund"/>
    <m/>
    <m/>
    <s v="Invalid"/>
    <s v="Exclude"/>
    <n v="0"/>
    <s v="Insufficient Data"/>
    <s v="Missing Information"/>
    <s v="Exclude"/>
    <m/>
    <s v="Missing Date"/>
    <s v="No"/>
    <s v="Retail"/>
    <s v="Bangalore"/>
    <s v="Bangalore"/>
    <n v="1665.83"/>
    <s v="Valid Profit"/>
    <s v="Include"/>
  </r>
  <r>
    <n v="4354"/>
    <s v="Men"/>
    <x v="1"/>
    <x v="2"/>
    <m/>
    <x v="2"/>
    <x v="4"/>
    <s v="No"/>
    <n v="-1"/>
    <s v="Check Return/Refund"/>
    <n v="6908.65"/>
    <m/>
    <s v="Invalid"/>
    <s v="Exclude"/>
    <n v="0"/>
    <n v="-6908.65"/>
    <s v="Negative Revenue"/>
    <s v="Exclude"/>
    <d v="2025-03-08T00:00:00"/>
    <d v="2025-03-08T00:00:00"/>
    <s v="Yes"/>
    <s v="Retail"/>
    <s v="Kolkata"/>
    <s v="Kolkata"/>
    <n v="720.09"/>
    <s v="Invalid Profit"/>
    <s v="Exclude"/>
  </r>
  <r>
    <n v="2007"/>
    <s v="Kids"/>
    <x v="4"/>
    <x v="19"/>
    <n v="7"/>
    <x v="1"/>
    <x v="8"/>
    <s v="Yes"/>
    <m/>
    <s v="Available"/>
    <m/>
    <m/>
    <s v="Invalid"/>
    <s v="Exclude"/>
    <n v="0"/>
    <s v="Insufficient Data"/>
    <s v="Missing Information"/>
    <s v="Exclude"/>
    <m/>
    <s v="Missing Date"/>
    <s v="No"/>
    <s v="Retail"/>
    <s v="Kolkata"/>
    <s v="Kolkata"/>
    <n v="1779.99"/>
    <s v="Valid Profit"/>
    <s v="Include"/>
  </r>
  <r>
    <n v="4356"/>
    <s v="Men"/>
    <x v="1"/>
    <x v="15"/>
    <s v="M"/>
    <x v="0"/>
    <x v="0"/>
    <s v="Yes"/>
    <n v="1"/>
    <s v="Sold"/>
    <n v="9557.32"/>
    <m/>
    <s v="Invalid"/>
    <s v="Exclude"/>
    <n v="0"/>
    <n v="9557.32"/>
    <s v="Valid Revenue"/>
    <s v="Include"/>
    <m/>
    <s v="Missing Date"/>
    <s v="No"/>
    <s v="Online"/>
    <s v="Delhi"/>
    <s v="Delhi"/>
    <n v="1465.63"/>
    <s v="Invalid Profit"/>
    <s v="Exclude"/>
  </r>
  <r>
    <n v="4357"/>
    <s v="Women"/>
    <x v="2"/>
    <x v="18"/>
    <n v="6"/>
    <x v="1"/>
    <x v="6"/>
    <s v="Yes"/>
    <m/>
    <s v="Available"/>
    <n v="7723.9"/>
    <m/>
    <s v="Invalid"/>
    <s v="Exclude"/>
    <n v="0"/>
    <s v="Insufficient Data"/>
    <s v="Missing Information"/>
    <s v="Exclude"/>
    <d v="2025-01-27T00:00:00"/>
    <d v="2025-01-27T00:00:00"/>
    <s v="Yes"/>
    <s v="Online"/>
    <s v="Pune"/>
    <s v="Pune"/>
    <n v="3626.91"/>
    <s v="Valid Profit"/>
    <s v="Include"/>
  </r>
  <r>
    <n v="4358"/>
    <s v="Kids"/>
    <x v="4"/>
    <x v="19"/>
    <s v="XL"/>
    <x v="0"/>
    <x v="2"/>
    <s v="Yes"/>
    <n v="2"/>
    <s v="Sold"/>
    <m/>
    <n v="0.43"/>
    <s v="Valid"/>
    <s v="Include"/>
    <n v="0"/>
    <s v="Insufficient Data"/>
    <s v="Missing Information"/>
    <s v="Exclude"/>
    <d v="2024-10-18T00:00:00"/>
    <d v="2024-10-18T00:00:00"/>
    <s v="Yes"/>
    <s v="Online"/>
    <s v="Mumbai"/>
    <s v="Mumbai"/>
    <n v="2538.9699999999998"/>
    <s v="Valid Profit"/>
    <s v="Include"/>
  </r>
  <r>
    <n v="4359"/>
    <s v="Kids"/>
    <x v="3"/>
    <x v="16"/>
    <s v="L"/>
    <x v="0"/>
    <x v="1"/>
    <s v="Yes"/>
    <m/>
    <s v="Available"/>
    <n v="9336.51"/>
    <m/>
    <s v="Invalid"/>
    <s v="Exclude"/>
    <n v="0"/>
    <s v="Insufficient Data"/>
    <s v="Missing Information"/>
    <s v="Exclude"/>
    <d v="2025-02-23T00:00:00"/>
    <d v="2025-02-23T00:00:00"/>
    <s v="Yes"/>
    <s v="Online"/>
    <s v="Bangalore"/>
    <s v="Bangalore"/>
    <n v="92.73"/>
    <s v="Valid Profit"/>
    <s v="Include"/>
  </r>
  <r>
    <n v="4360"/>
    <s v="Women"/>
    <x v="3"/>
    <x v="16"/>
    <m/>
    <x v="2"/>
    <x v="4"/>
    <s v="No"/>
    <m/>
    <s v="Available"/>
    <n v="2906.76"/>
    <n v="0.3"/>
    <s v="Valid"/>
    <s v="Include"/>
    <n v="0"/>
    <s v="Insufficient Data"/>
    <s v="Missing Information"/>
    <s v="Exclude"/>
    <d v="2024-09-24T00:00:00"/>
    <d v="2024-09-24T00:00:00"/>
    <s v="Yes"/>
    <s v="Online"/>
    <s v="Hyderabad"/>
    <s v="Hyderabad"/>
    <n v="829.32"/>
    <s v="Valid Profit"/>
    <s v="Include"/>
  </r>
  <r>
    <n v="4361"/>
    <s v="Kids"/>
    <x v="2"/>
    <x v="3"/>
    <s v="M"/>
    <x v="0"/>
    <x v="0"/>
    <s v="Yes"/>
    <m/>
    <s v="Available"/>
    <n v="5294.22"/>
    <m/>
    <s v="Invalid"/>
    <s v="Exclude"/>
    <n v="0"/>
    <s v="Insufficient Data"/>
    <s v="Missing Information"/>
    <s v="Exclude"/>
    <d v="2024-08-25T00:00:00"/>
    <d v="2024-08-25T00:00:00"/>
    <s v="Yes"/>
    <s v="Retail"/>
    <s v="Kolkata"/>
    <s v="Kolkata"/>
    <n v="-787.71"/>
    <s v="Loss Making Sales"/>
    <s v="Exclude"/>
  </r>
  <r>
    <n v="4362"/>
    <s v="Men"/>
    <x v="0"/>
    <x v="5"/>
    <m/>
    <x v="2"/>
    <x v="4"/>
    <s v="No"/>
    <m/>
    <s v="Available"/>
    <m/>
    <n v="0"/>
    <s v="Valid"/>
    <s v="Include"/>
    <n v="0"/>
    <s v="Insufficient Data"/>
    <s v="Missing Information"/>
    <s v="Exclude"/>
    <d v="2025-07-08T00:00:00"/>
    <d v="2025-07-08T00:00:00"/>
    <s v="Yes"/>
    <s v="Online"/>
    <s v="Kolkata"/>
    <s v="Kolkata"/>
    <n v="-81.22"/>
    <s v="Loss Making Sales"/>
    <s v="Exclude"/>
  </r>
  <r>
    <n v="4363"/>
    <s v="Kids"/>
    <x v="4"/>
    <x v="8"/>
    <s v="L"/>
    <x v="0"/>
    <x v="1"/>
    <s v="Yes"/>
    <n v="2"/>
    <s v="Sold"/>
    <m/>
    <n v="0.75"/>
    <s v="Valid"/>
    <s v="Include"/>
    <n v="0"/>
    <s v="Insufficient Data"/>
    <s v="Missing Information"/>
    <s v="Exclude"/>
    <d v="2024-11-24T00:00:00"/>
    <d v="2024-11-24T00:00:00"/>
    <s v="Yes"/>
    <s v="Online"/>
    <s v="Delhi"/>
    <s v="Delhi"/>
    <n v="-1071.83"/>
    <s v="Loss Making Sales"/>
    <s v="Exclude"/>
  </r>
  <r>
    <n v="4364"/>
    <s v="Kids"/>
    <x v="3"/>
    <x v="11"/>
    <m/>
    <x v="2"/>
    <x v="4"/>
    <s v="No"/>
    <m/>
    <s v="Available"/>
    <n v="6290.99"/>
    <m/>
    <s v="Invalid"/>
    <s v="Exclude"/>
    <n v="0"/>
    <s v="Insufficient Data"/>
    <s v="Missing Information"/>
    <s v="Exclude"/>
    <m/>
    <s v="Missing Date"/>
    <s v="No"/>
    <s v="Retail"/>
    <s v="Kolkata"/>
    <s v="Kolkata"/>
    <n v="1946.3"/>
    <s v="Valid Profit"/>
    <s v="Include"/>
  </r>
  <r>
    <n v="4365"/>
    <s v="Men"/>
    <x v="4"/>
    <x v="13"/>
    <s v="L"/>
    <x v="0"/>
    <x v="1"/>
    <s v="Yes"/>
    <m/>
    <s v="Available"/>
    <n v="7357.98"/>
    <m/>
    <s v="Invalid"/>
    <s v="Exclude"/>
    <n v="0"/>
    <s v="Insufficient Data"/>
    <s v="Missing Information"/>
    <s v="Exclude"/>
    <d v="2024-10-02T00:00:00"/>
    <d v="2024-10-02T00:00:00"/>
    <s v="Yes"/>
    <s v="Online"/>
    <s v="Kolkata"/>
    <s v="Kolkata"/>
    <n v="-86.8"/>
    <s v="Loss Making Sales"/>
    <s v="Exclude"/>
  </r>
  <r>
    <n v="4366"/>
    <s v="Kids"/>
    <x v="0"/>
    <x v="0"/>
    <s v="L"/>
    <x v="0"/>
    <x v="1"/>
    <s v="Yes"/>
    <m/>
    <s v="Available"/>
    <n v="2572.92"/>
    <m/>
    <s v="Invalid"/>
    <s v="Exclude"/>
    <n v="0"/>
    <s v="Insufficient Data"/>
    <s v="Missing Information"/>
    <s v="Exclude"/>
    <d v="2025-02-16T00:00:00"/>
    <d v="2025-02-16T00:00:00"/>
    <s v="Yes"/>
    <s v="Retail"/>
    <s v="Kolkata"/>
    <s v="Kolkata"/>
    <n v="714.82"/>
    <s v="Valid Profit"/>
    <s v="Include"/>
  </r>
  <r>
    <n v="4367"/>
    <s v="Kids"/>
    <x v="4"/>
    <x v="12"/>
    <m/>
    <x v="2"/>
    <x v="4"/>
    <s v="No"/>
    <m/>
    <s v="Available"/>
    <n v="8832.85"/>
    <m/>
    <s v="Invalid"/>
    <s v="Exclude"/>
    <n v="0"/>
    <s v="Insufficient Data"/>
    <s v="Missing Information"/>
    <s v="Exclude"/>
    <d v="2024-01-08T00:00:00"/>
    <d v="2024-01-08T00:00:00"/>
    <s v="Yes"/>
    <s v="Retail"/>
    <s v="Kolkata"/>
    <s v="Kolkata"/>
    <n v="-1073.49"/>
    <s v="Loss Making Sales"/>
    <s v="Exclude"/>
  </r>
  <r>
    <n v="4368"/>
    <s v="Women"/>
    <x v="1"/>
    <x v="1"/>
    <s v="M"/>
    <x v="0"/>
    <x v="0"/>
    <s v="Yes"/>
    <n v="3"/>
    <s v="Sold"/>
    <n v="5481.64"/>
    <n v="1.18"/>
    <s v="Invalid"/>
    <s v="Exclude"/>
    <n v="-2960.09"/>
    <s v="Insufficient Data"/>
    <s v="Missing Information"/>
    <s v="Exclude"/>
    <d v="2024-10-12T00:00:00"/>
    <d v="2024-10-12T00:00:00"/>
    <s v="Yes"/>
    <s v="Retail"/>
    <s v="Delhi"/>
    <s v="Delhi"/>
    <n v="2234.2800000000002"/>
    <s v="Valid Profit"/>
    <s v="Include"/>
  </r>
  <r>
    <n v="4369"/>
    <s v="Women"/>
    <x v="0"/>
    <x v="0"/>
    <s v="L"/>
    <x v="0"/>
    <x v="1"/>
    <s v="Yes"/>
    <m/>
    <s v="Available"/>
    <m/>
    <m/>
    <s v="Invalid"/>
    <s v="Exclude"/>
    <n v="0"/>
    <s v="Insufficient Data"/>
    <s v="Missing Information"/>
    <s v="Exclude"/>
    <m/>
    <s v="Missing Date"/>
    <s v="No"/>
    <s v="Online"/>
    <s v="Hyderabad"/>
    <s v="Hyderabad"/>
    <n v="1525.91"/>
    <s v="Valid Profit"/>
    <s v="Include"/>
  </r>
  <r>
    <n v="4370"/>
    <s v="Women"/>
    <x v="3"/>
    <x v="16"/>
    <s v="L"/>
    <x v="0"/>
    <x v="1"/>
    <s v="Yes"/>
    <n v="2"/>
    <s v="Sold"/>
    <n v="5046.05"/>
    <n v="0.38"/>
    <s v="Valid"/>
    <s v="Include"/>
    <n v="6257.1"/>
    <n v="6257.1019999999999"/>
    <s v="Valid Revenue"/>
    <s v="Include"/>
    <d v="2024-10-13T00:00:00"/>
    <d v="2024-10-13T00:00:00"/>
    <s v="Yes"/>
    <s v="Retail"/>
    <s v="Mumbai"/>
    <s v="Mumbai"/>
    <n v="2530.73"/>
    <s v="Valid Profit"/>
    <s v="Include"/>
  </r>
  <r>
    <n v="4371"/>
    <s v="Men"/>
    <x v="2"/>
    <x v="3"/>
    <n v="7"/>
    <x v="1"/>
    <x v="8"/>
    <s v="Yes"/>
    <n v="0"/>
    <s v="Available"/>
    <n v="2042.87"/>
    <n v="1.25"/>
    <s v="Invalid"/>
    <s v="Exclude"/>
    <n v="0"/>
    <s v="Insufficient Data"/>
    <s v="Missing Information"/>
    <s v="Exclude"/>
    <d v="2024-11-22T00:00:00"/>
    <d v="2024-11-22T00:00:00"/>
    <s v="Yes"/>
    <s v="Retail"/>
    <s v="Hyderabad"/>
    <s v="Hyderabad"/>
    <n v="510.02"/>
    <s v="Valid Profit"/>
    <s v="Include"/>
  </r>
  <r>
    <n v="2029"/>
    <s v="Kids"/>
    <x v="3"/>
    <x v="11"/>
    <s v="M"/>
    <x v="0"/>
    <x v="0"/>
    <s v="Yes"/>
    <m/>
    <s v="Available"/>
    <m/>
    <m/>
    <s v="Invalid"/>
    <s v="Exclude"/>
    <n v="0"/>
    <s v="Insufficient Data"/>
    <s v="Missing Information"/>
    <s v="Exclude"/>
    <m/>
    <s v="Missing Date"/>
    <s v="No"/>
    <s v="Retail"/>
    <s v="Mumbai"/>
    <s v="Mumbai"/>
    <n v="2598.77"/>
    <s v="Valid Profit"/>
    <s v="Include"/>
  </r>
  <r>
    <n v="4373"/>
    <s v="Men"/>
    <x v="2"/>
    <x v="7"/>
    <s v="M"/>
    <x v="0"/>
    <x v="0"/>
    <s v="Yes"/>
    <m/>
    <s v="Available"/>
    <m/>
    <m/>
    <s v="Invalid"/>
    <s v="Exclude"/>
    <n v="0"/>
    <s v="Insufficient Data"/>
    <s v="Missing Information"/>
    <s v="Exclude"/>
    <d v="2024-08-01T00:00:00"/>
    <d v="2024-08-01T00:00:00"/>
    <s v="Yes"/>
    <s v="Retail"/>
    <s v="bengaluru"/>
    <s v="Bengaluru"/>
    <n v="396.99"/>
    <s v="Valid Profit"/>
    <s v="Include"/>
  </r>
  <r>
    <n v="4374"/>
    <s v="Women"/>
    <x v="4"/>
    <x v="13"/>
    <s v="XL"/>
    <x v="0"/>
    <x v="2"/>
    <s v="Yes"/>
    <n v="3"/>
    <s v="Sold"/>
    <m/>
    <m/>
    <s v="Invalid"/>
    <s v="Exclude"/>
    <n v="0"/>
    <s v="Insufficient Data"/>
    <s v="Missing Information"/>
    <s v="Exclude"/>
    <d v="2024-11-19T00:00:00"/>
    <d v="2024-11-19T00:00:00"/>
    <s v="Yes"/>
    <s v="Retail"/>
    <s v="Pune"/>
    <s v="Pune"/>
    <n v="-1129.3800000000001"/>
    <s v="Loss Making Sales"/>
    <s v="Exclude"/>
  </r>
  <r>
    <n v="4375"/>
    <s v="Women"/>
    <x v="0"/>
    <x v="14"/>
    <s v="L"/>
    <x v="0"/>
    <x v="1"/>
    <s v="Yes"/>
    <n v="-1"/>
    <s v="Check Return/Refund"/>
    <m/>
    <n v="0.45"/>
    <s v="Valid"/>
    <s v="Include"/>
    <n v="0"/>
    <s v="Insufficient Data"/>
    <s v="Missing Information"/>
    <s v="Exclude"/>
    <d v="2025-06-12T00:00:00"/>
    <d v="2025-06-12T00:00:00"/>
    <s v="Yes"/>
    <s v="Online"/>
    <s v="Kolkata"/>
    <s v="Kolkata"/>
    <n v="-693.38"/>
    <s v="Loss Making Sales"/>
    <s v="Exclude"/>
  </r>
  <r>
    <n v="4376"/>
    <s v="Men"/>
    <x v="1"/>
    <x v="15"/>
    <s v="M"/>
    <x v="0"/>
    <x v="0"/>
    <s v="Yes"/>
    <m/>
    <s v="Available"/>
    <n v="7651.93"/>
    <n v="1.08"/>
    <s v="Invalid"/>
    <s v="Exclude"/>
    <n v="0"/>
    <s v="Insufficient Data"/>
    <s v="Missing Information"/>
    <s v="Exclude"/>
    <d v="2024-08-05T00:00:00"/>
    <d v="2024-08-05T00:00:00"/>
    <s v="Yes"/>
    <s v="Online"/>
    <s v="Kolkata"/>
    <s v="Kolkata"/>
    <n v="546.84"/>
    <s v="Valid Profit"/>
    <s v="Include"/>
  </r>
  <r>
    <n v="4377"/>
    <s v="Women"/>
    <x v="3"/>
    <x v="11"/>
    <n v="12"/>
    <x v="1"/>
    <x v="7"/>
    <s v="Yes"/>
    <m/>
    <s v="Available"/>
    <m/>
    <n v="0.89"/>
    <s v="Valid"/>
    <s v="Include"/>
    <n v="0"/>
    <s v="Insufficient Data"/>
    <s v="Missing Information"/>
    <s v="Exclude"/>
    <d v="2024-12-07T00:00:00"/>
    <d v="2024-12-07T00:00:00"/>
    <s v="Yes"/>
    <s v="Retail"/>
    <s v="Mumbai"/>
    <s v="Mumbai"/>
    <n v="2302.2199999999998"/>
    <s v="Valid Profit"/>
    <s v="Include"/>
  </r>
  <r>
    <n v="4378"/>
    <s v="Men"/>
    <x v="0"/>
    <x v="5"/>
    <m/>
    <x v="2"/>
    <x v="4"/>
    <s v="No"/>
    <n v="4"/>
    <s v="Sold"/>
    <n v="2620.09"/>
    <m/>
    <s v="Invalid"/>
    <s v="Exclude"/>
    <n v="0"/>
    <n v="10480.36"/>
    <s v="Valid Revenue"/>
    <s v="Include"/>
    <d v="2024-08-29T00:00:00"/>
    <d v="2024-08-29T00:00:00"/>
    <s v="Yes"/>
    <s v="Online"/>
    <s v="Mumbai"/>
    <s v="Mumbai"/>
    <n v="263.16000000000003"/>
    <s v="Valid Profit"/>
    <s v="Include"/>
  </r>
  <r>
    <n v="4379"/>
    <s v="Women"/>
    <x v="2"/>
    <x v="18"/>
    <n v="9"/>
    <x v="1"/>
    <x v="5"/>
    <s v="Yes"/>
    <n v="3"/>
    <s v="Sold"/>
    <m/>
    <m/>
    <s v="Invalid"/>
    <s v="Exclude"/>
    <n v="0"/>
    <s v="Insufficient Data"/>
    <s v="Missing Information"/>
    <s v="Exclude"/>
    <m/>
    <s v="Missing Date"/>
    <s v="No"/>
    <s v="Online"/>
    <s v="Hyderabad"/>
    <s v="Hyderabad"/>
    <n v="974.37"/>
    <s v="Valid Profit"/>
    <s v="Include"/>
  </r>
  <r>
    <n v="4380"/>
    <s v="Men"/>
    <x v="1"/>
    <x v="15"/>
    <s v="M"/>
    <x v="0"/>
    <x v="0"/>
    <s v="Yes"/>
    <n v="1"/>
    <s v="Sold"/>
    <m/>
    <n v="0.56999999999999995"/>
    <s v="Valid"/>
    <s v="Include"/>
    <n v="0"/>
    <s v="Insufficient Data"/>
    <s v="Missing Information"/>
    <s v="Exclude"/>
    <m/>
    <s v="Missing Date"/>
    <s v="No"/>
    <s v="Online"/>
    <s v="Pune"/>
    <s v="Pune"/>
    <n v="3456.67"/>
    <s v="Valid Profit"/>
    <s v="Include"/>
  </r>
  <r>
    <n v="4381"/>
    <s v="Men"/>
    <x v="0"/>
    <x v="5"/>
    <s v="XL"/>
    <x v="0"/>
    <x v="2"/>
    <s v="Yes"/>
    <m/>
    <s v="Available"/>
    <n v="2476.41"/>
    <m/>
    <s v="Invalid"/>
    <s v="Exclude"/>
    <n v="0"/>
    <s v="Insufficient Data"/>
    <s v="Missing Information"/>
    <s v="Exclude"/>
    <m/>
    <s v="Missing Date"/>
    <s v="No"/>
    <s v="Retail"/>
    <s v="Pune"/>
    <s v="Pune"/>
    <n v="1189.49"/>
    <s v="Valid Profit"/>
    <s v="Include"/>
  </r>
  <r>
    <n v="4382"/>
    <s v="Kids"/>
    <x v="1"/>
    <x v="6"/>
    <m/>
    <x v="2"/>
    <x v="4"/>
    <s v="No"/>
    <n v="2"/>
    <s v="Sold"/>
    <m/>
    <m/>
    <s v="Invalid"/>
    <s v="Exclude"/>
    <n v="0"/>
    <s v="Insufficient Data"/>
    <s v="Missing Information"/>
    <s v="Exclude"/>
    <d v="2024-11-24T00:00:00"/>
    <d v="2024-11-24T00:00:00"/>
    <s v="Yes"/>
    <s v="Retail"/>
    <s v="Hyderabad"/>
    <s v="Hyderabad"/>
    <n v="3659.71"/>
    <s v="Valid Profit"/>
    <s v="Include"/>
  </r>
  <r>
    <n v="4383"/>
    <s v="Women"/>
    <x v="1"/>
    <x v="1"/>
    <m/>
    <x v="2"/>
    <x v="4"/>
    <s v="No"/>
    <m/>
    <s v="Available"/>
    <m/>
    <n v="0.16"/>
    <s v="Valid"/>
    <s v="Include"/>
    <n v="0"/>
    <s v="Insufficient Data"/>
    <s v="Missing Information"/>
    <s v="Exclude"/>
    <d v="2024-12-24T00:00:00"/>
    <d v="2024-12-24T00:00:00"/>
    <s v="Yes"/>
    <s v="Retail"/>
    <s v="Delhi"/>
    <s v="Delhi"/>
    <n v="3378.64"/>
    <s v="Valid Profit"/>
    <s v="Include"/>
  </r>
  <r>
    <n v="4384"/>
    <s v="Women"/>
    <x v="3"/>
    <x v="16"/>
    <m/>
    <x v="2"/>
    <x v="4"/>
    <s v="No"/>
    <m/>
    <s v="Available"/>
    <m/>
    <n v="0.6"/>
    <s v="Valid"/>
    <s v="Include"/>
    <n v="0"/>
    <s v="Insufficient Data"/>
    <s v="Missing Information"/>
    <s v="Exclude"/>
    <d v="2024-06-15T00:00:00"/>
    <d v="2024-06-15T00:00:00"/>
    <s v="Yes"/>
    <s v="Online"/>
    <s v="Kolkata"/>
    <s v="Kolkata"/>
    <n v="3507.63"/>
    <s v="Valid Profit"/>
    <s v="Include"/>
  </r>
  <r>
    <n v="4385"/>
    <s v="Men"/>
    <x v="4"/>
    <x v="12"/>
    <s v="L"/>
    <x v="0"/>
    <x v="1"/>
    <s v="Yes"/>
    <m/>
    <s v="Available"/>
    <n v="9057.85"/>
    <n v="0.84"/>
    <s v="Valid"/>
    <s v="Include"/>
    <n v="0"/>
    <s v="Insufficient Data"/>
    <s v="Missing Information"/>
    <s v="Exclude"/>
    <d v="2023-12-13T00:00:00"/>
    <d v="2023-12-13T00:00:00"/>
    <s v="Yes"/>
    <s v="Retail"/>
    <s v="Kolkata"/>
    <s v="Kolkata"/>
    <n v="1767.32"/>
    <s v="Valid Profit"/>
    <s v="Include"/>
  </r>
  <r>
    <n v="4386"/>
    <s v="Kids"/>
    <x v="4"/>
    <x v="13"/>
    <m/>
    <x v="2"/>
    <x v="4"/>
    <s v="No"/>
    <n v="2"/>
    <s v="Sold"/>
    <n v="3432.35"/>
    <n v="0.34"/>
    <s v="Valid"/>
    <s v="Include"/>
    <n v="4530.7"/>
    <n v="4530.7019999999993"/>
    <s v="Valid Revenue"/>
    <s v="Include"/>
    <d v="2025-06-14T00:00:00"/>
    <d v="2025-06-14T00:00:00"/>
    <s v="Yes"/>
    <s v="Online"/>
    <s v="bengaluru"/>
    <s v="Bengaluru"/>
    <n v="2576.11"/>
    <s v="Valid Profit"/>
    <s v="Include"/>
  </r>
  <r>
    <n v="4387"/>
    <s v="Women"/>
    <x v="2"/>
    <x v="17"/>
    <m/>
    <x v="2"/>
    <x v="4"/>
    <s v="No"/>
    <n v="4"/>
    <s v="Sold"/>
    <n v="2616.9"/>
    <m/>
    <s v="Invalid"/>
    <s v="Exclude"/>
    <n v="0"/>
    <n v="10467.6"/>
    <s v="Valid Revenue"/>
    <s v="Include"/>
    <d v="2025-03-27T00:00:00"/>
    <d v="2025-03-27T00:00:00"/>
    <s v="Yes"/>
    <s v="Retail"/>
    <s v="Delhi"/>
    <s v="Delhi"/>
    <n v="3770.94"/>
    <s v="Valid Profit"/>
    <s v="Include"/>
  </r>
  <r>
    <n v="4388"/>
    <s v="Women"/>
    <x v="0"/>
    <x v="14"/>
    <s v="M"/>
    <x v="0"/>
    <x v="0"/>
    <s v="Yes"/>
    <m/>
    <s v="Available"/>
    <m/>
    <m/>
    <s v="Invalid"/>
    <s v="Exclude"/>
    <n v="0"/>
    <s v="Insufficient Data"/>
    <s v="Missing Information"/>
    <s v="Exclude"/>
    <d v="2025-07-02T00:00:00"/>
    <d v="2025-07-02T00:00:00"/>
    <s v="Yes"/>
    <s v="Retail"/>
    <s v="bengaluru"/>
    <s v="Bengaluru"/>
    <n v="2186.94"/>
    <s v="Valid Profit"/>
    <s v="Include"/>
  </r>
  <r>
    <n v="4389"/>
    <s v="Women"/>
    <x v="4"/>
    <x v="13"/>
    <s v="M"/>
    <x v="0"/>
    <x v="0"/>
    <s v="Yes"/>
    <n v="0"/>
    <s v="Available"/>
    <n v="9304.56"/>
    <m/>
    <s v="Invalid"/>
    <s v="Exclude"/>
    <n v="0"/>
    <n v="0"/>
    <s v="No Recorded Revenue"/>
    <s v="Exclude"/>
    <d v="2025-07-06T00:00:00"/>
    <d v="2025-07-06T00:00:00"/>
    <s v="Yes"/>
    <s v="Online"/>
    <s v="Kolkata"/>
    <s v="Kolkata"/>
    <n v="2773.13"/>
    <s v="Invalid Profit"/>
    <s v="Exclude"/>
  </r>
  <r>
    <n v="4390"/>
    <s v="Kids"/>
    <x v="2"/>
    <x v="7"/>
    <s v="L"/>
    <x v="0"/>
    <x v="1"/>
    <s v="Yes"/>
    <m/>
    <s v="Available"/>
    <m/>
    <n v="1.1100000000000001"/>
    <s v="Invalid"/>
    <s v="Exclude"/>
    <n v="0"/>
    <s v="Insufficient Data"/>
    <s v="Missing Information"/>
    <s v="Exclude"/>
    <d v="2024-12-05T00:00:00"/>
    <d v="2024-12-05T00:00:00"/>
    <s v="Yes"/>
    <s v="Online"/>
    <s v="Bangalore"/>
    <s v="Bangalore"/>
    <n v="848.64"/>
    <s v="Valid Profit"/>
    <s v="Include"/>
  </r>
  <r>
    <n v="4391"/>
    <s v="Women"/>
    <x v="2"/>
    <x v="17"/>
    <n v="9"/>
    <x v="1"/>
    <x v="5"/>
    <s v="Yes"/>
    <m/>
    <s v="Available"/>
    <n v="9569.18"/>
    <m/>
    <s v="Invalid"/>
    <s v="Exclude"/>
    <n v="0"/>
    <s v="Insufficient Data"/>
    <s v="Missing Information"/>
    <s v="Exclude"/>
    <d v="2025-04-20T00:00:00"/>
    <d v="2025-04-20T00:00:00"/>
    <s v="Yes"/>
    <s v="Retail"/>
    <s v="Pune"/>
    <s v="Pune"/>
    <n v="2446.09"/>
    <s v="Invalid Profit"/>
    <s v="Exclude"/>
  </r>
  <r>
    <n v="4392"/>
    <s v="Kids"/>
    <x v="0"/>
    <x v="9"/>
    <m/>
    <x v="2"/>
    <x v="4"/>
    <s v="No"/>
    <m/>
    <s v="Available"/>
    <m/>
    <m/>
    <s v="Invalid"/>
    <s v="Exclude"/>
    <n v="0"/>
    <s v="Insufficient Data"/>
    <s v="Missing Information"/>
    <s v="Exclude"/>
    <d v="2025-04-19T00:00:00"/>
    <d v="2025-04-19T00:00:00"/>
    <s v="Yes"/>
    <s v="Retail"/>
    <s v="Bangalore"/>
    <s v="Bangalore"/>
    <n v="1619.78"/>
    <s v="Valid Profit"/>
    <s v="Include"/>
  </r>
  <r>
    <n v="4393"/>
    <s v="Women"/>
    <x v="4"/>
    <x v="12"/>
    <s v="L"/>
    <x v="0"/>
    <x v="1"/>
    <s v="Yes"/>
    <m/>
    <s v="Available"/>
    <m/>
    <m/>
    <s v="Invalid"/>
    <s v="Exclude"/>
    <n v="0"/>
    <s v="Insufficient Data"/>
    <s v="Missing Information"/>
    <s v="Exclude"/>
    <m/>
    <s v="Missing Date"/>
    <s v="No"/>
    <s v="Retail"/>
    <s v="Kolkata"/>
    <s v="Kolkata"/>
    <n v="-41.67"/>
    <s v="Loss Making Sales"/>
    <s v="Exclude"/>
  </r>
  <r>
    <n v="4394"/>
    <s v="Women"/>
    <x v="0"/>
    <x v="14"/>
    <s v="L"/>
    <x v="0"/>
    <x v="1"/>
    <s v="Yes"/>
    <m/>
    <s v="Available"/>
    <n v="8873.61"/>
    <n v="0.81"/>
    <s v="Valid"/>
    <s v="Include"/>
    <n v="0"/>
    <s v="Insufficient Data"/>
    <s v="Missing Information"/>
    <s v="Exclude"/>
    <d v="2025-03-14T00:00:00"/>
    <d v="2025-03-14T00:00:00"/>
    <s v="Yes"/>
    <s v="Retail"/>
    <s v="bengaluru"/>
    <s v="Bengaluru"/>
    <n v="1663.56"/>
    <s v="Valid Profit"/>
    <s v="Include"/>
  </r>
  <r>
    <n v="4395"/>
    <s v="Kids"/>
    <x v="3"/>
    <x v="10"/>
    <s v="M"/>
    <x v="0"/>
    <x v="0"/>
    <s v="Yes"/>
    <n v="2"/>
    <s v="Sold"/>
    <n v="5282.31"/>
    <m/>
    <s v="Invalid"/>
    <s v="Exclude"/>
    <n v="0"/>
    <n v="10564.62"/>
    <s v="Valid Revenue"/>
    <s v="Include"/>
    <d v="2025-04-20T00:00:00"/>
    <d v="2025-04-20T00:00:00"/>
    <s v="Yes"/>
    <s v="Online"/>
    <s v="Mumbai"/>
    <s v="Mumbai"/>
    <n v="3365.61"/>
    <s v="Valid Profit"/>
    <s v="Include"/>
  </r>
  <r>
    <n v="4396"/>
    <s v="Kids"/>
    <x v="1"/>
    <x v="15"/>
    <m/>
    <x v="2"/>
    <x v="4"/>
    <s v="No"/>
    <n v="2"/>
    <s v="Sold"/>
    <n v="2392.41"/>
    <m/>
    <s v="Invalid"/>
    <s v="Exclude"/>
    <n v="0"/>
    <n v="4784.82"/>
    <s v="Valid Revenue"/>
    <s v="Include"/>
    <d v="2025-01-30T00:00:00"/>
    <d v="2025-01-30T00:00:00"/>
    <s v="Yes"/>
    <s v="Online"/>
    <s v="Pune"/>
    <s v="Pune"/>
    <n v="1592.95"/>
    <s v="Valid Profit"/>
    <s v="Include"/>
  </r>
  <r>
    <n v="4397"/>
    <s v="Men"/>
    <x v="3"/>
    <x v="4"/>
    <n v="9"/>
    <x v="1"/>
    <x v="5"/>
    <s v="Yes"/>
    <n v="-1"/>
    <s v="Check Return/Refund"/>
    <m/>
    <m/>
    <s v="Invalid"/>
    <s v="Exclude"/>
    <n v="0"/>
    <s v="Insufficient Data"/>
    <s v="Missing Information"/>
    <s v="Exclude"/>
    <d v="2025-05-08T00:00:00"/>
    <d v="2025-05-08T00:00:00"/>
    <s v="Yes"/>
    <s v="Retail"/>
    <s v="Delhi"/>
    <s v="Delhi"/>
    <n v="-671.54"/>
    <s v="Loss Making Sales"/>
    <s v="Exclude"/>
  </r>
  <r>
    <n v="4398"/>
    <s v="Men"/>
    <x v="1"/>
    <x v="2"/>
    <s v="XL"/>
    <x v="0"/>
    <x v="2"/>
    <s v="Yes"/>
    <n v="2"/>
    <s v="Sold"/>
    <m/>
    <m/>
    <s v="Invalid"/>
    <s v="Exclude"/>
    <n v="0"/>
    <s v="Insufficient Data"/>
    <s v="Missing Information"/>
    <s v="Exclude"/>
    <d v="2024-06-29T00:00:00"/>
    <d v="2024-06-29T00:00:00"/>
    <s v="Yes"/>
    <s v="Online"/>
    <s v="Delhi"/>
    <s v="Delhi"/>
    <n v="1971.9"/>
    <s v="Valid Profit"/>
    <s v="Include"/>
  </r>
  <r>
    <n v="4399"/>
    <s v="Men"/>
    <x v="4"/>
    <x v="8"/>
    <s v="L"/>
    <x v="0"/>
    <x v="1"/>
    <s v="Yes"/>
    <m/>
    <s v="Available"/>
    <n v="7607.91"/>
    <m/>
    <s v="Invalid"/>
    <s v="Exclude"/>
    <n v="0"/>
    <s v="Insufficient Data"/>
    <s v="Missing Information"/>
    <s v="Exclude"/>
    <d v="2025-01-06T00:00:00"/>
    <d v="2025-01-06T00:00:00"/>
    <s v="Yes"/>
    <s v="Online"/>
    <s v="bengaluru"/>
    <s v="Bengaluru"/>
    <n v="-161.85"/>
    <s v="Loss Making Sales"/>
    <s v="Exclude"/>
  </r>
  <r>
    <n v="4400"/>
    <s v="Women"/>
    <x v="2"/>
    <x v="18"/>
    <s v="M"/>
    <x v="0"/>
    <x v="0"/>
    <s v="Yes"/>
    <n v="4"/>
    <s v="Sold"/>
    <n v="7798.57"/>
    <n v="0.28000000000000003"/>
    <s v="Valid"/>
    <s v="Include"/>
    <n v="22459.88"/>
    <n v="22459.881599999997"/>
    <s v="Valid Revenue"/>
    <s v="Include"/>
    <d v="2025-05-27T00:00:00"/>
    <d v="2025-05-27T00:00:00"/>
    <s v="Yes"/>
    <s v="Retail"/>
    <s v="Kolkata"/>
    <s v="Kolkata"/>
    <n v="1334.4"/>
    <s v="Valid Profit"/>
    <s v="Include"/>
  </r>
  <r>
    <n v="4401"/>
    <s v="Men"/>
    <x v="2"/>
    <x v="3"/>
    <s v="XL"/>
    <x v="0"/>
    <x v="2"/>
    <s v="Yes"/>
    <m/>
    <s v="Available"/>
    <m/>
    <m/>
    <s v="Invalid"/>
    <s v="Exclude"/>
    <n v="0"/>
    <s v="Insufficient Data"/>
    <s v="Missing Information"/>
    <s v="Exclude"/>
    <d v="2024-11-25T00:00:00"/>
    <d v="2024-11-25T00:00:00"/>
    <s v="Yes"/>
    <s v="Retail"/>
    <s v="Kolkata"/>
    <s v="Kolkata"/>
    <n v="3410.82"/>
    <s v="Valid Profit"/>
    <s v="Include"/>
  </r>
  <r>
    <n v="4402"/>
    <s v="Women"/>
    <x v="1"/>
    <x v="2"/>
    <m/>
    <x v="2"/>
    <x v="4"/>
    <s v="No"/>
    <n v="1"/>
    <s v="Sold"/>
    <m/>
    <n v="0.38"/>
    <s v="Valid"/>
    <s v="Include"/>
    <n v="0"/>
    <s v="Insufficient Data"/>
    <s v="Missing Information"/>
    <s v="Exclude"/>
    <d v="2024-11-19T00:00:00"/>
    <d v="2024-11-19T00:00:00"/>
    <s v="Yes"/>
    <s v="Online"/>
    <s v="Mumbai"/>
    <s v="Mumbai"/>
    <n v="2429.5700000000002"/>
    <s v="Valid Profit"/>
    <s v="Include"/>
  </r>
  <r>
    <n v="4403"/>
    <s v="Kids"/>
    <x v="4"/>
    <x v="12"/>
    <s v="L"/>
    <x v="0"/>
    <x v="1"/>
    <s v="Yes"/>
    <n v="0"/>
    <s v="Available"/>
    <n v="3086.75"/>
    <m/>
    <s v="Invalid"/>
    <s v="Exclude"/>
    <n v="0"/>
    <n v="0"/>
    <s v="No Recorded Revenue"/>
    <s v="Exclude"/>
    <d v="2024-08-27T00:00:00"/>
    <d v="2024-08-27T00:00:00"/>
    <s v="Yes"/>
    <s v="Online"/>
    <s v="Pune"/>
    <s v="Pune"/>
    <n v="-681.62"/>
    <s v="Loss Making Sales"/>
    <s v="Exclude"/>
  </r>
  <r>
    <n v="4404"/>
    <s v="Women"/>
    <x v="3"/>
    <x v="11"/>
    <s v="M"/>
    <x v="0"/>
    <x v="0"/>
    <s v="Yes"/>
    <m/>
    <s v="Available"/>
    <m/>
    <m/>
    <s v="Invalid"/>
    <s v="Exclude"/>
    <n v="0"/>
    <s v="Insufficient Data"/>
    <s v="Missing Information"/>
    <s v="Exclude"/>
    <m/>
    <s v="Missing Date"/>
    <s v="No"/>
    <s v="Retail"/>
    <s v="Hyderabad"/>
    <s v="Hyderabad"/>
    <n v="2129.29"/>
    <s v="Valid Profit"/>
    <s v="Include"/>
  </r>
  <r>
    <n v="4405"/>
    <s v="Women"/>
    <x v="0"/>
    <x v="5"/>
    <s v="XL"/>
    <x v="0"/>
    <x v="2"/>
    <s v="Yes"/>
    <n v="-1"/>
    <s v="Check Return/Refund"/>
    <m/>
    <n v="1.24"/>
    <s v="Invalid"/>
    <s v="Exclude"/>
    <n v="0"/>
    <s v="Insufficient Data"/>
    <s v="Missing Information"/>
    <s v="Exclude"/>
    <d v="2025-02-24T00:00:00"/>
    <d v="2025-02-24T00:00:00"/>
    <s v="Yes"/>
    <s v="Retail"/>
    <s v="Pune"/>
    <s v="Pune"/>
    <n v="3373.28"/>
    <s v="Valid Profit"/>
    <s v="Include"/>
  </r>
  <r>
    <n v="4406"/>
    <s v="Women"/>
    <x v="4"/>
    <x v="12"/>
    <m/>
    <x v="2"/>
    <x v="4"/>
    <s v="No"/>
    <m/>
    <s v="Available"/>
    <n v="4079.94"/>
    <m/>
    <s v="Invalid"/>
    <s v="Exclude"/>
    <n v="0"/>
    <s v="Insufficient Data"/>
    <s v="Missing Information"/>
    <s v="Exclude"/>
    <d v="2025-02-01T00:00:00"/>
    <d v="2025-02-01T00:00:00"/>
    <s v="Yes"/>
    <s v="Online"/>
    <s v="Kolkata"/>
    <s v="Kolkata"/>
    <n v="3276.97"/>
    <s v="Valid Profit"/>
    <s v="Include"/>
  </r>
  <r>
    <n v="4407"/>
    <s v="Kids"/>
    <x v="2"/>
    <x v="7"/>
    <s v="M"/>
    <x v="0"/>
    <x v="0"/>
    <s v="Yes"/>
    <m/>
    <s v="Available"/>
    <m/>
    <n v="1.1100000000000001"/>
    <s v="Invalid"/>
    <s v="Exclude"/>
    <n v="0"/>
    <s v="Insufficient Data"/>
    <s v="Missing Information"/>
    <s v="Exclude"/>
    <m/>
    <s v="Missing Date"/>
    <s v="No"/>
    <s v="Online"/>
    <s v="Mumbai"/>
    <s v="Mumbai"/>
    <n v="3172.6"/>
    <s v="Valid Profit"/>
    <s v="Include"/>
  </r>
  <r>
    <n v="4408"/>
    <s v="Kids"/>
    <x v="0"/>
    <x v="9"/>
    <s v="XL"/>
    <x v="0"/>
    <x v="2"/>
    <s v="Yes"/>
    <n v="1"/>
    <s v="Sold"/>
    <n v="3409.83"/>
    <m/>
    <s v="Invalid"/>
    <s v="Exclude"/>
    <n v="0"/>
    <n v="3409.83"/>
    <s v="Valid Revenue"/>
    <s v="Include"/>
    <m/>
    <s v="Missing Date"/>
    <s v="No"/>
    <s v="Online"/>
    <s v="bengaluru"/>
    <s v="Bengaluru"/>
    <n v="1822"/>
    <s v="Valid Profit"/>
    <s v="Include"/>
  </r>
  <r>
    <n v="4409"/>
    <s v="Kids"/>
    <x v="0"/>
    <x v="5"/>
    <s v="L"/>
    <x v="0"/>
    <x v="1"/>
    <s v="Yes"/>
    <m/>
    <s v="Available"/>
    <m/>
    <n v="0.01"/>
    <s v="Valid"/>
    <s v="Include"/>
    <n v="0"/>
    <s v="Insufficient Data"/>
    <s v="Missing Information"/>
    <s v="Exclude"/>
    <m/>
    <s v="Missing Date"/>
    <s v="No"/>
    <s v="Retail"/>
    <s v="Bangalore"/>
    <s v="Bangalore"/>
    <n v="2707.33"/>
    <s v="Valid Profit"/>
    <s v="Include"/>
  </r>
  <r>
    <n v="4410"/>
    <s v="Men"/>
    <x v="4"/>
    <x v="12"/>
    <s v="XL"/>
    <x v="0"/>
    <x v="2"/>
    <s v="Yes"/>
    <n v="-1"/>
    <s v="Check Return/Refund"/>
    <n v="5967.57"/>
    <n v="1.1000000000000001"/>
    <s v="Invalid"/>
    <s v="Exclude"/>
    <n v="596.76"/>
    <s v="Insufficient Data"/>
    <s v="Missing Information"/>
    <s v="Exclude"/>
    <d v="2024-01-26T00:00:00"/>
    <d v="2024-01-26T00:00:00"/>
    <s v="Yes"/>
    <s v="Retail"/>
    <s v="Mumbai"/>
    <s v="Mumbai"/>
    <n v="-1011.68"/>
    <s v="Loss Making Sales"/>
    <s v="Exclude"/>
  </r>
  <r>
    <n v="4411"/>
    <s v="Kids"/>
    <x v="2"/>
    <x v="18"/>
    <s v="M"/>
    <x v="0"/>
    <x v="0"/>
    <s v="Yes"/>
    <m/>
    <s v="Available"/>
    <m/>
    <m/>
    <s v="Invalid"/>
    <s v="Exclude"/>
    <n v="0"/>
    <s v="Insufficient Data"/>
    <s v="Missing Information"/>
    <s v="Exclude"/>
    <m/>
    <s v="Missing Date"/>
    <s v="No"/>
    <s v="Retail"/>
    <s v="Hyderabad"/>
    <s v="Hyderabad"/>
    <n v="3130.26"/>
    <s v="Valid Profit"/>
    <s v="Include"/>
  </r>
  <r>
    <n v="4412"/>
    <s v="Kids"/>
    <x v="2"/>
    <x v="3"/>
    <s v="XL"/>
    <x v="0"/>
    <x v="2"/>
    <s v="Yes"/>
    <n v="1"/>
    <s v="Sold"/>
    <m/>
    <m/>
    <s v="Invalid"/>
    <s v="Exclude"/>
    <n v="0"/>
    <s v="Insufficient Data"/>
    <s v="Missing Information"/>
    <s v="Exclude"/>
    <d v="2025-05-25T00:00:00"/>
    <d v="2025-05-25T00:00:00"/>
    <s v="Yes"/>
    <s v="Online"/>
    <s v="Kolkata"/>
    <s v="Kolkata"/>
    <n v="3452.75"/>
    <s v="Valid Profit"/>
    <s v="Include"/>
  </r>
  <r>
    <n v="4413"/>
    <s v="Men"/>
    <x v="3"/>
    <x v="11"/>
    <s v="M"/>
    <x v="0"/>
    <x v="0"/>
    <s v="Yes"/>
    <m/>
    <s v="Available"/>
    <m/>
    <m/>
    <s v="Invalid"/>
    <s v="Exclude"/>
    <n v="0"/>
    <s v="Insufficient Data"/>
    <s v="Missing Information"/>
    <s v="Exclude"/>
    <d v="2024-09-03T00:00:00"/>
    <d v="2024-09-03T00:00:00"/>
    <s v="Yes"/>
    <s v="Retail"/>
    <s v="Hyderabad"/>
    <s v="Hyderabad"/>
    <n v="2790.67"/>
    <s v="Valid Profit"/>
    <s v="Include"/>
  </r>
  <r>
    <n v="4414"/>
    <s v="Kids"/>
    <x v="3"/>
    <x v="16"/>
    <n v="9"/>
    <x v="1"/>
    <x v="5"/>
    <s v="Yes"/>
    <m/>
    <s v="Available"/>
    <m/>
    <n v="0.32"/>
    <s v="Valid"/>
    <s v="Include"/>
    <n v="0"/>
    <s v="Insufficient Data"/>
    <s v="Missing Information"/>
    <s v="Exclude"/>
    <d v="2024-09-05T00:00:00"/>
    <d v="2024-09-05T00:00:00"/>
    <s v="Yes"/>
    <s v="Retail"/>
    <s v="Hyderabad"/>
    <s v="Hyderabad"/>
    <n v="3503.26"/>
    <s v="Valid Profit"/>
    <s v="Include"/>
  </r>
  <r>
    <n v="4415"/>
    <s v="Kids"/>
    <x v="3"/>
    <x v="11"/>
    <n v="12"/>
    <x v="1"/>
    <x v="7"/>
    <s v="Yes"/>
    <m/>
    <s v="Available"/>
    <n v="3671.95"/>
    <m/>
    <s v="Invalid"/>
    <s v="Exclude"/>
    <n v="0"/>
    <s v="Insufficient Data"/>
    <s v="Missing Information"/>
    <s v="Exclude"/>
    <m/>
    <s v="Missing Date"/>
    <s v="No"/>
    <s v="Retail"/>
    <s v="Pune"/>
    <s v="Pune"/>
    <n v="2797.91"/>
    <s v="Valid Profit"/>
    <s v="Include"/>
  </r>
  <r>
    <n v="4416"/>
    <s v="Women"/>
    <x v="4"/>
    <x v="13"/>
    <m/>
    <x v="2"/>
    <x v="4"/>
    <s v="No"/>
    <m/>
    <s v="Available"/>
    <n v="2365.6"/>
    <m/>
    <s v="Invalid"/>
    <s v="Exclude"/>
    <n v="0"/>
    <s v="Insufficient Data"/>
    <s v="Missing Information"/>
    <s v="Exclude"/>
    <d v="2025-06-07T00:00:00"/>
    <d v="2025-06-07T00:00:00"/>
    <s v="Yes"/>
    <s v="Retail"/>
    <s v="Mumbai"/>
    <s v="Mumbai"/>
    <n v="-178.54"/>
    <s v="Loss Making Sales"/>
    <s v="Exclude"/>
  </r>
  <r>
    <n v="4417"/>
    <s v="Women"/>
    <x v="1"/>
    <x v="1"/>
    <s v="L"/>
    <x v="0"/>
    <x v="1"/>
    <s v="Yes"/>
    <m/>
    <s v="Available"/>
    <m/>
    <n v="0.83"/>
    <s v="Valid"/>
    <s v="Include"/>
    <n v="0"/>
    <s v="Insufficient Data"/>
    <s v="Missing Information"/>
    <s v="Exclude"/>
    <m/>
    <s v="Missing Date"/>
    <s v="No"/>
    <s v="Retail"/>
    <s v="Hyderabad"/>
    <s v="Hyderabad"/>
    <n v="2668.14"/>
    <s v="Valid Profit"/>
    <s v="Include"/>
  </r>
  <r>
    <n v="4418"/>
    <s v="Women"/>
    <x v="0"/>
    <x v="9"/>
    <s v="XL"/>
    <x v="0"/>
    <x v="2"/>
    <s v="Yes"/>
    <n v="2"/>
    <s v="Sold"/>
    <n v="3139.93"/>
    <n v="0.46"/>
    <s v="Valid"/>
    <s v="Include"/>
    <n v="3391.12"/>
    <n v="3391.1244000000002"/>
    <s v="Valid Revenue"/>
    <s v="Include"/>
    <m/>
    <s v="Missing Date"/>
    <s v="No"/>
    <s v="Online"/>
    <s v="Kolkata"/>
    <s v="Kolkata"/>
    <n v="3548.13"/>
    <s v="Invalid Profit"/>
    <s v="Exclude"/>
  </r>
  <r>
    <n v="4419"/>
    <s v="Kids"/>
    <x v="0"/>
    <x v="5"/>
    <n v="9"/>
    <x v="1"/>
    <x v="5"/>
    <s v="Yes"/>
    <m/>
    <s v="Available"/>
    <m/>
    <m/>
    <s v="Invalid"/>
    <s v="Exclude"/>
    <n v="0"/>
    <s v="Insufficient Data"/>
    <s v="Missing Information"/>
    <s v="Exclude"/>
    <d v="2025-01-17T00:00:00"/>
    <d v="2025-01-17T00:00:00"/>
    <s v="Yes"/>
    <s v="Online"/>
    <s v="Bangalore"/>
    <s v="Bangalore"/>
    <n v="61.45"/>
    <s v="Valid Profit"/>
    <s v="Include"/>
  </r>
  <r>
    <n v="4420"/>
    <s v="Women"/>
    <x v="2"/>
    <x v="3"/>
    <s v="L"/>
    <x v="0"/>
    <x v="1"/>
    <s v="Yes"/>
    <n v="4"/>
    <s v="Sold"/>
    <n v="4904.79"/>
    <n v="1.19"/>
    <s v="Invalid"/>
    <s v="Exclude"/>
    <n v="-3727.64"/>
    <s v="Insufficient Data"/>
    <s v="Missing Information"/>
    <s v="Exclude"/>
    <d v="2023-11-08T00:00:00"/>
    <d v="2023-11-08T00:00:00"/>
    <s v="Yes"/>
    <s v="Retail"/>
    <s v="Pune"/>
    <s v="Pune"/>
    <n v="2633.82"/>
    <s v="Invalid Profit"/>
    <s v="Exclude"/>
  </r>
  <r>
    <n v="4421"/>
    <s v="Women"/>
    <x v="3"/>
    <x v="4"/>
    <s v="XL"/>
    <x v="0"/>
    <x v="2"/>
    <s v="Yes"/>
    <m/>
    <s v="Available"/>
    <m/>
    <m/>
    <s v="Invalid"/>
    <s v="Exclude"/>
    <n v="0"/>
    <s v="Insufficient Data"/>
    <s v="Missing Information"/>
    <s v="Exclude"/>
    <d v="2024-09-05T00:00:00"/>
    <d v="2024-09-05T00:00:00"/>
    <s v="Yes"/>
    <s v="Online"/>
    <s v="Mumbai"/>
    <s v="Mumbai"/>
    <n v="3005.03"/>
    <s v="Valid Profit"/>
    <s v="Include"/>
  </r>
  <r>
    <n v="4422"/>
    <s v="Men"/>
    <x v="3"/>
    <x v="4"/>
    <m/>
    <x v="2"/>
    <x v="4"/>
    <s v="No"/>
    <m/>
    <s v="Available"/>
    <m/>
    <n v="0.43"/>
    <s v="Valid"/>
    <s v="Include"/>
    <n v="0"/>
    <s v="Insufficient Data"/>
    <s v="Missing Information"/>
    <s v="Exclude"/>
    <d v="2025-06-08T00:00:00"/>
    <d v="2025-06-08T00:00:00"/>
    <s v="Yes"/>
    <s v="Online"/>
    <s v="Delhi"/>
    <s v="Delhi"/>
    <n v="1143.45"/>
    <s v="Valid Profit"/>
    <s v="Include"/>
  </r>
  <r>
    <n v="4423"/>
    <s v="Men"/>
    <x v="3"/>
    <x v="11"/>
    <n v="6"/>
    <x v="1"/>
    <x v="6"/>
    <s v="Yes"/>
    <n v="1"/>
    <s v="Sold"/>
    <n v="5381.5"/>
    <m/>
    <s v="Invalid"/>
    <s v="Exclude"/>
    <n v="0"/>
    <n v="5381.5"/>
    <s v="Valid Revenue"/>
    <s v="Include"/>
    <d v="2025-01-03T00:00:00"/>
    <d v="2025-01-03T00:00:00"/>
    <s v="Yes"/>
    <s v="Retail"/>
    <s v="Pune"/>
    <s v="Pune"/>
    <n v="57.84"/>
    <s v="Valid Profit"/>
    <s v="Include"/>
  </r>
  <r>
    <n v="2007"/>
    <s v="Men"/>
    <x v="1"/>
    <x v="15"/>
    <s v="L"/>
    <x v="0"/>
    <x v="1"/>
    <s v="Yes"/>
    <m/>
    <s v="Available"/>
    <n v="7652.31"/>
    <m/>
    <s v="Invalid"/>
    <s v="Exclude"/>
    <n v="0"/>
    <s v="Insufficient Data"/>
    <s v="Missing Information"/>
    <s v="Exclude"/>
    <d v="2023-09-29T00:00:00"/>
    <d v="2023-09-29T00:00:00"/>
    <s v="Yes"/>
    <s v="Retail"/>
    <s v="Bangalore"/>
    <s v="Bangalore"/>
    <n v="1515.95"/>
    <s v="Valid Profit"/>
    <s v="Include"/>
  </r>
  <r>
    <n v="4425"/>
    <s v="Women"/>
    <x v="3"/>
    <x v="10"/>
    <s v="L"/>
    <x v="0"/>
    <x v="1"/>
    <s v="Yes"/>
    <n v="0"/>
    <s v="Available"/>
    <n v="4034.25"/>
    <m/>
    <s v="Invalid"/>
    <s v="Exclude"/>
    <n v="0"/>
    <n v="0"/>
    <s v="No Recorded Revenue"/>
    <s v="Exclude"/>
    <d v="2023-09-04T00:00:00"/>
    <d v="2023-09-04T00:00:00"/>
    <s v="Yes"/>
    <s v="Retail"/>
    <s v="Delhi"/>
    <s v="Delhi"/>
    <n v="363.8"/>
    <s v="Invalid Profit"/>
    <s v="Exclude"/>
  </r>
  <r>
    <n v="4426"/>
    <s v="Men"/>
    <x v="2"/>
    <x v="3"/>
    <s v="M"/>
    <x v="0"/>
    <x v="0"/>
    <s v="Yes"/>
    <n v="1"/>
    <s v="Sold"/>
    <m/>
    <m/>
    <s v="Invalid"/>
    <s v="Exclude"/>
    <n v="0"/>
    <s v="Insufficient Data"/>
    <s v="Missing Information"/>
    <s v="Exclude"/>
    <d v="2024-12-02T00:00:00"/>
    <d v="2024-12-02T00:00:00"/>
    <s v="Yes"/>
    <s v="Online"/>
    <s v="Pune"/>
    <s v="Pune"/>
    <n v="2133.39"/>
    <s v="Valid Profit"/>
    <s v="Include"/>
  </r>
  <r>
    <n v="4427"/>
    <s v="Women"/>
    <x v="2"/>
    <x v="17"/>
    <m/>
    <x v="2"/>
    <x v="4"/>
    <s v="No"/>
    <n v="2"/>
    <s v="Sold"/>
    <n v="8546.9"/>
    <m/>
    <s v="Invalid"/>
    <s v="Exclude"/>
    <n v="0"/>
    <n v="17093.8"/>
    <s v="Valid Revenue"/>
    <s v="Include"/>
    <d v="2024-11-04T00:00:00"/>
    <d v="2024-11-04T00:00:00"/>
    <s v="Yes"/>
    <s v="Retail"/>
    <s v="Pune"/>
    <s v="Pune"/>
    <n v="-357.43"/>
    <s v="Loss Making Sales"/>
    <s v="Exclude"/>
  </r>
  <r>
    <n v="4428"/>
    <s v="Kids"/>
    <x v="2"/>
    <x v="7"/>
    <m/>
    <x v="2"/>
    <x v="4"/>
    <s v="No"/>
    <n v="2"/>
    <s v="Sold"/>
    <m/>
    <m/>
    <s v="Invalid"/>
    <s v="Exclude"/>
    <n v="0"/>
    <s v="Insufficient Data"/>
    <s v="Missing Information"/>
    <s v="Exclude"/>
    <d v="2025-04-04T00:00:00"/>
    <d v="2025-04-04T00:00:00"/>
    <s v="Yes"/>
    <s v="Online"/>
    <s v="Hyderabad"/>
    <s v="Hyderabad"/>
    <n v="2700.85"/>
    <s v="Valid Profit"/>
    <s v="Include"/>
  </r>
  <r>
    <n v="4429"/>
    <s v="Kids"/>
    <x v="1"/>
    <x v="2"/>
    <s v="XL"/>
    <x v="0"/>
    <x v="2"/>
    <s v="Yes"/>
    <n v="2"/>
    <s v="Sold"/>
    <m/>
    <n v="0.49"/>
    <s v="Valid"/>
    <s v="Include"/>
    <n v="0"/>
    <s v="Insufficient Data"/>
    <s v="Missing Information"/>
    <s v="Exclude"/>
    <d v="2025-01-18T00:00:00"/>
    <d v="2025-01-18T00:00:00"/>
    <s v="Yes"/>
    <s v="Retail"/>
    <s v="Kolkata"/>
    <s v="Kolkata"/>
    <n v="3905.15"/>
    <s v="Valid Profit"/>
    <s v="Include"/>
  </r>
  <r>
    <n v="4430"/>
    <s v="Kids"/>
    <x v="4"/>
    <x v="12"/>
    <s v="L"/>
    <x v="0"/>
    <x v="1"/>
    <s v="Yes"/>
    <n v="2"/>
    <s v="Sold"/>
    <m/>
    <n v="0.15"/>
    <s v="Valid"/>
    <s v="Include"/>
    <n v="0"/>
    <s v="Insufficient Data"/>
    <s v="Missing Information"/>
    <s v="Exclude"/>
    <d v="2025-05-16T00:00:00"/>
    <d v="2025-05-16T00:00:00"/>
    <s v="Yes"/>
    <s v="Retail"/>
    <s v="Bangalore"/>
    <s v="Bangalore"/>
    <n v="3590.87"/>
    <s v="Valid Profit"/>
    <s v="Include"/>
  </r>
  <r>
    <n v="4431"/>
    <s v="Kids"/>
    <x v="0"/>
    <x v="9"/>
    <s v="XL"/>
    <x v="0"/>
    <x v="2"/>
    <s v="Yes"/>
    <m/>
    <s v="Available"/>
    <m/>
    <m/>
    <s v="Invalid"/>
    <s v="Exclude"/>
    <n v="0"/>
    <s v="Insufficient Data"/>
    <s v="Missing Information"/>
    <s v="Exclude"/>
    <d v="2025-01-15T00:00:00"/>
    <d v="2025-01-15T00:00:00"/>
    <s v="Yes"/>
    <s v="Online"/>
    <s v="Bangalore"/>
    <s v="Bangalore"/>
    <n v="-537.53"/>
    <s v="Loss Making Sales"/>
    <s v="Exclude"/>
  </r>
  <r>
    <n v="4432"/>
    <s v="Men"/>
    <x v="4"/>
    <x v="8"/>
    <s v="XL"/>
    <x v="0"/>
    <x v="2"/>
    <s v="Yes"/>
    <m/>
    <s v="Available"/>
    <n v="6378.45"/>
    <m/>
    <s v="Invalid"/>
    <s v="Exclude"/>
    <n v="0"/>
    <s v="Insufficient Data"/>
    <s v="Missing Information"/>
    <s v="Exclude"/>
    <d v="2025-06-06T00:00:00"/>
    <d v="2025-06-06T00:00:00"/>
    <s v="Yes"/>
    <s v="Retail"/>
    <s v="Hyderabad"/>
    <s v="Hyderabad"/>
    <n v="2573.36"/>
    <s v="Valid Profit"/>
    <s v="Include"/>
  </r>
  <r>
    <n v="4433"/>
    <s v="Men"/>
    <x v="1"/>
    <x v="15"/>
    <s v="M"/>
    <x v="0"/>
    <x v="0"/>
    <s v="Yes"/>
    <n v="4"/>
    <s v="Sold"/>
    <n v="4840.5"/>
    <m/>
    <s v="Invalid"/>
    <s v="Exclude"/>
    <n v="0"/>
    <n v="19362"/>
    <s v="Valid Revenue"/>
    <s v="Include"/>
    <m/>
    <s v="Missing Date"/>
    <s v="No"/>
    <s v="Retail"/>
    <s v="Hyderabad"/>
    <s v="Hyderabad"/>
    <n v="3226.65"/>
    <s v="Valid Profit"/>
    <s v="Include"/>
  </r>
  <r>
    <n v="4434"/>
    <s v="Men"/>
    <x v="4"/>
    <x v="13"/>
    <s v="L"/>
    <x v="0"/>
    <x v="1"/>
    <s v="Yes"/>
    <n v="3"/>
    <s v="Sold"/>
    <n v="3844.82"/>
    <m/>
    <s v="Invalid"/>
    <s v="Exclude"/>
    <n v="0"/>
    <n v="11534.460000000001"/>
    <s v="Valid Revenue"/>
    <s v="Include"/>
    <d v="2025-02-09T00:00:00"/>
    <d v="2025-02-09T00:00:00"/>
    <s v="Yes"/>
    <s v="Online"/>
    <s v="Hyderabad"/>
    <s v="Hyderabad"/>
    <n v="-289.83"/>
    <s v="Loss Making Sales"/>
    <s v="Exclude"/>
  </r>
  <r>
    <n v="4435"/>
    <s v="Women"/>
    <x v="0"/>
    <x v="5"/>
    <s v="M"/>
    <x v="0"/>
    <x v="0"/>
    <s v="Yes"/>
    <m/>
    <s v="Available"/>
    <m/>
    <m/>
    <s v="Invalid"/>
    <s v="Exclude"/>
    <n v="0"/>
    <s v="Insufficient Data"/>
    <s v="Missing Information"/>
    <s v="Exclude"/>
    <m/>
    <s v="Missing Date"/>
    <s v="No"/>
    <s v="Online"/>
    <s v="Hyderabad"/>
    <s v="Hyderabad"/>
    <n v="2607.5700000000002"/>
    <s v="Valid Profit"/>
    <s v="Include"/>
  </r>
  <r>
    <n v="4436"/>
    <s v="Men"/>
    <x v="0"/>
    <x v="0"/>
    <s v="M"/>
    <x v="0"/>
    <x v="0"/>
    <s v="Yes"/>
    <n v="4"/>
    <s v="Sold"/>
    <n v="2720.7"/>
    <m/>
    <s v="Invalid"/>
    <s v="Exclude"/>
    <n v="0"/>
    <n v="10882.8"/>
    <s v="Valid Revenue"/>
    <s v="Include"/>
    <d v="2025-04-08T00:00:00"/>
    <d v="2025-04-08T00:00:00"/>
    <s v="Yes"/>
    <s v="Online"/>
    <s v="Pune"/>
    <s v="Pune"/>
    <n v="-818.53"/>
    <s v="Loss Making Sales"/>
    <s v="Exclude"/>
  </r>
  <r>
    <n v="4437"/>
    <s v="Men"/>
    <x v="4"/>
    <x v="12"/>
    <s v="XL"/>
    <x v="0"/>
    <x v="2"/>
    <s v="Yes"/>
    <n v="2"/>
    <s v="Sold"/>
    <m/>
    <m/>
    <s v="Invalid"/>
    <s v="Exclude"/>
    <n v="0"/>
    <s v="Insufficient Data"/>
    <s v="Missing Information"/>
    <s v="Exclude"/>
    <d v="2023-11-25T00:00:00"/>
    <d v="2023-11-25T00:00:00"/>
    <s v="Yes"/>
    <s v="Retail"/>
    <s v="Hyderabad"/>
    <s v="Hyderabad"/>
    <n v="3972.33"/>
    <s v="Valid Profit"/>
    <s v="Include"/>
  </r>
  <r>
    <n v="4438"/>
    <s v="Men"/>
    <x v="4"/>
    <x v="13"/>
    <m/>
    <x v="2"/>
    <x v="4"/>
    <s v="No"/>
    <n v="3"/>
    <s v="Sold"/>
    <m/>
    <m/>
    <s v="Invalid"/>
    <s v="Exclude"/>
    <n v="0"/>
    <s v="Insufficient Data"/>
    <s v="Missing Information"/>
    <s v="Exclude"/>
    <m/>
    <s v="Missing Date"/>
    <s v="No"/>
    <s v="Retail"/>
    <s v="Delhi"/>
    <s v="Delhi"/>
    <n v="-735.65"/>
    <s v="Loss Making Sales"/>
    <s v="Exclude"/>
  </r>
  <r>
    <n v="4439"/>
    <s v="Women"/>
    <x v="2"/>
    <x v="17"/>
    <m/>
    <x v="2"/>
    <x v="4"/>
    <s v="No"/>
    <n v="0"/>
    <s v="Available"/>
    <m/>
    <m/>
    <s v="Invalid"/>
    <s v="Exclude"/>
    <n v="0"/>
    <s v="Insufficient Data"/>
    <s v="Missing Information"/>
    <s v="Exclude"/>
    <d v="2025-04-22T00:00:00"/>
    <d v="2025-04-22T00:00:00"/>
    <s v="Yes"/>
    <s v="Retail"/>
    <s v="Hyderabad"/>
    <s v="Hyderabad"/>
    <n v="-324.47000000000003"/>
    <s v="Loss Making Sales"/>
    <s v="Exclude"/>
  </r>
  <r>
    <n v="4440"/>
    <s v="Men"/>
    <x v="4"/>
    <x v="13"/>
    <s v="XL"/>
    <x v="0"/>
    <x v="2"/>
    <s v="Yes"/>
    <m/>
    <s v="Available"/>
    <n v="6172.36"/>
    <m/>
    <s v="Invalid"/>
    <s v="Exclude"/>
    <n v="0"/>
    <s v="Insufficient Data"/>
    <s v="Missing Information"/>
    <s v="Exclude"/>
    <d v="2025-04-15T00:00:00"/>
    <d v="2025-04-15T00:00:00"/>
    <s v="Yes"/>
    <s v="Online"/>
    <s v="Mumbai"/>
    <s v="Mumbai"/>
    <n v="-551.75"/>
    <s v="Loss Making Sales"/>
    <s v="Exclude"/>
  </r>
  <r>
    <n v="4441"/>
    <s v="Kids"/>
    <x v="1"/>
    <x v="2"/>
    <s v="L"/>
    <x v="0"/>
    <x v="1"/>
    <s v="Yes"/>
    <n v="3"/>
    <s v="Sold"/>
    <m/>
    <m/>
    <s v="Invalid"/>
    <s v="Exclude"/>
    <n v="0"/>
    <s v="Insufficient Data"/>
    <s v="Missing Information"/>
    <s v="Exclude"/>
    <d v="2024-05-05T00:00:00"/>
    <d v="2024-05-05T00:00:00"/>
    <s v="Yes"/>
    <s v="Retail"/>
    <s v="Kolkata"/>
    <s v="Kolkata"/>
    <n v="2036.39"/>
    <s v="Valid Profit"/>
    <s v="Include"/>
  </r>
  <r>
    <n v="4442"/>
    <s v="Women"/>
    <x v="1"/>
    <x v="15"/>
    <s v="L"/>
    <x v="0"/>
    <x v="1"/>
    <s v="Yes"/>
    <m/>
    <s v="Available"/>
    <m/>
    <m/>
    <s v="Invalid"/>
    <s v="Exclude"/>
    <n v="0"/>
    <s v="Insufficient Data"/>
    <s v="Missing Information"/>
    <s v="Exclude"/>
    <d v="2024-05-22T00:00:00"/>
    <d v="2024-05-22T00:00:00"/>
    <s v="Yes"/>
    <s v="Retail"/>
    <s v="Hyderabad"/>
    <s v="Hyderabad"/>
    <n v="1366.18"/>
    <s v="Valid Profit"/>
    <s v="Include"/>
  </r>
  <r>
    <n v="4443"/>
    <s v="Men"/>
    <x v="2"/>
    <x v="17"/>
    <n v="9"/>
    <x v="1"/>
    <x v="5"/>
    <s v="Yes"/>
    <n v="3"/>
    <s v="Sold"/>
    <n v="7953"/>
    <n v="1.21"/>
    <s v="Invalid"/>
    <s v="Exclude"/>
    <n v="-5010.3900000000003"/>
    <s v="Insufficient Data"/>
    <s v="Missing Information"/>
    <s v="Exclude"/>
    <d v="2025-05-12T00:00:00"/>
    <d v="2025-05-12T00:00:00"/>
    <s v="Yes"/>
    <s v="Retail"/>
    <s v="Hyderabad"/>
    <s v="Hyderabad"/>
    <n v="-665.22"/>
    <s v="Loss Making Sales"/>
    <s v="Exclude"/>
  </r>
  <r>
    <n v="4444"/>
    <s v="Men"/>
    <x v="3"/>
    <x v="4"/>
    <n v="7"/>
    <x v="1"/>
    <x v="8"/>
    <s v="Yes"/>
    <n v="4"/>
    <s v="Sold"/>
    <m/>
    <n v="0.36"/>
    <s v="Valid"/>
    <s v="Include"/>
    <n v="0"/>
    <s v="Insufficient Data"/>
    <s v="Missing Information"/>
    <s v="Exclude"/>
    <d v="2024-10-04T00:00:00"/>
    <d v="2024-10-04T00:00:00"/>
    <s v="Yes"/>
    <s v="Online"/>
    <s v="Kolkata"/>
    <s v="Kolkata"/>
    <n v="243.39"/>
    <s v="Valid Profit"/>
    <s v="Include"/>
  </r>
  <r>
    <n v="4445"/>
    <s v="Women"/>
    <x v="0"/>
    <x v="9"/>
    <s v="XL"/>
    <x v="0"/>
    <x v="2"/>
    <s v="Yes"/>
    <n v="1"/>
    <s v="Sold"/>
    <n v="5915.27"/>
    <n v="0.12"/>
    <s v="Valid"/>
    <s v="Include"/>
    <n v="5205.4399999999996"/>
    <n v="5205.4376000000002"/>
    <s v="Valid Revenue"/>
    <s v="Include"/>
    <d v="2024-12-15T00:00:00"/>
    <d v="2024-12-15T00:00:00"/>
    <s v="Yes"/>
    <s v="Retail"/>
    <s v="Mumbai"/>
    <s v="Mumbai"/>
    <n v="3456.95"/>
    <s v="Valid Profit"/>
    <s v="Include"/>
  </r>
  <r>
    <n v="4446"/>
    <s v="Men"/>
    <x v="1"/>
    <x v="6"/>
    <s v="M"/>
    <x v="0"/>
    <x v="0"/>
    <s v="Yes"/>
    <n v="2"/>
    <s v="Sold"/>
    <n v="3469.31"/>
    <n v="0.28000000000000003"/>
    <s v="Valid"/>
    <s v="Include"/>
    <n v="4995.8100000000004"/>
    <n v="4995.8063999999995"/>
    <s v="Valid Revenue"/>
    <s v="Include"/>
    <d v="2025-01-26T00:00:00"/>
    <d v="2025-01-26T00:00:00"/>
    <s v="Yes"/>
    <s v="Retail"/>
    <s v="Pune"/>
    <s v="Pune"/>
    <n v="2671.58"/>
    <s v="Valid Profit"/>
    <s v="Include"/>
  </r>
  <r>
    <n v="4447"/>
    <s v="Kids"/>
    <x v="3"/>
    <x v="11"/>
    <s v="XL"/>
    <x v="0"/>
    <x v="2"/>
    <s v="Yes"/>
    <n v="0"/>
    <s v="Available"/>
    <m/>
    <m/>
    <s v="Invalid"/>
    <s v="Exclude"/>
    <n v="0"/>
    <s v="Insufficient Data"/>
    <s v="Missing Information"/>
    <s v="Exclude"/>
    <d v="2024-12-12T00:00:00"/>
    <d v="2024-12-12T00:00:00"/>
    <s v="Yes"/>
    <s v="Retail"/>
    <s v="Delhi"/>
    <s v="Delhi"/>
    <n v="1574.91"/>
    <s v="Valid Profit"/>
    <s v="Include"/>
  </r>
  <r>
    <n v="2030"/>
    <s v="Women"/>
    <x v="4"/>
    <x v="8"/>
    <n v="11"/>
    <x v="1"/>
    <x v="3"/>
    <s v="Yes"/>
    <n v="2"/>
    <s v="Sold"/>
    <m/>
    <m/>
    <s v="Invalid"/>
    <s v="Exclude"/>
    <n v="0"/>
    <s v="Insufficient Data"/>
    <s v="Missing Information"/>
    <s v="Exclude"/>
    <d v="2025-06-10T00:00:00"/>
    <d v="2025-06-10T00:00:00"/>
    <s v="Yes"/>
    <s v="Retail"/>
    <s v="Mumbai"/>
    <s v="Mumbai"/>
    <n v="2717.93"/>
    <s v="Valid Profit"/>
    <s v="Include"/>
  </r>
  <r>
    <n v="4449"/>
    <s v="Men"/>
    <x v="2"/>
    <x v="18"/>
    <n v="9"/>
    <x v="1"/>
    <x v="5"/>
    <s v="Yes"/>
    <n v="0"/>
    <s v="Available"/>
    <n v="5053.29"/>
    <m/>
    <s v="Invalid"/>
    <s v="Exclude"/>
    <n v="0"/>
    <n v="0"/>
    <s v="No Recorded Revenue"/>
    <s v="Exclude"/>
    <d v="2025-02-24T00:00:00"/>
    <d v="2025-02-24T00:00:00"/>
    <s v="Yes"/>
    <s v="Retail"/>
    <s v="Kolkata"/>
    <s v="Kolkata"/>
    <n v="3206.34"/>
    <s v="Invalid Profit"/>
    <s v="Exclude"/>
  </r>
  <r>
    <n v="4450"/>
    <s v="Men"/>
    <x v="2"/>
    <x v="18"/>
    <m/>
    <x v="2"/>
    <x v="4"/>
    <s v="No"/>
    <n v="1"/>
    <s v="Sold"/>
    <n v="4745.4799999999996"/>
    <m/>
    <s v="Invalid"/>
    <s v="Exclude"/>
    <n v="0"/>
    <n v="4745.4799999999996"/>
    <s v="Valid Revenue"/>
    <s v="Include"/>
    <m/>
    <s v="Missing Date"/>
    <s v="No"/>
    <s v="Retail"/>
    <s v="Mumbai"/>
    <s v="Mumbai"/>
    <n v="174.49"/>
    <s v="Valid Profit"/>
    <s v="Include"/>
  </r>
  <r>
    <n v="4451"/>
    <s v="Women"/>
    <x v="2"/>
    <x v="17"/>
    <m/>
    <x v="2"/>
    <x v="4"/>
    <s v="No"/>
    <n v="0"/>
    <s v="Available"/>
    <n v="2049.73"/>
    <m/>
    <s v="Invalid"/>
    <s v="Exclude"/>
    <n v="0"/>
    <n v="0"/>
    <s v="No Recorded Revenue"/>
    <s v="Exclude"/>
    <d v="2024-11-08T00:00:00"/>
    <d v="2024-11-08T00:00:00"/>
    <s v="Yes"/>
    <s v="Online"/>
    <s v="Pune"/>
    <s v="Pune"/>
    <n v="2543.16"/>
    <s v="Invalid Profit"/>
    <s v="Exclude"/>
  </r>
  <r>
    <n v="4452"/>
    <s v="Women"/>
    <x v="2"/>
    <x v="3"/>
    <s v="M"/>
    <x v="0"/>
    <x v="0"/>
    <s v="Yes"/>
    <n v="1"/>
    <s v="Sold"/>
    <m/>
    <m/>
    <s v="Invalid"/>
    <s v="Exclude"/>
    <n v="0"/>
    <s v="Insufficient Data"/>
    <s v="Missing Information"/>
    <s v="Exclude"/>
    <d v="2025-04-27T00:00:00"/>
    <d v="2025-04-27T00:00:00"/>
    <s v="Yes"/>
    <s v="Online"/>
    <s v="bengaluru"/>
    <s v="Bengaluru"/>
    <n v="-86.63"/>
    <s v="Loss Making Sales"/>
    <s v="Exclude"/>
  </r>
  <r>
    <n v="4453"/>
    <s v="Men"/>
    <x v="0"/>
    <x v="5"/>
    <s v="XL"/>
    <x v="0"/>
    <x v="2"/>
    <s v="Yes"/>
    <n v="1"/>
    <s v="Sold"/>
    <m/>
    <m/>
    <s v="Invalid"/>
    <s v="Exclude"/>
    <n v="0"/>
    <s v="Insufficient Data"/>
    <s v="Missing Information"/>
    <s v="Exclude"/>
    <d v="2025-05-26T00:00:00"/>
    <d v="2025-05-26T00:00:00"/>
    <s v="Yes"/>
    <s v="Retail"/>
    <s v="bengaluru"/>
    <s v="Bengaluru"/>
    <n v="2814.75"/>
    <s v="Invalid Profit"/>
    <s v="Exclude"/>
  </r>
  <r>
    <n v="4454"/>
    <s v="Kids"/>
    <x v="3"/>
    <x v="16"/>
    <s v="M"/>
    <x v="0"/>
    <x v="0"/>
    <s v="Yes"/>
    <m/>
    <s v="Available"/>
    <n v="2915.54"/>
    <m/>
    <s v="Invalid"/>
    <s v="Exclude"/>
    <n v="0"/>
    <s v="Insufficient Data"/>
    <s v="Missing Information"/>
    <s v="Exclude"/>
    <d v="2025-01-02T00:00:00"/>
    <d v="2025-01-02T00:00:00"/>
    <s v="Yes"/>
    <s v="Retail"/>
    <s v="Delhi"/>
    <s v="Delhi"/>
    <n v="-1188.6400000000001"/>
    <s v="Loss Making Sales"/>
    <s v="Exclude"/>
  </r>
  <r>
    <n v="4455"/>
    <s v="Women"/>
    <x v="4"/>
    <x v="12"/>
    <n v="12"/>
    <x v="1"/>
    <x v="7"/>
    <s v="Yes"/>
    <n v="3"/>
    <s v="Sold"/>
    <n v="8629.75"/>
    <m/>
    <s v="Invalid"/>
    <s v="Exclude"/>
    <n v="0"/>
    <n v="25889.25"/>
    <s v="Valid Revenue"/>
    <s v="Include"/>
    <m/>
    <s v="Missing Date"/>
    <s v="No"/>
    <s v="Online"/>
    <s v="Mumbai"/>
    <s v="Mumbai"/>
    <n v="2417.15"/>
    <s v="Valid Profit"/>
    <s v="Include"/>
  </r>
  <r>
    <n v="4456"/>
    <s v="Women"/>
    <x v="4"/>
    <x v="12"/>
    <s v="XL"/>
    <x v="0"/>
    <x v="2"/>
    <s v="Yes"/>
    <n v="1"/>
    <s v="Sold"/>
    <m/>
    <n v="0.32"/>
    <s v="Valid"/>
    <s v="Include"/>
    <n v="0"/>
    <s v="Insufficient Data"/>
    <s v="Missing Information"/>
    <s v="Exclude"/>
    <d v="2023-12-16T00:00:00"/>
    <d v="2023-12-16T00:00:00"/>
    <s v="Yes"/>
    <s v="Retail"/>
    <s v="Hyderabad"/>
    <s v="Hyderabad"/>
    <n v="450.51"/>
    <s v="Valid Profit"/>
    <s v="Include"/>
  </r>
  <r>
    <n v="2019"/>
    <s v="Men"/>
    <x v="2"/>
    <x v="18"/>
    <s v="L"/>
    <x v="0"/>
    <x v="1"/>
    <s v="Yes"/>
    <n v="-1"/>
    <s v="Check Return/Refund"/>
    <n v="2452.52"/>
    <n v="0.12"/>
    <s v="Valid"/>
    <s v="Include"/>
    <n v="-2158.2199999999998"/>
    <n v="-2158.2175999999999"/>
    <s v="Negative Revenue"/>
    <s v="Exclude"/>
    <d v="2024-07-26T00:00:00"/>
    <d v="2024-07-26T00:00:00"/>
    <s v="Yes"/>
    <s v="Retail"/>
    <s v="Hyderabad"/>
    <s v="Hyderabad"/>
    <n v="-1199.45"/>
    <s v="Loss Making Sales"/>
    <s v="Exclude"/>
  </r>
  <r>
    <n v="4458"/>
    <s v="Kids"/>
    <x v="1"/>
    <x v="2"/>
    <s v="L"/>
    <x v="0"/>
    <x v="1"/>
    <s v="Yes"/>
    <m/>
    <s v="Available"/>
    <n v="6500.77"/>
    <n v="0.22"/>
    <s v="Valid"/>
    <s v="Include"/>
    <n v="0"/>
    <s v="Insufficient Data"/>
    <s v="Missing Information"/>
    <s v="Exclude"/>
    <d v="2024-10-28T00:00:00"/>
    <d v="2024-10-28T00:00:00"/>
    <s v="Yes"/>
    <s v="Retail"/>
    <s v="Mumbai"/>
    <s v="Mumbai"/>
    <n v="870.08"/>
    <s v="Valid Profit"/>
    <s v="Include"/>
  </r>
  <r>
    <n v="4459"/>
    <s v="Men"/>
    <x v="0"/>
    <x v="0"/>
    <m/>
    <x v="2"/>
    <x v="4"/>
    <s v="No"/>
    <n v="-1"/>
    <s v="Check Return/Refund"/>
    <m/>
    <n v="0.59"/>
    <s v="Valid"/>
    <s v="Include"/>
    <n v="0"/>
    <s v="Insufficient Data"/>
    <s v="Missing Information"/>
    <s v="Exclude"/>
    <m/>
    <s v="Missing Date"/>
    <s v="No"/>
    <s v="Online"/>
    <s v="Kolkata"/>
    <s v="Kolkata"/>
    <n v="3055.56"/>
    <s v="Invalid Profit"/>
    <s v="Exclude"/>
  </r>
  <r>
    <n v="4460"/>
    <s v="Women"/>
    <x v="1"/>
    <x v="1"/>
    <s v="M"/>
    <x v="0"/>
    <x v="0"/>
    <s v="Yes"/>
    <n v="-1"/>
    <s v="Check Return/Refund"/>
    <n v="9682.2000000000007"/>
    <m/>
    <s v="Invalid"/>
    <s v="Exclude"/>
    <n v="0"/>
    <n v="-9682.2000000000007"/>
    <s v="Negative Revenue"/>
    <s v="Exclude"/>
    <m/>
    <s v="Missing Date"/>
    <s v="No"/>
    <s v="Online"/>
    <s v="Hyderabad"/>
    <s v="Hyderabad"/>
    <n v="570.41999999999996"/>
    <s v="Invalid Profit"/>
    <s v="Exclude"/>
  </r>
  <r>
    <n v="4461"/>
    <s v="Kids"/>
    <x v="2"/>
    <x v="7"/>
    <s v="XL"/>
    <x v="0"/>
    <x v="2"/>
    <s v="Yes"/>
    <m/>
    <s v="Available"/>
    <m/>
    <m/>
    <s v="Invalid"/>
    <s v="Exclude"/>
    <n v="0"/>
    <s v="Insufficient Data"/>
    <s v="Missing Information"/>
    <s v="Exclude"/>
    <m/>
    <s v="Missing Date"/>
    <s v="No"/>
    <s v="Retail"/>
    <s v="Hyderabad"/>
    <s v="Hyderabad"/>
    <n v="1800.98"/>
    <s v="Valid Profit"/>
    <s v="Include"/>
  </r>
  <r>
    <n v="4462"/>
    <s v="Kids"/>
    <x v="3"/>
    <x v="4"/>
    <s v="L"/>
    <x v="0"/>
    <x v="1"/>
    <s v="Yes"/>
    <m/>
    <s v="Available"/>
    <m/>
    <m/>
    <s v="Invalid"/>
    <s v="Exclude"/>
    <n v="0"/>
    <s v="Insufficient Data"/>
    <s v="Missing Information"/>
    <s v="Exclude"/>
    <m/>
    <s v="Missing Date"/>
    <s v="No"/>
    <s v="Retail"/>
    <s v="Pune"/>
    <s v="Pune"/>
    <n v="2280.52"/>
    <s v="Invalid Profit"/>
    <s v="Exclude"/>
  </r>
  <r>
    <n v="4463"/>
    <s v="Men"/>
    <x v="1"/>
    <x v="2"/>
    <n v="11"/>
    <x v="1"/>
    <x v="3"/>
    <s v="Yes"/>
    <n v="3"/>
    <s v="Sold"/>
    <n v="8317.5300000000007"/>
    <n v="0.6"/>
    <s v="Valid"/>
    <s v="Include"/>
    <n v="9981.0400000000009"/>
    <n v="9981.0360000000019"/>
    <s v="Valid Revenue"/>
    <s v="Include"/>
    <d v="2025-06-07T00:00:00"/>
    <d v="2025-06-07T00:00:00"/>
    <s v="Yes"/>
    <s v="Retail"/>
    <s v="Pune"/>
    <s v="Pune"/>
    <n v="1821.65"/>
    <s v="Valid Profit"/>
    <s v="Include"/>
  </r>
  <r>
    <n v="4464"/>
    <s v="Kids"/>
    <x v="4"/>
    <x v="12"/>
    <m/>
    <x v="2"/>
    <x v="4"/>
    <s v="No"/>
    <m/>
    <s v="Available"/>
    <n v="4917.28"/>
    <n v="0.82"/>
    <s v="Valid"/>
    <s v="Include"/>
    <n v="0"/>
    <s v="Insufficient Data"/>
    <s v="Missing Information"/>
    <s v="Exclude"/>
    <m/>
    <s v="Missing Date"/>
    <s v="No"/>
    <s v="Online"/>
    <s v="Mumbai"/>
    <s v="Mumbai"/>
    <n v="2769.22"/>
    <s v="Valid Profit"/>
    <s v="Include"/>
  </r>
  <r>
    <n v="2019"/>
    <s v="Men"/>
    <x v="4"/>
    <x v="19"/>
    <m/>
    <x v="2"/>
    <x v="4"/>
    <s v="No"/>
    <n v="3"/>
    <s v="Sold"/>
    <m/>
    <n v="0.85"/>
    <s v="Valid"/>
    <s v="Include"/>
    <n v="0"/>
    <s v="Insufficient Data"/>
    <s v="Missing Information"/>
    <s v="Exclude"/>
    <d v="2024-08-13T00:00:00"/>
    <d v="2024-08-13T00:00:00"/>
    <s v="Yes"/>
    <s v="Online"/>
    <s v="Delhi"/>
    <s v="Delhi"/>
    <n v="347.96"/>
    <s v="Valid Profit"/>
    <s v="Include"/>
  </r>
  <r>
    <n v="4466"/>
    <s v="Kids"/>
    <x v="1"/>
    <x v="6"/>
    <m/>
    <x v="2"/>
    <x v="4"/>
    <s v="No"/>
    <m/>
    <s v="Available"/>
    <n v="4743.16"/>
    <m/>
    <s v="Invalid"/>
    <s v="Exclude"/>
    <n v="0"/>
    <s v="Insufficient Data"/>
    <s v="Missing Information"/>
    <s v="Exclude"/>
    <d v="2024-03-06T00:00:00"/>
    <d v="2024-03-06T00:00:00"/>
    <s v="Yes"/>
    <s v="Retail"/>
    <s v="Mumbai"/>
    <s v="Mumbai"/>
    <n v="3480.06"/>
    <s v="Valid Profit"/>
    <s v="Include"/>
  </r>
  <r>
    <n v="4467"/>
    <s v="Kids"/>
    <x v="2"/>
    <x v="18"/>
    <s v="XL"/>
    <x v="0"/>
    <x v="2"/>
    <s v="Yes"/>
    <m/>
    <s v="Available"/>
    <n v="3918.43"/>
    <m/>
    <s v="Invalid"/>
    <s v="Exclude"/>
    <n v="0"/>
    <s v="Insufficient Data"/>
    <s v="Missing Information"/>
    <s v="Exclude"/>
    <d v="2024-09-03T00:00:00"/>
    <d v="2024-09-03T00:00:00"/>
    <s v="Yes"/>
    <s v="Retail"/>
    <s v="Kolkata"/>
    <s v="Kolkata"/>
    <n v="2820.24"/>
    <s v="Valid Profit"/>
    <s v="Include"/>
  </r>
  <r>
    <n v="4468"/>
    <s v="Men"/>
    <x v="1"/>
    <x v="2"/>
    <s v="XL"/>
    <x v="0"/>
    <x v="2"/>
    <s v="Yes"/>
    <n v="3"/>
    <s v="Sold"/>
    <n v="6077.13"/>
    <n v="1.1299999999999999"/>
    <s v="Invalid"/>
    <s v="Exclude"/>
    <n v="-2370.08"/>
    <s v="Insufficient Data"/>
    <s v="Missing Information"/>
    <s v="Exclude"/>
    <d v="2023-11-27T00:00:00"/>
    <d v="2023-11-27T00:00:00"/>
    <s v="Yes"/>
    <s v="Online"/>
    <s v="Mumbai"/>
    <s v="Mumbai"/>
    <n v="3173.31"/>
    <s v="Valid Profit"/>
    <s v="Include"/>
  </r>
  <r>
    <n v="4469"/>
    <s v="Kids"/>
    <x v="4"/>
    <x v="19"/>
    <s v="M"/>
    <x v="0"/>
    <x v="0"/>
    <s v="Yes"/>
    <m/>
    <s v="Available"/>
    <m/>
    <m/>
    <s v="Invalid"/>
    <s v="Exclude"/>
    <n v="0"/>
    <s v="Insufficient Data"/>
    <s v="Missing Information"/>
    <s v="Exclude"/>
    <m/>
    <s v="Missing Date"/>
    <s v="No"/>
    <s v="Retail"/>
    <s v="bengaluru"/>
    <s v="Bengaluru"/>
    <n v="3626.93"/>
    <s v="Valid Profit"/>
    <s v="Include"/>
  </r>
  <r>
    <n v="4470"/>
    <s v="Women"/>
    <x v="4"/>
    <x v="12"/>
    <s v="L"/>
    <x v="0"/>
    <x v="1"/>
    <s v="Yes"/>
    <m/>
    <s v="Available"/>
    <m/>
    <m/>
    <s v="Invalid"/>
    <s v="Exclude"/>
    <n v="0"/>
    <s v="Insufficient Data"/>
    <s v="Missing Information"/>
    <s v="Exclude"/>
    <m/>
    <s v="Missing Date"/>
    <s v="No"/>
    <s v="Online"/>
    <s v="Bangalore"/>
    <s v="Bangalore"/>
    <n v="3144.4"/>
    <s v="Valid Profit"/>
    <s v="Include"/>
  </r>
  <r>
    <n v="4471"/>
    <s v="Kids"/>
    <x v="4"/>
    <x v="13"/>
    <m/>
    <x v="2"/>
    <x v="4"/>
    <s v="No"/>
    <m/>
    <s v="Available"/>
    <n v="2184.9499999999998"/>
    <m/>
    <s v="Invalid"/>
    <s v="Exclude"/>
    <n v="0"/>
    <s v="Insufficient Data"/>
    <s v="Missing Information"/>
    <s v="Exclude"/>
    <d v="2025-06-20T00:00:00"/>
    <d v="2025-06-20T00:00:00"/>
    <s v="Yes"/>
    <s v="Online"/>
    <s v="Mumbai"/>
    <s v="Mumbai"/>
    <n v="3303.4"/>
    <s v="Valid Profit"/>
    <s v="Include"/>
  </r>
  <r>
    <n v="4472"/>
    <s v="Women"/>
    <x v="4"/>
    <x v="19"/>
    <m/>
    <x v="2"/>
    <x v="4"/>
    <s v="No"/>
    <n v="2"/>
    <s v="Sold"/>
    <n v="6833.94"/>
    <m/>
    <s v="Invalid"/>
    <s v="Exclude"/>
    <n v="0"/>
    <n v="13667.88"/>
    <s v="Valid Revenue"/>
    <s v="Include"/>
    <d v="2024-08-12T00:00:00"/>
    <d v="2024-08-12T00:00:00"/>
    <s v="Yes"/>
    <s v="Online"/>
    <s v="Hyderabad"/>
    <s v="Hyderabad"/>
    <n v="-151.52000000000001"/>
    <s v="Loss Making Sales"/>
    <s v="Exclude"/>
  </r>
  <r>
    <n v="4473"/>
    <s v="Kids"/>
    <x v="2"/>
    <x v="7"/>
    <n v="12"/>
    <x v="1"/>
    <x v="7"/>
    <s v="Yes"/>
    <m/>
    <s v="Available"/>
    <m/>
    <m/>
    <s v="Invalid"/>
    <s v="Exclude"/>
    <n v="0"/>
    <s v="Insufficient Data"/>
    <s v="Missing Information"/>
    <s v="Exclude"/>
    <m/>
    <s v="Missing Date"/>
    <s v="No"/>
    <s v="Online"/>
    <s v="Kolkata"/>
    <s v="Kolkata"/>
    <n v="1011.74"/>
    <s v="Valid Profit"/>
    <s v="Include"/>
  </r>
  <r>
    <n v="4474"/>
    <s v="Women"/>
    <x v="2"/>
    <x v="18"/>
    <s v="XL"/>
    <x v="0"/>
    <x v="2"/>
    <s v="Yes"/>
    <m/>
    <s v="Available"/>
    <n v="8130.71"/>
    <m/>
    <s v="Invalid"/>
    <s v="Exclude"/>
    <n v="0"/>
    <s v="Insufficient Data"/>
    <s v="Missing Information"/>
    <s v="Exclude"/>
    <m/>
    <s v="Missing Date"/>
    <s v="No"/>
    <s v="Online"/>
    <s v="Mumbai"/>
    <s v="Mumbai"/>
    <n v="3536.87"/>
    <s v="Valid Profit"/>
    <s v="Include"/>
  </r>
  <r>
    <n v="4475"/>
    <s v="Kids"/>
    <x v="1"/>
    <x v="1"/>
    <s v="M"/>
    <x v="0"/>
    <x v="0"/>
    <s v="Yes"/>
    <m/>
    <s v="Available"/>
    <m/>
    <n v="1.25"/>
    <s v="Invalid"/>
    <s v="Exclude"/>
    <n v="0"/>
    <s v="Insufficient Data"/>
    <s v="Missing Information"/>
    <s v="Exclude"/>
    <d v="2024-03-04T00:00:00"/>
    <d v="2024-03-04T00:00:00"/>
    <s v="Yes"/>
    <s v="Online"/>
    <s v="Hyderabad"/>
    <s v="Hyderabad"/>
    <n v="1487.03"/>
    <s v="Valid Profit"/>
    <s v="Include"/>
  </r>
  <r>
    <n v="4476"/>
    <s v="Women"/>
    <x v="2"/>
    <x v="7"/>
    <s v="L"/>
    <x v="0"/>
    <x v="1"/>
    <s v="Yes"/>
    <m/>
    <s v="Available"/>
    <n v="4495.47"/>
    <m/>
    <s v="Invalid"/>
    <s v="Exclude"/>
    <n v="0"/>
    <s v="Insufficient Data"/>
    <s v="Missing Information"/>
    <s v="Exclude"/>
    <d v="2025-01-27T00:00:00"/>
    <d v="2025-01-27T00:00:00"/>
    <s v="Yes"/>
    <s v="Online"/>
    <s v="bengaluru"/>
    <s v="Bengaluru"/>
    <n v="560.20000000000005"/>
    <s v="Valid Profit"/>
    <s v="Include"/>
  </r>
  <r>
    <n v="4477"/>
    <s v="Men"/>
    <x v="3"/>
    <x v="16"/>
    <n v="6"/>
    <x v="1"/>
    <x v="6"/>
    <s v="Yes"/>
    <m/>
    <s v="Available"/>
    <m/>
    <m/>
    <s v="Invalid"/>
    <s v="Exclude"/>
    <n v="0"/>
    <s v="Insufficient Data"/>
    <s v="Missing Information"/>
    <s v="Exclude"/>
    <d v="2024-12-10T00:00:00"/>
    <d v="2024-12-10T00:00:00"/>
    <s v="Yes"/>
    <s v="Online"/>
    <s v="Delhi"/>
    <s v="Delhi"/>
    <n v="-838.22"/>
    <s v="Loss Making Sales"/>
    <s v="Exclude"/>
  </r>
  <r>
    <n v="4478"/>
    <s v="Women"/>
    <x v="2"/>
    <x v="18"/>
    <m/>
    <x v="2"/>
    <x v="4"/>
    <s v="No"/>
    <n v="4"/>
    <s v="Sold"/>
    <n v="7748.38"/>
    <m/>
    <s v="Invalid"/>
    <s v="Exclude"/>
    <n v="0"/>
    <n v="30993.52"/>
    <s v="Valid Revenue"/>
    <s v="Include"/>
    <m/>
    <s v="Missing Date"/>
    <s v="No"/>
    <s v="Retail"/>
    <s v="Kolkata"/>
    <s v="Kolkata"/>
    <n v="3416.84"/>
    <s v="Valid Profit"/>
    <s v="Include"/>
  </r>
  <r>
    <n v="4479"/>
    <s v="Kids"/>
    <x v="2"/>
    <x v="18"/>
    <m/>
    <x v="2"/>
    <x v="4"/>
    <s v="No"/>
    <m/>
    <s v="Available"/>
    <n v="7530.67"/>
    <m/>
    <s v="Invalid"/>
    <s v="Exclude"/>
    <n v="0"/>
    <s v="Insufficient Data"/>
    <s v="Missing Information"/>
    <s v="Exclude"/>
    <d v="2024-12-04T00:00:00"/>
    <d v="2024-12-04T00:00:00"/>
    <s v="Yes"/>
    <s v="Online"/>
    <s v="Kolkata"/>
    <s v="Kolkata"/>
    <n v="3209.42"/>
    <s v="Valid Profit"/>
    <s v="Include"/>
  </r>
  <r>
    <n v="4480"/>
    <s v="Men"/>
    <x v="0"/>
    <x v="0"/>
    <n v="7"/>
    <x v="1"/>
    <x v="8"/>
    <s v="Yes"/>
    <m/>
    <s v="Available"/>
    <m/>
    <n v="0.61"/>
    <s v="Valid"/>
    <s v="Include"/>
    <n v="0"/>
    <s v="Insufficient Data"/>
    <s v="Missing Information"/>
    <s v="Exclude"/>
    <d v="2025-05-05T00:00:00"/>
    <d v="2025-05-05T00:00:00"/>
    <s v="Yes"/>
    <s v="Retail"/>
    <s v="Hyderabad"/>
    <s v="Hyderabad"/>
    <n v="1920.5"/>
    <s v="Valid Profit"/>
    <s v="Include"/>
  </r>
  <r>
    <n v="4481"/>
    <s v="Men"/>
    <x v="1"/>
    <x v="6"/>
    <s v="L"/>
    <x v="0"/>
    <x v="1"/>
    <s v="Yes"/>
    <m/>
    <s v="Available"/>
    <n v="8504.98"/>
    <n v="0.88"/>
    <s v="Valid"/>
    <s v="Include"/>
    <n v="0"/>
    <s v="Insufficient Data"/>
    <s v="Missing Information"/>
    <s v="Exclude"/>
    <d v="2024-12-11T00:00:00"/>
    <d v="2024-12-11T00:00:00"/>
    <s v="Yes"/>
    <s v="Retail"/>
    <s v="Delhi"/>
    <s v="Delhi"/>
    <n v="1227.48"/>
    <s v="Valid Profit"/>
    <s v="Include"/>
  </r>
  <r>
    <n v="4482"/>
    <s v="Kids"/>
    <x v="1"/>
    <x v="15"/>
    <s v="L"/>
    <x v="0"/>
    <x v="1"/>
    <s v="Yes"/>
    <n v="2"/>
    <s v="Sold"/>
    <m/>
    <m/>
    <s v="Invalid"/>
    <s v="Exclude"/>
    <n v="0"/>
    <s v="Insufficient Data"/>
    <s v="Missing Information"/>
    <s v="Exclude"/>
    <d v="2024-07-16T00:00:00"/>
    <d v="2024-07-16T00:00:00"/>
    <s v="Yes"/>
    <s v="Online"/>
    <s v="Mumbai"/>
    <s v="Mumbai"/>
    <n v="-742.03"/>
    <s v="Loss Making Sales"/>
    <s v="Exclude"/>
  </r>
  <r>
    <n v="4483"/>
    <s v="Kids"/>
    <x v="2"/>
    <x v="3"/>
    <s v="M"/>
    <x v="0"/>
    <x v="0"/>
    <s v="Yes"/>
    <m/>
    <s v="Available"/>
    <n v="2844.04"/>
    <n v="0.12"/>
    <s v="Valid"/>
    <s v="Include"/>
    <n v="0"/>
    <s v="Insufficient Data"/>
    <s v="Missing Information"/>
    <s v="Exclude"/>
    <d v="2025-06-12T00:00:00"/>
    <d v="2025-06-12T00:00:00"/>
    <s v="Yes"/>
    <s v="Online"/>
    <s v="Hyderabad"/>
    <s v="Hyderabad"/>
    <n v="-1026.8599999999999"/>
    <s v="Loss Making Sales"/>
    <s v="Exclude"/>
  </r>
  <r>
    <n v="4484"/>
    <s v="Men"/>
    <x v="4"/>
    <x v="8"/>
    <n v="11"/>
    <x v="1"/>
    <x v="3"/>
    <s v="Yes"/>
    <n v="3"/>
    <s v="Sold"/>
    <n v="5981.92"/>
    <n v="0.8"/>
    <s v="Valid"/>
    <s v="Include"/>
    <n v="3589.15"/>
    <n v="3589.1519999999996"/>
    <s v="Valid Revenue"/>
    <s v="Include"/>
    <d v="2024-12-12T00:00:00"/>
    <d v="2024-12-12T00:00:00"/>
    <s v="Yes"/>
    <s v="Retail"/>
    <s v="Hyderabad"/>
    <s v="Hyderabad"/>
    <n v="-751.05"/>
    <s v="Loss Making Sales"/>
    <s v="Exclude"/>
  </r>
  <r>
    <n v="4485"/>
    <s v="Men"/>
    <x v="0"/>
    <x v="5"/>
    <s v="L"/>
    <x v="0"/>
    <x v="1"/>
    <s v="Yes"/>
    <m/>
    <s v="Available"/>
    <m/>
    <n v="0.78"/>
    <s v="Valid"/>
    <s v="Include"/>
    <n v="0"/>
    <s v="Insufficient Data"/>
    <s v="Missing Information"/>
    <s v="Exclude"/>
    <d v="2025-03-26T00:00:00"/>
    <d v="2025-03-26T00:00:00"/>
    <s v="Yes"/>
    <s v="Retail"/>
    <s v="Pune"/>
    <s v="Pune"/>
    <n v="-367.25"/>
    <s v="Loss Making Sales"/>
    <s v="Exclude"/>
  </r>
  <r>
    <n v="4486"/>
    <s v="Women"/>
    <x v="0"/>
    <x v="5"/>
    <s v="XL"/>
    <x v="0"/>
    <x v="2"/>
    <s v="Yes"/>
    <m/>
    <s v="Available"/>
    <m/>
    <m/>
    <s v="Invalid"/>
    <s v="Exclude"/>
    <n v="0"/>
    <s v="Insufficient Data"/>
    <s v="Missing Information"/>
    <s v="Exclude"/>
    <d v="2023-10-15T00:00:00"/>
    <d v="2023-10-15T00:00:00"/>
    <s v="Yes"/>
    <s v="Online"/>
    <s v="Bangalore"/>
    <s v="Bangalore"/>
    <n v="3338.79"/>
    <s v="Valid Profit"/>
    <s v="Include"/>
  </r>
  <r>
    <n v="4487"/>
    <s v="Men"/>
    <x v="2"/>
    <x v="18"/>
    <s v="L"/>
    <x v="0"/>
    <x v="1"/>
    <s v="Yes"/>
    <m/>
    <s v="Available"/>
    <n v="9009.7099999999991"/>
    <n v="0.4"/>
    <s v="Valid"/>
    <s v="Include"/>
    <n v="0"/>
    <s v="Insufficient Data"/>
    <s v="Missing Information"/>
    <s v="Exclude"/>
    <d v="2024-08-21T00:00:00"/>
    <d v="2024-08-21T00:00:00"/>
    <s v="Yes"/>
    <s v="Retail"/>
    <s v="Pune"/>
    <s v="Pune"/>
    <n v="-996.86"/>
    <s v="Loss Making Sales"/>
    <s v="Exclude"/>
  </r>
  <r>
    <n v="4488"/>
    <s v="Women"/>
    <x v="0"/>
    <x v="5"/>
    <n v="8"/>
    <x v="1"/>
    <x v="10"/>
    <s v="Yes"/>
    <n v="2"/>
    <s v="Sold"/>
    <m/>
    <m/>
    <s v="Invalid"/>
    <s v="Exclude"/>
    <n v="0"/>
    <s v="Insufficient Data"/>
    <s v="Missing Information"/>
    <s v="Exclude"/>
    <d v="2024-12-16T00:00:00"/>
    <d v="2024-12-16T00:00:00"/>
    <s v="Yes"/>
    <s v="Retail"/>
    <s v="Pune"/>
    <s v="Pune"/>
    <n v="3045.38"/>
    <s v="Valid Profit"/>
    <s v="Include"/>
  </r>
  <r>
    <n v="4489"/>
    <s v="Kids"/>
    <x v="2"/>
    <x v="3"/>
    <n v="9"/>
    <x v="1"/>
    <x v="5"/>
    <s v="Yes"/>
    <n v="3"/>
    <s v="Sold"/>
    <m/>
    <n v="1.1499999999999999"/>
    <s v="Invalid"/>
    <s v="Exclude"/>
    <n v="0"/>
    <s v="Insufficient Data"/>
    <s v="Missing Information"/>
    <s v="Exclude"/>
    <d v="2025-04-02T00:00:00"/>
    <d v="2025-04-02T00:00:00"/>
    <s v="Yes"/>
    <s v="Retail"/>
    <s v="bengaluru"/>
    <s v="Bengaluru"/>
    <n v="1890.99"/>
    <s v="Valid Profit"/>
    <s v="Include"/>
  </r>
  <r>
    <n v="4490"/>
    <s v="Women"/>
    <x v="0"/>
    <x v="9"/>
    <s v="L"/>
    <x v="0"/>
    <x v="1"/>
    <s v="Yes"/>
    <n v="0"/>
    <s v="Available"/>
    <m/>
    <m/>
    <s v="Invalid"/>
    <s v="Exclude"/>
    <n v="0"/>
    <s v="Insufficient Data"/>
    <s v="Missing Information"/>
    <s v="Exclude"/>
    <d v="2025-02-23T00:00:00"/>
    <d v="2025-02-23T00:00:00"/>
    <s v="Yes"/>
    <s v="Online"/>
    <s v="Kolkata"/>
    <s v="Kolkata"/>
    <n v="-1173.8399999999999"/>
    <s v="Loss Making Sales"/>
    <s v="Exclude"/>
  </r>
  <r>
    <n v="4491"/>
    <s v="Women"/>
    <x v="3"/>
    <x v="16"/>
    <s v="M"/>
    <x v="0"/>
    <x v="0"/>
    <s v="Yes"/>
    <n v="0"/>
    <s v="Available"/>
    <m/>
    <m/>
    <s v="Invalid"/>
    <s v="Exclude"/>
    <n v="0"/>
    <s v="Insufficient Data"/>
    <s v="Missing Information"/>
    <s v="Exclude"/>
    <m/>
    <s v="Missing Date"/>
    <s v="No"/>
    <s v="Online"/>
    <s v="Kolkata"/>
    <s v="Kolkata"/>
    <n v="3066.85"/>
    <s v="Valid Profit"/>
    <s v="Include"/>
  </r>
  <r>
    <n v="4492"/>
    <s v="Men"/>
    <x v="2"/>
    <x v="18"/>
    <s v="M"/>
    <x v="0"/>
    <x v="0"/>
    <s v="Yes"/>
    <m/>
    <s v="Available"/>
    <m/>
    <m/>
    <s v="Invalid"/>
    <s v="Exclude"/>
    <n v="0"/>
    <s v="Insufficient Data"/>
    <s v="Missing Information"/>
    <s v="Exclude"/>
    <m/>
    <s v="Missing Date"/>
    <s v="No"/>
    <s v="Retail"/>
    <s v="Mumbai"/>
    <s v="Mumbai"/>
    <n v="2397.23"/>
    <s v="Valid Profit"/>
    <s v="Include"/>
  </r>
  <r>
    <n v="4493"/>
    <s v="Women"/>
    <x v="2"/>
    <x v="3"/>
    <s v="XL"/>
    <x v="0"/>
    <x v="2"/>
    <s v="Yes"/>
    <n v="4"/>
    <s v="Sold"/>
    <m/>
    <m/>
    <s v="Invalid"/>
    <s v="Exclude"/>
    <n v="0"/>
    <s v="Insufficient Data"/>
    <s v="Missing Information"/>
    <s v="Exclude"/>
    <d v="2024-10-04T00:00:00"/>
    <d v="2024-10-04T00:00:00"/>
    <s v="Yes"/>
    <s v="Online"/>
    <s v="Mumbai"/>
    <s v="Mumbai"/>
    <n v="321.24"/>
    <s v="Valid Profit"/>
    <s v="Include"/>
  </r>
  <r>
    <n v="4494"/>
    <s v="Women"/>
    <x v="0"/>
    <x v="14"/>
    <s v="L"/>
    <x v="0"/>
    <x v="1"/>
    <s v="Yes"/>
    <m/>
    <s v="Available"/>
    <m/>
    <m/>
    <s v="Invalid"/>
    <s v="Exclude"/>
    <n v="0"/>
    <s v="Insufficient Data"/>
    <s v="Missing Information"/>
    <s v="Exclude"/>
    <d v="2025-02-12T00:00:00"/>
    <d v="2025-02-12T00:00:00"/>
    <s v="Yes"/>
    <s v="Online"/>
    <s v="Kolkata"/>
    <s v="Kolkata"/>
    <n v="1357.29"/>
    <s v="Valid Profit"/>
    <s v="Include"/>
  </r>
  <r>
    <n v="4495"/>
    <s v="Kids"/>
    <x v="4"/>
    <x v="12"/>
    <s v="XL"/>
    <x v="0"/>
    <x v="2"/>
    <s v="Yes"/>
    <n v="3"/>
    <s v="Sold"/>
    <m/>
    <m/>
    <s v="Invalid"/>
    <s v="Exclude"/>
    <n v="0"/>
    <s v="Insufficient Data"/>
    <s v="Missing Information"/>
    <s v="Exclude"/>
    <d v="2025-05-14T00:00:00"/>
    <d v="2025-05-14T00:00:00"/>
    <s v="Yes"/>
    <s v="Online"/>
    <s v="Pune"/>
    <s v="Pune"/>
    <n v="2.97"/>
    <s v="Valid Profit"/>
    <s v="Include"/>
  </r>
  <r>
    <n v="4496"/>
    <s v="Men"/>
    <x v="4"/>
    <x v="12"/>
    <s v="L"/>
    <x v="0"/>
    <x v="1"/>
    <s v="Yes"/>
    <n v="-1"/>
    <s v="Check Return/Refund"/>
    <m/>
    <m/>
    <s v="Invalid"/>
    <s v="Exclude"/>
    <n v="0"/>
    <s v="Insufficient Data"/>
    <s v="Missing Information"/>
    <s v="Exclude"/>
    <m/>
    <s v="Missing Date"/>
    <s v="No"/>
    <s v="Online"/>
    <s v="Hyderabad"/>
    <s v="Hyderabad"/>
    <n v="-487.36"/>
    <s v="Loss Making Sales"/>
    <s v="Exclude"/>
  </r>
  <r>
    <n v="4497"/>
    <s v="Men"/>
    <x v="1"/>
    <x v="1"/>
    <n v="7"/>
    <x v="1"/>
    <x v="8"/>
    <s v="Yes"/>
    <m/>
    <s v="Available"/>
    <n v="6647.6"/>
    <n v="0.52"/>
    <s v="Valid"/>
    <s v="Include"/>
    <n v="0"/>
    <s v="Insufficient Data"/>
    <s v="Missing Information"/>
    <s v="Exclude"/>
    <d v="2025-07-02T00:00:00"/>
    <d v="2025-07-02T00:00:00"/>
    <s v="Yes"/>
    <s v="Retail"/>
    <s v="Bangalore"/>
    <s v="Bangalore"/>
    <n v="-918.14"/>
    <s v="Loss Making Sales"/>
    <s v="Exclude"/>
  </r>
  <r>
    <n v="4498"/>
    <s v="Women"/>
    <x v="0"/>
    <x v="14"/>
    <m/>
    <x v="2"/>
    <x v="4"/>
    <s v="No"/>
    <n v="4"/>
    <s v="Sold"/>
    <n v="5358.7"/>
    <m/>
    <s v="Invalid"/>
    <s v="Exclude"/>
    <n v="0"/>
    <n v="21434.799999999999"/>
    <s v="Valid Revenue"/>
    <s v="Include"/>
    <d v="2024-12-11T00:00:00"/>
    <d v="2024-12-11T00:00:00"/>
    <s v="Yes"/>
    <s v="Online"/>
    <s v="Mumbai"/>
    <s v="Mumbai"/>
    <n v="3352.29"/>
    <s v="Valid Profit"/>
    <s v="Include"/>
  </r>
  <r>
    <n v="4499"/>
    <s v="Women"/>
    <x v="3"/>
    <x v="10"/>
    <s v="M"/>
    <x v="0"/>
    <x v="0"/>
    <s v="Yes"/>
    <m/>
    <s v="Available"/>
    <n v="5550.99"/>
    <m/>
    <s v="Invalid"/>
    <s v="Exclude"/>
    <n v="0"/>
    <s v="Insufficient Data"/>
    <s v="Missing Information"/>
    <s v="Exclude"/>
    <d v="2024-11-23T00:00:00"/>
    <d v="2024-11-23T00:00:00"/>
    <s v="Yes"/>
    <s v="Retail"/>
    <s v="Mumbai"/>
    <s v="Mumbai"/>
    <n v="2453.5700000000002"/>
    <s v="Valid Profit"/>
    <s v="Include"/>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
  <r>
    <x v="0"/>
    <x v="0"/>
    <s v="Air Jordan"/>
    <s v="M"/>
    <s v="Alphabet"/>
    <s v="M"/>
    <s v="Yes"/>
    <n v="1"/>
    <s v="Sold"/>
    <n v="9751"/>
    <n v="0.16"/>
    <s v="Valid"/>
    <s v="Include"/>
    <n v="8190.84"/>
    <x v="0"/>
    <n v="8190.84"/>
    <s v="Valid Revenue"/>
    <s v="Include"/>
    <x v="0"/>
    <d v="2024-09-06T00:00:00"/>
    <s v="Yes"/>
    <x v="0"/>
    <s v="Pune"/>
    <x v="0"/>
    <n v="1130.31"/>
    <n v="13.799683548940035"/>
  </r>
  <r>
    <x v="1"/>
    <x v="0"/>
    <s v="Zoom Freak"/>
    <s v="L"/>
    <s v="Alphabet"/>
    <s v="L"/>
    <s v="Yes"/>
    <n v="2"/>
    <s v="Sold"/>
    <n v="9106.61"/>
    <n v="0.74"/>
    <s v="Valid"/>
    <s v="Include"/>
    <n v="4735.4399999999996"/>
    <x v="1"/>
    <n v="4735.4372000000003"/>
    <s v="Valid Revenue"/>
    <s v="Include"/>
    <x v="1"/>
    <d v="2024-11-03T00:00:00"/>
    <s v="Yes"/>
    <x v="0"/>
    <s v="Hyderabad"/>
    <x v="1"/>
    <n v="2422.38"/>
    <n v="51.154305245564238"/>
  </r>
  <r>
    <x v="0"/>
    <x v="0"/>
    <s v="LeBron 20"/>
    <s v="M"/>
    <s v="Alphabet"/>
    <s v="M"/>
    <s v="Yes"/>
    <n v="2"/>
    <s v="Sold"/>
    <n v="3313.21"/>
    <n v="0.48"/>
    <s v="Valid"/>
    <s v="Include"/>
    <n v="3445.74"/>
    <x v="2"/>
    <n v="3445.7384000000002"/>
    <s v="Valid Revenue"/>
    <s v="Include"/>
    <x v="2"/>
    <d v="2025-07-06T00:00:00"/>
    <s v="Yes"/>
    <x v="1"/>
    <s v="bengaluru"/>
    <x v="2"/>
    <n v="3221.62"/>
    <n v="93.495780178785466"/>
  </r>
  <r>
    <x v="1"/>
    <x v="1"/>
    <s v="ZoomX Invincible"/>
    <s v="XL"/>
    <s v="Alphabet"/>
    <s v="XL"/>
    <s v="Yes"/>
    <n v="2"/>
    <s v="Sold"/>
    <n v="8897.19"/>
    <n v="0.11"/>
    <s v="Valid"/>
    <s v="Include"/>
    <n v="15837"/>
    <x v="0"/>
    <n v="15836.998200000002"/>
    <s v="Valid Revenue"/>
    <s v="Include"/>
    <x v="3"/>
    <d v="2024-12-21T00:00:00"/>
    <s v="Yes"/>
    <x v="0"/>
    <s v="Mumbai"/>
    <x v="3"/>
    <n v="2821.69"/>
    <n v="17.817075965822866"/>
  </r>
  <r>
    <x v="1"/>
    <x v="0"/>
    <s v="Air Jordan"/>
    <s v="L"/>
    <s v="Alphabet"/>
    <s v="L"/>
    <s v="Yes"/>
    <n v="3"/>
    <s v="Sold"/>
    <n v="6331.64"/>
    <n v="0.78"/>
    <s v="Valid"/>
    <s v="Include"/>
    <n v="4178.88"/>
    <x v="1"/>
    <n v="4178.8823999999995"/>
    <s v="Valid Revenue"/>
    <s v="Include"/>
    <x v="4"/>
    <d v="2024-08-17T00:00:00"/>
    <s v="Yes"/>
    <x v="0"/>
    <s v="Delhi"/>
    <x v="4"/>
    <n v="3380.28"/>
    <n v="80.889569900315948"/>
  </r>
  <r>
    <x v="1"/>
    <x v="2"/>
    <s v="Waffle One"/>
    <n v="6"/>
    <s v="Number"/>
    <s v="6"/>
    <s v="Yes"/>
    <n v="2"/>
    <s v="Sold"/>
    <n v="6449.46"/>
    <n v="0.28999999999999998"/>
    <s v="Valid"/>
    <s v="Include"/>
    <n v="9158.23"/>
    <x v="3"/>
    <n v="9158.2331999999988"/>
    <s v="Valid Revenue"/>
    <s v="Include"/>
    <x v="5"/>
    <d v="2024-11-09T00:00:00"/>
    <s v="Yes"/>
    <x v="1"/>
    <s v="Mumbai"/>
    <x v="3"/>
    <n v="39.69"/>
    <n v="0.43338053457734627"/>
  </r>
  <r>
    <x v="0"/>
    <x v="2"/>
    <s v="Waffle One"/>
    <s v="XL"/>
    <s v="Alphabet"/>
    <s v="XL"/>
    <s v="Yes"/>
    <n v="2"/>
    <s v="Sold"/>
    <n v="8516.4500000000007"/>
    <n v="0.22"/>
    <s v="Valid"/>
    <s v="Include"/>
    <n v="13285.66"/>
    <x v="3"/>
    <n v="13285.662000000002"/>
    <s v="Valid Revenue"/>
    <s v="Include"/>
    <x v="6"/>
    <d v="2023-09-30T00:00:00"/>
    <s v="Yes"/>
    <x v="1"/>
    <s v="Kolkata"/>
    <x v="5"/>
    <n v="1764.52"/>
    <n v="13.281385602012152"/>
  </r>
  <r>
    <x v="0"/>
    <x v="3"/>
    <s v="Premier III"/>
    <n v="7"/>
    <s v="Number"/>
    <s v="7"/>
    <s v="Yes"/>
    <n v="1"/>
    <s v="Sold"/>
    <n v="9145.3700000000008"/>
    <n v="7.0000000000000007E-2"/>
    <s v="Valid"/>
    <s v="Include"/>
    <n v="8505.19"/>
    <x v="0"/>
    <n v="8505.1941000000006"/>
    <s v="Valid Revenue"/>
    <s v="Include"/>
    <x v="7"/>
    <d v="2025-04-17T00:00:00"/>
    <s v="Yes"/>
    <x v="1"/>
    <s v="Pune"/>
    <x v="0"/>
    <n v="1755.19"/>
    <n v="20.636683647231518"/>
  </r>
  <r>
    <x v="1"/>
    <x v="4"/>
    <s v="Air Zoom"/>
    <s v="L"/>
    <s v="Alphabet"/>
    <s v="L"/>
    <s v="Yes"/>
    <n v="3"/>
    <s v="Sold"/>
    <n v="5881.13"/>
    <n v="0.8"/>
    <s v="Valid"/>
    <s v="Include"/>
    <n v="3528.68"/>
    <x v="1"/>
    <n v="3528.677999999999"/>
    <s v="Valid Revenue"/>
    <s v="Include"/>
    <x v="8"/>
    <d v="2025-03-31T00:00:00"/>
    <s v="Yes"/>
    <x v="1"/>
    <s v="Hyderabad"/>
    <x v="1"/>
    <n v="2108.4"/>
    <n v="59.750422112757263"/>
  </r>
  <r>
    <x v="2"/>
    <x v="4"/>
    <s v="React Infinity"/>
    <s v="M"/>
    <s v="Alphabet"/>
    <s v="M"/>
    <s v="Yes"/>
    <n v="2"/>
    <s v="Sold"/>
    <n v="4110.72"/>
    <n v="0.32"/>
    <s v="Valid"/>
    <s v="Include"/>
    <n v="5590.58"/>
    <x v="3"/>
    <n v="5590.5792000000001"/>
    <s v="Valid Revenue"/>
    <s v="Include"/>
    <x v="9"/>
    <d v="2024-12-24T00:00:00"/>
    <s v="Yes"/>
    <x v="0"/>
    <s v="bengaluru"/>
    <x v="2"/>
    <n v="3894.95"/>
    <n v="69.669883220686685"/>
  </r>
  <r>
    <x v="1"/>
    <x v="3"/>
    <s v="Tiempo Legend"/>
    <s v="XL"/>
    <s v="Alphabet"/>
    <s v="XL"/>
    <s v="Yes"/>
    <n v="2"/>
    <s v="Sold"/>
    <n v="2786.84"/>
    <n v="0.21"/>
    <s v="Valid"/>
    <s v="Include"/>
    <n v="4403.21"/>
    <x v="3"/>
    <n v="4403.2072000000007"/>
    <s v="Valid Revenue"/>
    <s v="Include"/>
    <x v="10"/>
    <d v="2025-01-25T00:00:00"/>
    <s v="Yes"/>
    <x v="1"/>
    <s v="Mumbai"/>
    <x v="3"/>
    <n v="3345.36"/>
    <n v="75.975529836524601"/>
  </r>
  <r>
    <x v="1"/>
    <x v="3"/>
    <s v="Premier III"/>
    <s v="XL"/>
    <s v="Alphabet"/>
    <s v="XL"/>
    <s v="Yes"/>
    <n v="1"/>
    <s v="Sold"/>
    <n v="6121.21"/>
    <n v="0.05"/>
    <s v="Valid"/>
    <s v="Include"/>
    <n v="5815.15"/>
    <x v="0"/>
    <n v="5815.1494999999995"/>
    <s v="Valid Revenue"/>
    <s v="Include"/>
    <x v="11"/>
    <d v="2023-09-08T00:00:00"/>
    <s v="Yes"/>
    <x v="1"/>
    <s v="Kolkata"/>
    <x v="5"/>
    <n v="2470.08"/>
    <n v="42.476637960898515"/>
  </r>
  <r>
    <x v="1"/>
    <x v="3"/>
    <s v="Mercurial Superfly"/>
    <s v="M"/>
    <s v="Alphabet"/>
    <s v="M"/>
    <s v="Yes"/>
    <n v="2"/>
    <s v="Sold"/>
    <n v="9443.35"/>
    <n v="0.54"/>
    <s v="Valid"/>
    <s v="Include"/>
    <n v="8687.8799999999992"/>
    <x v="2"/>
    <n v="8687.8819999999996"/>
    <s v="Valid Revenue"/>
    <s v="Include"/>
    <x v="12"/>
    <d v="2025-04-13T00:00:00"/>
    <s v="Yes"/>
    <x v="0"/>
    <s v="Kolkata"/>
    <x v="5"/>
    <n v="2706.61"/>
    <n v="31.153853148557957"/>
  </r>
  <r>
    <x v="0"/>
    <x v="0"/>
    <s v="Air Jordan"/>
    <s v="L"/>
    <s v="Alphabet"/>
    <s v="L"/>
    <s v="Yes"/>
    <n v="2"/>
    <s v="Sold"/>
    <n v="9605.11"/>
    <n v="0.88"/>
    <s v="Valid"/>
    <s v="Include"/>
    <n v="2305.23"/>
    <x v="4"/>
    <n v="2305.2264"/>
    <s v="Valid Revenue"/>
    <s v="Include"/>
    <x v="13"/>
    <d v="2024-08-24T00:00:00"/>
    <s v="Yes"/>
    <x v="1"/>
    <s v="Hyderabad"/>
    <x v="1"/>
    <n v="128.88999999999999"/>
    <n v="5.5912078744196219"/>
  </r>
  <r>
    <x v="0"/>
    <x v="1"/>
    <s v="ZoomX Invincible"/>
    <s v="XL"/>
    <s v="Alphabet"/>
    <s v="XL"/>
    <s v="Yes"/>
    <n v="3"/>
    <s v="Sold"/>
    <n v="7944.34"/>
    <n v="0.67"/>
    <s v="Valid"/>
    <s v="Include"/>
    <n v="7864.9"/>
    <x v="1"/>
    <n v="7864.8965999999991"/>
    <s v="Valid Revenue"/>
    <s v="Include"/>
    <x v="14"/>
    <d v="2024-02-23T00:00:00"/>
    <s v="Yes"/>
    <x v="0"/>
    <s v="Hyderabad"/>
    <x v="1"/>
    <n v="1534.91"/>
    <n v="19.515959052786531"/>
  </r>
  <r>
    <x v="0"/>
    <x v="3"/>
    <s v="Phantom GT"/>
    <s v="XL"/>
    <s v="Alphabet"/>
    <s v="XL"/>
    <s v="Yes"/>
    <n v="3"/>
    <s v="Sold"/>
    <n v="3042.37"/>
    <n v="0.12"/>
    <s v="Valid"/>
    <s v="Include"/>
    <n v="8031.86"/>
    <x v="0"/>
    <n v="8031.8568000000005"/>
    <s v="Valid Revenue"/>
    <s v="Include"/>
    <x v="15"/>
    <d v="2025-03-24T00:00:00"/>
    <s v="Yes"/>
    <x v="1"/>
    <s v="Pune"/>
    <x v="0"/>
    <n v="2105.48"/>
    <n v="26.214112781492815"/>
  </r>
  <r>
    <x v="2"/>
    <x v="4"/>
    <s v="Free RN"/>
    <n v="10"/>
    <s v="Number"/>
    <s v="10"/>
    <s v="Yes"/>
    <n v="1"/>
    <s v="Sold"/>
    <n v="6302.98"/>
    <n v="0.48"/>
    <s v="Valid"/>
    <s v="Include"/>
    <n v="3277.55"/>
    <x v="2"/>
    <n v="3277.5495999999998"/>
    <s v="Valid Revenue"/>
    <s v="Include"/>
    <x v="16"/>
    <d v="2025-03-08T00:00:00"/>
    <s v="Yes"/>
    <x v="0"/>
    <s v="Delhi"/>
    <x v="4"/>
    <n v="2835.93"/>
    <n v="86.525921682466674"/>
  </r>
  <r>
    <x v="1"/>
    <x v="1"/>
    <s v="Metcon 7"/>
    <n v="12"/>
    <s v="Number"/>
    <s v="12"/>
    <s v="Yes"/>
    <n v="1"/>
    <s v="Sold"/>
    <n v="6546.59"/>
    <n v="0.68"/>
    <s v="Valid"/>
    <s v="Include"/>
    <n v="2094.91"/>
    <x v="1"/>
    <n v="2094.9087999999997"/>
    <s v="Valid Revenue"/>
    <s v="Include"/>
    <x v="17"/>
    <d v="2023-09-03T00:00:00"/>
    <s v="Yes"/>
    <x v="0"/>
    <s v="Bangalore"/>
    <x v="6"/>
    <n v="1504.31"/>
    <n v="71.807899226925784"/>
  </r>
  <r>
    <x v="0"/>
    <x v="3"/>
    <s v="Tiempo Legend"/>
    <n v="9"/>
    <s v="Number"/>
    <s v="9"/>
    <s v="Yes"/>
    <n v="2"/>
    <s v="Sold"/>
    <n v="8644.67"/>
    <n v="0.54"/>
    <s v="Valid"/>
    <s v="Include"/>
    <n v="7953.1"/>
    <x v="2"/>
    <n v="7953.0963999999994"/>
    <s v="Valid Revenue"/>
    <s v="Include"/>
    <x v="18"/>
    <d v="2025-04-29T00:00:00"/>
    <s v="Yes"/>
    <x v="1"/>
    <s v="bengaluru"/>
    <x v="2"/>
    <n v="2711.75"/>
    <n v="34.096782732320463"/>
  </r>
  <r>
    <x v="0"/>
    <x v="3"/>
    <s v="Phantom GT"/>
    <s v="XL"/>
    <s v="Alphabet"/>
    <s v="XL"/>
    <s v="Yes"/>
    <n v="2"/>
    <s v="Sold"/>
    <n v="2530.29"/>
    <n v="0.28999999999999998"/>
    <s v="Valid"/>
    <s v="Include"/>
    <n v="3593.01"/>
    <x v="3"/>
    <n v="3593.0117999999998"/>
    <s v="Valid Revenue"/>
    <s v="Include"/>
    <x v="19"/>
    <d v="2025-02-17T00:00:00"/>
    <s v="Yes"/>
    <x v="1"/>
    <s v="Kolkata"/>
    <x v="5"/>
    <n v="3264.03"/>
    <n v="90.843843039981124"/>
  </r>
  <r>
    <x v="1"/>
    <x v="1"/>
    <s v="SuperRep Go"/>
    <s v="L"/>
    <s v="Alphabet"/>
    <s v="L"/>
    <s v="Yes"/>
    <n v="3"/>
    <s v="Sold"/>
    <n v="6031.14"/>
    <n v="0.15"/>
    <s v="Valid"/>
    <s v="Include"/>
    <n v="15379.41"/>
    <x v="0"/>
    <n v="15379.407000000001"/>
    <s v="Valid Revenue"/>
    <s v="Include"/>
    <x v="20"/>
    <d v="2025-05-03T00:00:00"/>
    <s v="Yes"/>
    <x v="0"/>
    <s v="Hyderabad"/>
    <x v="1"/>
    <n v="169.05"/>
    <n v="1.0991971276915944"/>
  </r>
  <r>
    <x v="2"/>
    <x v="3"/>
    <s v="Mercurial Superfly"/>
    <s v="XL"/>
    <s v="Alphabet"/>
    <s v="XL"/>
    <s v="Yes"/>
    <n v="4"/>
    <s v="Sold"/>
    <n v="2572.41"/>
    <n v="0.1"/>
    <s v="Valid"/>
    <s v="Include"/>
    <n v="9260.68"/>
    <x v="0"/>
    <n v="9260.6759999999995"/>
    <s v="Valid Revenue"/>
    <s v="Include"/>
    <x v="5"/>
    <d v="2024-11-09T00:00:00"/>
    <s v="Yes"/>
    <x v="0"/>
    <s v="Delhi"/>
    <x v="4"/>
    <n v="3098.28"/>
    <n v="33.456304917697153"/>
  </r>
  <r>
    <x v="2"/>
    <x v="1"/>
    <s v="Flex Trainer"/>
    <s v="M"/>
    <s v="Alphabet"/>
    <s v="M"/>
    <s v="Yes"/>
    <n v="4"/>
    <s v="Sold"/>
    <n v="6206.45"/>
    <n v="0.5"/>
    <s v="Valid"/>
    <s v="Include"/>
    <n v="12412.9"/>
    <x v="2"/>
    <n v="12412.9"/>
    <s v="Valid Revenue"/>
    <s v="Include"/>
    <x v="21"/>
    <d v="2025-04-05T00:00:00"/>
    <s v="Yes"/>
    <x v="1"/>
    <s v="Delhi"/>
    <x v="4"/>
    <n v="678.42"/>
    <n v="5.4654432082752624"/>
  </r>
  <r>
    <x v="0"/>
    <x v="0"/>
    <s v="Air Jordan"/>
    <n v="6"/>
    <s v="Number"/>
    <s v="6"/>
    <s v="Yes"/>
    <n v="1"/>
    <s v="Sold"/>
    <n v="2825.86"/>
    <n v="0.23"/>
    <s v="Valid"/>
    <s v="Include"/>
    <n v="2175.91"/>
    <x v="3"/>
    <n v="2175.9122000000002"/>
    <s v="Valid Revenue"/>
    <s v="Include"/>
    <x v="22"/>
    <d v="2024-12-03T00:00:00"/>
    <s v="Yes"/>
    <x v="1"/>
    <s v="Bangalore"/>
    <x v="6"/>
    <n v="625.29999999999995"/>
    <n v="28.737372767154845"/>
  </r>
  <r>
    <x v="0"/>
    <x v="3"/>
    <s v="Tiempo Legend"/>
    <n v="7"/>
    <s v="Number"/>
    <s v="7"/>
    <s v="Yes"/>
    <n v="3"/>
    <s v="Sold"/>
    <n v="7127.18"/>
    <n v="0.32"/>
    <s v="Valid"/>
    <s v="Include"/>
    <n v="14539.45"/>
    <x v="3"/>
    <n v="14539.447199999999"/>
    <s v="Valid Revenue"/>
    <s v="Include"/>
    <x v="23"/>
    <d v="2024-08-16T00:00:00"/>
    <s v="Yes"/>
    <x v="1"/>
    <s v="Delhi"/>
    <x v="4"/>
    <n v="2651.63"/>
    <n v="18.237488423906516"/>
  </r>
  <r>
    <x v="2"/>
    <x v="1"/>
    <s v="ZoomX Invincible"/>
    <n v="7"/>
    <s v="Number"/>
    <s v="7"/>
    <s v="Yes"/>
    <n v="1"/>
    <s v="Sold"/>
    <n v="9335"/>
    <n v="0.22"/>
    <s v="Valid"/>
    <s v="Include"/>
    <n v="7281.3"/>
    <x v="3"/>
    <n v="7281.3"/>
    <s v="Valid Revenue"/>
    <s v="Include"/>
    <x v="24"/>
    <d v="2023-11-21T00:00:00"/>
    <s v="Yes"/>
    <x v="0"/>
    <s v="Mumbai"/>
    <x v="3"/>
    <n v="1787.45"/>
    <n v="24.548500954499882"/>
  </r>
  <r>
    <x v="0"/>
    <x v="3"/>
    <s v="Phantom GT"/>
    <n v="8"/>
    <s v="Number"/>
    <s v="8"/>
    <s v="Yes"/>
    <n v="4"/>
    <s v="Sold"/>
    <n v="2342.16"/>
    <n v="0.25"/>
    <s v="Valid"/>
    <s v="Include"/>
    <n v="7026.48"/>
    <x v="3"/>
    <n v="7026.48"/>
    <s v="Valid Revenue"/>
    <s v="Include"/>
    <x v="25"/>
    <d v="2025-04-20T00:00:00"/>
    <s v="Yes"/>
    <x v="0"/>
    <s v="Mumbai"/>
    <x v="3"/>
    <n v="1007"/>
    <n v="14.33150026755929"/>
  </r>
  <r>
    <x v="0"/>
    <x v="0"/>
    <s v="LeBron 20"/>
    <s v="XL"/>
    <s v="Alphabet"/>
    <s v="XL"/>
    <s v="Yes"/>
    <n v="4"/>
    <s v="Sold"/>
    <n v="3305.6"/>
    <n v="0.7"/>
    <s v="Valid"/>
    <s v="Include"/>
    <n v="3966.72"/>
    <x v="1"/>
    <n v="3966.7200000000003"/>
    <s v="Valid Revenue"/>
    <s v="Include"/>
    <x v="26"/>
    <d v="2024-08-27T00:00:00"/>
    <s v="Yes"/>
    <x v="1"/>
    <s v="Kolkata"/>
    <x v="5"/>
    <n v="1605.13"/>
    <n v="40.464918118747981"/>
  </r>
  <r>
    <x v="1"/>
    <x v="2"/>
    <s v="Dunk Low"/>
    <s v="XL"/>
    <s v="Alphabet"/>
    <s v="XL"/>
    <s v="Yes"/>
    <n v="4"/>
    <s v="Sold"/>
    <n v="7588.77"/>
    <n v="0.14000000000000001"/>
    <s v="Valid"/>
    <s v="Include"/>
    <n v="26105.37"/>
    <x v="0"/>
    <n v="26105.3688"/>
    <s v="Valid Revenue"/>
    <s v="Include"/>
    <x v="27"/>
    <d v="2024-09-04T00:00:00"/>
    <s v="Yes"/>
    <x v="1"/>
    <s v="Hyderabad"/>
    <x v="1"/>
    <n v="3435.73"/>
    <n v="13.161009240367443"/>
  </r>
  <r>
    <x v="2"/>
    <x v="1"/>
    <s v="SuperRep Go"/>
    <s v="L"/>
    <s v="Alphabet"/>
    <s v="L"/>
    <s v="Yes"/>
    <n v="4"/>
    <s v="Sold"/>
    <n v="4520.97"/>
    <n v="0.54"/>
    <s v="Valid"/>
    <s v="Include"/>
    <n v="8318.58"/>
    <x v="2"/>
    <n v="8318.5848000000005"/>
    <s v="Valid Revenue"/>
    <s v="Include"/>
    <x v="28"/>
    <d v="2025-06-10T00:00:00"/>
    <s v="Yes"/>
    <x v="0"/>
    <s v="Bangalore"/>
    <x v="6"/>
    <n v="1289.3599999999999"/>
    <n v="15.499751832787709"/>
  </r>
  <r>
    <x v="2"/>
    <x v="2"/>
    <s v="Blazer Mid"/>
    <s v="M"/>
    <s v="Alphabet"/>
    <s v="M"/>
    <s v="Yes"/>
    <n v="4"/>
    <s v="Sold"/>
    <n v="7945.46"/>
    <n v="0.67"/>
    <s v="Valid"/>
    <s v="Include"/>
    <n v="10488.01"/>
    <x v="1"/>
    <n v="10488.007199999998"/>
    <s v="Valid Revenue"/>
    <s v="Include"/>
    <x v="29"/>
    <d v="2024-10-10T00:00:00"/>
    <s v="Yes"/>
    <x v="1"/>
    <s v="Pune"/>
    <x v="0"/>
    <n v="3698.62"/>
    <n v="35.265231320588725"/>
  </r>
  <r>
    <x v="1"/>
    <x v="0"/>
    <s v="LeBron 20"/>
    <n v="9"/>
    <s v="Number"/>
    <s v="9"/>
    <s v="Yes"/>
    <n v="3"/>
    <s v="Sold"/>
    <n v="7737.27"/>
    <n v="7.0000000000000007E-2"/>
    <s v="Valid"/>
    <s v="Include"/>
    <n v="21586.98"/>
    <x v="0"/>
    <n v="21586.9833"/>
    <s v="Valid Revenue"/>
    <s v="Include"/>
    <x v="30"/>
    <d v="2023-12-15T00:00:00"/>
    <s v="Yes"/>
    <x v="0"/>
    <s v="Hyderabad"/>
    <x v="1"/>
    <n v="180.31"/>
    <n v="0.83527187423172744"/>
  </r>
  <r>
    <x v="2"/>
    <x v="4"/>
    <s v="React Infinity"/>
    <s v="L"/>
    <s v="Alphabet"/>
    <s v="L"/>
    <s v="Yes"/>
    <n v="4"/>
    <s v="Sold"/>
    <n v="6599.26"/>
    <n v="0.85"/>
    <s v="Valid"/>
    <s v="Include"/>
    <n v="3959.56"/>
    <x v="4"/>
    <n v="3959.5560000000005"/>
    <s v="Valid Revenue"/>
    <s v="Include"/>
    <x v="31"/>
    <d v="2025-06-29T00:00:00"/>
    <s v="Yes"/>
    <x v="0"/>
    <s v="Bangalore"/>
    <x v="6"/>
    <n v="3344.47"/>
    <n v="84.465783537346098"/>
  </r>
  <r>
    <x v="1"/>
    <x v="1"/>
    <s v="Flex Trainer"/>
    <s v="M"/>
    <s v="Alphabet"/>
    <s v="M"/>
    <s v="Yes"/>
    <n v="2"/>
    <s v="Sold"/>
    <n v="5649.73"/>
    <n v="0.41"/>
    <s v="Valid"/>
    <s v="Include"/>
    <n v="6666.68"/>
    <x v="2"/>
    <n v="6666.6814000000004"/>
    <s v="Valid Revenue"/>
    <s v="Include"/>
    <x v="32"/>
    <d v="2025-03-16T00:00:00"/>
    <s v="Yes"/>
    <x v="0"/>
    <s v="Mumbai"/>
    <x v="3"/>
    <n v="1548.1"/>
    <n v="23.221448680598414"/>
  </r>
  <r>
    <x v="2"/>
    <x v="4"/>
    <s v="Pegasus Turbo"/>
    <s v="L"/>
    <s v="Alphabet"/>
    <s v="L"/>
    <s v="Yes"/>
    <n v="2"/>
    <s v="Sold"/>
    <n v="2767.55"/>
    <n v="0.19"/>
    <s v="Valid"/>
    <s v="Include"/>
    <n v="4483.43"/>
    <x v="0"/>
    <n v="4483.4310000000005"/>
    <s v="Valid Revenue"/>
    <s v="Include"/>
    <x v="33"/>
    <d v="2023-11-25T00:00:00"/>
    <s v="Yes"/>
    <x v="1"/>
    <s v="Kolkata"/>
    <x v="5"/>
    <n v="1059.07"/>
    <n v="23.621864594325189"/>
  </r>
  <r>
    <x v="2"/>
    <x v="2"/>
    <s v="Dunk Low"/>
    <s v="M"/>
    <s v="Alphabet"/>
    <s v="M"/>
    <s v="Yes"/>
    <n v="2"/>
    <s v="Sold"/>
    <n v="2290.64"/>
    <n v="0.84"/>
    <s v="Valid"/>
    <s v="Include"/>
    <n v="733"/>
    <x v="4"/>
    <n v="733.00480000000005"/>
    <s v="Valid Revenue"/>
    <s v="Include"/>
    <x v="34"/>
    <d v="2025-01-31T00:00:00"/>
    <s v="Yes"/>
    <x v="0"/>
    <s v="Delhi"/>
    <x v="4"/>
    <n v="608.16"/>
    <n v="82.968078790207088"/>
  </r>
  <r>
    <x v="0"/>
    <x v="4"/>
    <s v="Pegasus Turbo"/>
    <s v="L"/>
    <s v="Alphabet"/>
    <s v="L"/>
    <s v="Yes"/>
    <n v="2"/>
    <s v="Sold"/>
    <n v="5046.05"/>
    <n v="0.38"/>
    <s v="Valid"/>
    <s v="Include"/>
    <n v="6257.1"/>
    <x v="3"/>
    <n v="6257.1019999999999"/>
    <s v="Valid Revenue"/>
    <s v="Include"/>
    <x v="35"/>
    <d v="2024-10-13T00:00:00"/>
    <s v="Yes"/>
    <x v="0"/>
    <s v="Mumbai"/>
    <x v="3"/>
    <n v="2530.73"/>
    <n v="40.445720718633005"/>
  </r>
  <r>
    <x v="0"/>
    <x v="2"/>
    <s v="Air Force 1"/>
    <s v="M"/>
    <s v="Alphabet"/>
    <s v="M"/>
    <s v="Yes"/>
    <n v="4"/>
    <s v="Sold"/>
    <n v="7798.57"/>
    <n v="0.28000000000000003"/>
    <s v="Valid"/>
    <s v="Include"/>
    <n v="22459.88"/>
    <x v="3"/>
    <n v="22459.881599999997"/>
    <s v="Valid Revenue"/>
    <s v="Include"/>
    <x v="36"/>
    <d v="2025-05-27T00:00:00"/>
    <s v="Yes"/>
    <x v="0"/>
    <s v="Kolkata"/>
    <x v="5"/>
    <n v="1334.4"/>
    <n v="5.9412601712023285"/>
  </r>
  <r>
    <x v="0"/>
    <x v="1"/>
    <s v="Metcon 7"/>
    <s v="XL"/>
    <s v="Alphabet"/>
    <s v="XL"/>
    <s v="Yes"/>
    <n v="1"/>
    <s v="Sold"/>
    <n v="5915.27"/>
    <n v="0.12"/>
    <s v="Valid"/>
    <s v="Include"/>
    <n v="5205.4399999999996"/>
    <x v="0"/>
    <n v="5205.4376000000002"/>
    <s v="Valid Revenue"/>
    <s v="Include"/>
    <x v="37"/>
    <d v="2024-12-15T00:00:00"/>
    <s v="Yes"/>
    <x v="0"/>
    <s v="Mumbai"/>
    <x v="3"/>
    <n v="3456.95"/>
    <n v="66.41036288668603"/>
  </r>
  <r>
    <x v="1"/>
    <x v="3"/>
    <s v="Mercurial Superfly"/>
    <s v="M"/>
    <s v="Alphabet"/>
    <s v="M"/>
    <s v="Yes"/>
    <n v="2"/>
    <s v="Sold"/>
    <n v="3469.31"/>
    <n v="0.28000000000000003"/>
    <s v="Valid"/>
    <s v="Include"/>
    <n v="4995.8100000000004"/>
    <x v="3"/>
    <n v="4995.8063999999995"/>
    <s v="Valid Revenue"/>
    <s v="Include"/>
    <x v="38"/>
    <d v="2025-01-26T00:00:00"/>
    <s v="Yes"/>
    <x v="0"/>
    <s v="Pune"/>
    <x v="0"/>
    <n v="2671.58"/>
    <n v="53.476451769628227"/>
  </r>
  <r>
    <x v="1"/>
    <x v="3"/>
    <s v="Premier III"/>
    <n v="11"/>
    <s v="Number"/>
    <s v="11"/>
    <s v="Yes"/>
    <n v="3"/>
    <s v="Sold"/>
    <n v="8317.5300000000007"/>
    <n v="0.6"/>
    <s v="Valid"/>
    <s v="Include"/>
    <n v="9981.0400000000009"/>
    <x v="2"/>
    <n v="9981.0360000000019"/>
    <s v="Valid Revenue"/>
    <s v="Include"/>
    <x v="39"/>
    <d v="2025-06-07T00:00:00"/>
    <s v="Yes"/>
    <x v="0"/>
    <s v="Pune"/>
    <x v="0"/>
    <n v="1821.65"/>
    <n v="18.251111407673509"/>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
  <r>
    <s v="Air Jordan"/>
    <s v="M"/>
    <s v="Alphabet"/>
    <s v="M"/>
    <s v="Yes"/>
    <n v="1"/>
    <s v="Sold"/>
    <n v="9751"/>
    <n v="0.16"/>
    <s v="Valid"/>
    <s v="Include"/>
    <n v="8190.84"/>
    <x v="0"/>
    <n v="8190.84"/>
    <s v="Valid Revenue"/>
    <s v="Include"/>
    <x v="0"/>
    <d v="2024-09-06T00:00:00"/>
    <s v="Yes"/>
    <x v="0"/>
    <s v="Pune"/>
    <x v="0"/>
    <n v="1130.31"/>
    <n v="13.799683548940035"/>
  </r>
  <r>
    <s v="Zoom Freak"/>
    <s v="L"/>
    <s v="Alphabet"/>
    <s v="L"/>
    <s v="Yes"/>
    <n v="2"/>
    <s v="Sold"/>
    <n v="9106.61"/>
    <n v="0.74"/>
    <s v="Valid"/>
    <s v="Include"/>
    <n v="4735.4399999999996"/>
    <x v="1"/>
    <n v="4735.4372000000003"/>
    <s v="Valid Revenue"/>
    <s v="Include"/>
    <x v="1"/>
    <d v="2024-11-03T00:00:00"/>
    <s v="Yes"/>
    <x v="0"/>
    <s v="Hyderabad"/>
    <x v="1"/>
    <n v="2422.38"/>
    <n v="51.154305245564238"/>
  </r>
  <r>
    <s v="LeBron 20"/>
    <s v="M"/>
    <s v="Alphabet"/>
    <s v="M"/>
    <s v="Yes"/>
    <n v="2"/>
    <s v="Sold"/>
    <n v="3313.21"/>
    <n v="0.48"/>
    <s v="Valid"/>
    <s v="Include"/>
    <n v="3445.74"/>
    <x v="2"/>
    <n v="3445.7384000000002"/>
    <s v="Valid Revenue"/>
    <s v="Include"/>
    <x v="2"/>
    <d v="2025-07-06T00:00:00"/>
    <s v="Yes"/>
    <x v="1"/>
    <s v="bengaluru"/>
    <x v="2"/>
    <n v="3221.62"/>
    <n v="93.495780178785466"/>
  </r>
  <r>
    <s v="ZoomX Invincible"/>
    <s v="XL"/>
    <s v="Alphabet"/>
    <s v="XL"/>
    <s v="Yes"/>
    <n v="2"/>
    <s v="Sold"/>
    <n v="8897.19"/>
    <n v="0.11"/>
    <s v="Valid"/>
    <s v="Include"/>
    <n v="15837"/>
    <x v="0"/>
    <n v="15836.998200000002"/>
    <s v="Valid Revenue"/>
    <s v="Include"/>
    <x v="3"/>
    <d v="2024-12-21T00:00:00"/>
    <s v="Yes"/>
    <x v="0"/>
    <s v="Mumbai"/>
    <x v="3"/>
    <n v="2821.69"/>
    <n v="17.817075965822866"/>
  </r>
  <r>
    <s v="Air Jordan"/>
    <s v="L"/>
    <s v="Alphabet"/>
    <s v="L"/>
    <s v="Yes"/>
    <n v="3"/>
    <s v="Sold"/>
    <n v="6331.64"/>
    <n v="0.78"/>
    <s v="Valid"/>
    <s v="Include"/>
    <n v="4178.88"/>
    <x v="1"/>
    <n v="4178.8823999999995"/>
    <s v="Valid Revenue"/>
    <s v="Include"/>
    <x v="4"/>
    <d v="2024-08-17T00:00:00"/>
    <s v="Yes"/>
    <x v="0"/>
    <s v="Delhi"/>
    <x v="4"/>
    <n v="3380.28"/>
    <n v="80.889569900315948"/>
  </r>
  <r>
    <s v="Waffle One"/>
    <n v="6"/>
    <s v="Number"/>
    <s v="6"/>
    <s v="Yes"/>
    <n v="2"/>
    <s v="Sold"/>
    <n v="6449.46"/>
    <n v="0.28999999999999998"/>
    <s v="Valid"/>
    <s v="Include"/>
    <n v="9158.23"/>
    <x v="3"/>
    <n v="9158.2331999999988"/>
    <s v="Valid Revenue"/>
    <s v="Include"/>
    <x v="5"/>
    <d v="2024-11-09T00:00:00"/>
    <s v="Yes"/>
    <x v="1"/>
    <s v="Mumbai"/>
    <x v="3"/>
    <n v="39.69"/>
    <n v="0.43338053457734627"/>
  </r>
  <r>
    <s v="Waffle One"/>
    <s v="XL"/>
    <s v="Alphabet"/>
    <s v="XL"/>
    <s v="Yes"/>
    <n v="2"/>
    <s v="Sold"/>
    <n v="8516.4500000000007"/>
    <n v="0.22"/>
    <s v="Valid"/>
    <s v="Include"/>
    <n v="13285.66"/>
    <x v="3"/>
    <n v="13285.662000000002"/>
    <s v="Valid Revenue"/>
    <s v="Include"/>
    <x v="6"/>
    <d v="2023-09-30T00:00:00"/>
    <s v="Yes"/>
    <x v="1"/>
    <s v="Kolkata"/>
    <x v="5"/>
    <n v="1764.52"/>
    <n v="13.281385602012152"/>
  </r>
  <r>
    <s v="Premier III"/>
    <n v="7"/>
    <s v="Number"/>
    <s v="7"/>
    <s v="Yes"/>
    <n v="1"/>
    <s v="Sold"/>
    <n v="9145.3700000000008"/>
    <n v="7.0000000000000007E-2"/>
    <s v="Valid"/>
    <s v="Include"/>
    <n v="8505.19"/>
    <x v="0"/>
    <n v="8505.1941000000006"/>
    <s v="Valid Revenue"/>
    <s v="Include"/>
    <x v="7"/>
    <d v="2025-04-17T00:00:00"/>
    <s v="Yes"/>
    <x v="1"/>
    <s v="Pune"/>
    <x v="0"/>
    <n v="1755.19"/>
    <n v="20.636683647231518"/>
  </r>
  <r>
    <s v="Air Zoom"/>
    <s v="L"/>
    <s v="Alphabet"/>
    <s v="L"/>
    <s v="Yes"/>
    <n v="3"/>
    <s v="Sold"/>
    <n v="5881.13"/>
    <n v="0.8"/>
    <s v="Valid"/>
    <s v="Include"/>
    <n v="3528.68"/>
    <x v="1"/>
    <n v="3528.677999999999"/>
    <s v="Valid Revenue"/>
    <s v="Include"/>
    <x v="8"/>
    <d v="2025-03-31T00:00:00"/>
    <s v="Yes"/>
    <x v="1"/>
    <s v="Hyderabad"/>
    <x v="1"/>
    <n v="2108.4"/>
    <n v="59.750422112757263"/>
  </r>
  <r>
    <s v="React Infinity"/>
    <s v="M"/>
    <s v="Alphabet"/>
    <s v="M"/>
    <s v="Yes"/>
    <n v="2"/>
    <s v="Sold"/>
    <n v="4110.72"/>
    <n v="0.32"/>
    <s v="Valid"/>
    <s v="Include"/>
    <n v="5590.58"/>
    <x v="3"/>
    <n v="5590.5792000000001"/>
    <s v="Valid Revenue"/>
    <s v="Include"/>
    <x v="9"/>
    <d v="2024-12-24T00:00:00"/>
    <s v="Yes"/>
    <x v="0"/>
    <s v="bengaluru"/>
    <x v="2"/>
    <n v="3894.95"/>
    <n v="69.669883220686685"/>
  </r>
  <r>
    <s v="Tiempo Legend"/>
    <s v="XL"/>
    <s v="Alphabet"/>
    <s v="XL"/>
    <s v="Yes"/>
    <n v="2"/>
    <s v="Sold"/>
    <n v="2786.84"/>
    <n v="0.21"/>
    <s v="Valid"/>
    <s v="Include"/>
    <n v="4403.21"/>
    <x v="3"/>
    <n v="4403.2072000000007"/>
    <s v="Valid Revenue"/>
    <s v="Include"/>
    <x v="10"/>
    <d v="2025-01-25T00:00:00"/>
    <s v="Yes"/>
    <x v="1"/>
    <s v="Mumbai"/>
    <x v="3"/>
    <n v="3345.36"/>
    <n v="75.975529836524601"/>
  </r>
  <r>
    <s v="Premier III"/>
    <s v="XL"/>
    <s v="Alphabet"/>
    <s v="XL"/>
    <s v="Yes"/>
    <n v="1"/>
    <s v="Sold"/>
    <n v="6121.21"/>
    <n v="0.05"/>
    <s v="Valid"/>
    <s v="Include"/>
    <n v="5815.15"/>
    <x v="0"/>
    <n v="5815.1494999999995"/>
    <s v="Valid Revenue"/>
    <s v="Include"/>
    <x v="11"/>
    <d v="2023-09-08T00:00:00"/>
    <s v="Yes"/>
    <x v="1"/>
    <s v="Kolkata"/>
    <x v="5"/>
    <n v="2470.08"/>
    <n v="42.476637960898515"/>
  </r>
  <r>
    <s v="Mercurial Superfly"/>
    <s v="M"/>
    <s v="Alphabet"/>
    <s v="M"/>
    <s v="Yes"/>
    <n v="2"/>
    <s v="Sold"/>
    <n v="9443.35"/>
    <n v="0.54"/>
    <s v="Valid"/>
    <s v="Include"/>
    <n v="8687.8799999999992"/>
    <x v="2"/>
    <n v="8687.8819999999996"/>
    <s v="Valid Revenue"/>
    <s v="Include"/>
    <x v="12"/>
    <d v="2025-04-13T00:00:00"/>
    <s v="Yes"/>
    <x v="0"/>
    <s v="Kolkata"/>
    <x v="5"/>
    <n v="2706.61"/>
    <n v="31.153853148557957"/>
  </r>
  <r>
    <s v="Air Jordan"/>
    <s v="L"/>
    <s v="Alphabet"/>
    <s v="L"/>
    <s v="Yes"/>
    <n v="2"/>
    <s v="Sold"/>
    <n v="9605.11"/>
    <n v="0.88"/>
    <s v="Valid"/>
    <s v="Include"/>
    <n v="2305.23"/>
    <x v="4"/>
    <n v="2305.2264"/>
    <s v="Valid Revenue"/>
    <s v="Include"/>
    <x v="13"/>
    <d v="2024-08-24T00:00:00"/>
    <s v="Yes"/>
    <x v="1"/>
    <s v="Hyderabad"/>
    <x v="1"/>
    <n v="128.88999999999999"/>
    <n v="5.5912078744196219"/>
  </r>
  <r>
    <s v="ZoomX Invincible"/>
    <s v="XL"/>
    <s v="Alphabet"/>
    <s v="XL"/>
    <s v="Yes"/>
    <n v="3"/>
    <s v="Sold"/>
    <n v="7944.34"/>
    <n v="0.67"/>
    <s v="Valid"/>
    <s v="Include"/>
    <n v="7864.9"/>
    <x v="1"/>
    <n v="7864.8965999999991"/>
    <s v="Valid Revenue"/>
    <s v="Include"/>
    <x v="14"/>
    <d v="2024-02-23T00:00:00"/>
    <s v="Yes"/>
    <x v="0"/>
    <s v="Hyderabad"/>
    <x v="1"/>
    <n v="1534.91"/>
    <n v="19.515959052786531"/>
  </r>
  <r>
    <s v="Phantom GT"/>
    <s v="XL"/>
    <s v="Alphabet"/>
    <s v="XL"/>
    <s v="Yes"/>
    <n v="3"/>
    <s v="Sold"/>
    <n v="3042.37"/>
    <n v="0.12"/>
    <s v="Valid"/>
    <s v="Include"/>
    <n v="8031.86"/>
    <x v="0"/>
    <n v="8031.8568000000005"/>
    <s v="Valid Revenue"/>
    <s v="Include"/>
    <x v="15"/>
    <d v="2025-03-24T00:00:00"/>
    <s v="Yes"/>
    <x v="1"/>
    <s v="Pune"/>
    <x v="0"/>
    <n v="2105.48"/>
    <n v="26.214112781492815"/>
  </r>
  <r>
    <s v="Free RN"/>
    <n v="10"/>
    <s v="Number"/>
    <s v="10"/>
    <s v="Yes"/>
    <n v="1"/>
    <s v="Sold"/>
    <n v="6302.98"/>
    <n v="0.48"/>
    <s v="Valid"/>
    <s v="Include"/>
    <n v="3277.55"/>
    <x v="2"/>
    <n v="3277.5495999999998"/>
    <s v="Valid Revenue"/>
    <s v="Include"/>
    <x v="16"/>
    <d v="2025-03-08T00:00:00"/>
    <s v="Yes"/>
    <x v="0"/>
    <s v="Delhi"/>
    <x v="4"/>
    <n v="2835.93"/>
    <n v="86.525921682466674"/>
  </r>
  <r>
    <s v="Metcon 7"/>
    <n v="12"/>
    <s v="Number"/>
    <s v="12"/>
    <s v="Yes"/>
    <n v="1"/>
    <s v="Sold"/>
    <n v="6546.59"/>
    <n v="0.68"/>
    <s v="Valid"/>
    <s v="Include"/>
    <n v="2094.91"/>
    <x v="1"/>
    <n v="2094.9087999999997"/>
    <s v="Valid Revenue"/>
    <s v="Include"/>
    <x v="17"/>
    <d v="2023-09-03T00:00:00"/>
    <s v="Yes"/>
    <x v="0"/>
    <s v="Bangalore"/>
    <x v="6"/>
    <n v="1504.31"/>
    <n v="71.807899226925784"/>
  </r>
  <r>
    <s v="Tiempo Legend"/>
    <n v="9"/>
    <s v="Number"/>
    <s v="9"/>
    <s v="Yes"/>
    <n v="2"/>
    <s v="Sold"/>
    <n v="8644.67"/>
    <n v="0.54"/>
    <s v="Valid"/>
    <s v="Include"/>
    <n v="7953.1"/>
    <x v="2"/>
    <n v="7953.0963999999994"/>
    <s v="Valid Revenue"/>
    <s v="Include"/>
    <x v="18"/>
    <d v="2025-04-29T00:00:00"/>
    <s v="Yes"/>
    <x v="1"/>
    <s v="bengaluru"/>
    <x v="2"/>
    <n v="2711.75"/>
    <n v="34.096782732320463"/>
  </r>
  <r>
    <s v="Phantom GT"/>
    <s v="XL"/>
    <s v="Alphabet"/>
    <s v="XL"/>
    <s v="Yes"/>
    <n v="2"/>
    <s v="Sold"/>
    <n v="2530.29"/>
    <n v="0.28999999999999998"/>
    <s v="Valid"/>
    <s v="Include"/>
    <n v="3593.01"/>
    <x v="3"/>
    <n v="3593.0117999999998"/>
    <s v="Valid Revenue"/>
    <s v="Include"/>
    <x v="19"/>
    <d v="2025-02-17T00:00:00"/>
    <s v="Yes"/>
    <x v="1"/>
    <s v="Kolkata"/>
    <x v="5"/>
    <n v="3264.03"/>
    <n v="90.843843039981124"/>
  </r>
  <r>
    <s v="SuperRep Go"/>
    <s v="L"/>
    <s v="Alphabet"/>
    <s v="L"/>
    <s v="Yes"/>
    <n v="3"/>
    <s v="Sold"/>
    <n v="6031.14"/>
    <n v="0.15"/>
    <s v="Valid"/>
    <s v="Include"/>
    <n v="15379.41"/>
    <x v="0"/>
    <n v="15379.407000000001"/>
    <s v="Valid Revenue"/>
    <s v="Include"/>
    <x v="20"/>
    <d v="2025-05-03T00:00:00"/>
    <s v="Yes"/>
    <x v="0"/>
    <s v="Hyderabad"/>
    <x v="1"/>
    <n v="169.05"/>
    <n v="1.0991971276915944"/>
  </r>
  <r>
    <s v="Mercurial Superfly"/>
    <s v="XL"/>
    <s v="Alphabet"/>
    <s v="XL"/>
    <s v="Yes"/>
    <n v="4"/>
    <s v="Sold"/>
    <n v="2572.41"/>
    <n v="0.1"/>
    <s v="Valid"/>
    <s v="Include"/>
    <n v="9260.68"/>
    <x v="0"/>
    <n v="9260.6759999999995"/>
    <s v="Valid Revenue"/>
    <s v="Include"/>
    <x v="5"/>
    <d v="2024-11-09T00:00:00"/>
    <s v="Yes"/>
    <x v="0"/>
    <s v="Delhi"/>
    <x v="4"/>
    <n v="3098.28"/>
    <n v="33.456304917697153"/>
  </r>
  <r>
    <s v="Flex Trainer"/>
    <s v="M"/>
    <s v="Alphabet"/>
    <s v="M"/>
    <s v="Yes"/>
    <n v="4"/>
    <s v="Sold"/>
    <n v="6206.45"/>
    <n v="0.5"/>
    <s v="Valid"/>
    <s v="Include"/>
    <n v="12412.9"/>
    <x v="2"/>
    <n v="12412.9"/>
    <s v="Valid Revenue"/>
    <s v="Include"/>
    <x v="21"/>
    <d v="2025-04-05T00:00:00"/>
    <s v="Yes"/>
    <x v="1"/>
    <s v="Delhi"/>
    <x v="4"/>
    <n v="678.42"/>
    <n v="5.4654432082752624"/>
  </r>
  <r>
    <s v="Air Jordan"/>
    <n v="6"/>
    <s v="Number"/>
    <s v="6"/>
    <s v="Yes"/>
    <n v="1"/>
    <s v="Sold"/>
    <n v="2825.86"/>
    <n v="0.23"/>
    <s v="Valid"/>
    <s v="Include"/>
    <n v="2175.91"/>
    <x v="3"/>
    <n v="2175.9122000000002"/>
    <s v="Valid Revenue"/>
    <s v="Include"/>
    <x v="22"/>
    <d v="2024-12-03T00:00:00"/>
    <s v="Yes"/>
    <x v="1"/>
    <s v="Bangalore"/>
    <x v="6"/>
    <n v="625.29999999999995"/>
    <n v="28.737372767154845"/>
  </r>
  <r>
    <s v="Tiempo Legend"/>
    <n v="7"/>
    <s v="Number"/>
    <s v="7"/>
    <s v="Yes"/>
    <n v="3"/>
    <s v="Sold"/>
    <n v="7127.18"/>
    <n v="0.32"/>
    <s v="Valid"/>
    <s v="Include"/>
    <n v="14539.45"/>
    <x v="3"/>
    <n v="14539.447199999999"/>
    <s v="Valid Revenue"/>
    <s v="Include"/>
    <x v="23"/>
    <d v="2024-08-16T00:00:00"/>
    <s v="Yes"/>
    <x v="1"/>
    <s v="Delhi"/>
    <x v="4"/>
    <n v="2651.63"/>
    <n v="18.237488423906516"/>
  </r>
  <r>
    <s v="ZoomX Invincible"/>
    <n v="7"/>
    <s v="Number"/>
    <s v="7"/>
    <s v="Yes"/>
    <n v="1"/>
    <s v="Sold"/>
    <n v="9335"/>
    <n v="0.22"/>
    <s v="Valid"/>
    <s v="Include"/>
    <n v="7281.3"/>
    <x v="3"/>
    <n v="7281.3"/>
    <s v="Valid Revenue"/>
    <s v="Include"/>
    <x v="24"/>
    <d v="2023-11-21T00:00:00"/>
    <s v="Yes"/>
    <x v="0"/>
    <s v="Mumbai"/>
    <x v="3"/>
    <n v="1787.45"/>
    <n v="24.548500954499882"/>
  </r>
  <r>
    <s v="Phantom GT"/>
    <n v="8"/>
    <s v="Number"/>
    <s v="8"/>
    <s v="Yes"/>
    <n v="4"/>
    <s v="Sold"/>
    <n v="2342.16"/>
    <n v="0.25"/>
    <s v="Valid"/>
    <s v="Include"/>
    <n v="7026.48"/>
    <x v="3"/>
    <n v="7026.48"/>
    <s v="Valid Revenue"/>
    <s v="Include"/>
    <x v="25"/>
    <d v="2025-04-20T00:00:00"/>
    <s v="Yes"/>
    <x v="0"/>
    <s v="Mumbai"/>
    <x v="3"/>
    <n v="1007"/>
    <n v="14.33150026755929"/>
  </r>
  <r>
    <s v="LeBron 20"/>
    <s v="XL"/>
    <s v="Alphabet"/>
    <s v="XL"/>
    <s v="Yes"/>
    <n v="4"/>
    <s v="Sold"/>
    <n v="3305.6"/>
    <n v="0.7"/>
    <s v="Valid"/>
    <s v="Include"/>
    <n v="3966.72"/>
    <x v="1"/>
    <n v="3966.7200000000003"/>
    <s v="Valid Revenue"/>
    <s v="Include"/>
    <x v="26"/>
    <d v="2024-08-27T00:00:00"/>
    <s v="Yes"/>
    <x v="1"/>
    <s v="Kolkata"/>
    <x v="5"/>
    <n v="1605.13"/>
    <n v="40.464918118747981"/>
  </r>
  <r>
    <s v="Dunk Low"/>
    <s v="XL"/>
    <s v="Alphabet"/>
    <s v="XL"/>
    <s v="Yes"/>
    <n v="4"/>
    <s v="Sold"/>
    <n v="7588.77"/>
    <n v="0.14000000000000001"/>
    <s v="Valid"/>
    <s v="Include"/>
    <n v="26105.37"/>
    <x v="0"/>
    <n v="26105.3688"/>
    <s v="Valid Revenue"/>
    <s v="Include"/>
    <x v="27"/>
    <d v="2024-09-04T00:00:00"/>
    <s v="Yes"/>
    <x v="1"/>
    <s v="Hyderabad"/>
    <x v="1"/>
    <n v="3435.73"/>
    <n v="13.161009240367443"/>
  </r>
  <r>
    <s v="SuperRep Go"/>
    <s v="L"/>
    <s v="Alphabet"/>
    <s v="L"/>
    <s v="Yes"/>
    <n v="4"/>
    <s v="Sold"/>
    <n v="4520.97"/>
    <n v="0.54"/>
    <s v="Valid"/>
    <s v="Include"/>
    <n v="8318.58"/>
    <x v="2"/>
    <n v="8318.5848000000005"/>
    <s v="Valid Revenue"/>
    <s v="Include"/>
    <x v="28"/>
    <d v="2025-06-10T00:00:00"/>
    <s v="Yes"/>
    <x v="0"/>
    <s v="Bangalore"/>
    <x v="6"/>
    <n v="1289.3599999999999"/>
    <n v="15.499751832787709"/>
  </r>
  <r>
    <s v="Blazer Mid"/>
    <s v="M"/>
    <s v="Alphabet"/>
    <s v="M"/>
    <s v="Yes"/>
    <n v="4"/>
    <s v="Sold"/>
    <n v="7945.46"/>
    <n v="0.67"/>
    <s v="Valid"/>
    <s v="Include"/>
    <n v="10488.01"/>
    <x v="1"/>
    <n v="10488.007199999998"/>
    <s v="Valid Revenue"/>
    <s v="Include"/>
    <x v="29"/>
    <d v="2024-10-10T00:00:00"/>
    <s v="Yes"/>
    <x v="1"/>
    <s v="Pune"/>
    <x v="0"/>
    <n v="3698.62"/>
    <n v="35.265231320588725"/>
  </r>
  <r>
    <s v="LeBron 20"/>
    <n v="9"/>
    <s v="Number"/>
    <s v="9"/>
    <s v="Yes"/>
    <n v="3"/>
    <s v="Sold"/>
    <n v="7737.27"/>
    <n v="7.0000000000000007E-2"/>
    <s v="Valid"/>
    <s v="Include"/>
    <n v="21586.98"/>
    <x v="0"/>
    <n v="21586.9833"/>
    <s v="Valid Revenue"/>
    <s v="Include"/>
    <x v="30"/>
    <d v="2023-12-15T00:00:00"/>
    <s v="Yes"/>
    <x v="0"/>
    <s v="Hyderabad"/>
    <x v="1"/>
    <n v="180.31"/>
    <n v="0.83527187423172744"/>
  </r>
  <r>
    <s v="React Infinity"/>
    <s v="L"/>
    <s v="Alphabet"/>
    <s v="L"/>
    <s v="Yes"/>
    <n v="4"/>
    <s v="Sold"/>
    <n v="6599.26"/>
    <n v="0.85"/>
    <s v="Valid"/>
    <s v="Include"/>
    <n v="3959.56"/>
    <x v="4"/>
    <n v="3959.5560000000005"/>
    <s v="Valid Revenue"/>
    <s v="Include"/>
    <x v="31"/>
    <d v="2025-06-29T00:00:00"/>
    <s v="Yes"/>
    <x v="0"/>
    <s v="Bangalore"/>
    <x v="6"/>
    <n v="3344.47"/>
    <n v="84.465783537346098"/>
  </r>
  <r>
    <s v="Flex Trainer"/>
    <s v="M"/>
    <s v="Alphabet"/>
    <s v="M"/>
    <s v="Yes"/>
    <n v="2"/>
    <s v="Sold"/>
    <n v="5649.73"/>
    <n v="0.41"/>
    <s v="Valid"/>
    <s v="Include"/>
    <n v="6666.68"/>
    <x v="2"/>
    <n v="6666.6814000000004"/>
    <s v="Valid Revenue"/>
    <s v="Include"/>
    <x v="32"/>
    <d v="2025-03-16T00:00:00"/>
    <s v="Yes"/>
    <x v="0"/>
    <s v="Mumbai"/>
    <x v="3"/>
    <n v="1548.1"/>
    <n v="23.221448680598414"/>
  </r>
  <r>
    <s v="Pegasus Turbo"/>
    <s v="L"/>
    <s v="Alphabet"/>
    <s v="L"/>
    <s v="Yes"/>
    <n v="2"/>
    <s v="Sold"/>
    <n v="2767.55"/>
    <n v="0.19"/>
    <s v="Valid"/>
    <s v="Include"/>
    <n v="4483.43"/>
    <x v="0"/>
    <n v="4483.4310000000005"/>
    <s v="Valid Revenue"/>
    <s v="Include"/>
    <x v="33"/>
    <d v="2023-11-25T00:00:00"/>
    <s v="Yes"/>
    <x v="1"/>
    <s v="Kolkata"/>
    <x v="5"/>
    <n v="1059.07"/>
    <n v="23.621864594325189"/>
  </r>
  <r>
    <s v="Dunk Low"/>
    <s v="M"/>
    <s v="Alphabet"/>
    <s v="M"/>
    <s v="Yes"/>
    <n v="2"/>
    <s v="Sold"/>
    <n v="2290.64"/>
    <n v="0.84"/>
    <s v="Valid"/>
    <s v="Include"/>
    <n v="733"/>
    <x v="4"/>
    <n v="733.00480000000005"/>
    <s v="Valid Revenue"/>
    <s v="Include"/>
    <x v="34"/>
    <d v="2025-01-31T00:00:00"/>
    <s v="Yes"/>
    <x v="0"/>
    <s v="Delhi"/>
    <x v="4"/>
    <n v="608.16"/>
    <n v="82.968078790207088"/>
  </r>
  <r>
    <s v="Pegasus Turbo"/>
    <s v="L"/>
    <s v="Alphabet"/>
    <s v="L"/>
    <s v="Yes"/>
    <n v="2"/>
    <s v="Sold"/>
    <n v="5046.05"/>
    <n v="0.38"/>
    <s v="Valid"/>
    <s v="Include"/>
    <n v="6257.1"/>
    <x v="3"/>
    <n v="6257.1019999999999"/>
    <s v="Valid Revenue"/>
    <s v="Include"/>
    <x v="35"/>
    <d v="2024-10-13T00:00:00"/>
    <s v="Yes"/>
    <x v="0"/>
    <s v="Mumbai"/>
    <x v="3"/>
    <n v="2530.73"/>
    <n v="40.445720718633005"/>
  </r>
  <r>
    <s v="Air Force 1"/>
    <s v="M"/>
    <s v="Alphabet"/>
    <s v="M"/>
    <s v="Yes"/>
    <n v="4"/>
    <s v="Sold"/>
    <n v="7798.57"/>
    <n v="0.28000000000000003"/>
    <s v="Valid"/>
    <s v="Include"/>
    <n v="22459.88"/>
    <x v="3"/>
    <n v="22459.881599999997"/>
    <s v="Valid Revenue"/>
    <s v="Include"/>
    <x v="36"/>
    <d v="2025-05-27T00:00:00"/>
    <s v="Yes"/>
    <x v="0"/>
    <s v="Kolkata"/>
    <x v="5"/>
    <n v="1334.4"/>
    <n v="5.9412601712023285"/>
  </r>
  <r>
    <s v="Metcon 7"/>
    <s v="XL"/>
    <s v="Alphabet"/>
    <s v="XL"/>
    <s v="Yes"/>
    <n v="1"/>
    <s v="Sold"/>
    <n v="5915.27"/>
    <n v="0.12"/>
    <s v="Valid"/>
    <s v="Include"/>
    <n v="5205.4399999999996"/>
    <x v="0"/>
    <n v="5205.4376000000002"/>
    <s v="Valid Revenue"/>
    <s v="Include"/>
    <x v="37"/>
    <d v="2024-12-15T00:00:00"/>
    <s v="Yes"/>
    <x v="0"/>
    <s v="Mumbai"/>
    <x v="3"/>
    <n v="3456.95"/>
    <n v="66.41036288668603"/>
  </r>
  <r>
    <s v="Mercurial Superfly"/>
    <s v="M"/>
    <s v="Alphabet"/>
    <s v="M"/>
    <s v="Yes"/>
    <n v="2"/>
    <s v="Sold"/>
    <n v="3469.31"/>
    <n v="0.28000000000000003"/>
    <s v="Valid"/>
    <s v="Include"/>
    <n v="4995.8100000000004"/>
    <x v="3"/>
    <n v="4995.8063999999995"/>
    <s v="Valid Revenue"/>
    <s v="Include"/>
    <x v="38"/>
    <d v="2025-01-26T00:00:00"/>
    <s v="Yes"/>
    <x v="0"/>
    <s v="Pune"/>
    <x v="0"/>
    <n v="2671.58"/>
    <n v="53.476451769628227"/>
  </r>
  <r>
    <s v="Premier III"/>
    <n v="11"/>
    <s v="Number"/>
    <s v="11"/>
    <s v="Yes"/>
    <n v="3"/>
    <s v="Sold"/>
    <n v="8317.5300000000007"/>
    <n v="0.6"/>
    <s v="Valid"/>
    <s v="Include"/>
    <n v="9981.0400000000009"/>
    <x v="2"/>
    <n v="9981.0360000000019"/>
    <s v="Valid Revenue"/>
    <s v="Include"/>
    <x v="39"/>
    <d v="2025-06-07T00:00:00"/>
    <s v="Yes"/>
    <x v="0"/>
    <s v="Pune"/>
    <x v="0"/>
    <n v="1821.65"/>
    <n v="18.25111140767350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BF7A1E0-8369-42F9-8781-8A62D504DA1E}"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E15" firstHeaderRow="1" firstDataRow="1" firstDataCol="1"/>
  <pivotFields count="26">
    <pivotField showAll="0"/>
    <pivotField showAll="0"/>
    <pivotField axis="axisRow" dataField="1" showAll="0">
      <items count="12">
        <item x="6"/>
        <item x="8"/>
        <item x="10"/>
        <item x="5"/>
        <item x="9"/>
        <item x="3"/>
        <item x="7"/>
        <item x="1"/>
        <item x="0"/>
        <item x="2"/>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64">
        <item x="495"/>
        <item x="521"/>
        <item x="544"/>
        <item x="482"/>
        <item x="431"/>
        <item x="494"/>
        <item x="415"/>
        <item x="223"/>
        <item x="304"/>
        <item x="422"/>
        <item x="315"/>
        <item x="443"/>
        <item x="226"/>
        <item x="330"/>
        <item x="549"/>
        <item x="235"/>
        <item x="89"/>
        <item x="504"/>
        <item x="401"/>
        <item x="479"/>
        <item x="368"/>
        <item x="169"/>
        <item x="314"/>
        <item x="541"/>
        <item x="359"/>
        <item x="557"/>
        <item x="498"/>
        <item x="32"/>
        <item x="298"/>
        <item x="282"/>
        <item x="449"/>
        <item x="470"/>
        <item x="242"/>
        <item x="83"/>
        <item x="528"/>
        <item x="542"/>
        <item x="490"/>
        <item x="395"/>
        <item x="556"/>
        <item x="259"/>
        <item x="423"/>
        <item x="385"/>
        <item x="125"/>
        <item x="486"/>
        <item x="537"/>
        <item x="436"/>
        <item x="206"/>
        <item x="214"/>
        <item x="397"/>
        <item x="20"/>
        <item x="114"/>
        <item x="380"/>
        <item x="367"/>
        <item x="260"/>
        <item x="268"/>
        <item x="384"/>
        <item x="364"/>
        <item x="488"/>
        <item x="352"/>
        <item x="453"/>
        <item x="163"/>
        <item x="518"/>
        <item x="447"/>
        <item x="86"/>
        <item x="56"/>
        <item x="95"/>
        <item x="536"/>
        <item x="561"/>
        <item x="306"/>
        <item x="279"/>
        <item x="543"/>
        <item x="440"/>
        <item x="553"/>
        <item x="524"/>
        <item x="560"/>
        <item x="80"/>
        <item x="264"/>
        <item x="523"/>
        <item x="61"/>
        <item x="43"/>
        <item x="503"/>
        <item x="243"/>
        <item x="322"/>
        <item x="473"/>
        <item x="515"/>
        <item x="361"/>
        <item x="36"/>
        <item x="139"/>
        <item x="348"/>
        <item x="389"/>
        <item x="438"/>
        <item x="433"/>
        <item x="362"/>
        <item x="151"/>
        <item x="484"/>
        <item x="366"/>
        <item x="285"/>
        <item x="317"/>
        <item x="69"/>
        <item x="241"/>
        <item x="119"/>
        <item x="167"/>
        <item x="292"/>
        <item x="510"/>
        <item x="465"/>
        <item x="546"/>
        <item x="369"/>
        <item x="49"/>
        <item x="287"/>
        <item x="59"/>
        <item x="457"/>
        <item x="512"/>
        <item x="509"/>
        <item x="311"/>
        <item x="451"/>
        <item x="394"/>
        <item x="134"/>
        <item x="325"/>
        <item x="434"/>
        <item x="390"/>
        <item x="435"/>
        <item x="483"/>
        <item x="398"/>
        <item x="0"/>
        <item x="324"/>
        <item x="493"/>
        <item x="283"/>
        <item x="403"/>
        <item x="505"/>
        <item x="425"/>
        <item x="289"/>
        <item x="532"/>
        <item x="351"/>
        <item x="476"/>
        <item x="302"/>
        <item x="461"/>
        <item x="529"/>
        <item x="525"/>
        <item x="252"/>
        <item x="531"/>
        <item x="229"/>
        <item x="246"/>
        <item x="402"/>
        <item x="446"/>
        <item x="265"/>
        <item x="159"/>
        <item x="472"/>
        <item x="522"/>
        <item x="475"/>
        <item x="31"/>
        <item x="165"/>
        <item x="258"/>
        <item x="558"/>
        <item x="491"/>
        <item x="22"/>
        <item x="129"/>
        <item x="404"/>
        <item x="120"/>
        <item x="408"/>
        <item x="377"/>
        <item x="318"/>
        <item x="540"/>
        <item x="559"/>
        <item x="535"/>
        <item x="545"/>
        <item x="460"/>
        <item x="152"/>
        <item x="363"/>
        <item x="551"/>
        <item x="41"/>
        <item x="342"/>
        <item x="205"/>
        <item x="281"/>
        <item x="520"/>
        <item x="489"/>
        <item x="199"/>
        <item x="507"/>
        <item x="34"/>
        <item x="552"/>
        <item x="410"/>
        <item x="506"/>
        <item x="526"/>
        <item x="554"/>
        <item x="266"/>
        <item x="511"/>
        <item x="286"/>
        <item x="336"/>
        <item x="502"/>
        <item x="548"/>
        <item x="1"/>
        <item x="533"/>
        <item x="44"/>
        <item x="341"/>
        <item x="164"/>
        <item x="204"/>
        <item x="562"/>
        <item x="376"/>
        <item x="331"/>
        <item x="245"/>
        <item x="247"/>
        <item x="496"/>
        <item x="344"/>
        <item x="217"/>
        <item x="373"/>
        <item x="429"/>
        <item x="215"/>
        <item x="99"/>
        <item x="253"/>
        <item x="112"/>
        <item x="328"/>
        <item x="170"/>
        <item x="145"/>
        <item x="316"/>
        <item x="91"/>
        <item x="208"/>
        <item x="371"/>
        <item x="133"/>
        <item x="19"/>
        <item x="439"/>
        <item x="426"/>
        <item x="487"/>
        <item x="356"/>
        <item x="179"/>
        <item x="150"/>
        <item x="183"/>
        <item x="103"/>
        <item x="209"/>
        <item x="272"/>
        <item x="174"/>
        <item x="141"/>
        <item x="448"/>
        <item x="175"/>
        <item x="386"/>
        <item x="437"/>
        <item x="81"/>
        <item x="338"/>
        <item x="307"/>
        <item x="75"/>
        <item x="105"/>
        <item x="132"/>
        <item x="233"/>
        <item x="309"/>
        <item x="350"/>
        <item x="232"/>
        <item x="47"/>
        <item x="400"/>
        <item x="360"/>
        <item x="138"/>
        <item x="45"/>
        <item x="456"/>
        <item x="4"/>
        <item x="195"/>
        <item x="42"/>
        <item x="87"/>
        <item x="391"/>
        <item x="310"/>
        <item x="305"/>
        <item x="9"/>
        <item x="474"/>
        <item x="213"/>
        <item x="225"/>
        <item x="135"/>
        <item x="16"/>
        <item x="191"/>
        <item x="477"/>
        <item x="312"/>
        <item x="124"/>
        <item x="458"/>
        <item x="192"/>
        <item x="153"/>
        <item x="38"/>
        <item x="96"/>
        <item x="3"/>
        <item x="388"/>
        <item x="127"/>
        <item x="372"/>
        <item x="37"/>
        <item x="238"/>
        <item x="90"/>
        <item x="6"/>
        <item x="230"/>
        <item x="55"/>
        <item x="60"/>
        <item x="424"/>
        <item x="67"/>
        <item x="207"/>
        <item x="466"/>
        <item x="469"/>
        <item x="157"/>
        <item x="166"/>
        <item x="203"/>
        <item x="110"/>
        <item x="414"/>
        <item x="421"/>
        <item x="40"/>
        <item x="35"/>
        <item x="118"/>
        <item x="381"/>
        <item x="82"/>
        <item x="411"/>
        <item x="63"/>
        <item x="374"/>
        <item x="54"/>
        <item x="228"/>
        <item x="176"/>
        <item x="335"/>
        <item x="148"/>
        <item x="497"/>
        <item x="123"/>
        <item x="66"/>
        <item x="111"/>
        <item x="194"/>
        <item x="8"/>
        <item x="173"/>
        <item x="76"/>
        <item x="382"/>
        <item x="25"/>
        <item x="508"/>
        <item x="15"/>
        <item x="277"/>
        <item x="79"/>
        <item x="210"/>
        <item x="160"/>
        <item x="254"/>
        <item x="555"/>
        <item x="275"/>
        <item x="329"/>
        <item x="186"/>
        <item x="346"/>
        <item x="442"/>
        <item x="492"/>
        <item x="65"/>
        <item x="463"/>
        <item x="407"/>
        <item x="52"/>
        <item x="308"/>
        <item x="220"/>
        <item x="392"/>
        <item x="193"/>
        <item x="50"/>
        <item x="332"/>
        <item x="158"/>
        <item x="527"/>
        <item x="85"/>
        <item x="478"/>
        <item x="136"/>
        <item x="62"/>
        <item x="468"/>
        <item x="162"/>
        <item x="140"/>
        <item x="514"/>
        <item x="358"/>
        <item x="68"/>
        <item x="78"/>
        <item x="462"/>
        <item x="547"/>
        <item x="18"/>
        <item x="184"/>
        <item x="248"/>
        <item x="180"/>
        <item x="481"/>
        <item x="485"/>
        <item x="357"/>
        <item x="116"/>
        <item x="128"/>
        <item x="121"/>
        <item x="270"/>
        <item x="74"/>
        <item x="295"/>
        <item x="17"/>
        <item x="154"/>
        <item x="53"/>
        <item x="300"/>
        <item x="405"/>
        <item x="355"/>
        <item x="7"/>
        <item x="13"/>
        <item x="480"/>
        <item x="57"/>
        <item x="278"/>
        <item x="430"/>
        <item x="146"/>
        <item x="198"/>
        <item x="370"/>
        <item x="293"/>
        <item x="256"/>
        <item x="375"/>
        <item x="107"/>
        <item x="77"/>
        <item x="418"/>
        <item x="517"/>
        <item x="70"/>
        <item x="450"/>
        <item x="393"/>
        <item x="190"/>
        <item x="320"/>
        <item x="383"/>
        <item x="467"/>
        <item x="454"/>
        <item x="156"/>
        <item x="301"/>
        <item x="251"/>
        <item x="459"/>
        <item x="171"/>
        <item x="499"/>
        <item x="26"/>
        <item x="441"/>
        <item x="218"/>
        <item x="288"/>
        <item x="147"/>
        <item x="387"/>
        <item x="345"/>
        <item x="354"/>
        <item x="189"/>
        <item x="219"/>
        <item x="261"/>
        <item x="143"/>
        <item x="185"/>
        <item x="231"/>
        <item x="108"/>
        <item x="48"/>
        <item x="255"/>
        <item x="263"/>
        <item x="29"/>
        <item x="109"/>
        <item x="28"/>
        <item x="349"/>
        <item x="240"/>
        <item x="97"/>
        <item x="455"/>
        <item x="420"/>
        <item x="365"/>
        <item x="500"/>
        <item x="257"/>
        <item x="323"/>
        <item x="12"/>
        <item x="313"/>
        <item x="432"/>
        <item x="516"/>
        <item x="201"/>
        <item x="262"/>
        <item x="333"/>
        <item x="216"/>
        <item x="399"/>
        <item x="142"/>
        <item x="244"/>
        <item x="14"/>
        <item x="115"/>
        <item x="98"/>
        <item x="58"/>
        <item x="104"/>
        <item x="239"/>
        <item x="530"/>
        <item x="196"/>
        <item x="84"/>
        <item x="33"/>
        <item x="200"/>
        <item x="319"/>
        <item x="291"/>
        <item x="73"/>
        <item x="23"/>
        <item x="10"/>
        <item x="303"/>
        <item x="412"/>
        <item x="137"/>
        <item x="149"/>
        <item x="273"/>
        <item x="471"/>
        <item x="30"/>
        <item x="326"/>
        <item x="321"/>
        <item x="27"/>
        <item x="297"/>
        <item x="131"/>
        <item x="379"/>
        <item x="64"/>
        <item x="519"/>
        <item x="94"/>
        <item x="106"/>
        <item x="24"/>
        <item x="188"/>
        <item x="406"/>
        <item x="299"/>
        <item x="550"/>
        <item x="416"/>
        <item x="51"/>
        <item x="409"/>
        <item x="222"/>
        <item x="182"/>
        <item x="274"/>
        <item x="343"/>
        <item x="271"/>
        <item x="177"/>
        <item x="419"/>
        <item x="452"/>
        <item x="444"/>
        <item x="130"/>
        <item x="155"/>
        <item x="296"/>
        <item x="100"/>
        <item x="269"/>
        <item x="340"/>
        <item x="224"/>
        <item x="234"/>
        <item x="249"/>
        <item x="284"/>
        <item x="102"/>
        <item x="276"/>
        <item x="501"/>
        <item x="294"/>
        <item x="11"/>
        <item x="280"/>
        <item x="464"/>
        <item x="5"/>
        <item x="202"/>
        <item x="46"/>
        <item x="413"/>
        <item x="122"/>
        <item x="237"/>
        <item x="290"/>
        <item x="181"/>
        <item x="339"/>
        <item x="168"/>
        <item x="92"/>
        <item x="334"/>
        <item x="417"/>
        <item x="178"/>
        <item x="187"/>
        <item x="93"/>
        <item x="211"/>
        <item x="212"/>
        <item x="428"/>
        <item x="39"/>
        <item x="347"/>
        <item x="327"/>
        <item x="144"/>
        <item x="117"/>
        <item x="113"/>
        <item x="197"/>
        <item x="126"/>
        <item x="221"/>
        <item x="227"/>
        <item x="72"/>
        <item x="88"/>
        <item x="267"/>
        <item x="101"/>
        <item x="513"/>
        <item x="236"/>
        <item x="250"/>
        <item x="353"/>
        <item x="71"/>
        <item x="445"/>
        <item x="172"/>
        <item x="21"/>
        <item x="396"/>
        <item x="534"/>
        <item x="427"/>
        <item x="539"/>
        <item x="161"/>
        <item x="538"/>
        <item x="337"/>
        <item x="378"/>
        <item x="2"/>
        <item t="default"/>
      </items>
    </pivotField>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6">
        <item x="1"/>
        <item x="2"/>
        <item x="3"/>
        <item x="0"/>
        <item x="4"/>
        <item t="default"/>
      </items>
    </pivotField>
  </pivotFields>
  <rowFields count="1">
    <field x="2"/>
  </rowFields>
  <rowItems count="12">
    <i>
      <x/>
    </i>
    <i>
      <x v="1"/>
    </i>
    <i>
      <x v="2"/>
    </i>
    <i>
      <x v="3"/>
    </i>
    <i>
      <x v="4"/>
    </i>
    <i>
      <x v="5"/>
    </i>
    <i>
      <x v="6"/>
    </i>
    <i>
      <x v="7"/>
    </i>
    <i>
      <x v="8"/>
    </i>
    <i>
      <x v="9"/>
    </i>
    <i>
      <x v="10"/>
    </i>
    <i t="grand">
      <x/>
    </i>
  </rowItems>
  <colItems count="1">
    <i/>
  </colItems>
  <dataFields count="1">
    <dataField name="Count of Siz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20D0E8A-86BE-426B-8279-A40B28D8F011}"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7:B38" firstHeaderRow="1" firstDataRow="1" firstDataCol="1"/>
  <pivotFields count="25">
    <pivotField showAll="0"/>
    <pivotField showAll="0"/>
    <pivotField showAll="0"/>
    <pivotField axis="axisRow" dataField="1" showAll="0">
      <items count="21">
        <item x="18"/>
        <item x="8"/>
        <item x="10"/>
        <item x="3"/>
        <item x="17"/>
        <item x="5"/>
        <item x="11"/>
        <item x="12"/>
        <item x="19"/>
        <item x="6"/>
        <item x="9"/>
        <item x="16"/>
        <item x="15"/>
        <item x="2"/>
        <item x="4"/>
        <item x="0"/>
        <item x="1"/>
        <item x="7"/>
        <item x="13"/>
        <item x="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Count of Product_Name"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211FDA7-3DA4-4572-8EC3-ECCD02260825}" name="PivotTable8"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U3:Y10" firstHeaderRow="1" firstDataRow="2" firstDataCol="1"/>
  <pivotFields count="27">
    <pivotField showAll="0"/>
    <pivotField showAll="0"/>
    <pivotField axis="axisRow" showAll="0">
      <items count="6">
        <item x="4"/>
        <item x="2"/>
        <item x="3"/>
        <item x="1"/>
        <item x="0"/>
        <item t="default"/>
      </items>
    </pivotField>
    <pivotField showAll="0"/>
    <pivotField showAll="0"/>
    <pivotField axis="axisCol" dataField="1" showAll="0">
      <items count="4">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2"/>
    </i>
    <i>
      <x v="3"/>
    </i>
    <i>
      <x v="4"/>
    </i>
    <i t="grand">
      <x/>
    </i>
  </rowItems>
  <colFields count="1">
    <field x="5"/>
  </colFields>
  <colItems count="4">
    <i>
      <x/>
    </i>
    <i>
      <x v="1"/>
    </i>
    <i>
      <x v="2"/>
    </i>
    <i t="grand">
      <x/>
    </i>
  </colItems>
  <dataFields count="1">
    <dataField name="Count of Size_Type"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FC6E252-CD91-4F7D-9031-70BBD0D0E293}"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7:E25" firstHeaderRow="1" firstDataRow="1" firstDataCol="1"/>
  <pivotFields count="26">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64">
        <item x="495"/>
        <item x="521"/>
        <item x="544"/>
        <item x="482"/>
        <item x="431"/>
        <item x="494"/>
        <item x="415"/>
        <item x="223"/>
        <item x="304"/>
        <item x="422"/>
        <item x="315"/>
        <item x="443"/>
        <item x="226"/>
        <item x="330"/>
        <item x="549"/>
        <item x="235"/>
        <item x="89"/>
        <item x="504"/>
        <item x="401"/>
        <item x="479"/>
        <item x="368"/>
        <item x="169"/>
        <item x="314"/>
        <item x="541"/>
        <item x="359"/>
        <item x="557"/>
        <item x="498"/>
        <item x="32"/>
        <item x="298"/>
        <item x="282"/>
        <item x="449"/>
        <item x="470"/>
        <item x="242"/>
        <item x="83"/>
        <item x="528"/>
        <item x="542"/>
        <item x="490"/>
        <item x="395"/>
        <item x="556"/>
        <item x="259"/>
        <item x="423"/>
        <item x="385"/>
        <item x="125"/>
        <item x="486"/>
        <item x="537"/>
        <item x="436"/>
        <item x="206"/>
        <item x="214"/>
        <item x="397"/>
        <item x="20"/>
        <item x="114"/>
        <item x="380"/>
        <item x="367"/>
        <item x="260"/>
        <item x="268"/>
        <item x="384"/>
        <item x="364"/>
        <item x="488"/>
        <item x="352"/>
        <item x="453"/>
        <item x="163"/>
        <item x="518"/>
        <item x="447"/>
        <item x="86"/>
        <item x="56"/>
        <item x="95"/>
        <item x="536"/>
        <item x="561"/>
        <item x="306"/>
        <item x="279"/>
        <item x="543"/>
        <item x="440"/>
        <item x="553"/>
        <item x="524"/>
        <item x="560"/>
        <item x="80"/>
        <item x="264"/>
        <item x="523"/>
        <item x="61"/>
        <item x="43"/>
        <item x="503"/>
        <item x="243"/>
        <item x="322"/>
        <item x="473"/>
        <item x="515"/>
        <item x="361"/>
        <item x="36"/>
        <item x="139"/>
        <item x="348"/>
        <item x="389"/>
        <item x="438"/>
        <item x="433"/>
        <item x="362"/>
        <item x="151"/>
        <item x="484"/>
        <item x="366"/>
        <item x="285"/>
        <item x="317"/>
        <item x="69"/>
        <item x="241"/>
        <item x="119"/>
        <item x="167"/>
        <item x="292"/>
        <item x="510"/>
        <item x="465"/>
        <item x="546"/>
        <item x="369"/>
        <item x="49"/>
        <item x="287"/>
        <item x="59"/>
        <item x="457"/>
        <item x="512"/>
        <item x="509"/>
        <item x="311"/>
        <item x="451"/>
        <item x="394"/>
        <item x="134"/>
        <item x="325"/>
        <item x="434"/>
        <item x="390"/>
        <item x="435"/>
        <item x="483"/>
        <item x="398"/>
        <item x="0"/>
        <item x="324"/>
        <item x="493"/>
        <item x="283"/>
        <item x="403"/>
        <item x="505"/>
        <item x="425"/>
        <item x="289"/>
        <item x="532"/>
        <item x="351"/>
        <item x="476"/>
        <item x="302"/>
        <item x="461"/>
        <item x="529"/>
        <item x="525"/>
        <item x="252"/>
        <item x="531"/>
        <item x="229"/>
        <item x="246"/>
        <item x="402"/>
        <item x="446"/>
        <item x="265"/>
        <item x="159"/>
        <item x="472"/>
        <item x="522"/>
        <item x="475"/>
        <item x="31"/>
        <item x="165"/>
        <item x="258"/>
        <item x="558"/>
        <item x="491"/>
        <item x="22"/>
        <item x="129"/>
        <item x="404"/>
        <item x="120"/>
        <item x="408"/>
        <item x="377"/>
        <item x="318"/>
        <item x="540"/>
        <item x="559"/>
        <item x="535"/>
        <item x="545"/>
        <item x="460"/>
        <item x="152"/>
        <item x="363"/>
        <item x="551"/>
        <item x="41"/>
        <item x="342"/>
        <item x="205"/>
        <item x="281"/>
        <item x="520"/>
        <item x="489"/>
        <item x="199"/>
        <item x="507"/>
        <item x="34"/>
        <item x="552"/>
        <item x="410"/>
        <item x="506"/>
        <item x="526"/>
        <item x="554"/>
        <item x="266"/>
        <item x="511"/>
        <item x="286"/>
        <item x="336"/>
        <item x="502"/>
        <item x="548"/>
        <item x="1"/>
        <item x="533"/>
        <item x="44"/>
        <item x="341"/>
        <item x="164"/>
        <item x="204"/>
        <item x="562"/>
        <item x="376"/>
        <item x="331"/>
        <item x="245"/>
        <item x="247"/>
        <item x="496"/>
        <item x="344"/>
        <item x="217"/>
        <item x="373"/>
        <item x="429"/>
        <item x="215"/>
        <item x="99"/>
        <item x="253"/>
        <item x="112"/>
        <item x="328"/>
        <item x="170"/>
        <item x="145"/>
        <item x="316"/>
        <item x="91"/>
        <item x="208"/>
        <item x="371"/>
        <item x="133"/>
        <item x="19"/>
        <item x="439"/>
        <item x="426"/>
        <item x="487"/>
        <item x="356"/>
        <item x="179"/>
        <item x="150"/>
        <item x="183"/>
        <item x="103"/>
        <item x="209"/>
        <item x="272"/>
        <item x="174"/>
        <item x="141"/>
        <item x="448"/>
        <item x="175"/>
        <item x="386"/>
        <item x="437"/>
        <item x="81"/>
        <item x="338"/>
        <item x="307"/>
        <item x="75"/>
        <item x="105"/>
        <item x="132"/>
        <item x="233"/>
        <item x="309"/>
        <item x="350"/>
        <item x="232"/>
        <item x="47"/>
        <item x="400"/>
        <item x="360"/>
        <item x="138"/>
        <item x="45"/>
        <item x="456"/>
        <item x="4"/>
        <item x="195"/>
        <item x="42"/>
        <item x="87"/>
        <item x="391"/>
        <item x="310"/>
        <item x="305"/>
        <item x="9"/>
        <item x="474"/>
        <item x="213"/>
        <item x="225"/>
        <item x="135"/>
        <item x="16"/>
        <item x="191"/>
        <item x="477"/>
        <item x="312"/>
        <item x="124"/>
        <item x="458"/>
        <item x="192"/>
        <item x="153"/>
        <item x="38"/>
        <item x="96"/>
        <item x="3"/>
        <item x="388"/>
        <item x="127"/>
        <item x="372"/>
        <item x="37"/>
        <item x="238"/>
        <item x="90"/>
        <item x="6"/>
        <item x="230"/>
        <item x="55"/>
        <item x="60"/>
        <item x="424"/>
        <item x="67"/>
        <item x="207"/>
        <item x="466"/>
        <item x="469"/>
        <item x="157"/>
        <item x="166"/>
        <item x="203"/>
        <item x="110"/>
        <item x="414"/>
        <item x="421"/>
        <item x="40"/>
        <item x="35"/>
        <item x="118"/>
        <item x="381"/>
        <item x="82"/>
        <item x="411"/>
        <item x="63"/>
        <item x="374"/>
        <item x="54"/>
        <item x="228"/>
        <item x="176"/>
        <item x="335"/>
        <item x="148"/>
        <item x="497"/>
        <item x="123"/>
        <item x="66"/>
        <item x="111"/>
        <item x="194"/>
        <item x="8"/>
        <item x="173"/>
        <item x="76"/>
        <item x="382"/>
        <item x="25"/>
        <item x="508"/>
        <item x="15"/>
        <item x="277"/>
        <item x="79"/>
        <item x="210"/>
        <item x="160"/>
        <item x="254"/>
        <item x="555"/>
        <item x="275"/>
        <item x="329"/>
        <item x="186"/>
        <item x="346"/>
        <item x="442"/>
        <item x="492"/>
        <item x="65"/>
        <item x="463"/>
        <item x="407"/>
        <item x="52"/>
        <item x="308"/>
        <item x="220"/>
        <item x="392"/>
        <item x="193"/>
        <item x="50"/>
        <item x="332"/>
        <item x="158"/>
        <item x="527"/>
        <item x="85"/>
        <item x="478"/>
        <item x="136"/>
        <item x="62"/>
        <item x="468"/>
        <item x="162"/>
        <item x="140"/>
        <item x="514"/>
        <item x="358"/>
        <item x="68"/>
        <item x="78"/>
        <item x="462"/>
        <item x="547"/>
        <item x="18"/>
        <item x="184"/>
        <item x="248"/>
        <item x="180"/>
        <item x="481"/>
        <item x="485"/>
        <item x="357"/>
        <item x="116"/>
        <item x="128"/>
        <item x="121"/>
        <item x="270"/>
        <item x="74"/>
        <item x="295"/>
        <item x="17"/>
        <item x="154"/>
        <item x="53"/>
        <item x="300"/>
        <item x="405"/>
        <item x="355"/>
        <item x="7"/>
        <item x="13"/>
        <item x="480"/>
        <item x="57"/>
        <item x="278"/>
        <item x="430"/>
        <item x="146"/>
        <item x="198"/>
        <item x="370"/>
        <item x="293"/>
        <item x="256"/>
        <item x="375"/>
        <item x="107"/>
        <item x="77"/>
        <item x="418"/>
        <item x="517"/>
        <item x="70"/>
        <item x="450"/>
        <item x="393"/>
        <item x="190"/>
        <item x="320"/>
        <item x="383"/>
        <item x="467"/>
        <item x="454"/>
        <item x="156"/>
        <item x="301"/>
        <item x="251"/>
        <item x="459"/>
        <item x="171"/>
        <item x="499"/>
        <item x="26"/>
        <item x="441"/>
        <item x="218"/>
        <item x="288"/>
        <item x="147"/>
        <item x="387"/>
        <item x="345"/>
        <item x="354"/>
        <item x="189"/>
        <item x="219"/>
        <item x="261"/>
        <item x="143"/>
        <item x="185"/>
        <item x="231"/>
        <item x="108"/>
        <item x="48"/>
        <item x="255"/>
        <item x="263"/>
        <item x="29"/>
        <item x="109"/>
        <item x="28"/>
        <item x="349"/>
        <item x="240"/>
        <item x="97"/>
        <item x="455"/>
        <item x="420"/>
        <item x="365"/>
        <item x="500"/>
        <item x="257"/>
        <item x="323"/>
        <item x="12"/>
        <item x="313"/>
        <item x="432"/>
        <item x="516"/>
        <item x="201"/>
        <item x="262"/>
        <item x="333"/>
        <item x="216"/>
        <item x="399"/>
        <item x="142"/>
        <item x="244"/>
        <item x="14"/>
        <item x="115"/>
        <item x="98"/>
        <item x="58"/>
        <item x="104"/>
        <item x="239"/>
        <item x="530"/>
        <item x="196"/>
        <item x="84"/>
        <item x="33"/>
        <item x="200"/>
        <item x="319"/>
        <item x="291"/>
        <item x="73"/>
        <item x="23"/>
        <item x="10"/>
        <item x="303"/>
        <item x="412"/>
        <item x="137"/>
        <item x="149"/>
        <item x="273"/>
        <item x="471"/>
        <item x="30"/>
        <item x="326"/>
        <item x="321"/>
        <item x="27"/>
        <item x="297"/>
        <item x="131"/>
        <item x="379"/>
        <item x="64"/>
        <item x="519"/>
        <item x="94"/>
        <item x="106"/>
        <item x="24"/>
        <item x="188"/>
        <item x="406"/>
        <item x="299"/>
        <item x="550"/>
        <item x="416"/>
        <item x="51"/>
        <item x="409"/>
        <item x="222"/>
        <item x="182"/>
        <item x="274"/>
        <item x="343"/>
        <item x="271"/>
        <item x="177"/>
        <item x="419"/>
        <item x="452"/>
        <item x="444"/>
        <item x="130"/>
        <item x="155"/>
        <item x="296"/>
        <item x="100"/>
        <item x="269"/>
        <item x="340"/>
        <item x="224"/>
        <item x="234"/>
        <item x="249"/>
        <item x="284"/>
        <item x="102"/>
        <item x="276"/>
        <item x="501"/>
        <item x="294"/>
        <item x="11"/>
        <item x="280"/>
        <item x="464"/>
        <item x="5"/>
        <item x="202"/>
        <item x="46"/>
        <item x="413"/>
        <item x="122"/>
        <item x="237"/>
        <item x="290"/>
        <item x="181"/>
        <item x="339"/>
        <item x="168"/>
        <item x="92"/>
        <item x="334"/>
        <item x="417"/>
        <item x="178"/>
        <item x="187"/>
        <item x="93"/>
        <item x="211"/>
        <item x="212"/>
        <item x="428"/>
        <item x="39"/>
        <item x="347"/>
        <item x="327"/>
        <item x="144"/>
        <item x="117"/>
        <item x="113"/>
        <item x="197"/>
        <item x="126"/>
        <item x="221"/>
        <item x="227"/>
        <item x="72"/>
        <item x="88"/>
        <item x="267"/>
        <item x="101"/>
        <item x="513"/>
        <item x="236"/>
        <item x="250"/>
        <item x="353"/>
        <item x="71"/>
        <item x="445"/>
        <item x="172"/>
        <item x="21"/>
        <item x="396"/>
        <item x="534"/>
        <item x="427"/>
        <item x="539"/>
        <item x="161"/>
        <item x="538"/>
        <item x="337"/>
        <item x="378"/>
        <item x="2"/>
        <item t="default"/>
      </items>
    </pivotField>
    <pivotField showAll="0"/>
    <pivotField showAll="0"/>
    <pivotField showAll="0"/>
    <pivotField showAll="0"/>
    <pivotField axis="axisRow" dataField="1" showAll="0">
      <items count="8">
        <item x="5"/>
        <item x="0"/>
        <item x="4"/>
        <item x="1"/>
        <item x="6"/>
        <item x="2"/>
        <item x="3"/>
        <item t="default"/>
      </items>
    </pivotField>
    <pivotField showAl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6">
        <item x="1"/>
        <item x="2"/>
        <item x="3"/>
        <item x="0"/>
        <item x="4"/>
        <item t="default"/>
      </items>
    </pivotField>
  </pivotFields>
  <rowFields count="1">
    <field x="21"/>
  </rowFields>
  <rowItems count="8">
    <i>
      <x/>
    </i>
    <i>
      <x v="1"/>
    </i>
    <i>
      <x v="2"/>
    </i>
    <i>
      <x v="3"/>
    </i>
    <i>
      <x v="4"/>
    </i>
    <i>
      <x v="5"/>
    </i>
    <i>
      <x v="6"/>
    </i>
    <i t="grand">
      <x/>
    </i>
  </rowItems>
  <colItems count="1">
    <i/>
  </colItems>
  <dataFields count="1">
    <dataField name="Count of Region_Formatted" fld="2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422CDB5-D8E8-4F2E-B94E-518406B2F658}" name="PivotTable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S25" firstHeaderRow="1" firstDataRow="2" firstDataCol="1"/>
  <pivotFields count="27">
    <pivotField dataField="1" showAll="0"/>
    <pivotField showAll="0"/>
    <pivotField showAll="0"/>
    <pivotField axis="axisRow" showAll="0">
      <items count="21">
        <item x="18"/>
        <item x="8"/>
        <item x="10"/>
        <item x="3"/>
        <item x="17"/>
        <item x="5"/>
        <item x="11"/>
        <item x="12"/>
        <item x="19"/>
        <item x="6"/>
        <item x="9"/>
        <item x="16"/>
        <item x="15"/>
        <item x="2"/>
        <item x="4"/>
        <item x="0"/>
        <item x="1"/>
        <item x="7"/>
        <item x="13"/>
        <item x="14"/>
        <item t="default"/>
      </items>
    </pivotField>
    <pivotField showAll="0"/>
    <pivotField showAll="0"/>
    <pivotField axis="axisCol" showAll="0">
      <items count="12">
        <item x="9"/>
        <item x="3"/>
        <item x="7"/>
        <item x="6"/>
        <item x="8"/>
        <item x="10"/>
        <item x="5"/>
        <item x="1"/>
        <item x="0"/>
        <item x="4"/>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21">
    <i>
      <x/>
    </i>
    <i>
      <x v="1"/>
    </i>
    <i>
      <x v="2"/>
    </i>
    <i>
      <x v="3"/>
    </i>
    <i>
      <x v="4"/>
    </i>
    <i>
      <x v="5"/>
    </i>
    <i>
      <x v="6"/>
    </i>
    <i>
      <x v="7"/>
    </i>
    <i>
      <x v="8"/>
    </i>
    <i>
      <x v="9"/>
    </i>
    <i>
      <x v="10"/>
    </i>
    <i>
      <x v="11"/>
    </i>
    <i>
      <x v="12"/>
    </i>
    <i>
      <x v="13"/>
    </i>
    <i>
      <x v="14"/>
    </i>
    <i>
      <x v="15"/>
    </i>
    <i>
      <x v="16"/>
    </i>
    <i>
      <x v="17"/>
    </i>
    <i>
      <x v="18"/>
    </i>
    <i>
      <x v="19"/>
    </i>
    <i t="grand">
      <x/>
    </i>
  </rowItems>
  <colFields count="1">
    <field x="6"/>
  </colFields>
  <colItems count="12">
    <i>
      <x/>
    </i>
    <i>
      <x v="1"/>
    </i>
    <i>
      <x v="2"/>
    </i>
    <i>
      <x v="3"/>
    </i>
    <i>
      <x v="4"/>
    </i>
    <i>
      <x v="5"/>
    </i>
    <i>
      <x v="6"/>
    </i>
    <i>
      <x v="7"/>
    </i>
    <i>
      <x v="8"/>
    </i>
    <i>
      <x v="9"/>
    </i>
    <i>
      <x v="10"/>
    </i>
    <i t="grand">
      <x/>
    </i>
  </colItems>
  <dataFields count="1">
    <dataField name="Count of Order_ID" fld="0" subtotal="count"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63815D3-0402-4563-B365-D5970F8EBB35}"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5">
    <pivotField showAll="0"/>
    <pivotField axis="axisRow" dataField="1" showAll="0">
      <items count="4">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4">
    <i>
      <x/>
    </i>
    <i>
      <x v="1"/>
    </i>
    <i>
      <x v="2"/>
    </i>
    <i t="grand">
      <x/>
    </i>
  </rowItems>
  <colItems count="1">
    <i/>
  </colItems>
  <dataFields count="1">
    <dataField name="Count of Gender_Category"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30FCA5D-EEF4-4169-8E8B-20545728774A}"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7:E35" firstHeaderRow="1" firstDataRow="1" firstDataCol="1"/>
  <pivotFields count="25">
    <pivotField showAll="0"/>
    <pivotField showAll="0"/>
    <pivotField showAll="0"/>
    <pivotField showAll="0"/>
    <pivotField showAll="0"/>
    <pivotField showAll="0"/>
    <pivotField showAll="0"/>
    <pivotField showAll="0"/>
    <pivotField axis="axisRow" dataField="1" showAll="0">
      <items count="8">
        <item x="4"/>
        <item x="5"/>
        <item x="3"/>
        <item x="6"/>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8">
    <i>
      <x/>
    </i>
    <i>
      <x v="1"/>
    </i>
    <i>
      <x v="2"/>
    </i>
    <i>
      <x v="3"/>
    </i>
    <i>
      <x v="4"/>
    </i>
    <i>
      <x v="5"/>
    </i>
    <i>
      <x v="6"/>
    </i>
    <i t="grand">
      <x/>
    </i>
  </rowItems>
  <colItems count="1">
    <i/>
  </colItems>
  <dataFields count="1">
    <dataField name="Count of Units_Sold" fld="8" subtotal="count"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9784041-FDF1-4563-9C37-99BC7B55D11A}" name="PivotTable9"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U22:X26" firstHeaderRow="0" firstDataRow="1" firstDataCol="1"/>
  <pivotFields count="27">
    <pivotField dataField="1" showAll="0"/>
    <pivotField showAll="0"/>
    <pivotField showAll="0"/>
    <pivotField showAll="0"/>
    <pivotField showAll="0"/>
    <pivotField axis="axisRow" showAll="0">
      <items count="4">
        <item x="0"/>
        <item x="2"/>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4">
    <i>
      <x/>
    </i>
    <i>
      <x v="1"/>
    </i>
    <i>
      <x v="2"/>
    </i>
    <i t="grand">
      <x/>
    </i>
  </rowItems>
  <colFields count="1">
    <field x="-2"/>
  </colFields>
  <colItems count="3">
    <i>
      <x/>
    </i>
    <i i="1">
      <x v="1"/>
    </i>
    <i i="2">
      <x v="2"/>
    </i>
  </colItems>
  <dataFields count="3">
    <dataField name="Count of Order_ID" fld="0" subtotal="count" baseField="5" baseItem="0"/>
    <dataField name="Sum of Revenue" fld="14" baseField="0" baseItem="0"/>
    <dataField name="Average of Revenue2" fld="14" subtotal="average"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A4225DF-EC2C-464B-9DA6-C46DC4A5778E}"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B15" firstHeaderRow="1" firstDataRow="1" firstDataCol="1"/>
  <pivotFields count="25">
    <pivotField showAll="0"/>
    <pivotField showAll="0"/>
    <pivotField axis="axisRow" dataField="1" showAll="0">
      <items count="6">
        <item x="4"/>
        <item x="2"/>
        <item x="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2"/>
    </i>
    <i>
      <x v="3"/>
    </i>
    <i>
      <x v="4"/>
    </i>
    <i t="grand">
      <x/>
    </i>
  </rowItems>
  <colItems count="1">
    <i/>
  </colItems>
  <dataFields count="1">
    <dataField name="Count of Product_Lin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05F1298-C495-42D4-BA41-CABF8CBCF7B0}" name="PivotTable30"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Year">
  <location ref="A21:B25" firstHeaderRow="1" firstDataRow="1" firstDataCol="1"/>
  <pivotFields count="29">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numFmtId="2" showAll="0"/>
    <pivotField showAll="0"/>
    <pivotField showAll="0"/>
    <pivotField numFmtId="14" showAll="0">
      <items count="41">
        <item x="17"/>
        <item x="11"/>
        <item x="6"/>
        <item x="24"/>
        <item x="33"/>
        <item x="30"/>
        <item x="14"/>
        <item x="23"/>
        <item x="4"/>
        <item x="13"/>
        <item x="26"/>
        <item x="27"/>
        <item x="0"/>
        <item x="29"/>
        <item x="35"/>
        <item x="1"/>
        <item x="5"/>
        <item x="22"/>
        <item x="37"/>
        <item x="3"/>
        <item x="9"/>
        <item x="10"/>
        <item x="38"/>
        <item x="34"/>
        <item x="19"/>
        <item x="16"/>
        <item x="32"/>
        <item x="15"/>
        <item x="8"/>
        <item x="21"/>
        <item x="12"/>
        <item x="7"/>
        <item x="25"/>
        <item x="18"/>
        <item x="20"/>
        <item x="36"/>
        <item x="39"/>
        <item x="28"/>
        <item x="31"/>
        <item x="2"/>
        <item t="default"/>
      </items>
    </pivotField>
    <pivotField numFmtId="14" showAll="0"/>
    <pivotField showAll="0"/>
    <pivotField showAll="0"/>
    <pivotField showAll="0"/>
    <pivotField showAll="0">
      <items count="8">
        <item x="6"/>
        <item x="2"/>
        <item x="4"/>
        <item x="1"/>
        <item x="5"/>
        <item x="3"/>
        <item x="0"/>
        <item t="default"/>
      </items>
    </pivotField>
    <pivotField numFmtId="2" showAll="0"/>
    <pivotField numFmtId="2"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2">
    <field x="28"/>
    <field x="26"/>
  </rowFields>
  <rowItems count="4">
    <i>
      <x v="1"/>
    </i>
    <i>
      <x v="2"/>
    </i>
    <i>
      <x v="3"/>
    </i>
    <i t="grand">
      <x/>
    </i>
  </rowItems>
  <colItems count="1">
    <i/>
  </colItems>
  <dataFields count="1">
    <dataField name=" Units Sold" fld="7" subtotal="count" baseField="28"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14D5E20-C90A-4D62-8534-7DF4B3A1E3F4}" name="PivotTable29"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iscount Category">
  <location ref="L20:M26" firstHeaderRow="1" firstDataRow="1" firstDataCol="1"/>
  <pivotFields count="29">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axis="axisRow" showAll="0">
      <items count="6">
        <item x="0"/>
        <item x="3"/>
        <item x="2"/>
        <item x="1"/>
        <item x="4"/>
        <item t="default"/>
      </items>
    </pivotField>
    <pivotField numFmtId="2" showAll="0"/>
    <pivotField showAll="0"/>
    <pivotField showAll="0"/>
    <pivotField numFmtId="14" showAll="0">
      <items count="41">
        <item x="17"/>
        <item x="11"/>
        <item x="6"/>
        <item x="24"/>
        <item x="33"/>
        <item x="30"/>
        <item x="14"/>
        <item x="23"/>
        <item x="4"/>
        <item x="13"/>
        <item x="26"/>
        <item x="27"/>
        <item x="0"/>
        <item x="29"/>
        <item x="35"/>
        <item x="1"/>
        <item x="5"/>
        <item x="22"/>
        <item x="37"/>
        <item x="3"/>
        <item x="9"/>
        <item x="10"/>
        <item x="38"/>
        <item x="34"/>
        <item x="19"/>
        <item x="16"/>
        <item x="32"/>
        <item x="15"/>
        <item x="8"/>
        <item x="21"/>
        <item x="12"/>
        <item x="7"/>
        <item x="25"/>
        <item x="18"/>
        <item x="20"/>
        <item x="36"/>
        <item x="39"/>
        <item x="28"/>
        <item x="31"/>
        <item x="2"/>
        <item t="default"/>
      </items>
    </pivotField>
    <pivotField numFmtId="14" showAll="0"/>
    <pivotField showAll="0"/>
    <pivotField showAll="0"/>
    <pivotField showAll="0"/>
    <pivotField showAll="0">
      <items count="8">
        <item x="6"/>
        <item x="2"/>
        <item x="4"/>
        <item x="1"/>
        <item x="5"/>
        <item x="3"/>
        <item x="0"/>
        <item t="default"/>
      </items>
    </pivotField>
    <pivotField numFmtId="2" showAll="0"/>
    <pivotField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4"/>
  </rowFields>
  <rowItems count="6">
    <i>
      <x/>
    </i>
    <i>
      <x v="1"/>
    </i>
    <i>
      <x v="2"/>
    </i>
    <i>
      <x v="3"/>
    </i>
    <i>
      <x v="4"/>
    </i>
    <i t="grand">
      <x/>
    </i>
  </rowItems>
  <colItems count="1">
    <i/>
  </colItems>
  <dataFields count="1">
    <dataField name=" Units Sold" fld="7" subtotal="count" baseField="1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E421474-933B-40B1-802F-EB57E01331CD}" name="PivotTable2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ustomer Segments">
  <location ref="A12:B16" firstHeaderRow="1" firstDataRow="1" firstDataCol="1" rowPageCount="1" colPageCount="1"/>
  <pivotFields count="30">
    <pivotField showAll="0"/>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items count="11">
        <item x="3"/>
        <item x="4"/>
        <item x="8"/>
        <item x="7"/>
        <item x="5"/>
        <item x="9"/>
        <item x="6"/>
        <item x="1"/>
        <item x="0"/>
        <item x="2"/>
        <item t="default"/>
      </items>
    </pivotField>
    <pivotField showAll="0"/>
    <pivotField showAll="0"/>
    <pivotField showAll="0"/>
    <pivotField dataField="1" showAll="0"/>
    <pivotField showAll="0"/>
    <pivotField showAll="0"/>
    <pivotField showAll="0"/>
    <pivotField showAll="0"/>
    <pivotField showAll="0"/>
    <pivotField showAll="0"/>
    <pivotField showAll="0"/>
    <pivotField numFmtId="2" showAll="0"/>
    <pivotField showAll="0"/>
    <pivotField showAll="0"/>
    <pivotField numFmtId="14" showAll="0">
      <items count="41">
        <item x="17"/>
        <item x="11"/>
        <item x="6"/>
        <item x="24"/>
        <item x="33"/>
        <item x="30"/>
        <item x="14"/>
        <item x="23"/>
        <item x="4"/>
        <item x="13"/>
        <item x="26"/>
        <item x="27"/>
        <item x="0"/>
        <item x="29"/>
        <item x="35"/>
        <item x="1"/>
        <item x="5"/>
        <item x="22"/>
        <item x="37"/>
        <item x="3"/>
        <item x="9"/>
        <item x="10"/>
        <item x="38"/>
        <item x="34"/>
        <item x="19"/>
        <item x="16"/>
        <item x="32"/>
        <item x="15"/>
        <item x="8"/>
        <item x="21"/>
        <item x="12"/>
        <item x="7"/>
        <item x="25"/>
        <item x="18"/>
        <item x="20"/>
        <item x="36"/>
        <item x="39"/>
        <item x="28"/>
        <item x="31"/>
        <item x="2"/>
        <item t="default"/>
      </items>
    </pivotField>
    <pivotField numFmtId="14" showAll="0"/>
    <pivotField showAll="0"/>
    <pivotField showAll="0"/>
    <pivotField showAll="0"/>
    <pivotField axis="axisPage" multipleItemSelectionAllowed="1" showAll="0">
      <items count="8">
        <item x="6"/>
        <item h="1" x="2"/>
        <item h="1" x="4"/>
        <item h="1" x="1"/>
        <item h="1" x="5"/>
        <item h="1" x="3"/>
        <item h="1" x="0"/>
        <item t="default"/>
      </items>
    </pivotField>
    <pivotField numFmtId="2" showAll="0"/>
    <pivotField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
  </rowFields>
  <rowItems count="4">
    <i>
      <x/>
    </i>
    <i>
      <x v="2"/>
    </i>
    <i>
      <x v="1"/>
    </i>
    <i t="grand">
      <x/>
    </i>
  </rowItems>
  <colItems count="1">
    <i/>
  </colItems>
  <pageFields count="1">
    <pageField fld="24" hier="-1"/>
  </pageFields>
  <dataFields count="1">
    <dataField name="Units Sold" fld="8" subtotal="count"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3EB4EAB-C7B8-43F6-A210-83D7620CEC45}" name="PivotTable1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colHeaderCaption="">
  <location ref="L1:O10" firstHeaderRow="1" firstDataRow="2" firstDataCol="1"/>
  <pivotFields count="29">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numFmtId="2" showAll="0"/>
    <pivotField showAll="0"/>
    <pivotField showAll="0"/>
    <pivotField numFmtId="14" showAll="0">
      <items count="41">
        <item x="17"/>
        <item x="11"/>
        <item x="6"/>
        <item x="24"/>
        <item x="33"/>
        <item x="30"/>
        <item x="14"/>
        <item x="23"/>
        <item x="4"/>
        <item x="13"/>
        <item x="26"/>
        <item x="27"/>
        <item x="0"/>
        <item x="29"/>
        <item x="35"/>
        <item x="1"/>
        <item x="5"/>
        <item x="22"/>
        <item x="37"/>
        <item x="3"/>
        <item x="9"/>
        <item x="10"/>
        <item x="38"/>
        <item x="34"/>
        <item x="19"/>
        <item x="16"/>
        <item x="32"/>
        <item x="15"/>
        <item x="8"/>
        <item x="21"/>
        <item x="12"/>
        <item x="7"/>
        <item x="25"/>
        <item x="18"/>
        <item x="20"/>
        <item x="36"/>
        <item x="39"/>
        <item x="28"/>
        <item x="31"/>
        <item x="2"/>
        <item t="default"/>
      </items>
    </pivotField>
    <pivotField numFmtId="14" showAll="0"/>
    <pivotField showAll="0"/>
    <pivotField axis="axisCol" showAll="0">
      <items count="3">
        <item x="1"/>
        <item x="0"/>
        <item t="default"/>
      </items>
    </pivotField>
    <pivotField showAll="0"/>
    <pivotField axis="axisRow" showAll="0">
      <items count="8">
        <item x="6"/>
        <item x="2"/>
        <item x="4"/>
        <item x="1"/>
        <item x="5"/>
        <item x="3"/>
        <item x="0"/>
        <item t="default"/>
      </items>
    </pivotField>
    <pivotField numFmtId="2" showAll="0"/>
    <pivotField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3"/>
  </rowFields>
  <rowItems count="8">
    <i>
      <x/>
    </i>
    <i>
      <x v="1"/>
    </i>
    <i>
      <x v="2"/>
    </i>
    <i>
      <x v="3"/>
    </i>
    <i>
      <x v="4"/>
    </i>
    <i>
      <x v="5"/>
    </i>
    <i>
      <x v="6"/>
    </i>
    <i t="grand">
      <x/>
    </i>
  </rowItems>
  <colFields count="1">
    <field x="21"/>
  </colFields>
  <colItems count="3">
    <i>
      <x/>
    </i>
    <i>
      <x v="1"/>
    </i>
    <i t="grand">
      <x/>
    </i>
  </colItems>
  <dataFields count="1">
    <dataField name="Unit Sold" fld="7" subtotal="count" baseField="2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D699FB7-642C-4C55-B312-A9E3C678833C}"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location ref="A3:B9" firstHeaderRow="1" firstDataRow="1" firstDataCol="1"/>
  <pivotFields count="30">
    <pivotField showAll="0"/>
    <pivotField showAll="0"/>
    <pivotField axis="axisRow" showAll="0" sortType="descending">
      <items count="6">
        <item x="0"/>
        <item x="2"/>
        <item x="4"/>
        <item x="3"/>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numFmtId="2" showAll="0"/>
    <pivotField showAll="0"/>
    <pivotField showAll="0"/>
    <pivotField numFmtId="14" showAll="0">
      <items count="41">
        <item x="17"/>
        <item x="11"/>
        <item x="6"/>
        <item x="24"/>
        <item x="33"/>
        <item x="30"/>
        <item x="14"/>
        <item x="23"/>
        <item x="4"/>
        <item x="13"/>
        <item x="26"/>
        <item x="27"/>
        <item x="0"/>
        <item x="29"/>
        <item x="35"/>
        <item x="1"/>
        <item x="5"/>
        <item x="22"/>
        <item x="37"/>
        <item x="3"/>
        <item x="9"/>
        <item x="10"/>
        <item x="38"/>
        <item x="34"/>
        <item x="19"/>
        <item x="16"/>
        <item x="32"/>
        <item x="15"/>
        <item x="8"/>
        <item x="21"/>
        <item x="12"/>
        <item x="7"/>
        <item x="25"/>
        <item x="18"/>
        <item x="20"/>
        <item x="36"/>
        <item x="39"/>
        <item x="28"/>
        <item x="31"/>
        <item x="2"/>
        <item t="default"/>
      </items>
    </pivotField>
    <pivotField numFmtId="14" showAll="0"/>
    <pivotField showAll="0"/>
    <pivotField showAll="0"/>
    <pivotField showAll="0"/>
    <pivotField multipleItemSelectionAllowed="1" showAll="0">
      <items count="8">
        <item x="6"/>
        <item h="1" x="2"/>
        <item h="1" x="4"/>
        <item h="1" x="1"/>
        <item h="1" x="5"/>
        <item h="1" x="3"/>
        <item h="1" x="0"/>
        <item t="default"/>
      </items>
    </pivotField>
    <pivotField numFmtId="2" showAll="0"/>
    <pivotField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6">
    <i>
      <x v="3"/>
    </i>
    <i>
      <x v="4"/>
    </i>
    <i>
      <x/>
    </i>
    <i>
      <x v="1"/>
    </i>
    <i>
      <x v="2"/>
    </i>
    <i t="grand">
      <x/>
    </i>
  </rowItems>
  <colItems count="1">
    <i/>
  </colItems>
  <dataFields count="1">
    <dataField name="Units Sold" fld="8" subtotal="count"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475BD77-0BBC-4A4D-9340-DA2FA332E14B}" name="PivotTable25" cacheId="5"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2">
  <location ref="H23:J26" firstHeaderRow="0" firstDataRow="1" firstDataCol="1"/>
  <pivotFields count="27">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2" showAll="0"/>
    <pivotField showAll="0"/>
    <pivotField showAll="0"/>
    <pivotField numFmtId="14" showAll="0">
      <items count="41">
        <item x="17"/>
        <item x="11"/>
        <item x="6"/>
        <item x="24"/>
        <item x="33"/>
        <item x="30"/>
        <item x="14"/>
        <item x="23"/>
        <item x="4"/>
        <item x="13"/>
        <item x="26"/>
        <item x="27"/>
        <item x="0"/>
        <item x="29"/>
        <item x="35"/>
        <item x="1"/>
        <item x="5"/>
        <item x="22"/>
        <item x="37"/>
        <item x="3"/>
        <item x="9"/>
        <item x="10"/>
        <item x="38"/>
        <item x="34"/>
        <item x="19"/>
        <item x="16"/>
        <item x="32"/>
        <item x="15"/>
        <item x="8"/>
        <item x="21"/>
        <item x="12"/>
        <item x="7"/>
        <item x="25"/>
        <item x="18"/>
        <item x="20"/>
        <item x="36"/>
        <item x="39"/>
        <item x="28"/>
        <item x="31"/>
        <item x="2"/>
        <item t="default"/>
      </items>
    </pivotField>
    <pivotField numFmtId="14" showAll="0"/>
    <pivotField showAll="0"/>
    <pivotField axis="axisRow" showAll="0">
      <items count="3">
        <item x="1"/>
        <item x="0"/>
        <item t="default"/>
      </items>
    </pivotField>
    <pivotField showAll="0"/>
    <pivotField showAll="0">
      <items count="8">
        <item x="6"/>
        <item x="2"/>
        <item x="4"/>
        <item x="1"/>
        <item x="5"/>
        <item x="3"/>
        <item x="0"/>
        <item t="default"/>
      </items>
    </pivotField>
    <pivotField dataField="1" numFmtId="2" showAll="0"/>
    <pivotField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9"/>
  </rowFields>
  <rowItems count="3">
    <i>
      <x/>
    </i>
    <i>
      <x v="1"/>
    </i>
    <i t="grand">
      <x/>
    </i>
  </rowItems>
  <colFields count="1">
    <field x="-2"/>
  </colFields>
  <colItems count="2">
    <i>
      <x/>
    </i>
    <i i="1">
      <x v="1"/>
    </i>
  </colItems>
  <dataFields count="2">
    <dataField name="Profit Contribution" fld="22" showDataAs="percentOfTotal" baseField="0" baseItem="0" numFmtId="10"/>
    <dataField name=" Revenue Contribution " fld="13" showDataAs="percentOfTotal" baseField="0" baseItem="0" numFmtId="10"/>
  </dataFields>
  <chartFormats count="6">
    <chartFormat chart="6"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1"/>
          </reference>
        </references>
      </pivotArea>
    </chartFormat>
    <chartFormat chart="9" format="6"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1"/>
          </reference>
        </references>
      </pivotArea>
    </chartFormat>
    <chartFormat chart="9" format="8">
      <pivotArea type="data" outline="0" fieldPosition="0">
        <references count="2">
          <reference field="4294967294" count="1" selected="0">
            <x v="1"/>
          </reference>
          <reference field="19" count="1" selected="0">
            <x v="1"/>
          </reference>
        </references>
      </pivotArea>
    </chartFormat>
    <chartFormat chart="9" format="9">
      <pivotArea type="data" outline="0" fieldPosition="0">
        <references count="2">
          <reference field="4294967294" count="1" selected="0">
            <x v="1"/>
          </reference>
          <reference field="1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DE6F5AAD-67CA-442B-8E31-5574F6A53154}" name="PivotTable2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4:C28" firstHeaderRow="0" firstDataRow="1" firstDataCol="1"/>
  <pivotFields count="29">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2" showAll="0"/>
    <pivotField showAll="0"/>
    <pivotField showAll="0"/>
    <pivotField numFmtId="14" showAll="0">
      <items count="41">
        <item x="17"/>
        <item x="11"/>
        <item x="6"/>
        <item x="24"/>
        <item x="33"/>
        <item x="30"/>
        <item x="14"/>
        <item x="23"/>
        <item x="4"/>
        <item x="13"/>
        <item x="26"/>
        <item x="27"/>
        <item x="0"/>
        <item x="29"/>
        <item x="35"/>
        <item x="1"/>
        <item x="5"/>
        <item x="22"/>
        <item x="37"/>
        <item x="3"/>
        <item x="9"/>
        <item x="10"/>
        <item x="38"/>
        <item x="34"/>
        <item x="19"/>
        <item x="16"/>
        <item x="32"/>
        <item x="15"/>
        <item x="8"/>
        <item x="21"/>
        <item x="12"/>
        <item x="7"/>
        <item x="25"/>
        <item x="18"/>
        <item x="20"/>
        <item x="36"/>
        <item x="39"/>
        <item x="28"/>
        <item x="31"/>
        <item x="2"/>
        <item t="default"/>
      </items>
    </pivotField>
    <pivotField numFmtId="14" showAll="0"/>
    <pivotField showAll="0"/>
    <pivotField showAll="0"/>
    <pivotField showAll="0"/>
    <pivotField showAll="0">
      <items count="8">
        <item x="6"/>
        <item x="2"/>
        <item x="4"/>
        <item x="1"/>
        <item x="5"/>
        <item x="3"/>
        <item x="0"/>
        <item t="default"/>
      </items>
    </pivotField>
    <pivotField dataField="1" numFmtId="2" showAll="0"/>
    <pivotField numFmtId="2" showAll="0"/>
    <pivotField showAll="0" defaultSubtotal="0"/>
    <pivotField showAll="0" defaultSubtotal="0"/>
    <pivotField showAll="0" defaultSubtotal="0">
      <items count="5">
        <item x="0"/>
        <item x="1"/>
        <item x="2"/>
        <item x="3"/>
        <item x="4"/>
      </items>
    </pivotField>
  </pivotFields>
  <rowFields count="1">
    <field x="0"/>
  </rowFields>
  <rowItems count="4">
    <i>
      <x/>
    </i>
    <i>
      <x v="1"/>
    </i>
    <i>
      <x v="2"/>
    </i>
    <i t="grand">
      <x/>
    </i>
  </rowItems>
  <colFields count="1">
    <field x="-2"/>
  </colFields>
  <colItems count="2">
    <i>
      <x/>
    </i>
    <i i="1">
      <x v="1"/>
    </i>
  </colItems>
  <dataFields count="2">
    <dataField name=" Profit Contribution" fld="24" showDataAs="percentOfTotal" baseField="0" baseItem="0" numFmtId="10"/>
    <dataField name="Revenue Contribution" fld="15" showDataAs="percentOfTotal" baseField="0" baseItem="0" numFmtId="10"/>
  </dataFields>
  <chartFormats count="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3" format="6">
      <pivotArea type="data" outline="0" fieldPosition="0">
        <references count="2">
          <reference field="4294967294" count="1" selected="0">
            <x v="1"/>
          </reference>
          <reference field="0" count="1" selected="0">
            <x v="0"/>
          </reference>
        </references>
      </pivotArea>
    </chartFormat>
    <chartFormat chart="3" format="7">
      <pivotArea type="data" outline="0" fieldPosition="0">
        <references count="2">
          <reference field="4294967294" count="1" selected="0">
            <x v="1"/>
          </reference>
          <reference field="0" count="1" selected="0">
            <x v="2"/>
          </reference>
        </references>
      </pivotArea>
    </chartFormat>
    <chartFormat chart="3" format="8">
      <pivotArea type="data" outline="0" fieldPosition="0">
        <references count="2">
          <reference field="4294967294" count="1" selected="0">
            <x v="0"/>
          </reference>
          <reference field="0" count="1" selected="0">
            <x v="1"/>
          </reference>
        </references>
      </pivotArea>
    </chartFormat>
    <chartFormat chart="3" format="9">
      <pivotArea type="data" outline="0" fieldPosition="0">
        <references count="2">
          <reference field="4294967294" count="1" selected="0">
            <x v="1"/>
          </reference>
          <reference field="0" count="1" selected="0">
            <x v="1"/>
          </reference>
        </references>
      </pivotArea>
    </chartFormat>
    <chartFormat chart="3" format="10">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A90D91BA-BEE0-4CE7-B6CF-0A42F7CAED67}" name="PivotTable2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H11:J17" firstHeaderRow="0" firstDataRow="1" firstDataCol="1"/>
  <pivotFields count="27">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0"/>
        <item x="3"/>
        <item x="2"/>
        <item x="1"/>
        <item x="4"/>
        <item t="default"/>
      </items>
    </pivotField>
    <pivotField dataField="1" numFmtId="2" showAll="0"/>
    <pivotField showAll="0"/>
    <pivotField showAll="0"/>
    <pivotField numFmtId="14" showAll="0">
      <items count="41">
        <item x="17"/>
        <item x="11"/>
        <item x="6"/>
        <item x="24"/>
        <item x="33"/>
        <item x="30"/>
        <item x="14"/>
        <item x="23"/>
        <item x="4"/>
        <item x="13"/>
        <item x="26"/>
        <item x="27"/>
        <item x="0"/>
        <item x="29"/>
        <item x="35"/>
        <item x="1"/>
        <item x="5"/>
        <item x="22"/>
        <item x="37"/>
        <item x="3"/>
        <item x="9"/>
        <item x="10"/>
        <item x="38"/>
        <item x="34"/>
        <item x="19"/>
        <item x="16"/>
        <item x="32"/>
        <item x="15"/>
        <item x="8"/>
        <item x="21"/>
        <item x="12"/>
        <item x="7"/>
        <item x="25"/>
        <item x="18"/>
        <item x="20"/>
        <item x="36"/>
        <item x="39"/>
        <item x="28"/>
        <item x="31"/>
        <item x="2"/>
        <item t="default"/>
      </items>
    </pivotField>
    <pivotField numFmtId="14" showAll="0"/>
    <pivotField showAll="0"/>
    <pivotField showAll="0"/>
    <pivotField showAll="0"/>
    <pivotField showAll="0">
      <items count="8">
        <item x="6"/>
        <item x="2"/>
        <item x="4"/>
        <item x="1"/>
        <item x="5"/>
        <item x="3"/>
        <item x="0"/>
        <item t="default"/>
      </items>
    </pivotField>
    <pivotField dataField="1" numFmtId="2" showAll="0"/>
    <pivotField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2"/>
  </rowFields>
  <rowItems count="6">
    <i>
      <x/>
    </i>
    <i>
      <x v="1"/>
    </i>
    <i>
      <x v="2"/>
    </i>
    <i>
      <x v="3"/>
    </i>
    <i>
      <x v="4"/>
    </i>
    <i t="grand">
      <x/>
    </i>
  </rowItems>
  <colFields count="1">
    <field x="-2"/>
  </colFields>
  <colItems count="2">
    <i>
      <x/>
    </i>
    <i i="1">
      <x v="1"/>
    </i>
  </colItems>
  <dataFields count="2">
    <dataField name="Revenue Contribution" fld="13" showDataAs="percentOfTotal" baseField="0" baseItem="0" numFmtId="10"/>
    <dataField name=" Profit Contribution" fld="22" showDataAs="percentOfTotal" baseField="0" baseItem="0" numFmtId="10"/>
  </dataField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3" format="6">
      <pivotArea type="data" outline="0" fieldPosition="0">
        <references count="2">
          <reference field="4294967294" count="1" selected="0">
            <x v="1"/>
          </reference>
          <reference field="12" count="1" selected="0">
            <x v="1"/>
          </reference>
        </references>
      </pivotArea>
    </chartFormat>
    <chartFormat chart="3" format="7">
      <pivotArea type="data" outline="0" fieldPosition="0">
        <references count="2">
          <reference field="4294967294" count="1" selected="0">
            <x v="1"/>
          </reference>
          <reference field="12" count="1" selected="0">
            <x v="4"/>
          </reference>
        </references>
      </pivotArea>
    </chartFormat>
    <chartFormat chart="3" format="8">
      <pivotArea type="data" outline="0" fieldPosition="0">
        <references count="2">
          <reference field="4294967294" count="1" selected="0">
            <x v="0"/>
          </reference>
          <reference field="12" count="1" selected="0">
            <x v="4"/>
          </reference>
        </references>
      </pivotArea>
    </chartFormat>
    <chartFormat chart="3" format="9">
      <pivotArea type="data" outline="0" fieldPosition="0">
        <references count="2">
          <reference field="4294967294" count="1" selected="0">
            <x v="0"/>
          </reference>
          <reference field="12" count="1" selected="0">
            <x v="2"/>
          </reference>
        </references>
      </pivotArea>
    </chartFormat>
    <chartFormat chart="3" format="10">
      <pivotArea type="data" outline="0" fieldPosition="0">
        <references count="2">
          <reference field="4294967294" count="1" selected="0">
            <x v="1"/>
          </reference>
          <reference field="12" count="1" selected="0">
            <x v="2"/>
          </reference>
        </references>
      </pivotArea>
    </chartFormat>
    <chartFormat chart="3" format="11">
      <pivotArea type="data" outline="0" fieldPosition="0">
        <references count="2">
          <reference field="4294967294" count="1" selected="0">
            <x v="1"/>
          </reference>
          <reference field="1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BB78B284-CCB2-4278-9367-8E8347F2592C}" name="PivotTable2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2:C18" firstHeaderRow="0" firstDataRow="1" firstDataCol="1"/>
  <pivotFields count="29">
    <pivotField showAll="0"/>
    <pivotField axis="axisRow" showAll="0">
      <items count="6">
        <item x="0"/>
        <item x="2"/>
        <item x="4"/>
        <item x="3"/>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2" showAll="0"/>
    <pivotField showAll="0"/>
    <pivotField showAll="0"/>
    <pivotField numFmtId="14" showAll="0">
      <items count="41">
        <item x="17"/>
        <item x="11"/>
        <item x="6"/>
        <item x="24"/>
        <item x="33"/>
        <item x="30"/>
        <item x="14"/>
        <item x="23"/>
        <item x="4"/>
        <item x="13"/>
        <item x="26"/>
        <item x="27"/>
        <item x="0"/>
        <item x="29"/>
        <item x="35"/>
        <item x="1"/>
        <item x="5"/>
        <item x="22"/>
        <item x="37"/>
        <item x="3"/>
        <item x="9"/>
        <item x="10"/>
        <item x="38"/>
        <item x="34"/>
        <item x="19"/>
        <item x="16"/>
        <item x="32"/>
        <item x="15"/>
        <item x="8"/>
        <item x="21"/>
        <item x="12"/>
        <item x="7"/>
        <item x="25"/>
        <item x="18"/>
        <item x="20"/>
        <item x="36"/>
        <item x="39"/>
        <item x="28"/>
        <item x="31"/>
        <item x="2"/>
        <item t="default"/>
      </items>
    </pivotField>
    <pivotField numFmtId="14" showAll="0"/>
    <pivotField showAll="0"/>
    <pivotField showAll="0"/>
    <pivotField showAll="0"/>
    <pivotField showAll="0">
      <items count="8">
        <item x="6"/>
        <item x="2"/>
        <item x="4"/>
        <item x="1"/>
        <item x="5"/>
        <item x="3"/>
        <item x="0"/>
        <item t="default"/>
      </items>
    </pivotField>
    <pivotField dataField="1" numFmtId="2" showAll="0"/>
    <pivotField numFmtId="2" showAll="0"/>
    <pivotField showAll="0" defaultSubtotal="0"/>
    <pivotField showAll="0" defaultSubtotal="0"/>
    <pivotField showAll="0" defaultSubtotal="0">
      <items count="5">
        <item x="0"/>
        <item x="1"/>
        <item x="2"/>
        <item x="3"/>
        <item x="4"/>
      </items>
    </pivotField>
  </pivotFields>
  <rowFields count="1">
    <field x="1"/>
  </rowFields>
  <rowItems count="6">
    <i>
      <x/>
    </i>
    <i>
      <x v="1"/>
    </i>
    <i>
      <x v="2"/>
    </i>
    <i>
      <x v="3"/>
    </i>
    <i>
      <x v="4"/>
    </i>
    <i t="grand">
      <x/>
    </i>
  </rowItems>
  <colFields count="1">
    <field x="-2"/>
  </colFields>
  <colItems count="2">
    <i>
      <x/>
    </i>
    <i i="1">
      <x v="1"/>
    </i>
  </colItems>
  <dataFields count="2">
    <dataField name="Revenue Contribution" fld="15" showDataAs="percentOfTotal" baseField="0" baseItem="0" numFmtId="10"/>
    <dataField name="Profit Contribution" fld="24" showDataAs="percentOfTotal" baseField="0" baseItem="0" numFmtId="10"/>
  </dataFields>
  <chartFormats count="4">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5" format="5"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680FC46-AA34-4BA6-947F-CC2C66DEA8A8}"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K7" firstHeaderRow="0" firstDataRow="1" firstDataCol="1"/>
  <pivotFields count="3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numFmtId="2" showAll="0"/>
    <pivotField showAll="0"/>
    <pivotField showAll="0"/>
    <pivotField numFmtId="14" showAll="0">
      <items count="41">
        <item x="17"/>
        <item x="11"/>
        <item x="6"/>
        <item x="24"/>
        <item x="33"/>
        <item x="30"/>
        <item x="14"/>
        <item x="23"/>
        <item x="4"/>
        <item x="13"/>
        <item x="26"/>
        <item x="27"/>
        <item x="0"/>
        <item x="29"/>
        <item x="35"/>
        <item x="1"/>
        <item x="5"/>
        <item x="22"/>
        <item x="37"/>
        <item x="3"/>
        <item x="9"/>
        <item x="10"/>
        <item x="38"/>
        <item x="34"/>
        <item x="19"/>
        <item x="16"/>
        <item x="32"/>
        <item x="15"/>
        <item x="8"/>
        <item x="21"/>
        <item x="12"/>
        <item x="7"/>
        <item x="25"/>
        <item x="18"/>
        <item x="20"/>
        <item x="36"/>
        <item x="39"/>
        <item x="28"/>
        <item x="31"/>
        <item x="2"/>
        <item t="default"/>
      </items>
    </pivotField>
    <pivotField numFmtId="14" showAll="0"/>
    <pivotField showAll="0"/>
    <pivotField showAll="0"/>
    <pivotField showAll="0"/>
    <pivotField multipleItemSelectionAllowed="1" showAll="0">
      <items count="8">
        <item x="6"/>
        <item h="1" x="2"/>
        <item h="1" x="4"/>
        <item h="1" x="1"/>
        <item h="1" x="5"/>
        <item h="1" x="3"/>
        <item h="1" x="0"/>
        <item t="default"/>
      </items>
    </pivotField>
    <pivotField dataField="1" numFmtId="2" showAll="0"/>
    <pivotField dataField="1" numFmtId="2"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x="1"/>
        <item x="2"/>
        <item x="3"/>
        <item sd="0" x="4"/>
        <item sd="0" x="5"/>
        <item t="default"/>
      </items>
    </pivotField>
    <pivotField axis="axisRow" showAll="0">
      <items count="6">
        <item sd="0" x="0"/>
        <item sd="0" x="1"/>
        <item sd="0" x="2"/>
        <item sd="0" x="3"/>
        <item sd="0" x="4"/>
        <item t="default"/>
      </items>
    </pivotField>
  </pivotFields>
  <rowFields count="2">
    <field x="29"/>
    <field x="27"/>
  </rowFields>
  <rowItems count="4">
    <i>
      <x v="1"/>
    </i>
    <i>
      <x v="2"/>
    </i>
    <i>
      <x v="3"/>
    </i>
    <i t="grand">
      <x/>
    </i>
  </rowItems>
  <colFields count="1">
    <field x="-2"/>
  </colFields>
  <colItems count="3">
    <i>
      <x/>
    </i>
    <i i="1">
      <x v="1"/>
    </i>
    <i i="2">
      <x v="2"/>
    </i>
  </colItems>
  <dataFields count="3">
    <dataField name=" Revenue Contribution" fld="14" showDataAs="percentOfTotal" baseField="0" baseItem="0" numFmtId="10"/>
    <dataField name=" Profit Contribution" fld="25" showDataAs="percentOfTotal" baseField="0" baseItem="0" numFmtId="10"/>
    <dataField name="Avg Profit Margin" fld="26" subtotal="average" baseField="29" baseItem="1"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BF5B8058-DC6C-4843-88E1-A67F259C2FEC}" name="PivotTable20"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Discount Contribution">
  <location ref="A3:D8" firstHeaderRow="0" firstDataRow="1" firstDataCol="1"/>
  <pivotFields count="3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6">
        <item x="0"/>
        <item x="3"/>
        <item x="2"/>
        <item x="1"/>
        <item x="4"/>
        <item t="default"/>
      </items>
      <autoSortScope>
        <pivotArea dataOnly="0" outline="0" fieldPosition="0">
          <references count="1">
            <reference field="4294967294" count="1" selected="0">
              <x v="0"/>
            </reference>
          </references>
        </pivotArea>
      </autoSortScope>
    </pivotField>
    <pivotField dataField="1" numFmtId="2" showAll="0"/>
    <pivotField showAll="0"/>
    <pivotField showAll="0"/>
    <pivotField numFmtId="14" showAll="0">
      <items count="41">
        <item x="17"/>
        <item x="11"/>
        <item x="6"/>
        <item x="24"/>
        <item x="33"/>
        <item x="30"/>
        <item x="14"/>
        <item x="23"/>
        <item x="4"/>
        <item x="13"/>
        <item x="26"/>
        <item x="27"/>
        <item x="0"/>
        <item x="29"/>
        <item x="35"/>
        <item x="1"/>
        <item x="5"/>
        <item x="22"/>
        <item x="37"/>
        <item x="3"/>
        <item x="9"/>
        <item x="10"/>
        <item x="38"/>
        <item x="34"/>
        <item x="19"/>
        <item x="16"/>
        <item x="32"/>
        <item x="15"/>
        <item x="8"/>
        <item x="21"/>
        <item x="12"/>
        <item x="7"/>
        <item x="25"/>
        <item x="18"/>
        <item x="20"/>
        <item x="36"/>
        <item x="39"/>
        <item x="28"/>
        <item x="31"/>
        <item x="2"/>
        <item t="default"/>
      </items>
    </pivotField>
    <pivotField numFmtId="14" showAll="0"/>
    <pivotField showAll="0"/>
    <pivotField showAll="0"/>
    <pivotField showAll="0"/>
    <pivotField multipleItemSelectionAllowed="1" showAll="0">
      <items count="8">
        <item x="6"/>
        <item h="1" x="2"/>
        <item h="1" x="4"/>
        <item h="1" x="1"/>
        <item h="1" x="5"/>
        <item h="1" x="3"/>
        <item h="1" x="0"/>
        <item t="default"/>
      </items>
    </pivotField>
    <pivotField dataField="1" numFmtId="2" showAll="0"/>
    <pivotField dataField="1"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5"/>
  </rowFields>
  <rowItems count="5">
    <i>
      <x v="4"/>
    </i>
    <i>
      <x v="3"/>
    </i>
    <i>
      <x v="2"/>
    </i>
    <i>
      <x v="1"/>
    </i>
    <i>
      <x/>
    </i>
  </rowItems>
  <colFields count="1">
    <field x="-2"/>
  </colFields>
  <colItems count="3">
    <i>
      <x/>
    </i>
    <i i="1">
      <x v="1"/>
    </i>
    <i i="2">
      <x v="2"/>
    </i>
  </colItems>
  <dataFields count="3">
    <dataField name="Avg Profit Margin" fld="26" subtotal="average" baseField="15" baseItem="4" numFmtId="2"/>
    <dataField name=" Profit Contribution" fld="25" showDataAs="percentOfTotal" baseField="15" baseItem="4" numFmtId="10"/>
    <dataField name=" Revenue Contribution" fld="16" showDataAs="percentOfTotal" baseField="15" baseItem="4"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C1B4C2C-6902-491A-8168-38547B21F139}" name="PC_NikeSales" displayName="PC_NikeSales" ref="A1:AA2501" totalsRowShown="0">
  <autoFilter ref="A1:AA2501" xr:uid="{919F3D45-8752-4DEB-976F-F1241ECDBDE6}"/>
  <tableColumns count="27">
    <tableColumn id="1" xr3:uid="{72668481-FF39-4160-AAE0-C2673F262CDA}" name="Order_ID"/>
    <tableColumn id="2" xr3:uid="{A3EA1431-17FD-4D1A-8609-77F6EFF8AEB0}" name="Gender_Category"/>
    <tableColumn id="3" xr3:uid="{70C65546-D3D7-49ED-A023-13AAEAD31F09}" name="Product_Line"/>
    <tableColumn id="4" xr3:uid="{C0CF7E24-2D7B-4C39-B62B-B91F0D6F98CE}" name="Product_Name"/>
    <tableColumn id="5" xr3:uid="{974D411C-4BE7-47D0-ACA1-0AF5FE329920}" name="Size" dataDxfId="16"/>
    <tableColumn id="21" xr3:uid="{C25AE988-BC65-4874-BF47-BD3174C29A62}" name="Size_Type">
      <calculatedColumnFormula>_xlfn.IFS(ISBLANK(Size),"Missing",ISNUMBER(Size),"Number",ISTEXT(Size),"Alphabet")</calculatedColumnFormula>
    </tableColumn>
    <tableColumn id="6" xr3:uid="{DDE48580-E035-4BD0-8A36-C04A9BAFE4BB}" name="Size_Verification">
      <calculatedColumnFormula>IF(Size_Type ="Missing","Unknown",TRIM(Size))</calculatedColumnFormula>
    </tableColumn>
    <tableColumn id="22" xr3:uid="{7265959C-B1C2-4837-AFC3-11E953CD9E62}" name="Valid_Size_Analysis">
      <calculatedColumnFormula>IF(Size_Verification="Unknown","No","Yes")</calculatedColumnFormula>
    </tableColumn>
    <tableColumn id="7" xr3:uid="{A58CB84C-F55B-4D67-894A-4303F4C7C84E}" name="Units_Sold"/>
    <tableColumn id="8" xr3:uid="{167E9461-EFFE-4DD6-B643-DADAD898B81F}" name="Product_Status">
      <calculatedColumnFormula>_xlfn.IFS(Units_Sold&lt;0,"Check Return/Refund",Units_Sold=" ",Invalid,Units_Sold=0,"Available",Units_Sold&gt;0,"Sold")</calculatedColumnFormula>
    </tableColumn>
    <tableColumn id="9" xr3:uid="{4EE2EF01-6643-4FBC-8377-6BFFB1060F14}" name="MRP"/>
    <tableColumn id="10" xr3:uid="{B2063135-96C8-45C4-800B-4CD49955FF17}" name="Discount_Applied"/>
    <tableColumn id="11" xr3:uid="{4C757016-B67F-44CC-AEA7-CA26D3A7D236}" name="Discount_Verification">
      <calculatedColumnFormula>IF(OR(Discount_Applied="",Discount_Applied&gt;1,Discount_Applied&lt;0),"Invalid","Valid")</calculatedColumnFormula>
    </tableColumn>
    <tableColumn id="26" xr3:uid="{6FDAF3F5-C009-4BE1-AECD-D87171ED637D}" name="Discount_Analysis">
      <calculatedColumnFormula>IF(PC_NikeSales[[#This Row],[Discount_Verification]]="Valid","Include","Exclude")</calculatedColumnFormula>
    </tableColumn>
    <tableColumn id="12" xr3:uid="{2F96FEA7-49A7-4E9E-B17F-4DBDA4BD7000}" name="Revenue"/>
    <tableColumn id="24" xr3:uid="{39BB5C1D-5A20-4E0D-8F31-4000CBFF83B7}" name="Rev_Recalc">
      <calculatedColumnFormula>IF(AND(Units_Sold&lt;&gt;"",MRP&lt;&gt;"",Discount_Applied&lt;1),Units_Sold*MRP*(1-Discount_Applied),"Insufficient Data")</calculatedColumnFormula>
    </tableColumn>
    <tableColumn id="25" xr3:uid="{DDEB07B7-4FED-440A-9310-0AB5C1BC2E4E}" name="Rev_Verify">
      <calculatedColumnFormula>_xlfn.IFS(Rev_Recalc="Insufficient Data","Missing Information",Rev_Recalc&lt;0,"Negative Revenue",Rev_Recalc=0,"No Recorded Revenue",Rev_Recalc&gt;0,"Valid Revenue")</calculatedColumnFormula>
    </tableColumn>
    <tableColumn id="13" xr3:uid="{88AE4581-4BF7-4C77-BB47-36F76E79B270}" name="Revenue_Analysis">
      <calculatedColumnFormula>IF(PC_NikeSales[[#This Row],[Rev_Verify]]="Valid Revenue","Include","Exclude")</calculatedColumnFormula>
    </tableColumn>
    <tableColumn id="14" xr3:uid="{3AD122AC-9075-48D6-8A06-71925BDA3A14}" name="Order_Date" dataDxfId="15"/>
    <tableColumn id="15" xr3:uid="{74D84407-A841-4259-9C3E-53E704D7321A}" name="OD_Status" dataDxfId="14">
      <calculatedColumnFormula>IF(ISBLANK(Order_Date),"Missing Date",Order_Date)</calculatedColumnFormula>
    </tableColumn>
    <tableColumn id="23" xr3:uid="{6C9EC887-9108-47CD-8E75-A6525B916123}" name="Valid_OD_Analysis" dataDxfId="13">
      <calculatedColumnFormula>IF(ISBLANK(Order_Date),"No","Yes")</calculatedColumnFormula>
    </tableColumn>
    <tableColumn id="16" xr3:uid="{78BD030E-9D97-4C77-98FA-1AAC4FCF0BAE}" name="Sales_Channel"/>
    <tableColumn id="17" xr3:uid="{7BD76BCC-4134-4579-821E-018312981FF9}" name="Region"/>
    <tableColumn id="18" xr3:uid="{41A53FD8-0259-442F-B778-3B2AEB5A8F5F}" name="Region_Formatted">
      <calculatedColumnFormula>PROPER(Region)</calculatedColumnFormula>
    </tableColumn>
    <tableColumn id="19" xr3:uid="{EB4B223E-7F15-4665-A187-A1A706F42128}" name="Profit"/>
    <tableColumn id="20" xr3:uid="{F2AFEB91-39F8-4561-A2B2-3A339ECB2147}" name="Profit_Status" dataDxfId="12">
      <calculatedColumnFormula>IF(PC_NikeSales[[#This Row],[Profit]]&lt;0,"Loss Making Sales",IF(PC_NikeSales[[#This Row],[Profit]]=0,"No Recorded Profit",IF(PC_NikeSales[[#This Row],[Profit]]&gt;PC_NikeSales[Rev_Recalc],"Invalid Profit", "Valid Profit")))</calculatedColumnFormula>
    </tableColumn>
    <tableColumn id="27" xr3:uid="{6DAAAEB3-B235-4AC0-A6DC-35ABA0045D1A}" name="Profit_Analysis">
      <calculatedColumnFormula>IF(PC_NikeSales[[#This Row],[Profit_Status]]="Valid Profit","Include","Exclude")</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262B12B-B846-4087-A1DF-4A00252DFB32}" name="Table3" displayName="Table3" ref="AC1:AD9" totalsRowShown="0" headerRowDxfId="11">
  <autoFilter ref="AC1:AD9" xr:uid="{8262B12B-B846-4087-A1DF-4A00252DFB32}"/>
  <tableColumns count="2">
    <tableColumn id="1" xr3:uid="{B51B180C-4281-41D6-B7DF-7927ACA342B3}" name="DATA QUALITY SUMMARY TABLE "/>
    <tableColumn id="2" xr3:uid="{D4A4E3DE-ADC3-4A9D-9853-5A5C0DAE8263}" name="Stat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998BC4B-74A2-40A9-8DDA-B33CE4B78CEC}" name="Table1" displayName="Table1" ref="A1:E10" totalsRowShown="0" headerRowDxfId="10" dataDxfId="9">
  <autoFilter ref="A1:E10" xr:uid="{5998BC4B-74A2-40A9-8DDA-B33CE4B78CEC}"/>
  <tableColumns count="5">
    <tableColumn id="1" xr3:uid="{63DF807F-1D6B-4912-ABF2-55D8413FA50B}" name="Area" dataDxfId="8"/>
    <tableColumn id="2" xr3:uid="{13F0912E-9C55-46B0-937E-EA0A0E426DEF}" name="Issue Identified" dataDxfId="7"/>
    <tableColumn id="3" xr3:uid="{1A990F05-7190-4B64-B670-18D18B4CC00A}" name="Action Taken" dataDxfId="6"/>
    <tableColumn id="4" xr3:uid="{24CD767F-1FCE-48AD-9F95-8EE18A837CA4}" name="Rationale" dataDxfId="5"/>
    <tableColumn id="5" xr3:uid="{1824AC8B-BC9F-44C2-A46F-082863D1E8FA}" name="Impact on Analysis" dataDxfId="4"/>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8D07DA6-2386-4571-AD4B-5E721D9C059A}" name="Table2" displayName="Table2" ref="G1:G5" totalsRowShown="0" dataDxfId="3">
  <autoFilter ref="G1:G5" xr:uid="{88D07DA6-2386-4571-AD4B-5E721D9C059A}"/>
  <tableColumns count="1">
    <tableColumn id="1" xr3:uid="{AAC2D19E-2537-403A-80FB-BAC718D8B154}" name="Assumptions Made" dataDxfId="2"/>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8E811E2-265D-4034-928F-EB757C801111}" name="Table6" displayName="Table6" ref="AE1:AH7" totalsRowShown="0">
  <autoFilter ref="AE1:AH7" xr:uid="{68E811E2-265D-4034-928F-EB757C801111}"/>
  <tableColumns count="4">
    <tableColumn id="1" xr3:uid="{955D96B5-F426-4A15-B644-72887CB666E9}" name="Complete Entries Per Region"/>
    <tableColumn id="2" xr3:uid="{669372C1-4F17-4812-A29E-014ABB8DB1BE}" name="Number of Entries"/>
    <tableColumn id="3" xr3:uid="{3C52D9A0-C047-4538-8201-515DBBE885A9}" name="Pre-Cleaned Entries"/>
    <tableColumn id="4" xr3:uid="{F33544A8-BD25-40E1-AD10-FB3C6E294E53}" name="% of  Entry Efficiency" dataDxfId="1">
      <calculatedColumnFormula>($AF2/$AG2)*100</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CF72ADE-1195-46B6-8BBF-75EB59E84937}" name="KPI" displayName="KPI" ref="E13:F17" totalsRowShown="0">
  <autoFilter ref="E13:F17" xr:uid="{7CF72ADE-1195-46B6-8BBF-75EB59E84937}"/>
  <tableColumns count="2">
    <tableColumn id="1" xr3:uid="{0338ADA6-11FC-4E27-BF6A-1228FE5F081B}" name="Dashboard KPI"/>
    <tableColumn id="2" xr3:uid="{8967A47D-D6AA-468C-90A4-EC15C9876CAF}" name="Valu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 Id="rId5" Type="http://schemas.openxmlformats.org/officeDocument/2006/relationships/pivotTable" Target="../pivotTables/pivotTable14.xml"/><Relationship Id="rId4" Type="http://schemas.openxmlformats.org/officeDocument/2006/relationships/pivotTable" Target="../pivotTables/pivotTable13.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17.xml"/><Relationship Id="rId7" Type="http://schemas.openxmlformats.org/officeDocument/2006/relationships/table" Target="../tables/table6.xml"/><Relationship Id="rId2" Type="http://schemas.openxmlformats.org/officeDocument/2006/relationships/pivotTable" Target="../pivotTables/pivotTable16.xml"/><Relationship Id="rId1" Type="http://schemas.openxmlformats.org/officeDocument/2006/relationships/pivotTable" Target="../pivotTables/pivotTable15.xml"/><Relationship Id="rId6" Type="http://schemas.openxmlformats.org/officeDocument/2006/relationships/pivotTable" Target="../pivotTables/pivotTable20.xml"/><Relationship Id="rId5" Type="http://schemas.openxmlformats.org/officeDocument/2006/relationships/pivotTable" Target="../pivotTables/pivotTable19.xml"/><Relationship Id="rId4" Type="http://schemas.openxmlformats.org/officeDocument/2006/relationships/pivotTable" Target="../pivotTables/pivotTable18.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E5C9D-222E-4D05-9509-48D1B43DD558}">
  <dimension ref="A1:M2501"/>
  <sheetViews>
    <sheetView topLeftCell="C1" workbookViewId="0">
      <selection activeCell="I2" sqref="I2"/>
    </sheetView>
  </sheetViews>
  <sheetFormatPr defaultRowHeight="14.4"/>
  <cols>
    <col min="1" max="1" width="14.88671875" customWidth="1"/>
    <col min="2" max="2" width="25.44140625" customWidth="1"/>
    <col min="3" max="3" width="27.33203125" customWidth="1"/>
    <col min="4" max="4" width="24.21875" customWidth="1"/>
    <col min="6" max="6" width="15.33203125" customWidth="1"/>
    <col min="8" max="8" width="19.109375" customWidth="1"/>
    <col min="9" max="9" width="11.77734375" customWidth="1"/>
    <col min="10" max="10" width="14.88671875" customWidth="1"/>
    <col min="11" max="11" width="18.44140625" customWidth="1"/>
    <col min="12" max="12" width="18.21875" customWidth="1"/>
    <col min="13" max="13" width="14" customWidth="1"/>
  </cols>
  <sheetData>
    <row r="1" spans="1:13">
      <c r="A1" t="s">
        <v>0</v>
      </c>
      <c r="B1" t="s">
        <v>1</v>
      </c>
      <c r="C1" t="s">
        <v>2</v>
      </c>
      <c r="D1" t="s">
        <v>3</v>
      </c>
      <c r="E1" t="s">
        <v>4</v>
      </c>
      <c r="F1" t="s">
        <v>5</v>
      </c>
      <c r="G1" t="s">
        <v>6</v>
      </c>
      <c r="H1" t="s">
        <v>7</v>
      </c>
      <c r="I1" t="s">
        <v>8</v>
      </c>
      <c r="J1" t="s">
        <v>9</v>
      </c>
      <c r="K1" t="s">
        <v>10</v>
      </c>
      <c r="L1" t="s">
        <v>11</v>
      </c>
      <c r="M1" t="s">
        <v>12</v>
      </c>
    </row>
    <row r="2" spans="1:13">
      <c r="A2">
        <v>2053</v>
      </c>
      <c r="B2" t="s">
        <v>35</v>
      </c>
      <c r="C2" t="s">
        <v>26</v>
      </c>
      <c r="D2" t="s">
        <v>53</v>
      </c>
      <c r="E2" t="s">
        <v>32</v>
      </c>
      <c r="F2">
        <v>3</v>
      </c>
      <c r="G2">
        <v>6009.58</v>
      </c>
      <c r="I2">
        <v>0</v>
      </c>
      <c r="J2" s="1">
        <v>45567</v>
      </c>
      <c r="K2" t="s">
        <v>17</v>
      </c>
      <c r="L2" t="s">
        <v>33</v>
      </c>
      <c r="M2">
        <v>3384.92</v>
      </c>
    </row>
    <row r="3" spans="1:13">
      <c r="A3">
        <v>2108</v>
      </c>
      <c r="B3" t="s">
        <v>13</v>
      </c>
      <c r="C3" t="s">
        <v>26</v>
      </c>
      <c r="D3" t="s">
        <v>53</v>
      </c>
      <c r="E3" t="s">
        <v>32</v>
      </c>
      <c r="H3">
        <v>0.27</v>
      </c>
      <c r="I3">
        <v>0</v>
      </c>
      <c r="J3" s="1">
        <v>45611</v>
      </c>
      <c r="K3" t="s">
        <v>22</v>
      </c>
      <c r="L3" t="s">
        <v>25</v>
      </c>
      <c r="M3">
        <v>-338.77</v>
      </c>
    </row>
    <row r="4" spans="1:13">
      <c r="A4">
        <v>2166</v>
      </c>
      <c r="B4" t="s">
        <v>19</v>
      </c>
      <c r="C4" t="s">
        <v>26</v>
      </c>
      <c r="D4" t="s">
        <v>53</v>
      </c>
      <c r="E4" t="s">
        <v>16</v>
      </c>
      <c r="G4">
        <v>7312.38</v>
      </c>
      <c r="I4">
        <v>0</v>
      </c>
      <c r="J4" s="1">
        <v>45689</v>
      </c>
      <c r="K4" t="s">
        <v>17</v>
      </c>
      <c r="L4" t="s">
        <v>25</v>
      </c>
      <c r="M4">
        <v>3364.05</v>
      </c>
    </row>
    <row r="5" spans="1:13">
      <c r="A5">
        <v>2170</v>
      </c>
      <c r="B5" t="s">
        <v>13</v>
      </c>
      <c r="C5" t="s">
        <v>26</v>
      </c>
      <c r="D5" t="s">
        <v>53</v>
      </c>
      <c r="E5" t="s">
        <v>16</v>
      </c>
      <c r="F5">
        <v>0</v>
      </c>
      <c r="I5">
        <v>0</v>
      </c>
      <c r="J5" s="1">
        <v>45836</v>
      </c>
      <c r="K5" t="s">
        <v>17</v>
      </c>
      <c r="L5" t="s">
        <v>43</v>
      </c>
      <c r="M5">
        <v>3218.82</v>
      </c>
    </row>
    <row r="6" spans="1:13">
      <c r="A6">
        <v>2022</v>
      </c>
      <c r="B6" t="s">
        <v>19</v>
      </c>
      <c r="C6" t="s">
        <v>26</v>
      </c>
      <c r="D6" t="s">
        <v>53</v>
      </c>
      <c r="E6" t="s">
        <v>28</v>
      </c>
      <c r="G6">
        <v>9378.52</v>
      </c>
      <c r="H6">
        <v>1.06</v>
      </c>
      <c r="I6">
        <v>0</v>
      </c>
      <c r="J6" s="1">
        <v>45228</v>
      </c>
      <c r="K6" t="s">
        <v>22</v>
      </c>
      <c r="L6" t="s">
        <v>25</v>
      </c>
      <c r="M6">
        <v>128.91999999999999</v>
      </c>
    </row>
    <row r="7" spans="1:13">
      <c r="A7">
        <v>2181</v>
      </c>
      <c r="B7" t="s">
        <v>19</v>
      </c>
      <c r="C7" t="s">
        <v>26</v>
      </c>
      <c r="D7" t="s">
        <v>53</v>
      </c>
      <c r="E7" t="s">
        <v>32</v>
      </c>
      <c r="F7">
        <v>2</v>
      </c>
      <c r="I7">
        <v>0</v>
      </c>
      <c r="J7" s="1">
        <v>45663</v>
      </c>
      <c r="K7" t="s">
        <v>22</v>
      </c>
      <c r="L7" t="s">
        <v>33</v>
      </c>
      <c r="M7">
        <v>419.58</v>
      </c>
    </row>
    <row r="8" spans="1:13">
      <c r="A8">
        <v>2191</v>
      </c>
      <c r="B8" t="s">
        <v>35</v>
      </c>
      <c r="C8" t="s">
        <v>26</v>
      </c>
      <c r="D8" t="s">
        <v>53</v>
      </c>
      <c r="E8">
        <v>8</v>
      </c>
      <c r="F8">
        <v>3</v>
      </c>
      <c r="I8">
        <v>0</v>
      </c>
      <c r="J8" s="1">
        <v>45563</v>
      </c>
      <c r="K8" t="s">
        <v>22</v>
      </c>
      <c r="L8" t="s">
        <v>29</v>
      </c>
      <c r="M8">
        <v>-1032.8800000000001</v>
      </c>
    </row>
    <row r="9" spans="1:13">
      <c r="A9">
        <v>2203</v>
      </c>
      <c r="B9" t="s">
        <v>35</v>
      </c>
      <c r="C9" t="s">
        <v>26</v>
      </c>
      <c r="D9" t="s">
        <v>53</v>
      </c>
      <c r="E9" t="s">
        <v>16</v>
      </c>
      <c r="F9">
        <v>0</v>
      </c>
      <c r="G9">
        <v>6903.22</v>
      </c>
      <c r="I9">
        <v>0</v>
      </c>
      <c r="K9" t="s">
        <v>17</v>
      </c>
      <c r="L9" t="s">
        <v>29</v>
      </c>
      <c r="M9">
        <v>1556.95</v>
      </c>
    </row>
    <row r="10" spans="1:13">
      <c r="A10">
        <v>2216</v>
      </c>
      <c r="B10" t="s">
        <v>19</v>
      </c>
      <c r="C10" t="s">
        <v>26</v>
      </c>
      <c r="D10" t="s">
        <v>53</v>
      </c>
      <c r="E10" t="s">
        <v>16</v>
      </c>
      <c r="F10">
        <v>1</v>
      </c>
      <c r="G10">
        <v>3111.62</v>
      </c>
      <c r="I10">
        <v>0</v>
      </c>
      <c r="K10" t="s">
        <v>17</v>
      </c>
      <c r="L10" t="s">
        <v>23</v>
      </c>
      <c r="M10">
        <v>2617.56</v>
      </c>
    </row>
    <row r="11" spans="1:13">
      <c r="A11">
        <v>2233</v>
      </c>
      <c r="B11" t="s">
        <v>35</v>
      </c>
      <c r="C11" t="s">
        <v>26</v>
      </c>
      <c r="D11" t="s">
        <v>53</v>
      </c>
      <c r="E11" t="s">
        <v>32</v>
      </c>
      <c r="F11">
        <v>0</v>
      </c>
      <c r="I11">
        <v>0</v>
      </c>
      <c r="K11" t="s">
        <v>17</v>
      </c>
      <c r="L11" t="s">
        <v>43</v>
      </c>
      <c r="M11">
        <v>2398.0700000000002</v>
      </c>
    </row>
    <row r="12" spans="1:13">
      <c r="A12">
        <v>2276</v>
      </c>
      <c r="B12" t="s">
        <v>13</v>
      </c>
      <c r="C12" t="s">
        <v>26</v>
      </c>
      <c r="D12" t="s">
        <v>53</v>
      </c>
      <c r="E12" t="s">
        <v>28</v>
      </c>
      <c r="F12">
        <v>-1</v>
      </c>
      <c r="G12">
        <v>6066.5</v>
      </c>
      <c r="I12">
        <v>0</v>
      </c>
      <c r="J12" s="1">
        <v>45167</v>
      </c>
      <c r="K12" t="s">
        <v>22</v>
      </c>
      <c r="L12" t="s">
        <v>43</v>
      </c>
      <c r="M12">
        <v>1181.8699999999999</v>
      </c>
    </row>
    <row r="13" spans="1:13">
      <c r="A13">
        <v>2357</v>
      </c>
      <c r="B13" t="s">
        <v>19</v>
      </c>
      <c r="C13" t="s">
        <v>26</v>
      </c>
      <c r="D13" t="s">
        <v>53</v>
      </c>
      <c r="E13" t="s">
        <v>16</v>
      </c>
      <c r="H13">
        <v>1.23</v>
      </c>
      <c r="I13">
        <v>0</v>
      </c>
      <c r="J13" s="1">
        <v>45775</v>
      </c>
      <c r="K13" t="s">
        <v>22</v>
      </c>
      <c r="L13" t="s">
        <v>36</v>
      </c>
      <c r="M13">
        <v>-1199.32</v>
      </c>
    </row>
    <row r="14" spans="1:13">
      <c r="A14">
        <v>2373</v>
      </c>
      <c r="B14" t="s">
        <v>19</v>
      </c>
      <c r="C14" t="s">
        <v>26</v>
      </c>
      <c r="D14" t="s">
        <v>53</v>
      </c>
      <c r="E14" t="s">
        <v>32</v>
      </c>
      <c r="G14">
        <v>8637.25</v>
      </c>
      <c r="H14">
        <v>0.35</v>
      </c>
      <c r="I14">
        <v>0</v>
      </c>
      <c r="J14" s="1">
        <v>45557</v>
      </c>
      <c r="K14" t="s">
        <v>22</v>
      </c>
      <c r="L14" t="s">
        <v>43</v>
      </c>
      <c r="M14">
        <v>2738.82</v>
      </c>
    </row>
    <row r="15" spans="1:13">
      <c r="A15">
        <v>2379</v>
      </c>
      <c r="B15" t="s">
        <v>35</v>
      </c>
      <c r="C15" t="s">
        <v>26</v>
      </c>
      <c r="D15" t="s">
        <v>53</v>
      </c>
      <c r="E15" t="s">
        <v>28</v>
      </c>
      <c r="F15">
        <v>4</v>
      </c>
      <c r="I15">
        <v>0</v>
      </c>
      <c r="J15" s="1">
        <v>45391</v>
      </c>
      <c r="K15" t="s">
        <v>17</v>
      </c>
      <c r="L15" t="s">
        <v>25</v>
      </c>
      <c r="M15">
        <v>3289.77</v>
      </c>
    </row>
    <row r="16" spans="1:13">
      <c r="A16">
        <v>2394</v>
      </c>
      <c r="B16" t="s">
        <v>13</v>
      </c>
      <c r="C16" t="s">
        <v>26</v>
      </c>
      <c r="D16" t="s">
        <v>53</v>
      </c>
      <c r="E16" t="s">
        <v>32</v>
      </c>
      <c r="H16">
        <v>0.2</v>
      </c>
      <c r="I16">
        <v>0</v>
      </c>
      <c r="J16" s="1">
        <v>45156</v>
      </c>
      <c r="K16" t="s">
        <v>17</v>
      </c>
      <c r="L16" t="s">
        <v>33</v>
      </c>
      <c r="M16">
        <v>-133.03</v>
      </c>
    </row>
    <row r="17" spans="1:13">
      <c r="A17">
        <v>2482</v>
      </c>
      <c r="B17" t="s">
        <v>35</v>
      </c>
      <c r="C17" t="s">
        <v>26</v>
      </c>
      <c r="D17" t="s">
        <v>53</v>
      </c>
      <c r="E17" t="s">
        <v>32</v>
      </c>
      <c r="I17">
        <v>0</v>
      </c>
      <c r="J17" s="1">
        <v>45549</v>
      </c>
      <c r="K17" t="s">
        <v>17</v>
      </c>
      <c r="L17" t="s">
        <v>25</v>
      </c>
      <c r="M17">
        <v>2642.8</v>
      </c>
    </row>
    <row r="18" spans="1:13">
      <c r="A18">
        <v>2489</v>
      </c>
      <c r="B18" t="s">
        <v>35</v>
      </c>
      <c r="C18" t="s">
        <v>26</v>
      </c>
      <c r="D18" t="s">
        <v>53</v>
      </c>
      <c r="F18">
        <v>4</v>
      </c>
      <c r="H18">
        <v>0.18</v>
      </c>
      <c r="I18">
        <v>0</v>
      </c>
      <c r="J18" s="1">
        <v>45567</v>
      </c>
      <c r="K18" t="s">
        <v>22</v>
      </c>
      <c r="L18" t="s">
        <v>40</v>
      </c>
      <c r="M18">
        <v>1415.34</v>
      </c>
    </row>
    <row r="19" spans="1:13">
      <c r="A19">
        <v>2501</v>
      </c>
      <c r="B19" t="s">
        <v>19</v>
      </c>
      <c r="C19" t="s">
        <v>26</v>
      </c>
      <c r="D19" t="s">
        <v>53</v>
      </c>
      <c r="E19" t="s">
        <v>28</v>
      </c>
      <c r="G19">
        <v>6453.36</v>
      </c>
      <c r="I19">
        <v>0</v>
      </c>
      <c r="J19" s="1">
        <v>45812</v>
      </c>
      <c r="K19" t="s">
        <v>22</v>
      </c>
      <c r="L19" t="s">
        <v>43</v>
      </c>
      <c r="M19">
        <v>2321.06</v>
      </c>
    </row>
    <row r="20" spans="1:13">
      <c r="A20">
        <v>2517</v>
      </c>
      <c r="B20" t="s">
        <v>35</v>
      </c>
      <c r="C20" t="s">
        <v>26</v>
      </c>
      <c r="D20" t="s">
        <v>53</v>
      </c>
      <c r="E20">
        <v>7</v>
      </c>
      <c r="F20">
        <v>1</v>
      </c>
      <c r="G20">
        <v>3059.89</v>
      </c>
      <c r="I20">
        <v>0</v>
      </c>
      <c r="K20" t="s">
        <v>17</v>
      </c>
      <c r="L20" t="s">
        <v>40</v>
      </c>
      <c r="M20">
        <v>1968.82</v>
      </c>
    </row>
    <row r="21" spans="1:13">
      <c r="A21">
        <v>2524</v>
      </c>
      <c r="B21" t="s">
        <v>19</v>
      </c>
      <c r="C21" t="s">
        <v>26</v>
      </c>
      <c r="D21" t="s">
        <v>53</v>
      </c>
      <c r="E21" t="s">
        <v>32</v>
      </c>
      <c r="I21">
        <v>0</v>
      </c>
      <c r="J21" s="1">
        <v>45617</v>
      </c>
      <c r="K21" t="s">
        <v>17</v>
      </c>
      <c r="L21" t="s">
        <v>43</v>
      </c>
      <c r="M21">
        <v>997.53</v>
      </c>
    </row>
    <row r="22" spans="1:13">
      <c r="A22">
        <v>2527</v>
      </c>
      <c r="B22" t="s">
        <v>35</v>
      </c>
      <c r="C22" t="s">
        <v>26</v>
      </c>
      <c r="D22" t="s">
        <v>53</v>
      </c>
      <c r="E22" t="s">
        <v>32</v>
      </c>
      <c r="G22">
        <v>7408.91</v>
      </c>
      <c r="I22">
        <v>0</v>
      </c>
      <c r="J22" s="1">
        <v>45369</v>
      </c>
      <c r="K22" t="s">
        <v>17</v>
      </c>
      <c r="L22" t="s">
        <v>33</v>
      </c>
      <c r="M22">
        <v>-138.78</v>
      </c>
    </row>
    <row r="23" spans="1:13">
      <c r="A23">
        <v>2540</v>
      </c>
      <c r="B23" t="s">
        <v>19</v>
      </c>
      <c r="C23" t="s">
        <v>26</v>
      </c>
      <c r="D23" t="s">
        <v>53</v>
      </c>
      <c r="E23" t="s">
        <v>28</v>
      </c>
      <c r="G23">
        <v>8794.64</v>
      </c>
      <c r="I23">
        <v>0</v>
      </c>
      <c r="J23" s="1">
        <v>45666</v>
      </c>
      <c r="K23" t="s">
        <v>17</v>
      </c>
      <c r="L23" t="s">
        <v>25</v>
      </c>
      <c r="M23">
        <v>-938.07</v>
      </c>
    </row>
    <row r="24" spans="1:13">
      <c r="A24">
        <v>2556</v>
      </c>
      <c r="B24" t="s">
        <v>13</v>
      </c>
      <c r="C24" t="s">
        <v>26</v>
      </c>
      <c r="D24" t="s">
        <v>53</v>
      </c>
      <c r="E24">
        <v>10</v>
      </c>
      <c r="F24">
        <v>1</v>
      </c>
      <c r="I24">
        <v>0</v>
      </c>
      <c r="K24" t="s">
        <v>22</v>
      </c>
      <c r="L24" t="s">
        <v>43</v>
      </c>
      <c r="M24">
        <v>1327.26</v>
      </c>
    </row>
    <row r="25" spans="1:13">
      <c r="A25">
        <v>2559</v>
      </c>
      <c r="B25" t="s">
        <v>35</v>
      </c>
      <c r="C25" t="s">
        <v>26</v>
      </c>
      <c r="D25" t="s">
        <v>53</v>
      </c>
      <c r="E25">
        <v>7</v>
      </c>
      <c r="F25">
        <v>3</v>
      </c>
      <c r="G25">
        <v>6011.84</v>
      </c>
      <c r="I25">
        <v>0</v>
      </c>
      <c r="J25" s="1">
        <v>45698</v>
      </c>
      <c r="K25" t="s">
        <v>17</v>
      </c>
      <c r="L25" t="s">
        <v>43</v>
      </c>
      <c r="M25">
        <v>-99.73</v>
      </c>
    </row>
    <row r="26" spans="1:13">
      <c r="A26">
        <v>2600</v>
      </c>
      <c r="B26" t="s">
        <v>13</v>
      </c>
      <c r="C26" t="s">
        <v>26</v>
      </c>
      <c r="D26" t="s">
        <v>53</v>
      </c>
      <c r="E26" t="s">
        <v>16</v>
      </c>
      <c r="F26">
        <v>3</v>
      </c>
      <c r="I26">
        <v>0</v>
      </c>
      <c r="J26" s="1">
        <v>45600</v>
      </c>
      <c r="K26" t="s">
        <v>17</v>
      </c>
      <c r="L26" t="s">
        <v>29</v>
      </c>
      <c r="M26">
        <v>803.62</v>
      </c>
    </row>
    <row r="27" spans="1:13">
      <c r="A27">
        <v>2606</v>
      </c>
      <c r="B27" t="s">
        <v>19</v>
      </c>
      <c r="C27" t="s">
        <v>26</v>
      </c>
      <c r="D27" t="s">
        <v>53</v>
      </c>
      <c r="E27" t="s">
        <v>28</v>
      </c>
      <c r="G27">
        <v>4040.65</v>
      </c>
      <c r="I27">
        <v>0</v>
      </c>
      <c r="J27" s="1">
        <v>45812</v>
      </c>
      <c r="K27" t="s">
        <v>22</v>
      </c>
      <c r="L27" t="s">
        <v>25</v>
      </c>
      <c r="M27">
        <v>805.92</v>
      </c>
    </row>
    <row r="28" spans="1:13">
      <c r="A28">
        <v>2642</v>
      </c>
      <c r="B28" t="s">
        <v>19</v>
      </c>
      <c r="C28" t="s">
        <v>26</v>
      </c>
      <c r="D28" t="s">
        <v>53</v>
      </c>
      <c r="E28" t="s">
        <v>32</v>
      </c>
      <c r="I28">
        <v>0</v>
      </c>
      <c r="J28" s="1">
        <v>45794</v>
      </c>
      <c r="K28" t="s">
        <v>22</v>
      </c>
      <c r="L28" t="s">
        <v>29</v>
      </c>
      <c r="M28">
        <v>-785.16</v>
      </c>
    </row>
    <row r="29" spans="1:13">
      <c r="A29">
        <v>2667</v>
      </c>
      <c r="B29" t="s">
        <v>19</v>
      </c>
      <c r="C29" t="s">
        <v>26</v>
      </c>
      <c r="D29" t="s">
        <v>53</v>
      </c>
      <c r="E29" t="s">
        <v>32</v>
      </c>
      <c r="F29">
        <v>3</v>
      </c>
      <c r="G29">
        <v>9367.66</v>
      </c>
      <c r="I29">
        <v>0</v>
      </c>
      <c r="J29" s="1">
        <v>45739</v>
      </c>
      <c r="K29" t="s">
        <v>17</v>
      </c>
      <c r="L29" t="s">
        <v>33</v>
      </c>
      <c r="M29">
        <v>-623.95000000000005</v>
      </c>
    </row>
    <row r="30" spans="1:13">
      <c r="A30">
        <v>2672</v>
      </c>
      <c r="B30" t="s">
        <v>19</v>
      </c>
      <c r="C30" t="s">
        <v>26</v>
      </c>
      <c r="D30" t="s">
        <v>53</v>
      </c>
      <c r="E30" t="s">
        <v>32</v>
      </c>
      <c r="F30">
        <v>2</v>
      </c>
      <c r="I30">
        <v>0</v>
      </c>
      <c r="J30" s="1">
        <v>45508</v>
      </c>
      <c r="K30" t="s">
        <v>17</v>
      </c>
      <c r="L30" t="s">
        <v>25</v>
      </c>
      <c r="M30">
        <v>67.58</v>
      </c>
    </row>
    <row r="31" spans="1:13">
      <c r="A31">
        <v>2677</v>
      </c>
      <c r="B31" t="s">
        <v>35</v>
      </c>
      <c r="C31" t="s">
        <v>26</v>
      </c>
      <c r="D31" t="s">
        <v>53</v>
      </c>
      <c r="E31" t="s">
        <v>16</v>
      </c>
      <c r="F31">
        <v>2</v>
      </c>
      <c r="G31">
        <v>5618.62</v>
      </c>
      <c r="I31">
        <v>0</v>
      </c>
      <c r="K31" t="s">
        <v>22</v>
      </c>
      <c r="L31" t="s">
        <v>18</v>
      </c>
      <c r="M31">
        <v>1745.96</v>
      </c>
    </row>
    <row r="32" spans="1:13">
      <c r="A32">
        <v>2713</v>
      </c>
      <c r="B32" t="s">
        <v>35</v>
      </c>
      <c r="C32" t="s">
        <v>26</v>
      </c>
      <c r="D32" t="s">
        <v>53</v>
      </c>
      <c r="E32" t="s">
        <v>28</v>
      </c>
      <c r="F32">
        <v>1</v>
      </c>
      <c r="G32">
        <v>7877.36</v>
      </c>
      <c r="H32">
        <v>0.55000000000000004</v>
      </c>
      <c r="I32">
        <v>3544.81</v>
      </c>
      <c r="J32" s="1">
        <v>45787</v>
      </c>
      <c r="K32" t="s">
        <v>22</v>
      </c>
      <c r="L32" t="s">
        <v>43</v>
      </c>
      <c r="M32">
        <v>3663.49</v>
      </c>
    </row>
    <row r="33" spans="1:13">
      <c r="A33">
        <v>2740</v>
      </c>
      <c r="B33" t="s">
        <v>19</v>
      </c>
      <c r="C33" t="s">
        <v>26</v>
      </c>
      <c r="D33" t="s">
        <v>53</v>
      </c>
      <c r="E33" t="s">
        <v>32</v>
      </c>
      <c r="F33">
        <v>1</v>
      </c>
      <c r="G33">
        <v>4922.1899999999996</v>
      </c>
      <c r="I33">
        <v>0</v>
      </c>
      <c r="K33" t="s">
        <v>22</v>
      </c>
      <c r="L33" t="s">
        <v>18</v>
      </c>
      <c r="M33">
        <v>3820.48</v>
      </c>
    </row>
    <row r="34" spans="1:13">
      <c r="A34">
        <v>2775</v>
      </c>
      <c r="B34" t="s">
        <v>35</v>
      </c>
      <c r="C34" t="s">
        <v>26</v>
      </c>
      <c r="D34" t="s">
        <v>53</v>
      </c>
      <c r="H34">
        <v>0.73</v>
      </c>
      <c r="I34">
        <v>0</v>
      </c>
      <c r="K34" t="s">
        <v>17</v>
      </c>
      <c r="L34" t="s">
        <v>29</v>
      </c>
      <c r="M34">
        <v>2329.33</v>
      </c>
    </row>
    <row r="35" spans="1:13">
      <c r="A35">
        <v>2821</v>
      </c>
      <c r="B35" t="s">
        <v>13</v>
      </c>
      <c r="C35" t="s">
        <v>26</v>
      </c>
      <c r="D35" t="s">
        <v>53</v>
      </c>
      <c r="F35">
        <v>0</v>
      </c>
      <c r="G35">
        <v>3360.35</v>
      </c>
      <c r="I35">
        <v>0</v>
      </c>
      <c r="J35" s="1">
        <v>45755</v>
      </c>
      <c r="K35" t="s">
        <v>17</v>
      </c>
      <c r="L35" t="s">
        <v>33</v>
      </c>
      <c r="M35">
        <v>2991.25</v>
      </c>
    </row>
    <row r="36" spans="1:13">
      <c r="A36">
        <v>2835</v>
      </c>
      <c r="B36" t="s">
        <v>19</v>
      </c>
      <c r="C36" t="s">
        <v>26</v>
      </c>
      <c r="D36" t="s">
        <v>53</v>
      </c>
      <c r="G36">
        <v>9240.64</v>
      </c>
      <c r="H36">
        <v>0.63</v>
      </c>
      <c r="I36">
        <v>0</v>
      </c>
      <c r="J36" s="1">
        <v>45572</v>
      </c>
      <c r="K36" t="s">
        <v>22</v>
      </c>
      <c r="L36" t="s">
        <v>29</v>
      </c>
      <c r="M36">
        <v>1873.76</v>
      </c>
    </row>
    <row r="37" spans="1:13">
      <c r="A37">
        <v>2858</v>
      </c>
      <c r="B37" t="s">
        <v>13</v>
      </c>
      <c r="C37" t="s">
        <v>26</v>
      </c>
      <c r="D37" t="s">
        <v>53</v>
      </c>
      <c r="F37">
        <v>0</v>
      </c>
      <c r="H37">
        <v>0.6</v>
      </c>
      <c r="I37">
        <v>0</v>
      </c>
      <c r="J37" s="1">
        <v>45591</v>
      </c>
      <c r="K37" t="s">
        <v>22</v>
      </c>
      <c r="L37" t="s">
        <v>29</v>
      </c>
      <c r="M37">
        <v>2847.01</v>
      </c>
    </row>
    <row r="38" spans="1:13">
      <c r="A38">
        <v>2859</v>
      </c>
      <c r="B38" t="s">
        <v>19</v>
      </c>
      <c r="C38" t="s">
        <v>26</v>
      </c>
      <c r="D38" t="s">
        <v>53</v>
      </c>
      <c r="E38">
        <v>7</v>
      </c>
      <c r="I38">
        <v>0</v>
      </c>
      <c r="K38" t="s">
        <v>17</v>
      </c>
      <c r="L38" t="s">
        <v>29</v>
      </c>
      <c r="M38">
        <v>566.34</v>
      </c>
    </row>
    <row r="39" spans="1:13">
      <c r="A39">
        <v>2860</v>
      </c>
      <c r="B39" t="s">
        <v>13</v>
      </c>
      <c r="C39" t="s">
        <v>26</v>
      </c>
      <c r="D39" t="s">
        <v>53</v>
      </c>
      <c r="E39" t="s">
        <v>32</v>
      </c>
      <c r="F39">
        <v>-1</v>
      </c>
      <c r="G39">
        <v>7568.04</v>
      </c>
      <c r="I39">
        <v>0</v>
      </c>
      <c r="J39" s="1">
        <v>45754</v>
      </c>
      <c r="K39" t="s">
        <v>22</v>
      </c>
      <c r="L39" t="s">
        <v>40</v>
      </c>
      <c r="M39">
        <v>1365.3</v>
      </c>
    </row>
    <row r="40" spans="1:13">
      <c r="A40">
        <v>2894</v>
      </c>
      <c r="B40" t="s">
        <v>19</v>
      </c>
      <c r="C40" t="s">
        <v>26</v>
      </c>
      <c r="D40" t="s">
        <v>53</v>
      </c>
      <c r="E40" t="s">
        <v>28</v>
      </c>
      <c r="I40">
        <v>0</v>
      </c>
      <c r="J40" s="1">
        <v>45616</v>
      </c>
      <c r="K40" t="s">
        <v>22</v>
      </c>
      <c r="L40" t="s">
        <v>40</v>
      </c>
      <c r="M40">
        <v>1796.17</v>
      </c>
    </row>
    <row r="41" spans="1:13">
      <c r="A41">
        <v>2962</v>
      </c>
      <c r="B41" t="s">
        <v>19</v>
      </c>
      <c r="C41" t="s">
        <v>26</v>
      </c>
      <c r="D41" t="s">
        <v>53</v>
      </c>
      <c r="E41">
        <v>9</v>
      </c>
      <c r="F41">
        <v>-1</v>
      </c>
      <c r="G41">
        <v>2446.23</v>
      </c>
      <c r="I41">
        <v>0</v>
      </c>
      <c r="K41" t="s">
        <v>17</v>
      </c>
      <c r="L41" t="s">
        <v>37</v>
      </c>
      <c r="M41">
        <v>727.92</v>
      </c>
    </row>
    <row r="42" spans="1:13">
      <c r="A42">
        <v>2994</v>
      </c>
      <c r="B42" t="s">
        <v>19</v>
      </c>
      <c r="C42" t="s">
        <v>26</v>
      </c>
      <c r="D42" t="s">
        <v>53</v>
      </c>
      <c r="E42">
        <v>11</v>
      </c>
      <c r="G42">
        <v>2932.39</v>
      </c>
      <c r="H42">
        <v>0.98</v>
      </c>
      <c r="I42">
        <v>0</v>
      </c>
      <c r="J42" s="1">
        <v>45633</v>
      </c>
      <c r="K42" t="s">
        <v>22</v>
      </c>
      <c r="L42" t="s">
        <v>25</v>
      </c>
      <c r="M42">
        <v>2962.69</v>
      </c>
    </row>
    <row r="43" spans="1:13">
      <c r="A43">
        <v>3038</v>
      </c>
      <c r="B43" t="s">
        <v>13</v>
      </c>
      <c r="C43" t="s">
        <v>26</v>
      </c>
      <c r="D43" t="s">
        <v>53</v>
      </c>
      <c r="E43" t="s">
        <v>16</v>
      </c>
      <c r="F43">
        <v>0</v>
      </c>
      <c r="G43">
        <v>4195.03</v>
      </c>
      <c r="I43">
        <v>0</v>
      </c>
      <c r="J43" s="1">
        <v>45684</v>
      </c>
      <c r="K43" t="s">
        <v>22</v>
      </c>
      <c r="L43" t="s">
        <v>33</v>
      </c>
      <c r="M43">
        <v>1068.18</v>
      </c>
    </row>
    <row r="44" spans="1:13">
      <c r="A44">
        <v>3042</v>
      </c>
      <c r="B44" t="s">
        <v>35</v>
      </c>
      <c r="C44" t="s">
        <v>26</v>
      </c>
      <c r="D44" t="s">
        <v>53</v>
      </c>
      <c r="E44" t="s">
        <v>16</v>
      </c>
      <c r="F44">
        <v>1</v>
      </c>
      <c r="I44">
        <v>0</v>
      </c>
      <c r="K44" t="s">
        <v>17</v>
      </c>
      <c r="L44" t="s">
        <v>33</v>
      </c>
      <c r="M44">
        <v>3750.11</v>
      </c>
    </row>
    <row r="45" spans="1:13">
      <c r="A45">
        <v>3044</v>
      </c>
      <c r="B45" t="s">
        <v>13</v>
      </c>
      <c r="C45" t="s">
        <v>26</v>
      </c>
      <c r="D45" t="s">
        <v>53</v>
      </c>
      <c r="E45">
        <v>7</v>
      </c>
      <c r="F45">
        <v>3</v>
      </c>
      <c r="G45">
        <v>4222.2</v>
      </c>
      <c r="I45">
        <v>0</v>
      </c>
      <c r="K45" t="s">
        <v>22</v>
      </c>
      <c r="L45" t="s">
        <v>37</v>
      </c>
      <c r="M45">
        <v>931.4</v>
      </c>
    </row>
    <row r="46" spans="1:13">
      <c r="A46">
        <v>3049</v>
      </c>
      <c r="B46" t="s">
        <v>13</v>
      </c>
      <c r="C46" t="s">
        <v>26</v>
      </c>
      <c r="D46" t="s">
        <v>53</v>
      </c>
      <c r="E46">
        <v>11</v>
      </c>
      <c r="H46">
        <v>1.06</v>
      </c>
      <c r="I46">
        <v>0</v>
      </c>
      <c r="J46" s="1">
        <v>45830</v>
      </c>
      <c r="K46" t="s">
        <v>17</v>
      </c>
      <c r="L46" t="s">
        <v>29</v>
      </c>
      <c r="M46">
        <v>-156.44999999999999</v>
      </c>
    </row>
    <row r="47" spans="1:13">
      <c r="A47">
        <v>3053</v>
      </c>
      <c r="B47" t="s">
        <v>19</v>
      </c>
      <c r="C47" t="s">
        <v>26</v>
      </c>
      <c r="D47" t="s">
        <v>53</v>
      </c>
      <c r="E47" t="s">
        <v>28</v>
      </c>
      <c r="G47">
        <v>6323.09</v>
      </c>
      <c r="H47">
        <v>1</v>
      </c>
      <c r="I47">
        <v>0</v>
      </c>
      <c r="J47" s="1">
        <v>45553</v>
      </c>
      <c r="K47" t="s">
        <v>22</v>
      </c>
      <c r="L47" t="s">
        <v>25</v>
      </c>
      <c r="M47">
        <v>1283.6199999999999</v>
      </c>
    </row>
    <row r="48" spans="1:13">
      <c r="A48">
        <v>3068</v>
      </c>
      <c r="B48" t="s">
        <v>13</v>
      </c>
      <c r="C48" t="s">
        <v>26</v>
      </c>
      <c r="D48" t="s">
        <v>53</v>
      </c>
      <c r="E48" t="s">
        <v>28</v>
      </c>
      <c r="F48">
        <v>4</v>
      </c>
      <c r="G48">
        <v>4867.07</v>
      </c>
      <c r="H48">
        <v>1.21</v>
      </c>
      <c r="I48">
        <v>-4088.34</v>
      </c>
      <c r="J48" s="1">
        <v>45802</v>
      </c>
      <c r="K48" t="s">
        <v>17</v>
      </c>
      <c r="L48" t="s">
        <v>33</v>
      </c>
      <c r="M48">
        <v>2863.56</v>
      </c>
    </row>
    <row r="49" spans="1:13">
      <c r="A49">
        <v>3118</v>
      </c>
      <c r="B49" t="s">
        <v>13</v>
      </c>
      <c r="C49" t="s">
        <v>26</v>
      </c>
      <c r="D49" t="s">
        <v>53</v>
      </c>
      <c r="E49">
        <v>8</v>
      </c>
      <c r="I49">
        <v>0</v>
      </c>
      <c r="K49" t="s">
        <v>17</v>
      </c>
      <c r="L49" t="s">
        <v>36</v>
      </c>
      <c r="M49">
        <v>2058.9899999999998</v>
      </c>
    </row>
    <row r="50" spans="1:13">
      <c r="A50">
        <v>3119</v>
      </c>
      <c r="B50" t="s">
        <v>13</v>
      </c>
      <c r="C50" t="s">
        <v>26</v>
      </c>
      <c r="D50" t="s">
        <v>53</v>
      </c>
      <c r="I50">
        <v>0</v>
      </c>
      <c r="J50" s="1">
        <v>45150</v>
      </c>
      <c r="K50" t="s">
        <v>17</v>
      </c>
      <c r="L50" t="s">
        <v>40</v>
      </c>
      <c r="M50">
        <v>3995.49</v>
      </c>
    </row>
    <row r="51" spans="1:13">
      <c r="A51">
        <v>3151</v>
      </c>
      <c r="B51" t="s">
        <v>35</v>
      </c>
      <c r="C51" t="s">
        <v>26</v>
      </c>
      <c r="D51" t="s">
        <v>53</v>
      </c>
      <c r="E51" t="s">
        <v>28</v>
      </c>
      <c r="I51">
        <v>0</v>
      </c>
      <c r="J51" s="1">
        <v>45857</v>
      </c>
      <c r="K51" t="s">
        <v>17</v>
      </c>
      <c r="L51" t="s">
        <v>43</v>
      </c>
      <c r="M51">
        <v>2968.24</v>
      </c>
    </row>
    <row r="52" spans="1:13">
      <c r="A52">
        <v>3158</v>
      </c>
      <c r="B52" t="s">
        <v>13</v>
      </c>
      <c r="C52" t="s">
        <v>26</v>
      </c>
      <c r="D52" t="s">
        <v>53</v>
      </c>
      <c r="E52">
        <v>12</v>
      </c>
      <c r="F52">
        <v>2</v>
      </c>
      <c r="I52">
        <v>0</v>
      </c>
      <c r="K52" t="s">
        <v>17</v>
      </c>
      <c r="L52" t="s">
        <v>29</v>
      </c>
      <c r="M52">
        <v>324.37</v>
      </c>
    </row>
    <row r="53" spans="1:13">
      <c r="A53">
        <v>3168</v>
      </c>
      <c r="B53" t="s">
        <v>19</v>
      </c>
      <c r="C53" t="s">
        <v>26</v>
      </c>
      <c r="D53" t="s">
        <v>53</v>
      </c>
      <c r="E53">
        <v>7</v>
      </c>
      <c r="F53">
        <v>2</v>
      </c>
      <c r="G53">
        <v>6125.15</v>
      </c>
      <c r="I53">
        <v>0</v>
      </c>
      <c r="J53" s="1">
        <v>45716</v>
      </c>
      <c r="K53" t="s">
        <v>22</v>
      </c>
      <c r="L53" t="s">
        <v>33</v>
      </c>
      <c r="M53">
        <v>61.83</v>
      </c>
    </row>
    <row r="54" spans="1:13">
      <c r="A54">
        <v>3171</v>
      </c>
      <c r="B54" t="s">
        <v>35</v>
      </c>
      <c r="C54" t="s">
        <v>26</v>
      </c>
      <c r="D54" t="s">
        <v>53</v>
      </c>
      <c r="I54">
        <v>0</v>
      </c>
      <c r="J54" s="1">
        <v>45246</v>
      </c>
      <c r="K54" t="s">
        <v>17</v>
      </c>
      <c r="L54" t="s">
        <v>36</v>
      </c>
      <c r="M54">
        <v>-445.89</v>
      </c>
    </row>
    <row r="55" spans="1:13">
      <c r="A55">
        <v>3177</v>
      </c>
      <c r="B55" t="s">
        <v>13</v>
      </c>
      <c r="C55" t="s">
        <v>26</v>
      </c>
      <c r="D55" t="s">
        <v>53</v>
      </c>
      <c r="E55" t="s">
        <v>28</v>
      </c>
      <c r="F55">
        <v>3</v>
      </c>
      <c r="G55">
        <v>7042.12</v>
      </c>
      <c r="H55">
        <v>0.89</v>
      </c>
      <c r="I55">
        <v>2323.9</v>
      </c>
      <c r="K55" t="s">
        <v>17</v>
      </c>
      <c r="L55" t="s">
        <v>25</v>
      </c>
      <c r="M55">
        <v>-411.55</v>
      </c>
    </row>
    <row r="56" spans="1:13">
      <c r="A56">
        <v>3188</v>
      </c>
      <c r="B56" t="s">
        <v>13</v>
      </c>
      <c r="C56" t="s">
        <v>26</v>
      </c>
      <c r="D56" t="s">
        <v>53</v>
      </c>
      <c r="E56" t="s">
        <v>28</v>
      </c>
      <c r="G56">
        <v>8024.17</v>
      </c>
      <c r="H56">
        <v>0.6</v>
      </c>
      <c r="I56">
        <v>0</v>
      </c>
      <c r="J56" s="1">
        <v>45697</v>
      </c>
      <c r="K56" t="s">
        <v>22</v>
      </c>
      <c r="L56" t="s">
        <v>29</v>
      </c>
      <c r="M56">
        <v>2328.33</v>
      </c>
    </row>
    <row r="57" spans="1:13">
      <c r="A57">
        <v>3232</v>
      </c>
      <c r="B57" t="s">
        <v>13</v>
      </c>
      <c r="C57" t="s">
        <v>26</v>
      </c>
      <c r="D57" t="s">
        <v>53</v>
      </c>
      <c r="F57">
        <v>0</v>
      </c>
      <c r="I57">
        <v>0</v>
      </c>
      <c r="J57" s="1">
        <v>45241</v>
      </c>
      <c r="K57" t="s">
        <v>17</v>
      </c>
      <c r="L57" t="s">
        <v>29</v>
      </c>
      <c r="M57">
        <v>2083.5700000000002</v>
      </c>
    </row>
    <row r="58" spans="1:13">
      <c r="A58">
        <v>3243</v>
      </c>
      <c r="B58" t="s">
        <v>35</v>
      </c>
      <c r="C58" t="s">
        <v>26</v>
      </c>
      <c r="D58" t="s">
        <v>53</v>
      </c>
      <c r="E58" t="s">
        <v>28</v>
      </c>
      <c r="F58">
        <v>3</v>
      </c>
      <c r="I58">
        <v>0</v>
      </c>
      <c r="J58" s="1">
        <v>45590</v>
      </c>
      <c r="K58" t="s">
        <v>22</v>
      </c>
      <c r="L58" t="s">
        <v>29</v>
      </c>
      <c r="M58">
        <v>1943.22</v>
      </c>
    </row>
    <row r="59" spans="1:13">
      <c r="A59">
        <v>3250</v>
      </c>
      <c r="B59" t="s">
        <v>19</v>
      </c>
      <c r="C59" t="s">
        <v>26</v>
      </c>
      <c r="D59" t="s">
        <v>53</v>
      </c>
      <c r="E59" t="s">
        <v>28</v>
      </c>
      <c r="I59">
        <v>0</v>
      </c>
      <c r="J59" s="1">
        <v>45553</v>
      </c>
      <c r="K59" t="s">
        <v>17</v>
      </c>
      <c r="L59" t="s">
        <v>29</v>
      </c>
      <c r="M59">
        <v>1172.07</v>
      </c>
    </row>
    <row r="60" spans="1:13">
      <c r="A60">
        <v>3259</v>
      </c>
      <c r="B60" t="s">
        <v>19</v>
      </c>
      <c r="C60" t="s">
        <v>26</v>
      </c>
      <c r="D60" t="s">
        <v>53</v>
      </c>
      <c r="E60">
        <v>6</v>
      </c>
      <c r="F60">
        <v>0</v>
      </c>
      <c r="G60">
        <v>7305.78</v>
      </c>
      <c r="I60">
        <v>0</v>
      </c>
      <c r="J60" s="1">
        <v>45842</v>
      </c>
      <c r="K60" t="s">
        <v>22</v>
      </c>
      <c r="L60" t="s">
        <v>25</v>
      </c>
      <c r="M60">
        <v>573.79</v>
      </c>
    </row>
    <row r="61" spans="1:13">
      <c r="A61">
        <v>3267</v>
      </c>
      <c r="B61" t="s">
        <v>13</v>
      </c>
      <c r="C61" t="s">
        <v>26</v>
      </c>
      <c r="D61" t="s">
        <v>53</v>
      </c>
      <c r="H61">
        <v>0.52</v>
      </c>
      <c r="I61">
        <v>0</v>
      </c>
      <c r="J61" s="1">
        <v>45703</v>
      </c>
      <c r="K61" t="s">
        <v>22</v>
      </c>
      <c r="L61" t="s">
        <v>29</v>
      </c>
      <c r="M61">
        <v>345.92</v>
      </c>
    </row>
    <row r="62" spans="1:13">
      <c r="A62">
        <v>3290</v>
      </c>
      <c r="B62" t="s">
        <v>13</v>
      </c>
      <c r="C62" t="s">
        <v>26</v>
      </c>
      <c r="D62" t="s">
        <v>53</v>
      </c>
      <c r="E62" t="s">
        <v>32</v>
      </c>
      <c r="F62">
        <v>2</v>
      </c>
      <c r="G62">
        <v>7377.71</v>
      </c>
      <c r="I62">
        <v>0</v>
      </c>
      <c r="K62" t="s">
        <v>17</v>
      </c>
      <c r="L62" t="s">
        <v>29</v>
      </c>
      <c r="M62">
        <v>2588.85</v>
      </c>
    </row>
    <row r="63" spans="1:13">
      <c r="A63">
        <v>3297</v>
      </c>
      <c r="B63" t="s">
        <v>35</v>
      </c>
      <c r="C63" t="s">
        <v>26</v>
      </c>
      <c r="D63" t="s">
        <v>53</v>
      </c>
      <c r="E63" t="s">
        <v>28</v>
      </c>
      <c r="G63">
        <v>5875.99</v>
      </c>
      <c r="I63">
        <v>0</v>
      </c>
      <c r="J63" s="1">
        <v>45695</v>
      </c>
      <c r="K63" t="s">
        <v>17</v>
      </c>
      <c r="L63" t="s">
        <v>33</v>
      </c>
      <c r="M63">
        <v>3803.18</v>
      </c>
    </row>
    <row r="64" spans="1:13">
      <c r="A64">
        <v>3309</v>
      </c>
      <c r="B64" t="s">
        <v>35</v>
      </c>
      <c r="C64" t="s">
        <v>26</v>
      </c>
      <c r="D64" t="s">
        <v>53</v>
      </c>
      <c r="G64">
        <v>5594.08</v>
      </c>
      <c r="I64">
        <v>0</v>
      </c>
      <c r="J64" s="1">
        <v>45181</v>
      </c>
      <c r="K64" t="s">
        <v>22</v>
      </c>
      <c r="L64" t="s">
        <v>23</v>
      </c>
      <c r="M64">
        <v>626.95000000000005</v>
      </c>
    </row>
    <row r="65" spans="1:13">
      <c r="A65">
        <v>3339</v>
      </c>
      <c r="B65" t="s">
        <v>35</v>
      </c>
      <c r="C65" t="s">
        <v>26</v>
      </c>
      <c r="D65" t="s">
        <v>53</v>
      </c>
      <c r="G65">
        <v>6656.01</v>
      </c>
      <c r="I65">
        <v>0</v>
      </c>
      <c r="J65" s="1">
        <v>45792</v>
      </c>
      <c r="K65" t="s">
        <v>22</v>
      </c>
      <c r="L65" t="s">
        <v>33</v>
      </c>
      <c r="M65">
        <v>2014.52</v>
      </c>
    </row>
    <row r="66" spans="1:13">
      <c r="A66">
        <v>3362</v>
      </c>
      <c r="B66" t="s">
        <v>35</v>
      </c>
      <c r="C66" t="s">
        <v>26</v>
      </c>
      <c r="D66" t="s">
        <v>53</v>
      </c>
      <c r="E66" t="s">
        <v>28</v>
      </c>
      <c r="I66">
        <v>0</v>
      </c>
      <c r="J66" s="1">
        <v>45361</v>
      </c>
      <c r="K66" t="s">
        <v>22</v>
      </c>
      <c r="L66" t="s">
        <v>33</v>
      </c>
      <c r="M66">
        <v>2730.12</v>
      </c>
    </row>
    <row r="67" spans="1:13">
      <c r="A67">
        <v>3383</v>
      </c>
      <c r="B67" t="s">
        <v>19</v>
      </c>
      <c r="C67" t="s">
        <v>26</v>
      </c>
      <c r="D67" t="s">
        <v>53</v>
      </c>
      <c r="E67" t="s">
        <v>32</v>
      </c>
      <c r="I67">
        <v>0</v>
      </c>
      <c r="J67" s="1">
        <v>45516</v>
      </c>
      <c r="K67" t="s">
        <v>22</v>
      </c>
      <c r="L67" t="s">
        <v>36</v>
      </c>
      <c r="M67">
        <v>3793.87</v>
      </c>
    </row>
    <row r="68" spans="1:13">
      <c r="A68">
        <v>3407</v>
      </c>
      <c r="B68" t="s">
        <v>19</v>
      </c>
      <c r="C68" t="s">
        <v>26</v>
      </c>
      <c r="D68" t="s">
        <v>53</v>
      </c>
      <c r="E68">
        <v>11</v>
      </c>
      <c r="F68">
        <v>0</v>
      </c>
      <c r="G68">
        <v>5704.39</v>
      </c>
      <c r="H68">
        <v>1.1100000000000001</v>
      </c>
      <c r="I68">
        <v>0</v>
      </c>
      <c r="J68" s="1">
        <v>45675</v>
      </c>
      <c r="K68" t="s">
        <v>22</v>
      </c>
      <c r="L68" t="s">
        <v>33</v>
      </c>
      <c r="M68">
        <v>-4.0999999999999996</v>
      </c>
    </row>
    <row r="69" spans="1:13">
      <c r="A69">
        <v>2038</v>
      </c>
      <c r="B69" t="s">
        <v>13</v>
      </c>
      <c r="C69" t="s">
        <v>26</v>
      </c>
      <c r="D69" t="s">
        <v>53</v>
      </c>
      <c r="G69">
        <v>7609.9</v>
      </c>
      <c r="H69">
        <v>0.05</v>
      </c>
      <c r="I69">
        <v>0</v>
      </c>
      <c r="K69" t="s">
        <v>17</v>
      </c>
      <c r="L69" t="s">
        <v>33</v>
      </c>
      <c r="M69">
        <v>788.86</v>
      </c>
    </row>
    <row r="70" spans="1:13">
      <c r="A70">
        <v>3467</v>
      </c>
      <c r="B70" t="s">
        <v>35</v>
      </c>
      <c r="C70" t="s">
        <v>26</v>
      </c>
      <c r="D70" t="s">
        <v>53</v>
      </c>
      <c r="E70" t="s">
        <v>16</v>
      </c>
      <c r="F70">
        <v>2</v>
      </c>
      <c r="I70">
        <v>0</v>
      </c>
      <c r="J70" s="1">
        <v>45729</v>
      </c>
      <c r="K70" t="s">
        <v>17</v>
      </c>
      <c r="L70" t="s">
        <v>18</v>
      </c>
      <c r="M70">
        <v>1472.83</v>
      </c>
    </row>
    <row r="71" spans="1:13">
      <c r="A71">
        <v>3481</v>
      </c>
      <c r="B71" t="s">
        <v>19</v>
      </c>
      <c r="C71" t="s">
        <v>26</v>
      </c>
      <c r="D71" t="s">
        <v>53</v>
      </c>
      <c r="E71" t="s">
        <v>32</v>
      </c>
      <c r="F71">
        <v>4</v>
      </c>
      <c r="I71">
        <v>0</v>
      </c>
      <c r="J71" s="1">
        <v>45214</v>
      </c>
      <c r="K71" t="s">
        <v>17</v>
      </c>
      <c r="L71" t="s">
        <v>18</v>
      </c>
      <c r="M71">
        <v>2564.61</v>
      </c>
    </row>
    <row r="72" spans="1:13">
      <c r="A72">
        <v>3483</v>
      </c>
      <c r="B72" t="s">
        <v>35</v>
      </c>
      <c r="C72" t="s">
        <v>26</v>
      </c>
      <c r="D72" t="s">
        <v>53</v>
      </c>
      <c r="E72" t="s">
        <v>28</v>
      </c>
      <c r="F72">
        <v>4</v>
      </c>
      <c r="G72">
        <v>4733.92</v>
      </c>
      <c r="I72">
        <v>0</v>
      </c>
      <c r="J72" s="1">
        <v>45630</v>
      </c>
      <c r="K72" t="s">
        <v>17</v>
      </c>
      <c r="L72" t="s">
        <v>43</v>
      </c>
      <c r="M72">
        <v>738.19</v>
      </c>
    </row>
    <row r="73" spans="1:13">
      <c r="A73">
        <v>3539</v>
      </c>
      <c r="B73" t="s">
        <v>13</v>
      </c>
      <c r="C73" t="s">
        <v>26</v>
      </c>
      <c r="D73" t="s">
        <v>53</v>
      </c>
      <c r="E73" t="s">
        <v>32</v>
      </c>
      <c r="F73">
        <v>3</v>
      </c>
      <c r="G73">
        <v>7706.3</v>
      </c>
      <c r="H73">
        <v>1.1499999999999999</v>
      </c>
      <c r="I73">
        <v>-3467.83</v>
      </c>
      <c r="K73" t="s">
        <v>22</v>
      </c>
      <c r="L73" t="s">
        <v>37</v>
      </c>
      <c r="M73">
        <v>2366.58</v>
      </c>
    </row>
    <row r="74" spans="1:13">
      <c r="A74">
        <v>3542</v>
      </c>
      <c r="B74" t="s">
        <v>35</v>
      </c>
      <c r="C74" t="s">
        <v>26</v>
      </c>
      <c r="D74" t="s">
        <v>53</v>
      </c>
      <c r="G74">
        <v>7199.03</v>
      </c>
      <c r="H74">
        <v>0.61</v>
      </c>
      <c r="I74">
        <v>0</v>
      </c>
      <c r="J74" s="1">
        <v>45624</v>
      </c>
      <c r="K74" t="s">
        <v>22</v>
      </c>
      <c r="L74" t="s">
        <v>25</v>
      </c>
      <c r="M74">
        <v>1826.07</v>
      </c>
    </row>
    <row r="75" spans="1:13">
      <c r="A75">
        <v>3550</v>
      </c>
      <c r="B75" t="s">
        <v>19</v>
      </c>
      <c r="C75" t="s">
        <v>26</v>
      </c>
      <c r="D75" t="s">
        <v>53</v>
      </c>
      <c r="E75" t="s">
        <v>16</v>
      </c>
      <c r="G75">
        <v>8645.09</v>
      </c>
      <c r="I75">
        <v>0</v>
      </c>
      <c r="K75" t="s">
        <v>17</v>
      </c>
      <c r="L75" t="s">
        <v>18</v>
      </c>
      <c r="M75">
        <v>3289.86</v>
      </c>
    </row>
    <row r="76" spans="1:13">
      <c r="A76">
        <v>3567</v>
      </c>
      <c r="B76" t="s">
        <v>35</v>
      </c>
      <c r="C76" t="s">
        <v>26</v>
      </c>
      <c r="D76" t="s">
        <v>53</v>
      </c>
      <c r="E76" t="s">
        <v>28</v>
      </c>
      <c r="F76">
        <v>2</v>
      </c>
      <c r="H76">
        <v>0.56000000000000005</v>
      </c>
      <c r="I76">
        <v>0</v>
      </c>
      <c r="K76" t="s">
        <v>17</v>
      </c>
      <c r="L76" t="s">
        <v>43</v>
      </c>
      <c r="M76">
        <v>1353.32</v>
      </c>
    </row>
    <row r="77" spans="1:13">
      <c r="A77">
        <v>3619</v>
      </c>
      <c r="B77" t="s">
        <v>13</v>
      </c>
      <c r="C77" t="s">
        <v>26</v>
      </c>
      <c r="D77" t="s">
        <v>53</v>
      </c>
      <c r="E77" t="s">
        <v>28</v>
      </c>
      <c r="F77">
        <v>0</v>
      </c>
      <c r="G77">
        <v>8915.8799999999992</v>
      </c>
      <c r="I77">
        <v>0</v>
      </c>
      <c r="J77" s="1">
        <v>45695</v>
      </c>
      <c r="K77" t="s">
        <v>17</v>
      </c>
      <c r="L77" t="s">
        <v>43</v>
      </c>
      <c r="M77">
        <v>824.23</v>
      </c>
    </row>
    <row r="78" spans="1:13">
      <c r="A78">
        <v>3655</v>
      </c>
      <c r="B78" t="s">
        <v>19</v>
      </c>
      <c r="C78" t="s">
        <v>26</v>
      </c>
      <c r="D78" t="s">
        <v>53</v>
      </c>
      <c r="E78">
        <v>6</v>
      </c>
      <c r="I78">
        <v>0</v>
      </c>
      <c r="J78" s="1">
        <v>45785</v>
      </c>
      <c r="K78" t="s">
        <v>22</v>
      </c>
      <c r="L78" t="s">
        <v>29</v>
      </c>
      <c r="M78">
        <v>3499.88</v>
      </c>
    </row>
    <row r="79" spans="1:13">
      <c r="A79">
        <v>3715</v>
      </c>
      <c r="B79" t="s">
        <v>35</v>
      </c>
      <c r="C79" t="s">
        <v>26</v>
      </c>
      <c r="D79" t="s">
        <v>53</v>
      </c>
      <c r="E79" t="s">
        <v>28</v>
      </c>
      <c r="F79">
        <v>4</v>
      </c>
      <c r="I79">
        <v>0</v>
      </c>
      <c r="J79" s="1">
        <v>45831</v>
      </c>
      <c r="K79" t="s">
        <v>17</v>
      </c>
      <c r="L79" t="s">
        <v>36</v>
      </c>
      <c r="M79">
        <v>2774.43</v>
      </c>
    </row>
    <row r="80" spans="1:13">
      <c r="A80">
        <v>3741</v>
      </c>
      <c r="B80" t="s">
        <v>13</v>
      </c>
      <c r="C80" t="s">
        <v>26</v>
      </c>
      <c r="D80" t="s">
        <v>53</v>
      </c>
      <c r="E80" t="s">
        <v>28</v>
      </c>
      <c r="F80">
        <v>2</v>
      </c>
      <c r="G80">
        <v>8927.2199999999993</v>
      </c>
      <c r="H80">
        <v>0.2</v>
      </c>
      <c r="I80">
        <v>14283.55</v>
      </c>
      <c r="J80" s="1">
        <v>45851</v>
      </c>
      <c r="K80" t="s">
        <v>22</v>
      </c>
      <c r="L80" t="s">
        <v>43</v>
      </c>
      <c r="M80">
        <v>821.32</v>
      </c>
    </row>
    <row r="81" spans="1:13">
      <c r="A81">
        <v>3747</v>
      </c>
      <c r="B81" t="s">
        <v>35</v>
      </c>
      <c r="C81" t="s">
        <v>26</v>
      </c>
      <c r="D81" t="s">
        <v>53</v>
      </c>
      <c r="F81">
        <v>4</v>
      </c>
      <c r="G81">
        <v>5776.58</v>
      </c>
      <c r="I81">
        <v>0</v>
      </c>
      <c r="J81" s="1">
        <v>45816</v>
      </c>
      <c r="K81" t="s">
        <v>22</v>
      </c>
      <c r="L81" t="s">
        <v>37</v>
      </c>
      <c r="M81">
        <v>616.71</v>
      </c>
    </row>
    <row r="82" spans="1:13">
      <c r="A82">
        <v>3751</v>
      </c>
      <c r="B82" t="s">
        <v>13</v>
      </c>
      <c r="C82" t="s">
        <v>26</v>
      </c>
      <c r="D82" t="s">
        <v>53</v>
      </c>
      <c r="E82" t="s">
        <v>32</v>
      </c>
      <c r="F82">
        <v>-1</v>
      </c>
      <c r="H82">
        <v>0.4</v>
      </c>
      <c r="I82">
        <v>0</v>
      </c>
      <c r="K82" t="s">
        <v>22</v>
      </c>
      <c r="L82" t="s">
        <v>33</v>
      </c>
      <c r="M82">
        <v>-399.23</v>
      </c>
    </row>
    <row r="83" spans="1:13">
      <c r="A83">
        <v>3762</v>
      </c>
      <c r="B83" t="s">
        <v>35</v>
      </c>
      <c r="C83" t="s">
        <v>26</v>
      </c>
      <c r="D83" t="s">
        <v>53</v>
      </c>
      <c r="E83">
        <v>9</v>
      </c>
      <c r="F83">
        <v>1</v>
      </c>
      <c r="G83">
        <v>2725.1</v>
      </c>
      <c r="I83">
        <v>0</v>
      </c>
      <c r="J83" s="1">
        <v>45844</v>
      </c>
      <c r="K83" t="s">
        <v>22</v>
      </c>
      <c r="L83" t="s">
        <v>25</v>
      </c>
      <c r="M83">
        <v>-997.11</v>
      </c>
    </row>
    <row r="84" spans="1:13">
      <c r="A84">
        <v>3786</v>
      </c>
      <c r="B84" t="s">
        <v>35</v>
      </c>
      <c r="C84" t="s">
        <v>26</v>
      </c>
      <c r="D84" t="s">
        <v>53</v>
      </c>
      <c r="E84" t="s">
        <v>16</v>
      </c>
      <c r="H84">
        <v>0.76</v>
      </c>
      <c r="I84">
        <v>0</v>
      </c>
      <c r="J84" s="1">
        <v>45819</v>
      </c>
      <c r="K84" t="s">
        <v>22</v>
      </c>
      <c r="L84" t="s">
        <v>43</v>
      </c>
      <c r="M84">
        <v>155.59</v>
      </c>
    </row>
    <row r="85" spans="1:13">
      <c r="A85">
        <v>3789</v>
      </c>
      <c r="B85" t="s">
        <v>19</v>
      </c>
      <c r="C85" t="s">
        <v>26</v>
      </c>
      <c r="D85" t="s">
        <v>53</v>
      </c>
      <c r="E85" t="s">
        <v>32</v>
      </c>
      <c r="F85">
        <v>2</v>
      </c>
      <c r="G85">
        <v>2738.79</v>
      </c>
      <c r="I85">
        <v>0</v>
      </c>
      <c r="J85" s="1">
        <v>45515</v>
      </c>
      <c r="K85" t="s">
        <v>22</v>
      </c>
      <c r="L85" t="s">
        <v>40</v>
      </c>
      <c r="M85">
        <v>863.29</v>
      </c>
    </row>
    <row r="86" spans="1:13">
      <c r="A86">
        <v>3821</v>
      </c>
      <c r="B86" t="s">
        <v>19</v>
      </c>
      <c r="C86" t="s">
        <v>26</v>
      </c>
      <c r="D86" t="s">
        <v>53</v>
      </c>
      <c r="E86" t="s">
        <v>28</v>
      </c>
      <c r="F86">
        <v>-1</v>
      </c>
      <c r="G86">
        <v>7539.55</v>
      </c>
      <c r="I86">
        <v>0</v>
      </c>
      <c r="J86" s="1">
        <v>45584</v>
      </c>
      <c r="K86" t="s">
        <v>22</v>
      </c>
      <c r="L86" t="s">
        <v>43</v>
      </c>
      <c r="M86">
        <v>-17.8</v>
      </c>
    </row>
    <row r="87" spans="1:13">
      <c r="A87">
        <v>3839</v>
      </c>
      <c r="B87" t="s">
        <v>19</v>
      </c>
      <c r="C87" t="s">
        <v>26</v>
      </c>
      <c r="D87" t="s">
        <v>53</v>
      </c>
      <c r="E87" t="s">
        <v>28</v>
      </c>
      <c r="G87">
        <v>3907.78</v>
      </c>
      <c r="H87">
        <v>0.34</v>
      </c>
      <c r="I87">
        <v>0</v>
      </c>
      <c r="K87" t="s">
        <v>17</v>
      </c>
      <c r="L87" t="s">
        <v>33</v>
      </c>
      <c r="M87">
        <v>-870.71</v>
      </c>
    </row>
    <row r="88" spans="1:13">
      <c r="A88">
        <v>3846</v>
      </c>
      <c r="B88" t="s">
        <v>19</v>
      </c>
      <c r="C88" t="s">
        <v>26</v>
      </c>
      <c r="D88" t="s">
        <v>53</v>
      </c>
      <c r="E88">
        <v>6</v>
      </c>
      <c r="G88">
        <v>8357.9599999999991</v>
      </c>
      <c r="H88">
        <v>0.28000000000000003</v>
      </c>
      <c r="I88">
        <v>0</v>
      </c>
      <c r="J88" s="1">
        <v>45535</v>
      </c>
      <c r="K88" t="s">
        <v>22</v>
      </c>
      <c r="L88" t="s">
        <v>36</v>
      </c>
      <c r="M88">
        <v>-306.33</v>
      </c>
    </row>
    <row r="89" spans="1:13">
      <c r="A89">
        <v>3852</v>
      </c>
      <c r="B89" t="s">
        <v>35</v>
      </c>
      <c r="C89" t="s">
        <v>26</v>
      </c>
      <c r="D89" t="s">
        <v>53</v>
      </c>
      <c r="F89">
        <v>1</v>
      </c>
      <c r="G89">
        <v>7834.8</v>
      </c>
      <c r="I89">
        <v>0</v>
      </c>
      <c r="J89" s="1">
        <v>45582</v>
      </c>
      <c r="K89" t="s">
        <v>17</v>
      </c>
      <c r="L89" t="s">
        <v>43</v>
      </c>
      <c r="M89">
        <v>2786.52</v>
      </c>
    </row>
    <row r="90" spans="1:13">
      <c r="A90">
        <v>3956</v>
      </c>
      <c r="B90" t="s">
        <v>19</v>
      </c>
      <c r="C90" t="s">
        <v>26</v>
      </c>
      <c r="D90" t="s">
        <v>53</v>
      </c>
      <c r="F90">
        <v>2</v>
      </c>
      <c r="I90">
        <v>0</v>
      </c>
      <c r="J90" s="1">
        <v>45722</v>
      </c>
      <c r="K90" t="s">
        <v>17</v>
      </c>
      <c r="L90" t="s">
        <v>23</v>
      </c>
      <c r="M90">
        <v>2842.28</v>
      </c>
    </row>
    <row r="91" spans="1:13">
      <c r="A91">
        <v>3995</v>
      </c>
      <c r="B91" t="s">
        <v>35</v>
      </c>
      <c r="C91" t="s">
        <v>26</v>
      </c>
      <c r="D91" t="s">
        <v>53</v>
      </c>
      <c r="E91">
        <v>11</v>
      </c>
      <c r="F91">
        <v>-1</v>
      </c>
      <c r="H91">
        <v>0.47</v>
      </c>
      <c r="I91">
        <v>0</v>
      </c>
      <c r="K91" t="s">
        <v>17</v>
      </c>
      <c r="L91" t="s">
        <v>33</v>
      </c>
      <c r="M91">
        <v>3242.46</v>
      </c>
    </row>
    <row r="92" spans="1:13">
      <c r="A92">
        <v>4003</v>
      </c>
      <c r="B92" t="s">
        <v>35</v>
      </c>
      <c r="C92" t="s">
        <v>26</v>
      </c>
      <c r="D92" t="s">
        <v>53</v>
      </c>
      <c r="E92" t="s">
        <v>28</v>
      </c>
      <c r="G92">
        <v>7165.28</v>
      </c>
      <c r="H92">
        <v>1.17</v>
      </c>
      <c r="I92">
        <v>0</v>
      </c>
      <c r="J92" s="1">
        <v>45691</v>
      </c>
      <c r="K92" t="s">
        <v>22</v>
      </c>
      <c r="L92" t="s">
        <v>25</v>
      </c>
      <c r="M92">
        <v>839.48</v>
      </c>
    </row>
    <row r="93" spans="1:13">
      <c r="A93">
        <v>4015</v>
      </c>
      <c r="B93" t="s">
        <v>35</v>
      </c>
      <c r="C93" t="s">
        <v>26</v>
      </c>
      <c r="D93" t="s">
        <v>53</v>
      </c>
      <c r="E93" t="s">
        <v>28</v>
      </c>
      <c r="F93">
        <v>4</v>
      </c>
      <c r="G93">
        <v>5505.76</v>
      </c>
      <c r="I93">
        <v>0</v>
      </c>
      <c r="J93" s="1">
        <v>45843</v>
      </c>
      <c r="K93" t="s">
        <v>17</v>
      </c>
      <c r="L93" t="s">
        <v>18</v>
      </c>
      <c r="M93">
        <v>1194.93</v>
      </c>
    </row>
    <row r="94" spans="1:13">
      <c r="A94">
        <v>4039</v>
      </c>
      <c r="B94" t="s">
        <v>19</v>
      </c>
      <c r="C94" t="s">
        <v>26</v>
      </c>
      <c r="D94" t="s">
        <v>53</v>
      </c>
      <c r="E94" t="s">
        <v>28</v>
      </c>
      <c r="G94">
        <v>5103.01</v>
      </c>
      <c r="I94">
        <v>0</v>
      </c>
      <c r="J94" s="1">
        <v>45632</v>
      </c>
      <c r="K94" t="s">
        <v>17</v>
      </c>
      <c r="L94" t="s">
        <v>33</v>
      </c>
      <c r="M94">
        <v>-134.82</v>
      </c>
    </row>
    <row r="95" spans="1:13">
      <c r="A95">
        <v>4042</v>
      </c>
      <c r="B95" t="s">
        <v>13</v>
      </c>
      <c r="C95" t="s">
        <v>26</v>
      </c>
      <c r="D95" t="s">
        <v>53</v>
      </c>
      <c r="E95">
        <v>9</v>
      </c>
      <c r="F95">
        <v>0</v>
      </c>
      <c r="G95">
        <v>2566.15</v>
      </c>
      <c r="I95">
        <v>0</v>
      </c>
      <c r="K95" t="s">
        <v>17</v>
      </c>
      <c r="L95" t="s">
        <v>40</v>
      </c>
      <c r="M95">
        <v>-198.88</v>
      </c>
    </row>
    <row r="96" spans="1:13">
      <c r="A96">
        <v>4063</v>
      </c>
      <c r="B96" t="s">
        <v>13</v>
      </c>
      <c r="C96" t="s">
        <v>26</v>
      </c>
      <c r="D96" t="s">
        <v>53</v>
      </c>
      <c r="E96" t="s">
        <v>28</v>
      </c>
      <c r="F96">
        <v>0</v>
      </c>
      <c r="H96">
        <v>0.38</v>
      </c>
      <c r="I96">
        <v>0</v>
      </c>
      <c r="K96" t="s">
        <v>17</v>
      </c>
      <c r="L96" t="s">
        <v>25</v>
      </c>
      <c r="M96">
        <v>-617.86</v>
      </c>
    </row>
    <row r="97" spans="1:13">
      <c r="A97">
        <v>4078</v>
      </c>
      <c r="B97" t="s">
        <v>19</v>
      </c>
      <c r="C97" t="s">
        <v>26</v>
      </c>
      <c r="D97" t="s">
        <v>53</v>
      </c>
      <c r="E97">
        <v>9</v>
      </c>
      <c r="H97">
        <v>0.56000000000000005</v>
      </c>
      <c r="I97">
        <v>0</v>
      </c>
      <c r="J97" s="1">
        <v>45658</v>
      </c>
      <c r="K97" t="s">
        <v>17</v>
      </c>
      <c r="L97" t="s">
        <v>25</v>
      </c>
      <c r="M97">
        <v>2742.28</v>
      </c>
    </row>
    <row r="98" spans="1:13">
      <c r="A98">
        <v>4090</v>
      </c>
      <c r="B98" t="s">
        <v>35</v>
      </c>
      <c r="C98" t="s">
        <v>26</v>
      </c>
      <c r="D98" t="s">
        <v>53</v>
      </c>
      <c r="E98" t="s">
        <v>28</v>
      </c>
      <c r="G98">
        <v>5109.51</v>
      </c>
      <c r="I98">
        <v>0</v>
      </c>
      <c r="J98" s="1">
        <v>45834</v>
      </c>
      <c r="K98" t="s">
        <v>22</v>
      </c>
      <c r="L98" t="s">
        <v>33</v>
      </c>
      <c r="M98">
        <v>-1164.28</v>
      </c>
    </row>
    <row r="99" spans="1:13">
      <c r="A99">
        <v>4092</v>
      </c>
      <c r="B99" t="s">
        <v>19</v>
      </c>
      <c r="C99" t="s">
        <v>26</v>
      </c>
      <c r="D99" t="s">
        <v>53</v>
      </c>
      <c r="E99" t="s">
        <v>32</v>
      </c>
      <c r="F99">
        <v>-1</v>
      </c>
      <c r="G99">
        <v>9861.7999999999993</v>
      </c>
      <c r="I99">
        <v>0</v>
      </c>
      <c r="J99" s="1">
        <v>45588</v>
      </c>
      <c r="K99" t="s">
        <v>17</v>
      </c>
      <c r="L99" t="s">
        <v>33</v>
      </c>
      <c r="M99">
        <v>48.02</v>
      </c>
    </row>
    <row r="100" spans="1:13">
      <c r="A100">
        <v>4116</v>
      </c>
      <c r="B100" t="s">
        <v>19</v>
      </c>
      <c r="C100" t="s">
        <v>26</v>
      </c>
      <c r="D100" t="s">
        <v>53</v>
      </c>
      <c r="E100">
        <v>9</v>
      </c>
      <c r="G100">
        <v>3854.22</v>
      </c>
      <c r="I100">
        <v>0</v>
      </c>
      <c r="J100" s="1">
        <v>45523</v>
      </c>
      <c r="K100" t="s">
        <v>17</v>
      </c>
      <c r="L100" t="s">
        <v>29</v>
      </c>
      <c r="M100">
        <v>-43.41</v>
      </c>
    </row>
    <row r="101" spans="1:13">
      <c r="A101">
        <v>4128</v>
      </c>
      <c r="B101" t="s">
        <v>19</v>
      </c>
      <c r="C101" t="s">
        <v>26</v>
      </c>
      <c r="D101" t="s">
        <v>53</v>
      </c>
      <c r="E101">
        <v>9</v>
      </c>
      <c r="G101">
        <v>2566.91</v>
      </c>
      <c r="H101">
        <v>0.08</v>
      </c>
      <c r="I101">
        <v>0</v>
      </c>
      <c r="K101" t="s">
        <v>17</v>
      </c>
      <c r="L101" t="s">
        <v>25</v>
      </c>
      <c r="M101">
        <v>1529.46</v>
      </c>
    </row>
    <row r="102" spans="1:13">
      <c r="A102">
        <v>4136</v>
      </c>
      <c r="B102" t="s">
        <v>13</v>
      </c>
      <c r="C102" t="s">
        <v>26</v>
      </c>
      <c r="D102" t="s">
        <v>53</v>
      </c>
      <c r="E102">
        <v>6</v>
      </c>
      <c r="I102">
        <v>0</v>
      </c>
      <c r="J102" s="1">
        <v>45612</v>
      </c>
      <c r="K102" t="s">
        <v>17</v>
      </c>
      <c r="L102" t="s">
        <v>33</v>
      </c>
      <c r="M102">
        <v>-105.03</v>
      </c>
    </row>
    <row r="103" spans="1:13">
      <c r="A103">
        <v>4160</v>
      </c>
      <c r="B103" t="s">
        <v>35</v>
      </c>
      <c r="C103" t="s">
        <v>26</v>
      </c>
      <c r="D103" t="s">
        <v>53</v>
      </c>
      <c r="G103">
        <v>6148.9</v>
      </c>
      <c r="I103">
        <v>0</v>
      </c>
      <c r="K103" t="s">
        <v>17</v>
      </c>
      <c r="L103" t="s">
        <v>33</v>
      </c>
      <c r="M103">
        <v>2664.48</v>
      </c>
    </row>
    <row r="104" spans="1:13">
      <c r="A104">
        <v>4183</v>
      </c>
      <c r="B104" t="s">
        <v>35</v>
      </c>
      <c r="C104" t="s">
        <v>26</v>
      </c>
      <c r="D104" t="s">
        <v>53</v>
      </c>
      <c r="E104">
        <v>11</v>
      </c>
      <c r="F104">
        <v>2</v>
      </c>
      <c r="G104">
        <v>8647.6299999999992</v>
      </c>
      <c r="I104">
        <v>0</v>
      </c>
      <c r="J104" s="1">
        <v>45739</v>
      </c>
      <c r="K104" t="s">
        <v>22</v>
      </c>
      <c r="L104" t="s">
        <v>29</v>
      </c>
      <c r="M104">
        <v>-443.83</v>
      </c>
    </row>
    <row r="105" spans="1:13">
      <c r="A105">
        <v>4259</v>
      </c>
      <c r="B105" t="s">
        <v>35</v>
      </c>
      <c r="C105" t="s">
        <v>26</v>
      </c>
      <c r="D105" t="s">
        <v>53</v>
      </c>
      <c r="E105" t="s">
        <v>28</v>
      </c>
      <c r="H105">
        <v>0.35</v>
      </c>
      <c r="I105">
        <v>0</v>
      </c>
      <c r="J105" s="1">
        <v>45191</v>
      </c>
      <c r="K105" t="s">
        <v>22</v>
      </c>
      <c r="L105" t="s">
        <v>36</v>
      </c>
      <c r="M105">
        <v>3351.25</v>
      </c>
    </row>
    <row r="106" spans="1:13">
      <c r="A106">
        <v>4264</v>
      </c>
      <c r="B106" t="s">
        <v>13</v>
      </c>
      <c r="C106" t="s">
        <v>26</v>
      </c>
      <c r="D106" t="s">
        <v>53</v>
      </c>
      <c r="E106" t="s">
        <v>16</v>
      </c>
      <c r="F106">
        <v>-1</v>
      </c>
      <c r="G106">
        <v>6012.55</v>
      </c>
      <c r="I106">
        <v>0</v>
      </c>
      <c r="J106" s="1">
        <v>45302</v>
      </c>
      <c r="K106" t="s">
        <v>17</v>
      </c>
      <c r="L106" t="s">
        <v>33</v>
      </c>
      <c r="M106">
        <v>783.79</v>
      </c>
    </row>
    <row r="107" spans="1:13">
      <c r="A107">
        <v>4323</v>
      </c>
      <c r="B107" t="s">
        <v>35</v>
      </c>
      <c r="C107" t="s">
        <v>26</v>
      </c>
      <c r="D107" t="s">
        <v>53</v>
      </c>
      <c r="E107" t="s">
        <v>16</v>
      </c>
      <c r="G107">
        <v>8526.42</v>
      </c>
      <c r="H107">
        <v>1.02</v>
      </c>
      <c r="I107">
        <v>0</v>
      </c>
      <c r="J107" s="1">
        <v>45591</v>
      </c>
      <c r="K107" t="s">
        <v>22</v>
      </c>
      <c r="L107" t="s">
        <v>33</v>
      </c>
      <c r="M107">
        <v>3573.83</v>
      </c>
    </row>
    <row r="108" spans="1:13">
      <c r="A108">
        <v>4326</v>
      </c>
      <c r="B108" t="s">
        <v>19</v>
      </c>
      <c r="C108" t="s">
        <v>26</v>
      </c>
      <c r="D108" t="s">
        <v>53</v>
      </c>
      <c r="E108" t="s">
        <v>32</v>
      </c>
      <c r="F108">
        <v>0</v>
      </c>
      <c r="G108">
        <v>9604.84</v>
      </c>
      <c r="H108">
        <v>0.31</v>
      </c>
      <c r="I108">
        <v>0</v>
      </c>
      <c r="J108" s="1">
        <v>45449</v>
      </c>
      <c r="K108" t="s">
        <v>22</v>
      </c>
      <c r="L108" t="s">
        <v>33</v>
      </c>
      <c r="M108">
        <v>-143.11000000000001</v>
      </c>
    </row>
    <row r="109" spans="1:13">
      <c r="A109">
        <v>4330</v>
      </c>
      <c r="B109" t="s">
        <v>13</v>
      </c>
      <c r="C109" t="s">
        <v>26</v>
      </c>
      <c r="D109" t="s">
        <v>53</v>
      </c>
      <c r="E109" t="s">
        <v>16</v>
      </c>
      <c r="F109">
        <v>1</v>
      </c>
      <c r="G109">
        <v>4087.76</v>
      </c>
      <c r="I109">
        <v>0</v>
      </c>
      <c r="J109" s="1">
        <v>45855</v>
      </c>
      <c r="K109" t="s">
        <v>22</v>
      </c>
      <c r="L109" t="s">
        <v>18</v>
      </c>
      <c r="M109">
        <v>-831.23</v>
      </c>
    </row>
    <row r="110" spans="1:13">
      <c r="A110">
        <v>4357</v>
      </c>
      <c r="B110" t="s">
        <v>19</v>
      </c>
      <c r="C110" t="s">
        <v>26</v>
      </c>
      <c r="D110" t="s">
        <v>53</v>
      </c>
      <c r="E110">
        <v>6</v>
      </c>
      <c r="G110">
        <v>7723.9</v>
      </c>
      <c r="I110">
        <v>0</v>
      </c>
      <c r="J110" s="1">
        <v>45684</v>
      </c>
      <c r="K110" t="s">
        <v>17</v>
      </c>
      <c r="L110" t="s">
        <v>29</v>
      </c>
      <c r="M110">
        <v>3626.91</v>
      </c>
    </row>
    <row r="111" spans="1:13">
      <c r="A111">
        <v>4379</v>
      </c>
      <c r="B111" t="s">
        <v>19</v>
      </c>
      <c r="C111" t="s">
        <v>26</v>
      </c>
      <c r="D111" t="s">
        <v>53</v>
      </c>
      <c r="E111">
        <v>9</v>
      </c>
      <c r="F111">
        <v>3</v>
      </c>
      <c r="I111">
        <v>0</v>
      </c>
      <c r="K111" t="s">
        <v>17</v>
      </c>
      <c r="L111" t="s">
        <v>40</v>
      </c>
      <c r="M111">
        <v>974.37</v>
      </c>
    </row>
    <row r="112" spans="1:13">
      <c r="A112">
        <v>4400</v>
      </c>
      <c r="B112" t="s">
        <v>19</v>
      </c>
      <c r="C112" t="s">
        <v>26</v>
      </c>
      <c r="D112" t="s">
        <v>53</v>
      </c>
      <c r="E112" t="s">
        <v>16</v>
      </c>
      <c r="F112">
        <v>4</v>
      </c>
      <c r="G112">
        <v>7798.57</v>
      </c>
      <c r="H112">
        <v>0.28000000000000003</v>
      </c>
      <c r="I112">
        <v>22459.88</v>
      </c>
      <c r="J112" s="1">
        <v>45804</v>
      </c>
      <c r="K112" t="s">
        <v>22</v>
      </c>
      <c r="L112" t="s">
        <v>43</v>
      </c>
      <c r="M112">
        <v>1334.4</v>
      </c>
    </row>
    <row r="113" spans="1:13">
      <c r="A113">
        <v>4411</v>
      </c>
      <c r="B113" t="s">
        <v>13</v>
      </c>
      <c r="C113" t="s">
        <v>26</v>
      </c>
      <c r="D113" t="s">
        <v>53</v>
      </c>
      <c r="E113" t="s">
        <v>16</v>
      </c>
      <c r="I113">
        <v>0</v>
      </c>
      <c r="K113" t="s">
        <v>22</v>
      </c>
      <c r="L113" t="s">
        <v>23</v>
      </c>
      <c r="M113">
        <v>3130.26</v>
      </c>
    </row>
    <row r="114" spans="1:13">
      <c r="A114">
        <v>4449</v>
      </c>
      <c r="B114" t="s">
        <v>35</v>
      </c>
      <c r="C114" t="s">
        <v>26</v>
      </c>
      <c r="D114" t="s">
        <v>53</v>
      </c>
      <c r="E114">
        <v>9</v>
      </c>
      <c r="F114">
        <v>0</v>
      </c>
      <c r="G114">
        <v>5053.29</v>
      </c>
      <c r="I114">
        <v>0</v>
      </c>
      <c r="J114" s="1">
        <v>45712</v>
      </c>
      <c r="K114" t="s">
        <v>22</v>
      </c>
      <c r="L114" t="s">
        <v>43</v>
      </c>
      <c r="M114">
        <v>3206.34</v>
      </c>
    </row>
    <row r="115" spans="1:13">
      <c r="A115">
        <v>4450</v>
      </c>
      <c r="B115" t="s">
        <v>35</v>
      </c>
      <c r="C115" t="s">
        <v>26</v>
      </c>
      <c r="D115" t="s">
        <v>53</v>
      </c>
      <c r="F115">
        <v>1</v>
      </c>
      <c r="G115">
        <v>4745.4799999999996</v>
      </c>
      <c r="I115">
        <v>0</v>
      </c>
      <c r="K115" t="s">
        <v>22</v>
      </c>
      <c r="L115" t="s">
        <v>25</v>
      </c>
      <c r="M115">
        <v>174.49</v>
      </c>
    </row>
    <row r="116" spans="1:13">
      <c r="A116">
        <v>2019</v>
      </c>
      <c r="B116" t="s">
        <v>35</v>
      </c>
      <c r="C116" t="s">
        <v>26</v>
      </c>
      <c r="D116" t="s">
        <v>53</v>
      </c>
      <c r="E116" t="s">
        <v>28</v>
      </c>
      <c r="F116">
        <v>-1</v>
      </c>
      <c r="G116">
        <v>2452.52</v>
      </c>
      <c r="H116">
        <v>0.12</v>
      </c>
      <c r="I116">
        <v>-2158.2199999999998</v>
      </c>
      <c r="J116" s="1">
        <v>45499</v>
      </c>
      <c r="K116" t="s">
        <v>22</v>
      </c>
      <c r="L116" t="s">
        <v>23</v>
      </c>
      <c r="M116">
        <v>-1199.45</v>
      </c>
    </row>
    <row r="117" spans="1:13">
      <c r="A117">
        <v>4467</v>
      </c>
      <c r="B117" t="s">
        <v>13</v>
      </c>
      <c r="C117" t="s">
        <v>26</v>
      </c>
      <c r="D117" t="s">
        <v>53</v>
      </c>
      <c r="E117" t="s">
        <v>32</v>
      </c>
      <c r="G117">
        <v>3918.43</v>
      </c>
      <c r="I117">
        <v>0</v>
      </c>
      <c r="J117" s="1">
        <v>45538</v>
      </c>
      <c r="K117" t="s">
        <v>22</v>
      </c>
      <c r="L117" t="s">
        <v>43</v>
      </c>
      <c r="M117">
        <v>2820.24</v>
      </c>
    </row>
    <row r="118" spans="1:13">
      <c r="A118">
        <v>4474</v>
      </c>
      <c r="B118" t="s">
        <v>19</v>
      </c>
      <c r="C118" t="s">
        <v>26</v>
      </c>
      <c r="D118" t="s">
        <v>53</v>
      </c>
      <c r="E118" t="s">
        <v>32</v>
      </c>
      <c r="G118">
        <v>8130.71</v>
      </c>
      <c r="I118">
        <v>0</v>
      </c>
      <c r="K118" t="s">
        <v>17</v>
      </c>
      <c r="L118" t="s">
        <v>25</v>
      </c>
      <c r="M118">
        <v>3536.87</v>
      </c>
    </row>
    <row r="119" spans="1:13">
      <c r="A119">
        <v>4478</v>
      </c>
      <c r="B119" t="s">
        <v>19</v>
      </c>
      <c r="C119" t="s">
        <v>26</v>
      </c>
      <c r="D119" t="s">
        <v>53</v>
      </c>
      <c r="F119">
        <v>4</v>
      </c>
      <c r="G119">
        <v>7748.38</v>
      </c>
      <c r="I119">
        <v>0</v>
      </c>
      <c r="K119" t="s">
        <v>22</v>
      </c>
      <c r="L119" t="s">
        <v>43</v>
      </c>
      <c r="M119">
        <v>3416.84</v>
      </c>
    </row>
    <row r="120" spans="1:13">
      <c r="A120">
        <v>4479</v>
      </c>
      <c r="B120" t="s">
        <v>13</v>
      </c>
      <c r="C120" t="s">
        <v>26</v>
      </c>
      <c r="D120" t="s">
        <v>53</v>
      </c>
      <c r="G120">
        <v>7530.67</v>
      </c>
      <c r="I120">
        <v>0</v>
      </c>
      <c r="J120" s="1">
        <v>45630</v>
      </c>
      <c r="K120" t="s">
        <v>17</v>
      </c>
      <c r="L120" t="s">
        <v>43</v>
      </c>
      <c r="M120">
        <v>3209.42</v>
      </c>
    </row>
    <row r="121" spans="1:13">
      <c r="A121">
        <v>4487</v>
      </c>
      <c r="B121" t="s">
        <v>35</v>
      </c>
      <c r="C121" t="s">
        <v>26</v>
      </c>
      <c r="D121" t="s">
        <v>53</v>
      </c>
      <c r="E121" t="s">
        <v>28</v>
      </c>
      <c r="G121">
        <v>9009.7099999999991</v>
      </c>
      <c r="H121">
        <v>0.4</v>
      </c>
      <c r="I121">
        <v>0</v>
      </c>
      <c r="J121" s="1">
        <v>45525</v>
      </c>
      <c r="K121" t="s">
        <v>22</v>
      </c>
      <c r="L121" t="s">
        <v>29</v>
      </c>
      <c r="M121">
        <v>-996.86</v>
      </c>
    </row>
    <row r="122" spans="1:13">
      <c r="A122">
        <v>4492</v>
      </c>
      <c r="B122" t="s">
        <v>35</v>
      </c>
      <c r="C122" t="s">
        <v>26</v>
      </c>
      <c r="D122" t="s">
        <v>53</v>
      </c>
      <c r="E122" t="s">
        <v>16</v>
      </c>
      <c r="I122">
        <v>0</v>
      </c>
      <c r="K122" t="s">
        <v>22</v>
      </c>
      <c r="L122" t="s">
        <v>25</v>
      </c>
      <c r="M122">
        <v>2397.23</v>
      </c>
    </row>
    <row r="123" spans="1:13">
      <c r="A123">
        <v>2015</v>
      </c>
      <c r="B123" t="s">
        <v>13</v>
      </c>
      <c r="C123" t="s">
        <v>41</v>
      </c>
      <c r="D123" t="s">
        <v>42</v>
      </c>
      <c r="G123">
        <v>3285.52</v>
      </c>
      <c r="I123">
        <v>0</v>
      </c>
      <c r="J123" s="1">
        <v>45808</v>
      </c>
      <c r="K123" t="s">
        <v>22</v>
      </c>
      <c r="L123" t="s">
        <v>43</v>
      </c>
      <c r="M123">
        <v>1193.21</v>
      </c>
    </row>
    <row r="124" spans="1:13">
      <c r="A124">
        <v>2016</v>
      </c>
      <c r="B124" t="s">
        <v>19</v>
      </c>
      <c r="C124" t="s">
        <v>41</v>
      </c>
      <c r="D124" t="s">
        <v>42</v>
      </c>
      <c r="E124" t="s">
        <v>16</v>
      </c>
      <c r="F124">
        <v>1</v>
      </c>
      <c r="G124">
        <v>9871.75</v>
      </c>
      <c r="H124">
        <v>0.3</v>
      </c>
      <c r="I124">
        <v>6910.22</v>
      </c>
      <c r="K124" t="s">
        <v>22</v>
      </c>
      <c r="L124" t="s">
        <v>40</v>
      </c>
      <c r="M124">
        <v>2452.69</v>
      </c>
    </row>
    <row r="125" spans="1:13">
      <c r="A125">
        <v>2017</v>
      </c>
      <c r="B125" t="s">
        <v>19</v>
      </c>
      <c r="C125" t="s">
        <v>41</v>
      </c>
      <c r="D125" t="s">
        <v>42</v>
      </c>
      <c r="E125">
        <v>9</v>
      </c>
      <c r="F125">
        <v>4</v>
      </c>
      <c r="I125">
        <v>0</v>
      </c>
      <c r="J125" s="1">
        <v>45733</v>
      </c>
      <c r="K125" t="s">
        <v>22</v>
      </c>
      <c r="L125" t="s">
        <v>33</v>
      </c>
      <c r="M125">
        <v>1946.24</v>
      </c>
    </row>
    <row r="126" spans="1:13">
      <c r="A126">
        <v>2034</v>
      </c>
      <c r="B126" t="s">
        <v>35</v>
      </c>
      <c r="C126" t="s">
        <v>41</v>
      </c>
      <c r="D126" t="s">
        <v>42</v>
      </c>
      <c r="E126">
        <v>6</v>
      </c>
      <c r="G126">
        <v>6235.71</v>
      </c>
      <c r="I126">
        <v>0</v>
      </c>
      <c r="J126" s="1">
        <v>45777</v>
      </c>
      <c r="K126" t="s">
        <v>22</v>
      </c>
      <c r="L126" t="s">
        <v>33</v>
      </c>
      <c r="M126">
        <v>-267.37</v>
      </c>
    </row>
    <row r="127" spans="1:13">
      <c r="A127">
        <v>2048</v>
      </c>
      <c r="B127" t="s">
        <v>19</v>
      </c>
      <c r="C127" t="s">
        <v>41</v>
      </c>
      <c r="D127" t="s">
        <v>42</v>
      </c>
      <c r="E127" t="s">
        <v>32</v>
      </c>
      <c r="I127">
        <v>0</v>
      </c>
      <c r="J127" s="1">
        <v>45592</v>
      </c>
      <c r="K127" t="s">
        <v>17</v>
      </c>
      <c r="L127" t="s">
        <v>36</v>
      </c>
      <c r="M127">
        <v>2875.86</v>
      </c>
    </row>
    <row r="128" spans="1:13">
      <c r="A128">
        <v>2051</v>
      </c>
      <c r="B128" t="s">
        <v>19</v>
      </c>
      <c r="C128" t="s">
        <v>41</v>
      </c>
      <c r="D128" t="s">
        <v>42</v>
      </c>
      <c r="E128" t="s">
        <v>32</v>
      </c>
      <c r="H128">
        <v>0.37</v>
      </c>
      <c r="I128">
        <v>0</v>
      </c>
      <c r="J128" s="1">
        <v>45296</v>
      </c>
      <c r="K128" t="s">
        <v>22</v>
      </c>
      <c r="L128" t="s">
        <v>33</v>
      </c>
      <c r="M128">
        <v>3135.98</v>
      </c>
    </row>
    <row r="129" spans="1:13">
      <c r="A129">
        <v>2062</v>
      </c>
      <c r="B129" t="s">
        <v>35</v>
      </c>
      <c r="C129" t="s">
        <v>41</v>
      </c>
      <c r="D129" t="s">
        <v>42</v>
      </c>
      <c r="F129">
        <v>2</v>
      </c>
      <c r="I129">
        <v>0</v>
      </c>
      <c r="J129" s="1">
        <v>45814</v>
      </c>
      <c r="K129" t="s">
        <v>17</v>
      </c>
      <c r="L129" t="s">
        <v>36</v>
      </c>
      <c r="M129">
        <v>1823.91</v>
      </c>
    </row>
    <row r="130" spans="1:13">
      <c r="A130">
        <v>2063</v>
      </c>
      <c r="B130" t="s">
        <v>19</v>
      </c>
      <c r="C130" t="s">
        <v>41</v>
      </c>
      <c r="D130" t="s">
        <v>42</v>
      </c>
      <c r="E130" t="s">
        <v>16</v>
      </c>
      <c r="F130">
        <v>1</v>
      </c>
      <c r="G130">
        <v>9751</v>
      </c>
      <c r="H130">
        <v>0.16</v>
      </c>
      <c r="I130">
        <v>8190.84</v>
      </c>
      <c r="J130" s="1">
        <v>45541</v>
      </c>
      <c r="K130" t="s">
        <v>22</v>
      </c>
      <c r="L130" t="s">
        <v>29</v>
      </c>
      <c r="M130">
        <v>1130.31</v>
      </c>
    </row>
    <row r="131" spans="1:13">
      <c r="A131">
        <v>2075</v>
      </c>
      <c r="B131" t="s">
        <v>13</v>
      </c>
      <c r="C131" t="s">
        <v>41</v>
      </c>
      <c r="D131" t="s">
        <v>42</v>
      </c>
      <c r="E131" t="s">
        <v>28</v>
      </c>
      <c r="F131">
        <v>4</v>
      </c>
      <c r="G131">
        <v>4251.74</v>
      </c>
      <c r="I131">
        <v>0</v>
      </c>
      <c r="J131" s="1">
        <v>45852</v>
      </c>
      <c r="K131" t="s">
        <v>17</v>
      </c>
      <c r="L131" t="s">
        <v>29</v>
      </c>
      <c r="M131">
        <v>2345.35</v>
      </c>
    </row>
    <row r="132" spans="1:13">
      <c r="A132">
        <v>2113</v>
      </c>
      <c r="B132" t="s">
        <v>19</v>
      </c>
      <c r="C132" t="s">
        <v>41</v>
      </c>
      <c r="D132" t="s">
        <v>42</v>
      </c>
      <c r="E132" t="s">
        <v>32</v>
      </c>
      <c r="G132">
        <v>3939.34</v>
      </c>
      <c r="I132">
        <v>0</v>
      </c>
      <c r="J132" s="1">
        <v>45279</v>
      </c>
      <c r="K132" t="s">
        <v>22</v>
      </c>
      <c r="L132" t="s">
        <v>29</v>
      </c>
      <c r="M132">
        <v>2918.93</v>
      </c>
    </row>
    <row r="133" spans="1:13">
      <c r="A133">
        <v>2139</v>
      </c>
      <c r="B133" t="s">
        <v>19</v>
      </c>
      <c r="C133" t="s">
        <v>41</v>
      </c>
      <c r="D133" t="s">
        <v>42</v>
      </c>
      <c r="E133" t="s">
        <v>16</v>
      </c>
      <c r="I133">
        <v>0</v>
      </c>
      <c r="J133" s="1">
        <v>45827</v>
      </c>
      <c r="K133" t="s">
        <v>22</v>
      </c>
      <c r="L133" t="s">
        <v>25</v>
      </c>
      <c r="M133">
        <v>-334.52</v>
      </c>
    </row>
    <row r="134" spans="1:13">
      <c r="A134">
        <v>2146</v>
      </c>
      <c r="B134" t="s">
        <v>13</v>
      </c>
      <c r="C134" t="s">
        <v>41</v>
      </c>
      <c r="D134" t="s">
        <v>42</v>
      </c>
      <c r="E134" t="s">
        <v>32</v>
      </c>
      <c r="H134">
        <v>1.1200000000000001</v>
      </c>
      <c r="I134">
        <v>0</v>
      </c>
      <c r="J134" s="1">
        <v>45703</v>
      </c>
      <c r="K134" t="s">
        <v>22</v>
      </c>
      <c r="L134" t="s">
        <v>25</v>
      </c>
      <c r="M134">
        <v>-908.85</v>
      </c>
    </row>
    <row r="135" spans="1:13">
      <c r="A135">
        <v>2200</v>
      </c>
      <c r="B135" t="s">
        <v>35</v>
      </c>
      <c r="C135" t="s">
        <v>41</v>
      </c>
      <c r="D135" t="s">
        <v>42</v>
      </c>
      <c r="E135">
        <v>9</v>
      </c>
      <c r="F135">
        <v>3</v>
      </c>
      <c r="G135">
        <v>5570.72</v>
      </c>
      <c r="I135">
        <v>0</v>
      </c>
      <c r="K135" t="s">
        <v>17</v>
      </c>
      <c r="L135" t="s">
        <v>33</v>
      </c>
      <c r="M135">
        <v>1513.76</v>
      </c>
    </row>
    <row r="136" spans="1:13">
      <c r="A136">
        <v>2219</v>
      </c>
      <c r="B136" t="s">
        <v>19</v>
      </c>
      <c r="C136" t="s">
        <v>41</v>
      </c>
      <c r="D136" t="s">
        <v>42</v>
      </c>
      <c r="E136" t="s">
        <v>16</v>
      </c>
      <c r="F136">
        <v>-1</v>
      </c>
      <c r="H136">
        <v>1.06</v>
      </c>
      <c r="I136">
        <v>0</v>
      </c>
      <c r="K136" t="s">
        <v>17</v>
      </c>
      <c r="L136" t="s">
        <v>18</v>
      </c>
      <c r="M136">
        <v>3305.72</v>
      </c>
    </row>
    <row r="137" spans="1:13">
      <c r="A137">
        <v>2240</v>
      </c>
      <c r="B137" t="s">
        <v>13</v>
      </c>
      <c r="C137" t="s">
        <v>41</v>
      </c>
      <c r="D137" t="s">
        <v>42</v>
      </c>
      <c r="E137" t="s">
        <v>16</v>
      </c>
      <c r="G137">
        <v>9520.5</v>
      </c>
      <c r="H137">
        <v>0.48</v>
      </c>
      <c r="I137">
        <v>0</v>
      </c>
      <c r="J137" s="1">
        <v>45679</v>
      </c>
      <c r="K137" t="s">
        <v>22</v>
      </c>
      <c r="L137" t="s">
        <v>43</v>
      </c>
      <c r="M137">
        <v>-928.85</v>
      </c>
    </row>
    <row r="138" spans="1:13">
      <c r="A138">
        <v>2046</v>
      </c>
      <c r="B138" t="s">
        <v>35</v>
      </c>
      <c r="C138" t="s">
        <v>41</v>
      </c>
      <c r="D138" t="s">
        <v>42</v>
      </c>
      <c r="F138">
        <v>2</v>
      </c>
      <c r="G138">
        <v>9593.65</v>
      </c>
      <c r="I138">
        <v>0</v>
      </c>
      <c r="J138" s="1">
        <v>45668</v>
      </c>
      <c r="K138" t="s">
        <v>17</v>
      </c>
      <c r="L138" t="s">
        <v>40</v>
      </c>
      <c r="M138">
        <v>1592.5</v>
      </c>
    </row>
    <row r="139" spans="1:13">
      <c r="A139">
        <v>2293</v>
      </c>
      <c r="B139" t="s">
        <v>19</v>
      </c>
      <c r="C139" t="s">
        <v>41</v>
      </c>
      <c r="D139" t="s">
        <v>42</v>
      </c>
      <c r="E139" t="s">
        <v>32</v>
      </c>
      <c r="F139">
        <v>3</v>
      </c>
      <c r="I139">
        <v>0</v>
      </c>
      <c r="J139" s="1">
        <v>45790</v>
      </c>
      <c r="K139" t="s">
        <v>22</v>
      </c>
      <c r="L139" t="s">
        <v>25</v>
      </c>
      <c r="M139">
        <v>2525.87</v>
      </c>
    </row>
    <row r="140" spans="1:13">
      <c r="A140">
        <v>2300</v>
      </c>
      <c r="B140" t="s">
        <v>35</v>
      </c>
      <c r="C140" t="s">
        <v>41</v>
      </c>
      <c r="D140" t="s">
        <v>42</v>
      </c>
      <c r="E140" t="s">
        <v>28</v>
      </c>
      <c r="F140">
        <v>3</v>
      </c>
      <c r="G140">
        <v>6331.64</v>
      </c>
      <c r="H140">
        <v>0.78</v>
      </c>
      <c r="I140">
        <v>4178.88</v>
      </c>
      <c r="J140" s="1">
        <v>45521</v>
      </c>
      <c r="K140" t="s">
        <v>22</v>
      </c>
      <c r="L140" t="s">
        <v>33</v>
      </c>
      <c r="M140">
        <v>3380.28</v>
      </c>
    </row>
    <row r="141" spans="1:13">
      <c r="A141">
        <v>2306</v>
      </c>
      <c r="B141" t="s">
        <v>13</v>
      </c>
      <c r="C141" t="s">
        <v>41</v>
      </c>
      <c r="D141" t="s">
        <v>42</v>
      </c>
      <c r="F141">
        <v>1</v>
      </c>
      <c r="G141">
        <v>8267.56</v>
      </c>
      <c r="H141">
        <v>0.28999999999999998</v>
      </c>
      <c r="I141">
        <v>5869.97</v>
      </c>
      <c r="J141" s="1">
        <v>45606</v>
      </c>
      <c r="K141" t="s">
        <v>22</v>
      </c>
      <c r="L141" t="s">
        <v>36</v>
      </c>
      <c r="M141">
        <v>476.25</v>
      </c>
    </row>
    <row r="142" spans="1:13">
      <c r="A142">
        <v>2356</v>
      </c>
      <c r="B142" t="s">
        <v>35</v>
      </c>
      <c r="C142" t="s">
        <v>41</v>
      </c>
      <c r="D142" t="s">
        <v>42</v>
      </c>
      <c r="E142" t="s">
        <v>28</v>
      </c>
      <c r="I142">
        <v>0</v>
      </c>
      <c r="J142" s="1">
        <v>45705</v>
      </c>
      <c r="K142" t="s">
        <v>22</v>
      </c>
      <c r="L142" t="s">
        <v>29</v>
      </c>
      <c r="M142">
        <v>543.26</v>
      </c>
    </row>
    <row r="143" spans="1:13">
      <c r="A143">
        <v>2396</v>
      </c>
      <c r="B143" t="s">
        <v>35</v>
      </c>
      <c r="C143" t="s">
        <v>41</v>
      </c>
      <c r="D143" t="s">
        <v>42</v>
      </c>
      <c r="E143" t="s">
        <v>28</v>
      </c>
      <c r="G143">
        <v>5967.92</v>
      </c>
      <c r="H143">
        <v>0.03</v>
      </c>
      <c r="I143">
        <v>0</v>
      </c>
      <c r="J143" s="1">
        <v>45817</v>
      </c>
      <c r="K143" t="s">
        <v>22</v>
      </c>
      <c r="L143" t="s">
        <v>29</v>
      </c>
      <c r="M143">
        <v>859.93</v>
      </c>
    </row>
    <row r="144" spans="1:13">
      <c r="A144">
        <v>2410</v>
      </c>
      <c r="B144" t="s">
        <v>13</v>
      </c>
      <c r="C144" t="s">
        <v>41</v>
      </c>
      <c r="D144" t="s">
        <v>42</v>
      </c>
      <c r="H144">
        <v>1.1100000000000001</v>
      </c>
      <c r="I144">
        <v>0</v>
      </c>
      <c r="J144" s="1">
        <v>45743</v>
      </c>
      <c r="K144" t="s">
        <v>22</v>
      </c>
      <c r="L144" t="s">
        <v>40</v>
      </c>
      <c r="M144">
        <v>1344.49</v>
      </c>
    </row>
    <row r="145" spans="1:13">
      <c r="A145">
        <v>2414</v>
      </c>
      <c r="B145" t="s">
        <v>19</v>
      </c>
      <c r="C145" t="s">
        <v>41</v>
      </c>
      <c r="D145" t="s">
        <v>42</v>
      </c>
      <c r="E145" t="s">
        <v>32</v>
      </c>
      <c r="G145">
        <v>8141.8</v>
      </c>
      <c r="I145">
        <v>0</v>
      </c>
      <c r="J145" s="1">
        <v>45316</v>
      </c>
      <c r="K145" t="s">
        <v>17</v>
      </c>
      <c r="L145" t="s">
        <v>23</v>
      </c>
      <c r="M145">
        <v>-829.35</v>
      </c>
    </row>
    <row r="146" spans="1:13">
      <c r="A146">
        <v>2424</v>
      </c>
      <c r="B146" t="s">
        <v>19</v>
      </c>
      <c r="C146" t="s">
        <v>41</v>
      </c>
      <c r="D146" t="s">
        <v>42</v>
      </c>
      <c r="E146">
        <v>10</v>
      </c>
      <c r="G146">
        <v>7634.65</v>
      </c>
      <c r="I146">
        <v>0</v>
      </c>
      <c r="K146" t="s">
        <v>17</v>
      </c>
      <c r="L146" t="s">
        <v>43</v>
      </c>
      <c r="M146">
        <v>1749.8</v>
      </c>
    </row>
    <row r="147" spans="1:13">
      <c r="A147">
        <v>2445</v>
      </c>
      <c r="B147" t="s">
        <v>19</v>
      </c>
      <c r="C147" t="s">
        <v>41</v>
      </c>
      <c r="D147" t="s">
        <v>42</v>
      </c>
      <c r="E147" t="s">
        <v>32</v>
      </c>
      <c r="I147">
        <v>0</v>
      </c>
      <c r="J147" s="1">
        <v>45628</v>
      </c>
      <c r="K147" t="s">
        <v>17</v>
      </c>
      <c r="L147" t="s">
        <v>43</v>
      </c>
      <c r="M147">
        <v>141.93</v>
      </c>
    </row>
    <row r="148" spans="1:13">
      <c r="A148">
        <v>2450</v>
      </c>
      <c r="B148" t="s">
        <v>35</v>
      </c>
      <c r="C148" t="s">
        <v>41</v>
      </c>
      <c r="D148" t="s">
        <v>42</v>
      </c>
      <c r="E148">
        <v>12</v>
      </c>
      <c r="G148">
        <v>7520.63</v>
      </c>
      <c r="I148">
        <v>0</v>
      </c>
      <c r="J148" s="1">
        <v>45857</v>
      </c>
      <c r="K148" t="s">
        <v>17</v>
      </c>
      <c r="L148" t="s">
        <v>43</v>
      </c>
      <c r="M148">
        <v>1786.43</v>
      </c>
    </row>
    <row r="149" spans="1:13">
      <c r="A149">
        <v>2459</v>
      </c>
      <c r="B149" t="s">
        <v>13</v>
      </c>
      <c r="C149" t="s">
        <v>41</v>
      </c>
      <c r="D149" t="s">
        <v>42</v>
      </c>
      <c r="E149" t="s">
        <v>16</v>
      </c>
      <c r="G149">
        <v>3572.52</v>
      </c>
      <c r="I149">
        <v>0</v>
      </c>
      <c r="J149" s="1">
        <v>45402</v>
      </c>
      <c r="K149" t="s">
        <v>22</v>
      </c>
      <c r="L149" t="s">
        <v>43</v>
      </c>
      <c r="M149">
        <v>-404.04</v>
      </c>
    </row>
    <row r="150" spans="1:13">
      <c r="A150">
        <v>2497</v>
      </c>
      <c r="B150" t="s">
        <v>13</v>
      </c>
      <c r="C150" t="s">
        <v>41</v>
      </c>
      <c r="D150" t="s">
        <v>42</v>
      </c>
      <c r="E150" t="s">
        <v>32</v>
      </c>
      <c r="F150">
        <v>1</v>
      </c>
      <c r="I150">
        <v>0</v>
      </c>
      <c r="J150" s="1">
        <v>45259</v>
      </c>
      <c r="K150" t="s">
        <v>17</v>
      </c>
      <c r="L150" t="s">
        <v>25</v>
      </c>
      <c r="M150">
        <v>2592.98</v>
      </c>
    </row>
    <row r="151" spans="1:13">
      <c r="A151">
        <v>2514</v>
      </c>
      <c r="B151" t="s">
        <v>13</v>
      </c>
      <c r="C151" t="s">
        <v>41</v>
      </c>
      <c r="D151" t="s">
        <v>42</v>
      </c>
      <c r="E151" t="s">
        <v>16</v>
      </c>
      <c r="F151">
        <v>1</v>
      </c>
      <c r="I151">
        <v>0</v>
      </c>
      <c r="J151" s="1">
        <v>45803</v>
      </c>
      <c r="K151" t="s">
        <v>17</v>
      </c>
      <c r="L151" t="s">
        <v>18</v>
      </c>
      <c r="M151">
        <v>1790.41</v>
      </c>
    </row>
    <row r="152" spans="1:13">
      <c r="A152">
        <v>2518</v>
      </c>
      <c r="B152" t="s">
        <v>19</v>
      </c>
      <c r="C152" t="s">
        <v>41</v>
      </c>
      <c r="D152" t="s">
        <v>42</v>
      </c>
      <c r="E152" t="s">
        <v>28</v>
      </c>
      <c r="H152">
        <v>1.03</v>
      </c>
      <c r="I152">
        <v>0</v>
      </c>
      <c r="J152" s="1">
        <v>45476</v>
      </c>
      <c r="K152" t="s">
        <v>22</v>
      </c>
      <c r="L152" t="s">
        <v>33</v>
      </c>
      <c r="M152">
        <v>-703.61</v>
      </c>
    </row>
    <row r="153" spans="1:13">
      <c r="A153">
        <v>2569</v>
      </c>
      <c r="B153" t="s">
        <v>19</v>
      </c>
      <c r="C153" t="s">
        <v>41</v>
      </c>
      <c r="D153" t="s">
        <v>42</v>
      </c>
      <c r="E153" t="s">
        <v>28</v>
      </c>
      <c r="F153">
        <v>2</v>
      </c>
      <c r="G153">
        <v>9605.11</v>
      </c>
      <c r="H153">
        <v>0.88</v>
      </c>
      <c r="I153">
        <v>2305.23</v>
      </c>
      <c r="J153" s="1">
        <v>45528</v>
      </c>
      <c r="K153" t="s">
        <v>17</v>
      </c>
      <c r="L153" t="s">
        <v>40</v>
      </c>
      <c r="M153">
        <v>128.88999999999999</v>
      </c>
    </row>
    <row r="154" spans="1:13">
      <c r="A154">
        <v>2570</v>
      </c>
      <c r="B154" t="s">
        <v>35</v>
      </c>
      <c r="C154" t="s">
        <v>41</v>
      </c>
      <c r="D154" t="s">
        <v>42</v>
      </c>
      <c r="E154" t="s">
        <v>28</v>
      </c>
      <c r="I154">
        <v>0</v>
      </c>
      <c r="J154" s="1">
        <v>45738</v>
      </c>
      <c r="K154" t="s">
        <v>17</v>
      </c>
      <c r="L154" t="s">
        <v>18</v>
      </c>
      <c r="M154">
        <v>2986.69</v>
      </c>
    </row>
    <row r="155" spans="1:13">
      <c r="A155">
        <v>2633</v>
      </c>
      <c r="B155" t="s">
        <v>13</v>
      </c>
      <c r="C155" t="s">
        <v>41</v>
      </c>
      <c r="D155" t="s">
        <v>42</v>
      </c>
      <c r="E155">
        <v>10</v>
      </c>
      <c r="F155">
        <v>0</v>
      </c>
      <c r="H155">
        <v>0.71</v>
      </c>
      <c r="I155">
        <v>0</v>
      </c>
      <c r="J155" s="1">
        <v>45821</v>
      </c>
      <c r="K155" t="s">
        <v>17</v>
      </c>
      <c r="L155" t="s">
        <v>18</v>
      </c>
      <c r="M155">
        <v>3634.35</v>
      </c>
    </row>
    <row r="156" spans="1:13">
      <c r="A156">
        <v>2651</v>
      </c>
      <c r="B156" t="s">
        <v>13</v>
      </c>
      <c r="C156" t="s">
        <v>41</v>
      </c>
      <c r="D156" t="s">
        <v>42</v>
      </c>
      <c r="E156" t="s">
        <v>28</v>
      </c>
      <c r="F156">
        <v>1</v>
      </c>
      <c r="I156">
        <v>0</v>
      </c>
      <c r="J156" s="1">
        <v>45592</v>
      </c>
      <c r="K156" t="s">
        <v>17</v>
      </c>
      <c r="L156" t="s">
        <v>43</v>
      </c>
      <c r="M156">
        <v>-819.33</v>
      </c>
    </row>
    <row r="157" spans="1:13">
      <c r="A157">
        <v>2652</v>
      </c>
      <c r="B157" t="s">
        <v>19</v>
      </c>
      <c r="C157" t="s">
        <v>41</v>
      </c>
      <c r="D157" t="s">
        <v>42</v>
      </c>
      <c r="F157">
        <v>2</v>
      </c>
      <c r="H157">
        <v>1.08</v>
      </c>
      <c r="I157">
        <v>0</v>
      </c>
      <c r="J157" s="1">
        <v>45757</v>
      </c>
      <c r="K157" t="s">
        <v>17</v>
      </c>
      <c r="L157" t="s">
        <v>33</v>
      </c>
      <c r="M157">
        <v>-240.8</v>
      </c>
    </row>
    <row r="158" spans="1:13">
      <c r="A158">
        <v>2695</v>
      </c>
      <c r="B158" t="s">
        <v>35</v>
      </c>
      <c r="C158" t="s">
        <v>41</v>
      </c>
      <c r="D158" t="s">
        <v>42</v>
      </c>
      <c r="E158" t="s">
        <v>28</v>
      </c>
      <c r="F158">
        <v>-1</v>
      </c>
      <c r="I158">
        <v>0</v>
      </c>
      <c r="J158" s="1">
        <v>45577</v>
      </c>
      <c r="K158" t="s">
        <v>17</v>
      </c>
      <c r="L158" t="s">
        <v>40</v>
      </c>
      <c r="M158">
        <v>3234.28</v>
      </c>
    </row>
    <row r="159" spans="1:13">
      <c r="A159">
        <v>2697</v>
      </c>
      <c r="B159" t="s">
        <v>35</v>
      </c>
      <c r="C159" t="s">
        <v>41</v>
      </c>
      <c r="D159" t="s">
        <v>42</v>
      </c>
      <c r="E159" t="s">
        <v>16</v>
      </c>
      <c r="F159">
        <v>-1</v>
      </c>
      <c r="H159">
        <v>0.09</v>
      </c>
      <c r="I159">
        <v>0</v>
      </c>
      <c r="J159" s="1">
        <v>45833</v>
      </c>
      <c r="K159" t="s">
        <v>17</v>
      </c>
      <c r="L159" t="s">
        <v>33</v>
      </c>
      <c r="M159">
        <v>681.86</v>
      </c>
    </row>
    <row r="160" spans="1:13">
      <c r="A160">
        <v>2746</v>
      </c>
      <c r="B160" t="s">
        <v>19</v>
      </c>
      <c r="C160" t="s">
        <v>41</v>
      </c>
      <c r="D160" t="s">
        <v>42</v>
      </c>
      <c r="E160" t="s">
        <v>28</v>
      </c>
      <c r="F160">
        <v>-1</v>
      </c>
      <c r="G160">
        <v>9795.69</v>
      </c>
      <c r="I160">
        <v>0</v>
      </c>
      <c r="J160" s="1">
        <v>45556</v>
      </c>
      <c r="K160" t="s">
        <v>17</v>
      </c>
      <c r="L160" t="s">
        <v>25</v>
      </c>
      <c r="M160">
        <v>1044.46</v>
      </c>
    </row>
    <row r="161" spans="1:13">
      <c r="A161">
        <v>2751</v>
      </c>
      <c r="B161" t="s">
        <v>35</v>
      </c>
      <c r="C161" t="s">
        <v>41</v>
      </c>
      <c r="D161" t="s">
        <v>42</v>
      </c>
      <c r="E161" t="s">
        <v>32</v>
      </c>
      <c r="G161">
        <v>4776.83</v>
      </c>
      <c r="I161">
        <v>0</v>
      </c>
      <c r="J161" s="1">
        <v>45725</v>
      </c>
      <c r="K161" t="s">
        <v>22</v>
      </c>
      <c r="L161" t="s">
        <v>33</v>
      </c>
      <c r="M161">
        <v>2857.99</v>
      </c>
    </row>
    <row r="162" spans="1:13">
      <c r="A162">
        <v>2777</v>
      </c>
      <c r="B162" t="s">
        <v>13</v>
      </c>
      <c r="C162" t="s">
        <v>41</v>
      </c>
      <c r="D162" t="s">
        <v>42</v>
      </c>
      <c r="E162" t="s">
        <v>32</v>
      </c>
      <c r="G162">
        <v>9062.25</v>
      </c>
      <c r="I162">
        <v>0</v>
      </c>
      <c r="K162" t="s">
        <v>22</v>
      </c>
      <c r="L162" t="s">
        <v>43</v>
      </c>
      <c r="M162">
        <v>-9.69</v>
      </c>
    </row>
    <row r="163" spans="1:13">
      <c r="A163">
        <v>2824</v>
      </c>
      <c r="B163" t="s">
        <v>35</v>
      </c>
      <c r="C163" t="s">
        <v>41</v>
      </c>
      <c r="D163" t="s">
        <v>42</v>
      </c>
      <c r="E163" t="s">
        <v>28</v>
      </c>
      <c r="F163">
        <v>4</v>
      </c>
      <c r="G163">
        <v>5123.3500000000004</v>
      </c>
      <c r="I163">
        <v>0</v>
      </c>
      <c r="J163" s="1">
        <v>45598</v>
      </c>
      <c r="K163" t="s">
        <v>17</v>
      </c>
      <c r="L163" t="s">
        <v>25</v>
      </c>
      <c r="M163">
        <v>1620.37</v>
      </c>
    </row>
    <row r="164" spans="1:13">
      <c r="A164">
        <v>2827</v>
      </c>
      <c r="B164" t="s">
        <v>35</v>
      </c>
      <c r="C164" t="s">
        <v>41</v>
      </c>
      <c r="D164" t="s">
        <v>42</v>
      </c>
      <c r="E164" t="s">
        <v>28</v>
      </c>
      <c r="F164">
        <v>0</v>
      </c>
      <c r="G164">
        <v>4278.28</v>
      </c>
      <c r="H164">
        <v>1.17</v>
      </c>
      <c r="I164">
        <v>0</v>
      </c>
      <c r="J164" s="1">
        <v>45684</v>
      </c>
      <c r="K164" t="s">
        <v>22</v>
      </c>
      <c r="L164" t="s">
        <v>37</v>
      </c>
      <c r="M164">
        <v>860.32</v>
      </c>
    </row>
    <row r="165" spans="1:13">
      <c r="A165">
        <v>2830</v>
      </c>
      <c r="B165" t="s">
        <v>35</v>
      </c>
      <c r="C165" t="s">
        <v>41</v>
      </c>
      <c r="D165" t="s">
        <v>42</v>
      </c>
      <c r="F165">
        <v>-1</v>
      </c>
      <c r="G165">
        <v>8572.48</v>
      </c>
      <c r="H165">
        <v>0.88</v>
      </c>
      <c r="I165">
        <v>-1028.7</v>
      </c>
      <c r="K165" t="s">
        <v>17</v>
      </c>
      <c r="L165" t="s">
        <v>33</v>
      </c>
      <c r="M165">
        <v>1221.0899999999999</v>
      </c>
    </row>
    <row r="166" spans="1:13">
      <c r="A166">
        <v>2838</v>
      </c>
      <c r="B166" t="s">
        <v>19</v>
      </c>
      <c r="C166" t="s">
        <v>41</v>
      </c>
      <c r="D166" t="s">
        <v>42</v>
      </c>
      <c r="E166" t="s">
        <v>32</v>
      </c>
      <c r="F166">
        <v>4</v>
      </c>
      <c r="G166">
        <v>8605.73</v>
      </c>
      <c r="I166">
        <v>0</v>
      </c>
      <c r="J166" s="1">
        <v>45665</v>
      </c>
      <c r="K166" t="s">
        <v>22</v>
      </c>
      <c r="L166" t="s">
        <v>29</v>
      </c>
      <c r="M166">
        <v>-990.99</v>
      </c>
    </row>
    <row r="167" spans="1:13">
      <c r="A167">
        <v>2855</v>
      </c>
      <c r="B167" t="s">
        <v>13</v>
      </c>
      <c r="C167" t="s">
        <v>41</v>
      </c>
      <c r="D167" t="s">
        <v>42</v>
      </c>
      <c r="G167">
        <v>2809.8</v>
      </c>
      <c r="I167">
        <v>0</v>
      </c>
      <c r="J167" s="1">
        <v>45767</v>
      </c>
      <c r="K167" t="s">
        <v>17</v>
      </c>
      <c r="L167" t="s">
        <v>25</v>
      </c>
      <c r="M167">
        <v>-425.73</v>
      </c>
    </row>
    <row r="168" spans="1:13">
      <c r="A168">
        <v>2880</v>
      </c>
      <c r="B168" t="s">
        <v>13</v>
      </c>
      <c r="C168" t="s">
        <v>41</v>
      </c>
      <c r="D168" t="s">
        <v>42</v>
      </c>
      <c r="E168">
        <v>9</v>
      </c>
      <c r="F168">
        <v>0</v>
      </c>
      <c r="G168">
        <v>8132.33</v>
      </c>
      <c r="H168">
        <v>0.63</v>
      </c>
      <c r="I168">
        <v>0</v>
      </c>
      <c r="J168" s="1">
        <v>45796</v>
      </c>
      <c r="K168" t="s">
        <v>22</v>
      </c>
      <c r="L168" t="s">
        <v>33</v>
      </c>
      <c r="M168">
        <v>191.67</v>
      </c>
    </row>
    <row r="169" spans="1:13">
      <c r="A169">
        <v>2930</v>
      </c>
      <c r="B169" t="s">
        <v>19</v>
      </c>
      <c r="C169" t="s">
        <v>41</v>
      </c>
      <c r="D169" t="s">
        <v>42</v>
      </c>
      <c r="E169" t="s">
        <v>28</v>
      </c>
      <c r="H169">
        <v>0.56999999999999995</v>
      </c>
      <c r="I169">
        <v>0</v>
      </c>
      <c r="J169" s="1">
        <v>45646</v>
      </c>
      <c r="K169" t="s">
        <v>22</v>
      </c>
      <c r="L169" t="s">
        <v>36</v>
      </c>
      <c r="M169">
        <v>819.42</v>
      </c>
    </row>
    <row r="170" spans="1:13">
      <c r="A170">
        <v>2939</v>
      </c>
      <c r="B170" t="s">
        <v>19</v>
      </c>
      <c r="C170" t="s">
        <v>41</v>
      </c>
      <c r="D170" t="s">
        <v>42</v>
      </c>
      <c r="E170" t="s">
        <v>32</v>
      </c>
      <c r="F170">
        <v>4</v>
      </c>
      <c r="G170">
        <v>6858.76</v>
      </c>
      <c r="I170">
        <v>0</v>
      </c>
      <c r="K170" t="s">
        <v>22</v>
      </c>
      <c r="L170" t="s">
        <v>25</v>
      </c>
      <c r="M170">
        <v>639.03</v>
      </c>
    </row>
    <row r="171" spans="1:13">
      <c r="A171">
        <v>2970</v>
      </c>
      <c r="B171" t="s">
        <v>35</v>
      </c>
      <c r="C171" t="s">
        <v>41</v>
      </c>
      <c r="D171" t="s">
        <v>42</v>
      </c>
      <c r="I171">
        <v>0</v>
      </c>
      <c r="K171" t="s">
        <v>17</v>
      </c>
      <c r="L171" t="s">
        <v>18</v>
      </c>
      <c r="M171">
        <v>-617.91</v>
      </c>
    </row>
    <row r="172" spans="1:13">
      <c r="A172">
        <v>2996</v>
      </c>
      <c r="B172" t="s">
        <v>19</v>
      </c>
      <c r="C172" t="s">
        <v>41</v>
      </c>
      <c r="D172" t="s">
        <v>42</v>
      </c>
      <c r="E172">
        <v>11</v>
      </c>
      <c r="I172">
        <v>0</v>
      </c>
      <c r="J172" s="1">
        <v>45839</v>
      </c>
      <c r="K172" t="s">
        <v>17</v>
      </c>
      <c r="L172" t="s">
        <v>29</v>
      </c>
      <c r="M172">
        <v>3753.82</v>
      </c>
    </row>
    <row r="173" spans="1:13">
      <c r="A173">
        <v>3046</v>
      </c>
      <c r="B173" t="s">
        <v>35</v>
      </c>
      <c r="C173" t="s">
        <v>41</v>
      </c>
      <c r="D173" t="s">
        <v>42</v>
      </c>
      <c r="E173">
        <v>11</v>
      </c>
      <c r="G173">
        <v>4597.2299999999996</v>
      </c>
      <c r="I173">
        <v>0</v>
      </c>
      <c r="J173" s="1">
        <v>45803</v>
      </c>
      <c r="K173" t="s">
        <v>17</v>
      </c>
      <c r="L173" t="s">
        <v>18</v>
      </c>
      <c r="M173">
        <v>3277.67</v>
      </c>
    </row>
    <row r="174" spans="1:13">
      <c r="A174">
        <v>3091</v>
      </c>
      <c r="B174" t="s">
        <v>19</v>
      </c>
      <c r="C174" t="s">
        <v>41</v>
      </c>
      <c r="D174" t="s">
        <v>42</v>
      </c>
      <c r="F174">
        <v>1</v>
      </c>
      <c r="G174">
        <v>8666.84</v>
      </c>
      <c r="H174">
        <v>0.3</v>
      </c>
      <c r="I174">
        <v>6066.79</v>
      </c>
      <c r="J174" s="1">
        <v>45701</v>
      </c>
      <c r="K174" t="s">
        <v>17</v>
      </c>
      <c r="L174" t="s">
        <v>37</v>
      </c>
      <c r="M174">
        <v>204.77</v>
      </c>
    </row>
    <row r="175" spans="1:13">
      <c r="A175">
        <v>3111</v>
      </c>
      <c r="B175" t="s">
        <v>19</v>
      </c>
      <c r="C175" t="s">
        <v>41</v>
      </c>
      <c r="D175" t="s">
        <v>42</v>
      </c>
      <c r="E175" t="s">
        <v>32</v>
      </c>
      <c r="F175">
        <v>3</v>
      </c>
      <c r="I175">
        <v>0</v>
      </c>
      <c r="K175" t="s">
        <v>22</v>
      </c>
      <c r="L175" t="s">
        <v>37</v>
      </c>
      <c r="M175">
        <v>2732.23</v>
      </c>
    </row>
    <row r="176" spans="1:13">
      <c r="A176">
        <v>3117</v>
      </c>
      <c r="B176" t="s">
        <v>35</v>
      </c>
      <c r="C176" t="s">
        <v>41</v>
      </c>
      <c r="D176" t="s">
        <v>42</v>
      </c>
      <c r="E176" t="s">
        <v>16</v>
      </c>
      <c r="G176">
        <v>6435.2</v>
      </c>
      <c r="I176">
        <v>0</v>
      </c>
      <c r="J176" s="1">
        <v>45556</v>
      </c>
      <c r="K176" t="s">
        <v>22</v>
      </c>
      <c r="L176" t="s">
        <v>33</v>
      </c>
      <c r="M176">
        <v>-1181.06</v>
      </c>
    </row>
    <row r="177" spans="1:13">
      <c r="A177">
        <v>3122</v>
      </c>
      <c r="B177" t="s">
        <v>19</v>
      </c>
      <c r="C177" t="s">
        <v>41</v>
      </c>
      <c r="D177" t="s">
        <v>42</v>
      </c>
      <c r="E177">
        <v>8</v>
      </c>
      <c r="F177">
        <v>1</v>
      </c>
      <c r="G177">
        <v>5835.6</v>
      </c>
      <c r="H177">
        <v>1.04</v>
      </c>
      <c r="I177">
        <v>-233.42</v>
      </c>
      <c r="K177" t="s">
        <v>17</v>
      </c>
      <c r="L177" t="s">
        <v>43</v>
      </c>
      <c r="M177">
        <v>-1197.5999999999999</v>
      </c>
    </row>
    <row r="178" spans="1:13">
      <c r="A178">
        <v>3130</v>
      </c>
      <c r="B178" t="s">
        <v>35</v>
      </c>
      <c r="C178" t="s">
        <v>41</v>
      </c>
      <c r="D178" t="s">
        <v>42</v>
      </c>
      <c r="E178" t="s">
        <v>32</v>
      </c>
      <c r="G178">
        <v>3015.02</v>
      </c>
      <c r="I178">
        <v>0</v>
      </c>
      <c r="J178" s="1">
        <v>45793</v>
      </c>
      <c r="K178" t="s">
        <v>17</v>
      </c>
      <c r="L178" t="s">
        <v>29</v>
      </c>
      <c r="M178">
        <v>2868.91</v>
      </c>
    </row>
    <row r="179" spans="1:13">
      <c r="A179">
        <v>3134</v>
      </c>
      <c r="B179" t="s">
        <v>35</v>
      </c>
      <c r="C179" t="s">
        <v>41</v>
      </c>
      <c r="D179" t="s">
        <v>42</v>
      </c>
      <c r="E179" t="s">
        <v>28</v>
      </c>
      <c r="H179">
        <v>0.19</v>
      </c>
      <c r="I179">
        <v>0</v>
      </c>
      <c r="J179" s="1">
        <v>45791</v>
      </c>
      <c r="K179" t="s">
        <v>22</v>
      </c>
      <c r="L179" t="s">
        <v>33</v>
      </c>
      <c r="M179">
        <v>31.3</v>
      </c>
    </row>
    <row r="180" spans="1:13">
      <c r="A180">
        <v>3145</v>
      </c>
      <c r="B180" t="s">
        <v>19</v>
      </c>
      <c r="C180" t="s">
        <v>41</v>
      </c>
      <c r="D180" t="s">
        <v>42</v>
      </c>
      <c r="E180">
        <v>9</v>
      </c>
      <c r="G180">
        <v>3427.03</v>
      </c>
      <c r="H180">
        <v>0.37</v>
      </c>
      <c r="I180">
        <v>0</v>
      </c>
      <c r="J180" s="1">
        <v>45690</v>
      </c>
      <c r="K180" t="s">
        <v>22</v>
      </c>
      <c r="L180" t="s">
        <v>29</v>
      </c>
      <c r="M180">
        <v>2527.96</v>
      </c>
    </row>
    <row r="181" spans="1:13">
      <c r="A181">
        <v>3160</v>
      </c>
      <c r="B181" t="s">
        <v>19</v>
      </c>
      <c r="C181" t="s">
        <v>41</v>
      </c>
      <c r="D181" t="s">
        <v>42</v>
      </c>
      <c r="E181" t="s">
        <v>16</v>
      </c>
      <c r="I181">
        <v>0</v>
      </c>
      <c r="J181" s="1">
        <v>45498</v>
      </c>
      <c r="K181" t="s">
        <v>22</v>
      </c>
      <c r="L181" t="s">
        <v>33</v>
      </c>
      <c r="M181">
        <v>888.87</v>
      </c>
    </row>
    <row r="182" spans="1:13">
      <c r="A182">
        <v>3216</v>
      </c>
      <c r="B182" t="s">
        <v>35</v>
      </c>
      <c r="C182" t="s">
        <v>41</v>
      </c>
      <c r="D182" t="s">
        <v>42</v>
      </c>
      <c r="E182" t="s">
        <v>32</v>
      </c>
      <c r="I182">
        <v>0</v>
      </c>
      <c r="J182" s="1">
        <v>45152</v>
      </c>
      <c r="K182" t="s">
        <v>17</v>
      </c>
      <c r="L182" t="s">
        <v>25</v>
      </c>
      <c r="M182">
        <v>2508.13</v>
      </c>
    </row>
    <row r="183" spans="1:13">
      <c r="A183">
        <v>3219</v>
      </c>
      <c r="B183" t="s">
        <v>19</v>
      </c>
      <c r="C183" t="s">
        <v>41</v>
      </c>
      <c r="D183" t="s">
        <v>42</v>
      </c>
      <c r="E183" t="s">
        <v>32</v>
      </c>
      <c r="G183">
        <v>2277.83</v>
      </c>
      <c r="H183">
        <v>1.04</v>
      </c>
      <c r="I183">
        <v>0</v>
      </c>
      <c r="J183" s="1">
        <v>45733</v>
      </c>
      <c r="K183" t="s">
        <v>17</v>
      </c>
      <c r="L183" t="s">
        <v>33</v>
      </c>
      <c r="M183">
        <v>1151.76</v>
      </c>
    </row>
    <row r="184" spans="1:13">
      <c r="A184">
        <v>3222</v>
      </c>
      <c r="B184" t="s">
        <v>13</v>
      </c>
      <c r="C184" t="s">
        <v>41</v>
      </c>
      <c r="D184" t="s">
        <v>42</v>
      </c>
      <c r="E184" t="s">
        <v>32</v>
      </c>
      <c r="F184">
        <v>-1</v>
      </c>
      <c r="G184">
        <v>5300.32</v>
      </c>
      <c r="I184">
        <v>0</v>
      </c>
      <c r="J184" s="1">
        <v>45573</v>
      </c>
      <c r="K184" t="s">
        <v>17</v>
      </c>
      <c r="L184" t="s">
        <v>36</v>
      </c>
      <c r="M184">
        <v>2593.48</v>
      </c>
    </row>
    <row r="185" spans="1:13">
      <c r="A185">
        <v>3255</v>
      </c>
      <c r="B185" t="s">
        <v>13</v>
      </c>
      <c r="C185" t="s">
        <v>41</v>
      </c>
      <c r="D185" t="s">
        <v>42</v>
      </c>
      <c r="E185" t="s">
        <v>32</v>
      </c>
      <c r="F185">
        <v>-1</v>
      </c>
      <c r="G185">
        <v>6975.67</v>
      </c>
      <c r="I185">
        <v>0</v>
      </c>
      <c r="J185" s="1">
        <v>45718</v>
      </c>
      <c r="K185" t="s">
        <v>17</v>
      </c>
      <c r="L185" t="s">
        <v>36</v>
      </c>
      <c r="M185">
        <v>960.65</v>
      </c>
    </row>
    <row r="186" spans="1:13">
      <c r="A186">
        <v>3261</v>
      </c>
      <c r="B186" t="s">
        <v>35</v>
      </c>
      <c r="C186" t="s">
        <v>41</v>
      </c>
      <c r="D186" t="s">
        <v>42</v>
      </c>
      <c r="E186" t="s">
        <v>32</v>
      </c>
      <c r="I186">
        <v>0</v>
      </c>
      <c r="J186" s="1">
        <v>45622</v>
      </c>
      <c r="K186" t="s">
        <v>17</v>
      </c>
      <c r="L186" t="s">
        <v>23</v>
      </c>
      <c r="M186">
        <v>472.79</v>
      </c>
    </row>
    <row r="187" spans="1:13">
      <c r="A187">
        <v>3282</v>
      </c>
      <c r="B187" t="s">
        <v>13</v>
      </c>
      <c r="C187" t="s">
        <v>41</v>
      </c>
      <c r="D187" t="s">
        <v>42</v>
      </c>
      <c r="E187" t="s">
        <v>32</v>
      </c>
      <c r="F187">
        <v>4</v>
      </c>
      <c r="H187">
        <v>0.23</v>
      </c>
      <c r="I187">
        <v>0</v>
      </c>
      <c r="J187" s="1">
        <v>45431</v>
      </c>
      <c r="K187" t="s">
        <v>22</v>
      </c>
      <c r="L187" t="s">
        <v>33</v>
      </c>
      <c r="M187">
        <v>-190.17</v>
      </c>
    </row>
    <row r="188" spans="1:13">
      <c r="A188">
        <v>3300</v>
      </c>
      <c r="B188" t="s">
        <v>19</v>
      </c>
      <c r="C188" t="s">
        <v>41</v>
      </c>
      <c r="D188" t="s">
        <v>42</v>
      </c>
      <c r="E188" t="s">
        <v>28</v>
      </c>
      <c r="F188">
        <v>2</v>
      </c>
      <c r="I188">
        <v>0</v>
      </c>
      <c r="J188" s="1">
        <v>45644</v>
      </c>
      <c r="K188" t="s">
        <v>22</v>
      </c>
      <c r="L188" t="s">
        <v>36</v>
      </c>
      <c r="M188">
        <v>3436.23</v>
      </c>
    </row>
    <row r="189" spans="1:13">
      <c r="A189">
        <v>3317</v>
      </c>
      <c r="B189" t="s">
        <v>13</v>
      </c>
      <c r="C189" t="s">
        <v>41</v>
      </c>
      <c r="D189" t="s">
        <v>42</v>
      </c>
      <c r="E189">
        <v>10</v>
      </c>
      <c r="F189">
        <v>3</v>
      </c>
      <c r="I189">
        <v>0</v>
      </c>
      <c r="K189" t="s">
        <v>17</v>
      </c>
      <c r="L189" t="s">
        <v>40</v>
      </c>
      <c r="M189">
        <v>3852.52</v>
      </c>
    </row>
    <row r="190" spans="1:13">
      <c r="A190">
        <v>3320</v>
      </c>
      <c r="B190" t="s">
        <v>13</v>
      </c>
      <c r="C190" t="s">
        <v>41</v>
      </c>
      <c r="D190" t="s">
        <v>42</v>
      </c>
      <c r="G190">
        <v>8046.47</v>
      </c>
      <c r="H190">
        <v>0.05</v>
      </c>
      <c r="I190">
        <v>0</v>
      </c>
      <c r="J190" s="1">
        <v>45547</v>
      </c>
      <c r="K190" t="s">
        <v>17</v>
      </c>
      <c r="L190" t="s">
        <v>43</v>
      </c>
      <c r="M190">
        <v>-274.91000000000003</v>
      </c>
    </row>
    <row r="191" spans="1:13">
      <c r="A191">
        <v>3343</v>
      </c>
      <c r="B191" t="s">
        <v>13</v>
      </c>
      <c r="C191" t="s">
        <v>41</v>
      </c>
      <c r="D191" t="s">
        <v>42</v>
      </c>
      <c r="E191" t="s">
        <v>28</v>
      </c>
      <c r="F191">
        <v>3</v>
      </c>
      <c r="G191">
        <v>9405.77</v>
      </c>
      <c r="I191">
        <v>0</v>
      </c>
      <c r="J191" s="1">
        <v>45608</v>
      </c>
      <c r="K191" t="s">
        <v>22</v>
      </c>
      <c r="L191" t="s">
        <v>40</v>
      </c>
      <c r="M191">
        <v>1688.78</v>
      </c>
    </row>
    <row r="192" spans="1:13">
      <c r="A192">
        <v>3370</v>
      </c>
      <c r="B192" t="s">
        <v>19</v>
      </c>
      <c r="C192" t="s">
        <v>41</v>
      </c>
      <c r="D192" t="s">
        <v>42</v>
      </c>
      <c r="E192" t="s">
        <v>32</v>
      </c>
      <c r="G192">
        <v>3328.45</v>
      </c>
      <c r="I192">
        <v>0</v>
      </c>
      <c r="J192" s="1">
        <v>45843</v>
      </c>
      <c r="K192" t="s">
        <v>22</v>
      </c>
      <c r="L192" t="s">
        <v>18</v>
      </c>
      <c r="M192">
        <v>-1137.54</v>
      </c>
    </row>
    <row r="193" spans="1:13">
      <c r="A193">
        <v>3379</v>
      </c>
      <c r="B193" t="s">
        <v>35</v>
      </c>
      <c r="C193" t="s">
        <v>41</v>
      </c>
      <c r="D193" t="s">
        <v>42</v>
      </c>
      <c r="F193">
        <v>2</v>
      </c>
      <c r="G193">
        <v>5000.49</v>
      </c>
      <c r="H193">
        <v>0.86</v>
      </c>
      <c r="I193">
        <v>1400.14</v>
      </c>
      <c r="J193" s="1">
        <v>45588</v>
      </c>
      <c r="K193" t="s">
        <v>22</v>
      </c>
      <c r="L193" t="s">
        <v>29</v>
      </c>
      <c r="M193">
        <v>3000.14</v>
      </c>
    </row>
    <row r="194" spans="1:13">
      <c r="A194">
        <v>3384</v>
      </c>
      <c r="B194" t="s">
        <v>19</v>
      </c>
      <c r="C194" t="s">
        <v>41</v>
      </c>
      <c r="D194" t="s">
        <v>42</v>
      </c>
      <c r="E194">
        <v>10</v>
      </c>
      <c r="H194">
        <v>0.27</v>
      </c>
      <c r="I194">
        <v>0</v>
      </c>
      <c r="J194" s="1">
        <v>45860</v>
      </c>
      <c r="K194" t="s">
        <v>22</v>
      </c>
      <c r="L194" t="s">
        <v>18</v>
      </c>
      <c r="M194">
        <v>144.65</v>
      </c>
    </row>
    <row r="195" spans="1:13">
      <c r="A195">
        <v>3393</v>
      </c>
      <c r="B195" t="s">
        <v>13</v>
      </c>
      <c r="C195" t="s">
        <v>41</v>
      </c>
      <c r="D195" t="s">
        <v>42</v>
      </c>
      <c r="E195" t="s">
        <v>16</v>
      </c>
      <c r="H195">
        <v>0.68</v>
      </c>
      <c r="I195">
        <v>0</v>
      </c>
      <c r="J195" s="1">
        <v>45816</v>
      </c>
      <c r="K195" t="s">
        <v>17</v>
      </c>
      <c r="L195" t="s">
        <v>36</v>
      </c>
      <c r="M195">
        <v>1329.32</v>
      </c>
    </row>
    <row r="196" spans="1:13">
      <c r="A196">
        <v>3408</v>
      </c>
      <c r="B196" t="s">
        <v>35</v>
      </c>
      <c r="C196" t="s">
        <v>41</v>
      </c>
      <c r="D196" t="s">
        <v>42</v>
      </c>
      <c r="E196" t="s">
        <v>32</v>
      </c>
      <c r="I196">
        <v>0</v>
      </c>
      <c r="J196" s="1">
        <v>45716</v>
      </c>
      <c r="K196" t="s">
        <v>22</v>
      </c>
      <c r="L196" t="s">
        <v>33</v>
      </c>
      <c r="M196">
        <v>1675.58</v>
      </c>
    </row>
    <row r="197" spans="1:13">
      <c r="A197">
        <v>3415</v>
      </c>
      <c r="B197" t="s">
        <v>13</v>
      </c>
      <c r="C197" t="s">
        <v>41</v>
      </c>
      <c r="D197" t="s">
        <v>42</v>
      </c>
      <c r="E197" t="s">
        <v>28</v>
      </c>
      <c r="F197">
        <v>-1</v>
      </c>
      <c r="G197">
        <v>6165.08</v>
      </c>
      <c r="I197">
        <v>0</v>
      </c>
      <c r="J197" s="1">
        <v>45357</v>
      </c>
      <c r="K197" t="s">
        <v>17</v>
      </c>
      <c r="L197" t="s">
        <v>37</v>
      </c>
      <c r="M197">
        <v>-426.97</v>
      </c>
    </row>
    <row r="198" spans="1:13">
      <c r="A198">
        <v>3428</v>
      </c>
      <c r="B198" t="s">
        <v>19</v>
      </c>
      <c r="C198" t="s">
        <v>41</v>
      </c>
      <c r="D198" t="s">
        <v>42</v>
      </c>
      <c r="E198">
        <v>6</v>
      </c>
      <c r="F198">
        <v>1</v>
      </c>
      <c r="G198">
        <v>2825.86</v>
      </c>
      <c r="H198">
        <v>0.23</v>
      </c>
      <c r="I198">
        <v>2175.91</v>
      </c>
      <c r="J198" s="1">
        <v>45629</v>
      </c>
      <c r="K198" t="s">
        <v>17</v>
      </c>
      <c r="L198" t="s">
        <v>36</v>
      </c>
      <c r="M198">
        <v>625.29999999999995</v>
      </c>
    </row>
    <row r="199" spans="1:13">
      <c r="A199">
        <v>3434</v>
      </c>
      <c r="B199" t="s">
        <v>13</v>
      </c>
      <c r="C199" t="s">
        <v>41</v>
      </c>
      <c r="D199" t="s">
        <v>42</v>
      </c>
      <c r="E199" t="s">
        <v>32</v>
      </c>
      <c r="G199">
        <v>8741.65</v>
      </c>
      <c r="I199">
        <v>0</v>
      </c>
      <c r="J199" s="1">
        <v>45586</v>
      </c>
      <c r="K199" t="s">
        <v>17</v>
      </c>
      <c r="L199" t="s">
        <v>33</v>
      </c>
      <c r="M199">
        <v>570.25</v>
      </c>
    </row>
    <row r="200" spans="1:13">
      <c r="A200">
        <v>3456</v>
      </c>
      <c r="B200" t="s">
        <v>19</v>
      </c>
      <c r="C200" t="s">
        <v>41</v>
      </c>
      <c r="D200" t="s">
        <v>42</v>
      </c>
      <c r="E200">
        <v>12</v>
      </c>
      <c r="F200">
        <v>-1</v>
      </c>
      <c r="G200">
        <v>3011.32</v>
      </c>
      <c r="I200">
        <v>0</v>
      </c>
      <c r="K200" t="s">
        <v>17</v>
      </c>
      <c r="L200" t="s">
        <v>33</v>
      </c>
      <c r="M200">
        <v>2531.2199999999998</v>
      </c>
    </row>
    <row r="201" spans="1:13">
      <c r="A201">
        <v>3472</v>
      </c>
      <c r="B201" t="s">
        <v>35</v>
      </c>
      <c r="C201" t="s">
        <v>41</v>
      </c>
      <c r="D201" t="s">
        <v>42</v>
      </c>
      <c r="E201" t="s">
        <v>32</v>
      </c>
      <c r="I201">
        <v>0</v>
      </c>
      <c r="J201" s="1">
        <v>45535</v>
      </c>
      <c r="K201" t="s">
        <v>17</v>
      </c>
      <c r="L201" t="s">
        <v>40</v>
      </c>
      <c r="M201">
        <v>1750.67</v>
      </c>
    </row>
    <row r="202" spans="1:13">
      <c r="A202">
        <v>3477</v>
      </c>
      <c r="B202" t="s">
        <v>35</v>
      </c>
      <c r="C202" t="s">
        <v>41</v>
      </c>
      <c r="D202" t="s">
        <v>42</v>
      </c>
      <c r="E202" t="s">
        <v>16</v>
      </c>
      <c r="F202">
        <v>2</v>
      </c>
      <c r="G202">
        <v>4135.26</v>
      </c>
      <c r="I202">
        <v>0</v>
      </c>
      <c r="J202" s="1">
        <v>45772</v>
      </c>
      <c r="K202" t="s">
        <v>17</v>
      </c>
      <c r="L202" t="s">
        <v>33</v>
      </c>
      <c r="M202">
        <v>1691.28</v>
      </c>
    </row>
    <row r="203" spans="1:13">
      <c r="A203">
        <v>3518</v>
      </c>
      <c r="B203" t="s">
        <v>19</v>
      </c>
      <c r="C203" t="s">
        <v>41</v>
      </c>
      <c r="D203" t="s">
        <v>42</v>
      </c>
      <c r="E203" t="s">
        <v>32</v>
      </c>
      <c r="I203">
        <v>0</v>
      </c>
      <c r="J203" s="1">
        <v>45518</v>
      </c>
      <c r="K203" t="s">
        <v>22</v>
      </c>
      <c r="L203" t="s">
        <v>33</v>
      </c>
      <c r="M203">
        <v>3047.69</v>
      </c>
    </row>
    <row r="204" spans="1:13">
      <c r="A204">
        <v>2030</v>
      </c>
      <c r="B204" t="s">
        <v>35</v>
      </c>
      <c r="C204" t="s">
        <v>41</v>
      </c>
      <c r="D204" t="s">
        <v>42</v>
      </c>
      <c r="I204">
        <v>0</v>
      </c>
      <c r="J204" s="1">
        <v>45644</v>
      </c>
      <c r="K204" t="s">
        <v>17</v>
      </c>
      <c r="L204" t="s">
        <v>40</v>
      </c>
      <c r="M204">
        <v>2272.16</v>
      </c>
    </row>
    <row r="205" spans="1:13">
      <c r="A205">
        <v>3557</v>
      </c>
      <c r="B205" t="s">
        <v>13</v>
      </c>
      <c r="C205" t="s">
        <v>41</v>
      </c>
      <c r="D205" t="s">
        <v>42</v>
      </c>
      <c r="E205" t="s">
        <v>28</v>
      </c>
      <c r="F205">
        <v>1</v>
      </c>
      <c r="H205">
        <v>0.66</v>
      </c>
      <c r="I205">
        <v>0</v>
      </c>
      <c r="J205" s="1">
        <v>45513</v>
      </c>
      <c r="K205" t="s">
        <v>22</v>
      </c>
      <c r="L205" t="s">
        <v>37</v>
      </c>
      <c r="M205">
        <v>-884.81</v>
      </c>
    </row>
    <row r="206" spans="1:13">
      <c r="A206">
        <v>3573</v>
      </c>
      <c r="B206" t="s">
        <v>35</v>
      </c>
      <c r="C206" t="s">
        <v>41</v>
      </c>
      <c r="D206" t="s">
        <v>42</v>
      </c>
      <c r="F206">
        <v>1</v>
      </c>
      <c r="G206">
        <v>6830.98</v>
      </c>
      <c r="H206">
        <v>0.39</v>
      </c>
      <c r="I206">
        <v>4166.8999999999996</v>
      </c>
      <c r="J206" s="1">
        <v>45734</v>
      </c>
      <c r="K206" t="s">
        <v>22</v>
      </c>
      <c r="L206" t="s">
        <v>25</v>
      </c>
      <c r="M206">
        <v>-175.76</v>
      </c>
    </row>
    <row r="207" spans="1:13">
      <c r="A207">
        <v>3574</v>
      </c>
      <c r="B207" t="s">
        <v>13</v>
      </c>
      <c r="C207" t="s">
        <v>41</v>
      </c>
      <c r="D207" t="s">
        <v>42</v>
      </c>
      <c r="E207" t="s">
        <v>32</v>
      </c>
      <c r="F207">
        <v>0</v>
      </c>
      <c r="H207">
        <v>0.96</v>
      </c>
      <c r="I207">
        <v>0</v>
      </c>
      <c r="J207" s="1">
        <v>45670</v>
      </c>
      <c r="K207" t="s">
        <v>17</v>
      </c>
      <c r="L207" t="s">
        <v>36</v>
      </c>
      <c r="M207">
        <v>2589</v>
      </c>
    </row>
    <row r="208" spans="1:13">
      <c r="A208">
        <v>3584</v>
      </c>
      <c r="B208" t="s">
        <v>35</v>
      </c>
      <c r="C208" t="s">
        <v>41</v>
      </c>
      <c r="D208" t="s">
        <v>42</v>
      </c>
      <c r="E208">
        <v>10</v>
      </c>
      <c r="G208">
        <v>3500.16</v>
      </c>
      <c r="I208">
        <v>0</v>
      </c>
      <c r="J208" s="1">
        <v>45735</v>
      </c>
      <c r="K208" t="s">
        <v>17</v>
      </c>
      <c r="L208" t="s">
        <v>43</v>
      </c>
      <c r="M208">
        <v>-258.05</v>
      </c>
    </row>
    <row r="209" spans="1:13">
      <c r="A209">
        <v>3593</v>
      </c>
      <c r="B209" t="s">
        <v>19</v>
      </c>
      <c r="C209" t="s">
        <v>41</v>
      </c>
      <c r="D209" t="s">
        <v>42</v>
      </c>
      <c r="E209" t="s">
        <v>28</v>
      </c>
      <c r="G209">
        <v>6452.43</v>
      </c>
      <c r="I209">
        <v>0</v>
      </c>
      <c r="K209" t="s">
        <v>17</v>
      </c>
      <c r="L209" t="s">
        <v>29</v>
      </c>
      <c r="M209">
        <v>-1012.43</v>
      </c>
    </row>
    <row r="210" spans="1:13">
      <c r="A210">
        <v>3638</v>
      </c>
      <c r="B210" t="s">
        <v>13</v>
      </c>
      <c r="C210" t="s">
        <v>41</v>
      </c>
      <c r="D210" t="s">
        <v>42</v>
      </c>
      <c r="E210">
        <v>8</v>
      </c>
      <c r="G210">
        <v>3701.59</v>
      </c>
      <c r="I210">
        <v>0</v>
      </c>
      <c r="J210" s="1">
        <v>45797</v>
      </c>
      <c r="K210" t="s">
        <v>17</v>
      </c>
      <c r="L210" t="s">
        <v>43</v>
      </c>
      <c r="M210">
        <v>1148.57</v>
      </c>
    </row>
    <row r="211" spans="1:13">
      <c r="A211">
        <v>3652</v>
      </c>
      <c r="B211" t="s">
        <v>13</v>
      </c>
      <c r="C211" t="s">
        <v>41</v>
      </c>
      <c r="D211" t="s">
        <v>42</v>
      </c>
      <c r="E211" t="s">
        <v>32</v>
      </c>
      <c r="F211">
        <v>0</v>
      </c>
      <c r="G211">
        <v>3176.7</v>
      </c>
      <c r="I211">
        <v>0</v>
      </c>
      <c r="J211" s="1">
        <v>45251</v>
      </c>
      <c r="K211" t="s">
        <v>17</v>
      </c>
      <c r="L211" t="s">
        <v>40</v>
      </c>
      <c r="M211">
        <v>3349.8</v>
      </c>
    </row>
    <row r="212" spans="1:13">
      <c r="A212">
        <v>3685</v>
      </c>
      <c r="B212" t="s">
        <v>19</v>
      </c>
      <c r="C212" t="s">
        <v>41</v>
      </c>
      <c r="D212" t="s">
        <v>42</v>
      </c>
      <c r="E212" t="s">
        <v>32</v>
      </c>
      <c r="G212">
        <v>2633.72</v>
      </c>
      <c r="I212">
        <v>0</v>
      </c>
      <c r="J212" s="1">
        <v>45701</v>
      </c>
      <c r="K212" t="s">
        <v>22</v>
      </c>
      <c r="L212" t="s">
        <v>37</v>
      </c>
      <c r="M212">
        <v>1668</v>
      </c>
    </row>
    <row r="213" spans="1:13">
      <c r="A213">
        <v>3693</v>
      </c>
      <c r="B213" t="s">
        <v>35</v>
      </c>
      <c r="C213" t="s">
        <v>41</v>
      </c>
      <c r="D213" t="s">
        <v>42</v>
      </c>
      <c r="E213" t="s">
        <v>32</v>
      </c>
      <c r="G213">
        <v>4239.9399999999996</v>
      </c>
      <c r="I213">
        <v>0</v>
      </c>
      <c r="K213" t="s">
        <v>22</v>
      </c>
      <c r="L213" t="s">
        <v>37</v>
      </c>
      <c r="M213">
        <v>-35.71</v>
      </c>
    </row>
    <row r="214" spans="1:13">
      <c r="A214">
        <v>3712</v>
      </c>
      <c r="B214" t="s">
        <v>13</v>
      </c>
      <c r="C214" t="s">
        <v>41</v>
      </c>
      <c r="D214" t="s">
        <v>42</v>
      </c>
      <c r="G214">
        <v>3455.53</v>
      </c>
      <c r="I214">
        <v>0</v>
      </c>
      <c r="J214" s="1">
        <v>45507</v>
      </c>
      <c r="K214" t="s">
        <v>17</v>
      </c>
      <c r="L214" t="s">
        <v>33</v>
      </c>
      <c r="M214">
        <v>3810.67</v>
      </c>
    </row>
    <row r="215" spans="1:13">
      <c r="A215">
        <v>3734</v>
      </c>
      <c r="B215" t="s">
        <v>35</v>
      </c>
      <c r="C215" t="s">
        <v>41</v>
      </c>
      <c r="D215" t="s">
        <v>42</v>
      </c>
      <c r="H215">
        <v>0.43</v>
      </c>
      <c r="I215">
        <v>0</v>
      </c>
      <c r="K215" t="s">
        <v>17</v>
      </c>
      <c r="L215" t="s">
        <v>43</v>
      </c>
      <c r="M215">
        <v>1537.11</v>
      </c>
    </row>
    <row r="216" spans="1:13">
      <c r="A216">
        <v>3737</v>
      </c>
      <c r="B216" t="s">
        <v>13</v>
      </c>
      <c r="C216" t="s">
        <v>41</v>
      </c>
      <c r="D216" t="s">
        <v>42</v>
      </c>
      <c r="E216">
        <v>12</v>
      </c>
      <c r="F216">
        <v>0</v>
      </c>
      <c r="I216">
        <v>0</v>
      </c>
      <c r="K216" t="s">
        <v>22</v>
      </c>
      <c r="L216" t="s">
        <v>29</v>
      </c>
      <c r="M216">
        <v>690.1</v>
      </c>
    </row>
    <row r="217" spans="1:13">
      <c r="A217">
        <v>3749</v>
      </c>
      <c r="B217" t="s">
        <v>35</v>
      </c>
      <c r="C217" t="s">
        <v>41</v>
      </c>
      <c r="D217" t="s">
        <v>42</v>
      </c>
      <c r="G217">
        <v>6985.01</v>
      </c>
      <c r="I217">
        <v>0</v>
      </c>
      <c r="J217" s="1">
        <v>45798</v>
      </c>
      <c r="K217" t="s">
        <v>17</v>
      </c>
      <c r="L217" t="s">
        <v>43</v>
      </c>
      <c r="M217">
        <v>479.32</v>
      </c>
    </row>
    <row r="218" spans="1:13">
      <c r="A218">
        <v>3760</v>
      </c>
      <c r="B218" t="s">
        <v>35</v>
      </c>
      <c r="C218" t="s">
        <v>41</v>
      </c>
      <c r="D218" t="s">
        <v>42</v>
      </c>
      <c r="E218">
        <v>7</v>
      </c>
      <c r="G218">
        <v>8313.84</v>
      </c>
      <c r="I218">
        <v>0</v>
      </c>
      <c r="J218" s="1">
        <v>45806</v>
      </c>
      <c r="K218" t="s">
        <v>17</v>
      </c>
      <c r="L218" t="s">
        <v>43</v>
      </c>
      <c r="M218">
        <v>1735.58</v>
      </c>
    </row>
    <row r="219" spans="1:13">
      <c r="A219">
        <v>3790</v>
      </c>
      <c r="B219" t="s">
        <v>35</v>
      </c>
      <c r="C219" t="s">
        <v>41</v>
      </c>
      <c r="D219" t="s">
        <v>42</v>
      </c>
      <c r="F219">
        <v>2</v>
      </c>
      <c r="I219">
        <v>0</v>
      </c>
      <c r="J219" s="1">
        <v>45851</v>
      </c>
      <c r="K219" t="s">
        <v>22</v>
      </c>
      <c r="L219" t="s">
        <v>25</v>
      </c>
      <c r="M219">
        <v>-70.36</v>
      </c>
    </row>
    <row r="220" spans="1:13">
      <c r="A220">
        <v>3799</v>
      </c>
      <c r="B220" t="s">
        <v>35</v>
      </c>
      <c r="C220" t="s">
        <v>41</v>
      </c>
      <c r="D220" t="s">
        <v>42</v>
      </c>
      <c r="E220" t="s">
        <v>32</v>
      </c>
      <c r="F220">
        <v>3</v>
      </c>
      <c r="G220">
        <v>7881.86</v>
      </c>
      <c r="I220">
        <v>0</v>
      </c>
      <c r="K220" t="s">
        <v>22</v>
      </c>
      <c r="L220" t="s">
        <v>25</v>
      </c>
      <c r="M220">
        <v>830.72</v>
      </c>
    </row>
    <row r="221" spans="1:13">
      <c r="A221">
        <v>3828</v>
      </c>
      <c r="B221" t="s">
        <v>35</v>
      </c>
      <c r="C221" t="s">
        <v>41</v>
      </c>
      <c r="D221" t="s">
        <v>42</v>
      </c>
      <c r="E221" t="s">
        <v>32</v>
      </c>
      <c r="G221">
        <v>3208.18</v>
      </c>
      <c r="I221">
        <v>0</v>
      </c>
      <c r="J221" s="1">
        <v>45646</v>
      </c>
      <c r="K221" t="s">
        <v>22</v>
      </c>
      <c r="L221" t="s">
        <v>23</v>
      </c>
      <c r="M221">
        <v>103.08</v>
      </c>
    </row>
    <row r="222" spans="1:13">
      <c r="A222">
        <v>3848</v>
      </c>
      <c r="B222" t="s">
        <v>13</v>
      </c>
      <c r="C222" t="s">
        <v>41</v>
      </c>
      <c r="D222" t="s">
        <v>42</v>
      </c>
      <c r="E222" t="s">
        <v>28</v>
      </c>
      <c r="G222">
        <v>9250.25</v>
      </c>
      <c r="H222">
        <v>1.1399999999999999</v>
      </c>
      <c r="I222">
        <v>0</v>
      </c>
      <c r="J222" s="1">
        <v>45849</v>
      </c>
      <c r="K222" t="s">
        <v>17</v>
      </c>
      <c r="L222" t="s">
        <v>18</v>
      </c>
      <c r="M222">
        <v>-945.78</v>
      </c>
    </row>
    <row r="223" spans="1:13">
      <c r="A223">
        <v>3861</v>
      </c>
      <c r="B223" t="s">
        <v>35</v>
      </c>
      <c r="C223" t="s">
        <v>41</v>
      </c>
      <c r="D223" t="s">
        <v>42</v>
      </c>
      <c r="E223">
        <v>6</v>
      </c>
      <c r="F223">
        <v>4</v>
      </c>
      <c r="H223">
        <v>0.46</v>
      </c>
      <c r="I223">
        <v>0</v>
      </c>
      <c r="K223" t="s">
        <v>22</v>
      </c>
      <c r="L223" t="s">
        <v>40</v>
      </c>
      <c r="M223">
        <v>419.79</v>
      </c>
    </row>
    <row r="224" spans="1:13">
      <c r="A224">
        <v>2012</v>
      </c>
      <c r="B224" t="s">
        <v>35</v>
      </c>
      <c r="C224" t="s">
        <v>41</v>
      </c>
      <c r="D224" t="s">
        <v>42</v>
      </c>
      <c r="E224" t="s">
        <v>32</v>
      </c>
      <c r="I224">
        <v>0</v>
      </c>
      <c r="J224" s="1">
        <v>45746</v>
      </c>
      <c r="K224" t="s">
        <v>22</v>
      </c>
      <c r="L224" t="s">
        <v>36</v>
      </c>
      <c r="M224">
        <v>-685.96</v>
      </c>
    </row>
    <row r="225" spans="1:13">
      <c r="A225">
        <v>3893</v>
      </c>
      <c r="B225" t="s">
        <v>35</v>
      </c>
      <c r="C225" t="s">
        <v>41</v>
      </c>
      <c r="D225" t="s">
        <v>42</v>
      </c>
      <c r="H225">
        <v>1.22</v>
      </c>
      <c r="I225">
        <v>0</v>
      </c>
      <c r="J225" s="1">
        <v>45851</v>
      </c>
      <c r="K225" t="s">
        <v>22</v>
      </c>
      <c r="L225" t="s">
        <v>33</v>
      </c>
      <c r="M225">
        <v>2784.1</v>
      </c>
    </row>
    <row r="226" spans="1:13">
      <c r="A226">
        <v>3953</v>
      </c>
      <c r="B226" t="s">
        <v>19</v>
      </c>
      <c r="C226" t="s">
        <v>41</v>
      </c>
      <c r="D226" t="s">
        <v>42</v>
      </c>
      <c r="E226" t="s">
        <v>32</v>
      </c>
      <c r="I226">
        <v>0</v>
      </c>
      <c r="J226" s="1">
        <v>45671</v>
      </c>
      <c r="K226" t="s">
        <v>22</v>
      </c>
      <c r="L226" t="s">
        <v>33</v>
      </c>
      <c r="M226">
        <v>2004.93</v>
      </c>
    </row>
    <row r="227" spans="1:13">
      <c r="A227">
        <v>2048</v>
      </c>
      <c r="B227" t="s">
        <v>13</v>
      </c>
      <c r="C227" t="s">
        <v>41</v>
      </c>
      <c r="D227" t="s">
        <v>42</v>
      </c>
      <c r="E227" t="s">
        <v>32</v>
      </c>
      <c r="F227">
        <v>2</v>
      </c>
      <c r="G227">
        <v>8918.66</v>
      </c>
      <c r="H227">
        <v>1.19</v>
      </c>
      <c r="I227">
        <v>-3389.09</v>
      </c>
      <c r="J227" s="1">
        <v>45336</v>
      </c>
      <c r="K227" t="s">
        <v>22</v>
      </c>
      <c r="L227" t="s">
        <v>33</v>
      </c>
      <c r="M227">
        <v>1889.03</v>
      </c>
    </row>
    <row r="228" spans="1:13">
      <c r="A228">
        <v>3990</v>
      </c>
      <c r="B228" t="s">
        <v>13</v>
      </c>
      <c r="C228" t="s">
        <v>41</v>
      </c>
      <c r="D228" t="s">
        <v>42</v>
      </c>
      <c r="E228">
        <v>11</v>
      </c>
      <c r="F228">
        <v>0</v>
      </c>
      <c r="I228">
        <v>0</v>
      </c>
      <c r="K228" t="s">
        <v>17</v>
      </c>
      <c r="L228" t="s">
        <v>43</v>
      </c>
      <c r="M228">
        <v>2974.82</v>
      </c>
    </row>
    <row r="229" spans="1:13">
      <c r="A229">
        <v>3994</v>
      </c>
      <c r="B229" t="s">
        <v>13</v>
      </c>
      <c r="C229" t="s">
        <v>41</v>
      </c>
      <c r="D229" t="s">
        <v>42</v>
      </c>
      <c r="F229">
        <v>4</v>
      </c>
      <c r="I229">
        <v>0</v>
      </c>
      <c r="J229" s="1">
        <v>45759</v>
      </c>
      <c r="K229" t="s">
        <v>22</v>
      </c>
      <c r="L229" t="s">
        <v>18</v>
      </c>
      <c r="M229">
        <v>-97.39</v>
      </c>
    </row>
    <row r="230" spans="1:13">
      <c r="A230">
        <v>4000</v>
      </c>
      <c r="B230" t="s">
        <v>19</v>
      </c>
      <c r="C230" t="s">
        <v>41</v>
      </c>
      <c r="D230" t="s">
        <v>42</v>
      </c>
      <c r="E230" t="s">
        <v>16</v>
      </c>
      <c r="F230">
        <v>-1</v>
      </c>
      <c r="H230">
        <v>0.11</v>
      </c>
      <c r="I230">
        <v>0</v>
      </c>
      <c r="J230" s="1">
        <v>45666</v>
      </c>
      <c r="K230" t="s">
        <v>22</v>
      </c>
      <c r="L230" t="s">
        <v>43</v>
      </c>
      <c r="M230">
        <v>309.79000000000002</v>
      </c>
    </row>
    <row r="231" spans="1:13">
      <c r="A231">
        <v>4004</v>
      </c>
      <c r="B231" t="s">
        <v>35</v>
      </c>
      <c r="C231" t="s">
        <v>41</v>
      </c>
      <c r="D231" t="s">
        <v>42</v>
      </c>
      <c r="E231" t="s">
        <v>32</v>
      </c>
      <c r="H231">
        <v>0.06</v>
      </c>
      <c r="I231">
        <v>0</v>
      </c>
      <c r="J231" s="1">
        <v>45761</v>
      </c>
      <c r="K231" t="s">
        <v>22</v>
      </c>
      <c r="L231" t="s">
        <v>33</v>
      </c>
      <c r="M231">
        <v>-748.58</v>
      </c>
    </row>
    <row r="232" spans="1:13">
      <c r="A232">
        <v>4027</v>
      </c>
      <c r="B232" t="s">
        <v>35</v>
      </c>
      <c r="C232" t="s">
        <v>41</v>
      </c>
      <c r="D232" t="s">
        <v>42</v>
      </c>
      <c r="G232">
        <v>8050.32</v>
      </c>
      <c r="I232">
        <v>0</v>
      </c>
      <c r="K232" t="s">
        <v>22</v>
      </c>
      <c r="L232" t="s">
        <v>33</v>
      </c>
      <c r="M232">
        <v>3125.71</v>
      </c>
    </row>
    <row r="233" spans="1:13">
      <c r="A233">
        <v>4059</v>
      </c>
      <c r="B233" t="s">
        <v>13</v>
      </c>
      <c r="C233" t="s">
        <v>41</v>
      </c>
      <c r="D233" t="s">
        <v>42</v>
      </c>
      <c r="E233" t="s">
        <v>28</v>
      </c>
      <c r="F233">
        <v>1</v>
      </c>
      <c r="G233">
        <v>9700.41</v>
      </c>
      <c r="H233">
        <v>1.24</v>
      </c>
      <c r="I233">
        <v>-2328.1</v>
      </c>
      <c r="J233" s="1">
        <v>45691</v>
      </c>
      <c r="K233" t="s">
        <v>22</v>
      </c>
      <c r="L233" t="s">
        <v>33</v>
      </c>
      <c r="M233">
        <v>1000.57</v>
      </c>
    </row>
    <row r="234" spans="1:13">
      <c r="A234">
        <v>4061</v>
      </c>
      <c r="B234" t="s">
        <v>35</v>
      </c>
      <c r="C234" t="s">
        <v>41</v>
      </c>
      <c r="D234" t="s">
        <v>42</v>
      </c>
      <c r="E234" t="s">
        <v>32</v>
      </c>
      <c r="I234">
        <v>0</v>
      </c>
      <c r="K234" t="s">
        <v>22</v>
      </c>
      <c r="L234" t="s">
        <v>25</v>
      </c>
      <c r="M234">
        <v>2599.62</v>
      </c>
    </row>
    <row r="235" spans="1:13">
      <c r="A235">
        <v>4064</v>
      </c>
      <c r="B235" t="s">
        <v>35</v>
      </c>
      <c r="C235" t="s">
        <v>41</v>
      </c>
      <c r="D235" t="s">
        <v>42</v>
      </c>
      <c r="E235" t="s">
        <v>28</v>
      </c>
      <c r="F235">
        <v>4</v>
      </c>
      <c r="H235">
        <v>0.38</v>
      </c>
      <c r="I235">
        <v>0</v>
      </c>
      <c r="J235" s="1">
        <v>45559</v>
      </c>
      <c r="K235" t="s">
        <v>22</v>
      </c>
      <c r="L235" t="s">
        <v>23</v>
      </c>
      <c r="M235">
        <v>587.63</v>
      </c>
    </row>
    <row r="236" spans="1:13">
      <c r="A236">
        <v>4070</v>
      </c>
      <c r="B236" t="s">
        <v>13</v>
      </c>
      <c r="C236" t="s">
        <v>41</v>
      </c>
      <c r="D236" t="s">
        <v>42</v>
      </c>
      <c r="E236" t="s">
        <v>28</v>
      </c>
      <c r="G236">
        <v>6966.16</v>
      </c>
      <c r="H236">
        <v>0.24</v>
      </c>
      <c r="I236">
        <v>0</v>
      </c>
      <c r="J236" s="1">
        <v>45588</v>
      </c>
      <c r="K236" t="s">
        <v>22</v>
      </c>
      <c r="L236" t="s">
        <v>29</v>
      </c>
      <c r="M236">
        <v>2671.6</v>
      </c>
    </row>
    <row r="237" spans="1:13">
      <c r="A237">
        <v>4115</v>
      </c>
      <c r="B237" t="s">
        <v>35</v>
      </c>
      <c r="C237" t="s">
        <v>41</v>
      </c>
      <c r="D237" t="s">
        <v>42</v>
      </c>
      <c r="E237" t="s">
        <v>16</v>
      </c>
      <c r="G237">
        <v>4613.79</v>
      </c>
      <c r="I237">
        <v>0</v>
      </c>
      <c r="J237" s="1">
        <v>45791</v>
      </c>
      <c r="K237" t="s">
        <v>22</v>
      </c>
      <c r="L237" t="s">
        <v>33</v>
      </c>
      <c r="M237">
        <v>-758.5</v>
      </c>
    </row>
    <row r="238" spans="1:13">
      <c r="A238">
        <v>4133</v>
      </c>
      <c r="B238" t="s">
        <v>35</v>
      </c>
      <c r="C238" t="s">
        <v>41</v>
      </c>
      <c r="D238" t="s">
        <v>42</v>
      </c>
      <c r="E238" t="s">
        <v>28</v>
      </c>
      <c r="F238">
        <v>3</v>
      </c>
      <c r="G238">
        <v>4105.0600000000004</v>
      </c>
      <c r="I238">
        <v>0</v>
      </c>
      <c r="J238" s="1">
        <v>45605</v>
      </c>
      <c r="K238" t="s">
        <v>17</v>
      </c>
      <c r="L238" t="s">
        <v>25</v>
      </c>
      <c r="M238">
        <v>1015.38</v>
      </c>
    </row>
    <row r="239" spans="1:13">
      <c r="A239">
        <v>4175</v>
      </c>
      <c r="B239" t="s">
        <v>35</v>
      </c>
      <c r="C239" t="s">
        <v>41</v>
      </c>
      <c r="D239" t="s">
        <v>42</v>
      </c>
      <c r="I239">
        <v>0</v>
      </c>
      <c r="K239" t="s">
        <v>22</v>
      </c>
      <c r="L239" t="s">
        <v>43</v>
      </c>
      <c r="M239">
        <v>2631.77</v>
      </c>
    </row>
    <row r="240" spans="1:13">
      <c r="A240">
        <v>4178</v>
      </c>
      <c r="B240" t="s">
        <v>35</v>
      </c>
      <c r="C240" t="s">
        <v>41</v>
      </c>
      <c r="D240" t="s">
        <v>42</v>
      </c>
      <c r="E240" t="s">
        <v>28</v>
      </c>
      <c r="I240">
        <v>0</v>
      </c>
      <c r="J240" s="1">
        <v>45530</v>
      </c>
      <c r="K240" t="s">
        <v>22</v>
      </c>
      <c r="L240" t="s">
        <v>23</v>
      </c>
      <c r="M240">
        <v>302.75</v>
      </c>
    </row>
    <row r="241" spans="1:13">
      <c r="A241">
        <v>4207</v>
      </c>
      <c r="B241" t="s">
        <v>19</v>
      </c>
      <c r="C241" t="s">
        <v>41</v>
      </c>
      <c r="D241" t="s">
        <v>42</v>
      </c>
      <c r="E241" t="s">
        <v>28</v>
      </c>
      <c r="H241">
        <v>0</v>
      </c>
      <c r="I241">
        <v>0</v>
      </c>
      <c r="J241" s="1">
        <v>45611</v>
      </c>
      <c r="K241" t="s">
        <v>22</v>
      </c>
      <c r="L241" t="s">
        <v>37</v>
      </c>
      <c r="M241">
        <v>2063.27</v>
      </c>
    </row>
    <row r="242" spans="1:13">
      <c r="A242">
        <v>4211</v>
      </c>
      <c r="B242" t="s">
        <v>35</v>
      </c>
      <c r="C242" t="s">
        <v>41</v>
      </c>
      <c r="D242" t="s">
        <v>42</v>
      </c>
      <c r="E242">
        <v>9</v>
      </c>
      <c r="F242">
        <v>0</v>
      </c>
      <c r="H242">
        <v>1.0900000000000001</v>
      </c>
      <c r="I242">
        <v>0</v>
      </c>
      <c r="J242" s="1">
        <v>45766</v>
      </c>
      <c r="K242" t="s">
        <v>17</v>
      </c>
      <c r="L242" t="s">
        <v>37</v>
      </c>
      <c r="M242">
        <v>-253.76</v>
      </c>
    </row>
    <row r="243" spans="1:13">
      <c r="A243">
        <v>2023</v>
      </c>
      <c r="B243" t="s">
        <v>35</v>
      </c>
      <c r="C243" t="s">
        <v>41</v>
      </c>
      <c r="D243" t="s">
        <v>42</v>
      </c>
      <c r="E243" t="s">
        <v>32</v>
      </c>
      <c r="I243">
        <v>0</v>
      </c>
      <c r="K243" t="s">
        <v>17</v>
      </c>
      <c r="L243" t="s">
        <v>25</v>
      </c>
      <c r="M243">
        <v>2913.04</v>
      </c>
    </row>
    <row r="244" spans="1:13">
      <c r="A244">
        <v>4250</v>
      </c>
      <c r="B244" t="s">
        <v>19</v>
      </c>
      <c r="C244" t="s">
        <v>41</v>
      </c>
      <c r="D244" t="s">
        <v>42</v>
      </c>
      <c r="E244">
        <v>11</v>
      </c>
      <c r="I244">
        <v>0</v>
      </c>
      <c r="J244" s="1">
        <v>45673</v>
      </c>
      <c r="K244" t="s">
        <v>17</v>
      </c>
      <c r="L244" t="s">
        <v>43</v>
      </c>
      <c r="M244">
        <v>2005.64</v>
      </c>
    </row>
    <row r="245" spans="1:13">
      <c r="A245">
        <v>4272</v>
      </c>
      <c r="B245" t="s">
        <v>19</v>
      </c>
      <c r="C245" t="s">
        <v>41</v>
      </c>
      <c r="D245" t="s">
        <v>42</v>
      </c>
      <c r="E245">
        <v>10</v>
      </c>
      <c r="G245">
        <v>4529.5200000000004</v>
      </c>
      <c r="I245">
        <v>0</v>
      </c>
      <c r="J245" s="1">
        <v>45831</v>
      </c>
      <c r="K245" t="s">
        <v>17</v>
      </c>
      <c r="L245" t="s">
        <v>25</v>
      </c>
      <c r="M245">
        <v>2722.9</v>
      </c>
    </row>
    <row r="246" spans="1:13">
      <c r="A246">
        <v>4281</v>
      </c>
      <c r="B246" t="s">
        <v>13</v>
      </c>
      <c r="C246" t="s">
        <v>41</v>
      </c>
      <c r="D246" t="s">
        <v>42</v>
      </c>
      <c r="E246">
        <v>11</v>
      </c>
      <c r="I246">
        <v>0</v>
      </c>
      <c r="K246" t="s">
        <v>22</v>
      </c>
      <c r="L246" t="s">
        <v>25</v>
      </c>
      <c r="M246">
        <v>88.91</v>
      </c>
    </row>
    <row r="247" spans="1:13">
      <c r="A247">
        <v>4288</v>
      </c>
      <c r="B247" t="s">
        <v>13</v>
      </c>
      <c r="C247" t="s">
        <v>41</v>
      </c>
      <c r="D247" t="s">
        <v>42</v>
      </c>
      <c r="G247">
        <v>6754.13</v>
      </c>
      <c r="I247">
        <v>0</v>
      </c>
      <c r="J247" s="1">
        <v>45559</v>
      </c>
      <c r="K247" t="s">
        <v>17</v>
      </c>
      <c r="L247" t="s">
        <v>23</v>
      </c>
      <c r="M247">
        <v>3737.27</v>
      </c>
    </row>
    <row r="248" spans="1:13">
      <c r="A248">
        <v>4295</v>
      </c>
      <c r="B248" t="s">
        <v>19</v>
      </c>
      <c r="C248" t="s">
        <v>41</v>
      </c>
      <c r="D248" t="s">
        <v>42</v>
      </c>
      <c r="E248">
        <v>10</v>
      </c>
      <c r="F248">
        <v>4</v>
      </c>
      <c r="G248">
        <v>4469.12</v>
      </c>
      <c r="I248">
        <v>0</v>
      </c>
      <c r="J248" s="1">
        <v>45731</v>
      </c>
      <c r="K248" t="s">
        <v>22</v>
      </c>
      <c r="L248" t="s">
        <v>25</v>
      </c>
      <c r="M248">
        <v>-1033.4100000000001</v>
      </c>
    </row>
    <row r="249" spans="1:13">
      <c r="A249">
        <v>4306</v>
      </c>
      <c r="B249" t="s">
        <v>13</v>
      </c>
      <c r="C249" t="s">
        <v>41</v>
      </c>
      <c r="D249" t="s">
        <v>42</v>
      </c>
      <c r="E249" t="s">
        <v>16</v>
      </c>
      <c r="I249">
        <v>0</v>
      </c>
      <c r="J249" s="1">
        <v>45556</v>
      </c>
      <c r="K249" t="s">
        <v>22</v>
      </c>
      <c r="L249" t="s">
        <v>18</v>
      </c>
      <c r="M249">
        <v>867.77</v>
      </c>
    </row>
    <row r="250" spans="1:13">
      <c r="A250">
        <v>4334</v>
      </c>
      <c r="B250" t="s">
        <v>13</v>
      </c>
      <c r="C250" t="s">
        <v>41</v>
      </c>
      <c r="D250" t="s">
        <v>42</v>
      </c>
      <c r="G250">
        <v>4393.46</v>
      </c>
      <c r="I250">
        <v>0</v>
      </c>
      <c r="J250" s="1">
        <v>45516</v>
      </c>
      <c r="K250" t="s">
        <v>17</v>
      </c>
      <c r="L250" t="s">
        <v>43</v>
      </c>
      <c r="M250">
        <v>2432.09</v>
      </c>
    </row>
    <row r="251" spans="1:13">
      <c r="A251">
        <v>4363</v>
      </c>
      <c r="B251" t="s">
        <v>13</v>
      </c>
      <c r="C251" t="s">
        <v>41</v>
      </c>
      <c r="D251" t="s">
        <v>42</v>
      </c>
      <c r="E251" t="s">
        <v>28</v>
      </c>
      <c r="F251">
        <v>2</v>
      </c>
      <c r="H251">
        <v>0.75</v>
      </c>
      <c r="I251">
        <v>0</v>
      </c>
      <c r="J251" s="1">
        <v>45620</v>
      </c>
      <c r="K251" t="s">
        <v>17</v>
      </c>
      <c r="L251" t="s">
        <v>33</v>
      </c>
      <c r="M251">
        <v>-1071.83</v>
      </c>
    </row>
    <row r="252" spans="1:13">
      <c r="A252">
        <v>4399</v>
      </c>
      <c r="B252" t="s">
        <v>35</v>
      </c>
      <c r="C252" t="s">
        <v>41</v>
      </c>
      <c r="D252" t="s">
        <v>42</v>
      </c>
      <c r="E252" t="s">
        <v>28</v>
      </c>
      <c r="G252">
        <v>7607.91</v>
      </c>
      <c r="I252">
        <v>0</v>
      </c>
      <c r="J252" s="1">
        <v>45663</v>
      </c>
      <c r="K252" t="s">
        <v>17</v>
      </c>
      <c r="L252" t="s">
        <v>18</v>
      </c>
      <c r="M252">
        <v>-161.85</v>
      </c>
    </row>
    <row r="253" spans="1:13">
      <c r="A253">
        <v>4432</v>
      </c>
      <c r="B253" t="s">
        <v>35</v>
      </c>
      <c r="C253" t="s">
        <v>41</v>
      </c>
      <c r="D253" t="s">
        <v>42</v>
      </c>
      <c r="E253" t="s">
        <v>32</v>
      </c>
      <c r="G253">
        <v>6378.45</v>
      </c>
      <c r="I253">
        <v>0</v>
      </c>
      <c r="J253" s="1">
        <v>45814</v>
      </c>
      <c r="K253" t="s">
        <v>22</v>
      </c>
      <c r="L253" t="s">
        <v>40</v>
      </c>
      <c r="M253">
        <v>2573.36</v>
      </c>
    </row>
    <row r="254" spans="1:13">
      <c r="A254">
        <v>2030</v>
      </c>
      <c r="B254" t="s">
        <v>19</v>
      </c>
      <c r="C254" t="s">
        <v>41</v>
      </c>
      <c r="D254" t="s">
        <v>42</v>
      </c>
      <c r="E254">
        <v>11</v>
      </c>
      <c r="F254">
        <v>2</v>
      </c>
      <c r="I254">
        <v>0</v>
      </c>
      <c r="J254" s="1">
        <v>45818</v>
      </c>
      <c r="K254" t="s">
        <v>22</v>
      </c>
      <c r="L254" t="s">
        <v>25</v>
      </c>
      <c r="M254">
        <v>2717.93</v>
      </c>
    </row>
    <row r="255" spans="1:13">
      <c r="A255">
        <v>4484</v>
      </c>
      <c r="B255" t="s">
        <v>35</v>
      </c>
      <c r="C255" t="s">
        <v>41</v>
      </c>
      <c r="D255" t="s">
        <v>42</v>
      </c>
      <c r="E255">
        <v>11</v>
      </c>
      <c r="F255">
        <v>3</v>
      </c>
      <c r="G255">
        <v>5981.92</v>
      </c>
      <c r="H255">
        <v>0.8</v>
      </c>
      <c r="I255">
        <v>3589.15</v>
      </c>
      <c r="J255" s="1">
        <v>45638</v>
      </c>
      <c r="K255" t="s">
        <v>22</v>
      </c>
      <c r="L255" t="s">
        <v>40</v>
      </c>
      <c r="M255">
        <v>-751.05</v>
      </c>
    </row>
    <row r="256" spans="1:13">
      <c r="A256">
        <v>2019</v>
      </c>
      <c r="B256" t="s">
        <v>13</v>
      </c>
      <c r="C256" t="s">
        <v>30</v>
      </c>
      <c r="D256" t="s">
        <v>45</v>
      </c>
      <c r="E256">
        <v>6</v>
      </c>
      <c r="F256">
        <v>0</v>
      </c>
      <c r="G256">
        <v>3424.06</v>
      </c>
      <c r="H256">
        <v>0.32</v>
      </c>
      <c r="I256">
        <v>0</v>
      </c>
      <c r="J256" s="1">
        <v>45674</v>
      </c>
      <c r="K256" t="s">
        <v>17</v>
      </c>
      <c r="L256" t="s">
        <v>37</v>
      </c>
      <c r="M256">
        <v>1915.24</v>
      </c>
    </row>
    <row r="257" spans="1:13">
      <c r="A257">
        <v>2046</v>
      </c>
      <c r="B257" t="s">
        <v>13</v>
      </c>
      <c r="C257" t="s">
        <v>30</v>
      </c>
      <c r="D257" t="s">
        <v>45</v>
      </c>
      <c r="E257">
        <v>12</v>
      </c>
      <c r="H257">
        <v>1.04</v>
      </c>
      <c r="I257">
        <v>0</v>
      </c>
      <c r="K257" t="s">
        <v>17</v>
      </c>
      <c r="L257" t="s">
        <v>43</v>
      </c>
      <c r="M257">
        <v>1284.33</v>
      </c>
    </row>
    <row r="258" spans="1:13">
      <c r="A258">
        <v>2050</v>
      </c>
      <c r="B258" t="s">
        <v>35</v>
      </c>
      <c r="C258" t="s">
        <v>30</v>
      </c>
      <c r="D258" t="s">
        <v>45</v>
      </c>
      <c r="E258" t="s">
        <v>28</v>
      </c>
      <c r="F258">
        <v>1</v>
      </c>
      <c r="H258">
        <v>0.56999999999999995</v>
      </c>
      <c r="I258">
        <v>0</v>
      </c>
      <c r="K258" t="s">
        <v>22</v>
      </c>
      <c r="L258" t="s">
        <v>43</v>
      </c>
      <c r="M258">
        <v>682.12</v>
      </c>
    </row>
    <row r="259" spans="1:13">
      <c r="A259">
        <v>2091</v>
      </c>
      <c r="B259" t="s">
        <v>13</v>
      </c>
      <c r="C259" t="s">
        <v>30</v>
      </c>
      <c r="D259" t="s">
        <v>45</v>
      </c>
      <c r="E259">
        <v>11</v>
      </c>
      <c r="G259">
        <v>9246.8799999999992</v>
      </c>
      <c r="I259">
        <v>0</v>
      </c>
      <c r="K259" t="s">
        <v>22</v>
      </c>
      <c r="L259" t="s">
        <v>25</v>
      </c>
      <c r="M259">
        <v>1917.55</v>
      </c>
    </row>
    <row r="260" spans="1:13">
      <c r="A260">
        <v>2110</v>
      </c>
      <c r="B260" t="s">
        <v>13</v>
      </c>
      <c r="C260" t="s">
        <v>30</v>
      </c>
      <c r="D260" t="s">
        <v>45</v>
      </c>
      <c r="E260">
        <v>12</v>
      </c>
      <c r="F260">
        <v>1</v>
      </c>
      <c r="H260">
        <v>0.42</v>
      </c>
      <c r="I260">
        <v>0</v>
      </c>
      <c r="J260" s="1">
        <v>45651</v>
      </c>
      <c r="K260" t="s">
        <v>22</v>
      </c>
      <c r="L260" t="s">
        <v>29</v>
      </c>
      <c r="M260">
        <v>-259.29000000000002</v>
      </c>
    </row>
    <row r="261" spans="1:13">
      <c r="A261">
        <v>2123</v>
      </c>
      <c r="B261" t="s">
        <v>35</v>
      </c>
      <c r="C261" t="s">
        <v>30</v>
      </c>
      <c r="D261" t="s">
        <v>45</v>
      </c>
      <c r="E261" t="s">
        <v>28</v>
      </c>
      <c r="I261">
        <v>0</v>
      </c>
      <c r="J261" s="1">
        <v>45550</v>
      </c>
      <c r="K261" t="s">
        <v>22</v>
      </c>
      <c r="L261" t="s">
        <v>23</v>
      </c>
      <c r="M261">
        <v>2195.52</v>
      </c>
    </row>
    <row r="262" spans="1:13">
      <c r="A262">
        <v>2160</v>
      </c>
      <c r="B262" t="s">
        <v>13</v>
      </c>
      <c r="C262" t="s">
        <v>30</v>
      </c>
      <c r="D262" t="s">
        <v>45</v>
      </c>
      <c r="E262" t="s">
        <v>32</v>
      </c>
      <c r="I262">
        <v>0</v>
      </c>
      <c r="J262" s="1">
        <v>45717</v>
      </c>
      <c r="K262" t="s">
        <v>22</v>
      </c>
      <c r="L262" t="s">
        <v>25</v>
      </c>
      <c r="M262">
        <v>3744.91</v>
      </c>
    </row>
    <row r="263" spans="1:13">
      <c r="A263">
        <v>2213</v>
      </c>
      <c r="B263" t="s">
        <v>19</v>
      </c>
      <c r="C263" t="s">
        <v>30</v>
      </c>
      <c r="D263" t="s">
        <v>45</v>
      </c>
      <c r="E263">
        <v>9</v>
      </c>
      <c r="G263">
        <v>5714.92</v>
      </c>
      <c r="I263">
        <v>0</v>
      </c>
      <c r="K263" t="s">
        <v>17</v>
      </c>
      <c r="L263" t="s">
        <v>33</v>
      </c>
      <c r="M263">
        <v>3741.14</v>
      </c>
    </row>
    <row r="264" spans="1:13">
      <c r="A264">
        <v>2229</v>
      </c>
      <c r="B264" t="s">
        <v>35</v>
      </c>
      <c r="C264" t="s">
        <v>30</v>
      </c>
      <c r="D264" t="s">
        <v>45</v>
      </c>
      <c r="E264" t="s">
        <v>32</v>
      </c>
      <c r="G264">
        <v>7143.23</v>
      </c>
      <c r="I264">
        <v>0</v>
      </c>
      <c r="J264" s="1">
        <v>45742</v>
      </c>
      <c r="K264" t="s">
        <v>22</v>
      </c>
      <c r="L264" t="s">
        <v>25</v>
      </c>
      <c r="M264">
        <v>3284.36</v>
      </c>
    </row>
    <row r="265" spans="1:13">
      <c r="A265">
        <v>2267</v>
      </c>
      <c r="B265" t="s">
        <v>19</v>
      </c>
      <c r="C265" t="s">
        <v>30</v>
      </c>
      <c r="D265" t="s">
        <v>45</v>
      </c>
      <c r="E265" t="s">
        <v>16</v>
      </c>
      <c r="F265">
        <v>-1</v>
      </c>
      <c r="G265">
        <v>3075.72</v>
      </c>
      <c r="I265">
        <v>0</v>
      </c>
      <c r="J265" s="1">
        <v>45646</v>
      </c>
      <c r="K265" t="s">
        <v>22</v>
      </c>
      <c r="L265" t="s">
        <v>43</v>
      </c>
      <c r="M265">
        <v>238.78</v>
      </c>
    </row>
    <row r="266" spans="1:13">
      <c r="A266">
        <v>2289</v>
      </c>
      <c r="B266" t="s">
        <v>19</v>
      </c>
      <c r="C266" t="s">
        <v>30</v>
      </c>
      <c r="D266" t="s">
        <v>45</v>
      </c>
      <c r="E266" t="s">
        <v>28</v>
      </c>
      <c r="H266">
        <v>0.51</v>
      </c>
      <c r="I266">
        <v>0</v>
      </c>
      <c r="K266" t="s">
        <v>22</v>
      </c>
      <c r="L266" t="s">
        <v>25</v>
      </c>
      <c r="M266">
        <v>3161.45</v>
      </c>
    </row>
    <row r="267" spans="1:13">
      <c r="A267">
        <v>2302</v>
      </c>
      <c r="B267" t="s">
        <v>19</v>
      </c>
      <c r="C267" t="s">
        <v>30</v>
      </c>
      <c r="D267" t="s">
        <v>45</v>
      </c>
      <c r="E267" t="s">
        <v>32</v>
      </c>
      <c r="F267">
        <v>0</v>
      </c>
      <c r="I267">
        <v>0</v>
      </c>
      <c r="J267" s="1">
        <v>45715</v>
      </c>
      <c r="K267" t="s">
        <v>22</v>
      </c>
      <c r="L267" t="s">
        <v>23</v>
      </c>
      <c r="M267">
        <v>1489.99</v>
      </c>
    </row>
    <row r="268" spans="1:13">
      <c r="A268">
        <v>2310</v>
      </c>
      <c r="B268" t="s">
        <v>35</v>
      </c>
      <c r="C268" t="s">
        <v>30</v>
      </c>
      <c r="D268" t="s">
        <v>45</v>
      </c>
      <c r="E268" t="s">
        <v>32</v>
      </c>
      <c r="I268">
        <v>0</v>
      </c>
      <c r="J268" s="1">
        <v>45692</v>
      </c>
      <c r="K268" t="s">
        <v>17</v>
      </c>
      <c r="L268" t="s">
        <v>43</v>
      </c>
      <c r="M268">
        <v>-1061.45</v>
      </c>
    </row>
    <row r="269" spans="1:13">
      <c r="A269">
        <v>2350</v>
      </c>
      <c r="B269" t="s">
        <v>35</v>
      </c>
      <c r="C269" t="s">
        <v>30</v>
      </c>
      <c r="D269" t="s">
        <v>45</v>
      </c>
      <c r="F269">
        <v>4</v>
      </c>
      <c r="G269">
        <v>8228.8799999999992</v>
      </c>
      <c r="I269">
        <v>0</v>
      </c>
      <c r="J269" s="1">
        <v>45737</v>
      </c>
      <c r="K269" t="s">
        <v>22</v>
      </c>
      <c r="L269" t="s">
        <v>33</v>
      </c>
      <c r="M269">
        <v>2494.5</v>
      </c>
    </row>
    <row r="270" spans="1:13">
      <c r="A270">
        <v>2388</v>
      </c>
      <c r="B270" t="s">
        <v>13</v>
      </c>
      <c r="C270" t="s">
        <v>30</v>
      </c>
      <c r="D270" t="s">
        <v>45</v>
      </c>
      <c r="E270" t="s">
        <v>28</v>
      </c>
      <c r="F270">
        <v>1</v>
      </c>
      <c r="G270">
        <v>5321.46</v>
      </c>
      <c r="I270">
        <v>0</v>
      </c>
      <c r="J270" s="1">
        <v>45537</v>
      </c>
      <c r="K270" t="s">
        <v>22</v>
      </c>
      <c r="L270" t="s">
        <v>36</v>
      </c>
      <c r="M270">
        <v>2587.2600000000002</v>
      </c>
    </row>
    <row r="271" spans="1:13">
      <c r="A271">
        <v>2399</v>
      </c>
      <c r="B271" t="s">
        <v>19</v>
      </c>
      <c r="C271" t="s">
        <v>30</v>
      </c>
      <c r="D271" t="s">
        <v>45</v>
      </c>
      <c r="E271" t="s">
        <v>28</v>
      </c>
      <c r="F271">
        <v>-1</v>
      </c>
      <c r="G271">
        <v>6188.29</v>
      </c>
      <c r="I271">
        <v>0</v>
      </c>
      <c r="J271" s="1">
        <v>45511</v>
      </c>
      <c r="K271" t="s">
        <v>22</v>
      </c>
      <c r="L271" t="s">
        <v>29</v>
      </c>
      <c r="M271">
        <v>515.6</v>
      </c>
    </row>
    <row r="272" spans="1:13">
      <c r="A272">
        <v>2479</v>
      </c>
      <c r="B272" t="s">
        <v>19</v>
      </c>
      <c r="C272" t="s">
        <v>30</v>
      </c>
      <c r="D272" t="s">
        <v>45</v>
      </c>
      <c r="G272">
        <v>2708.99</v>
      </c>
      <c r="I272">
        <v>0</v>
      </c>
      <c r="K272" t="s">
        <v>17</v>
      </c>
      <c r="L272" t="s">
        <v>33</v>
      </c>
      <c r="M272">
        <v>952.78</v>
      </c>
    </row>
    <row r="273" spans="1:13">
      <c r="A273">
        <v>2485</v>
      </c>
      <c r="B273" t="s">
        <v>13</v>
      </c>
      <c r="C273" t="s">
        <v>30</v>
      </c>
      <c r="D273" t="s">
        <v>45</v>
      </c>
      <c r="E273" t="s">
        <v>16</v>
      </c>
      <c r="G273">
        <v>9307.2000000000007</v>
      </c>
      <c r="I273">
        <v>0</v>
      </c>
      <c r="J273" s="1">
        <v>45643</v>
      </c>
      <c r="K273" t="s">
        <v>17</v>
      </c>
      <c r="L273" t="s">
        <v>37</v>
      </c>
      <c r="M273">
        <v>16.059999999999999</v>
      </c>
    </row>
    <row r="274" spans="1:13">
      <c r="A274">
        <v>2487</v>
      </c>
      <c r="B274" t="s">
        <v>35</v>
      </c>
      <c r="C274" t="s">
        <v>30</v>
      </c>
      <c r="D274" t="s">
        <v>45</v>
      </c>
      <c r="E274" t="s">
        <v>28</v>
      </c>
      <c r="F274">
        <v>3</v>
      </c>
      <c r="G274">
        <v>5881.13</v>
      </c>
      <c r="H274">
        <v>0.8</v>
      </c>
      <c r="I274">
        <v>3528.68</v>
      </c>
      <c r="J274" s="1">
        <v>45747</v>
      </c>
      <c r="K274" t="s">
        <v>17</v>
      </c>
      <c r="L274" t="s">
        <v>40</v>
      </c>
      <c r="M274">
        <v>2108.4</v>
      </c>
    </row>
    <row r="275" spans="1:13">
      <c r="A275">
        <v>2536</v>
      </c>
      <c r="B275" t="s">
        <v>13</v>
      </c>
      <c r="C275" t="s">
        <v>30</v>
      </c>
      <c r="D275" t="s">
        <v>45</v>
      </c>
      <c r="E275" t="s">
        <v>16</v>
      </c>
      <c r="G275">
        <v>2221.7800000000002</v>
      </c>
      <c r="H275">
        <v>0.55000000000000004</v>
      </c>
      <c r="I275">
        <v>0</v>
      </c>
      <c r="J275" s="1">
        <v>45567</v>
      </c>
      <c r="K275" t="s">
        <v>22</v>
      </c>
      <c r="L275" t="s">
        <v>33</v>
      </c>
      <c r="M275">
        <v>-1091.6600000000001</v>
      </c>
    </row>
    <row r="276" spans="1:13">
      <c r="A276">
        <v>2567</v>
      </c>
      <c r="B276" t="s">
        <v>19</v>
      </c>
      <c r="C276" t="s">
        <v>30</v>
      </c>
      <c r="D276" t="s">
        <v>45</v>
      </c>
      <c r="E276" t="s">
        <v>16</v>
      </c>
      <c r="F276">
        <v>3</v>
      </c>
      <c r="I276">
        <v>0</v>
      </c>
      <c r="J276" s="1">
        <v>45550</v>
      </c>
      <c r="K276" t="s">
        <v>17</v>
      </c>
      <c r="L276" t="s">
        <v>29</v>
      </c>
      <c r="M276">
        <v>1162.3</v>
      </c>
    </row>
    <row r="277" spans="1:13">
      <c r="A277">
        <v>2577</v>
      </c>
      <c r="B277" t="s">
        <v>19</v>
      </c>
      <c r="C277" t="s">
        <v>30</v>
      </c>
      <c r="D277" t="s">
        <v>45</v>
      </c>
      <c r="E277" t="s">
        <v>28</v>
      </c>
      <c r="F277">
        <v>-1</v>
      </c>
      <c r="G277">
        <v>5545.52</v>
      </c>
      <c r="I277">
        <v>0</v>
      </c>
      <c r="J277" s="1">
        <v>45246</v>
      </c>
      <c r="K277" t="s">
        <v>22</v>
      </c>
      <c r="L277" t="s">
        <v>25</v>
      </c>
      <c r="M277">
        <v>1185.56</v>
      </c>
    </row>
    <row r="278" spans="1:13">
      <c r="A278">
        <v>2586</v>
      </c>
      <c r="B278" t="s">
        <v>35</v>
      </c>
      <c r="C278" t="s">
        <v>30</v>
      </c>
      <c r="D278" t="s">
        <v>45</v>
      </c>
      <c r="E278" t="s">
        <v>28</v>
      </c>
      <c r="H278">
        <v>0.99</v>
      </c>
      <c r="I278">
        <v>0</v>
      </c>
      <c r="J278" s="1">
        <v>45620</v>
      </c>
      <c r="K278" t="s">
        <v>17</v>
      </c>
      <c r="L278" t="s">
        <v>25</v>
      </c>
      <c r="M278">
        <v>1146.73</v>
      </c>
    </row>
    <row r="279" spans="1:13">
      <c r="A279">
        <v>2597</v>
      </c>
      <c r="B279" t="s">
        <v>13</v>
      </c>
      <c r="C279" t="s">
        <v>30</v>
      </c>
      <c r="D279" t="s">
        <v>45</v>
      </c>
      <c r="F279">
        <v>3</v>
      </c>
      <c r="G279">
        <v>3348.83</v>
      </c>
      <c r="I279">
        <v>0</v>
      </c>
      <c r="J279" s="1">
        <v>45631</v>
      </c>
      <c r="K279" t="s">
        <v>17</v>
      </c>
      <c r="L279" t="s">
        <v>36</v>
      </c>
      <c r="M279">
        <v>-540.08000000000004</v>
      </c>
    </row>
    <row r="280" spans="1:13">
      <c r="A280">
        <v>2603</v>
      </c>
      <c r="B280" t="s">
        <v>19</v>
      </c>
      <c r="C280" t="s">
        <v>30</v>
      </c>
      <c r="D280" t="s">
        <v>45</v>
      </c>
      <c r="E280" t="s">
        <v>28</v>
      </c>
      <c r="F280">
        <v>0</v>
      </c>
      <c r="I280">
        <v>0</v>
      </c>
      <c r="J280" s="1">
        <v>45734</v>
      </c>
      <c r="K280" t="s">
        <v>17</v>
      </c>
      <c r="L280" t="s">
        <v>23</v>
      </c>
      <c r="M280">
        <v>-144.08000000000001</v>
      </c>
    </row>
    <row r="281" spans="1:13">
      <c r="A281">
        <v>2626</v>
      </c>
      <c r="B281" t="s">
        <v>35</v>
      </c>
      <c r="C281" t="s">
        <v>30</v>
      </c>
      <c r="D281" t="s">
        <v>45</v>
      </c>
      <c r="E281">
        <v>7</v>
      </c>
      <c r="G281">
        <v>5550.99</v>
      </c>
      <c r="I281">
        <v>0</v>
      </c>
      <c r="J281" s="1">
        <v>45768</v>
      </c>
      <c r="K281" t="s">
        <v>22</v>
      </c>
      <c r="L281" t="s">
        <v>18</v>
      </c>
      <c r="M281">
        <v>-757.9</v>
      </c>
    </row>
    <row r="282" spans="1:13">
      <c r="A282">
        <v>2657</v>
      </c>
      <c r="B282" t="s">
        <v>13</v>
      </c>
      <c r="C282" t="s">
        <v>30</v>
      </c>
      <c r="D282" t="s">
        <v>45</v>
      </c>
      <c r="E282" t="s">
        <v>16</v>
      </c>
      <c r="F282">
        <v>4</v>
      </c>
      <c r="I282">
        <v>0</v>
      </c>
      <c r="J282" s="1">
        <v>45754</v>
      </c>
      <c r="K282" t="s">
        <v>17</v>
      </c>
      <c r="L282" t="s">
        <v>33</v>
      </c>
      <c r="M282">
        <v>494.45</v>
      </c>
    </row>
    <row r="283" spans="1:13">
      <c r="A283">
        <v>2671</v>
      </c>
      <c r="B283" t="s">
        <v>13</v>
      </c>
      <c r="C283" t="s">
        <v>30</v>
      </c>
      <c r="D283" t="s">
        <v>45</v>
      </c>
      <c r="E283" t="s">
        <v>32</v>
      </c>
      <c r="G283">
        <v>9264.49</v>
      </c>
      <c r="I283">
        <v>0</v>
      </c>
      <c r="J283" s="1">
        <v>45834</v>
      </c>
      <c r="K283" t="s">
        <v>22</v>
      </c>
      <c r="L283" t="s">
        <v>29</v>
      </c>
      <c r="M283">
        <v>491.18</v>
      </c>
    </row>
    <row r="284" spans="1:13">
      <c r="A284">
        <v>2676</v>
      </c>
      <c r="B284" t="s">
        <v>35</v>
      </c>
      <c r="C284" t="s">
        <v>30</v>
      </c>
      <c r="D284" t="s">
        <v>45</v>
      </c>
      <c r="E284">
        <v>10</v>
      </c>
      <c r="I284">
        <v>0</v>
      </c>
      <c r="J284" s="1">
        <v>45790</v>
      </c>
      <c r="K284" t="s">
        <v>17</v>
      </c>
      <c r="L284" t="s">
        <v>33</v>
      </c>
      <c r="M284">
        <v>3932.36</v>
      </c>
    </row>
    <row r="285" spans="1:13">
      <c r="A285">
        <v>2042</v>
      </c>
      <c r="B285" t="s">
        <v>35</v>
      </c>
      <c r="C285" t="s">
        <v>30</v>
      </c>
      <c r="D285" t="s">
        <v>45</v>
      </c>
      <c r="H285">
        <v>0.8</v>
      </c>
      <c r="I285">
        <v>0</v>
      </c>
      <c r="K285" t="s">
        <v>17</v>
      </c>
      <c r="L285" t="s">
        <v>33</v>
      </c>
      <c r="M285">
        <v>-151.26</v>
      </c>
    </row>
    <row r="286" spans="1:13">
      <c r="A286">
        <v>2026</v>
      </c>
      <c r="B286" t="s">
        <v>19</v>
      </c>
      <c r="C286" t="s">
        <v>30</v>
      </c>
      <c r="D286" t="s">
        <v>45</v>
      </c>
      <c r="G286">
        <v>2491.06</v>
      </c>
      <c r="I286">
        <v>0</v>
      </c>
      <c r="J286" s="1">
        <v>45539</v>
      </c>
      <c r="K286" t="s">
        <v>22</v>
      </c>
      <c r="L286" t="s">
        <v>36</v>
      </c>
      <c r="M286">
        <v>1660.44</v>
      </c>
    </row>
    <row r="287" spans="1:13">
      <c r="A287">
        <v>2810</v>
      </c>
      <c r="B287" t="s">
        <v>35</v>
      </c>
      <c r="C287" t="s">
        <v>30</v>
      </c>
      <c r="D287" t="s">
        <v>45</v>
      </c>
      <c r="E287">
        <v>7</v>
      </c>
      <c r="F287">
        <v>2</v>
      </c>
      <c r="G287">
        <v>2943.44</v>
      </c>
      <c r="H287">
        <v>0.53</v>
      </c>
      <c r="I287">
        <v>2766.83</v>
      </c>
      <c r="K287" t="s">
        <v>22</v>
      </c>
      <c r="L287" t="s">
        <v>40</v>
      </c>
      <c r="M287">
        <v>405.67</v>
      </c>
    </row>
    <row r="288" spans="1:13">
      <c r="A288">
        <v>2008</v>
      </c>
      <c r="B288" t="s">
        <v>35</v>
      </c>
      <c r="C288" t="s">
        <v>30</v>
      </c>
      <c r="D288" t="s">
        <v>45</v>
      </c>
      <c r="E288" t="s">
        <v>32</v>
      </c>
      <c r="I288">
        <v>0</v>
      </c>
      <c r="J288" s="1">
        <v>45498</v>
      </c>
      <c r="K288" t="s">
        <v>22</v>
      </c>
      <c r="L288" t="s">
        <v>25</v>
      </c>
      <c r="M288">
        <v>-639.41999999999996</v>
      </c>
    </row>
    <row r="289" spans="1:13">
      <c r="A289">
        <v>2873</v>
      </c>
      <c r="B289" t="s">
        <v>19</v>
      </c>
      <c r="C289" t="s">
        <v>30</v>
      </c>
      <c r="D289" t="s">
        <v>45</v>
      </c>
      <c r="G289">
        <v>9050.52</v>
      </c>
      <c r="H289">
        <v>0.86</v>
      </c>
      <c r="I289">
        <v>0</v>
      </c>
      <c r="K289" t="s">
        <v>22</v>
      </c>
      <c r="L289" t="s">
        <v>18</v>
      </c>
      <c r="M289">
        <v>3364.79</v>
      </c>
    </row>
    <row r="290" spans="1:13">
      <c r="A290">
        <v>2888</v>
      </c>
      <c r="B290" t="s">
        <v>13</v>
      </c>
      <c r="C290" t="s">
        <v>30</v>
      </c>
      <c r="D290" t="s">
        <v>45</v>
      </c>
      <c r="E290" t="s">
        <v>28</v>
      </c>
      <c r="G290">
        <v>8956.73</v>
      </c>
      <c r="H290">
        <v>1.17</v>
      </c>
      <c r="I290">
        <v>0</v>
      </c>
      <c r="J290" s="1">
        <v>45832</v>
      </c>
      <c r="K290" t="s">
        <v>17</v>
      </c>
      <c r="L290" t="s">
        <v>29</v>
      </c>
      <c r="M290">
        <v>2320.4899999999998</v>
      </c>
    </row>
    <row r="291" spans="1:13">
      <c r="A291">
        <v>2891</v>
      </c>
      <c r="B291" t="s">
        <v>19</v>
      </c>
      <c r="C291" t="s">
        <v>30</v>
      </c>
      <c r="D291" t="s">
        <v>45</v>
      </c>
      <c r="F291">
        <v>0</v>
      </c>
      <c r="I291">
        <v>0</v>
      </c>
      <c r="K291" t="s">
        <v>22</v>
      </c>
      <c r="L291" t="s">
        <v>37</v>
      </c>
      <c r="M291">
        <v>439.35</v>
      </c>
    </row>
    <row r="292" spans="1:13">
      <c r="A292">
        <v>2909</v>
      </c>
      <c r="B292" t="s">
        <v>19</v>
      </c>
      <c r="C292" t="s">
        <v>30</v>
      </c>
      <c r="D292" t="s">
        <v>45</v>
      </c>
      <c r="E292" t="s">
        <v>32</v>
      </c>
      <c r="G292">
        <v>7617.75</v>
      </c>
      <c r="H292">
        <v>0.33</v>
      </c>
      <c r="I292">
        <v>0</v>
      </c>
      <c r="J292" s="1">
        <v>45524</v>
      </c>
      <c r="K292" t="s">
        <v>22</v>
      </c>
      <c r="L292" t="s">
        <v>29</v>
      </c>
      <c r="M292">
        <v>-186.9</v>
      </c>
    </row>
    <row r="293" spans="1:13">
      <c r="A293">
        <v>2932</v>
      </c>
      <c r="B293" t="s">
        <v>13</v>
      </c>
      <c r="C293" t="s">
        <v>30</v>
      </c>
      <c r="D293" t="s">
        <v>45</v>
      </c>
      <c r="E293">
        <v>12</v>
      </c>
      <c r="F293">
        <v>0</v>
      </c>
      <c r="H293">
        <v>0.35</v>
      </c>
      <c r="I293">
        <v>0</v>
      </c>
      <c r="J293" s="1">
        <v>45717</v>
      </c>
      <c r="K293" t="s">
        <v>17</v>
      </c>
      <c r="L293" t="s">
        <v>36</v>
      </c>
      <c r="M293">
        <v>-427.86</v>
      </c>
    </row>
    <row r="294" spans="1:13">
      <c r="A294">
        <v>2978</v>
      </c>
      <c r="B294" t="s">
        <v>19</v>
      </c>
      <c r="C294" t="s">
        <v>30</v>
      </c>
      <c r="D294" t="s">
        <v>45</v>
      </c>
      <c r="H294">
        <v>1.17</v>
      </c>
      <c r="I294">
        <v>0</v>
      </c>
      <c r="J294" s="1">
        <v>45761</v>
      </c>
      <c r="K294" t="s">
        <v>22</v>
      </c>
      <c r="L294" t="s">
        <v>43</v>
      </c>
      <c r="M294">
        <v>-581.26</v>
      </c>
    </row>
    <row r="295" spans="1:13">
      <c r="A295">
        <v>3014</v>
      </c>
      <c r="B295" t="s">
        <v>35</v>
      </c>
      <c r="C295" t="s">
        <v>30</v>
      </c>
      <c r="D295" t="s">
        <v>45</v>
      </c>
      <c r="F295">
        <v>0</v>
      </c>
      <c r="I295">
        <v>0</v>
      </c>
      <c r="J295" s="1">
        <v>45687</v>
      </c>
      <c r="K295" t="s">
        <v>22</v>
      </c>
      <c r="L295" t="s">
        <v>23</v>
      </c>
      <c r="M295">
        <v>-1004.97</v>
      </c>
    </row>
    <row r="296" spans="1:13">
      <c r="A296">
        <v>3016</v>
      </c>
      <c r="B296" t="s">
        <v>19</v>
      </c>
      <c r="C296" t="s">
        <v>30</v>
      </c>
      <c r="D296" t="s">
        <v>45</v>
      </c>
      <c r="E296" t="s">
        <v>16</v>
      </c>
      <c r="F296">
        <v>0</v>
      </c>
      <c r="G296">
        <v>8931.44</v>
      </c>
      <c r="I296">
        <v>0</v>
      </c>
      <c r="J296" s="1">
        <v>45535</v>
      </c>
      <c r="K296" t="s">
        <v>22</v>
      </c>
      <c r="L296" t="s">
        <v>18</v>
      </c>
      <c r="M296">
        <v>868.59</v>
      </c>
    </row>
    <row r="297" spans="1:13">
      <c r="A297">
        <v>3028</v>
      </c>
      <c r="B297" t="s">
        <v>13</v>
      </c>
      <c r="C297" t="s">
        <v>30</v>
      </c>
      <c r="D297" t="s">
        <v>45</v>
      </c>
      <c r="E297" t="s">
        <v>28</v>
      </c>
      <c r="F297">
        <v>4</v>
      </c>
      <c r="G297">
        <v>5837.53</v>
      </c>
      <c r="I297">
        <v>0</v>
      </c>
      <c r="J297" s="1">
        <v>45686</v>
      </c>
      <c r="K297" t="s">
        <v>22</v>
      </c>
      <c r="L297" t="s">
        <v>43</v>
      </c>
      <c r="M297">
        <v>-471.86</v>
      </c>
    </row>
    <row r="298" spans="1:13">
      <c r="A298">
        <v>3063</v>
      </c>
      <c r="B298" t="s">
        <v>13</v>
      </c>
      <c r="C298" t="s">
        <v>30</v>
      </c>
      <c r="D298" t="s">
        <v>45</v>
      </c>
      <c r="E298" t="s">
        <v>16</v>
      </c>
      <c r="F298">
        <v>2</v>
      </c>
      <c r="G298">
        <v>9676.61</v>
      </c>
      <c r="I298">
        <v>0</v>
      </c>
      <c r="J298" s="1">
        <v>45767</v>
      </c>
      <c r="K298" t="s">
        <v>17</v>
      </c>
      <c r="L298" t="s">
        <v>25</v>
      </c>
      <c r="M298">
        <v>3674.74</v>
      </c>
    </row>
    <row r="299" spans="1:13">
      <c r="A299">
        <v>3070</v>
      </c>
      <c r="B299" t="s">
        <v>19</v>
      </c>
      <c r="C299" t="s">
        <v>30</v>
      </c>
      <c r="D299" t="s">
        <v>45</v>
      </c>
      <c r="E299" t="s">
        <v>16</v>
      </c>
      <c r="G299">
        <v>6737.19</v>
      </c>
      <c r="H299">
        <v>1.02</v>
      </c>
      <c r="I299">
        <v>0</v>
      </c>
      <c r="K299" t="s">
        <v>17</v>
      </c>
      <c r="L299" t="s">
        <v>23</v>
      </c>
      <c r="M299">
        <v>2150.16</v>
      </c>
    </row>
    <row r="300" spans="1:13">
      <c r="A300">
        <v>3071</v>
      </c>
      <c r="B300" t="s">
        <v>19</v>
      </c>
      <c r="C300" t="s">
        <v>30</v>
      </c>
      <c r="D300" t="s">
        <v>45</v>
      </c>
      <c r="G300">
        <v>5081.53</v>
      </c>
      <c r="I300">
        <v>0</v>
      </c>
      <c r="J300" s="1">
        <v>45220</v>
      </c>
      <c r="K300" t="s">
        <v>17</v>
      </c>
      <c r="L300" t="s">
        <v>25</v>
      </c>
      <c r="M300">
        <v>-663.86</v>
      </c>
    </row>
    <row r="301" spans="1:13">
      <c r="A301">
        <v>3080</v>
      </c>
      <c r="B301" t="s">
        <v>13</v>
      </c>
      <c r="C301" t="s">
        <v>30</v>
      </c>
      <c r="D301" t="s">
        <v>45</v>
      </c>
      <c r="E301" t="s">
        <v>28</v>
      </c>
      <c r="F301">
        <v>4</v>
      </c>
      <c r="G301">
        <v>3317.71</v>
      </c>
      <c r="I301">
        <v>0</v>
      </c>
      <c r="K301" t="s">
        <v>17</v>
      </c>
      <c r="L301" t="s">
        <v>23</v>
      </c>
      <c r="M301">
        <v>-198</v>
      </c>
    </row>
    <row r="302" spans="1:13">
      <c r="A302">
        <v>3128</v>
      </c>
      <c r="B302" t="s">
        <v>35</v>
      </c>
      <c r="C302" t="s">
        <v>30</v>
      </c>
      <c r="D302" t="s">
        <v>45</v>
      </c>
      <c r="E302" t="s">
        <v>16</v>
      </c>
      <c r="I302">
        <v>0</v>
      </c>
      <c r="K302" t="s">
        <v>22</v>
      </c>
      <c r="L302" t="s">
        <v>43</v>
      </c>
      <c r="M302">
        <v>2219.8200000000002</v>
      </c>
    </row>
    <row r="303" spans="1:13">
      <c r="A303">
        <v>3159</v>
      </c>
      <c r="B303" t="s">
        <v>19</v>
      </c>
      <c r="C303" t="s">
        <v>30</v>
      </c>
      <c r="D303" t="s">
        <v>45</v>
      </c>
      <c r="E303">
        <v>10</v>
      </c>
      <c r="F303">
        <v>-1</v>
      </c>
      <c r="I303">
        <v>0</v>
      </c>
      <c r="J303" s="1">
        <v>45755</v>
      </c>
      <c r="K303" t="s">
        <v>22</v>
      </c>
      <c r="L303" t="s">
        <v>29</v>
      </c>
      <c r="M303">
        <v>2494.21</v>
      </c>
    </row>
    <row r="304" spans="1:13">
      <c r="A304">
        <v>3181</v>
      </c>
      <c r="B304" t="s">
        <v>19</v>
      </c>
      <c r="C304" t="s">
        <v>30</v>
      </c>
      <c r="D304" t="s">
        <v>45</v>
      </c>
      <c r="E304" t="s">
        <v>32</v>
      </c>
      <c r="F304">
        <v>1</v>
      </c>
      <c r="I304">
        <v>0</v>
      </c>
      <c r="K304" t="s">
        <v>22</v>
      </c>
      <c r="L304" t="s">
        <v>33</v>
      </c>
      <c r="M304">
        <v>2808</v>
      </c>
    </row>
    <row r="305" spans="1:13">
      <c r="A305">
        <v>3187</v>
      </c>
      <c r="B305" t="s">
        <v>13</v>
      </c>
      <c r="C305" t="s">
        <v>30</v>
      </c>
      <c r="D305" t="s">
        <v>45</v>
      </c>
      <c r="F305">
        <v>0</v>
      </c>
      <c r="G305">
        <v>8979.4500000000007</v>
      </c>
      <c r="I305">
        <v>0</v>
      </c>
      <c r="J305" s="1">
        <v>45672</v>
      </c>
      <c r="K305" t="s">
        <v>17</v>
      </c>
      <c r="L305" t="s">
        <v>40</v>
      </c>
      <c r="M305">
        <v>1709.08</v>
      </c>
    </row>
    <row r="306" spans="1:13">
      <c r="A306">
        <v>3198</v>
      </c>
      <c r="B306" t="s">
        <v>19</v>
      </c>
      <c r="C306" t="s">
        <v>30</v>
      </c>
      <c r="D306" t="s">
        <v>45</v>
      </c>
      <c r="E306" t="s">
        <v>32</v>
      </c>
      <c r="I306">
        <v>0</v>
      </c>
      <c r="K306" t="s">
        <v>17</v>
      </c>
      <c r="L306" t="s">
        <v>33</v>
      </c>
      <c r="M306">
        <v>2009.69</v>
      </c>
    </row>
    <row r="307" spans="1:13">
      <c r="A307">
        <v>3213</v>
      </c>
      <c r="B307" t="s">
        <v>35</v>
      </c>
      <c r="C307" t="s">
        <v>30</v>
      </c>
      <c r="D307" t="s">
        <v>45</v>
      </c>
      <c r="E307" t="s">
        <v>32</v>
      </c>
      <c r="I307">
        <v>0</v>
      </c>
      <c r="J307" s="1">
        <v>45654</v>
      </c>
      <c r="K307" t="s">
        <v>17</v>
      </c>
      <c r="L307" t="s">
        <v>43</v>
      </c>
      <c r="M307">
        <v>3221.7</v>
      </c>
    </row>
    <row r="308" spans="1:13">
      <c r="A308">
        <v>3218</v>
      </c>
      <c r="B308" t="s">
        <v>35</v>
      </c>
      <c r="C308" t="s">
        <v>30</v>
      </c>
      <c r="D308" t="s">
        <v>45</v>
      </c>
      <c r="E308">
        <v>6</v>
      </c>
      <c r="G308">
        <v>4854.18</v>
      </c>
      <c r="I308">
        <v>0</v>
      </c>
      <c r="J308" s="1">
        <v>45564</v>
      </c>
      <c r="K308" t="s">
        <v>22</v>
      </c>
      <c r="L308" t="s">
        <v>43</v>
      </c>
      <c r="M308">
        <v>3807.88</v>
      </c>
    </row>
    <row r="309" spans="1:13">
      <c r="A309">
        <v>3246</v>
      </c>
      <c r="B309" t="s">
        <v>35</v>
      </c>
      <c r="C309" t="s">
        <v>30</v>
      </c>
      <c r="D309" t="s">
        <v>45</v>
      </c>
      <c r="E309">
        <v>7</v>
      </c>
      <c r="G309">
        <v>7787.74</v>
      </c>
      <c r="I309">
        <v>0</v>
      </c>
      <c r="J309" s="1">
        <v>45791</v>
      </c>
      <c r="K309" t="s">
        <v>17</v>
      </c>
      <c r="L309" t="s">
        <v>29</v>
      </c>
      <c r="M309">
        <v>479.25</v>
      </c>
    </row>
    <row r="310" spans="1:13">
      <c r="A310">
        <v>3253</v>
      </c>
      <c r="B310" t="s">
        <v>13</v>
      </c>
      <c r="C310" t="s">
        <v>30</v>
      </c>
      <c r="D310" t="s">
        <v>45</v>
      </c>
      <c r="E310">
        <v>10</v>
      </c>
      <c r="I310">
        <v>0</v>
      </c>
      <c r="J310" s="1">
        <v>45764</v>
      </c>
      <c r="K310" t="s">
        <v>17</v>
      </c>
      <c r="L310" t="s">
        <v>36</v>
      </c>
      <c r="M310">
        <v>2267.92</v>
      </c>
    </row>
    <row r="311" spans="1:13">
      <c r="A311">
        <v>3319</v>
      </c>
      <c r="B311" t="s">
        <v>19</v>
      </c>
      <c r="C311" t="s">
        <v>30</v>
      </c>
      <c r="D311" t="s">
        <v>45</v>
      </c>
      <c r="E311" t="s">
        <v>32</v>
      </c>
      <c r="G311">
        <v>6109.1</v>
      </c>
      <c r="H311">
        <v>0.37</v>
      </c>
      <c r="I311">
        <v>0</v>
      </c>
      <c r="J311" s="1">
        <v>45563</v>
      </c>
      <c r="K311" t="s">
        <v>22</v>
      </c>
      <c r="L311" t="s">
        <v>25</v>
      </c>
      <c r="M311">
        <v>-846.73</v>
      </c>
    </row>
    <row r="312" spans="1:13">
      <c r="A312">
        <v>3323</v>
      </c>
      <c r="B312" t="s">
        <v>35</v>
      </c>
      <c r="C312" t="s">
        <v>30</v>
      </c>
      <c r="D312" t="s">
        <v>45</v>
      </c>
      <c r="F312">
        <v>-1</v>
      </c>
      <c r="G312">
        <v>8130.74</v>
      </c>
      <c r="H312">
        <v>7.0000000000000007E-2</v>
      </c>
      <c r="I312">
        <v>-7561.59</v>
      </c>
      <c r="J312" s="1">
        <v>45292</v>
      </c>
      <c r="K312" t="s">
        <v>22</v>
      </c>
      <c r="L312" t="s">
        <v>33</v>
      </c>
      <c r="M312">
        <v>-687.56</v>
      </c>
    </row>
    <row r="313" spans="1:13">
      <c r="A313">
        <v>3365</v>
      </c>
      <c r="B313" t="s">
        <v>13</v>
      </c>
      <c r="C313" t="s">
        <v>30</v>
      </c>
      <c r="D313" t="s">
        <v>45</v>
      </c>
      <c r="E313" t="s">
        <v>16</v>
      </c>
      <c r="H313">
        <v>0.95</v>
      </c>
      <c r="I313">
        <v>0</v>
      </c>
      <c r="K313" t="s">
        <v>22</v>
      </c>
      <c r="L313" t="s">
        <v>29</v>
      </c>
      <c r="M313">
        <v>-445.03</v>
      </c>
    </row>
    <row r="314" spans="1:13">
      <c r="A314">
        <v>3389</v>
      </c>
      <c r="B314" t="s">
        <v>19</v>
      </c>
      <c r="C314" t="s">
        <v>30</v>
      </c>
      <c r="D314" t="s">
        <v>45</v>
      </c>
      <c r="E314" t="s">
        <v>16</v>
      </c>
      <c r="F314">
        <v>3</v>
      </c>
      <c r="G314">
        <v>9764.91</v>
      </c>
      <c r="I314">
        <v>0</v>
      </c>
      <c r="J314" s="1">
        <v>45751</v>
      </c>
      <c r="K314" t="s">
        <v>17</v>
      </c>
      <c r="L314" t="s">
        <v>25</v>
      </c>
      <c r="M314">
        <v>3491.49</v>
      </c>
    </row>
    <row r="315" spans="1:13">
      <c r="A315">
        <v>3409</v>
      </c>
      <c r="B315" t="s">
        <v>13</v>
      </c>
      <c r="C315" t="s">
        <v>30</v>
      </c>
      <c r="D315" t="s">
        <v>45</v>
      </c>
      <c r="E315" t="s">
        <v>16</v>
      </c>
      <c r="F315">
        <v>1</v>
      </c>
      <c r="G315">
        <v>6312.01</v>
      </c>
      <c r="H315">
        <v>0.3</v>
      </c>
      <c r="I315">
        <v>4418.41</v>
      </c>
      <c r="J315" s="1">
        <v>45543</v>
      </c>
      <c r="K315" t="s">
        <v>22</v>
      </c>
      <c r="L315" t="s">
        <v>33</v>
      </c>
      <c r="M315">
        <v>-1106.07</v>
      </c>
    </row>
    <row r="316" spans="1:13">
      <c r="A316">
        <v>3469</v>
      </c>
      <c r="B316" t="s">
        <v>13</v>
      </c>
      <c r="C316" t="s">
        <v>30</v>
      </c>
      <c r="D316" t="s">
        <v>45</v>
      </c>
      <c r="E316">
        <v>10</v>
      </c>
      <c r="F316">
        <v>1</v>
      </c>
      <c r="G316">
        <v>4590.24</v>
      </c>
      <c r="I316">
        <v>0</v>
      </c>
      <c r="J316" s="1">
        <v>45566</v>
      </c>
      <c r="K316" t="s">
        <v>17</v>
      </c>
      <c r="L316" t="s">
        <v>25</v>
      </c>
      <c r="M316">
        <v>3792.66</v>
      </c>
    </row>
    <row r="317" spans="1:13">
      <c r="A317">
        <v>3496</v>
      </c>
      <c r="B317" t="s">
        <v>35</v>
      </c>
      <c r="C317" t="s">
        <v>30</v>
      </c>
      <c r="D317" t="s">
        <v>45</v>
      </c>
      <c r="E317" t="s">
        <v>16</v>
      </c>
      <c r="F317">
        <v>3</v>
      </c>
      <c r="H317">
        <v>0.77</v>
      </c>
      <c r="I317">
        <v>0</v>
      </c>
      <c r="J317" s="1">
        <v>45573</v>
      </c>
      <c r="K317" t="s">
        <v>22</v>
      </c>
      <c r="L317" t="s">
        <v>33</v>
      </c>
      <c r="M317">
        <v>-786.91</v>
      </c>
    </row>
    <row r="318" spans="1:13">
      <c r="A318">
        <v>3517</v>
      </c>
      <c r="B318" t="s">
        <v>19</v>
      </c>
      <c r="C318" t="s">
        <v>30</v>
      </c>
      <c r="D318" t="s">
        <v>45</v>
      </c>
      <c r="G318">
        <v>9962.36</v>
      </c>
      <c r="I318">
        <v>0</v>
      </c>
      <c r="K318" t="s">
        <v>22</v>
      </c>
      <c r="L318" t="s">
        <v>23</v>
      </c>
      <c r="M318">
        <v>2661.74</v>
      </c>
    </row>
    <row r="319" spans="1:13">
      <c r="A319">
        <v>3533</v>
      </c>
      <c r="B319" t="s">
        <v>13</v>
      </c>
      <c r="C319" t="s">
        <v>30</v>
      </c>
      <c r="D319" t="s">
        <v>45</v>
      </c>
      <c r="E319" t="s">
        <v>28</v>
      </c>
      <c r="I319">
        <v>0</v>
      </c>
      <c r="J319" s="1">
        <v>45235</v>
      </c>
      <c r="K319" t="s">
        <v>22</v>
      </c>
      <c r="L319" t="s">
        <v>23</v>
      </c>
      <c r="M319">
        <v>451.71</v>
      </c>
    </row>
    <row r="320" spans="1:13">
      <c r="A320">
        <v>3544</v>
      </c>
      <c r="B320" t="s">
        <v>35</v>
      </c>
      <c r="C320" t="s">
        <v>30</v>
      </c>
      <c r="D320" t="s">
        <v>45</v>
      </c>
      <c r="E320" t="s">
        <v>16</v>
      </c>
      <c r="G320">
        <v>3923.39</v>
      </c>
      <c r="I320">
        <v>0</v>
      </c>
      <c r="K320" t="s">
        <v>22</v>
      </c>
      <c r="L320" t="s">
        <v>43</v>
      </c>
      <c r="M320">
        <v>-684.88</v>
      </c>
    </row>
    <row r="321" spans="1:13">
      <c r="A321">
        <v>3553</v>
      </c>
      <c r="B321" t="s">
        <v>19</v>
      </c>
      <c r="C321" t="s">
        <v>30</v>
      </c>
      <c r="D321" t="s">
        <v>45</v>
      </c>
      <c r="E321" t="s">
        <v>32</v>
      </c>
      <c r="F321">
        <v>2</v>
      </c>
      <c r="G321">
        <v>5216.2700000000004</v>
      </c>
      <c r="I321">
        <v>0</v>
      </c>
      <c r="J321" s="1">
        <v>45833</v>
      </c>
      <c r="K321" t="s">
        <v>17</v>
      </c>
      <c r="L321" t="s">
        <v>29</v>
      </c>
      <c r="M321">
        <v>-720.87</v>
      </c>
    </row>
    <row r="322" spans="1:13">
      <c r="A322">
        <v>3585</v>
      </c>
      <c r="B322" t="s">
        <v>35</v>
      </c>
      <c r="C322" t="s">
        <v>30</v>
      </c>
      <c r="D322" t="s">
        <v>45</v>
      </c>
      <c r="E322" t="s">
        <v>32</v>
      </c>
      <c r="H322">
        <v>0.52</v>
      </c>
      <c r="I322">
        <v>0</v>
      </c>
      <c r="J322" s="1">
        <v>45780</v>
      </c>
      <c r="K322" t="s">
        <v>22</v>
      </c>
      <c r="L322" t="s">
        <v>43</v>
      </c>
      <c r="M322">
        <v>1263.9100000000001</v>
      </c>
    </row>
    <row r="323" spans="1:13">
      <c r="A323">
        <v>3595</v>
      </c>
      <c r="B323" t="s">
        <v>13</v>
      </c>
      <c r="C323" t="s">
        <v>30</v>
      </c>
      <c r="D323" t="s">
        <v>45</v>
      </c>
      <c r="E323" t="s">
        <v>28</v>
      </c>
      <c r="G323">
        <v>6890.68</v>
      </c>
      <c r="I323">
        <v>0</v>
      </c>
      <c r="J323" s="1">
        <v>45174</v>
      </c>
      <c r="K323" t="s">
        <v>17</v>
      </c>
      <c r="L323" t="s">
        <v>29</v>
      </c>
      <c r="M323">
        <v>3385.84</v>
      </c>
    </row>
    <row r="324" spans="1:13">
      <c r="A324">
        <v>2019</v>
      </c>
      <c r="B324" t="s">
        <v>35</v>
      </c>
      <c r="C324" t="s">
        <v>30</v>
      </c>
      <c r="D324" t="s">
        <v>45</v>
      </c>
      <c r="E324">
        <v>8</v>
      </c>
      <c r="I324">
        <v>0</v>
      </c>
      <c r="K324" t="s">
        <v>22</v>
      </c>
      <c r="L324" t="s">
        <v>36</v>
      </c>
      <c r="M324">
        <v>-229.65</v>
      </c>
    </row>
    <row r="325" spans="1:13">
      <c r="A325">
        <v>3612</v>
      </c>
      <c r="B325" t="s">
        <v>19</v>
      </c>
      <c r="C325" t="s">
        <v>30</v>
      </c>
      <c r="D325" t="s">
        <v>45</v>
      </c>
      <c r="E325" t="s">
        <v>32</v>
      </c>
      <c r="F325">
        <v>1</v>
      </c>
      <c r="G325">
        <v>4632</v>
      </c>
      <c r="I325">
        <v>0</v>
      </c>
      <c r="J325" s="1">
        <v>45830</v>
      </c>
      <c r="K325" t="s">
        <v>17</v>
      </c>
      <c r="L325" t="s">
        <v>25</v>
      </c>
      <c r="M325">
        <v>2397.42</v>
      </c>
    </row>
    <row r="326" spans="1:13">
      <c r="A326">
        <v>3653</v>
      </c>
      <c r="B326" t="s">
        <v>35</v>
      </c>
      <c r="C326" t="s">
        <v>30</v>
      </c>
      <c r="D326" t="s">
        <v>45</v>
      </c>
      <c r="E326">
        <v>10</v>
      </c>
      <c r="I326">
        <v>0</v>
      </c>
      <c r="J326" s="1">
        <v>45629</v>
      </c>
      <c r="K326" t="s">
        <v>22</v>
      </c>
      <c r="L326" t="s">
        <v>23</v>
      </c>
      <c r="M326">
        <v>1642.93</v>
      </c>
    </row>
    <row r="327" spans="1:13">
      <c r="A327">
        <v>3659</v>
      </c>
      <c r="B327" t="s">
        <v>13</v>
      </c>
      <c r="C327" t="s">
        <v>30</v>
      </c>
      <c r="D327" t="s">
        <v>45</v>
      </c>
      <c r="E327">
        <v>7</v>
      </c>
      <c r="I327">
        <v>0</v>
      </c>
      <c r="K327" t="s">
        <v>17</v>
      </c>
      <c r="L327" t="s">
        <v>43</v>
      </c>
      <c r="M327">
        <v>684.79</v>
      </c>
    </row>
    <row r="328" spans="1:13">
      <c r="A328">
        <v>3666</v>
      </c>
      <c r="B328" t="s">
        <v>19</v>
      </c>
      <c r="C328" t="s">
        <v>30</v>
      </c>
      <c r="D328" t="s">
        <v>45</v>
      </c>
      <c r="F328">
        <v>2</v>
      </c>
      <c r="H328">
        <v>1.18</v>
      </c>
      <c r="I328">
        <v>0</v>
      </c>
      <c r="J328" s="1">
        <v>45754</v>
      </c>
      <c r="K328" t="s">
        <v>22</v>
      </c>
      <c r="L328" t="s">
        <v>33</v>
      </c>
      <c r="M328">
        <v>3382.55</v>
      </c>
    </row>
    <row r="329" spans="1:13">
      <c r="A329">
        <v>3667</v>
      </c>
      <c r="B329" t="s">
        <v>13</v>
      </c>
      <c r="C329" t="s">
        <v>30</v>
      </c>
      <c r="D329" t="s">
        <v>45</v>
      </c>
      <c r="E329" t="s">
        <v>16</v>
      </c>
      <c r="F329">
        <v>4</v>
      </c>
      <c r="G329">
        <v>9386.2000000000007</v>
      </c>
      <c r="H329">
        <v>0.01</v>
      </c>
      <c r="I329">
        <v>37169.35</v>
      </c>
      <c r="K329" t="s">
        <v>17</v>
      </c>
      <c r="L329" t="s">
        <v>29</v>
      </c>
      <c r="M329">
        <v>-1121.02</v>
      </c>
    </row>
    <row r="330" spans="1:13">
      <c r="A330">
        <v>3699</v>
      </c>
      <c r="B330" t="s">
        <v>19</v>
      </c>
      <c r="C330" t="s">
        <v>30</v>
      </c>
      <c r="D330" t="s">
        <v>45</v>
      </c>
      <c r="E330">
        <v>7</v>
      </c>
      <c r="G330">
        <v>8400.1</v>
      </c>
      <c r="H330">
        <v>0.47</v>
      </c>
      <c r="I330">
        <v>0</v>
      </c>
      <c r="J330" s="1">
        <v>45571</v>
      </c>
      <c r="K330" t="s">
        <v>22</v>
      </c>
      <c r="L330" t="s">
        <v>33</v>
      </c>
      <c r="M330">
        <v>249.58</v>
      </c>
    </row>
    <row r="331" spans="1:13">
      <c r="A331">
        <v>3703</v>
      </c>
      <c r="B331" t="s">
        <v>35</v>
      </c>
      <c r="C331" t="s">
        <v>30</v>
      </c>
      <c r="D331" t="s">
        <v>45</v>
      </c>
      <c r="E331" t="s">
        <v>16</v>
      </c>
      <c r="I331">
        <v>0</v>
      </c>
      <c r="J331" s="1">
        <v>45566</v>
      </c>
      <c r="K331" t="s">
        <v>17</v>
      </c>
      <c r="L331" t="s">
        <v>25</v>
      </c>
      <c r="M331">
        <v>326.86</v>
      </c>
    </row>
    <row r="332" spans="1:13">
      <c r="A332">
        <v>3809</v>
      </c>
      <c r="B332" t="s">
        <v>19</v>
      </c>
      <c r="C332" t="s">
        <v>30</v>
      </c>
      <c r="D332" t="s">
        <v>45</v>
      </c>
      <c r="E332">
        <v>11</v>
      </c>
      <c r="F332">
        <v>-1</v>
      </c>
      <c r="I332">
        <v>0</v>
      </c>
      <c r="J332" s="1">
        <v>45335</v>
      </c>
      <c r="K332" t="s">
        <v>22</v>
      </c>
      <c r="L332" t="s">
        <v>43</v>
      </c>
      <c r="M332">
        <v>3564.78</v>
      </c>
    </row>
    <row r="333" spans="1:13">
      <c r="A333">
        <v>3823</v>
      </c>
      <c r="B333" t="s">
        <v>35</v>
      </c>
      <c r="C333" t="s">
        <v>30</v>
      </c>
      <c r="D333" t="s">
        <v>45</v>
      </c>
      <c r="E333" t="s">
        <v>28</v>
      </c>
      <c r="F333">
        <v>-1</v>
      </c>
      <c r="H333">
        <v>0.14000000000000001</v>
      </c>
      <c r="I333">
        <v>0</v>
      </c>
      <c r="K333" t="s">
        <v>17</v>
      </c>
      <c r="L333" t="s">
        <v>18</v>
      </c>
      <c r="M333">
        <v>531.92999999999995</v>
      </c>
    </row>
    <row r="334" spans="1:13">
      <c r="A334">
        <v>3829</v>
      </c>
      <c r="B334" t="s">
        <v>13</v>
      </c>
      <c r="C334" t="s">
        <v>30</v>
      </c>
      <c r="D334" t="s">
        <v>45</v>
      </c>
      <c r="E334" t="s">
        <v>28</v>
      </c>
      <c r="G334">
        <v>5000.96</v>
      </c>
      <c r="I334">
        <v>0</v>
      </c>
      <c r="J334" s="1">
        <v>45832</v>
      </c>
      <c r="K334" t="s">
        <v>17</v>
      </c>
      <c r="L334" t="s">
        <v>25</v>
      </c>
      <c r="M334">
        <v>2507.54</v>
      </c>
    </row>
    <row r="335" spans="1:13">
      <c r="A335">
        <v>3831</v>
      </c>
      <c r="B335" t="s">
        <v>35</v>
      </c>
      <c r="C335" t="s">
        <v>30</v>
      </c>
      <c r="D335" t="s">
        <v>45</v>
      </c>
      <c r="E335" t="s">
        <v>28</v>
      </c>
      <c r="F335">
        <v>0</v>
      </c>
      <c r="G335">
        <v>3231.05</v>
      </c>
      <c r="I335">
        <v>0</v>
      </c>
      <c r="J335" s="1">
        <v>45773</v>
      </c>
      <c r="K335" t="s">
        <v>17</v>
      </c>
      <c r="L335" t="s">
        <v>36</v>
      </c>
      <c r="M335">
        <v>504.5</v>
      </c>
    </row>
    <row r="336" spans="1:13">
      <c r="A336">
        <v>3878</v>
      </c>
      <c r="B336" t="s">
        <v>35</v>
      </c>
      <c r="C336" t="s">
        <v>30</v>
      </c>
      <c r="D336" t="s">
        <v>45</v>
      </c>
      <c r="E336" t="s">
        <v>32</v>
      </c>
      <c r="G336">
        <v>3224.56</v>
      </c>
      <c r="I336">
        <v>0</v>
      </c>
      <c r="J336" s="1">
        <v>45517</v>
      </c>
      <c r="K336" t="s">
        <v>22</v>
      </c>
      <c r="L336" t="s">
        <v>43</v>
      </c>
      <c r="M336">
        <v>2178.2199999999998</v>
      </c>
    </row>
    <row r="337" spans="1:13">
      <c r="A337">
        <v>3901</v>
      </c>
      <c r="B337" t="s">
        <v>35</v>
      </c>
      <c r="C337" t="s">
        <v>30</v>
      </c>
      <c r="D337" t="s">
        <v>45</v>
      </c>
      <c r="E337" t="s">
        <v>32</v>
      </c>
      <c r="H337">
        <v>0.12</v>
      </c>
      <c r="I337">
        <v>0</v>
      </c>
      <c r="J337" s="1">
        <v>45777</v>
      </c>
      <c r="K337" t="s">
        <v>22</v>
      </c>
      <c r="L337" t="s">
        <v>25</v>
      </c>
      <c r="M337">
        <v>1461.25</v>
      </c>
    </row>
    <row r="338" spans="1:13">
      <c r="A338">
        <v>3920</v>
      </c>
      <c r="B338" t="s">
        <v>19</v>
      </c>
      <c r="C338" t="s">
        <v>30</v>
      </c>
      <c r="D338" t="s">
        <v>45</v>
      </c>
      <c r="E338" t="s">
        <v>28</v>
      </c>
      <c r="G338">
        <v>5540.68</v>
      </c>
      <c r="I338">
        <v>0</v>
      </c>
      <c r="J338" s="1">
        <v>45817</v>
      </c>
      <c r="K338" t="s">
        <v>17</v>
      </c>
      <c r="L338" t="s">
        <v>29</v>
      </c>
      <c r="M338">
        <v>1252.1199999999999</v>
      </c>
    </row>
    <row r="339" spans="1:13">
      <c r="A339">
        <v>3986</v>
      </c>
      <c r="B339" t="s">
        <v>13</v>
      </c>
      <c r="C339" t="s">
        <v>30</v>
      </c>
      <c r="D339" t="s">
        <v>45</v>
      </c>
      <c r="E339" t="s">
        <v>28</v>
      </c>
      <c r="F339">
        <v>1</v>
      </c>
      <c r="I339">
        <v>0</v>
      </c>
      <c r="J339" s="1">
        <v>45606</v>
      </c>
      <c r="K339" t="s">
        <v>22</v>
      </c>
      <c r="L339" t="s">
        <v>25</v>
      </c>
      <c r="M339">
        <v>681.84</v>
      </c>
    </row>
    <row r="340" spans="1:13">
      <c r="A340">
        <v>4011</v>
      </c>
      <c r="B340" t="s">
        <v>19</v>
      </c>
      <c r="C340" t="s">
        <v>30</v>
      </c>
      <c r="D340" t="s">
        <v>45</v>
      </c>
      <c r="E340" t="s">
        <v>16</v>
      </c>
      <c r="F340">
        <v>4</v>
      </c>
      <c r="G340">
        <v>4909.5600000000004</v>
      </c>
      <c r="I340">
        <v>0</v>
      </c>
      <c r="J340" s="1">
        <v>45842</v>
      </c>
      <c r="K340" t="s">
        <v>22</v>
      </c>
      <c r="L340" t="s">
        <v>36</v>
      </c>
      <c r="M340">
        <v>2934.53</v>
      </c>
    </row>
    <row r="341" spans="1:13">
      <c r="A341">
        <v>4014</v>
      </c>
      <c r="B341" t="s">
        <v>13</v>
      </c>
      <c r="C341" t="s">
        <v>30</v>
      </c>
      <c r="D341" t="s">
        <v>45</v>
      </c>
      <c r="E341" t="s">
        <v>28</v>
      </c>
      <c r="I341">
        <v>0</v>
      </c>
      <c r="J341" s="1">
        <v>45508</v>
      </c>
      <c r="K341" t="s">
        <v>22</v>
      </c>
      <c r="L341" t="s">
        <v>40</v>
      </c>
      <c r="M341">
        <v>563.6</v>
      </c>
    </row>
    <row r="342" spans="1:13">
      <c r="A342">
        <v>2020</v>
      </c>
      <c r="B342" t="s">
        <v>35</v>
      </c>
      <c r="C342" t="s">
        <v>30</v>
      </c>
      <c r="D342" t="s">
        <v>45</v>
      </c>
      <c r="E342">
        <v>12</v>
      </c>
      <c r="F342">
        <v>2</v>
      </c>
      <c r="G342">
        <v>5614.96</v>
      </c>
      <c r="I342">
        <v>0</v>
      </c>
      <c r="J342" s="1">
        <v>45721</v>
      </c>
      <c r="K342" t="s">
        <v>17</v>
      </c>
      <c r="L342" t="s">
        <v>43</v>
      </c>
      <c r="M342">
        <v>671.98</v>
      </c>
    </row>
    <row r="343" spans="1:13">
      <c r="A343">
        <v>4043</v>
      </c>
      <c r="B343" t="s">
        <v>13</v>
      </c>
      <c r="C343" t="s">
        <v>30</v>
      </c>
      <c r="D343" t="s">
        <v>45</v>
      </c>
      <c r="F343">
        <v>4</v>
      </c>
      <c r="G343">
        <v>5235.22</v>
      </c>
      <c r="H343">
        <v>0.51</v>
      </c>
      <c r="I343">
        <v>10261.030000000001</v>
      </c>
      <c r="J343" s="1">
        <v>45805</v>
      </c>
      <c r="K343" t="s">
        <v>17</v>
      </c>
      <c r="L343" t="s">
        <v>40</v>
      </c>
      <c r="M343">
        <v>3321.49</v>
      </c>
    </row>
    <row r="344" spans="1:13">
      <c r="A344">
        <v>4047</v>
      </c>
      <c r="B344" t="s">
        <v>35</v>
      </c>
      <c r="C344" t="s">
        <v>30</v>
      </c>
      <c r="D344" t="s">
        <v>45</v>
      </c>
      <c r="E344">
        <v>12</v>
      </c>
      <c r="F344">
        <v>2</v>
      </c>
      <c r="I344">
        <v>0</v>
      </c>
      <c r="K344" t="s">
        <v>22</v>
      </c>
      <c r="L344" t="s">
        <v>43</v>
      </c>
      <c r="M344">
        <v>56.56</v>
      </c>
    </row>
    <row r="345" spans="1:13">
      <c r="A345">
        <v>4048</v>
      </c>
      <c r="B345" t="s">
        <v>35</v>
      </c>
      <c r="C345" t="s">
        <v>30</v>
      </c>
      <c r="D345" t="s">
        <v>45</v>
      </c>
      <c r="E345" t="s">
        <v>16</v>
      </c>
      <c r="G345">
        <v>2342.9299999999998</v>
      </c>
      <c r="I345">
        <v>0</v>
      </c>
      <c r="K345" t="s">
        <v>22</v>
      </c>
      <c r="L345" t="s">
        <v>33</v>
      </c>
      <c r="M345">
        <v>2239.79</v>
      </c>
    </row>
    <row r="346" spans="1:13">
      <c r="A346">
        <v>4055</v>
      </c>
      <c r="B346" t="s">
        <v>13</v>
      </c>
      <c r="C346" t="s">
        <v>30</v>
      </c>
      <c r="D346" t="s">
        <v>45</v>
      </c>
      <c r="E346" t="s">
        <v>28</v>
      </c>
      <c r="G346">
        <v>8333.9500000000007</v>
      </c>
      <c r="I346">
        <v>0</v>
      </c>
      <c r="K346" t="s">
        <v>17</v>
      </c>
      <c r="L346" t="s">
        <v>25</v>
      </c>
      <c r="M346">
        <v>3329.27</v>
      </c>
    </row>
    <row r="347" spans="1:13">
      <c r="A347">
        <v>4056</v>
      </c>
      <c r="B347" t="s">
        <v>13</v>
      </c>
      <c r="C347" t="s">
        <v>30</v>
      </c>
      <c r="D347" t="s">
        <v>45</v>
      </c>
      <c r="E347">
        <v>8</v>
      </c>
      <c r="I347">
        <v>0</v>
      </c>
      <c r="J347" s="1">
        <v>45639</v>
      </c>
      <c r="K347" t="s">
        <v>22</v>
      </c>
      <c r="L347" t="s">
        <v>23</v>
      </c>
      <c r="M347">
        <v>3732.77</v>
      </c>
    </row>
    <row r="348" spans="1:13">
      <c r="A348">
        <v>4084</v>
      </c>
      <c r="B348" t="s">
        <v>13</v>
      </c>
      <c r="C348" t="s">
        <v>30</v>
      </c>
      <c r="D348" t="s">
        <v>45</v>
      </c>
      <c r="E348">
        <v>7</v>
      </c>
      <c r="F348">
        <v>-1</v>
      </c>
      <c r="G348">
        <v>2108.04</v>
      </c>
      <c r="I348">
        <v>0</v>
      </c>
      <c r="K348" t="s">
        <v>22</v>
      </c>
      <c r="L348" t="s">
        <v>43</v>
      </c>
      <c r="M348">
        <v>-1087.3399999999999</v>
      </c>
    </row>
    <row r="349" spans="1:13">
      <c r="A349">
        <v>4086</v>
      </c>
      <c r="B349" t="s">
        <v>19</v>
      </c>
      <c r="C349" t="s">
        <v>30</v>
      </c>
      <c r="D349" t="s">
        <v>45</v>
      </c>
      <c r="E349" t="s">
        <v>32</v>
      </c>
      <c r="F349">
        <v>3</v>
      </c>
      <c r="G349">
        <v>4537.0200000000004</v>
      </c>
      <c r="I349">
        <v>0</v>
      </c>
      <c r="J349" s="1">
        <v>45750</v>
      </c>
      <c r="K349" t="s">
        <v>17</v>
      </c>
      <c r="L349" t="s">
        <v>29</v>
      </c>
      <c r="M349">
        <v>-195</v>
      </c>
    </row>
    <row r="350" spans="1:13">
      <c r="A350">
        <v>4123</v>
      </c>
      <c r="B350" t="s">
        <v>19</v>
      </c>
      <c r="C350" t="s">
        <v>30</v>
      </c>
      <c r="D350" t="s">
        <v>45</v>
      </c>
      <c r="E350" t="s">
        <v>32</v>
      </c>
      <c r="G350">
        <v>8184.99</v>
      </c>
      <c r="I350">
        <v>0</v>
      </c>
      <c r="K350" t="s">
        <v>22</v>
      </c>
      <c r="L350" t="s">
        <v>23</v>
      </c>
      <c r="M350">
        <v>41.24</v>
      </c>
    </row>
    <row r="351" spans="1:13">
      <c r="A351">
        <v>4130</v>
      </c>
      <c r="B351" t="s">
        <v>35</v>
      </c>
      <c r="C351" t="s">
        <v>30</v>
      </c>
      <c r="D351" t="s">
        <v>45</v>
      </c>
      <c r="E351" t="s">
        <v>32</v>
      </c>
      <c r="G351">
        <v>2776.53</v>
      </c>
      <c r="I351">
        <v>0</v>
      </c>
      <c r="K351" t="s">
        <v>17</v>
      </c>
      <c r="L351" t="s">
        <v>25</v>
      </c>
      <c r="M351">
        <v>140.84</v>
      </c>
    </row>
    <row r="352" spans="1:13">
      <c r="A352">
        <v>4140</v>
      </c>
      <c r="B352" t="s">
        <v>19</v>
      </c>
      <c r="C352" t="s">
        <v>30</v>
      </c>
      <c r="D352" t="s">
        <v>45</v>
      </c>
      <c r="E352" t="s">
        <v>32</v>
      </c>
      <c r="F352">
        <v>-1</v>
      </c>
      <c r="I352">
        <v>0</v>
      </c>
      <c r="J352" s="1">
        <v>45775</v>
      </c>
      <c r="K352" t="s">
        <v>17</v>
      </c>
      <c r="L352" t="s">
        <v>36</v>
      </c>
      <c r="M352">
        <v>3381.94</v>
      </c>
    </row>
    <row r="353" spans="1:13">
      <c r="A353">
        <v>4161</v>
      </c>
      <c r="B353" t="s">
        <v>35</v>
      </c>
      <c r="C353" t="s">
        <v>30</v>
      </c>
      <c r="D353" t="s">
        <v>45</v>
      </c>
      <c r="E353" t="s">
        <v>28</v>
      </c>
      <c r="H353">
        <v>0.4</v>
      </c>
      <c r="I353">
        <v>0</v>
      </c>
      <c r="J353" s="1">
        <v>45763</v>
      </c>
      <c r="K353" t="s">
        <v>17</v>
      </c>
      <c r="L353" t="s">
        <v>43</v>
      </c>
      <c r="M353">
        <v>1864.83</v>
      </c>
    </row>
    <row r="354" spans="1:13">
      <c r="A354">
        <v>4209</v>
      </c>
      <c r="B354" t="s">
        <v>19</v>
      </c>
      <c r="C354" t="s">
        <v>30</v>
      </c>
      <c r="D354" t="s">
        <v>45</v>
      </c>
      <c r="E354" t="s">
        <v>16</v>
      </c>
      <c r="F354">
        <v>1</v>
      </c>
      <c r="I354">
        <v>0</v>
      </c>
      <c r="J354" s="1">
        <v>45263</v>
      </c>
      <c r="K354" t="s">
        <v>17</v>
      </c>
      <c r="L354" t="s">
        <v>43</v>
      </c>
      <c r="M354">
        <v>3222.58</v>
      </c>
    </row>
    <row r="355" spans="1:13">
      <c r="A355">
        <v>4239</v>
      </c>
      <c r="B355" t="s">
        <v>35</v>
      </c>
      <c r="C355" t="s">
        <v>30</v>
      </c>
      <c r="D355" t="s">
        <v>45</v>
      </c>
      <c r="H355">
        <v>1.1299999999999999</v>
      </c>
      <c r="I355">
        <v>0</v>
      </c>
      <c r="J355" s="1">
        <v>45177</v>
      </c>
      <c r="K355" t="s">
        <v>17</v>
      </c>
      <c r="L355" t="s">
        <v>43</v>
      </c>
      <c r="M355">
        <v>-828.71</v>
      </c>
    </row>
    <row r="356" spans="1:13">
      <c r="A356">
        <v>4240</v>
      </c>
      <c r="B356" t="s">
        <v>35</v>
      </c>
      <c r="C356" t="s">
        <v>30</v>
      </c>
      <c r="D356" t="s">
        <v>45</v>
      </c>
      <c r="E356" t="s">
        <v>16</v>
      </c>
      <c r="I356">
        <v>0</v>
      </c>
      <c r="J356" s="1">
        <v>45812</v>
      </c>
      <c r="K356" t="s">
        <v>22</v>
      </c>
      <c r="L356" t="s">
        <v>36</v>
      </c>
      <c r="M356">
        <v>1091.8499999999999</v>
      </c>
    </row>
    <row r="357" spans="1:13">
      <c r="A357">
        <v>4284</v>
      </c>
      <c r="B357" t="s">
        <v>35</v>
      </c>
      <c r="C357" t="s">
        <v>30</v>
      </c>
      <c r="D357" t="s">
        <v>45</v>
      </c>
      <c r="G357">
        <v>2953.43</v>
      </c>
      <c r="H357">
        <v>0.1</v>
      </c>
      <c r="I357">
        <v>0</v>
      </c>
      <c r="J357" s="1">
        <v>45427</v>
      </c>
      <c r="K357" t="s">
        <v>22</v>
      </c>
      <c r="L357" t="s">
        <v>33</v>
      </c>
      <c r="M357">
        <v>2708.4</v>
      </c>
    </row>
    <row r="358" spans="1:13">
      <c r="A358">
        <v>4335</v>
      </c>
      <c r="B358" t="s">
        <v>13</v>
      </c>
      <c r="C358" t="s">
        <v>30</v>
      </c>
      <c r="D358" t="s">
        <v>45</v>
      </c>
      <c r="I358">
        <v>0</v>
      </c>
      <c r="J358" s="1">
        <v>45838</v>
      </c>
      <c r="K358" t="s">
        <v>17</v>
      </c>
      <c r="L358" t="s">
        <v>43</v>
      </c>
      <c r="M358">
        <v>133.01</v>
      </c>
    </row>
    <row r="359" spans="1:13">
      <c r="A359">
        <v>4338</v>
      </c>
      <c r="B359" t="s">
        <v>35</v>
      </c>
      <c r="C359" t="s">
        <v>30</v>
      </c>
      <c r="D359" t="s">
        <v>45</v>
      </c>
      <c r="E359" t="s">
        <v>32</v>
      </c>
      <c r="I359">
        <v>0</v>
      </c>
      <c r="K359" t="s">
        <v>17</v>
      </c>
      <c r="L359" t="s">
        <v>29</v>
      </c>
      <c r="M359">
        <v>1586.94</v>
      </c>
    </row>
    <row r="360" spans="1:13">
      <c r="A360">
        <v>4395</v>
      </c>
      <c r="B360" t="s">
        <v>13</v>
      </c>
      <c r="C360" t="s">
        <v>30</v>
      </c>
      <c r="D360" t="s">
        <v>45</v>
      </c>
      <c r="E360" t="s">
        <v>16</v>
      </c>
      <c r="F360">
        <v>2</v>
      </c>
      <c r="G360">
        <v>5282.31</v>
      </c>
      <c r="I360">
        <v>0</v>
      </c>
      <c r="J360" s="1">
        <v>45767</v>
      </c>
      <c r="K360" t="s">
        <v>17</v>
      </c>
      <c r="L360" t="s">
        <v>25</v>
      </c>
      <c r="M360">
        <v>3365.61</v>
      </c>
    </row>
    <row r="361" spans="1:13">
      <c r="A361">
        <v>4425</v>
      </c>
      <c r="B361" t="s">
        <v>19</v>
      </c>
      <c r="C361" t="s">
        <v>30</v>
      </c>
      <c r="D361" t="s">
        <v>45</v>
      </c>
      <c r="E361" t="s">
        <v>28</v>
      </c>
      <c r="F361">
        <v>0</v>
      </c>
      <c r="G361">
        <v>4034.25</v>
      </c>
      <c r="I361">
        <v>0</v>
      </c>
      <c r="J361" s="1">
        <v>45173</v>
      </c>
      <c r="K361" t="s">
        <v>22</v>
      </c>
      <c r="L361" t="s">
        <v>33</v>
      </c>
      <c r="M361">
        <v>363.8</v>
      </c>
    </row>
    <row r="362" spans="1:13">
      <c r="A362">
        <v>4499</v>
      </c>
      <c r="B362" t="s">
        <v>19</v>
      </c>
      <c r="C362" t="s">
        <v>30</v>
      </c>
      <c r="D362" t="s">
        <v>45</v>
      </c>
      <c r="E362" t="s">
        <v>16</v>
      </c>
      <c r="G362">
        <v>5550.99</v>
      </c>
      <c r="I362">
        <v>0</v>
      </c>
      <c r="J362" s="1">
        <v>45619</v>
      </c>
      <c r="K362" t="s">
        <v>22</v>
      </c>
      <c r="L362" t="s">
        <v>25</v>
      </c>
      <c r="M362">
        <v>2453.5700000000002</v>
      </c>
    </row>
    <row r="363" spans="1:13">
      <c r="A363">
        <v>2003</v>
      </c>
      <c r="B363" t="s">
        <v>13</v>
      </c>
      <c r="C363" t="s">
        <v>26</v>
      </c>
      <c r="D363" t="s">
        <v>27</v>
      </c>
      <c r="E363" t="s">
        <v>28</v>
      </c>
      <c r="G363">
        <v>9673.57</v>
      </c>
      <c r="I363">
        <v>0</v>
      </c>
      <c r="J363" s="1">
        <v>45569</v>
      </c>
      <c r="K363" t="s">
        <v>17</v>
      </c>
      <c r="L363" t="s">
        <v>29</v>
      </c>
      <c r="M363">
        <v>3376.85</v>
      </c>
    </row>
    <row r="364" spans="1:13">
      <c r="A364">
        <v>2018</v>
      </c>
      <c r="B364" t="s">
        <v>13</v>
      </c>
      <c r="C364" t="s">
        <v>26</v>
      </c>
      <c r="D364" t="s">
        <v>27</v>
      </c>
      <c r="F364">
        <v>-1</v>
      </c>
      <c r="H364">
        <v>0.86</v>
      </c>
      <c r="I364">
        <v>0</v>
      </c>
      <c r="J364" s="1">
        <v>45609</v>
      </c>
      <c r="K364" t="s">
        <v>17</v>
      </c>
      <c r="L364" t="s">
        <v>33</v>
      </c>
      <c r="M364">
        <v>2109.48</v>
      </c>
    </row>
    <row r="365" spans="1:13">
      <c r="A365">
        <v>2026</v>
      </c>
      <c r="B365" t="s">
        <v>13</v>
      </c>
      <c r="C365" t="s">
        <v>26</v>
      </c>
      <c r="D365" t="s">
        <v>27</v>
      </c>
      <c r="E365" t="s">
        <v>32</v>
      </c>
      <c r="F365">
        <v>1</v>
      </c>
      <c r="H365">
        <v>0.16</v>
      </c>
      <c r="I365">
        <v>0</v>
      </c>
      <c r="J365" s="1">
        <v>45514</v>
      </c>
      <c r="K365" t="s">
        <v>22</v>
      </c>
      <c r="L365" t="s">
        <v>43</v>
      </c>
      <c r="M365">
        <v>2301.64</v>
      </c>
    </row>
    <row r="366" spans="1:13">
      <c r="A366">
        <v>2032</v>
      </c>
      <c r="B366" t="s">
        <v>19</v>
      </c>
      <c r="C366" t="s">
        <v>26</v>
      </c>
      <c r="D366" t="s">
        <v>27</v>
      </c>
      <c r="E366" t="s">
        <v>32</v>
      </c>
      <c r="F366">
        <v>1</v>
      </c>
      <c r="H366">
        <v>1.07</v>
      </c>
      <c r="I366">
        <v>0</v>
      </c>
      <c r="J366" s="1">
        <v>45758</v>
      </c>
      <c r="K366" t="s">
        <v>22</v>
      </c>
      <c r="L366" t="s">
        <v>25</v>
      </c>
      <c r="M366">
        <v>-555.16</v>
      </c>
    </row>
    <row r="367" spans="1:13">
      <c r="A367">
        <v>2071</v>
      </c>
      <c r="B367" t="s">
        <v>13</v>
      </c>
      <c r="C367" t="s">
        <v>26</v>
      </c>
      <c r="D367" t="s">
        <v>27</v>
      </c>
      <c r="E367" t="s">
        <v>16</v>
      </c>
      <c r="F367">
        <v>3</v>
      </c>
      <c r="G367">
        <v>7849.81</v>
      </c>
      <c r="H367">
        <v>0.49</v>
      </c>
      <c r="I367">
        <v>12010.21</v>
      </c>
      <c r="J367" s="1">
        <v>45669</v>
      </c>
      <c r="K367" t="s">
        <v>22</v>
      </c>
      <c r="L367" t="s">
        <v>29</v>
      </c>
      <c r="M367">
        <v>-882.96</v>
      </c>
    </row>
    <row r="368" spans="1:13">
      <c r="A368">
        <v>2073</v>
      </c>
      <c r="B368" t="s">
        <v>19</v>
      </c>
      <c r="C368" t="s">
        <v>26</v>
      </c>
      <c r="D368" t="s">
        <v>27</v>
      </c>
      <c r="E368">
        <v>12</v>
      </c>
      <c r="F368">
        <v>4</v>
      </c>
      <c r="H368">
        <v>0.85</v>
      </c>
      <c r="I368">
        <v>0</v>
      </c>
      <c r="J368" s="1">
        <v>45599</v>
      </c>
      <c r="K368" t="s">
        <v>17</v>
      </c>
      <c r="L368" t="s">
        <v>23</v>
      </c>
      <c r="M368">
        <v>443.86</v>
      </c>
    </row>
    <row r="369" spans="1:13">
      <c r="A369">
        <v>2080</v>
      </c>
      <c r="B369" t="s">
        <v>35</v>
      </c>
      <c r="C369" t="s">
        <v>26</v>
      </c>
      <c r="D369" t="s">
        <v>27</v>
      </c>
      <c r="E369" t="s">
        <v>28</v>
      </c>
      <c r="I369">
        <v>0</v>
      </c>
      <c r="J369" s="1">
        <v>45747</v>
      </c>
      <c r="K369" t="s">
        <v>17</v>
      </c>
      <c r="L369" t="s">
        <v>36</v>
      </c>
      <c r="M369">
        <v>-1005.89</v>
      </c>
    </row>
    <row r="370" spans="1:13">
      <c r="A370">
        <v>2145</v>
      </c>
      <c r="B370" t="s">
        <v>35</v>
      </c>
      <c r="C370" t="s">
        <v>26</v>
      </c>
      <c r="D370" t="s">
        <v>27</v>
      </c>
      <c r="E370">
        <v>6</v>
      </c>
      <c r="F370">
        <v>0</v>
      </c>
      <c r="H370">
        <v>0.67</v>
      </c>
      <c r="I370">
        <v>0</v>
      </c>
      <c r="J370" s="1">
        <v>45503</v>
      </c>
      <c r="K370" t="s">
        <v>17</v>
      </c>
      <c r="L370" t="s">
        <v>36</v>
      </c>
      <c r="M370">
        <v>1335.45</v>
      </c>
    </row>
    <row r="371" spans="1:13">
      <c r="A371">
        <v>2154</v>
      </c>
      <c r="B371" t="s">
        <v>13</v>
      </c>
      <c r="C371" t="s">
        <v>26</v>
      </c>
      <c r="D371" t="s">
        <v>27</v>
      </c>
      <c r="E371" t="s">
        <v>32</v>
      </c>
      <c r="G371">
        <v>2963.16</v>
      </c>
      <c r="I371">
        <v>0</v>
      </c>
      <c r="J371" s="1">
        <v>45748</v>
      </c>
      <c r="K371" t="s">
        <v>17</v>
      </c>
      <c r="L371" t="s">
        <v>36</v>
      </c>
      <c r="M371">
        <v>2381.85</v>
      </c>
    </row>
    <row r="372" spans="1:13">
      <c r="A372">
        <v>2162</v>
      </c>
      <c r="B372" t="s">
        <v>35</v>
      </c>
      <c r="C372" t="s">
        <v>26</v>
      </c>
      <c r="D372" t="s">
        <v>27</v>
      </c>
      <c r="E372">
        <v>8</v>
      </c>
      <c r="G372">
        <v>7662.11</v>
      </c>
      <c r="I372">
        <v>0</v>
      </c>
      <c r="K372" t="s">
        <v>17</v>
      </c>
      <c r="L372" t="s">
        <v>25</v>
      </c>
      <c r="M372">
        <v>2398.5500000000002</v>
      </c>
    </row>
    <row r="373" spans="1:13">
      <c r="A373">
        <v>2175</v>
      </c>
      <c r="B373" t="s">
        <v>19</v>
      </c>
      <c r="C373" t="s">
        <v>26</v>
      </c>
      <c r="D373" t="s">
        <v>27</v>
      </c>
      <c r="H373">
        <v>1.1599999999999999</v>
      </c>
      <c r="I373">
        <v>0</v>
      </c>
      <c r="K373" t="s">
        <v>17</v>
      </c>
      <c r="L373" t="s">
        <v>29</v>
      </c>
      <c r="M373">
        <v>2457.7800000000002</v>
      </c>
    </row>
    <row r="374" spans="1:13">
      <c r="A374">
        <v>2210</v>
      </c>
      <c r="B374" t="s">
        <v>35</v>
      </c>
      <c r="C374" t="s">
        <v>26</v>
      </c>
      <c r="D374" t="s">
        <v>27</v>
      </c>
      <c r="E374" t="s">
        <v>32</v>
      </c>
      <c r="I374">
        <v>0</v>
      </c>
      <c r="J374" s="1">
        <v>45513</v>
      </c>
      <c r="K374" t="s">
        <v>22</v>
      </c>
      <c r="L374" t="s">
        <v>43</v>
      </c>
      <c r="M374">
        <v>701.02</v>
      </c>
    </row>
    <row r="375" spans="1:13">
      <c r="A375">
        <v>2212</v>
      </c>
      <c r="B375" t="s">
        <v>19</v>
      </c>
      <c r="C375" t="s">
        <v>26</v>
      </c>
      <c r="D375" t="s">
        <v>27</v>
      </c>
      <c r="E375" t="s">
        <v>28</v>
      </c>
      <c r="G375">
        <v>7670.82</v>
      </c>
      <c r="I375">
        <v>0</v>
      </c>
      <c r="J375" s="1">
        <v>45558</v>
      </c>
      <c r="K375" t="s">
        <v>17</v>
      </c>
      <c r="L375" t="s">
        <v>43</v>
      </c>
      <c r="M375">
        <v>-87.95</v>
      </c>
    </row>
    <row r="376" spans="1:13">
      <c r="A376">
        <v>2243</v>
      </c>
      <c r="B376" t="s">
        <v>35</v>
      </c>
      <c r="C376" t="s">
        <v>26</v>
      </c>
      <c r="D376" t="s">
        <v>27</v>
      </c>
      <c r="E376" t="s">
        <v>28</v>
      </c>
      <c r="G376">
        <v>9747.58</v>
      </c>
      <c r="I376">
        <v>0</v>
      </c>
      <c r="J376" s="1">
        <v>45603</v>
      </c>
      <c r="K376" t="s">
        <v>22</v>
      </c>
      <c r="L376" t="s">
        <v>33</v>
      </c>
      <c r="M376">
        <v>266.31</v>
      </c>
    </row>
    <row r="377" spans="1:13">
      <c r="A377">
        <v>2279</v>
      </c>
      <c r="B377" t="s">
        <v>19</v>
      </c>
      <c r="C377" t="s">
        <v>26</v>
      </c>
      <c r="D377" t="s">
        <v>27</v>
      </c>
      <c r="E377">
        <v>6</v>
      </c>
      <c r="I377">
        <v>0</v>
      </c>
      <c r="J377" s="1">
        <v>45507</v>
      </c>
      <c r="K377" t="s">
        <v>22</v>
      </c>
      <c r="L377" t="s">
        <v>25</v>
      </c>
      <c r="M377">
        <v>766.72</v>
      </c>
    </row>
    <row r="378" spans="1:13">
      <c r="A378">
        <v>2362</v>
      </c>
      <c r="B378" t="s">
        <v>19</v>
      </c>
      <c r="C378" t="s">
        <v>26</v>
      </c>
      <c r="D378" t="s">
        <v>27</v>
      </c>
      <c r="E378" t="s">
        <v>32</v>
      </c>
      <c r="F378">
        <v>2</v>
      </c>
      <c r="H378">
        <v>1.04</v>
      </c>
      <c r="I378">
        <v>0</v>
      </c>
      <c r="J378" s="1">
        <v>45635</v>
      </c>
      <c r="K378" t="s">
        <v>17</v>
      </c>
      <c r="L378" t="s">
        <v>18</v>
      </c>
      <c r="M378">
        <v>3817.26</v>
      </c>
    </row>
    <row r="379" spans="1:13">
      <c r="A379">
        <v>2404</v>
      </c>
      <c r="B379" t="s">
        <v>35</v>
      </c>
      <c r="C379" t="s">
        <v>26</v>
      </c>
      <c r="D379" t="s">
        <v>27</v>
      </c>
      <c r="E379" t="s">
        <v>32</v>
      </c>
      <c r="H379">
        <v>0.09</v>
      </c>
      <c r="I379">
        <v>0</v>
      </c>
      <c r="J379" s="1">
        <v>45316</v>
      </c>
      <c r="K379" t="s">
        <v>17</v>
      </c>
      <c r="L379" t="s">
        <v>29</v>
      </c>
      <c r="M379">
        <v>-501.36</v>
      </c>
    </row>
    <row r="380" spans="1:13">
      <c r="A380">
        <v>2025</v>
      </c>
      <c r="B380" t="s">
        <v>35</v>
      </c>
      <c r="C380" t="s">
        <v>26</v>
      </c>
      <c r="D380" t="s">
        <v>27</v>
      </c>
      <c r="E380" t="s">
        <v>28</v>
      </c>
      <c r="F380">
        <v>1</v>
      </c>
      <c r="G380">
        <v>8903.17</v>
      </c>
      <c r="I380">
        <v>0</v>
      </c>
      <c r="K380" t="s">
        <v>22</v>
      </c>
      <c r="L380" t="s">
        <v>43</v>
      </c>
      <c r="M380">
        <v>3808.81</v>
      </c>
    </row>
    <row r="381" spans="1:13">
      <c r="A381">
        <v>2412</v>
      </c>
      <c r="B381" t="s">
        <v>13</v>
      </c>
      <c r="C381" t="s">
        <v>26</v>
      </c>
      <c r="D381" t="s">
        <v>27</v>
      </c>
      <c r="E381" t="s">
        <v>32</v>
      </c>
      <c r="F381">
        <v>1</v>
      </c>
      <c r="G381">
        <v>4920.3</v>
      </c>
      <c r="H381">
        <v>0.14000000000000001</v>
      </c>
      <c r="I381">
        <v>4231.46</v>
      </c>
      <c r="K381" t="s">
        <v>22</v>
      </c>
      <c r="L381" t="s">
        <v>25</v>
      </c>
      <c r="M381">
        <v>1135.72</v>
      </c>
    </row>
    <row r="382" spans="1:13">
      <c r="A382">
        <v>2431</v>
      </c>
      <c r="B382" t="s">
        <v>19</v>
      </c>
      <c r="C382" t="s">
        <v>26</v>
      </c>
      <c r="D382" t="s">
        <v>27</v>
      </c>
      <c r="E382" t="s">
        <v>28</v>
      </c>
      <c r="F382">
        <v>1</v>
      </c>
      <c r="I382">
        <v>0</v>
      </c>
      <c r="J382" s="1">
        <v>45611</v>
      </c>
      <c r="K382" t="s">
        <v>17</v>
      </c>
      <c r="L382" t="s">
        <v>37</v>
      </c>
      <c r="M382">
        <v>1627.78</v>
      </c>
    </row>
    <row r="383" spans="1:13">
      <c r="A383">
        <v>2439</v>
      </c>
      <c r="B383" t="s">
        <v>35</v>
      </c>
      <c r="C383" t="s">
        <v>26</v>
      </c>
      <c r="D383" t="s">
        <v>27</v>
      </c>
      <c r="E383" t="s">
        <v>28</v>
      </c>
      <c r="F383">
        <v>-1</v>
      </c>
      <c r="G383">
        <v>3239.59</v>
      </c>
      <c r="I383">
        <v>0</v>
      </c>
      <c r="J383" s="1">
        <v>45719</v>
      </c>
      <c r="K383" t="s">
        <v>22</v>
      </c>
      <c r="L383" t="s">
        <v>36</v>
      </c>
      <c r="M383">
        <v>3467.1</v>
      </c>
    </row>
    <row r="384" spans="1:13">
      <c r="A384">
        <v>2444</v>
      </c>
      <c r="B384" t="s">
        <v>19</v>
      </c>
      <c r="C384" t="s">
        <v>26</v>
      </c>
      <c r="D384" t="s">
        <v>27</v>
      </c>
      <c r="E384" t="s">
        <v>32</v>
      </c>
      <c r="F384">
        <v>3</v>
      </c>
      <c r="G384">
        <v>3676.04</v>
      </c>
      <c r="I384">
        <v>0</v>
      </c>
      <c r="J384" s="1">
        <v>45802</v>
      </c>
      <c r="K384" t="s">
        <v>22</v>
      </c>
      <c r="L384" t="s">
        <v>29</v>
      </c>
      <c r="M384">
        <v>1621.74</v>
      </c>
    </row>
    <row r="385" spans="1:13">
      <c r="A385">
        <v>2464</v>
      </c>
      <c r="B385" t="s">
        <v>19</v>
      </c>
      <c r="C385" t="s">
        <v>26</v>
      </c>
      <c r="D385" t="s">
        <v>27</v>
      </c>
      <c r="E385" t="s">
        <v>32</v>
      </c>
      <c r="F385">
        <v>3</v>
      </c>
      <c r="G385">
        <v>2699.59</v>
      </c>
      <c r="I385">
        <v>0</v>
      </c>
      <c r="J385" s="1">
        <v>45473</v>
      </c>
      <c r="K385" t="s">
        <v>22</v>
      </c>
      <c r="L385" t="s">
        <v>37</v>
      </c>
      <c r="M385">
        <v>3507.56</v>
      </c>
    </row>
    <row r="386" spans="1:13">
      <c r="A386">
        <v>2465</v>
      </c>
      <c r="B386" t="s">
        <v>13</v>
      </c>
      <c r="C386" t="s">
        <v>26</v>
      </c>
      <c r="D386" t="s">
        <v>27</v>
      </c>
      <c r="E386">
        <v>7</v>
      </c>
      <c r="F386">
        <v>1</v>
      </c>
      <c r="G386">
        <v>7814.02</v>
      </c>
      <c r="I386">
        <v>0</v>
      </c>
      <c r="J386" s="1">
        <v>45738</v>
      </c>
      <c r="K386" t="s">
        <v>22</v>
      </c>
      <c r="L386" t="s">
        <v>29</v>
      </c>
      <c r="M386">
        <v>684.07</v>
      </c>
    </row>
    <row r="387" spans="1:13">
      <c r="A387">
        <v>2521</v>
      </c>
      <c r="B387" t="s">
        <v>13</v>
      </c>
      <c r="C387" t="s">
        <v>26</v>
      </c>
      <c r="D387" t="s">
        <v>27</v>
      </c>
      <c r="E387" t="s">
        <v>16</v>
      </c>
      <c r="F387">
        <v>4</v>
      </c>
      <c r="G387">
        <v>3645.35</v>
      </c>
      <c r="I387">
        <v>0</v>
      </c>
      <c r="J387" s="1">
        <v>45560</v>
      </c>
      <c r="K387" t="s">
        <v>17</v>
      </c>
      <c r="L387" t="s">
        <v>43</v>
      </c>
      <c r="M387">
        <v>3265.83</v>
      </c>
    </row>
    <row r="388" spans="1:13">
      <c r="A388">
        <v>2578</v>
      </c>
      <c r="B388" t="s">
        <v>35</v>
      </c>
      <c r="C388" t="s">
        <v>26</v>
      </c>
      <c r="D388" t="s">
        <v>27</v>
      </c>
      <c r="E388">
        <v>9</v>
      </c>
      <c r="F388">
        <v>2</v>
      </c>
      <c r="I388">
        <v>0</v>
      </c>
      <c r="J388" s="1">
        <v>45787</v>
      </c>
      <c r="K388" t="s">
        <v>22</v>
      </c>
      <c r="L388" t="s">
        <v>18</v>
      </c>
      <c r="M388">
        <v>3550</v>
      </c>
    </row>
    <row r="389" spans="1:13">
      <c r="A389">
        <v>2592</v>
      </c>
      <c r="B389" t="s">
        <v>19</v>
      </c>
      <c r="C389" t="s">
        <v>26</v>
      </c>
      <c r="D389" t="s">
        <v>27</v>
      </c>
      <c r="E389" t="s">
        <v>16</v>
      </c>
      <c r="I389">
        <v>0</v>
      </c>
      <c r="J389" s="1">
        <v>45578</v>
      </c>
      <c r="K389" t="s">
        <v>22</v>
      </c>
      <c r="L389" t="s">
        <v>25</v>
      </c>
      <c r="M389">
        <v>-907.48</v>
      </c>
    </row>
    <row r="390" spans="1:13">
      <c r="A390">
        <v>2610</v>
      </c>
      <c r="B390" t="s">
        <v>19</v>
      </c>
      <c r="C390" t="s">
        <v>26</v>
      </c>
      <c r="D390" t="s">
        <v>27</v>
      </c>
      <c r="E390" t="s">
        <v>16</v>
      </c>
      <c r="G390">
        <v>8359.07</v>
      </c>
      <c r="I390">
        <v>0</v>
      </c>
      <c r="J390" s="1">
        <v>45783</v>
      </c>
      <c r="K390" t="s">
        <v>17</v>
      </c>
      <c r="L390" t="s">
        <v>36</v>
      </c>
      <c r="M390">
        <v>167.72</v>
      </c>
    </row>
    <row r="391" spans="1:13">
      <c r="A391">
        <v>2622</v>
      </c>
      <c r="B391" t="s">
        <v>13</v>
      </c>
      <c r="C391" t="s">
        <v>26</v>
      </c>
      <c r="D391" t="s">
        <v>27</v>
      </c>
      <c r="E391" t="s">
        <v>16</v>
      </c>
      <c r="G391">
        <v>8073.58</v>
      </c>
      <c r="I391">
        <v>0</v>
      </c>
      <c r="J391" s="1">
        <v>45754</v>
      </c>
      <c r="K391" t="s">
        <v>17</v>
      </c>
      <c r="L391" t="s">
        <v>29</v>
      </c>
      <c r="M391">
        <v>-82.31</v>
      </c>
    </row>
    <row r="392" spans="1:13">
      <c r="A392">
        <v>2624</v>
      </c>
      <c r="B392" t="s">
        <v>35</v>
      </c>
      <c r="C392" t="s">
        <v>26</v>
      </c>
      <c r="D392" t="s">
        <v>27</v>
      </c>
      <c r="E392" t="s">
        <v>32</v>
      </c>
      <c r="F392">
        <v>0</v>
      </c>
      <c r="I392">
        <v>0</v>
      </c>
      <c r="K392" t="s">
        <v>22</v>
      </c>
      <c r="L392" t="s">
        <v>18</v>
      </c>
      <c r="M392">
        <v>2085.94</v>
      </c>
    </row>
    <row r="393" spans="1:13">
      <c r="A393">
        <v>2639</v>
      </c>
      <c r="B393" t="s">
        <v>35</v>
      </c>
      <c r="C393" t="s">
        <v>26</v>
      </c>
      <c r="D393" t="s">
        <v>27</v>
      </c>
      <c r="E393" t="s">
        <v>32</v>
      </c>
      <c r="G393">
        <v>2597.9299999999998</v>
      </c>
      <c r="I393">
        <v>0</v>
      </c>
      <c r="J393" s="1">
        <v>45833</v>
      </c>
      <c r="K393" t="s">
        <v>22</v>
      </c>
      <c r="L393" t="s">
        <v>29</v>
      </c>
      <c r="M393">
        <v>374.95</v>
      </c>
    </row>
    <row r="394" spans="1:13">
      <c r="A394">
        <v>2650</v>
      </c>
      <c r="B394" t="s">
        <v>35</v>
      </c>
      <c r="C394" t="s">
        <v>26</v>
      </c>
      <c r="D394" t="s">
        <v>27</v>
      </c>
      <c r="I394">
        <v>0</v>
      </c>
      <c r="J394" s="1">
        <v>45152</v>
      </c>
      <c r="K394" t="s">
        <v>22</v>
      </c>
      <c r="L394" t="s">
        <v>36</v>
      </c>
      <c r="M394">
        <v>3703.68</v>
      </c>
    </row>
    <row r="395" spans="1:13">
      <c r="A395">
        <v>2684</v>
      </c>
      <c r="B395" t="s">
        <v>35</v>
      </c>
      <c r="C395" t="s">
        <v>26</v>
      </c>
      <c r="D395" t="s">
        <v>27</v>
      </c>
      <c r="E395" t="s">
        <v>28</v>
      </c>
      <c r="F395">
        <v>0</v>
      </c>
      <c r="H395">
        <v>0.73</v>
      </c>
      <c r="I395">
        <v>0</v>
      </c>
      <c r="J395" s="1">
        <v>45758</v>
      </c>
      <c r="K395" t="s">
        <v>22</v>
      </c>
      <c r="L395" t="s">
        <v>25</v>
      </c>
      <c r="M395">
        <v>1556.61</v>
      </c>
    </row>
    <row r="396" spans="1:13">
      <c r="A396">
        <v>2686</v>
      </c>
      <c r="B396" t="s">
        <v>19</v>
      </c>
      <c r="C396" t="s">
        <v>26</v>
      </c>
      <c r="D396" t="s">
        <v>27</v>
      </c>
      <c r="E396" t="s">
        <v>28</v>
      </c>
      <c r="G396">
        <v>9585.39</v>
      </c>
      <c r="H396">
        <v>1.03</v>
      </c>
      <c r="I396">
        <v>0</v>
      </c>
      <c r="J396" s="1">
        <v>45841</v>
      </c>
      <c r="K396" t="s">
        <v>22</v>
      </c>
      <c r="L396" t="s">
        <v>37</v>
      </c>
      <c r="M396">
        <v>761.26</v>
      </c>
    </row>
    <row r="397" spans="1:13">
      <c r="A397">
        <v>2696</v>
      </c>
      <c r="B397" t="s">
        <v>19</v>
      </c>
      <c r="C397" t="s">
        <v>26</v>
      </c>
      <c r="D397" t="s">
        <v>27</v>
      </c>
      <c r="E397" t="s">
        <v>28</v>
      </c>
      <c r="H397">
        <v>1</v>
      </c>
      <c r="I397">
        <v>0</v>
      </c>
      <c r="J397" s="1">
        <v>45618</v>
      </c>
      <c r="K397" t="s">
        <v>17</v>
      </c>
      <c r="L397" t="s">
        <v>25</v>
      </c>
      <c r="M397">
        <v>66.430000000000007</v>
      </c>
    </row>
    <row r="398" spans="1:13">
      <c r="A398">
        <v>2710</v>
      </c>
      <c r="B398" t="s">
        <v>19</v>
      </c>
      <c r="C398" t="s">
        <v>26</v>
      </c>
      <c r="D398" t="s">
        <v>27</v>
      </c>
      <c r="E398" t="s">
        <v>16</v>
      </c>
      <c r="F398">
        <v>2</v>
      </c>
      <c r="G398">
        <v>4669.75</v>
      </c>
      <c r="I398">
        <v>0</v>
      </c>
      <c r="K398" t="s">
        <v>22</v>
      </c>
      <c r="L398" t="s">
        <v>36</v>
      </c>
      <c r="M398">
        <v>-987.12</v>
      </c>
    </row>
    <row r="399" spans="1:13">
      <c r="A399">
        <v>2742</v>
      </c>
      <c r="B399" t="s">
        <v>13</v>
      </c>
      <c r="C399" t="s">
        <v>26</v>
      </c>
      <c r="D399" t="s">
        <v>27</v>
      </c>
      <c r="E399" t="s">
        <v>32</v>
      </c>
      <c r="G399">
        <v>7063.25</v>
      </c>
      <c r="I399">
        <v>0</v>
      </c>
      <c r="J399" s="1">
        <v>45610</v>
      </c>
      <c r="K399" t="s">
        <v>17</v>
      </c>
      <c r="L399" t="s">
        <v>25</v>
      </c>
      <c r="M399">
        <v>3746.48</v>
      </c>
    </row>
    <row r="400" spans="1:13">
      <c r="A400">
        <v>2764</v>
      </c>
      <c r="B400" t="s">
        <v>13</v>
      </c>
      <c r="C400" t="s">
        <v>26</v>
      </c>
      <c r="D400" t="s">
        <v>27</v>
      </c>
      <c r="G400">
        <v>7776.94</v>
      </c>
      <c r="I400">
        <v>0</v>
      </c>
      <c r="J400" s="1">
        <v>45733</v>
      </c>
      <c r="K400" t="s">
        <v>22</v>
      </c>
      <c r="L400" t="s">
        <v>43</v>
      </c>
      <c r="M400">
        <v>-532.24</v>
      </c>
    </row>
    <row r="401" spans="1:13">
      <c r="A401">
        <v>2785</v>
      </c>
      <c r="B401" t="s">
        <v>19</v>
      </c>
      <c r="C401" t="s">
        <v>26</v>
      </c>
      <c r="D401" t="s">
        <v>27</v>
      </c>
      <c r="E401" t="s">
        <v>28</v>
      </c>
      <c r="F401">
        <v>2</v>
      </c>
      <c r="I401">
        <v>0</v>
      </c>
      <c r="J401" s="1">
        <v>45585</v>
      </c>
      <c r="K401" t="s">
        <v>22</v>
      </c>
      <c r="L401" t="s">
        <v>37</v>
      </c>
      <c r="M401">
        <v>-834.71</v>
      </c>
    </row>
    <row r="402" spans="1:13">
      <c r="A402">
        <v>2786</v>
      </c>
      <c r="B402" t="s">
        <v>19</v>
      </c>
      <c r="C402" t="s">
        <v>26</v>
      </c>
      <c r="D402" t="s">
        <v>27</v>
      </c>
      <c r="E402">
        <v>9</v>
      </c>
      <c r="H402">
        <v>0.59</v>
      </c>
      <c r="I402">
        <v>0</v>
      </c>
      <c r="J402" s="1">
        <v>45585</v>
      </c>
      <c r="K402" t="s">
        <v>17</v>
      </c>
      <c r="L402" t="s">
        <v>23</v>
      </c>
      <c r="M402">
        <v>3872.35</v>
      </c>
    </row>
    <row r="403" spans="1:13">
      <c r="A403">
        <v>2820</v>
      </c>
      <c r="B403" t="s">
        <v>19</v>
      </c>
      <c r="C403" t="s">
        <v>26</v>
      </c>
      <c r="D403" t="s">
        <v>27</v>
      </c>
      <c r="E403" t="s">
        <v>16</v>
      </c>
      <c r="F403">
        <v>4</v>
      </c>
      <c r="G403">
        <v>8659.15</v>
      </c>
      <c r="I403">
        <v>0</v>
      </c>
      <c r="J403" s="1">
        <v>45509</v>
      </c>
      <c r="K403" t="s">
        <v>17</v>
      </c>
      <c r="L403" t="s">
        <v>25</v>
      </c>
      <c r="M403">
        <v>2078.39</v>
      </c>
    </row>
    <row r="404" spans="1:13">
      <c r="A404">
        <v>2822</v>
      </c>
      <c r="B404" t="s">
        <v>19</v>
      </c>
      <c r="C404" t="s">
        <v>26</v>
      </c>
      <c r="D404" t="s">
        <v>27</v>
      </c>
      <c r="E404">
        <v>11</v>
      </c>
      <c r="G404">
        <v>8314.34</v>
      </c>
      <c r="I404">
        <v>0</v>
      </c>
      <c r="J404" s="1">
        <v>45848</v>
      </c>
      <c r="K404" t="s">
        <v>22</v>
      </c>
      <c r="L404" t="s">
        <v>36</v>
      </c>
      <c r="M404">
        <v>-1145.98</v>
      </c>
    </row>
    <row r="405" spans="1:13">
      <c r="A405">
        <v>2826</v>
      </c>
      <c r="B405" t="s">
        <v>13</v>
      </c>
      <c r="C405" t="s">
        <v>26</v>
      </c>
      <c r="D405" t="s">
        <v>27</v>
      </c>
      <c r="E405" t="s">
        <v>16</v>
      </c>
      <c r="F405">
        <v>2</v>
      </c>
      <c r="H405">
        <v>0.01</v>
      </c>
      <c r="I405">
        <v>0</v>
      </c>
      <c r="K405" t="s">
        <v>22</v>
      </c>
      <c r="L405" t="s">
        <v>18</v>
      </c>
      <c r="M405">
        <v>262.81</v>
      </c>
    </row>
    <row r="406" spans="1:13">
      <c r="A406">
        <v>2050</v>
      </c>
      <c r="B406" t="s">
        <v>19</v>
      </c>
      <c r="C406" t="s">
        <v>26</v>
      </c>
      <c r="D406" t="s">
        <v>27</v>
      </c>
      <c r="E406" t="s">
        <v>28</v>
      </c>
      <c r="F406">
        <v>-1</v>
      </c>
      <c r="I406">
        <v>0</v>
      </c>
      <c r="J406" s="1">
        <v>45624</v>
      </c>
      <c r="K406" t="s">
        <v>17</v>
      </c>
      <c r="L406" t="s">
        <v>43</v>
      </c>
      <c r="M406">
        <v>3407.87</v>
      </c>
    </row>
    <row r="407" spans="1:13">
      <c r="A407">
        <v>2851</v>
      </c>
      <c r="B407" t="s">
        <v>13</v>
      </c>
      <c r="C407" t="s">
        <v>26</v>
      </c>
      <c r="D407" t="s">
        <v>27</v>
      </c>
      <c r="E407" t="s">
        <v>32</v>
      </c>
      <c r="G407">
        <v>2241.11</v>
      </c>
      <c r="I407">
        <v>0</v>
      </c>
      <c r="J407" s="1">
        <v>45654</v>
      </c>
      <c r="K407" t="s">
        <v>17</v>
      </c>
      <c r="L407" t="s">
        <v>25</v>
      </c>
      <c r="M407">
        <v>1243.95</v>
      </c>
    </row>
    <row r="408" spans="1:13">
      <c r="A408">
        <v>2885</v>
      </c>
      <c r="B408" t="s">
        <v>19</v>
      </c>
      <c r="C408" t="s">
        <v>26</v>
      </c>
      <c r="D408" t="s">
        <v>27</v>
      </c>
      <c r="E408" t="s">
        <v>32</v>
      </c>
      <c r="F408">
        <v>0</v>
      </c>
      <c r="G408">
        <v>7671.31</v>
      </c>
      <c r="I408">
        <v>0</v>
      </c>
      <c r="K408" t="s">
        <v>22</v>
      </c>
      <c r="L408" t="s">
        <v>43</v>
      </c>
      <c r="M408">
        <v>3394.27</v>
      </c>
    </row>
    <row r="409" spans="1:13">
      <c r="A409">
        <v>2916</v>
      </c>
      <c r="B409" t="s">
        <v>13</v>
      </c>
      <c r="C409" t="s">
        <v>26</v>
      </c>
      <c r="D409" t="s">
        <v>27</v>
      </c>
      <c r="E409" t="s">
        <v>32</v>
      </c>
      <c r="I409">
        <v>0</v>
      </c>
      <c r="J409" s="1">
        <v>45509</v>
      </c>
      <c r="K409" t="s">
        <v>22</v>
      </c>
      <c r="L409" t="s">
        <v>37</v>
      </c>
      <c r="M409">
        <v>-1121.25</v>
      </c>
    </row>
    <row r="410" spans="1:13">
      <c r="A410">
        <v>2941</v>
      </c>
      <c r="B410" t="s">
        <v>35</v>
      </c>
      <c r="C410" t="s">
        <v>26</v>
      </c>
      <c r="D410" t="s">
        <v>27</v>
      </c>
      <c r="E410" t="s">
        <v>32</v>
      </c>
      <c r="F410">
        <v>-1</v>
      </c>
      <c r="G410">
        <v>9331.65</v>
      </c>
      <c r="I410">
        <v>0</v>
      </c>
      <c r="J410" s="1">
        <v>45779</v>
      </c>
      <c r="K410" t="s">
        <v>22</v>
      </c>
      <c r="L410" t="s">
        <v>43</v>
      </c>
      <c r="M410">
        <v>492.35</v>
      </c>
    </row>
    <row r="411" spans="1:13">
      <c r="A411">
        <v>2947</v>
      </c>
      <c r="B411" t="s">
        <v>19</v>
      </c>
      <c r="C411" t="s">
        <v>26</v>
      </c>
      <c r="D411" t="s">
        <v>27</v>
      </c>
      <c r="E411" t="s">
        <v>32</v>
      </c>
      <c r="G411">
        <v>4113.4799999999996</v>
      </c>
      <c r="H411">
        <v>0.38</v>
      </c>
      <c r="I411">
        <v>0</v>
      </c>
      <c r="J411" s="1">
        <v>45630</v>
      </c>
      <c r="K411" t="s">
        <v>17</v>
      </c>
      <c r="L411" t="s">
        <v>25</v>
      </c>
      <c r="M411">
        <v>1604.63</v>
      </c>
    </row>
    <row r="412" spans="1:13">
      <c r="A412">
        <v>2958</v>
      </c>
      <c r="B412" t="s">
        <v>19</v>
      </c>
      <c r="C412" t="s">
        <v>26</v>
      </c>
      <c r="D412" t="s">
        <v>27</v>
      </c>
      <c r="F412">
        <v>4</v>
      </c>
      <c r="G412">
        <v>7898.87</v>
      </c>
      <c r="I412">
        <v>0</v>
      </c>
      <c r="J412" s="1">
        <v>45784</v>
      </c>
      <c r="K412" t="s">
        <v>17</v>
      </c>
      <c r="L412" t="s">
        <v>25</v>
      </c>
      <c r="M412">
        <v>1097.55</v>
      </c>
    </row>
    <row r="413" spans="1:13">
      <c r="A413">
        <v>2995</v>
      </c>
      <c r="B413" t="s">
        <v>13</v>
      </c>
      <c r="C413" t="s">
        <v>26</v>
      </c>
      <c r="D413" t="s">
        <v>27</v>
      </c>
      <c r="E413" t="s">
        <v>28</v>
      </c>
      <c r="G413">
        <v>8679.9699999999993</v>
      </c>
      <c r="I413">
        <v>0</v>
      </c>
      <c r="K413" t="s">
        <v>17</v>
      </c>
      <c r="L413" t="s">
        <v>33</v>
      </c>
      <c r="M413">
        <v>-651.61</v>
      </c>
    </row>
    <row r="414" spans="1:13">
      <c r="A414">
        <v>3006</v>
      </c>
      <c r="B414" t="s">
        <v>13</v>
      </c>
      <c r="C414" t="s">
        <v>26</v>
      </c>
      <c r="D414" t="s">
        <v>27</v>
      </c>
      <c r="E414">
        <v>8</v>
      </c>
      <c r="F414">
        <v>4</v>
      </c>
      <c r="H414">
        <v>0.89</v>
      </c>
      <c r="I414">
        <v>0</v>
      </c>
      <c r="K414" t="s">
        <v>17</v>
      </c>
      <c r="L414" t="s">
        <v>29</v>
      </c>
      <c r="M414">
        <v>1932.88</v>
      </c>
    </row>
    <row r="415" spans="1:13">
      <c r="A415">
        <v>3012</v>
      </c>
      <c r="B415" t="s">
        <v>35</v>
      </c>
      <c r="C415" t="s">
        <v>26</v>
      </c>
      <c r="D415" t="s">
        <v>27</v>
      </c>
      <c r="E415" t="s">
        <v>28</v>
      </c>
      <c r="F415">
        <v>2</v>
      </c>
      <c r="G415">
        <v>3758.51</v>
      </c>
      <c r="I415">
        <v>0</v>
      </c>
      <c r="K415" t="s">
        <v>22</v>
      </c>
      <c r="L415" t="s">
        <v>23</v>
      </c>
      <c r="M415">
        <v>94.77</v>
      </c>
    </row>
    <row r="416" spans="1:13">
      <c r="A416">
        <v>3025</v>
      </c>
      <c r="B416" t="s">
        <v>13</v>
      </c>
      <c r="C416" t="s">
        <v>26</v>
      </c>
      <c r="D416" t="s">
        <v>27</v>
      </c>
      <c r="E416" t="s">
        <v>28</v>
      </c>
      <c r="F416">
        <v>4</v>
      </c>
      <c r="I416">
        <v>0</v>
      </c>
      <c r="J416" s="1">
        <v>45529</v>
      </c>
      <c r="K416" t="s">
        <v>22</v>
      </c>
      <c r="L416" t="s">
        <v>40</v>
      </c>
      <c r="M416">
        <v>3005.88</v>
      </c>
    </row>
    <row r="417" spans="1:13">
      <c r="A417">
        <v>3026</v>
      </c>
      <c r="B417" t="s">
        <v>19</v>
      </c>
      <c r="C417" t="s">
        <v>26</v>
      </c>
      <c r="D417" t="s">
        <v>27</v>
      </c>
      <c r="E417">
        <v>10</v>
      </c>
      <c r="I417">
        <v>0</v>
      </c>
      <c r="J417" s="1">
        <v>45728</v>
      </c>
      <c r="K417" t="s">
        <v>17</v>
      </c>
      <c r="L417" t="s">
        <v>18</v>
      </c>
      <c r="M417">
        <v>-127.25</v>
      </c>
    </row>
    <row r="418" spans="1:13">
      <c r="A418">
        <v>3067</v>
      </c>
      <c r="B418" t="s">
        <v>35</v>
      </c>
      <c r="C418" t="s">
        <v>26</v>
      </c>
      <c r="D418" t="s">
        <v>27</v>
      </c>
      <c r="E418">
        <v>9</v>
      </c>
      <c r="F418">
        <v>4</v>
      </c>
      <c r="I418">
        <v>0</v>
      </c>
      <c r="J418" s="1">
        <v>45356</v>
      </c>
      <c r="K418" t="s">
        <v>22</v>
      </c>
      <c r="L418" t="s">
        <v>40</v>
      </c>
      <c r="M418">
        <v>1939.56</v>
      </c>
    </row>
    <row r="419" spans="1:13">
      <c r="A419">
        <v>2044</v>
      </c>
      <c r="B419" t="s">
        <v>13</v>
      </c>
      <c r="C419" t="s">
        <v>26</v>
      </c>
      <c r="D419" t="s">
        <v>27</v>
      </c>
      <c r="E419">
        <v>9</v>
      </c>
      <c r="G419">
        <v>4032.43</v>
      </c>
      <c r="I419">
        <v>0</v>
      </c>
      <c r="K419" t="s">
        <v>17</v>
      </c>
      <c r="L419" t="s">
        <v>23</v>
      </c>
      <c r="M419">
        <v>2059.4</v>
      </c>
    </row>
    <row r="420" spans="1:13">
      <c r="A420">
        <v>3084</v>
      </c>
      <c r="B420" t="s">
        <v>19</v>
      </c>
      <c r="C420" t="s">
        <v>26</v>
      </c>
      <c r="D420" t="s">
        <v>27</v>
      </c>
      <c r="E420" t="s">
        <v>28</v>
      </c>
      <c r="G420">
        <v>8955.52</v>
      </c>
      <c r="I420">
        <v>0</v>
      </c>
      <c r="K420" t="s">
        <v>22</v>
      </c>
      <c r="L420" t="s">
        <v>29</v>
      </c>
      <c r="M420">
        <v>491.85</v>
      </c>
    </row>
    <row r="421" spans="1:13">
      <c r="A421">
        <v>3097</v>
      </c>
      <c r="B421" t="s">
        <v>35</v>
      </c>
      <c r="C421" t="s">
        <v>26</v>
      </c>
      <c r="D421" t="s">
        <v>27</v>
      </c>
      <c r="E421" t="s">
        <v>28</v>
      </c>
      <c r="H421">
        <v>0.5</v>
      </c>
      <c r="I421">
        <v>0</v>
      </c>
      <c r="J421" s="1">
        <v>45681</v>
      </c>
      <c r="K421" t="s">
        <v>17</v>
      </c>
      <c r="L421" t="s">
        <v>40</v>
      </c>
      <c r="M421">
        <v>3419.32</v>
      </c>
    </row>
    <row r="422" spans="1:13">
      <c r="A422">
        <v>2021</v>
      </c>
      <c r="B422" t="s">
        <v>35</v>
      </c>
      <c r="C422" t="s">
        <v>26</v>
      </c>
      <c r="D422" t="s">
        <v>27</v>
      </c>
      <c r="E422">
        <v>8</v>
      </c>
      <c r="F422">
        <v>3</v>
      </c>
      <c r="G422">
        <v>3723.21</v>
      </c>
      <c r="I422">
        <v>0</v>
      </c>
      <c r="J422" s="1">
        <v>45830</v>
      </c>
      <c r="K422" t="s">
        <v>17</v>
      </c>
      <c r="L422" t="s">
        <v>18</v>
      </c>
      <c r="M422">
        <v>-1133.4000000000001</v>
      </c>
    </row>
    <row r="423" spans="1:13">
      <c r="A423">
        <v>3103</v>
      </c>
      <c r="B423" t="s">
        <v>13</v>
      </c>
      <c r="C423" t="s">
        <v>26</v>
      </c>
      <c r="D423" t="s">
        <v>27</v>
      </c>
      <c r="F423">
        <v>2</v>
      </c>
      <c r="I423">
        <v>0</v>
      </c>
      <c r="J423" s="1">
        <v>45663</v>
      </c>
      <c r="K423" t="s">
        <v>17</v>
      </c>
      <c r="L423" t="s">
        <v>25</v>
      </c>
      <c r="M423">
        <v>1567.18</v>
      </c>
    </row>
    <row r="424" spans="1:13">
      <c r="A424">
        <v>3136</v>
      </c>
      <c r="B424" t="s">
        <v>13</v>
      </c>
      <c r="C424" t="s">
        <v>26</v>
      </c>
      <c r="D424" t="s">
        <v>27</v>
      </c>
      <c r="I424">
        <v>0</v>
      </c>
      <c r="K424" t="s">
        <v>22</v>
      </c>
      <c r="L424" t="s">
        <v>25</v>
      </c>
      <c r="M424">
        <v>-518.65</v>
      </c>
    </row>
    <row r="425" spans="1:13">
      <c r="A425">
        <v>3138</v>
      </c>
      <c r="B425" t="s">
        <v>13</v>
      </c>
      <c r="C425" t="s">
        <v>26</v>
      </c>
      <c r="D425" t="s">
        <v>27</v>
      </c>
      <c r="E425" t="s">
        <v>28</v>
      </c>
      <c r="G425">
        <v>3911.84</v>
      </c>
      <c r="H425">
        <v>0.42</v>
      </c>
      <c r="I425">
        <v>0</v>
      </c>
      <c r="J425" s="1">
        <v>45605</v>
      </c>
      <c r="K425" t="s">
        <v>17</v>
      </c>
      <c r="L425" t="s">
        <v>37</v>
      </c>
      <c r="M425">
        <v>3601.48</v>
      </c>
    </row>
    <row r="426" spans="1:13">
      <c r="A426">
        <v>3139</v>
      </c>
      <c r="B426" t="s">
        <v>13</v>
      </c>
      <c r="C426" t="s">
        <v>26</v>
      </c>
      <c r="D426" t="s">
        <v>27</v>
      </c>
      <c r="E426" t="s">
        <v>32</v>
      </c>
      <c r="G426">
        <v>9682.4599999999991</v>
      </c>
      <c r="I426">
        <v>0</v>
      </c>
      <c r="K426" t="s">
        <v>17</v>
      </c>
      <c r="L426" t="s">
        <v>36</v>
      </c>
      <c r="M426">
        <v>3095.64</v>
      </c>
    </row>
    <row r="427" spans="1:13">
      <c r="A427">
        <v>3140</v>
      </c>
      <c r="B427" t="s">
        <v>19</v>
      </c>
      <c r="C427" t="s">
        <v>26</v>
      </c>
      <c r="D427" t="s">
        <v>27</v>
      </c>
      <c r="E427" t="s">
        <v>28</v>
      </c>
      <c r="H427">
        <v>1.03</v>
      </c>
      <c r="I427">
        <v>0</v>
      </c>
      <c r="J427" s="1">
        <v>45249</v>
      </c>
      <c r="K427" t="s">
        <v>22</v>
      </c>
      <c r="L427" t="s">
        <v>36</v>
      </c>
      <c r="M427">
        <v>3855.21</v>
      </c>
    </row>
    <row r="428" spans="1:13">
      <c r="A428">
        <v>3169</v>
      </c>
      <c r="B428" t="s">
        <v>35</v>
      </c>
      <c r="C428" t="s">
        <v>26</v>
      </c>
      <c r="D428" t="s">
        <v>27</v>
      </c>
      <c r="E428" t="s">
        <v>16</v>
      </c>
      <c r="H428">
        <v>1.1499999999999999</v>
      </c>
      <c r="I428">
        <v>0</v>
      </c>
      <c r="J428" s="1">
        <v>45575</v>
      </c>
      <c r="K428" t="s">
        <v>22</v>
      </c>
      <c r="L428" t="s">
        <v>33</v>
      </c>
      <c r="M428">
        <v>-744.54</v>
      </c>
    </row>
    <row r="429" spans="1:13">
      <c r="A429">
        <v>3176</v>
      </c>
      <c r="B429" t="s">
        <v>35</v>
      </c>
      <c r="C429" t="s">
        <v>26</v>
      </c>
      <c r="D429" t="s">
        <v>27</v>
      </c>
      <c r="G429">
        <v>9352.6200000000008</v>
      </c>
      <c r="H429">
        <v>0.97</v>
      </c>
      <c r="I429">
        <v>0</v>
      </c>
      <c r="J429" s="1">
        <v>45677</v>
      </c>
      <c r="K429" t="s">
        <v>22</v>
      </c>
      <c r="L429" t="s">
        <v>18</v>
      </c>
      <c r="M429">
        <v>903.31</v>
      </c>
    </row>
    <row r="430" spans="1:13">
      <c r="A430">
        <v>3195</v>
      </c>
      <c r="B430" t="s">
        <v>35</v>
      </c>
      <c r="C430" t="s">
        <v>26</v>
      </c>
      <c r="D430" t="s">
        <v>27</v>
      </c>
      <c r="F430">
        <v>1</v>
      </c>
      <c r="G430">
        <v>3259.95</v>
      </c>
      <c r="I430">
        <v>0</v>
      </c>
      <c r="J430" s="1">
        <v>45725</v>
      </c>
      <c r="K430" t="s">
        <v>22</v>
      </c>
      <c r="L430" t="s">
        <v>33</v>
      </c>
      <c r="M430">
        <v>1423.92</v>
      </c>
    </row>
    <row r="431" spans="1:13">
      <c r="A431">
        <v>3211</v>
      </c>
      <c r="B431" t="s">
        <v>19</v>
      </c>
      <c r="C431" t="s">
        <v>26</v>
      </c>
      <c r="D431" t="s">
        <v>27</v>
      </c>
      <c r="E431" t="s">
        <v>28</v>
      </c>
      <c r="G431">
        <v>8346.17</v>
      </c>
      <c r="H431">
        <v>0.82</v>
      </c>
      <c r="I431">
        <v>0</v>
      </c>
      <c r="J431" s="1">
        <v>45506</v>
      </c>
      <c r="K431" t="s">
        <v>22</v>
      </c>
      <c r="L431" t="s">
        <v>43</v>
      </c>
      <c r="M431">
        <v>1368.59</v>
      </c>
    </row>
    <row r="432" spans="1:13">
      <c r="A432">
        <v>3236</v>
      </c>
      <c r="B432" t="s">
        <v>13</v>
      </c>
      <c r="C432" t="s">
        <v>26</v>
      </c>
      <c r="D432" t="s">
        <v>27</v>
      </c>
      <c r="F432">
        <v>4</v>
      </c>
      <c r="H432">
        <v>0.68</v>
      </c>
      <c r="I432">
        <v>0</v>
      </c>
      <c r="J432" s="1">
        <v>45859</v>
      </c>
      <c r="K432" t="s">
        <v>22</v>
      </c>
      <c r="L432" t="s">
        <v>40</v>
      </c>
      <c r="M432">
        <v>-37.369999999999997</v>
      </c>
    </row>
    <row r="433" spans="1:13">
      <c r="A433">
        <v>3248</v>
      </c>
      <c r="B433" t="s">
        <v>19</v>
      </c>
      <c r="C433" t="s">
        <v>26</v>
      </c>
      <c r="D433" t="s">
        <v>27</v>
      </c>
      <c r="E433">
        <v>12</v>
      </c>
      <c r="F433">
        <v>0</v>
      </c>
      <c r="G433">
        <v>8234.91</v>
      </c>
      <c r="I433">
        <v>0</v>
      </c>
      <c r="J433" s="1">
        <v>45620</v>
      </c>
      <c r="K433" t="s">
        <v>17</v>
      </c>
      <c r="L433" t="s">
        <v>25</v>
      </c>
      <c r="M433">
        <v>2984.1</v>
      </c>
    </row>
    <row r="434" spans="1:13">
      <c r="A434">
        <v>3249</v>
      </c>
      <c r="B434" t="s">
        <v>13</v>
      </c>
      <c r="C434" t="s">
        <v>26</v>
      </c>
      <c r="D434" t="s">
        <v>27</v>
      </c>
      <c r="E434" t="s">
        <v>16</v>
      </c>
      <c r="F434">
        <v>1</v>
      </c>
      <c r="G434">
        <v>4738.25</v>
      </c>
      <c r="I434">
        <v>0</v>
      </c>
      <c r="J434" s="1">
        <v>45713</v>
      </c>
      <c r="K434" t="s">
        <v>17</v>
      </c>
      <c r="L434" t="s">
        <v>18</v>
      </c>
      <c r="M434">
        <v>731.1</v>
      </c>
    </row>
    <row r="435" spans="1:13">
      <c r="A435">
        <v>3272</v>
      </c>
      <c r="B435" t="s">
        <v>35</v>
      </c>
      <c r="C435" t="s">
        <v>26</v>
      </c>
      <c r="D435" t="s">
        <v>27</v>
      </c>
      <c r="E435">
        <v>8</v>
      </c>
      <c r="I435">
        <v>0</v>
      </c>
      <c r="K435" t="s">
        <v>22</v>
      </c>
      <c r="L435" t="s">
        <v>40</v>
      </c>
      <c r="M435">
        <v>-321.24</v>
      </c>
    </row>
    <row r="436" spans="1:13">
      <c r="A436">
        <v>3293</v>
      </c>
      <c r="B436" t="s">
        <v>13</v>
      </c>
      <c r="C436" t="s">
        <v>26</v>
      </c>
      <c r="D436" t="s">
        <v>27</v>
      </c>
      <c r="I436">
        <v>0</v>
      </c>
      <c r="K436" t="s">
        <v>17</v>
      </c>
      <c r="L436" t="s">
        <v>43</v>
      </c>
      <c r="M436">
        <v>1013.24</v>
      </c>
    </row>
    <row r="437" spans="1:13">
      <c r="A437">
        <v>2048</v>
      </c>
      <c r="B437" t="s">
        <v>35</v>
      </c>
      <c r="C437" t="s">
        <v>26</v>
      </c>
      <c r="D437" t="s">
        <v>27</v>
      </c>
      <c r="E437" t="s">
        <v>32</v>
      </c>
      <c r="I437">
        <v>0</v>
      </c>
      <c r="K437" t="s">
        <v>17</v>
      </c>
      <c r="L437" t="s">
        <v>36</v>
      </c>
      <c r="M437">
        <v>1635.47</v>
      </c>
    </row>
    <row r="438" spans="1:13">
      <c r="A438">
        <v>3445</v>
      </c>
      <c r="B438" t="s">
        <v>35</v>
      </c>
      <c r="C438" t="s">
        <v>26</v>
      </c>
      <c r="D438" t="s">
        <v>27</v>
      </c>
      <c r="E438">
        <v>10</v>
      </c>
      <c r="F438">
        <v>-1</v>
      </c>
      <c r="G438">
        <v>4693.8100000000004</v>
      </c>
      <c r="I438">
        <v>0</v>
      </c>
      <c r="K438" t="s">
        <v>22</v>
      </c>
      <c r="L438" t="s">
        <v>36</v>
      </c>
      <c r="M438">
        <v>3658.04</v>
      </c>
    </row>
    <row r="439" spans="1:13">
      <c r="A439">
        <v>3459</v>
      </c>
      <c r="B439" t="s">
        <v>35</v>
      </c>
      <c r="C439" t="s">
        <v>26</v>
      </c>
      <c r="D439" t="s">
        <v>27</v>
      </c>
      <c r="G439">
        <v>6100.23</v>
      </c>
      <c r="I439">
        <v>0</v>
      </c>
      <c r="J439" s="1">
        <v>45743</v>
      </c>
      <c r="K439" t="s">
        <v>22</v>
      </c>
      <c r="L439" t="s">
        <v>37</v>
      </c>
      <c r="M439">
        <v>2745.91</v>
      </c>
    </row>
    <row r="440" spans="1:13">
      <c r="A440">
        <v>3500</v>
      </c>
      <c r="B440" t="s">
        <v>13</v>
      </c>
      <c r="C440" t="s">
        <v>26</v>
      </c>
      <c r="D440" t="s">
        <v>27</v>
      </c>
      <c r="E440" t="s">
        <v>28</v>
      </c>
      <c r="G440">
        <v>5471.81</v>
      </c>
      <c r="H440">
        <v>0.56000000000000005</v>
      </c>
      <c r="I440">
        <v>0</v>
      </c>
      <c r="J440" s="1">
        <v>45741</v>
      </c>
      <c r="K440" t="s">
        <v>22</v>
      </c>
      <c r="L440" t="s">
        <v>43</v>
      </c>
      <c r="M440">
        <v>361.86</v>
      </c>
    </row>
    <row r="441" spans="1:13">
      <c r="A441">
        <v>3501</v>
      </c>
      <c r="B441" t="s">
        <v>35</v>
      </c>
      <c r="C441" t="s">
        <v>26</v>
      </c>
      <c r="D441" t="s">
        <v>27</v>
      </c>
      <c r="F441">
        <v>-1</v>
      </c>
      <c r="H441">
        <v>1.1299999999999999</v>
      </c>
      <c r="I441">
        <v>0</v>
      </c>
      <c r="J441" s="1">
        <v>45605</v>
      </c>
      <c r="K441" t="s">
        <v>22</v>
      </c>
      <c r="L441" t="s">
        <v>25</v>
      </c>
      <c r="M441">
        <v>2016.85</v>
      </c>
    </row>
    <row r="442" spans="1:13">
      <c r="A442">
        <v>3502</v>
      </c>
      <c r="B442" t="s">
        <v>35</v>
      </c>
      <c r="C442" t="s">
        <v>26</v>
      </c>
      <c r="D442" t="s">
        <v>27</v>
      </c>
      <c r="E442" t="s">
        <v>28</v>
      </c>
      <c r="G442">
        <v>6418.29</v>
      </c>
      <c r="H442">
        <v>0.89</v>
      </c>
      <c r="I442">
        <v>0</v>
      </c>
      <c r="J442" s="1">
        <v>45239</v>
      </c>
      <c r="K442" t="s">
        <v>17</v>
      </c>
      <c r="L442" t="s">
        <v>33</v>
      </c>
      <c r="M442">
        <v>3665.75</v>
      </c>
    </row>
    <row r="443" spans="1:13">
      <c r="A443">
        <v>2020</v>
      </c>
      <c r="B443" t="s">
        <v>13</v>
      </c>
      <c r="C443" t="s">
        <v>26</v>
      </c>
      <c r="D443" t="s">
        <v>27</v>
      </c>
      <c r="E443" t="s">
        <v>32</v>
      </c>
      <c r="G443">
        <v>7126.64</v>
      </c>
      <c r="H443">
        <v>0.89</v>
      </c>
      <c r="I443">
        <v>0</v>
      </c>
      <c r="J443" s="1">
        <v>45787</v>
      </c>
      <c r="K443" t="s">
        <v>22</v>
      </c>
      <c r="L443" t="s">
        <v>33</v>
      </c>
      <c r="M443">
        <v>535.13</v>
      </c>
    </row>
    <row r="444" spans="1:13">
      <c r="A444">
        <v>3509</v>
      </c>
      <c r="B444" t="s">
        <v>13</v>
      </c>
      <c r="C444" t="s">
        <v>26</v>
      </c>
      <c r="D444" t="s">
        <v>27</v>
      </c>
      <c r="E444">
        <v>12</v>
      </c>
      <c r="G444">
        <v>2066.04</v>
      </c>
      <c r="I444">
        <v>0</v>
      </c>
      <c r="J444" s="1">
        <v>45860</v>
      </c>
      <c r="K444" t="s">
        <v>17</v>
      </c>
      <c r="L444" t="s">
        <v>25</v>
      </c>
      <c r="M444">
        <v>2278.11</v>
      </c>
    </row>
    <row r="445" spans="1:13">
      <c r="A445">
        <v>3511</v>
      </c>
      <c r="B445" t="s">
        <v>13</v>
      </c>
      <c r="C445" t="s">
        <v>26</v>
      </c>
      <c r="D445" t="s">
        <v>27</v>
      </c>
      <c r="E445" t="s">
        <v>32</v>
      </c>
      <c r="G445">
        <v>3248.17</v>
      </c>
      <c r="H445">
        <v>0.06</v>
      </c>
      <c r="I445">
        <v>0</v>
      </c>
      <c r="J445" s="1">
        <v>45703</v>
      </c>
      <c r="K445" t="s">
        <v>22</v>
      </c>
      <c r="L445" t="s">
        <v>37</v>
      </c>
      <c r="M445">
        <v>877.12</v>
      </c>
    </row>
    <row r="446" spans="1:13">
      <c r="A446">
        <v>3537</v>
      </c>
      <c r="B446" t="s">
        <v>35</v>
      </c>
      <c r="C446" t="s">
        <v>26</v>
      </c>
      <c r="D446" t="s">
        <v>27</v>
      </c>
      <c r="E446" t="s">
        <v>32</v>
      </c>
      <c r="F446">
        <v>2</v>
      </c>
      <c r="G446">
        <v>5464.07</v>
      </c>
      <c r="H446">
        <v>1.01</v>
      </c>
      <c r="I446">
        <v>-109.28</v>
      </c>
      <c r="J446" s="1">
        <v>45823</v>
      </c>
      <c r="K446" t="s">
        <v>17</v>
      </c>
      <c r="L446" t="s">
        <v>43</v>
      </c>
      <c r="M446">
        <v>3170.78</v>
      </c>
    </row>
    <row r="447" spans="1:13">
      <c r="A447">
        <v>3578</v>
      </c>
      <c r="B447" t="s">
        <v>35</v>
      </c>
      <c r="C447" t="s">
        <v>26</v>
      </c>
      <c r="D447" t="s">
        <v>27</v>
      </c>
      <c r="E447" t="s">
        <v>32</v>
      </c>
      <c r="F447">
        <v>4</v>
      </c>
      <c r="G447">
        <v>6348.19</v>
      </c>
      <c r="I447">
        <v>0</v>
      </c>
      <c r="K447" t="s">
        <v>22</v>
      </c>
      <c r="L447" t="s">
        <v>40</v>
      </c>
      <c r="M447">
        <v>1939.74</v>
      </c>
    </row>
    <row r="448" spans="1:13">
      <c r="A448">
        <v>3613</v>
      </c>
      <c r="B448" t="s">
        <v>35</v>
      </c>
      <c r="C448" t="s">
        <v>26</v>
      </c>
      <c r="D448" t="s">
        <v>27</v>
      </c>
      <c r="E448" t="s">
        <v>32</v>
      </c>
      <c r="F448">
        <v>4</v>
      </c>
      <c r="I448">
        <v>0</v>
      </c>
      <c r="J448" s="1">
        <v>45520</v>
      </c>
      <c r="K448" t="s">
        <v>17</v>
      </c>
      <c r="L448" t="s">
        <v>40</v>
      </c>
      <c r="M448">
        <v>2136.73</v>
      </c>
    </row>
    <row r="449" spans="1:13">
      <c r="A449">
        <v>3615</v>
      </c>
      <c r="B449" t="s">
        <v>19</v>
      </c>
      <c r="C449" t="s">
        <v>26</v>
      </c>
      <c r="D449" t="s">
        <v>27</v>
      </c>
      <c r="F449">
        <v>3</v>
      </c>
      <c r="I449">
        <v>0</v>
      </c>
      <c r="K449" t="s">
        <v>22</v>
      </c>
      <c r="L449" t="s">
        <v>33</v>
      </c>
      <c r="M449">
        <v>-582.41999999999996</v>
      </c>
    </row>
    <row r="450" spans="1:13">
      <c r="A450">
        <v>3616</v>
      </c>
      <c r="B450" t="s">
        <v>13</v>
      </c>
      <c r="C450" t="s">
        <v>26</v>
      </c>
      <c r="D450" t="s">
        <v>27</v>
      </c>
      <c r="E450" t="s">
        <v>28</v>
      </c>
      <c r="F450">
        <v>1</v>
      </c>
      <c r="G450">
        <v>9799.16</v>
      </c>
      <c r="I450">
        <v>0</v>
      </c>
      <c r="J450" s="1">
        <v>45839</v>
      </c>
      <c r="K450" t="s">
        <v>22</v>
      </c>
      <c r="L450" t="s">
        <v>43</v>
      </c>
      <c r="M450">
        <v>3969.15</v>
      </c>
    </row>
    <row r="451" spans="1:13">
      <c r="A451">
        <v>3649</v>
      </c>
      <c r="B451" t="s">
        <v>13</v>
      </c>
      <c r="C451" t="s">
        <v>26</v>
      </c>
      <c r="D451" t="s">
        <v>27</v>
      </c>
      <c r="E451" t="s">
        <v>32</v>
      </c>
      <c r="F451">
        <v>0</v>
      </c>
      <c r="G451">
        <v>6486.51</v>
      </c>
      <c r="I451">
        <v>0</v>
      </c>
      <c r="J451" s="1">
        <v>45584</v>
      </c>
      <c r="K451" t="s">
        <v>17</v>
      </c>
      <c r="L451" t="s">
        <v>43</v>
      </c>
      <c r="M451">
        <v>2408.58</v>
      </c>
    </row>
    <row r="452" spans="1:13">
      <c r="A452">
        <v>3665</v>
      </c>
      <c r="B452" t="s">
        <v>19</v>
      </c>
      <c r="C452" t="s">
        <v>26</v>
      </c>
      <c r="D452" t="s">
        <v>27</v>
      </c>
      <c r="G452">
        <v>2958.1</v>
      </c>
      <c r="I452">
        <v>0</v>
      </c>
      <c r="J452" s="1">
        <v>45479</v>
      </c>
      <c r="K452" t="s">
        <v>22</v>
      </c>
      <c r="L452" t="s">
        <v>37</v>
      </c>
      <c r="M452">
        <v>2003.55</v>
      </c>
    </row>
    <row r="453" spans="1:13">
      <c r="A453">
        <v>3669</v>
      </c>
      <c r="B453" t="s">
        <v>19</v>
      </c>
      <c r="C453" t="s">
        <v>26</v>
      </c>
      <c r="D453" t="s">
        <v>27</v>
      </c>
      <c r="E453" t="s">
        <v>28</v>
      </c>
      <c r="G453">
        <v>2287.3200000000002</v>
      </c>
      <c r="I453">
        <v>0</v>
      </c>
      <c r="J453" s="1">
        <v>45165</v>
      </c>
      <c r="K453" t="s">
        <v>17</v>
      </c>
      <c r="L453" t="s">
        <v>43</v>
      </c>
      <c r="M453">
        <v>3859.9</v>
      </c>
    </row>
    <row r="454" spans="1:13">
      <c r="A454">
        <v>3710</v>
      </c>
      <c r="B454" t="s">
        <v>13</v>
      </c>
      <c r="C454" t="s">
        <v>26</v>
      </c>
      <c r="D454" t="s">
        <v>27</v>
      </c>
      <c r="E454" t="s">
        <v>28</v>
      </c>
      <c r="F454">
        <v>4</v>
      </c>
      <c r="G454">
        <v>9015.7999999999993</v>
      </c>
      <c r="I454">
        <v>0</v>
      </c>
      <c r="K454" t="s">
        <v>17</v>
      </c>
      <c r="L454" t="s">
        <v>25</v>
      </c>
      <c r="M454">
        <v>1695.86</v>
      </c>
    </row>
    <row r="455" spans="1:13">
      <c r="A455">
        <v>3720</v>
      </c>
      <c r="B455" t="s">
        <v>35</v>
      </c>
      <c r="C455" t="s">
        <v>26</v>
      </c>
      <c r="D455" t="s">
        <v>27</v>
      </c>
      <c r="E455" t="s">
        <v>32</v>
      </c>
      <c r="G455">
        <v>7365.14</v>
      </c>
      <c r="I455">
        <v>0</v>
      </c>
      <c r="J455" s="1">
        <v>45681</v>
      </c>
      <c r="K455" t="s">
        <v>22</v>
      </c>
      <c r="L455" t="s">
        <v>33</v>
      </c>
      <c r="M455">
        <v>3369.92</v>
      </c>
    </row>
    <row r="456" spans="1:13">
      <c r="A456">
        <v>3764</v>
      </c>
      <c r="B456" t="s">
        <v>35</v>
      </c>
      <c r="C456" t="s">
        <v>26</v>
      </c>
      <c r="D456" t="s">
        <v>27</v>
      </c>
      <c r="E456">
        <v>10</v>
      </c>
      <c r="F456">
        <v>2</v>
      </c>
      <c r="G456">
        <v>3953.6</v>
      </c>
      <c r="I456">
        <v>0</v>
      </c>
      <c r="J456" s="1">
        <v>45344</v>
      </c>
      <c r="K456" t="s">
        <v>17</v>
      </c>
      <c r="L456" t="s">
        <v>43</v>
      </c>
      <c r="M456">
        <v>528.86</v>
      </c>
    </row>
    <row r="457" spans="1:13">
      <c r="A457">
        <v>3785</v>
      </c>
      <c r="B457" t="s">
        <v>13</v>
      </c>
      <c r="C457" t="s">
        <v>26</v>
      </c>
      <c r="D457" t="s">
        <v>27</v>
      </c>
      <c r="E457" t="s">
        <v>32</v>
      </c>
      <c r="F457">
        <v>3</v>
      </c>
      <c r="G457">
        <v>6464</v>
      </c>
      <c r="H457">
        <v>0.45</v>
      </c>
      <c r="I457">
        <v>10665.6</v>
      </c>
      <c r="K457" t="s">
        <v>22</v>
      </c>
      <c r="L457" t="s">
        <v>33</v>
      </c>
      <c r="M457">
        <v>698.11</v>
      </c>
    </row>
    <row r="458" spans="1:13">
      <c r="A458">
        <v>3859</v>
      </c>
      <c r="B458" t="s">
        <v>13</v>
      </c>
      <c r="C458" t="s">
        <v>26</v>
      </c>
      <c r="D458" t="s">
        <v>27</v>
      </c>
      <c r="E458" t="s">
        <v>16</v>
      </c>
      <c r="F458">
        <v>3</v>
      </c>
      <c r="I458">
        <v>0</v>
      </c>
      <c r="J458" s="1">
        <v>45616</v>
      </c>
      <c r="K458" t="s">
        <v>22</v>
      </c>
      <c r="L458" t="s">
        <v>25</v>
      </c>
      <c r="M458">
        <v>2907.33</v>
      </c>
    </row>
    <row r="459" spans="1:13">
      <c r="A459">
        <v>3921</v>
      </c>
      <c r="B459" t="s">
        <v>13</v>
      </c>
      <c r="C459" t="s">
        <v>26</v>
      </c>
      <c r="D459" t="s">
        <v>27</v>
      </c>
      <c r="E459" t="s">
        <v>28</v>
      </c>
      <c r="I459">
        <v>0</v>
      </c>
      <c r="J459" s="1">
        <v>45800</v>
      </c>
      <c r="K459" t="s">
        <v>22</v>
      </c>
      <c r="L459" t="s">
        <v>23</v>
      </c>
      <c r="M459">
        <v>3939.3</v>
      </c>
    </row>
    <row r="460" spans="1:13">
      <c r="A460">
        <v>3936</v>
      </c>
      <c r="B460" t="s">
        <v>13</v>
      </c>
      <c r="C460" t="s">
        <v>26</v>
      </c>
      <c r="D460" t="s">
        <v>27</v>
      </c>
      <c r="E460" t="s">
        <v>16</v>
      </c>
      <c r="F460">
        <v>3</v>
      </c>
      <c r="G460">
        <v>3544.33</v>
      </c>
      <c r="I460">
        <v>0</v>
      </c>
      <c r="J460" s="1">
        <v>45135</v>
      </c>
      <c r="K460" t="s">
        <v>22</v>
      </c>
      <c r="L460" t="s">
        <v>29</v>
      </c>
      <c r="M460">
        <v>1983.5</v>
      </c>
    </row>
    <row r="461" spans="1:13">
      <c r="A461">
        <v>3942</v>
      </c>
      <c r="B461" t="s">
        <v>35</v>
      </c>
      <c r="C461" t="s">
        <v>26</v>
      </c>
      <c r="D461" t="s">
        <v>27</v>
      </c>
      <c r="E461" t="s">
        <v>16</v>
      </c>
      <c r="F461">
        <v>1</v>
      </c>
      <c r="G461">
        <v>3283.25</v>
      </c>
      <c r="I461">
        <v>0</v>
      </c>
      <c r="J461" s="1">
        <v>45409</v>
      </c>
      <c r="K461" t="s">
        <v>17</v>
      </c>
      <c r="L461" t="s">
        <v>33</v>
      </c>
      <c r="M461">
        <v>-938.81</v>
      </c>
    </row>
    <row r="462" spans="1:13">
      <c r="A462">
        <v>3988</v>
      </c>
      <c r="B462" t="s">
        <v>13</v>
      </c>
      <c r="C462" t="s">
        <v>26</v>
      </c>
      <c r="D462" t="s">
        <v>27</v>
      </c>
      <c r="E462" t="s">
        <v>16</v>
      </c>
      <c r="F462">
        <v>4</v>
      </c>
      <c r="G462">
        <v>7945.46</v>
      </c>
      <c r="H462">
        <v>0.67</v>
      </c>
      <c r="I462">
        <v>10488.01</v>
      </c>
      <c r="J462" s="1">
        <v>45575</v>
      </c>
      <c r="K462" t="s">
        <v>17</v>
      </c>
      <c r="L462" t="s">
        <v>29</v>
      </c>
      <c r="M462">
        <v>3698.62</v>
      </c>
    </row>
    <row r="463" spans="1:13">
      <c r="A463">
        <v>3993</v>
      </c>
      <c r="B463" t="s">
        <v>13</v>
      </c>
      <c r="C463" t="s">
        <v>26</v>
      </c>
      <c r="D463" t="s">
        <v>27</v>
      </c>
      <c r="E463">
        <v>7</v>
      </c>
      <c r="F463">
        <v>-1</v>
      </c>
      <c r="I463">
        <v>0</v>
      </c>
      <c r="J463" s="1">
        <v>45772</v>
      </c>
      <c r="K463" t="s">
        <v>22</v>
      </c>
      <c r="L463" t="s">
        <v>23</v>
      </c>
      <c r="M463">
        <v>1060.98</v>
      </c>
    </row>
    <row r="464" spans="1:13">
      <c r="A464">
        <v>3999</v>
      </c>
      <c r="B464" t="s">
        <v>13</v>
      </c>
      <c r="C464" t="s">
        <v>26</v>
      </c>
      <c r="D464" t="s">
        <v>27</v>
      </c>
      <c r="E464">
        <v>7</v>
      </c>
      <c r="H464">
        <v>0.27</v>
      </c>
      <c r="I464">
        <v>0</v>
      </c>
      <c r="J464" s="1">
        <v>45551</v>
      </c>
      <c r="K464" t="s">
        <v>17</v>
      </c>
      <c r="L464" t="s">
        <v>43</v>
      </c>
      <c r="M464">
        <v>1484.61</v>
      </c>
    </row>
    <row r="465" spans="1:13">
      <c r="A465">
        <v>4018</v>
      </c>
      <c r="B465" t="s">
        <v>19</v>
      </c>
      <c r="C465" t="s">
        <v>26</v>
      </c>
      <c r="D465" t="s">
        <v>27</v>
      </c>
      <c r="E465" t="s">
        <v>16</v>
      </c>
      <c r="G465">
        <v>6469.59</v>
      </c>
      <c r="H465">
        <v>0.36</v>
      </c>
      <c r="I465">
        <v>0</v>
      </c>
      <c r="K465" t="s">
        <v>22</v>
      </c>
      <c r="L465" t="s">
        <v>25</v>
      </c>
      <c r="M465">
        <v>-69.8</v>
      </c>
    </row>
    <row r="466" spans="1:13">
      <c r="A466">
        <v>4033</v>
      </c>
      <c r="B466" t="s">
        <v>35</v>
      </c>
      <c r="C466" t="s">
        <v>26</v>
      </c>
      <c r="D466" t="s">
        <v>27</v>
      </c>
      <c r="E466" t="s">
        <v>28</v>
      </c>
      <c r="F466">
        <v>4</v>
      </c>
      <c r="G466">
        <v>4398.68</v>
      </c>
      <c r="H466">
        <v>0.27</v>
      </c>
      <c r="I466">
        <v>12844.15</v>
      </c>
      <c r="K466" t="s">
        <v>22</v>
      </c>
      <c r="L466" t="s">
        <v>36</v>
      </c>
      <c r="M466">
        <v>3573.92</v>
      </c>
    </row>
    <row r="467" spans="1:13">
      <c r="A467">
        <v>4071</v>
      </c>
      <c r="B467" t="s">
        <v>35</v>
      </c>
      <c r="C467" t="s">
        <v>26</v>
      </c>
      <c r="D467" t="s">
        <v>27</v>
      </c>
      <c r="F467">
        <v>-1</v>
      </c>
      <c r="H467">
        <v>1.06</v>
      </c>
      <c r="I467">
        <v>0</v>
      </c>
      <c r="K467" t="s">
        <v>22</v>
      </c>
      <c r="L467" t="s">
        <v>18</v>
      </c>
      <c r="M467">
        <v>1112.9100000000001</v>
      </c>
    </row>
    <row r="468" spans="1:13">
      <c r="A468">
        <v>4146</v>
      </c>
      <c r="B468" t="s">
        <v>13</v>
      </c>
      <c r="C468" t="s">
        <v>26</v>
      </c>
      <c r="D468" t="s">
        <v>27</v>
      </c>
      <c r="E468">
        <v>10</v>
      </c>
      <c r="I468">
        <v>0</v>
      </c>
      <c r="J468" s="1">
        <v>45165</v>
      </c>
      <c r="K468" t="s">
        <v>17</v>
      </c>
      <c r="L468" t="s">
        <v>25</v>
      </c>
      <c r="M468">
        <v>1217.01</v>
      </c>
    </row>
    <row r="469" spans="1:13">
      <c r="A469">
        <v>4158</v>
      </c>
      <c r="B469" t="s">
        <v>19</v>
      </c>
      <c r="C469" t="s">
        <v>26</v>
      </c>
      <c r="D469" t="s">
        <v>27</v>
      </c>
      <c r="E469" t="s">
        <v>28</v>
      </c>
      <c r="I469">
        <v>0</v>
      </c>
      <c r="J469" s="1">
        <v>45522</v>
      </c>
      <c r="K469" t="s">
        <v>17</v>
      </c>
      <c r="L469" t="s">
        <v>23</v>
      </c>
      <c r="M469">
        <v>3155.41</v>
      </c>
    </row>
    <row r="470" spans="1:13">
      <c r="A470">
        <v>4170</v>
      </c>
      <c r="B470" t="s">
        <v>35</v>
      </c>
      <c r="C470" t="s">
        <v>26</v>
      </c>
      <c r="D470" t="s">
        <v>27</v>
      </c>
      <c r="E470" t="s">
        <v>32</v>
      </c>
      <c r="G470">
        <v>3297.7</v>
      </c>
      <c r="H470">
        <v>1.05</v>
      </c>
      <c r="I470">
        <v>0</v>
      </c>
      <c r="J470" s="1">
        <v>45519</v>
      </c>
      <c r="K470" t="s">
        <v>17</v>
      </c>
      <c r="L470" t="s">
        <v>18</v>
      </c>
      <c r="M470">
        <v>1678.19</v>
      </c>
    </row>
    <row r="471" spans="1:13">
      <c r="A471">
        <v>4231</v>
      </c>
      <c r="B471" t="s">
        <v>13</v>
      </c>
      <c r="C471" t="s">
        <v>26</v>
      </c>
      <c r="D471" t="s">
        <v>27</v>
      </c>
      <c r="E471" t="s">
        <v>32</v>
      </c>
      <c r="F471">
        <v>2</v>
      </c>
      <c r="G471">
        <v>6652.23</v>
      </c>
      <c r="H471">
        <v>1.0900000000000001</v>
      </c>
      <c r="I471">
        <v>-1197.4000000000001</v>
      </c>
      <c r="J471" s="1">
        <v>45299</v>
      </c>
      <c r="K471" t="s">
        <v>17</v>
      </c>
      <c r="L471" t="s">
        <v>29</v>
      </c>
      <c r="M471">
        <v>-780.66</v>
      </c>
    </row>
    <row r="472" spans="1:13">
      <c r="A472">
        <v>2013</v>
      </c>
      <c r="B472" t="s">
        <v>13</v>
      </c>
      <c r="C472" t="s">
        <v>26</v>
      </c>
      <c r="D472" t="s">
        <v>27</v>
      </c>
      <c r="H472">
        <v>0.24</v>
      </c>
      <c r="I472">
        <v>0</v>
      </c>
      <c r="J472" s="1">
        <v>45511</v>
      </c>
      <c r="K472" t="s">
        <v>17</v>
      </c>
      <c r="L472" t="s">
        <v>23</v>
      </c>
      <c r="M472">
        <v>2827.54</v>
      </c>
    </row>
    <row r="473" spans="1:13">
      <c r="A473">
        <v>4290</v>
      </c>
      <c r="B473" t="s">
        <v>13</v>
      </c>
      <c r="C473" t="s">
        <v>26</v>
      </c>
      <c r="D473" t="s">
        <v>27</v>
      </c>
      <c r="F473">
        <v>-1</v>
      </c>
      <c r="I473">
        <v>0</v>
      </c>
      <c r="J473" s="1">
        <v>45682</v>
      </c>
      <c r="K473" t="s">
        <v>22</v>
      </c>
      <c r="L473" t="s">
        <v>43</v>
      </c>
      <c r="M473">
        <v>698.53</v>
      </c>
    </row>
    <row r="474" spans="1:13">
      <c r="A474">
        <v>4314</v>
      </c>
      <c r="B474" t="s">
        <v>13</v>
      </c>
      <c r="C474" t="s">
        <v>26</v>
      </c>
      <c r="D474" t="s">
        <v>27</v>
      </c>
      <c r="F474">
        <v>4</v>
      </c>
      <c r="G474">
        <v>8823.8799999999992</v>
      </c>
      <c r="I474">
        <v>0</v>
      </c>
      <c r="J474" s="1">
        <v>45860</v>
      </c>
      <c r="K474" t="s">
        <v>17</v>
      </c>
      <c r="L474" t="s">
        <v>23</v>
      </c>
      <c r="M474">
        <v>573.58000000000004</v>
      </c>
    </row>
    <row r="475" spans="1:13">
      <c r="A475">
        <v>4317</v>
      </c>
      <c r="B475" t="s">
        <v>13</v>
      </c>
      <c r="C475" t="s">
        <v>26</v>
      </c>
      <c r="D475" t="s">
        <v>27</v>
      </c>
      <c r="E475" t="s">
        <v>28</v>
      </c>
      <c r="G475">
        <v>9623.5300000000007</v>
      </c>
      <c r="I475">
        <v>0</v>
      </c>
      <c r="J475" s="1">
        <v>45580</v>
      </c>
      <c r="K475" t="s">
        <v>22</v>
      </c>
      <c r="L475" t="s">
        <v>36</v>
      </c>
      <c r="M475">
        <v>-448.89</v>
      </c>
    </row>
    <row r="476" spans="1:13">
      <c r="A476">
        <v>2003</v>
      </c>
      <c r="B476" t="s">
        <v>35</v>
      </c>
      <c r="C476" t="s">
        <v>26</v>
      </c>
      <c r="D476" t="s">
        <v>27</v>
      </c>
      <c r="E476" t="s">
        <v>16</v>
      </c>
      <c r="F476">
        <v>3</v>
      </c>
      <c r="H476">
        <v>0.36</v>
      </c>
      <c r="I476">
        <v>0</v>
      </c>
      <c r="J476" s="1">
        <v>45520</v>
      </c>
      <c r="K476" t="s">
        <v>22</v>
      </c>
      <c r="L476" t="s">
        <v>33</v>
      </c>
      <c r="M476">
        <v>1884.04</v>
      </c>
    </row>
    <row r="477" spans="1:13">
      <c r="A477">
        <v>4333</v>
      </c>
      <c r="B477" t="s">
        <v>35</v>
      </c>
      <c r="C477" t="s">
        <v>26</v>
      </c>
      <c r="D477" t="s">
        <v>27</v>
      </c>
      <c r="G477">
        <v>5179.28</v>
      </c>
      <c r="I477">
        <v>0</v>
      </c>
      <c r="J477" s="1">
        <v>45812</v>
      </c>
      <c r="K477" t="s">
        <v>22</v>
      </c>
      <c r="L477" t="s">
        <v>25</v>
      </c>
      <c r="M477">
        <v>3256.38</v>
      </c>
    </row>
    <row r="478" spans="1:13">
      <c r="A478">
        <v>4337</v>
      </c>
      <c r="B478" t="s">
        <v>19</v>
      </c>
      <c r="C478" t="s">
        <v>26</v>
      </c>
      <c r="D478" t="s">
        <v>27</v>
      </c>
      <c r="I478">
        <v>0</v>
      </c>
      <c r="K478" t="s">
        <v>17</v>
      </c>
      <c r="L478" t="s">
        <v>25</v>
      </c>
      <c r="M478">
        <v>2735.14</v>
      </c>
    </row>
    <row r="479" spans="1:13">
      <c r="A479">
        <v>4348</v>
      </c>
      <c r="B479" t="s">
        <v>19</v>
      </c>
      <c r="C479" t="s">
        <v>26</v>
      </c>
      <c r="D479" t="s">
        <v>27</v>
      </c>
      <c r="I479">
        <v>0</v>
      </c>
      <c r="J479" s="1">
        <v>45194</v>
      </c>
      <c r="K479" t="s">
        <v>17</v>
      </c>
      <c r="L479" t="s">
        <v>29</v>
      </c>
      <c r="M479">
        <v>25.44</v>
      </c>
    </row>
    <row r="480" spans="1:13">
      <c r="A480">
        <v>4361</v>
      </c>
      <c r="B480" t="s">
        <v>13</v>
      </c>
      <c r="C480" t="s">
        <v>26</v>
      </c>
      <c r="D480" t="s">
        <v>27</v>
      </c>
      <c r="E480" t="s">
        <v>16</v>
      </c>
      <c r="G480">
        <v>5294.22</v>
      </c>
      <c r="I480">
        <v>0</v>
      </c>
      <c r="J480" s="1">
        <v>45529</v>
      </c>
      <c r="K480" t="s">
        <v>22</v>
      </c>
      <c r="L480" t="s">
        <v>43</v>
      </c>
      <c r="M480">
        <v>-787.71</v>
      </c>
    </row>
    <row r="481" spans="1:13">
      <c r="A481">
        <v>4371</v>
      </c>
      <c r="B481" t="s">
        <v>35</v>
      </c>
      <c r="C481" t="s">
        <v>26</v>
      </c>
      <c r="D481" t="s">
        <v>27</v>
      </c>
      <c r="E481">
        <v>7</v>
      </c>
      <c r="F481">
        <v>0</v>
      </c>
      <c r="G481">
        <v>2042.87</v>
      </c>
      <c r="H481">
        <v>1.25</v>
      </c>
      <c r="I481">
        <v>0</v>
      </c>
      <c r="J481" s="1">
        <v>45618</v>
      </c>
      <c r="K481" t="s">
        <v>22</v>
      </c>
      <c r="L481" t="s">
        <v>40</v>
      </c>
      <c r="M481">
        <v>510.02</v>
      </c>
    </row>
    <row r="482" spans="1:13">
      <c r="A482">
        <v>4401</v>
      </c>
      <c r="B482" t="s">
        <v>35</v>
      </c>
      <c r="C482" t="s">
        <v>26</v>
      </c>
      <c r="D482" t="s">
        <v>27</v>
      </c>
      <c r="E482" t="s">
        <v>32</v>
      </c>
      <c r="I482">
        <v>0</v>
      </c>
      <c r="J482" s="1">
        <v>45621</v>
      </c>
      <c r="K482" t="s">
        <v>22</v>
      </c>
      <c r="L482" t="s">
        <v>43</v>
      </c>
      <c r="M482">
        <v>3410.82</v>
      </c>
    </row>
    <row r="483" spans="1:13">
      <c r="A483">
        <v>4412</v>
      </c>
      <c r="B483" t="s">
        <v>13</v>
      </c>
      <c r="C483" t="s">
        <v>26</v>
      </c>
      <c r="D483" t="s">
        <v>27</v>
      </c>
      <c r="E483" t="s">
        <v>32</v>
      </c>
      <c r="F483">
        <v>1</v>
      </c>
      <c r="I483">
        <v>0</v>
      </c>
      <c r="J483" s="1">
        <v>45802</v>
      </c>
      <c r="K483" t="s">
        <v>17</v>
      </c>
      <c r="L483" t="s">
        <v>43</v>
      </c>
      <c r="M483">
        <v>3452.75</v>
      </c>
    </row>
    <row r="484" spans="1:13">
      <c r="A484">
        <v>4420</v>
      </c>
      <c r="B484" t="s">
        <v>19</v>
      </c>
      <c r="C484" t="s">
        <v>26</v>
      </c>
      <c r="D484" t="s">
        <v>27</v>
      </c>
      <c r="E484" t="s">
        <v>28</v>
      </c>
      <c r="F484">
        <v>4</v>
      </c>
      <c r="G484">
        <v>4904.79</v>
      </c>
      <c r="H484">
        <v>1.19</v>
      </c>
      <c r="I484">
        <v>-3727.64</v>
      </c>
      <c r="J484" s="1">
        <v>45238</v>
      </c>
      <c r="K484" t="s">
        <v>22</v>
      </c>
      <c r="L484" t="s">
        <v>29</v>
      </c>
      <c r="M484">
        <v>2633.82</v>
      </c>
    </row>
    <row r="485" spans="1:13">
      <c r="A485">
        <v>4426</v>
      </c>
      <c r="B485" t="s">
        <v>35</v>
      </c>
      <c r="C485" t="s">
        <v>26</v>
      </c>
      <c r="D485" t="s">
        <v>27</v>
      </c>
      <c r="E485" t="s">
        <v>16</v>
      </c>
      <c r="F485">
        <v>1</v>
      </c>
      <c r="I485">
        <v>0</v>
      </c>
      <c r="J485" s="1">
        <v>45628</v>
      </c>
      <c r="K485" t="s">
        <v>17</v>
      </c>
      <c r="L485" t="s">
        <v>29</v>
      </c>
      <c r="M485">
        <v>2133.39</v>
      </c>
    </row>
    <row r="486" spans="1:13">
      <c r="A486">
        <v>4452</v>
      </c>
      <c r="B486" t="s">
        <v>19</v>
      </c>
      <c r="C486" t="s">
        <v>26</v>
      </c>
      <c r="D486" t="s">
        <v>27</v>
      </c>
      <c r="E486" t="s">
        <v>16</v>
      </c>
      <c r="F486">
        <v>1</v>
      </c>
      <c r="I486">
        <v>0</v>
      </c>
      <c r="J486" s="1">
        <v>45774</v>
      </c>
      <c r="K486" t="s">
        <v>17</v>
      </c>
      <c r="L486" t="s">
        <v>18</v>
      </c>
      <c r="M486">
        <v>-86.63</v>
      </c>
    </row>
    <row r="487" spans="1:13">
      <c r="A487">
        <v>4483</v>
      </c>
      <c r="B487" t="s">
        <v>13</v>
      </c>
      <c r="C487" t="s">
        <v>26</v>
      </c>
      <c r="D487" t="s">
        <v>27</v>
      </c>
      <c r="E487" t="s">
        <v>16</v>
      </c>
      <c r="G487">
        <v>2844.04</v>
      </c>
      <c r="H487">
        <v>0.12</v>
      </c>
      <c r="I487">
        <v>0</v>
      </c>
      <c r="J487" s="1">
        <v>45820</v>
      </c>
      <c r="K487" t="s">
        <v>17</v>
      </c>
      <c r="L487" t="s">
        <v>37</v>
      </c>
      <c r="M487">
        <v>-1026.8599999999999</v>
      </c>
    </row>
    <row r="488" spans="1:13">
      <c r="A488">
        <v>4489</v>
      </c>
      <c r="B488" t="s">
        <v>13</v>
      </c>
      <c r="C488" t="s">
        <v>26</v>
      </c>
      <c r="D488" t="s">
        <v>27</v>
      </c>
      <c r="E488">
        <v>9</v>
      </c>
      <c r="F488">
        <v>3</v>
      </c>
      <c r="H488">
        <v>1.1499999999999999</v>
      </c>
      <c r="I488">
        <v>0</v>
      </c>
      <c r="J488" s="1">
        <v>45749</v>
      </c>
      <c r="K488" t="s">
        <v>22</v>
      </c>
      <c r="L488" t="s">
        <v>18</v>
      </c>
      <c r="M488">
        <v>1890.99</v>
      </c>
    </row>
    <row r="489" spans="1:13">
      <c r="A489">
        <v>4493</v>
      </c>
      <c r="B489" t="s">
        <v>19</v>
      </c>
      <c r="C489" t="s">
        <v>26</v>
      </c>
      <c r="D489" t="s">
        <v>27</v>
      </c>
      <c r="E489" t="s">
        <v>32</v>
      </c>
      <c r="F489">
        <v>4</v>
      </c>
      <c r="I489">
        <v>0</v>
      </c>
      <c r="J489" s="1">
        <v>45569</v>
      </c>
      <c r="K489" t="s">
        <v>17</v>
      </c>
      <c r="L489" t="s">
        <v>25</v>
      </c>
      <c r="M489">
        <v>321.24</v>
      </c>
    </row>
    <row r="490" spans="1:13">
      <c r="A490">
        <v>2045</v>
      </c>
      <c r="B490" t="s">
        <v>13</v>
      </c>
      <c r="C490" t="s">
        <v>26</v>
      </c>
      <c r="D490" t="s">
        <v>52</v>
      </c>
      <c r="E490" t="s">
        <v>32</v>
      </c>
      <c r="F490">
        <v>4</v>
      </c>
      <c r="I490">
        <v>0</v>
      </c>
      <c r="J490" s="1">
        <v>45753</v>
      </c>
      <c r="K490" t="s">
        <v>22</v>
      </c>
      <c r="L490" t="s">
        <v>33</v>
      </c>
      <c r="M490">
        <v>1833.94</v>
      </c>
    </row>
    <row r="491" spans="1:13">
      <c r="A491">
        <v>2090</v>
      </c>
      <c r="B491" t="s">
        <v>13</v>
      </c>
      <c r="C491" t="s">
        <v>26</v>
      </c>
      <c r="D491" t="s">
        <v>52</v>
      </c>
      <c r="E491">
        <v>8</v>
      </c>
      <c r="I491">
        <v>0</v>
      </c>
      <c r="K491" t="s">
        <v>22</v>
      </c>
      <c r="L491" t="s">
        <v>36</v>
      </c>
      <c r="M491">
        <v>163.15</v>
      </c>
    </row>
    <row r="492" spans="1:13">
      <c r="A492">
        <v>2163</v>
      </c>
      <c r="B492" t="s">
        <v>35</v>
      </c>
      <c r="C492" t="s">
        <v>26</v>
      </c>
      <c r="D492" t="s">
        <v>52</v>
      </c>
      <c r="E492">
        <v>7</v>
      </c>
      <c r="H492">
        <v>1.24</v>
      </c>
      <c r="I492">
        <v>0</v>
      </c>
      <c r="J492" s="1">
        <v>45722</v>
      </c>
      <c r="K492" t="s">
        <v>22</v>
      </c>
      <c r="L492" t="s">
        <v>37</v>
      </c>
      <c r="M492">
        <v>3344.98</v>
      </c>
    </row>
    <row r="493" spans="1:13">
      <c r="A493">
        <v>2224</v>
      </c>
      <c r="B493" t="s">
        <v>13</v>
      </c>
      <c r="C493" t="s">
        <v>26</v>
      </c>
      <c r="D493" t="s">
        <v>52</v>
      </c>
      <c r="F493">
        <v>-1</v>
      </c>
      <c r="H493">
        <v>0.12</v>
      </c>
      <c r="I493">
        <v>0</v>
      </c>
      <c r="J493" s="1">
        <v>45559</v>
      </c>
      <c r="K493" t="s">
        <v>17</v>
      </c>
      <c r="L493" t="s">
        <v>29</v>
      </c>
      <c r="M493">
        <v>3278.7</v>
      </c>
    </row>
    <row r="494" spans="1:13">
      <c r="A494">
        <v>2230</v>
      </c>
      <c r="B494" t="s">
        <v>13</v>
      </c>
      <c r="C494" t="s">
        <v>26</v>
      </c>
      <c r="D494" t="s">
        <v>52</v>
      </c>
      <c r="E494">
        <v>10</v>
      </c>
      <c r="I494">
        <v>0</v>
      </c>
      <c r="K494" t="s">
        <v>17</v>
      </c>
      <c r="L494" t="s">
        <v>18</v>
      </c>
      <c r="M494">
        <v>781.56</v>
      </c>
    </row>
    <row r="495" spans="1:13">
      <c r="A495">
        <v>2258</v>
      </c>
      <c r="B495" t="s">
        <v>19</v>
      </c>
      <c r="C495" t="s">
        <v>26</v>
      </c>
      <c r="D495" t="s">
        <v>52</v>
      </c>
      <c r="E495" t="s">
        <v>28</v>
      </c>
      <c r="H495">
        <v>0.39</v>
      </c>
      <c r="I495">
        <v>0</v>
      </c>
      <c r="J495" s="1">
        <v>45251</v>
      </c>
      <c r="K495" t="s">
        <v>17</v>
      </c>
      <c r="L495" t="s">
        <v>25</v>
      </c>
      <c r="M495">
        <v>2824.7</v>
      </c>
    </row>
    <row r="496" spans="1:13">
      <c r="A496">
        <v>2260</v>
      </c>
      <c r="B496" t="s">
        <v>19</v>
      </c>
      <c r="C496" t="s">
        <v>26</v>
      </c>
      <c r="D496" t="s">
        <v>52</v>
      </c>
      <c r="E496" t="s">
        <v>16</v>
      </c>
      <c r="F496">
        <v>2</v>
      </c>
      <c r="I496">
        <v>0</v>
      </c>
      <c r="J496" s="1">
        <v>45638</v>
      </c>
      <c r="K496" t="s">
        <v>22</v>
      </c>
      <c r="L496" t="s">
        <v>29</v>
      </c>
      <c r="M496">
        <v>-352.18</v>
      </c>
    </row>
    <row r="497" spans="1:13">
      <c r="A497">
        <v>2295</v>
      </c>
      <c r="B497" t="s">
        <v>13</v>
      </c>
      <c r="C497" t="s">
        <v>26</v>
      </c>
      <c r="D497" t="s">
        <v>52</v>
      </c>
      <c r="H497">
        <v>0.81</v>
      </c>
      <c r="I497">
        <v>0</v>
      </c>
      <c r="J497" s="1">
        <v>45825</v>
      </c>
      <c r="K497" t="s">
        <v>22</v>
      </c>
      <c r="L497" t="s">
        <v>23</v>
      </c>
      <c r="M497">
        <v>3901.16</v>
      </c>
    </row>
    <row r="498" spans="1:13">
      <c r="A498">
        <v>2004</v>
      </c>
      <c r="B498" t="s">
        <v>13</v>
      </c>
      <c r="C498" t="s">
        <v>26</v>
      </c>
      <c r="D498" t="s">
        <v>52</v>
      </c>
      <c r="E498" t="s">
        <v>16</v>
      </c>
      <c r="H498">
        <v>0.6</v>
      </c>
      <c r="I498">
        <v>0</v>
      </c>
      <c r="J498" s="1">
        <v>45711</v>
      </c>
      <c r="K498" t="s">
        <v>22</v>
      </c>
      <c r="L498" t="s">
        <v>18</v>
      </c>
      <c r="M498">
        <v>-276.83</v>
      </c>
    </row>
    <row r="499" spans="1:13">
      <c r="A499">
        <v>2321</v>
      </c>
      <c r="B499" t="s">
        <v>35</v>
      </c>
      <c r="C499" t="s">
        <v>26</v>
      </c>
      <c r="D499" t="s">
        <v>52</v>
      </c>
      <c r="E499">
        <v>8</v>
      </c>
      <c r="I499">
        <v>0</v>
      </c>
      <c r="J499" s="1">
        <v>45453</v>
      </c>
      <c r="K499" t="s">
        <v>17</v>
      </c>
      <c r="L499" t="s">
        <v>25</v>
      </c>
      <c r="M499">
        <v>-362.47</v>
      </c>
    </row>
    <row r="500" spans="1:13">
      <c r="A500">
        <v>2323</v>
      </c>
      <c r="B500" t="s">
        <v>35</v>
      </c>
      <c r="C500" t="s">
        <v>26</v>
      </c>
      <c r="D500" t="s">
        <v>52</v>
      </c>
      <c r="G500">
        <v>6537.29</v>
      </c>
      <c r="I500">
        <v>0</v>
      </c>
      <c r="J500" s="1">
        <v>45662</v>
      </c>
      <c r="K500" t="s">
        <v>17</v>
      </c>
      <c r="L500" t="s">
        <v>18</v>
      </c>
      <c r="M500">
        <v>-453.11</v>
      </c>
    </row>
    <row r="501" spans="1:13">
      <c r="A501">
        <v>2326</v>
      </c>
      <c r="B501" t="s">
        <v>19</v>
      </c>
      <c r="C501" t="s">
        <v>26</v>
      </c>
      <c r="D501" t="s">
        <v>52</v>
      </c>
      <c r="E501" t="s">
        <v>32</v>
      </c>
      <c r="F501">
        <v>4</v>
      </c>
      <c r="G501">
        <v>9936.94</v>
      </c>
      <c r="I501">
        <v>0</v>
      </c>
      <c r="J501" s="1">
        <v>45636</v>
      </c>
      <c r="K501" t="s">
        <v>22</v>
      </c>
      <c r="L501" t="s">
        <v>43</v>
      </c>
      <c r="M501">
        <v>2047.65</v>
      </c>
    </row>
    <row r="502" spans="1:13">
      <c r="A502">
        <v>2364</v>
      </c>
      <c r="B502" t="s">
        <v>19</v>
      </c>
      <c r="C502" t="s">
        <v>26</v>
      </c>
      <c r="D502" t="s">
        <v>52</v>
      </c>
      <c r="E502" t="s">
        <v>16</v>
      </c>
      <c r="H502">
        <v>0.27</v>
      </c>
      <c r="I502">
        <v>0</v>
      </c>
      <c r="K502" t="s">
        <v>17</v>
      </c>
      <c r="L502" t="s">
        <v>33</v>
      </c>
      <c r="M502">
        <v>1414.23</v>
      </c>
    </row>
    <row r="503" spans="1:13">
      <c r="A503">
        <v>2367</v>
      </c>
      <c r="B503" t="s">
        <v>13</v>
      </c>
      <c r="C503" t="s">
        <v>26</v>
      </c>
      <c r="D503" t="s">
        <v>52</v>
      </c>
      <c r="E503" t="s">
        <v>32</v>
      </c>
      <c r="F503">
        <v>4</v>
      </c>
      <c r="G503">
        <v>6202.99</v>
      </c>
      <c r="H503">
        <v>0.84</v>
      </c>
      <c r="I503">
        <v>3969.91</v>
      </c>
      <c r="J503" s="1">
        <v>45608</v>
      </c>
      <c r="K503" t="s">
        <v>17</v>
      </c>
      <c r="L503" t="s">
        <v>36</v>
      </c>
      <c r="M503">
        <v>-202.12</v>
      </c>
    </row>
    <row r="504" spans="1:13">
      <c r="A504">
        <v>2376</v>
      </c>
      <c r="B504" t="s">
        <v>35</v>
      </c>
      <c r="C504" t="s">
        <v>26</v>
      </c>
      <c r="D504" t="s">
        <v>52</v>
      </c>
      <c r="E504" t="s">
        <v>32</v>
      </c>
      <c r="G504">
        <v>3718.82</v>
      </c>
      <c r="H504">
        <v>0.88</v>
      </c>
      <c r="I504">
        <v>0</v>
      </c>
      <c r="J504" s="1">
        <v>45568</v>
      </c>
      <c r="K504" t="s">
        <v>17</v>
      </c>
      <c r="L504" t="s">
        <v>33</v>
      </c>
      <c r="M504">
        <v>-234.66</v>
      </c>
    </row>
    <row r="505" spans="1:13">
      <c r="A505">
        <v>2381</v>
      </c>
      <c r="B505" t="s">
        <v>13</v>
      </c>
      <c r="C505" t="s">
        <v>26</v>
      </c>
      <c r="D505" t="s">
        <v>52</v>
      </c>
      <c r="E505" t="s">
        <v>16</v>
      </c>
      <c r="F505">
        <v>3</v>
      </c>
      <c r="G505">
        <v>4834.6499999999996</v>
      </c>
      <c r="H505">
        <v>1.02</v>
      </c>
      <c r="I505">
        <v>-290.08</v>
      </c>
      <c r="J505" s="1">
        <v>45577</v>
      </c>
      <c r="K505" t="s">
        <v>22</v>
      </c>
      <c r="L505" t="s">
        <v>29</v>
      </c>
      <c r="M505">
        <v>213.96</v>
      </c>
    </row>
    <row r="506" spans="1:13">
      <c r="A506">
        <v>2417</v>
      </c>
      <c r="B506" t="s">
        <v>35</v>
      </c>
      <c r="C506" t="s">
        <v>26</v>
      </c>
      <c r="D506" t="s">
        <v>52</v>
      </c>
      <c r="G506">
        <v>8293.3799999999992</v>
      </c>
      <c r="H506">
        <v>1.1200000000000001</v>
      </c>
      <c r="I506">
        <v>0</v>
      </c>
      <c r="J506" s="1">
        <v>45655</v>
      </c>
      <c r="K506" t="s">
        <v>22</v>
      </c>
      <c r="L506" t="s">
        <v>18</v>
      </c>
      <c r="M506">
        <v>1727.06</v>
      </c>
    </row>
    <row r="507" spans="1:13">
      <c r="A507">
        <v>2419</v>
      </c>
      <c r="B507" t="s">
        <v>35</v>
      </c>
      <c r="C507" t="s">
        <v>26</v>
      </c>
      <c r="D507" t="s">
        <v>52</v>
      </c>
      <c r="E507" t="s">
        <v>28</v>
      </c>
      <c r="G507">
        <v>8738.99</v>
      </c>
      <c r="H507">
        <v>0.47</v>
      </c>
      <c r="I507">
        <v>0</v>
      </c>
      <c r="J507" s="1">
        <v>45487</v>
      </c>
      <c r="K507" t="s">
        <v>17</v>
      </c>
      <c r="L507" t="s">
        <v>37</v>
      </c>
      <c r="M507">
        <v>2868.49</v>
      </c>
    </row>
    <row r="508" spans="1:13">
      <c r="A508">
        <v>2426</v>
      </c>
      <c r="B508" t="s">
        <v>13</v>
      </c>
      <c r="C508" t="s">
        <v>26</v>
      </c>
      <c r="D508" t="s">
        <v>52</v>
      </c>
      <c r="E508" t="s">
        <v>16</v>
      </c>
      <c r="G508">
        <v>2278.67</v>
      </c>
      <c r="H508">
        <v>0.56000000000000005</v>
      </c>
      <c r="I508">
        <v>0</v>
      </c>
      <c r="J508" s="1">
        <v>45721</v>
      </c>
      <c r="K508" t="s">
        <v>22</v>
      </c>
      <c r="L508" t="s">
        <v>29</v>
      </c>
      <c r="M508">
        <v>-72.52</v>
      </c>
    </row>
    <row r="509" spans="1:13">
      <c r="A509">
        <v>2429</v>
      </c>
      <c r="B509" t="s">
        <v>13</v>
      </c>
      <c r="C509" t="s">
        <v>26</v>
      </c>
      <c r="D509" t="s">
        <v>52</v>
      </c>
      <c r="E509" t="s">
        <v>28</v>
      </c>
      <c r="I509">
        <v>0</v>
      </c>
      <c r="J509" s="1">
        <v>45802</v>
      </c>
      <c r="K509" t="s">
        <v>17</v>
      </c>
      <c r="L509" t="s">
        <v>25</v>
      </c>
      <c r="M509">
        <v>550.48</v>
      </c>
    </row>
    <row r="510" spans="1:13">
      <c r="A510">
        <v>2452</v>
      </c>
      <c r="B510" t="s">
        <v>35</v>
      </c>
      <c r="C510" t="s">
        <v>26</v>
      </c>
      <c r="D510" t="s">
        <v>52</v>
      </c>
      <c r="E510" t="s">
        <v>32</v>
      </c>
      <c r="G510">
        <v>8780.66</v>
      </c>
      <c r="I510">
        <v>0</v>
      </c>
      <c r="K510" t="s">
        <v>17</v>
      </c>
      <c r="L510" t="s">
        <v>36</v>
      </c>
      <c r="M510">
        <v>176.96</v>
      </c>
    </row>
    <row r="511" spans="1:13">
      <c r="A511">
        <v>2494</v>
      </c>
      <c r="B511" t="s">
        <v>13</v>
      </c>
      <c r="C511" t="s">
        <v>26</v>
      </c>
      <c r="D511" t="s">
        <v>52</v>
      </c>
      <c r="F511">
        <v>2</v>
      </c>
      <c r="I511">
        <v>0</v>
      </c>
      <c r="J511" s="1">
        <v>45616</v>
      </c>
      <c r="K511" t="s">
        <v>22</v>
      </c>
      <c r="L511" t="s">
        <v>25</v>
      </c>
      <c r="M511">
        <v>1007.7</v>
      </c>
    </row>
    <row r="512" spans="1:13">
      <c r="A512">
        <v>2530</v>
      </c>
      <c r="B512" t="s">
        <v>19</v>
      </c>
      <c r="C512" t="s">
        <v>26</v>
      </c>
      <c r="D512" t="s">
        <v>52</v>
      </c>
      <c r="E512" t="s">
        <v>16</v>
      </c>
      <c r="F512">
        <v>2</v>
      </c>
      <c r="G512">
        <v>4357.79</v>
      </c>
      <c r="I512">
        <v>0</v>
      </c>
      <c r="J512" s="1">
        <v>45715</v>
      </c>
      <c r="K512" t="s">
        <v>22</v>
      </c>
      <c r="L512" t="s">
        <v>25</v>
      </c>
      <c r="M512">
        <v>3936.13</v>
      </c>
    </row>
    <row r="513" spans="1:13">
      <c r="A513">
        <v>2565</v>
      </c>
      <c r="B513" t="s">
        <v>19</v>
      </c>
      <c r="C513" t="s">
        <v>26</v>
      </c>
      <c r="D513" t="s">
        <v>52</v>
      </c>
      <c r="E513" t="s">
        <v>32</v>
      </c>
      <c r="F513">
        <v>4</v>
      </c>
      <c r="G513">
        <v>3028.41</v>
      </c>
      <c r="I513">
        <v>0</v>
      </c>
      <c r="J513" s="1">
        <v>45553</v>
      </c>
      <c r="K513" t="s">
        <v>17</v>
      </c>
      <c r="L513" t="s">
        <v>25</v>
      </c>
      <c r="M513">
        <v>1754.48</v>
      </c>
    </row>
    <row r="514" spans="1:13">
      <c r="A514">
        <v>2579</v>
      </c>
      <c r="B514" t="s">
        <v>13</v>
      </c>
      <c r="C514" t="s">
        <v>26</v>
      </c>
      <c r="D514" t="s">
        <v>52</v>
      </c>
      <c r="E514">
        <v>7</v>
      </c>
      <c r="F514">
        <v>3</v>
      </c>
      <c r="G514">
        <v>9541.83</v>
      </c>
      <c r="I514">
        <v>0</v>
      </c>
      <c r="J514" s="1">
        <v>45499</v>
      </c>
      <c r="K514" t="s">
        <v>17</v>
      </c>
      <c r="L514" t="s">
        <v>33</v>
      </c>
      <c r="M514">
        <v>589.29999999999995</v>
      </c>
    </row>
    <row r="515" spans="1:13">
      <c r="A515">
        <v>2593</v>
      </c>
      <c r="B515" t="s">
        <v>35</v>
      </c>
      <c r="C515" t="s">
        <v>26</v>
      </c>
      <c r="D515" t="s">
        <v>52</v>
      </c>
      <c r="E515" t="s">
        <v>28</v>
      </c>
      <c r="G515">
        <v>8747.18</v>
      </c>
      <c r="I515">
        <v>0</v>
      </c>
      <c r="J515" s="1">
        <v>45661</v>
      </c>
      <c r="K515" t="s">
        <v>22</v>
      </c>
      <c r="L515" t="s">
        <v>25</v>
      </c>
      <c r="M515">
        <v>2505.6</v>
      </c>
    </row>
    <row r="516" spans="1:13">
      <c r="A516">
        <v>2605</v>
      </c>
      <c r="B516" t="s">
        <v>13</v>
      </c>
      <c r="C516" t="s">
        <v>26</v>
      </c>
      <c r="D516" t="s">
        <v>52</v>
      </c>
      <c r="F516">
        <v>-1</v>
      </c>
      <c r="G516">
        <v>7206.45</v>
      </c>
      <c r="I516">
        <v>0</v>
      </c>
      <c r="J516" s="1">
        <v>45689</v>
      </c>
      <c r="K516" t="s">
        <v>17</v>
      </c>
      <c r="L516" t="s">
        <v>18</v>
      </c>
      <c r="M516">
        <v>-228.84</v>
      </c>
    </row>
    <row r="517" spans="1:13">
      <c r="A517">
        <v>2618</v>
      </c>
      <c r="B517" t="s">
        <v>13</v>
      </c>
      <c r="C517" t="s">
        <v>26</v>
      </c>
      <c r="D517" t="s">
        <v>52</v>
      </c>
      <c r="E517" t="s">
        <v>32</v>
      </c>
      <c r="I517">
        <v>0</v>
      </c>
      <c r="J517" s="1">
        <v>45831</v>
      </c>
      <c r="K517" t="s">
        <v>22</v>
      </c>
      <c r="L517" t="s">
        <v>29</v>
      </c>
      <c r="M517">
        <v>3718.11</v>
      </c>
    </row>
    <row r="518" spans="1:13">
      <c r="A518">
        <v>2658</v>
      </c>
      <c r="B518" t="s">
        <v>19</v>
      </c>
      <c r="C518" t="s">
        <v>26</v>
      </c>
      <c r="D518" t="s">
        <v>52</v>
      </c>
      <c r="E518" t="s">
        <v>28</v>
      </c>
      <c r="F518">
        <v>1</v>
      </c>
      <c r="I518">
        <v>0</v>
      </c>
      <c r="J518" s="1">
        <v>45773</v>
      </c>
      <c r="K518" t="s">
        <v>17</v>
      </c>
      <c r="L518" t="s">
        <v>33</v>
      </c>
      <c r="M518">
        <v>155.53</v>
      </c>
    </row>
    <row r="519" spans="1:13">
      <c r="A519">
        <v>2683</v>
      </c>
      <c r="B519" t="s">
        <v>13</v>
      </c>
      <c r="C519" t="s">
        <v>26</v>
      </c>
      <c r="D519" t="s">
        <v>52</v>
      </c>
      <c r="E519" t="s">
        <v>32</v>
      </c>
      <c r="F519">
        <v>1</v>
      </c>
      <c r="I519">
        <v>0</v>
      </c>
      <c r="J519" s="1">
        <v>45820</v>
      </c>
      <c r="K519" t="s">
        <v>17</v>
      </c>
      <c r="L519" t="s">
        <v>25</v>
      </c>
      <c r="M519">
        <v>1119.71</v>
      </c>
    </row>
    <row r="520" spans="1:13">
      <c r="A520">
        <v>2685</v>
      </c>
      <c r="B520" t="s">
        <v>13</v>
      </c>
      <c r="C520" t="s">
        <v>26</v>
      </c>
      <c r="D520" t="s">
        <v>52</v>
      </c>
      <c r="E520" t="s">
        <v>16</v>
      </c>
      <c r="F520">
        <v>4</v>
      </c>
      <c r="I520">
        <v>0</v>
      </c>
      <c r="J520" s="1">
        <v>45799</v>
      </c>
      <c r="K520" t="s">
        <v>22</v>
      </c>
      <c r="L520" t="s">
        <v>37</v>
      </c>
      <c r="M520">
        <v>1377.72</v>
      </c>
    </row>
    <row r="521" spans="1:13">
      <c r="A521">
        <v>2699</v>
      </c>
      <c r="B521" t="s">
        <v>35</v>
      </c>
      <c r="C521" t="s">
        <v>26</v>
      </c>
      <c r="D521" t="s">
        <v>52</v>
      </c>
      <c r="E521" t="s">
        <v>32</v>
      </c>
      <c r="F521">
        <v>0</v>
      </c>
      <c r="I521">
        <v>0</v>
      </c>
      <c r="J521" s="1">
        <v>45709</v>
      </c>
      <c r="K521" t="s">
        <v>17</v>
      </c>
      <c r="L521" t="s">
        <v>25</v>
      </c>
      <c r="M521">
        <v>1052.6500000000001</v>
      </c>
    </row>
    <row r="522" spans="1:13">
      <c r="A522">
        <v>2722</v>
      </c>
      <c r="B522" t="s">
        <v>19</v>
      </c>
      <c r="C522" t="s">
        <v>26</v>
      </c>
      <c r="D522" t="s">
        <v>52</v>
      </c>
      <c r="E522" t="s">
        <v>28</v>
      </c>
      <c r="F522">
        <v>0</v>
      </c>
      <c r="H522">
        <v>0.09</v>
      </c>
      <c r="I522">
        <v>0</v>
      </c>
      <c r="J522" s="1">
        <v>45565</v>
      </c>
      <c r="K522" t="s">
        <v>17</v>
      </c>
      <c r="L522" t="s">
        <v>43</v>
      </c>
      <c r="M522">
        <v>818.65</v>
      </c>
    </row>
    <row r="523" spans="1:13">
      <c r="A523">
        <v>2723</v>
      </c>
      <c r="B523" t="s">
        <v>19</v>
      </c>
      <c r="C523" t="s">
        <v>26</v>
      </c>
      <c r="D523" t="s">
        <v>52</v>
      </c>
      <c r="E523" t="s">
        <v>32</v>
      </c>
      <c r="G523">
        <v>3403.54</v>
      </c>
      <c r="I523">
        <v>0</v>
      </c>
      <c r="J523" s="1">
        <v>45726</v>
      </c>
      <c r="K523" t="s">
        <v>17</v>
      </c>
      <c r="L523" t="s">
        <v>43</v>
      </c>
      <c r="M523">
        <v>221.41</v>
      </c>
    </row>
    <row r="524" spans="1:13">
      <c r="A524">
        <v>2012</v>
      </c>
      <c r="B524" t="s">
        <v>35</v>
      </c>
      <c r="C524" t="s">
        <v>26</v>
      </c>
      <c r="D524" t="s">
        <v>52</v>
      </c>
      <c r="E524" t="s">
        <v>32</v>
      </c>
      <c r="G524">
        <v>2174.89</v>
      </c>
      <c r="I524">
        <v>0</v>
      </c>
      <c r="K524" t="s">
        <v>22</v>
      </c>
      <c r="L524" t="s">
        <v>43</v>
      </c>
      <c r="M524">
        <v>-406.38</v>
      </c>
    </row>
    <row r="525" spans="1:13">
      <c r="A525">
        <v>2730</v>
      </c>
      <c r="B525" t="s">
        <v>19</v>
      </c>
      <c r="C525" t="s">
        <v>26</v>
      </c>
      <c r="D525" t="s">
        <v>52</v>
      </c>
      <c r="F525">
        <v>1</v>
      </c>
      <c r="I525">
        <v>0</v>
      </c>
      <c r="K525" t="s">
        <v>17</v>
      </c>
      <c r="L525" t="s">
        <v>40</v>
      </c>
      <c r="M525">
        <v>2140.9299999999998</v>
      </c>
    </row>
    <row r="526" spans="1:13">
      <c r="A526">
        <v>2731</v>
      </c>
      <c r="B526" t="s">
        <v>13</v>
      </c>
      <c r="C526" t="s">
        <v>26</v>
      </c>
      <c r="D526" t="s">
        <v>52</v>
      </c>
      <c r="E526" t="s">
        <v>16</v>
      </c>
      <c r="F526">
        <v>3</v>
      </c>
      <c r="I526">
        <v>0</v>
      </c>
      <c r="J526" s="1">
        <v>45744</v>
      </c>
      <c r="K526" t="s">
        <v>17</v>
      </c>
      <c r="L526" t="s">
        <v>43</v>
      </c>
      <c r="M526">
        <v>3961.27</v>
      </c>
    </row>
    <row r="527" spans="1:13">
      <c r="A527">
        <v>2750</v>
      </c>
      <c r="B527" t="s">
        <v>19</v>
      </c>
      <c r="C527" t="s">
        <v>26</v>
      </c>
      <c r="D527" t="s">
        <v>52</v>
      </c>
      <c r="E527" t="s">
        <v>28</v>
      </c>
      <c r="I527">
        <v>0</v>
      </c>
      <c r="K527" t="s">
        <v>17</v>
      </c>
      <c r="L527" t="s">
        <v>37</v>
      </c>
      <c r="M527">
        <v>2924.09</v>
      </c>
    </row>
    <row r="528" spans="1:13">
      <c r="A528">
        <v>2766</v>
      </c>
      <c r="B528" t="s">
        <v>19</v>
      </c>
      <c r="C528" t="s">
        <v>26</v>
      </c>
      <c r="D528" t="s">
        <v>52</v>
      </c>
      <c r="F528">
        <v>-1</v>
      </c>
      <c r="G528">
        <v>2609.0700000000002</v>
      </c>
      <c r="I528">
        <v>0</v>
      </c>
      <c r="J528" s="1">
        <v>45649</v>
      </c>
      <c r="K528" t="s">
        <v>22</v>
      </c>
      <c r="L528" t="s">
        <v>25</v>
      </c>
      <c r="M528">
        <v>-265.27</v>
      </c>
    </row>
    <row r="529" spans="1:13">
      <c r="A529">
        <v>2789</v>
      </c>
      <c r="B529" t="s">
        <v>13</v>
      </c>
      <c r="C529" t="s">
        <v>26</v>
      </c>
      <c r="D529" t="s">
        <v>52</v>
      </c>
      <c r="E529" t="s">
        <v>16</v>
      </c>
      <c r="I529">
        <v>0</v>
      </c>
      <c r="J529" s="1">
        <v>45306</v>
      </c>
      <c r="K529" t="s">
        <v>22</v>
      </c>
      <c r="L529" t="s">
        <v>43</v>
      </c>
      <c r="M529">
        <v>1756.75</v>
      </c>
    </row>
    <row r="530" spans="1:13">
      <c r="A530">
        <v>2796</v>
      </c>
      <c r="B530" t="s">
        <v>35</v>
      </c>
      <c r="C530" t="s">
        <v>26</v>
      </c>
      <c r="D530" t="s">
        <v>52</v>
      </c>
      <c r="E530">
        <v>12</v>
      </c>
      <c r="F530">
        <v>-1</v>
      </c>
      <c r="G530">
        <v>2849.49</v>
      </c>
      <c r="I530">
        <v>0</v>
      </c>
      <c r="J530" s="1">
        <v>45238</v>
      </c>
      <c r="K530" t="s">
        <v>22</v>
      </c>
      <c r="L530" t="s">
        <v>25</v>
      </c>
      <c r="M530">
        <v>2597.58</v>
      </c>
    </row>
    <row r="531" spans="1:13">
      <c r="A531">
        <v>2797</v>
      </c>
      <c r="B531" t="s">
        <v>19</v>
      </c>
      <c r="C531" t="s">
        <v>26</v>
      </c>
      <c r="D531" t="s">
        <v>52</v>
      </c>
      <c r="G531">
        <v>2162.29</v>
      </c>
      <c r="I531">
        <v>0</v>
      </c>
      <c r="J531" s="1">
        <v>45746</v>
      </c>
      <c r="K531" t="s">
        <v>22</v>
      </c>
      <c r="L531" t="s">
        <v>33</v>
      </c>
      <c r="M531">
        <v>3158.47</v>
      </c>
    </row>
    <row r="532" spans="1:13">
      <c r="A532">
        <v>2798</v>
      </c>
      <c r="B532" t="s">
        <v>13</v>
      </c>
      <c r="C532" t="s">
        <v>26</v>
      </c>
      <c r="D532" t="s">
        <v>52</v>
      </c>
      <c r="E532" t="s">
        <v>16</v>
      </c>
      <c r="G532">
        <v>8546.98</v>
      </c>
      <c r="I532">
        <v>0</v>
      </c>
      <c r="K532" t="s">
        <v>22</v>
      </c>
      <c r="L532" t="s">
        <v>25</v>
      </c>
      <c r="M532">
        <v>430.88</v>
      </c>
    </row>
    <row r="533" spans="1:13">
      <c r="A533">
        <v>2875</v>
      </c>
      <c r="B533" t="s">
        <v>19</v>
      </c>
      <c r="C533" t="s">
        <v>26</v>
      </c>
      <c r="D533" t="s">
        <v>52</v>
      </c>
      <c r="E533" t="s">
        <v>28</v>
      </c>
      <c r="F533">
        <v>4</v>
      </c>
      <c r="G533">
        <v>7401.53</v>
      </c>
      <c r="I533">
        <v>0</v>
      </c>
      <c r="J533" s="1">
        <v>45551</v>
      </c>
      <c r="K533" t="s">
        <v>22</v>
      </c>
      <c r="L533" t="s">
        <v>36</v>
      </c>
      <c r="M533">
        <v>1559.28</v>
      </c>
    </row>
    <row r="534" spans="1:13">
      <c r="A534">
        <v>2913</v>
      </c>
      <c r="B534" t="s">
        <v>19</v>
      </c>
      <c r="C534" t="s">
        <v>26</v>
      </c>
      <c r="D534" t="s">
        <v>52</v>
      </c>
      <c r="E534">
        <v>8</v>
      </c>
      <c r="H534">
        <v>0.3</v>
      </c>
      <c r="I534">
        <v>0</v>
      </c>
      <c r="J534" s="1">
        <v>45833</v>
      </c>
      <c r="K534" t="s">
        <v>17</v>
      </c>
      <c r="L534" t="s">
        <v>29</v>
      </c>
      <c r="M534">
        <v>-1036.78</v>
      </c>
    </row>
    <row r="535" spans="1:13">
      <c r="A535">
        <v>2935</v>
      </c>
      <c r="B535" t="s">
        <v>35</v>
      </c>
      <c r="C535" t="s">
        <v>26</v>
      </c>
      <c r="D535" t="s">
        <v>52</v>
      </c>
      <c r="E535" t="s">
        <v>28</v>
      </c>
      <c r="F535">
        <v>4</v>
      </c>
      <c r="I535">
        <v>0</v>
      </c>
      <c r="J535" s="1">
        <v>45425</v>
      </c>
      <c r="K535" t="s">
        <v>17</v>
      </c>
      <c r="L535" t="s">
        <v>23</v>
      </c>
      <c r="M535">
        <v>478.07</v>
      </c>
    </row>
    <row r="536" spans="1:13">
      <c r="A536">
        <v>2035</v>
      </c>
      <c r="B536" t="s">
        <v>35</v>
      </c>
      <c r="C536" t="s">
        <v>26</v>
      </c>
      <c r="D536" t="s">
        <v>52</v>
      </c>
      <c r="E536" t="s">
        <v>28</v>
      </c>
      <c r="G536">
        <v>3598.07</v>
      </c>
      <c r="H536">
        <v>1.1000000000000001</v>
      </c>
      <c r="I536">
        <v>0</v>
      </c>
      <c r="K536" t="s">
        <v>22</v>
      </c>
      <c r="L536" t="s">
        <v>43</v>
      </c>
      <c r="M536">
        <v>3466.33</v>
      </c>
    </row>
    <row r="537" spans="1:13">
      <c r="A537">
        <v>2971</v>
      </c>
      <c r="B537" t="s">
        <v>19</v>
      </c>
      <c r="C537" t="s">
        <v>26</v>
      </c>
      <c r="D537" t="s">
        <v>52</v>
      </c>
      <c r="G537">
        <v>9330.31</v>
      </c>
      <c r="I537">
        <v>0</v>
      </c>
      <c r="J537" s="1">
        <v>45606</v>
      </c>
      <c r="K537" t="s">
        <v>17</v>
      </c>
      <c r="L537" t="s">
        <v>29</v>
      </c>
      <c r="M537">
        <v>-610.6</v>
      </c>
    </row>
    <row r="538" spans="1:13">
      <c r="A538">
        <v>2982</v>
      </c>
      <c r="B538" t="s">
        <v>35</v>
      </c>
      <c r="C538" t="s">
        <v>26</v>
      </c>
      <c r="D538" t="s">
        <v>52</v>
      </c>
      <c r="E538" t="s">
        <v>28</v>
      </c>
      <c r="H538">
        <v>0.54</v>
      </c>
      <c r="I538">
        <v>0</v>
      </c>
      <c r="J538" s="1">
        <v>45815</v>
      </c>
      <c r="K538" t="s">
        <v>17</v>
      </c>
      <c r="L538" t="s">
        <v>43</v>
      </c>
      <c r="M538">
        <v>1541.73</v>
      </c>
    </row>
    <row r="539" spans="1:13">
      <c r="A539">
        <v>2009</v>
      </c>
      <c r="B539" t="s">
        <v>19</v>
      </c>
      <c r="C539" t="s">
        <v>26</v>
      </c>
      <c r="D539" t="s">
        <v>52</v>
      </c>
      <c r="E539" t="s">
        <v>16</v>
      </c>
      <c r="G539">
        <v>6481.4</v>
      </c>
      <c r="H539">
        <v>0.84</v>
      </c>
      <c r="I539">
        <v>0</v>
      </c>
      <c r="J539" s="1">
        <v>45499</v>
      </c>
      <c r="K539" t="s">
        <v>22</v>
      </c>
      <c r="L539" t="s">
        <v>18</v>
      </c>
      <c r="M539">
        <v>522.92999999999995</v>
      </c>
    </row>
    <row r="540" spans="1:13">
      <c r="A540">
        <v>3020</v>
      </c>
      <c r="B540" t="s">
        <v>13</v>
      </c>
      <c r="C540" t="s">
        <v>26</v>
      </c>
      <c r="D540" t="s">
        <v>52</v>
      </c>
      <c r="E540" t="s">
        <v>28</v>
      </c>
      <c r="F540">
        <v>1</v>
      </c>
      <c r="G540">
        <v>6153.37</v>
      </c>
      <c r="I540">
        <v>0</v>
      </c>
      <c r="K540" t="s">
        <v>22</v>
      </c>
      <c r="L540" t="s">
        <v>37</v>
      </c>
      <c r="M540">
        <v>493.35</v>
      </c>
    </row>
    <row r="541" spans="1:13">
      <c r="A541">
        <v>3036</v>
      </c>
      <c r="B541" t="s">
        <v>13</v>
      </c>
      <c r="C541" t="s">
        <v>26</v>
      </c>
      <c r="D541" t="s">
        <v>52</v>
      </c>
      <c r="E541">
        <v>11</v>
      </c>
      <c r="F541">
        <v>2</v>
      </c>
      <c r="G541">
        <v>2879.09</v>
      </c>
      <c r="I541">
        <v>0</v>
      </c>
      <c r="J541" s="1">
        <v>45580</v>
      </c>
      <c r="K541" t="s">
        <v>22</v>
      </c>
      <c r="L541" t="s">
        <v>40</v>
      </c>
      <c r="M541">
        <v>1129.1099999999999</v>
      </c>
    </row>
    <row r="542" spans="1:13">
      <c r="A542">
        <v>3077</v>
      </c>
      <c r="B542" t="s">
        <v>35</v>
      </c>
      <c r="C542" t="s">
        <v>26</v>
      </c>
      <c r="D542" t="s">
        <v>52</v>
      </c>
      <c r="E542" t="s">
        <v>32</v>
      </c>
      <c r="H542">
        <v>0.46</v>
      </c>
      <c r="I542">
        <v>0</v>
      </c>
      <c r="K542" t="s">
        <v>17</v>
      </c>
      <c r="L542" t="s">
        <v>29</v>
      </c>
      <c r="M542">
        <v>3700.77</v>
      </c>
    </row>
    <row r="543" spans="1:13">
      <c r="A543">
        <v>3132</v>
      </c>
      <c r="B543" t="s">
        <v>13</v>
      </c>
      <c r="C543" t="s">
        <v>26</v>
      </c>
      <c r="D543" t="s">
        <v>52</v>
      </c>
      <c r="F543">
        <v>2</v>
      </c>
      <c r="G543">
        <v>5073.6899999999996</v>
      </c>
      <c r="I543">
        <v>0</v>
      </c>
      <c r="J543" s="1">
        <v>45850</v>
      </c>
      <c r="K543" t="s">
        <v>17</v>
      </c>
      <c r="L543" t="s">
        <v>23</v>
      </c>
      <c r="M543">
        <v>-1033.3499999999999</v>
      </c>
    </row>
    <row r="544" spans="1:13">
      <c r="A544">
        <v>3150</v>
      </c>
      <c r="B544" t="s">
        <v>19</v>
      </c>
      <c r="C544" t="s">
        <v>26</v>
      </c>
      <c r="D544" t="s">
        <v>52</v>
      </c>
      <c r="F544">
        <v>0</v>
      </c>
      <c r="I544">
        <v>0</v>
      </c>
      <c r="J544" s="1">
        <v>45569</v>
      </c>
      <c r="K544" t="s">
        <v>17</v>
      </c>
      <c r="L544" t="s">
        <v>43</v>
      </c>
      <c r="M544">
        <v>-848.63</v>
      </c>
    </row>
    <row r="545" spans="1:13">
      <c r="A545">
        <v>3175</v>
      </c>
      <c r="B545" t="s">
        <v>19</v>
      </c>
      <c r="C545" t="s">
        <v>26</v>
      </c>
      <c r="D545" t="s">
        <v>52</v>
      </c>
      <c r="E545">
        <v>10</v>
      </c>
      <c r="F545">
        <v>-1</v>
      </c>
      <c r="G545">
        <v>6583.76</v>
      </c>
      <c r="H545">
        <v>0.71</v>
      </c>
      <c r="I545">
        <v>-1909.29</v>
      </c>
      <c r="J545" s="1">
        <v>45635</v>
      </c>
      <c r="K545" t="s">
        <v>22</v>
      </c>
      <c r="L545" t="s">
        <v>25</v>
      </c>
      <c r="M545">
        <v>2194.69</v>
      </c>
    </row>
    <row r="546" spans="1:13">
      <c r="A546">
        <v>2002</v>
      </c>
      <c r="B546" t="s">
        <v>19</v>
      </c>
      <c r="C546" t="s">
        <v>26</v>
      </c>
      <c r="D546" t="s">
        <v>52</v>
      </c>
      <c r="E546">
        <v>7</v>
      </c>
      <c r="H546">
        <v>0.24</v>
      </c>
      <c r="I546">
        <v>0</v>
      </c>
      <c r="J546" s="1">
        <v>45637</v>
      </c>
      <c r="K546" t="s">
        <v>17</v>
      </c>
      <c r="L546" t="s">
        <v>33</v>
      </c>
      <c r="M546">
        <v>912.61</v>
      </c>
    </row>
    <row r="547" spans="1:13">
      <c r="A547">
        <v>3214</v>
      </c>
      <c r="B547" t="s">
        <v>13</v>
      </c>
      <c r="C547" t="s">
        <v>26</v>
      </c>
      <c r="D547" t="s">
        <v>52</v>
      </c>
      <c r="E547" t="s">
        <v>32</v>
      </c>
      <c r="I547">
        <v>0</v>
      </c>
      <c r="J547" s="1">
        <v>45546</v>
      </c>
      <c r="K547" t="s">
        <v>17</v>
      </c>
      <c r="L547" t="s">
        <v>43</v>
      </c>
      <c r="M547">
        <v>-857.15</v>
      </c>
    </row>
    <row r="548" spans="1:13">
      <c r="A548">
        <v>3220</v>
      </c>
      <c r="B548" t="s">
        <v>19</v>
      </c>
      <c r="C548" t="s">
        <v>26</v>
      </c>
      <c r="D548" t="s">
        <v>52</v>
      </c>
      <c r="E548">
        <v>11</v>
      </c>
      <c r="I548">
        <v>0</v>
      </c>
      <c r="J548" s="1">
        <v>45704</v>
      </c>
      <c r="K548" t="s">
        <v>17</v>
      </c>
      <c r="L548" t="s">
        <v>36</v>
      </c>
      <c r="M548">
        <v>2731.04</v>
      </c>
    </row>
    <row r="549" spans="1:13">
      <c r="A549">
        <v>3231</v>
      </c>
      <c r="B549" t="s">
        <v>35</v>
      </c>
      <c r="C549" t="s">
        <v>26</v>
      </c>
      <c r="D549" t="s">
        <v>52</v>
      </c>
      <c r="E549" t="s">
        <v>28</v>
      </c>
      <c r="G549">
        <v>6406.53</v>
      </c>
      <c r="H549">
        <v>0.9</v>
      </c>
      <c r="I549">
        <v>0</v>
      </c>
      <c r="J549" s="1">
        <v>45643</v>
      </c>
      <c r="K549" t="s">
        <v>17</v>
      </c>
      <c r="L549" t="s">
        <v>43</v>
      </c>
      <c r="M549">
        <v>2859.55</v>
      </c>
    </row>
    <row r="550" spans="1:13">
      <c r="A550">
        <v>3258</v>
      </c>
      <c r="B550" t="s">
        <v>35</v>
      </c>
      <c r="C550" t="s">
        <v>26</v>
      </c>
      <c r="D550" t="s">
        <v>52</v>
      </c>
      <c r="E550" t="s">
        <v>16</v>
      </c>
      <c r="F550">
        <v>0</v>
      </c>
      <c r="I550">
        <v>0</v>
      </c>
      <c r="K550" t="s">
        <v>17</v>
      </c>
      <c r="L550" t="s">
        <v>25</v>
      </c>
      <c r="M550">
        <v>853.35</v>
      </c>
    </row>
    <row r="551" spans="1:13">
      <c r="A551">
        <v>3270</v>
      </c>
      <c r="B551" t="s">
        <v>13</v>
      </c>
      <c r="C551" t="s">
        <v>26</v>
      </c>
      <c r="D551" t="s">
        <v>52</v>
      </c>
      <c r="E551" t="s">
        <v>32</v>
      </c>
      <c r="I551">
        <v>0</v>
      </c>
      <c r="J551" s="1">
        <v>45811</v>
      </c>
      <c r="K551" t="s">
        <v>17</v>
      </c>
      <c r="L551" t="s">
        <v>29</v>
      </c>
      <c r="M551">
        <v>3619.8</v>
      </c>
    </row>
    <row r="552" spans="1:13">
      <c r="A552">
        <v>3278</v>
      </c>
      <c r="B552" t="s">
        <v>13</v>
      </c>
      <c r="C552" t="s">
        <v>26</v>
      </c>
      <c r="D552" t="s">
        <v>52</v>
      </c>
      <c r="E552" t="s">
        <v>28</v>
      </c>
      <c r="I552">
        <v>0</v>
      </c>
      <c r="J552" s="1">
        <v>45663</v>
      </c>
      <c r="K552" t="s">
        <v>22</v>
      </c>
      <c r="L552" t="s">
        <v>29</v>
      </c>
      <c r="M552">
        <v>107.83</v>
      </c>
    </row>
    <row r="553" spans="1:13">
      <c r="A553">
        <v>3288</v>
      </c>
      <c r="B553" t="s">
        <v>13</v>
      </c>
      <c r="C553" t="s">
        <v>26</v>
      </c>
      <c r="D553" t="s">
        <v>52</v>
      </c>
      <c r="E553">
        <v>10</v>
      </c>
      <c r="F553">
        <v>4</v>
      </c>
      <c r="I553">
        <v>0</v>
      </c>
      <c r="J553" s="1">
        <v>45498</v>
      </c>
      <c r="K553" t="s">
        <v>22</v>
      </c>
      <c r="L553" t="s">
        <v>33</v>
      </c>
      <c r="M553">
        <v>3852.98</v>
      </c>
    </row>
    <row r="554" spans="1:13">
      <c r="A554">
        <v>3324</v>
      </c>
      <c r="B554" t="s">
        <v>19</v>
      </c>
      <c r="C554" t="s">
        <v>26</v>
      </c>
      <c r="D554" t="s">
        <v>52</v>
      </c>
      <c r="I554">
        <v>0</v>
      </c>
      <c r="J554" s="1">
        <v>45521</v>
      </c>
      <c r="K554" t="s">
        <v>22</v>
      </c>
      <c r="L554" t="s">
        <v>37</v>
      </c>
      <c r="M554">
        <v>-871.48</v>
      </c>
    </row>
    <row r="555" spans="1:13">
      <c r="A555">
        <v>2037</v>
      </c>
      <c r="B555" t="s">
        <v>19</v>
      </c>
      <c r="C555" t="s">
        <v>26</v>
      </c>
      <c r="D555" t="s">
        <v>52</v>
      </c>
      <c r="E555">
        <v>12</v>
      </c>
      <c r="F555">
        <v>4</v>
      </c>
      <c r="H555">
        <v>1.23</v>
      </c>
      <c r="I555">
        <v>0</v>
      </c>
      <c r="J555" s="1">
        <v>45758</v>
      </c>
      <c r="K555" t="s">
        <v>17</v>
      </c>
      <c r="L555" t="s">
        <v>33</v>
      </c>
      <c r="M555">
        <v>3651.05</v>
      </c>
    </row>
    <row r="556" spans="1:13">
      <c r="A556">
        <v>3354</v>
      </c>
      <c r="B556" t="s">
        <v>35</v>
      </c>
      <c r="C556" t="s">
        <v>26</v>
      </c>
      <c r="D556" t="s">
        <v>52</v>
      </c>
      <c r="E556" t="s">
        <v>28</v>
      </c>
      <c r="H556">
        <v>0.4</v>
      </c>
      <c r="I556">
        <v>0</v>
      </c>
      <c r="J556" s="1">
        <v>45597</v>
      </c>
      <c r="K556" t="s">
        <v>22</v>
      </c>
      <c r="L556" t="s">
        <v>43</v>
      </c>
      <c r="M556">
        <v>-987.6</v>
      </c>
    </row>
    <row r="557" spans="1:13">
      <c r="A557">
        <v>3392</v>
      </c>
      <c r="B557" t="s">
        <v>13</v>
      </c>
      <c r="C557" t="s">
        <v>26</v>
      </c>
      <c r="D557" t="s">
        <v>52</v>
      </c>
      <c r="F557">
        <v>-1</v>
      </c>
      <c r="I557">
        <v>0</v>
      </c>
      <c r="K557" t="s">
        <v>17</v>
      </c>
      <c r="L557" t="s">
        <v>29</v>
      </c>
      <c r="M557">
        <v>-433.47</v>
      </c>
    </row>
    <row r="558" spans="1:13">
      <c r="A558">
        <v>3394</v>
      </c>
      <c r="B558" t="s">
        <v>13</v>
      </c>
      <c r="C558" t="s">
        <v>26</v>
      </c>
      <c r="D558" t="s">
        <v>52</v>
      </c>
      <c r="E558" t="s">
        <v>32</v>
      </c>
      <c r="F558">
        <v>1</v>
      </c>
      <c r="I558">
        <v>0</v>
      </c>
      <c r="J558" s="1">
        <v>45599</v>
      </c>
      <c r="K558" t="s">
        <v>17</v>
      </c>
      <c r="L558" t="s">
        <v>40</v>
      </c>
      <c r="M558">
        <v>2396.11</v>
      </c>
    </row>
    <row r="559" spans="1:13">
      <c r="A559">
        <v>3397</v>
      </c>
      <c r="B559" t="s">
        <v>19</v>
      </c>
      <c r="C559" t="s">
        <v>26</v>
      </c>
      <c r="D559" t="s">
        <v>52</v>
      </c>
      <c r="E559" t="s">
        <v>16</v>
      </c>
      <c r="G559">
        <v>9972.81</v>
      </c>
      <c r="I559">
        <v>0</v>
      </c>
      <c r="K559" t="s">
        <v>17</v>
      </c>
      <c r="L559" t="s">
        <v>25</v>
      </c>
      <c r="M559">
        <v>3478.84</v>
      </c>
    </row>
    <row r="560" spans="1:13">
      <c r="A560">
        <v>3405</v>
      </c>
      <c r="B560" t="s">
        <v>19</v>
      </c>
      <c r="C560" t="s">
        <v>26</v>
      </c>
      <c r="D560" t="s">
        <v>52</v>
      </c>
      <c r="E560" t="s">
        <v>16</v>
      </c>
      <c r="F560">
        <v>0</v>
      </c>
      <c r="G560">
        <v>9986.17</v>
      </c>
      <c r="H560">
        <v>1.04</v>
      </c>
      <c r="I560">
        <v>0</v>
      </c>
      <c r="J560" s="1">
        <v>45661</v>
      </c>
      <c r="K560" t="s">
        <v>17</v>
      </c>
      <c r="L560" t="s">
        <v>43</v>
      </c>
      <c r="M560">
        <v>1861.72</v>
      </c>
    </row>
    <row r="561" spans="1:13">
      <c r="A561">
        <v>3414</v>
      </c>
      <c r="B561" t="s">
        <v>35</v>
      </c>
      <c r="C561" t="s">
        <v>26</v>
      </c>
      <c r="D561" t="s">
        <v>52</v>
      </c>
      <c r="E561">
        <v>7</v>
      </c>
      <c r="F561">
        <v>4</v>
      </c>
      <c r="G561">
        <v>9996.2199999999993</v>
      </c>
      <c r="I561">
        <v>0</v>
      </c>
      <c r="J561" s="1">
        <v>45678</v>
      </c>
      <c r="K561" t="s">
        <v>17</v>
      </c>
      <c r="L561" t="s">
        <v>25</v>
      </c>
      <c r="M561">
        <v>520.63</v>
      </c>
    </row>
    <row r="562" spans="1:13">
      <c r="A562">
        <v>3425</v>
      </c>
      <c r="B562" t="s">
        <v>19</v>
      </c>
      <c r="C562" t="s">
        <v>26</v>
      </c>
      <c r="D562" t="s">
        <v>52</v>
      </c>
      <c r="F562">
        <v>-1</v>
      </c>
      <c r="G562">
        <v>2276.09</v>
      </c>
      <c r="I562">
        <v>0</v>
      </c>
      <c r="J562" s="1">
        <v>45498</v>
      </c>
      <c r="K562" t="s">
        <v>17</v>
      </c>
      <c r="L562" t="s">
        <v>43</v>
      </c>
      <c r="M562">
        <v>2342.64</v>
      </c>
    </row>
    <row r="563" spans="1:13">
      <c r="A563">
        <v>3446</v>
      </c>
      <c r="B563" t="s">
        <v>35</v>
      </c>
      <c r="C563" t="s">
        <v>26</v>
      </c>
      <c r="D563" t="s">
        <v>52</v>
      </c>
      <c r="E563">
        <v>8</v>
      </c>
      <c r="I563">
        <v>0</v>
      </c>
      <c r="J563" s="1">
        <v>45542</v>
      </c>
      <c r="K563" t="s">
        <v>22</v>
      </c>
      <c r="L563" t="s">
        <v>36</v>
      </c>
      <c r="M563">
        <v>1680.5</v>
      </c>
    </row>
    <row r="564" spans="1:13">
      <c r="A564">
        <v>3465</v>
      </c>
      <c r="B564" t="s">
        <v>35</v>
      </c>
      <c r="C564" t="s">
        <v>26</v>
      </c>
      <c r="D564" t="s">
        <v>52</v>
      </c>
      <c r="F564">
        <v>2</v>
      </c>
      <c r="I564">
        <v>0</v>
      </c>
      <c r="J564" s="1">
        <v>45259</v>
      </c>
      <c r="K564" t="s">
        <v>17</v>
      </c>
      <c r="L564" t="s">
        <v>33</v>
      </c>
      <c r="M564">
        <v>1698.7</v>
      </c>
    </row>
    <row r="565" spans="1:13">
      <c r="A565">
        <v>3484</v>
      </c>
      <c r="B565" t="s">
        <v>13</v>
      </c>
      <c r="C565" t="s">
        <v>26</v>
      </c>
      <c r="D565" t="s">
        <v>52</v>
      </c>
      <c r="E565">
        <v>12</v>
      </c>
      <c r="G565">
        <v>2638.44</v>
      </c>
      <c r="I565">
        <v>0</v>
      </c>
      <c r="J565" s="1">
        <v>45522</v>
      </c>
      <c r="K565" t="s">
        <v>17</v>
      </c>
      <c r="L565" t="s">
        <v>18</v>
      </c>
      <c r="M565">
        <v>1395.41</v>
      </c>
    </row>
    <row r="566" spans="1:13">
      <c r="A566">
        <v>3485</v>
      </c>
      <c r="B566" t="s">
        <v>19</v>
      </c>
      <c r="C566" t="s">
        <v>26</v>
      </c>
      <c r="D566" t="s">
        <v>52</v>
      </c>
      <c r="F566">
        <v>2</v>
      </c>
      <c r="I566">
        <v>0</v>
      </c>
      <c r="J566" s="1">
        <v>45640</v>
      </c>
      <c r="K566" t="s">
        <v>22</v>
      </c>
      <c r="L566" t="s">
        <v>37</v>
      </c>
      <c r="M566">
        <v>1722.38</v>
      </c>
    </row>
    <row r="567" spans="1:13">
      <c r="A567">
        <v>3487</v>
      </c>
      <c r="B567" t="s">
        <v>35</v>
      </c>
      <c r="C567" t="s">
        <v>26</v>
      </c>
      <c r="D567" t="s">
        <v>52</v>
      </c>
      <c r="E567" t="s">
        <v>16</v>
      </c>
      <c r="G567">
        <v>3240.99</v>
      </c>
      <c r="H567">
        <v>0.42</v>
      </c>
      <c r="I567">
        <v>0</v>
      </c>
      <c r="J567" s="1">
        <v>45805</v>
      </c>
      <c r="K567" t="s">
        <v>17</v>
      </c>
      <c r="L567" t="s">
        <v>23</v>
      </c>
      <c r="M567">
        <v>2927.35</v>
      </c>
    </row>
    <row r="568" spans="1:13">
      <c r="A568">
        <v>3493</v>
      </c>
      <c r="B568" t="s">
        <v>35</v>
      </c>
      <c r="C568" t="s">
        <v>26</v>
      </c>
      <c r="D568" t="s">
        <v>52</v>
      </c>
      <c r="G568">
        <v>9446.34</v>
      </c>
      <c r="H568">
        <v>1.0900000000000001</v>
      </c>
      <c r="I568">
        <v>0</v>
      </c>
      <c r="K568" t="s">
        <v>17</v>
      </c>
      <c r="L568" t="s">
        <v>36</v>
      </c>
      <c r="M568">
        <v>568.71</v>
      </c>
    </row>
    <row r="569" spans="1:13">
      <c r="A569">
        <v>3536</v>
      </c>
      <c r="B569" t="s">
        <v>19</v>
      </c>
      <c r="C569" t="s">
        <v>26</v>
      </c>
      <c r="D569" t="s">
        <v>52</v>
      </c>
      <c r="E569">
        <v>12</v>
      </c>
      <c r="G569">
        <v>3929.3</v>
      </c>
      <c r="I569">
        <v>0</v>
      </c>
      <c r="J569" s="1">
        <v>45627</v>
      </c>
      <c r="K569" t="s">
        <v>22</v>
      </c>
      <c r="L569" t="s">
        <v>18</v>
      </c>
      <c r="M569">
        <v>3934.31</v>
      </c>
    </row>
    <row r="570" spans="1:13">
      <c r="A570">
        <v>3543</v>
      </c>
      <c r="B570" t="s">
        <v>13</v>
      </c>
      <c r="C570" t="s">
        <v>26</v>
      </c>
      <c r="D570" t="s">
        <v>52</v>
      </c>
      <c r="F570">
        <v>2</v>
      </c>
      <c r="I570">
        <v>0</v>
      </c>
      <c r="J570" s="1">
        <v>45618</v>
      </c>
      <c r="K570" t="s">
        <v>22</v>
      </c>
      <c r="L570" t="s">
        <v>29</v>
      </c>
      <c r="M570">
        <v>2712.79</v>
      </c>
    </row>
    <row r="571" spans="1:13">
      <c r="A571">
        <v>3610</v>
      </c>
      <c r="B571" t="s">
        <v>13</v>
      </c>
      <c r="C571" t="s">
        <v>26</v>
      </c>
      <c r="D571" t="s">
        <v>52</v>
      </c>
      <c r="E571">
        <v>11</v>
      </c>
      <c r="F571">
        <v>2</v>
      </c>
      <c r="H571">
        <v>0.64</v>
      </c>
      <c r="I571">
        <v>0</v>
      </c>
      <c r="J571" s="1">
        <v>45730</v>
      </c>
      <c r="K571" t="s">
        <v>17</v>
      </c>
      <c r="L571" t="s">
        <v>43</v>
      </c>
      <c r="M571">
        <v>-336.38</v>
      </c>
    </row>
    <row r="572" spans="1:13">
      <c r="A572">
        <v>3673</v>
      </c>
      <c r="B572" t="s">
        <v>13</v>
      </c>
      <c r="C572" t="s">
        <v>26</v>
      </c>
      <c r="D572" t="s">
        <v>52</v>
      </c>
      <c r="E572">
        <v>7</v>
      </c>
      <c r="I572">
        <v>0</v>
      </c>
      <c r="K572" t="s">
        <v>22</v>
      </c>
      <c r="L572" t="s">
        <v>25</v>
      </c>
      <c r="M572">
        <v>2199.46</v>
      </c>
    </row>
    <row r="573" spans="1:13">
      <c r="A573">
        <v>3773</v>
      </c>
      <c r="B573" t="s">
        <v>35</v>
      </c>
      <c r="C573" t="s">
        <v>26</v>
      </c>
      <c r="D573" t="s">
        <v>52</v>
      </c>
      <c r="E573" t="s">
        <v>28</v>
      </c>
      <c r="G573">
        <v>3633.25</v>
      </c>
      <c r="I573">
        <v>0</v>
      </c>
      <c r="K573" t="s">
        <v>17</v>
      </c>
      <c r="L573" t="s">
        <v>40</v>
      </c>
      <c r="M573">
        <v>-816.85</v>
      </c>
    </row>
    <row r="574" spans="1:13">
      <c r="A574">
        <v>3800</v>
      </c>
      <c r="B574" t="s">
        <v>35</v>
      </c>
      <c r="C574" t="s">
        <v>26</v>
      </c>
      <c r="D574" t="s">
        <v>52</v>
      </c>
      <c r="E574" t="s">
        <v>16</v>
      </c>
      <c r="I574">
        <v>0</v>
      </c>
      <c r="K574" t="s">
        <v>22</v>
      </c>
      <c r="L574" t="s">
        <v>36</v>
      </c>
      <c r="M574">
        <v>117.94</v>
      </c>
    </row>
    <row r="575" spans="1:13">
      <c r="A575">
        <v>3805</v>
      </c>
      <c r="B575" t="s">
        <v>19</v>
      </c>
      <c r="C575" t="s">
        <v>26</v>
      </c>
      <c r="D575" t="s">
        <v>52</v>
      </c>
      <c r="E575" t="s">
        <v>16</v>
      </c>
      <c r="F575">
        <v>0</v>
      </c>
      <c r="H575">
        <v>0.75</v>
      </c>
      <c r="I575">
        <v>0</v>
      </c>
      <c r="J575" s="1">
        <v>45515</v>
      </c>
      <c r="K575" t="s">
        <v>22</v>
      </c>
      <c r="L575" t="s">
        <v>18</v>
      </c>
      <c r="M575">
        <v>2727.66</v>
      </c>
    </row>
    <row r="576" spans="1:13">
      <c r="A576">
        <v>3807</v>
      </c>
      <c r="B576" t="s">
        <v>13</v>
      </c>
      <c r="C576" t="s">
        <v>26</v>
      </c>
      <c r="D576" t="s">
        <v>52</v>
      </c>
      <c r="F576">
        <v>3</v>
      </c>
      <c r="I576">
        <v>0</v>
      </c>
      <c r="J576" s="1">
        <v>45788</v>
      </c>
      <c r="K576" t="s">
        <v>22</v>
      </c>
      <c r="L576" t="s">
        <v>37</v>
      </c>
      <c r="M576">
        <v>-1172.3599999999999</v>
      </c>
    </row>
    <row r="577" spans="1:13">
      <c r="A577">
        <v>3814</v>
      </c>
      <c r="B577" t="s">
        <v>13</v>
      </c>
      <c r="C577" t="s">
        <v>26</v>
      </c>
      <c r="D577" t="s">
        <v>52</v>
      </c>
      <c r="E577" t="s">
        <v>16</v>
      </c>
      <c r="F577">
        <v>-1</v>
      </c>
      <c r="G577">
        <v>9668.4699999999993</v>
      </c>
      <c r="I577">
        <v>0</v>
      </c>
      <c r="J577" s="1">
        <v>45651</v>
      </c>
      <c r="K577" t="s">
        <v>22</v>
      </c>
      <c r="L577" t="s">
        <v>43</v>
      </c>
      <c r="M577">
        <v>3718.8</v>
      </c>
    </row>
    <row r="578" spans="1:13">
      <c r="A578">
        <v>3834</v>
      </c>
      <c r="B578" t="s">
        <v>13</v>
      </c>
      <c r="C578" t="s">
        <v>26</v>
      </c>
      <c r="D578" t="s">
        <v>52</v>
      </c>
      <c r="E578" t="s">
        <v>32</v>
      </c>
      <c r="G578">
        <v>9190.5499999999993</v>
      </c>
      <c r="H578">
        <v>1.07</v>
      </c>
      <c r="I578">
        <v>0</v>
      </c>
      <c r="J578" s="1">
        <v>45739</v>
      </c>
      <c r="K578" t="s">
        <v>22</v>
      </c>
      <c r="L578" t="s">
        <v>33</v>
      </c>
      <c r="M578">
        <v>3199.75</v>
      </c>
    </row>
    <row r="579" spans="1:13">
      <c r="A579">
        <v>3862</v>
      </c>
      <c r="B579" t="s">
        <v>13</v>
      </c>
      <c r="C579" t="s">
        <v>26</v>
      </c>
      <c r="D579" t="s">
        <v>52</v>
      </c>
      <c r="E579" t="s">
        <v>28</v>
      </c>
      <c r="F579">
        <v>1</v>
      </c>
      <c r="H579">
        <v>0.61</v>
      </c>
      <c r="I579">
        <v>0</v>
      </c>
      <c r="J579" s="1">
        <v>45247</v>
      </c>
      <c r="K579" t="s">
        <v>17</v>
      </c>
      <c r="L579" t="s">
        <v>33</v>
      </c>
      <c r="M579">
        <v>3454.42</v>
      </c>
    </row>
    <row r="580" spans="1:13">
      <c r="A580">
        <v>3906</v>
      </c>
      <c r="B580" t="s">
        <v>35</v>
      </c>
      <c r="C580" t="s">
        <v>26</v>
      </c>
      <c r="D580" t="s">
        <v>52</v>
      </c>
      <c r="E580" t="s">
        <v>32</v>
      </c>
      <c r="F580">
        <v>4</v>
      </c>
      <c r="G580">
        <v>7588.77</v>
      </c>
      <c r="H580">
        <v>0.14000000000000001</v>
      </c>
      <c r="I580">
        <v>26105.37</v>
      </c>
      <c r="J580" s="1">
        <v>45539</v>
      </c>
      <c r="K580" t="s">
        <v>17</v>
      </c>
      <c r="L580" t="s">
        <v>40</v>
      </c>
      <c r="M580">
        <v>3435.73</v>
      </c>
    </row>
    <row r="581" spans="1:13">
      <c r="A581">
        <v>3926</v>
      </c>
      <c r="B581" t="s">
        <v>35</v>
      </c>
      <c r="C581" t="s">
        <v>26</v>
      </c>
      <c r="D581" t="s">
        <v>52</v>
      </c>
      <c r="E581" t="s">
        <v>32</v>
      </c>
      <c r="F581">
        <v>2</v>
      </c>
      <c r="G581">
        <v>4791.8599999999997</v>
      </c>
      <c r="I581">
        <v>0</v>
      </c>
      <c r="J581" s="1">
        <v>45604</v>
      </c>
      <c r="K581" t="s">
        <v>17</v>
      </c>
      <c r="L581" t="s">
        <v>25</v>
      </c>
      <c r="M581">
        <v>2972.86</v>
      </c>
    </row>
    <row r="582" spans="1:13">
      <c r="A582">
        <v>3931</v>
      </c>
      <c r="B582" t="s">
        <v>35</v>
      </c>
      <c r="C582" t="s">
        <v>26</v>
      </c>
      <c r="D582" t="s">
        <v>52</v>
      </c>
      <c r="E582" t="s">
        <v>32</v>
      </c>
      <c r="G582">
        <v>9904.73</v>
      </c>
      <c r="H582">
        <v>0.66</v>
      </c>
      <c r="I582">
        <v>0</v>
      </c>
      <c r="K582" t="s">
        <v>17</v>
      </c>
      <c r="L582" t="s">
        <v>37</v>
      </c>
      <c r="M582">
        <v>-115.24</v>
      </c>
    </row>
    <row r="583" spans="1:13">
      <c r="A583">
        <v>3958</v>
      </c>
      <c r="B583" t="s">
        <v>19</v>
      </c>
      <c r="C583" t="s">
        <v>26</v>
      </c>
      <c r="D583" t="s">
        <v>52</v>
      </c>
      <c r="F583">
        <v>4</v>
      </c>
      <c r="G583">
        <v>8614.93</v>
      </c>
      <c r="I583">
        <v>0</v>
      </c>
      <c r="J583" s="1">
        <v>45374</v>
      </c>
      <c r="K583" t="s">
        <v>22</v>
      </c>
      <c r="L583" t="s">
        <v>43</v>
      </c>
      <c r="M583">
        <v>-312.44</v>
      </c>
    </row>
    <row r="584" spans="1:13">
      <c r="A584">
        <v>3959</v>
      </c>
      <c r="B584" t="s">
        <v>13</v>
      </c>
      <c r="C584" t="s">
        <v>26</v>
      </c>
      <c r="D584" t="s">
        <v>52</v>
      </c>
      <c r="E584" t="s">
        <v>16</v>
      </c>
      <c r="F584">
        <v>4</v>
      </c>
      <c r="G584">
        <v>6091.98</v>
      </c>
      <c r="I584">
        <v>0</v>
      </c>
      <c r="J584" s="1">
        <v>45669</v>
      </c>
      <c r="K584" t="s">
        <v>22</v>
      </c>
      <c r="L584" t="s">
        <v>25</v>
      </c>
      <c r="M584">
        <v>2494.96</v>
      </c>
    </row>
    <row r="585" spans="1:13">
      <c r="A585">
        <v>3960</v>
      </c>
      <c r="B585" t="s">
        <v>19</v>
      </c>
      <c r="C585" t="s">
        <v>26</v>
      </c>
      <c r="D585" t="s">
        <v>52</v>
      </c>
      <c r="E585">
        <v>9</v>
      </c>
      <c r="G585">
        <v>2451.4699999999998</v>
      </c>
      <c r="I585">
        <v>0</v>
      </c>
      <c r="J585" s="1">
        <v>45830</v>
      </c>
      <c r="K585" t="s">
        <v>22</v>
      </c>
      <c r="L585" t="s">
        <v>25</v>
      </c>
      <c r="M585">
        <v>1850.9</v>
      </c>
    </row>
    <row r="586" spans="1:13">
      <c r="A586">
        <v>3974</v>
      </c>
      <c r="B586" t="s">
        <v>35</v>
      </c>
      <c r="C586" t="s">
        <v>26</v>
      </c>
      <c r="D586" t="s">
        <v>52</v>
      </c>
      <c r="E586" t="s">
        <v>28</v>
      </c>
      <c r="F586">
        <v>4</v>
      </c>
      <c r="I586">
        <v>0</v>
      </c>
      <c r="J586" s="1">
        <v>45373</v>
      </c>
      <c r="K586" t="s">
        <v>22</v>
      </c>
      <c r="L586" t="s">
        <v>33</v>
      </c>
      <c r="M586">
        <v>97.6</v>
      </c>
    </row>
    <row r="587" spans="1:13">
      <c r="A587">
        <v>3992</v>
      </c>
      <c r="B587" t="s">
        <v>35</v>
      </c>
      <c r="C587" t="s">
        <v>26</v>
      </c>
      <c r="D587" t="s">
        <v>52</v>
      </c>
      <c r="E587" t="s">
        <v>32</v>
      </c>
      <c r="F587">
        <v>-1</v>
      </c>
      <c r="G587">
        <v>4431.62</v>
      </c>
      <c r="I587">
        <v>0</v>
      </c>
      <c r="J587" s="1">
        <v>45670</v>
      </c>
      <c r="K587" t="s">
        <v>17</v>
      </c>
      <c r="L587" t="s">
        <v>29</v>
      </c>
      <c r="M587">
        <v>-907.76</v>
      </c>
    </row>
    <row r="588" spans="1:13">
      <c r="A588">
        <v>4085</v>
      </c>
      <c r="B588" t="s">
        <v>35</v>
      </c>
      <c r="C588" t="s">
        <v>26</v>
      </c>
      <c r="D588" t="s">
        <v>52</v>
      </c>
      <c r="E588" t="s">
        <v>28</v>
      </c>
      <c r="F588">
        <v>4</v>
      </c>
      <c r="H588">
        <v>1.19</v>
      </c>
      <c r="I588">
        <v>0</v>
      </c>
      <c r="J588" s="1">
        <v>45678</v>
      </c>
      <c r="K588" t="s">
        <v>17</v>
      </c>
      <c r="L588" t="s">
        <v>18</v>
      </c>
      <c r="M588">
        <v>1897.69</v>
      </c>
    </row>
    <row r="589" spans="1:13">
      <c r="A589">
        <v>4122</v>
      </c>
      <c r="B589" t="s">
        <v>13</v>
      </c>
      <c r="C589" t="s">
        <v>26</v>
      </c>
      <c r="D589" t="s">
        <v>52</v>
      </c>
      <c r="E589">
        <v>11</v>
      </c>
      <c r="F589">
        <v>1</v>
      </c>
      <c r="I589">
        <v>0</v>
      </c>
      <c r="J589" s="1">
        <v>45826</v>
      </c>
      <c r="K589" t="s">
        <v>22</v>
      </c>
      <c r="L589" t="s">
        <v>25</v>
      </c>
      <c r="M589">
        <v>-261.43</v>
      </c>
    </row>
    <row r="590" spans="1:13">
      <c r="A590">
        <v>4132</v>
      </c>
      <c r="B590" t="s">
        <v>19</v>
      </c>
      <c r="C590" t="s">
        <v>26</v>
      </c>
      <c r="D590" t="s">
        <v>52</v>
      </c>
      <c r="E590" t="s">
        <v>32</v>
      </c>
      <c r="G590">
        <v>5087.72</v>
      </c>
      <c r="H590">
        <v>7.0000000000000007E-2</v>
      </c>
      <c r="I590">
        <v>0</v>
      </c>
      <c r="J590" s="1">
        <v>45512</v>
      </c>
      <c r="K590" t="s">
        <v>17</v>
      </c>
      <c r="L590" t="s">
        <v>37</v>
      </c>
      <c r="M590">
        <v>-921.97</v>
      </c>
    </row>
    <row r="591" spans="1:13">
      <c r="A591">
        <v>4182</v>
      </c>
      <c r="B591" t="s">
        <v>35</v>
      </c>
      <c r="C591" t="s">
        <v>26</v>
      </c>
      <c r="D591" t="s">
        <v>52</v>
      </c>
      <c r="E591" t="s">
        <v>32</v>
      </c>
      <c r="F591">
        <v>1</v>
      </c>
      <c r="G591">
        <v>9335.57</v>
      </c>
      <c r="I591">
        <v>0</v>
      </c>
      <c r="J591" s="1">
        <v>45628</v>
      </c>
      <c r="K591" t="s">
        <v>22</v>
      </c>
      <c r="L591" t="s">
        <v>25</v>
      </c>
      <c r="M591">
        <v>1135.3800000000001</v>
      </c>
    </row>
    <row r="592" spans="1:13">
      <c r="A592">
        <v>2029</v>
      </c>
      <c r="B592" t="s">
        <v>13</v>
      </c>
      <c r="C592" t="s">
        <v>26</v>
      </c>
      <c r="D592" t="s">
        <v>52</v>
      </c>
      <c r="E592">
        <v>10</v>
      </c>
      <c r="G592">
        <v>8165.07</v>
      </c>
      <c r="I592">
        <v>0</v>
      </c>
      <c r="K592" t="s">
        <v>17</v>
      </c>
      <c r="L592" t="s">
        <v>29</v>
      </c>
      <c r="M592">
        <v>3469.45</v>
      </c>
    </row>
    <row r="593" spans="1:13">
      <c r="A593">
        <v>4213</v>
      </c>
      <c r="B593" t="s">
        <v>35</v>
      </c>
      <c r="C593" t="s">
        <v>26</v>
      </c>
      <c r="D593" t="s">
        <v>52</v>
      </c>
      <c r="E593" t="s">
        <v>28</v>
      </c>
      <c r="F593">
        <v>0</v>
      </c>
      <c r="I593">
        <v>0</v>
      </c>
      <c r="J593" s="1">
        <v>45438</v>
      </c>
      <c r="K593" t="s">
        <v>22</v>
      </c>
      <c r="L593" t="s">
        <v>33</v>
      </c>
      <c r="M593">
        <v>1165.42</v>
      </c>
    </row>
    <row r="594" spans="1:13">
      <c r="A594">
        <v>4220</v>
      </c>
      <c r="B594" t="s">
        <v>13</v>
      </c>
      <c r="C594" t="s">
        <v>26</v>
      </c>
      <c r="D594" t="s">
        <v>52</v>
      </c>
      <c r="E594" t="s">
        <v>16</v>
      </c>
      <c r="F594">
        <v>2</v>
      </c>
      <c r="G594">
        <v>2290.64</v>
      </c>
      <c r="H594">
        <v>0.84</v>
      </c>
      <c r="I594">
        <v>733</v>
      </c>
      <c r="J594" s="1">
        <v>45688</v>
      </c>
      <c r="K594" t="s">
        <v>22</v>
      </c>
      <c r="L594" t="s">
        <v>33</v>
      </c>
      <c r="M594">
        <v>608.16</v>
      </c>
    </row>
    <row r="595" spans="1:13">
      <c r="A595">
        <v>4258</v>
      </c>
      <c r="B595" t="s">
        <v>13</v>
      </c>
      <c r="C595" t="s">
        <v>26</v>
      </c>
      <c r="D595" t="s">
        <v>52</v>
      </c>
      <c r="E595" t="s">
        <v>28</v>
      </c>
      <c r="F595">
        <v>-1</v>
      </c>
      <c r="G595">
        <v>4189.3599999999997</v>
      </c>
      <c r="I595">
        <v>0</v>
      </c>
      <c r="J595" s="1">
        <v>45453</v>
      </c>
      <c r="K595" t="s">
        <v>22</v>
      </c>
      <c r="L595" t="s">
        <v>29</v>
      </c>
      <c r="M595">
        <v>1276.3399999999999</v>
      </c>
    </row>
    <row r="596" spans="1:13">
      <c r="A596">
        <v>4275</v>
      </c>
      <c r="B596" t="s">
        <v>19</v>
      </c>
      <c r="C596" t="s">
        <v>26</v>
      </c>
      <c r="D596" t="s">
        <v>52</v>
      </c>
      <c r="E596">
        <v>8</v>
      </c>
      <c r="I596">
        <v>0</v>
      </c>
      <c r="K596" t="s">
        <v>22</v>
      </c>
      <c r="L596" t="s">
        <v>25</v>
      </c>
      <c r="M596">
        <v>557.80999999999995</v>
      </c>
    </row>
    <row r="597" spans="1:13">
      <c r="A597">
        <v>4315</v>
      </c>
      <c r="B597" t="s">
        <v>19</v>
      </c>
      <c r="C597" t="s">
        <v>26</v>
      </c>
      <c r="D597" t="s">
        <v>52</v>
      </c>
      <c r="E597" t="s">
        <v>16</v>
      </c>
      <c r="F597">
        <v>4</v>
      </c>
      <c r="G597">
        <v>4080.51</v>
      </c>
      <c r="I597">
        <v>0</v>
      </c>
      <c r="J597" s="1">
        <v>45355</v>
      </c>
      <c r="K597" t="s">
        <v>22</v>
      </c>
      <c r="L597" t="s">
        <v>29</v>
      </c>
      <c r="M597">
        <v>3322.21</v>
      </c>
    </row>
    <row r="598" spans="1:13">
      <c r="A598">
        <v>4339</v>
      </c>
      <c r="B598" t="s">
        <v>19</v>
      </c>
      <c r="C598" t="s">
        <v>26</v>
      </c>
      <c r="D598" t="s">
        <v>52</v>
      </c>
      <c r="E598" t="s">
        <v>28</v>
      </c>
      <c r="H598">
        <v>0.33</v>
      </c>
      <c r="I598">
        <v>0</v>
      </c>
      <c r="J598" s="1">
        <v>45617</v>
      </c>
      <c r="K598" t="s">
        <v>22</v>
      </c>
      <c r="L598" t="s">
        <v>23</v>
      </c>
      <c r="M598">
        <v>2003</v>
      </c>
    </row>
    <row r="599" spans="1:13">
      <c r="A599">
        <v>4347</v>
      </c>
      <c r="B599" t="s">
        <v>35</v>
      </c>
      <c r="C599" t="s">
        <v>26</v>
      </c>
      <c r="D599" t="s">
        <v>52</v>
      </c>
      <c r="E599">
        <v>12</v>
      </c>
      <c r="F599">
        <v>-1</v>
      </c>
      <c r="G599">
        <v>9440.9500000000007</v>
      </c>
      <c r="I599">
        <v>0</v>
      </c>
      <c r="J599" s="1">
        <v>45726</v>
      </c>
      <c r="K599" t="s">
        <v>22</v>
      </c>
      <c r="L599" t="s">
        <v>23</v>
      </c>
      <c r="M599">
        <v>2945.56</v>
      </c>
    </row>
    <row r="600" spans="1:13">
      <c r="A600">
        <v>4387</v>
      </c>
      <c r="B600" t="s">
        <v>19</v>
      </c>
      <c r="C600" t="s">
        <v>26</v>
      </c>
      <c r="D600" t="s">
        <v>52</v>
      </c>
      <c r="F600">
        <v>4</v>
      </c>
      <c r="G600">
        <v>2616.9</v>
      </c>
      <c r="I600">
        <v>0</v>
      </c>
      <c r="J600" s="1">
        <v>45743</v>
      </c>
      <c r="K600" t="s">
        <v>22</v>
      </c>
      <c r="L600" t="s">
        <v>33</v>
      </c>
      <c r="M600">
        <v>3770.94</v>
      </c>
    </row>
    <row r="601" spans="1:13">
      <c r="A601">
        <v>4391</v>
      </c>
      <c r="B601" t="s">
        <v>19</v>
      </c>
      <c r="C601" t="s">
        <v>26</v>
      </c>
      <c r="D601" t="s">
        <v>52</v>
      </c>
      <c r="E601">
        <v>9</v>
      </c>
      <c r="G601">
        <v>9569.18</v>
      </c>
      <c r="I601">
        <v>0</v>
      </c>
      <c r="J601" s="1">
        <v>45767</v>
      </c>
      <c r="K601" t="s">
        <v>22</v>
      </c>
      <c r="L601" t="s">
        <v>29</v>
      </c>
      <c r="M601">
        <v>2446.09</v>
      </c>
    </row>
    <row r="602" spans="1:13">
      <c r="A602">
        <v>4427</v>
      </c>
      <c r="B602" t="s">
        <v>19</v>
      </c>
      <c r="C602" t="s">
        <v>26</v>
      </c>
      <c r="D602" t="s">
        <v>52</v>
      </c>
      <c r="F602">
        <v>2</v>
      </c>
      <c r="G602">
        <v>8546.9</v>
      </c>
      <c r="I602">
        <v>0</v>
      </c>
      <c r="J602" s="1">
        <v>45600</v>
      </c>
      <c r="K602" t="s">
        <v>22</v>
      </c>
      <c r="L602" t="s">
        <v>29</v>
      </c>
      <c r="M602">
        <v>-357.43</v>
      </c>
    </row>
    <row r="603" spans="1:13">
      <c r="A603">
        <v>4439</v>
      </c>
      <c r="B603" t="s">
        <v>19</v>
      </c>
      <c r="C603" t="s">
        <v>26</v>
      </c>
      <c r="D603" t="s">
        <v>52</v>
      </c>
      <c r="F603">
        <v>0</v>
      </c>
      <c r="I603">
        <v>0</v>
      </c>
      <c r="J603" s="1">
        <v>45769</v>
      </c>
      <c r="K603" t="s">
        <v>22</v>
      </c>
      <c r="L603" t="s">
        <v>23</v>
      </c>
      <c r="M603">
        <v>-324.47000000000003</v>
      </c>
    </row>
    <row r="604" spans="1:13">
      <c r="A604">
        <v>4443</v>
      </c>
      <c r="B604" t="s">
        <v>35</v>
      </c>
      <c r="C604" t="s">
        <v>26</v>
      </c>
      <c r="D604" t="s">
        <v>52</v>
      </c>
      <c r="E604">
        <v>9</v>
      </c>
      <c r="F604">
        <v>3</v>
      </c>
      <c r="G604">
        <v>7953</v>
      </c>
      <c r="H604">
        <v>1.21</v>
      </c>
      <c r="I604">
        <v>-5010.3900000000003</v>
      </c>
      <c r="J604" s="1">
        <v>45789</v>
      </c>
      <c r="K604" t="s">
        <v>22</v>
      </c>
      <c r="L604" t="s">
        <v>23</v>
      </c>
      <c r="M604">
        <v>-665.22</v>
      </c>
    </row>
    <row r="605" spans="1:13">
      <c r="A605">
        <v>4451</v>
      </c>
      <c r="B605" t="s">
        <v>19</v>
      </c>
      <c r="C605" t="s">
        <v>26</v>
      </c>
      <c r="D605" t="s">
        <v>52</v>
      </c>
      <c r="F605">
        <v>0</v>
      </c>
      <c r="G605">
        <v>2049.73</v>
      </c>
      <c r="I605">
        <v>0</v>
      </c>
      <c r="J605" s="1">
        <v>45604</v>
      </c>
      <c r="K605" t="s">
        <v>17</v>
      </c>
      <c r="L605" t="s">
        <v>29</v>
      </c>
      <c r="M605">
        <v>2543.16</v>
      </c>
    </row>
    <row r="606" spans="1:13">
      <c r="A606">
        <v>2005</v>
      </c>
      <c r="B606" t="s">
        <v>19</v>
      </c>
      <c r="C606" t="s">
        <v>14</v>
      </c>
      <c r="D606" t="s">
        <v>34</v>
      </c>
      <c r="E606" t="s">
        <v>16</v>
      </c>
      <c r="F606">
        <v>1</v>
      </c>
      <c r="G606">
        <v>7363.96</v>
      </c>
      <c r="I606">
        <v>0</v>
      </c>
      <c r="K606" t="s">
        <v>22</v>
      </c>
      <c r="L606" t="s">
        <v>33</v>
      </c>
      <c r="M606">
        <v>1415.98</v>
      </c>
    </row>
    <row r="607" spans="1:13">
      <c r="A607">
        <v>2011</v>
      </c>
      <c r="B607" t="s">
        <v>19</v>
      </c>
      <c r="C607" t="s">
        <v>14</v>
      </c>
      <c r="D607" t="s">
        <v>34</v>
      </c>
      <c r="E607" t="s">
        <v>28</v>
      </c>
      <c r="F607">
        <v>-1</v>
      </c>
      <c r="G607">
        <v>9586.08</v>
      </c>
      <c r="I607">
        <v>0</v>
      </c>
      <c r="K607" t="s">
        <v>22</v>
      </c>
      <c r="L607" t="s">
        <v>23</v>
      </c>
      <c r="M607">
        <v>1667.08</v>
      </c>
    </row>
    <row r="608" spans="1:13">
      <c r="A608">
        <v>2028</v>
      </c>
      <c r="B608" t="s">
        <v>35</v>
      </c>
      <c r="C608" t="s">
        <v>14</v>
      </c>
      <c r="D608" t="s">
        <v>34</v>
      </c>
      <c r="E608">
        <v>12</v>
      </c>
      <c r="G608">
        <v>3270.23</v>
      </c>
      <c r="I608">
        <v>0</v>
      </c>
      <c r="K608" t="s">
        <v>22</v>
      </c>
      <c r="L608" t="s">
        <v>33</v>
      </c>
      <c r="M608">
        <v>-946.86</v>
      </c>
    </row>
    <row r="609" spans="1:13">
      <c r="A609">
        <v>2039</v>
      </c>
      <c r="B609" t="s">
        <v>19</v>
      </c>
      <c r="C609" t="s">
        <v>14</v>
      </c>
      <c r="D609" t="s">
        <v>34</v>
      </c>
      <c r="E609" t="s">
        <v>16</v>
      </c>
      <c r="G609">
        <v>2767.7</v>
      </c>
      <c r="H609">
        <v>0.63</v>
      </c>
      <c r="I609">
        <v>0</v>
      </c>
      <c r="J609" s="1">
        <v>45769</v>
      </c>
      <c r="K609" t="s">
        <v>22</v>
      </c>
      <c r="L609" t="s">
        <v>40</v>
      </c>
      <c r="M609">
        <v>-336.3</v>
      </c>
    </row>
    <row r="610" spans="1:13">
      <c r="A610">
        <v>2052</v>
      </c>
      <c r="B610" t="s">
        <v>35</v>
      </c>
      <c r="C610" t="s">
        <v>14</v>
      </c>
      <c r="D610" t="s">
        <v>34</v>
      </c>
      <c r="E610">
        <v>10</v>
      </c>
      <c r="F610">
        <v>3</v>
      </c>
      <c r="G610">
        <v>9155.9599999999991</v>
      </c>
      <c r="I610">
        <v>0</v>
      </c>
      <c r="J610" s="1">
        <v>45573</v>
      </c>
      <c r="K610" t="s">
        <v>22</v>
      </c>
      <c r="L610" t="s">
        <v>29</v>
      </c>
      <c r="M610">
        <v>2184.8000000000002</v>
      </c>
    </row>
    <row r="611" spans="1:13">
      <c r="A611">
        <v>2054</v>
      </c>
      <c r="B611" t="s">
        <v>19</v>
      </c>
      <c r="C611" t="s">
        <v>14</v>
      </c>
      <c r="D611" t="s">
        <v>34</v>
      </c>
      <c r="E611">
        <v>11</v>
      </c>
      <c r="F611">
        <v>-1</v>
      </c>
      <c r="I611">
        <v>0</v>
      </c>
      <c r="J611" s="1">
        <v>45831</v>
      </c>
      <c r="K611" t="s">
        <v>17</v>
      </c>
      <c r="L611" t="s">
        <v>25</v>
      </c>
      <c r="M611">
        <v>-549.76</v>
      </c>
    </row>
    <row r="612" spans="1:13">
      <c r="A612">
        <v>2058</v>
      </c>
      <c r="B612" t="s">
        <v>19</v>
      </c>
      <c r="C612" t="s">
        <v>14</v>
      </c>
      <c r="D612" t="s">
        <v>34</v>
      </c>
      <c r="E612">
        <v>11</v>
      </c>
      <c r="G612">
        <v>4985.92</v>
      </c>
      <c r="I612">
        <v>0</v>
      </c>
      <c r="K612" t="s">
        <v>17</v>
      </c>
      <c r="L612" t="s">
        <v>43</v>
      </c>
      <c r="M612">
        <v>361.54</v>
      </c>
    </row>
    <row r="613" spans="1:13">
      <c r="A613">
        <v>2072</v>
      </c>
      <c r="B613" t="s">
        <v>35</v>
      </c>
      <c r="C613" t="s">
        <v>14</v>
      </c>
      <c r="D613" t="s">
        <v>34</v>
      </c>
      <c r="F613">
        <v>3</v>
      </c>
      <c r="I613">
        <v>0</v>
      </c>
      <c r="K613" t="s">
        <v>22</v>
      </c>
      <c r="L613" t="s">
        <v>29</v>
      </c>
      <c r="M613">
        <v>3639.2</v>
      </c>
    </row>
    <row r="614" spans="1:13">
      <c r="A614">
        <v>2074</v>
      </c>
      <c r="B614" t="s">
        <v>35</v>
      </c>
      <c r="C614" t="s">
        <v>14</v>
      </c>
      <c r="D614" t="s">
        <v>34</v>
      </c>
      <c r="E614" t="s">
        <v>28</v>
      </c>
      <c r="F614">
        <v>-1</v>
      </c>
      <c r="H614">
        <v>0.56999999999999995</v>
      </c>
      <c r="I614">
        <v>0</v>
      </c>
      <c r="K614" t="s">
        <v>17</v>
      </c>
      <c r="L614" t="s">
        <v>43</v>
      </c>
      <c r="M614">
        <v>1958.47</v>
      </c>
    </row>
    <row r="615" spans="1:13">
      <c r="A615">
        <v>2089</v>
      </c>
      <c r="B615" t="s">
        <v>19</v>
      </c>
      <c r="C615" t="s">
        <v>14</v>
      </c>
      <c r="D615" t="s">
        <v>34</v>
      </c>
      <c r="E615" t="s">
        <v>28</v>
      </c>
      <c r="F615">
        <v>2</v>
      </c>
      <c r="G615">
        <v>6874.77</v>
      </c>
      <c r="H615">
        <v>0.6</v>
      </c>
      <c r="I615">
        <v>5499.82</v>
      </c>
      <c r="J615" s="1">
        <v>45628</v>
      </c>
      <c r="K615" t="s">
        <v>17</v>
      </c>
      <c r="L615" t="s">
        <v>25</v>
      </c>
      <c r="M615">
        <v>-1076.6600000000001</v>
      </c>
    </row>
    <row r="616" spans="1:13">
      <c r="A616">
        <v>2094</v>
      </c>
      <c r="B616" t="s">
        <v>13</v>
      </c>
      <c r="C616" t="s">
        <v>14</v>
      </c>
      <c r="D616" t="s">
        <v>34</v>
      </c>
      <c r="E616">
        <v>10</v>
      </c>
      <c r="F616">
        <v>1</v>
      </c>
      <c r="G616">
        <v>4276.3599999999997</v>
      </c>
      <c r="I616">
        <v>0</v>
      </c>
      <c r="J616" s="1">
        <v>45606</v>
      </c>
      <c r="K616" t="s">
        <v>22</v>
      </c>
      <c r="L616" t="s">
        <v>33</v>
      </c>
      <c r="M616">
        <v>2974.58</v>
      </c>
    </row>
    <row r="617" spans="1:13">
      <c r="A617">
        <v>2114</v>
      </c>
      <c r="B617" t="s">
        <v>19</v>
      </c>
      <c r="C617" t="s">
        <v>14</v>
      </c>
      <c r="D617" t="s">
        <v>34</v>
      </c>
      <c r="E617" t="s">
        <v>32</v>
      </c>
      <c r="F617">
        <v>1</v>
      </c>
      <c r="G617">
        <v>3167.33</v>
      </c>
      <c r="H617">
        <v>0.53</v>
      </c>
      <c r="I617">
        <v>1488.65</v>
      </c>
      <c r="K617" t="s">
        <v>22</v>
      </c>
      <c r="L617" t="s">
        <v>29</v>
      </c>
      <c r="M617">
        <v>1567.37</v>
      </c>
    </row>
    <row r="618" spans="1:13">
      <c r="A618">
        <v>2169</v>
      </c>
      <c r="B618" t="s">
        <v>13</v>
      </c>
      <c r="C618" t="s">
        <v>14</v>
      </c>
      <c r="D618" t="s">
        <v>34</v>
      </c>
      <c r="F618">
        <v>4</v>
      </c>
      <c r="G618">
        <v>4046.05</v>
      </c>
      <c r="H618">
        <v>0.01</v>
      </c>
      <c r="I618">
        <v>16022.36</v>
      </c>
      <c r="J618" s="1">
        <v>45640</v>
      </c>
      <c r="K618" t="s">
        <v>22</v>
      </c>
      <c r="L618" t="s">
        <v>33</v>
      </c>
      <c r="M618">
        <v>1057.58</v>
      </c>
    </row>
    <row r="619" spans="1:13">
      <c r="A619">
        <v>2206</v>
      </c>
      <c r="B619" t="s">
        <v>35</v>
      </c>
      <c r="C619" t="s">
        <v>14</v>
      </c>
      <c r="D619" t="s">
        <v>34</v>
      </c>
      <c r="E619" t="s">
        <v>16</v>
      </c>
      <c r="F619">
        <v>2</v>
      </c>
      <c r="I619">
        <v>0</v>
      </c>
      <c r="K619" t="s">
        <v>17</v>
      </c>
      <c r="L619" t="s">
        <v>33</v>
      </c>
      <c r="M619">
        <v>-524.85</v>
      </c>
    </row>
    <row r="620" spans="1:13">
      <c r="A620">
        <v>2223</v>
      </c>
      <c r="B620" t="s">
        <v>13</v>
      </c>
      <c r="C620" t="s">
        <v>14</v>
      </c>
      <c r="D620" t="s">
        <v>34</v>
      </c>
      <c r="E620" t="s">
        <v>16</v>
      </c>
      <c r="F620">
        <v>-1</v>
      </c>
      <c r="G620">
        <v>9180.15</v>
      </c>
      <c r="I620">
        <v>0</v>
      </c>
      <c r="J620" s="1">
        <v>45703</v>
      </c>
      <c r="K620" t="s">
        <v>17</v>
      </c>
      <c r="L620" t="s">
        <v>43</v>
      </c>
      <c r="M620">
        <v>799.28</v>
      </c>
    </row>
    <row r="621" spans="1:13">
      <c r="A621">
        <v>2231</v>
      </c>
      <c r="B621" t="s">
        <v>13</v>
      </c>
      <c r="C621" t="s">
        <v>14</v>
      </c>
      <c r="D621" t="s">
        <v>34</v>
      </c>
      <c r="E621">
        <v>9</v>
      </c>
      <c r="F621">
        <v>0</v>
      </c>
      <c r="H621">
        <v>1.05</v>
      </c>
      <c r="I621">
        <v>0</v>
      </c>
      <c r="J621" s="1">
        <v>45661</v>
      </c>
      <c r="K621" t="s">
        <v>17</v>
      </c>
      <c r="L621" t="s">
        <v>18</v>
      </c>
      <c r="M621">
        <v>-39.479999999999997</v>
      </c>
    </row>
    <row r="622" spans="1:13">
      <c r="A622">
        <v>2234</v>
      </c>
      <c r="B622" t="s">
        <v>35</v>
      </c>
      <c r="C622" t="s">
        <v>14</v>
      </c>
      <c r="D622" t="s">
        <v>34</v>
      </c>
      <c r="F622">
        <v>4</v>
      </c>
      <c r="G622">
        <v>6189.1</v>
      </c>
      <c r="H622">
        <v>1.1200000000000001</v>
      </c>
      <c r="I622">
        <v>-2970.77</v>
      </c>
      <c r="J622" s="1">
        <v>45647</v>
      </c>
      <c r="K622" t="s">
        <v>22</v>
      </c>
      <c r="L622" t="s">
        <v>18</v>
      </c>
      <c r="M622">
        <v>2085.62</v>
      </c>
    </row>
    <row r="623" spans="1:13">
      <c r="A623">
        <v>2249</v>
      </c>
      <c r="B623" t="s">
        <v>35</v>
      </c>
      <c r="C623" t="s">
        <v>14</v>
      </c>
      <c r="D623" t="s">
        <v>34</v>
      </c>
      <c r="E623" t="s">
        <v>16</v>
      </c>
      <c r="G623">
        <v>7730.77</v>
      </c>
      <c r="I623">
        <v>0</v>
      </c>
      <c r="J623" s="1">
        <v>45440</v>
      </c>
      <c r="K623" t="s">
        <v>17</v>
      </c>
      <c r="L623" t="s">
        <v>33</v>
      </c>
      <c r="M623">
        <v>-692.94</v>
      </c>
    </row>
    <row r="624" spans="1:13">
      <c r="A624">
        <v>2253</v>
      </c>
      <c r="B624" t="s">
        <v>35</v>
      </c>
      <c r="C624" t="s">
        <v>14</v>
      </c>
      <c r="D624" t="s">
        <v>34</v>
      </c>
      <c r="E624" t="s">
        <v>16</v>
      </c>
      <c r="F624">
        <v>0</v>
      </c>
      <c r="I624">
        <v>0</v>
      </c>
      <c r="J624" s="1">
        <v>45795</v>
      </c>
      <c r="K624" t="s">
        <v>17</v>
      </c>
      <c r="L624" t="s">
        <v>18</v>
      </c>
      <c r="M624">
        <v>1516.72</v>
      </c>
    </row>
    <row r="625" spans="1:13">
      <c r="A625">
        <v>2290</v>
      </c>
      <c r="B625" t="s">
        <v>19</v>
      </c>
      <c r="C625" t="s">
        <v>14</v>
      </c>
      <c r="D625" t="s">
        <v>34</v>
      </c>
      <c r="E625" t="s">
        <v>28</v>
      </c>
      <c r="I625">
        <v>0</v>
      </c>
      <c r="J625" s="1">
        <v>45585</v>
      </c>
      <c r="K625" t="s">
        <v>17</v>
      </c>
      <c r="L625" t="s">
        <v>43</v>
      </c>
      <c r="M625">
        <v>546.66</v>
      </c>
    </row>
    <row r="626" spans="1:13">
      <c r="A626">
        <v>2304</v>
      </c>
      <c r="B626" t="s">
        <v>35</v>
      </c>
      <c r="C626" t="s">
        <v>14</v>
      </c>
      <c r="D626" t="s">
        <v>34</v>
      </c>
      <c r="E626">
        <v>11</v>
      </c>
      <c r="I626">
        <v>0</v>
      </c>
      <c r="J626" s="1">
        <v>45624</v>
      </c>
      <c r="K626" t="s">
        <v>17</v>
      </c>
      <c r="L626" t="s">
        <v>23</v>
      </c>
      <c r="M626">
        <v>2055.87</v>
      </c>
    </row>
    <row r="627" spans="1:13">
      <c r="A627">
        <v>2026</v>
      </c>
      <c r="B627" t="s">
        <v>19</v>
      </c>
      <c r="C627" t="s">
        <v>14</v>
      </c>
      <c r="D627" t="s">
        <v>34</v>
      </c>
      <c r="E627" t="s">
        <v>16</v>
      </c>
      <c r="F627">
        <v>4</v>
      </c>
      <c r="H627">
        <v>0.26</v>
      </c>
      <c r="I627">
        <v>0</v>
      </c>
      <c r="J627" s="1">
        <v>45560</v>
      </c>
      <c r="K627" t="s">
        <v>17</v>
      </c>
      <c r="L627" t="s">
        <v>33</v>
      </c>
      <c r="M627">
        <v>495.62</v>
      </c>
    </row>
    <row r="628" spans="1:13">
      <c r="A628">
        <v>2317</v>
      </c>
      <c r="B628" t="s">
        <v>35</v>
      </c>
      <c r="C628" t="s">
        <v>14</v>
      </c>
      <c r="D628" t="s">
        <v>34</v>
      </c>
      <c r="E628" t="s">
        <v>16</v>
      </c>
      <c r="G628">
        <v>9695.44</v>
      </c>
      <c r="H628">
        <v>1.06</v>
      </c>
      <c r="I628">
        <v>0</v>
      </c>
      <c r="J628" s="1">
        <v>45548</v>
      </c>
      <c r="K628" t="s">
        <v>17</v>
      </c>
      <c r="L628" t="s">
        <v>43</v>
      </c>
      <c r="M628">
        <v>32.450000000000003</v>
      </c>
    </row>
    <row r="629" spans="1:13">
      <c r="A629">
        <v>2327</v>
      </c>
      <c r="B629" t="s">
        <v>35</v>
      </c>
      <c r="C629" t="s">
        <v>14</v>
      </c>
      <c r="D629" t="s">
        <v>34</v>
      </c>
      <c r="E629" t="s">
        <v>32</v>
      </c>
      <c r="F629">
        <v>4</v>
      </c>
      <c r="G629">
        <v>6640.67</v>
      </c>
      <c r="I629">
        <v>0</v>
      </c>
      <c r="J629" s="1">
        <v>45737</v>
      </c>
      <c r="K629" t="s">
        <v>22</v>
      </c>
      <c r="L629" t="s">
        <v>33</v>
      </c>
      <c r="M629">
        <v>3402.41</v>
      </c>
    </row>
    <row r="630" spans="1:13">
      <c r="A630">
        <v>2330</v>
      </c>
      <c r="B630" t="s">
        <v>19</v>
      </c>
      <c r="C630" t="s">
        <v>14</v>
      </c>
      <c r="D630" t="s">
        <v>34</v>
      </c>
      <c r="E630" t="s">
        <v>32</v>
      </c>
      <c r="H630">
        <v>0.06</v>
      </c>
      <c r="I630">
        <v>0</v>
      </c>
      <c r="J630" s="1">
        <v>45587</v>
      </c>
      <c r="K630" t="s">
        <v>17</v>
      </c>
      <c r="L630" t="s">
        <v>25</v>
      </c>
      <c r="M630">
        <v>-648.08000000000004</v>
      </c>
    </row>
    <row r="631" spans="1:13">
      <c r="A631">
        <v>2332</v>
      </c>
      <c r="B631" t="s">
        <v>13</v>
      </c>
      <c r="C631" t="s">
        <v>14</v>
      </c>
      <c r="D631" t="s">
        <v>34</v>
      </c>
      <c r="F631">
        <v>-1</v>
      </c>
      <c r="H631">
        <v>0.22</v>
      </c>
      <c r="I631">
        <v>0</v>
      </c>
      <c r="J631" s="1">
        <v>45488</v>
      </c>
      <c r="K631" t="s">
        <v>22</v>
      </c>
      <c r="L631" t="s">
        <v>29</v>
      </c>
      <c r="M631">
        <v>2914.06</v>
      </c>
    </row>
    <row r="632" spans="1:13">
      <c r="A632">
        <v>2347</v>
      </c>
      <c r="B632" t="s">
        <v>35</v>
      </c>
      <c r="C632" t="s">
        <v>14</v>
      </c>
      <c r="D632" t="s">
        <v>34</v>
      </c>
      <c r="E632" t="s">
        <v>28</v>
      </c>
      <c r="G632">
        <v>9653.35</v>
      </c>
      <c r="I632">
        <v>0</v>
      </c>
      <c r="J632" s="1">
        <v>45556</v>
      </c>
      <c r="K632" t="s">
        <v>22</v>
      </c>
      <c r="L632" t="s">
        <v>36</v>
      </c>
      <c r="M632">
        <v>3511.89</v>
      </c>
    </row>
    <row r="633" spans="1:13">
      <c r="A633">
        <v>2361</v>
      </c>
      <c r="B633" t="s">
        <v>13</v>
      </c>
      <c r="C633" t="s">
        <v>14</v>
      </c>
      <c r="D633" t="s">
        <v>34</v>
      </c>
      <c r="E633" t="s">
        <v>28</v>
      </c>
      <c r="F633">
        <v>0</v>
      </c>
      <c r="H633">
        <v>1.06</v>
      </c>
      <c r="I633">
        <v>0</v>
      </c>
      <c r="J633" s="1">
        <v>45503</v>
      </c>
      <c r="K633" t="s">
        <v>22</v>
      </c>
      <c r="L633" t="s">
        <v>25</v>
      </c>
      <c r="M633">
        <v>1302.98</v>
      </c>
    </row>
    <row r="634" spans="1:13">
      <c r="A634">
        <v>2371</v>
      </c>
      <c r="B634" t="s">
        <v>13</v>
      </c>
      <c r="C634" t="s">
        <v>14</v>
      </c>
      <c r="D634" t="s">
        <v>34</v>
      </c>
      <c r="F634">
        <v>1</v>
      </c>
      <c r="H634">
        <v>0.05</v>
      </c>
      <c r="I634">
        <v>0</v>
      </c>
      <c r="J634" s="1">
        <v>45762</v>
      </c>
      <c r="K634" t="s">
        <v>17</v>
      </c>
      <c r="L634" t="s">
        <v>43</v>
      </c>
      <c r="M634">
        <v>3424.65</v>
      </c>
    </row>
    <row r="635" spans="1:13">
      <c r="A635">
        <v>2413</v>
      </c>
      <c r="B635" t="s">
        <v>35</v>
      </c>
      <c r="C635" t="s">
        <v>14</v>
      </c>
      <c r="D635" t="s">
        <v>34</v>
      </c>
      <c r="E635" t="s">
        <v>32</v>
      </c>
      <c r="F635">
        <v>3</v>
      </c>
      <c r="G635">
        <v>7005.67</v>
      </c>
      <c r="H635">
        <v>0.15</v>
      </c>
      <c r="I635">
        <v>17864.46</v>
      </c>
      <c r="K635" t="s">
        <v>22</v>
      </c>
      <c r="L635" t="s">
        <v>43</v>
      </c>
      <c r="M635">
        <v>2329.98</v>
      </c>
    </row>
    <row r="636" spans="1:13">
      <c r="A636">
        <v>2025</v>
      </c>
      <c r="B636" t="s">
        <v>13</v>
      </c>
      <c r="C636" t="s">
        <v>14</v>
      </c>
      <c r="D636" t="s">
        <v>34</v>
      </c>
      <c r="E636">
        <v>11</v>
      </c>
      <c r="G636">
        <v>4554.97</v>
      </c>
      <c r="I636">
        <v>0</v>
      </c>
      <c r="J636" s="1">
        <v>45721</v>
      </c>
      <c r="K636" t="s">
        <v>22</v>
      </c>
      <c r="L636" t="s">
        <v>40</v>
      </c>
      <c r="M636">
        <v>2802.1</v>
      </c>
    </row>
    <row r="637" spans="1:13">
      <c r="A637">
        <v>2533</v>
      </c>
      <c r="B637" t="s">
        <v>19</v>
      </c>
      <c r="C637" t="s">
        <v>14</v>
      </c>
      <c r="D637" t="s">
        <v>34</v>
      </c>
      <c r="E637" t="s">
        <v>28</v>
      </c>
      <c r="H637">
        <v>1.02</v>
      </c>
      <c r="I637">
        <v>0</v>
      </c>
      <c r="J637" s="1">
        <v>45322</v>
      </c>
      <c r="K637" t="s">
        <v>17</v>
      </c>
      <c r="L637" t="s">
        <v>25</v>
      </c>
      <c r="M637">
        <v>2155.46</v>
      </c>
    </row>
    <row r="638" spans="1:13">
      <c r="A638">
        <v>2549</v>
      </c>
      <c r="B638" t="s">
        <v>35</v>
      </c>
      <c r="C638" t="s">
        <v>14</v>
      </c>
      <c r="D638" t="s">
        <v>34</v>
      </c>
      <c r="E638" t="s">
        <v>32</v>
      </c>
      <c r="G638">
        <v>4366.09</v>
      </c>
      <c r="I638">
        <v>0</v>
      </c>
      <c r="K638" t="s">
        <v>22</v>
      </c>
      <c r="L638" t="s">
        <v>33</v>
      </c>
      <c r="M638">
        <v>1696.1</v>
      </c>
    </row>
    <row r="639" spans="1:13">
      <c r="A639">
        <v>2554</v>
      </c>
      <c r="B639" t="s">
        <v>19</v>
      </c>
      <c r="C639" t="s">
        <v>14</v>
      </c>
      <c r="D639" t="s">
        <v>34</v>
      </c>
      <c r="E639" t="s">
        <v>16</v>
      </c>
      <c r="F639">
        <v>1</v>
      </c>
      <c r="G639">
        <v>6755.56</v>
      </c>
      <c r="I639">
        <v>0</v>
      </c>
      <c r="J639" s="1">
        <v>45670</v>
      </c>
      <c r="K639" t="s">
        <v>22</v>
      </c>
      <c r="L639" t="s">
        <v>18</v>
      </c>
      <c r="M639">
        <v>1002.19</v>
      </c>
    </row>
    <row r="640" spans="1:13">
      <c r="A640">
        <v>2580</v>
      </c>
      <c r="B640" t="s">
        <v>13</v>
      </c>
      <c r="C640" t="s">
        <v>14</v>
      </c>
      <c r="D640" t="s">
        <v>34</v>
      </c>
      <c r="E640" t="s">
        <v>16</v>
      </c>
      <c r="F640">
        <v>1</v>
      </c>
      <c r="G640">
        <v>2749.79</v>
      </c>
      <c r="I640">
        <v>0</v>
      </c>
      <c r="J640" s="1">
        <v>45632</v>
      </c>
      <c r="K640" t="s">
        <v>22</v>
      </c>
      <c r="L640" t="s">
        <v>43</v>
      </c>
      <c r="M640">
        <v>2978.85</v>
      </c>
    </row>
    <row r="641" spans="1:13">
      <c r="A641">
        <v>2599</v>
      </c>
      <c r="B641" t="s">
        <v>13</v>
      </c>
      <c r="C641" t="s">
        <v>14</v>
      </c>
      <c r="D641" t="s">
        <v>34</v>
      </c>
      <c r="E641">
        <v>12</v>
      </c>
      <c r="F641">
        <v>4</v>
      </c>
      <c r="I641">
        <v>0</v>
      </c>
      <c r="K641" t="s">
        <v>22</v>
      </c>
      <c r="L641" t="s">
        <v>40</v>
      </c>
      <c r="M641">
        <v>-562.30999999999995</v>
      </c>
    </row>
    <row r="642" spans="1:13">
      <c r="A642">
        <v>2612</v>
      </c>
      <c r="B642" t="s">
        <v>19</v>
      </c>
      <c r="C642" t="s">
        <v>14</v>
      </c>
      <c r="D642" t="s">
        <v>34</v>
      </c>
      <c r="E642" t="s">
        <v>16</v>
      </c>
      <c r="F642">
        <v>0</v>
      </c>
      <c r="I642">
        <v>0</v>
      </c>
      <c r="J642" s="1">
        <v>45148</v>
      </c>
      <c r="K642" t="s">
        <v>22</v>
      </c>
      <c r="L642" t="s">
        <v>25</v>
      </c>
      <c r="M642">
        <v>507.1</v>
      </c>
    </row>
    <row r="643" spans="1:13">
      <c r="A643">
        <v>2620</v>
      </c>
      <c r="B643" t="s">
        <v>13</v>
      </c>
      <c r="C643" t="s">
        <v>14</v>
      </c>
      <c r="D643" t="s">
        <v>34</v>
      </c>
      <c r="E643" t="s">
        <v>32</v>
      </c>
      <c r="F643">
        <v>0</v>
      </c>
      <c r="I643">
        <v>0</v>
      </c>
      <c r="K643" t="s">
        <v>17</v>
      </c>
      <c r="L643" t="s">
        <v>23</v>
      </c>
      <c r="M643">
        <v>3874.67</v>
      </c>
    </row>
    <row r="644" spans="1:13">
      <c r="A644">
        <v>2625</v>
      </c>
      <c r="B644" t="s">
        <v>13</v>
      </c>
      <c r="C644" t="s">
        <v>14</v>
      </c>
      <c r="D644" t="s">
        <v>34</v>
      </c>
      <c r="E644" t="s">
        <v>16</v>
      </c>
      <c r="F644">
        <v>-1</v>
      </c>
      <c r="G644">
        <v>6815.44</v>
      </c>
      <c r="I644">
        <v>0</v>
      </c>
      <c r="J644" s="1">
        <v>45693</v>
      </c>
      <c r="K644" t="s">
        <v>17</v>
      </c>
      <c r="L644" t="s">
        <v>29</v>
      </c>
      <c r="M644">
        <v>3874.57</v>
      </c>
    </row>
    <row r="645" spans="1:13">
      <c r="A645">
        <v>2660</v>
      </c>
      <c r="B645" t="s">
        <v>35</v>
      </c>
      <c r="C645" t="s">
        <v>14</v>
      </c>
      <c r="D645" t="s">
        <v>34</v>
      </c>
      <c r="I645">
        <v>0</v>
      </c>
      <c r="J645" s="1">
        <v>45597</v>
      </c>
      <c r="K645" t="s">
        <v>22</v>
      </c>
      <c r="L645" t="s">
        <v>29</v>
      </c>
      <c r="M645">
        <v>2519.25</v>
      </c>
    </row>
    <row r="646" spans="1:13">
      <c r="A646">
        <v>2669</v>
      </c>
      <c r="B646" t="s">
        <v>19</v>
      </c>
      <c r="C646" t="s">
        <v>14</v>
      </c>
      <c r="D646" t="s">
        <v>34</v>
      </c>
      <c r="E646" t="s">
        <v>32</v>
      </c>
      <c r="H646">
        <v>0.51</v>
      </c>
      <c r="I646">
        <v>0</v>
      </c>
      <c r="K646" t="s">
        <v>22</v>
      </c>
      <c r="L646" t="s">
        <v>29</v>
      </c>
      <c r="M646">
        <v>1737.23</v>
      </c>
    </row>
    <row r="647" spans="1:13">
      <c r="A647">
        <v>2679</v>
      </c>
      <c r="B647" t="s">
        <v>35</v>
      </c>
      <c r="C647" t="s">
        <v>14</v>
      </c>
      <c r="D647" t="s">
        <v>34</v>
      </c>
      <c r="E647" t="s">
        <v>16</v>
      </c>
      <c r="G647">
        <v>2758.08</v>
      </c>
      <c r="H647">
        <v>0.04</v>
      </c>
      <c r="I647">
        <v>0</v>
      </c>
      <c r="J647" s="1">
        <v>45478</v>
      </c>
      <c r="K647" t="s">
        <v>17</v>
      </c>
      <c r="L647" t="s">
        <v>36</v>
      </c>
      <c r="M647">
        <v>2447.58</v>
      </c>
    </row>
    <row r="648" spans="1:13">
      <c r="A648">
        <v>2721</v>
      </c>
      <c r="B648" t="s">
        <v>13</v>
      </c>
      <c r="C648" t="s">
        <v>14</v>
      </c>
      <c r="D648" t="s">
        <v>34</v>
      </c>
      <c r="E648" t="s">
        <v>28</v>
      </c>
      <c r="F648">
        <v>0</v>
      </c>
      <c r="I648">
        <v>0</v>
      </c>
      <c r="J648" s="1">
        <v>45241</v>
      </c>
      <c r="K648" t="s">
        <v>17</v>
      </c>
      <c r="L648" t="s">
        <v>36</v>
      </c>
      <c r="M648">
        <v>1275.23</v>
      </c>
    </row>
    <row r="649" spans="1:13">
      <c r="A649">
        <v>2724</v>
      </c>
      <c r="B649" t="s">
        <v>19</v>
      </c>
      <c r="C649" t="s">
        <v>14</v>
      </c>
      <c r="D649" t="s">
        <v>34</v>
      </c>
      <c r="E649" t="s">
        <v>28</v>
      </c>
      <c r="G649">
        <v>8007.22</v>
      </c>
      <c r="I649">
        <v>0</v>
      </c>
      <c r="J649" s="1">
        <v>45673</v>
      </c>
      <c r="K649" t="s">
        <v>17</v>
      </c>
      <c r="L649" t="s">
        <v>33</v>
      </c>
      <c r="M649">
        <v>1190.2</v>
      </c>
    </row>
    <row r="650" spans="1:13">
      <c r="A650">
        <v>2726</v>
      </c>
      <c r="B650" t="s">
        <v>19</v>
      </c>
      <c r="C650" t="s">
        <v>14</v>
      </c>
      <c r="D650" t="s">
        <v>34</v>
      </c>
      <c r="H650">
        <v>0.48</v>
      </c>
      <c r="I650">
        <v>0</v>
      </c>
      <c r="J650" s="1">
        <v>45523</v>
      </c>
      <c r="K650" t="s">
        <v>22</v>
      </c>
      <c r="L650" t="s">
        <v>29</v>
      </c>
      <c r="M650">
        <v>1392.27</v>
      </c>
    </row>
    <row r="651" spans="1:13">
      <c r="A651">
        <v>2729</v>
      </c>
      <c r="B651" t="s">
        <v>13</v>
      </c>
      <c r="C651" t="s">
        <v>14</v>
      </c>
      <c r="D651" t="s">
        <v>34</v>
      </c>
      <c r="G651">
        <v>6383.55</v>
      </c>
      <c r="I651">
        <v>0</v>
      </c>
      <c r="J651" s="1">
        <v>45776</v>
      </c>
      <c r="K651" t="s">
        <v>22</v>
      </c>
      <c r="L651" t="s">
        <v>33</v>
      </c>
      <c r="M651">
        <v>2079.06</v>
      </c>
    </row>
    <row r="652" spans="1:13">
      <c r="A652">
        <v>2776</v>
      </c>
      <c r="B652" t="s">
        <v>35</v>
      </c>
      <c r="C652" t="s">
        <v>14</v>
      </c>
      <c r="D652" t="s">
        <v>34</v>
      </c>
      <c r="E652" t="s">
        <v>28</v>
      </c>
      <c r="I652">
        <v>0</v>
      </c>
      <c r="J652" s="1">
        <v>45733</v>
      </c>
      <c r="K652" t="s">
        <v>22</v>
      </c>
      <c r="L652" t="s">
        <v>25</v>
      </c>
      <c r="M652">
        <v>1143.68</v>
      </c>
    </row>
    <row r="653" spans="1:13">
      <c r="A653">
        <v>2815</v>
      </c>
      <c r="B653" t="s">
        <v>13</v>
      </c>
      <c r="C653" t="s">
        <v>14</v>
      </c>
      <c r="D653" t="s">
        <v>34</v>
      </c>
      <c r="E653" t="s">
        <v>28</v>
      </c>
      <c r="F653">
        <v>0</v>
      </c>
      <c r="H653">
        <v>1.1599999999999999</v>
      </c>
      <c r="I653">
        <v>0</v>
      </c>
      <c r="K653" t="s">
        <v>17</v>
      </c>
      <c r="L653" t="s">
        <v>43</v>
      </c>
      <c r="M653">
        <v>3281.98</v>
      </c>
    </row>
    <row r="654" spans="1:13">
      <c r="A654">
        <v>2833</v>
      </c>
      <c r="B654" t="s">
        <v>19</v>
      </c>
      <c r="C654" t="s">
        <v>14</v>
      </c>
      <c r="D654" t="s">
        <v>34</v>
      </c>
      <c r="E654" t="s">
        <v>32</v>
      </c>
      <c r="F654">
        <v>4</v>
      </c>
      <c r="G654">
        <v>2224.9</v>
      </c>
      <c r="I654">
        <v>0</v>
      </c>
      <c r="J654" s="1">
        <v>45676</v>
      </c>
      <c r="K654" t="s">
        <v>17</v>
      </c>
      <c r="L654" t="s">
        <v>29</v>
      </c>
      <c r="M654">
        <v>-16.04</v>
      </c>
    </row>
    <row r="655" spans="1:13">
      <c r="A655">
        <v>2834</v>
      </c>
      <c r="B655" t="s">
        <v>13</v>
      </c>
      <c r="C655" t="s">
        <v>14</v>
      </c>
      <c r="D655" t="s">
        <v>34</v>
      </c>
      <c r="E655" t="s">
        <v>16</v>
      </c>
      <c r="F655">
        <v>-1</v>
      </c>
      <c r="G655">
        <v>9544.08</v>
      </c>
      <c r="I655">
        <v>0</v>
      </c>
      <c r="J655" s="1">
        <v>45540</v>
      </c>
      <c r="K655" t="s">
        <v>22</v>
      </c>
      <c r="L655" t="s">
        <v>43</v>
      </c>
      <c r="M655">
        <v>575.58000000000004</v>
      </c>
    </row>
    <row r="656" spans="1:13">
      <c r="A656">
        <v>2871</v>
      </c>
      <c r="B656" t="s">
        <v>35</v>
      </c>
      <c r="C656" t="s">
        <v>14</v>
      </c>
      <c r="D656" t="s">
        <v>34</v>
      </c>
      <c r="E656" t="s">
        <v>16</v>
      </c>
      <c r="F656">
        <v>1</v>
      </c>
      <c r="G656">
        <v>2294.09</v>
      </c>
      <c r="I656">
        <v>0</v>
      </c>
      <c r="J656" s="1">
        <v>45860</v>
      </c>
      <c r="K656" t="s">
        <v>22</v>
      </c>
      <c r="L656" t="s">
        <v>36</v>
      </c>
      <c r="M656">
        <v>1002.21</v>
      </c>
    </row>
    <row r="657" spans="1:13">
      <c r="A657">
        <v>2910</v>
      </c>
      <c r="B657" t="s">
        <v>13</v>
      </c>
      <c r="C657" t="s">
        <v>14</v>
      </c>
      <c r="D657" t="s">
        <v>34</v>
      </c>
      <c r="E657">
        <v>9</v>
      </c>
      <c r="H657">
        <v>0.49</v>
      </c>
      <c r="I657">
        <v>0</v>
      </c>
      <c r="J657" s="1">
        <v>45762</v>
      </c>
      <c r="K657" t="s">
        <v>22</v>
      </c>
      <c r="L657" t="s">
        <v>18</v>
      </c>
      <c r="M657">
        <v>1818.49</v>
      </c>
    </row>
    <row r="658" spans="1:13">
      <c r="A658">
        <v>2927</v>
      </c>
      <c r="B658" t="s">
        <v>35</v>
      </c>
      <c r="C658" t="s">
        <v>14</v>
      </c>
      <c r="D658" t="s">
        <v>34</v>
      </c>
      <c r="E658" t="s">
        <v>28</v>
      </c>
      <c r="G658">
        <v>6316.75</v>
      </c>
      <c r="I658">
        <v>0</v>
      </c>
      <c r="K658" t="s">
        <v>22</v>
      </c>
      <c r="L658" t="s">
        <v>25</v>
      </c>
      <c r="M658">
        <v>1560.89</v>
      </c>
    </row>
    <row r="659" spans="1:13">
      <c r="A659">
        <v>2936</v>
      </c>
      <c r="B659" t="s">
        <v>19</v>
      </c>
      <c r="C659" t="s">
        <v>14</v>
      </c>
      <c r="D659" t="s">
        <v>34</v>
      </c>
      <c r="E659" t="s">
        <v>32</v>
      </c>
      <c r="F659">
        <v>1</v>
      </c>
      <c r="G659">
        <v>6496.58</v>
      </c>
      <c r="H659">
        <v>0.28999999999999998</v>
      </c>
      <c r="I659">
        <v>4612.57</v>
      </c>
      <c r="J659" s="1">
        <v>45504</v>
      </c>
      <c r="K659" t="s">
        <v>22</v>
      </c>
      <c r="L659" t="s">
        <v>29</v>
      </c>
      <c r="M659">
        <v>1933.1</v>
      </c>
    </row>
    <row r="660" spans="1:13">
      <c r="A660">
        <v>2942</v>
      </c>
      <c r="B660" t="s">
        <v>19</v>
      </c>
      <c r="C660" t="s">
        <v>14</v>
      </c>
      <c r="D660" t="s">
        <v>34</v>
      </c>
      <c r="E660">
        <v>10</v>
      </c>
      <c r="F660">
        <v>4</v>
      </c>
      <c r="G660">
        <v>5222.3900000000003</v>
      </c>
      <c r="H660">
        <v>0.56999999999999995</v>
      </c>
      <c r="I660">
        <v>8982.51</v>
      </c>
      <c r="J660" s="1">
        <v>45763</v>
      </c>
      <c r="K660" t="s">
        <v>17</v>
      </c>
      <c r="L660" t="s">
        <v>36</v>
      </c>
      <c r="M660">
        <v>-68.53</v>
      </c>
    </row>
    <row r="661" spans="1:13">
      <c r="A661">
        <v>2954</v>
      </c>
      <c r="B661" t="s">
        <v>19</v>
      </c>
      <c r="C661" t="s">
        <v>14</v>
      </c>
      <c r="D661" t="s">
        <v>34</v>
      </c>
      <c r="E661" t="s">
        <v>28</v>
      </c>
      <c r="F661">
        <v>-1</v>
      </c>
      <c r="G661">
        <v>4709.79</v>
      </c>
      <c r="I661">
        <v>0</v>
      </c>
      <c r="K661" t="s">
        <v>22</v>
      </c>
      <c r="L661" t="s">
        <v>29</v>
      </c>
      <c r="M661">
        <v>3397.29</v>
      </c>
    </row>
    <row r="662" spans="1:13">
      <c r="A662">
        <v>2963</v>
      </c>
      <c r="B662" t="s">
        <v>13</v>
      </c>
      <c r="C662" t="s">
        <v>14</v>
      </c>
      <c r="D662" t="s">
        <v>34</v>
      </c>
      <c r="E662" t="s">
        <v>32</v>
      </c>
      <c r="I662">
        <v>0</v>
      </c>
      <c r="J662" s="1">
        <v>45818</v>
      </c>
      <c r="K662" t="s">
        <v>22</v>
      </c>
      <c r="L662" t="s">
        <v>18</v>
      </c>
      <c r="M662">
        <v>1172.3900000000001</v>
      </c>
    </row>
    <row r="663" spans="1:13">
      <c r="A663">
        <v>2966</v>
      </c>
      <c r="B663" t="s">
        <v>13</v>
      </c>
      <c r="C663" t="s">
        <v>14</v>
      </c>
      <c r="D663" t="s">
        <v>34</v>
      </c>
      <c r="E663">
        <v>8</v>
      </c>
      <c r="F663">
        <v>3</v>
      </c>
      <c r="I663">
        <v>0</v>
      </c>
      <c r="J663" s="1">
        <v>45715</v>
      </c>
      <c r="K663" t="s">
        <v>17</v>
      </c>
      <c r="L663" t="s">
        <v>29</v>
      </c>
      <c r="M663">
        <v>333.36</v>
      </c>
    </row>
    <row r="664" spans="1:13">
      <c r="A664">
        <v>2968</v>
      </c>
      <c r="B664" t="s">
        <v>13</v>
      </c>
      <c r="C664" t="s">
        <v>14</v>
      </c>
      <c r="D664" t="s">
        <v>34</v>
      </c>
      <c r="E664" t="s">
        <v>32</v>
      </c>
      <c r="G664">
        <v>5283.1</v>
      </c>
      <c r="I664">
        <v>0</v>
      </c>
      <c r="J664" s="1">
        <v>45681</v>
      </c>
      <c r="K664" t="s">
        <v>22</v>
      </c>
      <c r="L664" t="s">
        <v>36</v>
      </c>
      <c r="M664">
        <v>575.73</v>
      </c>
    </row>
    <row r="665" spans="1:13">
      <c r="A665">
        <v>2998</v>
      </c>
      <c r="B665" t="s">
        <v>19</v>
      </c>
      <c r="C665" t="s">
        <v>14</v>
      </c>
      <c r="D665" t="s">
        <v>34</v>
      </c>
      <c r="G665">
        <v>8835.27</v>
      </c>
      <c r="H665">
        <v>0.76</v>
      </c>
      <c r="I665">
        <v>0</v>
      </c>
      <c r="J665" s="1">
        <v>45813</v>
      </c>
      <c r="K665" t="s">
        <v>17</v>
      </c>
      <c r="L665" t="s">
        <v>33</v>
      </c>
      <c r="M665">
        <v>1637.2</v>
      </c>
    </row>
    <row r="666" spans="1:13">
      <c r="A666">
        <v>3035</v>
      </c>
      <c r="B666" t="s">
        <v>13</v>
      </c>
      <c r="C666" t="s">
        <v>14</v>
      </c>
      <c r="D666" t="s">
        <v>34</v>
      </c>
      <c r="E666">
        <v>12</v>
      </c>
      <c r="F666">
        <v>4</v>
      </c>
      <c r="G666">
        <v>9625.4699999999993</v>
      </c>
      <c r="I666">
        <v>0</v>
      </c>
      <c r="K666" t="s">
        <v>22</v>
      </c>
      <c r="L666" t="s">
        <v>40</v>
      </c>
      <c r="M666">
        <v>-419.24</v>
      </c>
    </row>
    <row r="667" spans="1:13">
      <c r="A667">
        <v>3072</v>
      </c>
      <c r="B667" t="s">
        <v>35</v>
      </c>
      <c r="C667" t="s">
        <v>14</v>
      </c>
      <c r="D667" t="s">
        <v>34</v>
      </c>
      <c r="E667">
        <v>9</v>
      </c>
      <c r="I667">
        <v>0</v>
      </c>
      <c r="J667" s="1">
        <v>45530</v>
      </c>
      <c r="K667" t="s">
        <v>22</v>
      </c>
      <c r="L667" t="s">
        <v>25</v>
      </c>
      <c r="M667">
        <v>2621.5</v>
      </c>
    </row>
    <row r="668" spans="1:13">
      <c r="A668">
        <v>3081</v>
      </c>
      <c r="B668" t="s">
        <v>13</v>
      </c>
      <c r="C668" t="s">
        <v>14</v>
      </c>
      <c r="D668" t="s">
        <v>34</v>
      </c>
      <c r="E668">
        <v>6</v>
      </c>
      <c r="G668">
        <v>8442.39</v>
      </c>
      <c r="I668">
        <v>0</v>
      </c>
      <c r="J668" s="1">
        <v>45698</v>
      </c>
      <c r="K668" t="s">
        <v>22</v>
      </c>
      <c r="L668" t="s">
        <v>25</v>
      </c>
      <c r="M668">
        <v>3126.66</v>
      </c>
    </row>
    <row r="669" spans="1:13">
      <c r="A669">
        <v>3121</v>
      </c>
      <c r="B669" t="s">
        <v>13</v>
      </c>
      <c r="C669" t="s">
        <v>14</v>
      </c>
      <c r="D669" t="s">
        <v>34</v>
      </c>
      <c r="E669">
        <v>8</v>
      </c>
      <c r="G669">
        <v>2514</v>
      </c>
      <c r="H669">
        <v>0.69</v>
      </c>
      <c r="I669">
        <v>0</v>
      </c>
      <c r="J669" s="1">
        <v>45722</v>
      </c>
      <c r="K669" t="s">
        <v>17</v>
      </c>
      <c r="L669" t="s">
        <v>43</v>
      </c>
      <c r="M669">
        <v>1345.4</v>
      </c>
    </row>
    <row r="670" spans="1:13">
      <c r="A670">
        <v>3143</v>
      </c>
      <c r="B670" t="s">
        <v>35</v>
      </c>
      <c r="C670" t="s">
        <v>14</v>
      </c>
      <c r="D670" t="s">
        <v>34</v>
      </c>
      <c r="E670">
        <v>7</v>
      </c>
      <c r="F670">
        <v>3</v>
      </c>
      <c r="G670">
        <v>3938.59</v>
      </c>
      <c r="H670">
        <v>0.98</v>
      </c>
      <c r="I670">
        <v>236.32</v>
      </c>
      <c r="J670" s="1">
        <v>45527</v>
      </c>
      <c r="K670" t="s">
        <v>17</v>
      </c>
      <c r="L670" t="s">
        <v>25</v>
      </c>
      <c r="M670">
        <v>635.39</v>
      </c>
    </row>
    <row r="671" spans="1:13">
      <c r="A671">
        <v>3170</v>
      </c>
      <c r="B671" t="s">
        <v>35</v>
      </c>
      <c r="C671" t="s">
        <v>14</v>
      </c>
      <c r="D671" t="s">
        <v>34</v>
      </c>
      <c r="E671" t="s">
        <v>28</v>
      </c>
      <c r="I671">
        <v>0</v>
      </c>
      <c r="J671" s="1">
        <v>45792</v>
      </c>
      <c r="K671" t="s">
        <v>17</v>
      </c>
      <c r="L671" t="s">
        <v>29</v>
      </c>
      <c r="M671">
        <v>-367.73</v>
      </c>
    </row>
    <row r="672" spans="1:13">
      <c r="A672">
        <v>3201</v>
      </c>
      <c r="B672" t="s">
        <v>19</v>
      </c>
      <c r="C672" t="s">
        <v>14</v>
      </c>
      <c r="D672" t="s">
        <v>34</v>
      </c>
      <c r="E672" t="s">
        <v>28</v>
      </c>
      <c r="G672">
        <v>9608.99</v>
      </c>
      <c r="I672">
        <v>0</v>
      </c>
      <c r="K672" t="s">
        <v>22</v>
      </c>
      <c r="L672" t="s">
        <v>25</v>
      </c>
      <c r="M672">
        <v>2866.39</v>
      </c>
    </row>
    <row r="673" spans="1:13">
      <c r="A673">
        <v>3209</v>
      </c>
      <c r="B673" t="s">
        <v>19</v>
      </c>
      <c r="C673" t="s">
        <v>14</v>
      </c>
      <c r="D673" t="s">
        <v>34</v>
      </c>
      <c r="E673" t="s">
        <v>16</v>
      </c>
      <c r="H673">
        <v>0.17</v>
      </c>
      <c r="I673">
        <v>0</v>
      </c>
      <c r="J673" s="1">
        <v>45524</v>
      </c>
      <c r="K673" t="s">
        <v>22</v>
      </c>
      <c r="L673" t="s">
        <v>18</v>
      </c>
      <c r="M673">
        <v>1986.27</v>
      </c>
    </row>
    <row r="674" spans="1:13">
      <c r="A674">
        <v>2006</v>
      </c>
      <c r="B674" t="s">
        <v>13</v>
      </c>
      <c r="C674" t="s">
        <v>14</v>
      </c>
      <c r="D674" t="s">
        <v>34</v>
      </c>
      <c r="E674">
        <v>7</v>
      </c>
      <c r="F674">
        <v>3</v>
      </c>
      <c r="I674">
        <v>0</v>
      </c>
      <c r="K674" t="s">
        <v>22</v>
      </c>
      <c r="L674" t="s">
        <v>33</v>
      </c>
      <c r="M674">
        <v>-573.17999999999995</v>
      </c>
    </row>
    <row r="675" spans="1:13">
      <c r="A675">
        <v>3318</v>
      </c>
      <c r="B675" t="s">
        <v>35</v>
      </c>
      <c r="C675" t="s">
        <v>14</v>
      </c>
      <c r="D675" t="s">
        <v>34</v>
      </c>
      <c r="E675" t="s">
        <v>32</v>
      </c>
      <c r="I675">
        <v>0</v>
      </c>
      <c r="J675" s="1">
        <v>45758</v>
      </c>
      <c r="K675" t="s">
        <v>17</v>
      </c>
      <c r="L675" t="s">
        <v>33</v>
      </c>
      <c r="M675">
        <v>1096.06</v>
      </c>
    </row>
    <row r="676" spans="1:13">
      <c r="A676">
        <v>3327</v>
      </c>
      <c r="B676" t="s">
        <v>35</v>
      </c>
      <c r="C676" t="s">
        <v>14</v>
      </c>
      <c r="D676" t="s">
        <v>34</v>
      </c>
      <c r="E676">
        <v>12</v>
      </c>
      <c r="F676">
        <v>3</v>
      </c>
      <c r="I676">
        <v>0</v>
      </c>
      <c r="J676" s="1">
        <v>45726</v>
      </c>
      <c r="K676" t="s">
        <v>17</v>
      </c>
      <c r="L676" t="s">
        <v>18</v>
      </c>
      <c r="M676">
        <v>-1155.6099999999999</v>
      </c>
    </row>
    <row r="677" spans="1:13">
      <c r="A677">
        <v>3357</v>
      </c>
      <c r="B677" t="s">
        <v>13</v>
      </c>
      <c r="C677" t="s">
        <v>14</v>
      </c>
      <c r="D677" t="s">
        <v>34</v>
      </c>
      <c r="E677" t="s">
        <v>16</v>
      </c>
      <c r="F677">
        <v>4</v>
      </c>
      <c r="G677">
        <v>6206.45</v>
      </c>
      <c r="H677">
        <v>0.5</v>
      </c>
      <c r="I677">
        <v>12412.9</v>
      </c>
      <c r="J677" s="1">
        <v>45752</v>
      </c>
      <c r="K677" t="s">
        <v>17</v>
      </c>
      <c r="L677" t="s">
        <v>33</v>
      </c>
      <c r="M677">
        <v>678.42</v>
      </c>
    </row>
    <row r="678" spans="1:13">
      <c r="A678">
        <v>3368</v>
      </c>
      <c r="B678" t="s">
        <v>19</v>
      </c>
      <c r="C678" t="s">
        <v>14</v>
      </c>
      <c r="D678" t="s">
        <v>34</v>
      </c>
      <c r="E678" t="s">
        <v>16</v>
      </c>
      <c r="I678">
        <v>0</v>
      </c>
      <c r="J678" s="1">
        <v>45761</v>
      </c>
      <c r="K678" t="s">
        <v>22</v>
      </c>
      <c r="L678" t="s">
        <v>33</v>
      </c>
      <c r="M678">
        <v>2027.47</v>
      </c>
    </row>
    <row r="679" spans="1:13">
      <c r="A679">
        <v>3371</v>
      </c>
      <c r="B679" t="s">
        <v>35</v>
      </c>
      <c r="C679" t="s">
        <v>14</v>
      </c>
      <c r="D679" t="s">
        <v>34</v>
      </c>
      <c r="E679" t="s">
        <v>32</v>
      </c>
      <c r="F679">
        <v>1</v>
      </c>
      <c r="G679">
        <v>2636.01</v>
      </c>
      <c r="I679">
        <v>0</v>
      </c>
      <c r="J679" s="1">
        <v>45773</v>
      </c>
      <c r="K679" t="s">
        <v>22</v>
      </c>
      <c r="L679" t="s">
        <v>33</v>
      </c>
      <c r="M679">
        <v>2255.4299999999998</v>
      </c>
    </row>
    <row r="680" spans="1:13">
      <c r="A680">
        <v>3374</v>
      </c>
      <c r="B680" t="s">
        <v>35</v>
      </c>
      <c r="C680" t="s">
        <v>14</v>
      </c>
      <c r="D680" t="s">
        <v>34</v>
      </c>
      <c r="E680" t="s">
        <v>16</v>
      </c>
      <c r="F680">
        <v>4</v>
      </c>
      <c r="G680">
        <v>4500.96</v>
      </c>
      <c r="I680">
        <v>0</v>
      </c>
      <c r="J680" s="1">
        <v>45642</v>
      </c>
      <c r="K680" t="s">
        <v>17</v>
      </c>
      <c r="L680" t="s">
        <v>29</v>
      </c>
      <c r="M680">
        <v>1905.25</v>
      </c>
    </row>
    <row r="681" spans="1:13">
      <c r="A681">
        <v>3403</v>
      </c>
      <c r="B681" t="s">
        <v>13</v>
      </c>
      <c r="C681" t="s">
        <v>14</v>
      </c>
      <c r="D681" t="s">
        <v>34</v>
      </c>
      <c r="E681" t="s">
        <v>16</v>
      </c>
      <c r="I681">
        <v>0</v>
      </c>
      <c r="J681" s="1">
        <v>45595</v>
      </c>
      <c r="K681" t="s">
        <v>22</v>
      </c>
      <c r="L681" t="s">
        <v>29</v>
      </c>
      <c r="M681">
        <v>-200.19</v>
      </c>
    </row>
    <row r="682" spans="1:13">
      <c r="A682">
        <v>3412</v>
      </c>
      <c r="B682" t="s">
        <v>35</v>
      </c>
      <c r="C682" t="s">
        <v>14</v>
      </c>
      <c r="D682" t="s">
        <v>34</v>
      </c>
      <c r="E682" t="s">
        <v>32</v>
      </c>
      <c r="G682">
        <v>6983.68</v>
      </c>
      <c r="I682">
        <v>0</v>
      </c>
      <c r="K682" t="s">
        <v>17</v>
      </c>
      <c r="L682" t="s">
        <v>40</v>
      </c>
      <c r="M682">
        <v>2789.29</v>
      </c>
    </row>
    <row r="683" spans="1:13">
      <c r="A683">
        <v>3430</v>
      </c>
      <c r="B683" t="s">
        <v>35</v>
      </c>
      <c r="C683" t="s">
        <v>14</v>
      </c>
      <c r="D683" t="s">
        <v>34</v>
      </c>
      <c r="E683" t="s">
        <v>16</v>
      </c>
      <c r="G683">
        <v>7036.03</v>
      </c>
      <c r="I683">
        <v>0</v>
      </c>
      <c r="K683" t="s">
        <v>17</v>
      </c>
      <c r="L683" t="s">
        <v>18</v>
      </c>
      <c r="M683">
        <v>-890.2</v>
      </c>
    </row>
    <row r="684" spans="1:13">
      <c r="A684">
        <v>3457</v>
      </c>
      <c r="B684" t="s">
        <v>19</v>
      </c>
      <c r="C684" t="s">
        <v>14</v>
      </c>
      <c r="D684" t="s">
        <v>34</v>
      </c>
      <c r="E684">
        <v>11</v>
      </c>
      <c r="H684">
        <v>0.81</v>
      </c>
      <c r="I684">
        <v>0</v>
      </c>
      <c r="J684" s="1">
        <v>45712</v>
      </c>
      <c r="K684" t="s">
        <v>17</v>
      </c>
      <c r="L684" t="s">
        <v>29</v>
      </c>
      <c r="M684">
        <v>3777.72</v>
      </c>
    </row>
    <row r="685" spans="1:13">
      <c r="A685">
        <v>3464</v>
      </c>
      <c r="B685" t="s">
        <v>13</v>
      </c>
      <c r="C685" t="s">
        <v>14</v>
      </c>
      <c r="D685" t="s">
        <v>34</v>
      </c>
      <c r="E685" t="s">
        <v>32</v>
      </c>
      <c r="F685">
        <v>0</v>
      </c>
      <c r="G685">
        <v>3362.64</v>
      </c>
      <c r="I685">
        <v>0</v>
      </c>
      <c r="K685" t="s">
        <v>17</v>
      </c>
      <c r="L685" t="s">
        <v>18</v>
      </c>
      <c r="M685">
        <v>1587.01</v>
      </c>
    </row>
    <row r="686" spans="1:13">
      <c r="A686">
        <v>3476</v>
      </c>
      <c r="B686" t="s">
        <v>35</v>
      </c>
      <c r="C686" t="s">
        <v>14</v>
      </c>
      <c r="D686" t="s">
        <v>34</v>
      </c>
      <c r="E686">
        <v>11</v>
      </c>
      <c r="G686">
        <v>3891.22</v>
      </c>
      <c r="H686">
        <v>0.37</v>
      </c>
      <c r="I686">
        <v>0</v>
      </c>
      <c r="J686" s="1">
        <v>45833</v>
      </c>
      <c r="K686" t="s">
        <v>22</v>
      </c>
      <c r="L686" t="s">
        <v>25</v>
      </c>
      <c r="M686">
        <v>1881.61</v>
      </c>
    </row>
    <row r="687" spans="1:13">
      <c r="A687">
        <v>3478</v>
      </c>
      <c r="B687" t="s">
        <v>13</v>
      </c>
      <c r="C687" t="s">
        <v>14</v>
      </c>
      <c r="D687" t="s">
        <v>34</v>
      </c>
      <c r="E687">
        <v>9</v>
      </c>
      <c r="I687">
        <v>0</v>
      </c>
      <c r="J687" s="1">
        <v>45794</v>
      </c>
      <c r="K687" t="s">
        <v>22</v>
      </c>
      <c r="L687" t="s">
        <v>25</v>
      </c>
      <c r="M687">
        <v>2192.6799999999998</v>
      </c>
    </row>
    <row r="688" spans="1:13">
      <c r="A688">
        <v>3515</v>
      </c>
      <c r="B688" t="s">
        <v>35</v>
      </c>
      <c r="C688" t="s">
        <v>14</v>
      </c>
      <c r="D688" t="s">
        <v>34</v>
      </c>
      <c r="E688" t="s">
        <v>32</v>
      </c>
      <c r="G688">
        <v>2604.11</v>
      </c>
      <c r="H688">
        <v>0.9</v>
      </c>
      <c r="I688">
        <v>0</v>
      </c>
      <c r="K688" t="s">
        <v>17</v>
      </c>
      <c r="L688" t="s">
        <v>43</v>
      </c>
      <c r="M688">
        <v>699.6</v>
      </c>
    </row>
    <row r="689" spans="1:13">
      <c r="A689">
        <v>3540</v>
      </c>
      <c r="B689" t="s">
        <v>13</v>
      </c>
      <c r="C689" t="s">
        <v>14</v>
      </c>
      <c r="D689" t="s">
        <v>34</v>
      </c>
      <c r="E689" t="s">
        <v>32</v>
      </c>
      <c r="F689">
        <v>-1</v>
      </c>
      <c r="G689">
        <v>9564.4</v>
      </c>
      <c r="I689">
        <v>0</v>
      </c>
      <c r="J689" s="1">
        <v>45793</v>
      </c>
      <c r="K689" t="s">
        <v>22</v>
      </c>
      <c r="L689" t="s">
        <v>33</v>
      </c>
      <c r="M689">
        <v>1850.13</v>
      </c>
    </row>
    <row r="690" spans="1:13">
      <c r="A690">
        <v>3545</v>
      </c>
      <c r="B690" t="s">
        <v>35</v>
      </c>
      <c r="C690" t="s">
        <v>14</v>
      </c>
      <c r="D690" t="s">
        <v>34</v>
      </c>
      <c r="E690">
        <v>12</v>
      </c>
      <c r="F690">
        <v>3</v>
      </c>
      <c r="I690">
        <v>0</v>
      </c>
      <c r="J690" s="1">
        <v>45141</v>
      </c>
      <c r="K690" t="s">
        <v>17</v>
      </c>
      <c r="L690" t="s">
        <v>33</v>
      </c>
      <c r="M690">
        <v>2239.86</v>
      </c>
    </row>
    <row r="691" spans="1:13">
      <c r="A691">
        <v>3558</v>
      </c>
      <c r="B691" t="s">
        <v>19</v>
      </c>
      <c r="C691" t="s">
        <v>14</v>
      </c>
      <c r="D691" t="s">
        <v>34</v>
      </c>
      <c r="E691" t="s">
        <v>28</v>
      </c>
      <c r="F691">
        <v>4</v>
      </c>
      <c r="G691">
        <v>4045.21</v>
      </c>
      <c r="I691">
        <v>0</v>
      </c>
      <c r="J691" s="1">
        <v>45534</v>
      </c>
      <c r="K691" t="s">
        <v>17</v>
      </c>
      <c r="L691" t="s">
        <v>25</v>
      </c>
      <c r="M691">
        <v>-113.44</v>
      </c>
    </row>
    <row r="692" spans="1:13">
      <c r="A692">
        <v>3589</v>
      </c>
      <c r="B692" t="s">
        <v>13</v>
      </c>
      <c r="C692" t="s">
        <v>14</v>
      </c>
      <c r="D692" t="s">
        <v>34</v>
      </c>
      <c r="E692">
        <v>12</v>
      </c>
      <c r="I692">
        <v>0</v>
      </c>
      <c r="J692" s="1">
        <v>45547</v>
      </c>
      <c r="K692" t="s">
        <v>22</v>
      </c>
      <c r="L692" t="s">
        <v>25</v>
      </c>
      <c r="M692">
        <v>-247.69</v>
      </c>
    </row>
    <row r="693" spans="1:13">
      <c r="A693">
        <v>3594</v>
      </c>
      <c r="B693" t="s">
        <v>13</v>
      </c>
      <c r="C693" t="s">
        <v>14</v>
      </c>
      <c r="D693" t="s">
        <v>34</v>
      </c>
      <c r="F693">
        <v>-1</v>
      </c>
      <c r="G693">
        <v>9694.85</v>
      </c>
      <c r="H693">
        <v>0.98</v>
      </c>
      <c r="I693">
        <v>-193.9</v>
      </c>
      <c r="J693" s="1">
        <v>45712</v>
      </c>
      <c r="K693" t="s">
        <v>17</v>
      </c>
      <c r="L693" t="s">
        <v>40</v>
      </c>
      <c r="M693">
        <v>1562.86</v>
      </c>
    </row>
    <row r="694" spans="1:13">
      <c r="A694">
        <v>3599</v>
      </c>
      <c r="B694" t="s">
        <v>13</v>
      </c>
      <c r="C694" t="s">
        <v>14</v>
      </c>
      <c r="D694" t="s">
        <v>34</v>
      </c>
      <c r="E694" t="s">
        <v>28</v>
      </c>
      <c r="I694">
        <v>0</v>
      </c>
      <c r="K694" t="s">
        <v>17</v>
      </c>
      <c r="L694" t="s">
        <v>29</v>
      </c>
      <c r="M694">
        <v>-1041.33</v>
      </c>
    </row>
    <row r="695" spans="1:13">
      <c r="A695">
        <v>3604</v>
      </c>
      <c r="B695" t="s">
        <v>13</v>
      </c>
      <c r="C695" t="s">
        <v>14</v>
      </c>
      <c r="D695" t="s">
        <v>34</v>
      </c>
      <c r="I695">
        <v>0</v>
      </c>
      <c r="K695" t="s">
        <v>22</v>
      </c>
      <c r="L695" t="s">
        <v>25</v>
      </c>
      <c r="M695">
        <v>-1150.99</v>
      </c>
    </row>
    <row r="696" spans="1:13">
      <c r="A696">
        <v>3630</v>
      </c>
      <c r="B696" t="s">
        <v>35</v>
      </c>
      <c r="C696" t="s">
        <v>14</v>
      </c>
      <c r="D696" t="s">
        <v>34</v>
      </c>
      <c r="E696">
        <v>12</v>
      </c>
      <c r="F696">
        <v>-1</v>
      </c>
      <c r="G696">
        <v>2467.4899999999998</v>
      </c>
      <c r="I696">
        <v>0</v>
      </c>
      <c r="K696" t="s">
        <v>17</v>
      </c>
      <c r="L696" t="s">
        <v>29</v>
      </c>
      <c r="M696">
        <v>3101.6</v>
      </c>
    </row>
    <row r="697" spans="1:13">
      <c r="A697">
        <v>3633</v>
      </c>
      <c r="B697" t="s">
        <v>13</v>
      </c>
      <c r="C697" t="s">
        <v>14</v>
      </c>
      <c r="D697" t="s">
        <v>34</v>
      </c>
      <c r="F697">
        <v>2</v>
      </c>
      <c r="G697">
        <v>3019.98</v>
      </c>
      <c r="I697">
        <v>0</v>
      </c>
      <c r="K697" t="s">
        <v>17</v>
      </c>
      <c r="L697" t="s">
        <v>18</v>
      </c>
      <c r="M697">
        <v>1647.81</v>
      </c>
    </row>
    <row r="698" spans="1:13">
      <c r="A698">
        <v>3646</v>
      </c>
      <c r="B698" t="s">
        <v>35</v>
      </c>
      <c r="C698" t="s">
        <v>14</v>
      </c>
      <c r="D698" t="s">
        <v>34</v>
      </c>
      <c r="E698" t="s">
        <v>32</v>
      </c>
      <c r="F698">
        <v>3</v>
      </c>
      <c r="I698">
        <v>0</v>
      </c>
      <c r="J698" s="1">
        <v>45768</v>
      </c>
      <c r="K698" t="s">
        <v>17</v>
      </c>
      <c r="L698" t="s">
        <v>36</v>
      </c>
      <c r="M698">
        <v>2873.66</v>
      </c>
    </row>
    <row r="699" spans="1:13">
      <c r="A699">
        <v>3658</v>
      </c>
      <c r="B699" t="s">
        <v>19</v>
      </c>
      <c r="C699" t="s">
        <v>14</v>
      </c>
      <c r="D699" t="s">
        <v>34</v>
      </c>
      <c r="E699" t="s">
        <v>28</v>
      </c>
      <c r="G699">
        <v>3516.53</v>
      </c>
      <c r="I699">
        <v>0</v>
      </c>
      <c r="K699" t="s">
        <v>22</v>
      </c>
      <c r="L699" t="s">
        <v>33</v>
      </c>
      <c r="M699">
        <v>1485.12</v>
      </c>
    </row>
    <row r="700" spans="1:13">
      <c r="A700">
        <v>3664</v>
      </c>
      <c r="B700" t="s">
        <v>19</v>
      </c>
      <c r="C700" t="s">
        <v>14</v>
      </c>
      <c r="D700" t="s">
        <v>34</v>
      </c>
      <c r="E700" t="s">
        <v>32</v>
      </c>
      <c r="H700">
        <v>1.22</v>
      </c>
      <c r="I700">
        <v>0</v>
      </c>
      <c r="J700" s="1">
        <v>45767</v>
      </c>
      <c r="K700" t="s">
        <v>22</v>
      </c>
      <c r="L700" t="s">
        <v>25</v>
      </c>
      <c r="M700">
        <v>480.16</v>
      </c>
    </row>
    <row r="701" spans="1:13">
      <c r="A701">
        <v>3680</v>
      </c>
      <c r="B701" t="s">
        <v>35</v>
      </c>
      <c r="C701" t="s">
        <v>14</v>
      </c>
      <c r="D701" t="s">
        <v>34</v>
      </c>
      <c r="E701" t="s">
        <v>32</v>
      </c>
      <c r="F701">
        <v>3</v>
      </c>
      <c r="G701">
        <v>8835.41</v>
      </c>
      <c r="H701">
        <v>0.92</v>
      </c>
      <c r="I701">
        <v>2120.5</v>
      </c>
      <c r="J701" s="1">
        <v>45684</v>
      </c>
      <c r="K701" t="s">
        <v>22</v>
      </c>
      <c r="L701" t="s">
        <v>33</v>
      </c>
      <c r="M701">
        <v>-746.28</v>
      </c>
    </row>
    <row r="702" spans="1:13">
      <c r="A702">
        <v>3743</v>
      </c>
      <c r="B702" t="s">
        <v>35</v>
      </c>
      <c r="C702" t="s">
        <v>14</v>
      </c>
      <c r="D702" t="s">
        <v>34</v>
      </c>
      <c r="E702" t="s">
        <v>16</v>
      </c>
      <c r="H702">
        <v>0.2</v>
      </c>
      <c r="I702">
        <v>0</v>
      </c>
      <c r="J702" s="1">
        <v>45527</v>
      </c>
      <c r="K702" t="s">
        <v>22</v>
      </c>
      <c r="L702" t="s">
        <v>43</v>
      </c>
      <c r="M702">
        <v>1370.17</v>
      </c>
    </row>
    <row r="703" spans="1:13">
      <c r="A703">
        <v>3767</v>
      </c>
      <c r="B703" t="s">
        <v>13</v>
      </c>
      <c r="C703" t="s">
        <v>14</v>
      </c>
      <c r="D703" t="s">
        <v>34</v>
      </c>
      <c r="F703">
        <v>1</v>
      </c>
      <c r="H703">
        <v>0.2</v>
      </c>
      <c r="I703">
        <v>0</v>
      </c>
      <c r="J703" s="1">
        <v>45785</v>
      </c>
      <c r="K703" t="s">
        <v>22</v>
      </c>
      <c r="L703" t="s">
        <v>25</v>
      </c>
      <c r="M703">
        <v>-102.84</v>
      </c>
    </row>
    <row r="704" spans="1:13">
      <c r="A704">
        <v>3794</v>
      </c>
      <c r="B704" t="s">
        <v>35</v>
      </c>
      <c r="C704" t="s">
        <v>14</v>
      </c>
      <c r="D704" t="s">
        <v>34</v>
      </c>
      <c r="E704" t="s">
        <v>32</v>
      </c>
      <c r="F704">
        <v>3</v>
      </c>
      <c r="G704">
        <v>9360.8700000000008</v>
      </c>
      <c r="I704">
        <v>0</v>
      </c>
      <c r="J704" s="1">
        <v>45765</v>
      </c>
      <c r="K704" t="s">
        <v>17</v>
      </c>
      <c r="L704" t="s">
        <v>29</v>
      </c>
      <c r="M704">
        <v>125.97</v>
      </c>
    </row>
    <row r="705" spans="1:13">
      <c r="A705">
        <v>3815</v>
      </c>
      <c r="B705" t="s">
        <v>19</v>
      </c>
      <c r="C705" t="s">
        <v>14</v>
      </c>
      <c r="D705" t="s">
        <v>34</v>
      </c>
      <c r="E705">
        <v>9</v>
      </c>
      <c r="F705">
        <v>3</v>
      </c>
      <c r="I705">
        <v>0</v>
      </c>
      <c r="J705" s="1">
        <v>45763</v>
      </c>
      <c r="K705" t="s">
        <v>17</v>
      </c>
      <c r="L705" t="s">
        <v>43</v>
      </c>
      <c r="M705">
        <v>1224.44</v>
      </c>
    </row>
    <row r="706" spans="1:13">
      <c r="A706">
        <v>3820</v>
      </c>
      <c r="B706" t="s">
        <v>35</v>
      </c>
      <c r="C706" t="s">
        <v>14</v>
      </c>
      <c r="D706" t="s">
        <v>34</v>
      </c>
      <c r="E706" t="s">
        <v>32</v>
      </c>
      <c r="I706">
        <v>0</v>
      </c>
      <c r="J706" s="1">
        <v>45692</v>
      </c>
      <c r="K706" t="s">
        <v>22</v>
      </c>
      <c r="L706" t="s">
        <v>25</v>
      </c>
      <c r="M706">
        <v>3505.71</v>
      </c>
    </row>
    <row r="707" spans="1:13">
      <c r="A707">
        <v>3853</v>
      </c>
      <c r="B707" t="s">
        <v>19</v>
      </c>
      <c r="C707" t="s">
        <v>14</v>
      </c>
      <c r="D707" t="s">
        <v>34</v>
      </c>
      <c r="E707" t="s">
        <v>28</v>
      </c>
      <c r="F707">
        <v>1</v>
      </c>
      <c r="G707">
        <v>7753.56</v>
      </c>
      <c r="I707">
        <v>0</v>
      </c>
      <c r="K707" t="s">
        <v>17</v>
      </c>
      <c r="L707" t="s">
        <v>43</v>
      </c>
      <c r="M707">
        <v>2754.32</v>
      </c>
    </row>
    <row r="708" spans="1:13">
      <c r="A708">
        <v>3854</v>
      </c>
      <c r="B708" t="s">
        <v>19</v>
      </c>
      <c r="C708" t="s">
        <v>14</v>
      </c>
      <c r="D708" t="s">
        <v>34</v>
      </c>
      <c r="E708" t="s">
        <v>28</v>
      </c>
      <c r="F708">
        <v>3</v>
      </c>
      <c r="G708">
        <v>9569.02</v>
      </c>
      <c r="I708">
        <v>0</v>
      </c>
      <c r="K708" t="s">
        <v>17</v>
      </c>
      <c r="L708" t="s">
        <v>36</v>
      </c>
      <c r="M708">
        <v>3535.19</v>
      </c>
    </row>
    <row r="709" spans="1:13">
      <c r="A709">
        <v>3863</v>
      </c>
      <c r="B709" t="s">
        <v>19</v>
      </c>
      <c r="C709" t="s">
        <v>14</v>
      </c>
      <c r="D709" t="s">
        <v>34</v>
      </c>
      <c r="E709" t="s">
        <v>32</v>
      </c>
      <c r="G709">
        <v>6358.33</v>
      </c>
      <c r="I709">
        <v>0</v>
      </c>
      <c r="J709" s="1">
        <v>45836</v>
      </c>
      <c r="K709" t="s">
        <v>22</v>
      </c>
      <c r="L709" t="s">
        <v>23</v>
      </c>
      <c r="M709">
        <v>290.35000000000002</v>
      </c>
    </row>
    <row r="710" spans="1:13">
      <c r="A710">
        <v>3879</v>
      </c>
      <c r="B710" t="s">
        <v>35</v>
      </c>
      <c r="C710" t="s">
        <v>14</v>
      </c>
      <c r="D710" t="s">
        <v>34</v>
      </c>
      <c r="E710">
        <v>11</v>
      </c>
      <c r="F710">
        <v>0</v>
      </c>
      <c r="G710">
        <v>6473.43</v>
      </c>
      <c r="H710">
        <v>0.1</v>
      </c>
      <c r="I710">
        <v>0</v>
      </c>
      <c r="K710" t="s">
        <v>22</v>
      </c>
      <c r="L710" t="s">
        <v>29</v>
      </c>
      <c r="M710">
        <v>2954.36</v>
      </c>
    </row>
    <row r="711" spans="1:13">
      <c r="A711">
        <v>3892</v>
      </c>
      <c r="B711" t="s">
        <v>13</v>
      </c>
      <c r="C711" t="s">
        <v>14</v>
      </c>
      <c r="D711" t="s">
        <v>34</v>
      </c>
      <c r="E711" t="s">
        <v>16</v>
      </c>
      <c r="I711">
        <v>0</v>
      </c>
      <c r="K711" t="s">
        <v>17</v>
      </c>
      <c r="L711" t="s">
        <v>33</v>
      </c>
      <c r="M711">
        <v>2262.3000000000002</v>
      </c>
    </row>
    <row r="712" spans="1:13">
      <c r="A712">
        <v>3978</v>
      </c>
      <c r="B712" t="s">
        <v>19</v>
      </c>
      <c r="C712" t="s">
        <v>14</v>
      </c>
      <c r="D712" t="s">
        <v>34</v>
      </c>
      <c r="F712">
        <v>2</v>
      </c>
      <c r="G712">
        <v>9847.52</v>
      </c>
      <c r="I712">
        <v>0</v>
      </c>
      <c r="J712" s="1">
        <v>45546</v>
      </c>
      <c r="K712" t="s">
        <v>22</v>
      </c>
      <c r="L712" t="s">
        <v>33</v>
      </c>
      <c r="M712">
        <v>754.75</v>
      </c>
    </row>
    <row r="713" spans="1:13">
      <c r="A713">
        <v>3998</v>
      </c>
      <c r="B713" t="s">
        <v>35</v>
      </c>
      <c r="C713" t="s">
        <v>14</v>
      </c>
      <c r="D713" t="s">
        <v>34</v>
      </c>
      <c r="I713">
        <v>0</v>
      </c>
      <c r="K713" t="s">
        <v>17</v>
      </c>
      <c r="L713" t="s">
        <v>33</v>
      </c>
      <c r="M713">
        <v>2029.57</v>
      </c>
    </row>
    <row r="714" spans="1:13">
      <c r="A714">
        <v>4029</v>
      </c>
      <c r="B714" t="s">
        <v>13</v>
      </c>
      <c r="C714" t="s">
        <v>14</v>
      </c>
      <c r="D714" t="s">
        <v>34</v>
      </c>
      <c r="E714" t="s">
        <v>32</v>
      </c>
      <c r="I714">
        <v>0</v>
      </c>
      <c r="J714" s="1">
        <v>45837</v>
      </c>
      <c r="K714" t="s">
        <v>22</v>
      </c>
      <c r="L714" t="s">
        <v>36</v>
      </c>
      <c r="M714">
        <v>3231.16</v>
      </c>
    </row>
    <row r="715" spans="1:13">
      <c r="A715">
        <v>4044</v>
      </c>
      <c r="B715" t="s">
        <v>19</v>
      </c>
      <c r="C715" t="s">
        <v>14</v>
      </c>
      <c r="D715" t="s">
        <v>34</v>
      </c>
      <c r="F715">
        <v>0</v>
      </c>
      <c r="G715">
        <v>6687.28</v>
      </c>
      <c r="I715">
        <v>0</v>
      </c>
      <c r="J715" s="1">
        <v>45511</v>
      </c>
      <c r="K715" t="s">
        <v>17</v>
      </c>
      <c r="L715" t="s">
        <v>29</v>
      </c>
      <c r="M715">
        <v>2636.12</v>
      </c>
    </row>
    <row r="716" spans="1:13">
      <c r="A716">
        <v>4052</v>
      </c>
      <c r="B716" t="s">
        <v>13</v>
      </c>
      <c r="C716" t="s">
        <v>14</v>
      </c>
      <c r="D716" t="s">
        <v>34</v>
      </c>
      <c r="E716" t="s">
        <v>28</v>
      </c>
      <c r="G716">
        <v>6952.66</v>
      </c>
      <c r="I716">
        <v>0</v>
      </c>
      <c r="J716" s="1">
        <v>45676</v>
      </c>
      <c r="K716" t="s">
        <v>17</v>
      </c>
      <c r="L716" t="s">
        <v>40</v>
      </c>
      <c r="M716">
        <v>1624.3</v>
      </c>
    </row>
    <row r="717" spans="1:13">
      <c r="A717">
        <v>4073</v>
      </c>
      <c r="B717" t="s">
        <v>13</v>
      </c>
      <c r="C717" t="s">
        <v>14</v>
      </c>
      <c r="D717" t="s">
        <v>34</v>
      </c>
      <c r="E717" t="s">
        <v>16</v>
      </c>
      <c r="F717">
        <v>2</v>
      </c>
      <c r="G717">
        <v>5732.59</v>
      </c>
      <c r="I717">
        <v>0</v>
      </c>
      <c r="J717" s="1">
        <v>45626</v>
      </c>
      <c r="K717" t="s">
        <v>17</v>
      </c>
      <c r="L717" t="s">
        <v>43</v>
      </c>
      <c r="M717">
        <v>3353.3</v>
      </c>
    </row>
    <row r="718" spans="1:13">
      <c r="A718">
        <v>4080</v>
      </c>
      <c r="B718" t="s">
        <v>13</v>
      </c>
      <c r="C718" t="s">
        <v>14</v>
      </c>
      <c r="D718" t="s">
        <v>34</v>
      </c>
      <c r="G718">
        <v>8515.92</v>
      </c>
      <c r="I718">
        <v>0</v>
      </c>
      <c r="J718" s="1">
        <v>45623</v>
      </c>
      <c r="K718" t="s">
        <v>22</v>
      </c>
      <c r="L718" t="s">
        <v>37</v>
      </c>
      <c r="M718">
        <v>255.47</v>
      </c>
    </row>
    <row r="719" spans="1:13">
      <c r="A719">
        <v>4083</v>
      </c>
      <c r="B719" t="s">
        <v>35</v>
      </c>
      <c r="C719" t="s">
        <v>14</v>
      </c>
      <c r="D719" t="s">
        <v>34</v>
      </c>
      <c r="E719" t="s">
        <v>28</v>
      </c>
      <c r="G719">
        <v>8711.81</v>
      </c>
      <c r="I719">
        <v>0</v>
      </c>
      <c r="J719" s="1">
        <v>45745</v>
      </c>
      <c r="K719" t="s">
        <v>17</v>
      </c>
      <c r="L719" t="s">
        <v>18</v>
      </c>
      <c r="M719">
        <v>-773.05</v>
      </c>
    </row>
    <row r="720" spans="1:13">
      <c r="A720">
        <v>4088</v>
      </c>
      <c r="B720" t="s">
        <v>35</v>
      </c>
      <c r="C720" t="s">
        <v>14</v>
      </c>
      <c r="D720" t="s">
        <v>34</v>
      </c>
      <c r="E720" t="s">
        <v>16</v>
      </c>
      <c r="F720">
        <v>2</v>
      </c>
      <c r="G720">
        <v>5649.73</v>
      </c>
      <c r="H720">
        <v>0.41</v>
      </c>
      <c r="I720">
        <v>6666.68</v>
      </c>
      <c r="J720" s="1">
        <v>45732</v>
      </c>
      <c r="K720" t="s">
        <v>22</v>
      </c>
      <c r="L720" t="s">
        <v>25</v>
      </c>
      <c r="M720">
        <v>1548.1</v>
      </c>
    </row>
    <row r="721" spans="1:13">
      <c r="A721">
        <v>4139</v>
      </c>
      <c r="B721" t="s">
        <v>19</v>
      </c>
      <c r="C721" t="s">
        <v>14</v>
      </c>
      <c r="D721" t="s">
        <v>34</v>
      </c>
      <c r="F721">
        <v>0</v>
      </c>
      <c r="G721">
        <v>6465.53</v>
      </c>
      <c r="I721">
        <v>0</v>
      </c>
      <c r="J721" s="1">
        <v>45657</v>
      </c>
      <c r="K721" t="s">
        <v>17</v>
      </c>
      <c r="L721" t="s">
        <v>43</v>
      </c>
      <c r="M721">
        <v>-279.08999999999997</v>
      </c>
    </row>
    <row r="722" spans="1:13">
      <c r="A722">
        <v>4142</v>
      </c>
      <c r="B722" t="s">
        <v>13</v>
      </c>
      <c r="C722" t="s">
        <v>14</v>
      </c>
      <c r="D722" t="s">
        <v>34</v>
      </c>
      <c r="E722" t="s">
        <v>28</v>
      </c>
      <c r="F722">
        <v>-1</v>
      </c>
      <c r="G722">
        <v>2840.97</v>
      </c>
      <c r="H722">
        <v>0.87</v>
      </c>
      <c r="I722">
        <v>-369.33</v>
      </c>
      <c r="K722" t="s">
        <v>17</v>
      </c>
      <c r="L722" t="s">
        <v>36</v>
      </c>
      <c r="M722">
        <v>3836.65</v>
      </c>
    </row>
    <row r="723" spans="1:13">
      <c r="A723">
        <v>4155</v>
      </c>
      <c r="B723" t="s">
        <v>13</v>
      </c>
      <c r="C723" t="s">
        <v>14</v>
      </c>
      <c r="D723" t="s">
        <v>34</v>
      </c>
      <c r="E723" t="s">
        <v>16</v>
      </c>
      <c r="F723">
        <v>-1</v>
      </c>
      <c r="G723">
        <v>8736.2000000000007</v>
      </c>
      <c r="H723">
        <v>0.94</v>
      </c>
      <c r="I723">
        <v>-524.16999999999996</v>
      </c>
      <c r="K723" t="s">
        <v>22</v>
      </c>
      <c r="L723" t="s">
        <v>18</v>
      </c>
      <c r="M723">
        <v>547.28</v>
      </c>
    </row>
    <row r="724" spans="1:13">
      <c r="A724">
        <v>4187</v>
      </c>
      <c r="B724" t="s">
        <v>19</v>
      </c>
      <c r="C724" t="s">
        <v>14</v>
      </c>
      <c r="D724" t="s">
        <v>34</v>
      </c>
      <c r="E724" t="s">
        <v>28</v>
      </c>
      <c r="F724">
        <v>0</v>
      </c>
      <c r="G724">
        <v>5363.84</v>
      </c>
      <c r="H724">
        <v>0.95</v>
      </c>
      <c r="I724">
        <v>0</v>
      </c>
      <c r="K724" t="s">
        <v>22</v>
      </c>
      <c r="L724" t="s">
        <v>40</v>
      </c>
      <c r="M724">
        <v>1194.42</v>
      </c>
    </row>
    <row r="725" spans="1:13">
      <c r="A725">
        <v>2043</v>
      </c>
      <c r="B725" t="s">
        <v>35</v>
      </c>
      <c r="C725" t="s">
        <v>14</v>
      </c>
      <c r="D725" t="s">
        <v>34</v>
      </c>
      <c r="E725" t="s">
        <v>32</v>
      </c>
      <c r="F725">
        <v>4</v>
      </c>
      <c r="H725">
        <v>0.12</v>
      </c>
      <c r="I725">
        <v>0</v>
      </c>
      <c r="K725" t="s">
        <v>17</v>
      </c>
      <c r="L725" t="s">
        <v>29</v>
      </c>
      <c r="M725">
        <v>-809.91</v>
      </c>
    </row>
    <row r="726" spans="1:13">
      <c r="A726">
        <v>4203</v>
      </c>
      <c r="B726" t="s">
        <v>13</v>
      </c>
      <c r="C726" t="s">
        <v>14</v>
      </c>
      <c r="D726" t="s">
        <v>34</v>
      </c>
      <c r="E726" t="s">
        <v>16</v>
      </c>
      <c r="I726">
        <v>0</v>
      </c>
      <c r="K726" t="s">
        <v>17</v>
      </c>
      <c r="L726" t="s">
        <v>29</v>
      </c>
      <c r="M726">
        <v>1879.42</v>
      </c>
    </row>
    <row r="727" spans="1:13">
      <c r="A727">
        <v>4215</v>
      </c>
      <c r="B727" t="s">
        <v>35</v>
      </c>
      <c r="C727" t="s">
        <v>14</v>
      </c>
      <c r="D727" t="s">
        <v>34</v>
      </c>
      <c r="E727" t="s">
        <v>32</v>
      </c>
      <c r="F727">
        <v>3</v>
      </c>
      <c r="G727">
        <v>7213.51</v>
      </c>
      <c r="I727">
        <v>0</v>
      </c>
      <c r="J727" s="1">
        <v>45851</v>
      </c>
      <c r="K727" t="s">
        <v>17</v>
      </c>
      <c r="L727" t="s">
        <v>43</v>
      </c>
      <c r="M727">
        <v>960.82</v>
      </c>
    </row>
    <row r="728" spans="1:13">
      <c r="A728">
        <v>4219</v>
      </c>
      <c r="B728" t="s">
        <v>13</v>
      </c>
      <c r="C728" t="s">
        <v>14</v>
      </c>
      <c r="D728" t="s">
        <v>34</v>
      </c>
      <c r="G728">
        <v>9565.66</v>
      </c>
      <c r="I728">
        <v>0</v>
      </c>
      <c r="K728" t="s">
        <v>22</v>
      </c>
      <c r="L728" t="s">
        <v>29</v>
      </c>
      <c r="M728">
        <v>3667.35</v>
      </c>
    </row>
    <row r="729" spans="1:13">
      <c r="A729">
        <v>4247</v>
      </c>
      <c r="B729" t="s">
        <v>13</v>
      </c>
      <c r="C729" t="s">
        <v>14</v>
      </c>
      <c r="D729" t="s">
        <v>34</v>
      </c>
      <c r="E729" t="s">
        <v>16</v>
      </c>
      <c r="F729">
        <v>1</v>
      </c>
      <c r="H729">
        <v>0.69</v>
      </c>
      <c r="I729">
        <v>0</v>
      </c>
      <c r="J729" s="1">
        <v>45714</v>
      </c>
      <c r="K729" t="s">
        <v>22</v>
      </c>
      <c r="L729" t="s">
        <v>43</v>
      </c>
      <c r="M729">
        <v>1585.72</v>
      </c>
    </row>
    <row r="730" spans="1:13">
      <c r="A730">
        <v>4249</v>
      </c>
      <c r="B730" t="s">
        <v>13</v>
      </c>
      <c r="C730" t="s">
        <v>14</v>
      </c>
      <c r="D730" t="s">
        <v>34</v>
      </c>
      <c r="E730" t="s">
        <v>28</v>
      </c>
      <c r="F730">
        <v>1</v>
      </c>
      <c r="G730">
        <v>2902.95</v>
      </c>
      <c r="H730">
        <v>0.6</v>
      </c>
      <c r="I730">
        <v>1161.18</v>
      </c>
      <c r="J730" s="1">
        <v>45576</v>
      </c>
      <c r="K730" t="s">
        <v>22</v>
      </c>
      <c r="L730" t="s">
        <v>18</v>
      </c>
      <c r="M730">
        <v>-855.08</v>
      </c>
    </row>
    <row r="731" spans="1:13">
      <c r="A731">
        <v>2044</v>
      </c>
      <c r="B731" t="s">
        <v>35</v>
      </c>
      <c r="C731" t="s">
        <v>14</v>
      </c>
      <c r="D731" t="s">
        <v>34</v>
      </c>
      <c r="E731" t="s">
        <v>32</v>
      </c>
      <c r="I731">
        <v>0</v>
      </c>
      <c r="J731" s="1">
        <v>45151</v>
      </c>
      <c r="K731" t="s">
        <v>17</v>
      </c>
      <c r="L731" t="s">
        <v>36</v>
      </c>
      <c r="M731">
        <v>1192.96</v>
      </c>
    </row>
    <row r="732" spans="1:13">
      <c r="A732">
        <v>4265</v>
      </c>
      <c r="B732" t="s">
        <v>13</v>
      </c>
      <c r="C732" t="s">
        <v>14</v>
      </c>
      <c r="D732" t="s">
        <v>34</v>
      </c>
      <c r="E732" t="s">
        <v>16</v>
      </c>
      <c r="I732">
        <v>0</v>
      </c>
      <c r="J732" s="1">
        <v>45330</v>
      </c>
      <c r="K732" t="s">
        <v>17</v>
      </c>
      <c r="L732" t="s">
        <v>43</v>
      </c>
      <c r="M732">
        <v>1852.59</v>
      </c>
    </row>
    <row r="733" spans="1:13">
      <c r="A733">
        <v>4302</v>
      </c>
      <c r="B733" t="s">
        <v>13</v>
      </c>
      <c r="C733" t="s">
        <v>14</v>
      </c>
      <c r="D733" t="s">
        <v>34</v>
      </c>
      <c r="E733">
        <v>11</v>
      </c>
      <c r="I733">
        <v>0</v>
      </c>
      <c r="J733" s="1">
        <v>45811</v>
      </c>
      <c r="K733" t="s">
        <v>22</v>
      </c>
      <c r="L733" t="s">
        <v>29</v>
      </c>
      <c r="M733">
        <v>3813.44</v>
      </c>
    </row>
    <row r="734" spans="1:13">
      <c r="A734">
        <v>4341</v>
      </c>
      <c r="B734" t="s">
        <v>13</v>
      </c>
      <c r="C734" t="s">
        <v>14</v>
      </c>
      <c r="D734" t="s">
        <v>34</v>
      </c>
      <c r="I734">
        <v>0</v>
      </c>
      <c r="K734" t="s">
        <v>22</v>
      </c>
      <c r="L734" t="s">
        <v>37</v>
      </c>
      <c r="M734">
        <v>-461.13</v>
      </c>
    </row>
    <row r="735" spans="1:13">
      <c r="A735">
        <v>4349</v>
      </c>
      <c r="B735" t="s">
        <v>19</v>
      </c>
      <c r="C735" t="s">
        <v>14</v>
      </c>
      <c r="D735" t="s">
        <v>34</v>
      </c>
      <c r="I735">
        <v>0</v>
      </c>
      <c r="K735" t="s">
        <v>22</v>
      </c>
      <c r="L735" t="s">
        <v>25</v>
      </c>
      <c r="M735">
        <v>1799.33</v>
      </c>
    </row>
    <row r="736" spans="1:13">
      <c r="A736">
        <v>4362</v>
      </c>
      <c r="B736" t="s">
        <v>35</v>
      </c>
      <c r="C736" t="s">
        <v>14</v>
      </c>
      <c r="D736" t="s">
        <v>34</v>
      </c>
      <c r="H736">
        <v>0</v>
      </c>
      <c r="I736">
        <v>0</v>
      </c>
      <c r="J736" s="1">
        <v>45846</v>
      </c>
      <c r="K736" t="s">
        <v>17</v>
      </c>
      <c r="L736" t="s">
        <v>43</v>
      </c>
      <c r="M736">
        <v>-81.22</v>
      </c>
    </row>
    <row r="737" spans="1:13">
      <c r="A737">
        <v>4378</v>
      </c>
      <c r="B737" t="s">
        <v>35</v>
      </c>
      <c r="C737" t="s">
        <v>14</v>
      </c>
      <c r="D737" t="s">
        <v>34</v>
      </c>
      <c r="F737">
        <v>4</v>
      </c>
      <c r="G737">
        <v>2620.09</v>
      </c>
      <c r="I737">
        <v>0</v>
      </c>
      <c r="J737" s="1">
        <v>45533</v>
      </c>
      <c r="K737" t="s">
        <v>17</v>
      </c>
      <c r="L737" t="s">
        <v>25</v>
      </c>
      <c r="M737">
        <v>263.16000000000003</v>
      </c>
    </row>
    <row r="738" spans="1:13">
      <c r="A738">
        <v>4381</v>
      </c>
      <c r="B738" t="s">
        <v>35</v>
      </c>
      <c r="C738" t="s">
        <v>14</v>
      </c>
      <c r="D738" t="s">
        <v>34</v>
      </c>
      <c r="E738" t="s">
        <v>32</v>
      </c>
      <c r="G738">
        <v>2476.41</v>
      </c>
      <c r="I738">
        <v>0</v>
      </c>
      <c r="K738" t="s">
        <v>22</v>
      </c>
      <c r="L738" t="s">
        <v>29</v>
      </c>
      <c r="M738">
        <v>1189.49</v>
      </c>
    </row>
    <row r="739" spans="1:13">
      <c r="A739">
        <v>4405</v>
      </c>
      <c r="B739" t="s">
        <v>19</v>
      </c>
      <c r="C739" t="s">
        <v>14</v>
      </c>
      <c r="D739" t="s">
        <v>34</v>
      </c>
      <c r="E739" t="s">
        <v>32</v>
      </c>
      <c r="F739">
        <v>-1</v>
      </c>
      <c r="H739">
        <v>1.24</v>
      </c>
      <c r="I739">
        <v>0</v>
      </c>
      <c r="J739" s="1">
        <v>45712</v>
      </c>
      <c r="K739" t="s">
        <v>22</v>
      </c>
      <c r="L739" t="s">
        <v>29</v>
      </c>
      <c r="M739">
        <v>3373.28</v>
      </c>
    </row>
    <row r="740" spans="1:13">
      <c r="A740">
        <v>4409</v>
      </c>
      <c r="B740" t="s">
        <v>13</v>
      </c>
      <c r="C740" t="s">
        <v>14</v>
      </c>
      <c r="D740" t="s">
        <v>34</v>
      </c>
      <c r="E740" t="s">
        <v>28</v>
      </c>
      <c r="H740">
        <v>0.01</v>
      </c>
      <c r="I740">
        <v>0</v>
      </c>
      <c r="K740" t="s">
        <v>22</v>
      </c>
      <c r="L740" t="s">
        <v>36</v>
      </c>
      <c r="M740">
        <v>2707.33</v>
      </c>
    </row>
    <row r="741" spans="1:13">
      <c r="A741">
        <v>4419</v>
      </c>
      <c r="B741" t="s">
        <v>13</v>
      </c>
      <c r="C741" t="s">
        <v>14</v>
      </c>
      <c r="D741" t="s">
        <v>34</v>
      </c>
      <c r="E741">
        <v>9</v>
      </c>
      <c r="I741">
        <v>0</v>
      </c>
      <c r="J741" s="1">
        <v>45674</v>
      </c>
      <c r="K741" t="s">
        <v>17</v>
      </c>
      <c r="L741" t="s">
        <v>36</v>
      </c>
      <c r="M741">
        <v>61.45</v>
      </c>
    </row>
    <row r="742" spans="1:13">
      <c r="A742">
        <v>4435</v>
      </c>
      <c r="B742" t="s">
        <v>19</v>
      </c>
      <c r="C742" t="s">
        <v>14</v>
      </c>
      <c r="D742" t="s">
        <v>34</v>
      </c>
      <c r="E742" t="s">
        <v>16</v>
      </c>
      <c r="I742">
        <v>0</v>
      </c>
      <c r="K742" t="s">
        <v>17</v>
      </c>
      <c r="L742" t="s">
        <v>40</v>
      </c>
      <c r="M742">
        <v>2607.5700000000002</v>
      </c>
    </row>
    <row r="743" spans="1:13">
      <c r="A743">
        <v>4453</v>
      </c>
      <c r="B743" t="s">
        <v>35</v>
      </c>
      <c r="C743" t="s">
        <v>14</v>
      </c>
      <c r="D743" t="s">
        <v>34</v>
      </c>
      <c r="E743" t="s">
        <v>32</v>
      </c>
      <c r="F743">
        <v>1</v>
      </c>
      <c r="I743">
        <v>0</v>
      </c>
      <c r="J743" s="1">
        <v>45803</v>
      </c>
      <c r="K743" t="s">
        <v>22</v>
      </c>
      <c r="L743" t="s">
        <v>18</v>
      </c>
      <c r="M743">
        <v>2814.75</v>
      </c>
    </row>
    <row r="744" spans="1:13">
      <c r="A744">
        <v>4485</v>
      </c>
      <c r="B744" t="s">
        <v>35</v>
      </c>
      <c r="C744" t="s">
        <v>14</v>
      </c>
      <c r="D744" t="s">
        <v>34</v>
      </c>
      <c r="E744" t="s">
        <v>28</v>
      </c>
      <c r="H744">
        <v>0.78</v>
      </c>
      <c r="I744">
        <v>0</v>
      </c>
      <c r="J744" s="1">
        <v>45742</v>
      </c>
      <c r="K744" t="s">
        <v>22</v>
      </c>
      <c r="L744" t="s">
        <v>29</v>
      </c>
      <c r="M744">
        <v>-367.25</v>
      </c>
    </row>
    <row r="745" spans="1:13">
      <c r="A745">
        <v>4486</v>
      </c>
      <c r="B745" t="s">
        <v>19</v>
      </c>
      <c r="C745" t="s">
        <v>14</v>
      </c>
      <c r="D745" t="s">
        <v>34</v>
      </c>
      <c r="E745" t="s">
        <v>32</v>
      </c>
      <c r="I745">
        <v>0</v>
      </c>
      <c r="J745" s="1">
        <v>45214</v>
      </c>
      <c r="K745" t="s">
        <v>17</v>
      </c>
      <c r="L745" t="s">
        <v>36</v>
      </c>
      <c r="M745">
        <v>3338.79</v>
      </c>
    </row>
    <row r="746" spans="1:13">
      <c r="A746">
        <v>4488</v>
      </c>
      <c r="B746" t="s">
        <v>19</v>
      </c>
      <c r="C746" t="s">
        <v>14</v>
      </c>
      <c r="D746" t="s">
        <v>34</v>
      </c>
      <c r="E746">
        <v>8</v>
      </c>
      <c r="F746">
        <v>2</v>
      </c>
      <c r="I746">
        <v>0</v>
      </c>
      <c r="J746" s="1">
        <v>45642</v>
      </c>
      <c r="K746" t="s">
        <v>22</v>
      </c>
      <c r="L746" t="s">
        <v>29</v>
      </c>
      <c r="M746">
        <v>3045.38</v>
      </c>
    </row>
    <row r="747" spans="1:13">
      <c r="A747">
        <v>2021</v>
      </c>
      <c r="B747" t="s">
        <v>35</v>
      </c>
      <c r="C747" t="s">
        <v>30</v>
      </c>
      <c r="D747" t="s">
        <v>46</v>
      </c>
      <c r="E747" t="s">
        <v>28</v>
      </c>
      <c r="F747">
        <v>-1</v>
      </c>
      <c r="G747">
        <v>7086.7</v>
      </c>
      <c r="H747">
        <v>0.66</v>
      </c>
      <c r="I747">
        <v>-2409.48</v>
      </c>
      <c r="J747" s="1">
        <v>45615</v>
      </c>
      <c r="K747" t="s">
        <v>22</v>
      </c>
      <c r="L747" t="s">
        <v>23</v>
      </c>
      <c r="M747">
        <v>-1120.49</v>
      </c>
    </row>
    <row r="748" spans="1:13">
      <c r="A748">
        <v>2038</v>
      </c>
      <c r="B748" t="s">
        <v>13</v>
      </c>
      <c r="C748" t="s">
        <v>30</v>
      </c>
      <c r="D748" t="s">
        <v>46</v>
      </c>
      <c r="F748">
        <v>0</v>
      </c>
      <c r="H748">
        <v>0.83</v>
      </c>
      <c r="I748">
        <v>0</v>
      </c>
      <c r="K748" t="s">
        <v>17</v>
      </c>
      <c r="L748" t="s">
        <v>33</v>
      </c>
      <c r="M748">
        <v>1163.21</v>
      </c>
    </row>
    <row r="749" spans="1:13">
      <c r="A749">
        <v>2068</v>
      </c>
      <c r="B749" t="s">
        <v>35</v>
      </c>
      <c r="C749" t="s">
        <v>30</v>
      </c>
      <c r="D749" t="s">
        <v>46</v>
      </c>
      <c r="F749">
        <v>4</v>
      </c>
      <c r="G749">
        <v>2553.29</v>
      </c>
      <c r="I749">
        <v>0</v>
      </c>
      <c r="J749" s="1">
        <v>45631</v>
      </c>
      <c r="K749" t="s">
        <v>22</v>
      </c>
      <c r="L749" t="s">
        <v>25</v>
      </c>
      <c r="M749">
        <v>984.9</v>
      </c>
    </row>
    <row r="750" spans="1:13">
      <c r="A750">
        <v>2028</v>
      </c>
      <c r="B750" t="s">
        <v>35</v>
      </c>
      <c r="C750" t="s">
        <v>30</v>
      </c>
      <c r="D750" t="s">
        <v>46</v>
      </c>
      <c r="F750">
        <v>-1</v>
      </c>
      <c r="H750">
        <v>0.21</v>
      </c>
      <c r="I750">
        <v>0</v>
      </c>
      <c r="J750" s="1">
        <v>45336</v>
      </c>
      <c r="K750" t="s">
        <v>17</v>
      </c>
      <c r="L750" t="s">
        <v>37</v>
      </c>
      <c r="M750">
        <v>3303.01</v>
      </c>
    </row>
    <row r="751" spans="1:13">
      <c r="A751">
        <v>2083</v>
      </c>
      <c r="B751" t="s">
        <v>35</v>
      </c>
      <c r="C751" t="s">
        <v>30</v>
      </c>
      <c r="D751" t="s">
        <v>46</v>
      </c>
      <c r="G751">
        <v>9291.74</v>
      </c>
      <c r="I751">
        <v>0</v>
      </c>
      <c r="J751" s="1">
        <v>45579</v>
      </c>
      <c r="K751" t="s">
        <v>22</v>
      </c>
      <c r="L751" t="s">
        <v>33</v>
      </c>
      <c r="M751">
        <v>-981.21</v>
      </c>
    </row>
    <row r="752" spans="1:13">
      <c r="A752">
        <v>2088</v>
      </c>
      <c r="B752" t="s">
        <v>19</v>
      </c>
      <c r="C752" t="s">
        <v>30</v>
      </c>
      <c r="D752" t="s">
        <v>46</v>
      </c>
      <c r="E752" t="s">
        <v>32</v>
      </c>
      <c r="F752">
        <v>4</v>
      </c>
      <c r="I752">
        <v>0</v>
      </c>
      <c r="J752" s="1">
        <v>45773</v>
      </c>
      <c r="K752" t="s">
        <v>17</v>
      </c>
      <c r="L752" t="s">
        <v>36</v>
      </c>
      <c r="M752">
        <v>2702.93</v>
      </c>
    </row>
    <row r="753" spans="1:13">
      <c r="A753">
        <v>2093</v>
      </c>
      <c r="B753" t="s">
        <v>35</v>
      </c>
      <c r="C753" t="s">
        <v>30</v>
      </c>
      <c r="D753" t="s">
        <v>46</v>
      </c>
      <c r="E753" t="s">
        <v>32</v>
      </c>
      <c r="F753">
        <v>0</v>
      </c>
      <c r="H753">
        <v>0.28999999999999998</v>
      </c>
      <c r="I753">
        <v>0</v>
      </c>
      <c r="K753" t="s">
        <v>17</v>
      </c>
      <c r="L753" t="s">
        <v>43</v>
      </c>
      <c r="M753">
        <v>-146.72999999999999</v>
      </c>
    </row>
    <row r="754" spans="1:13">
      <c r="A754">
        <v>2101</v>
      </c>
      <c r="B754" t="s">
        <v>13</v>
      </c>
      <c r="C754" t="s">
        <v>30</v>
      </c>
      <c r="D754" t="s">
        <v>46</v>
      </c>
      <c r="E754" t="s">
        <v>32</v>
      </c>
      <c r="G754">
        <v>2010.07</v>
      </c>
      <c r="I754">
        <v>0</v>
      </c>
      <c r="J754" s="1">
        <v>45841</v>
      </c>
      <c r="K754" t="s">
        <v>17</v>
      </c>
      <c r="L754" t="s">
        <v>37</v>
      </c>
      <c r="M754">
        <v>3398.01</v>
      </c>
    </row>
    <row r="755" spans="1:13">
      <c r="A755">
        <v>2106</v>
      </c>
      <c r="B755" t="s">
        <v>19</v>
      </c>
      <c r="C755" t="s">
        <v>30</v>
      </c>
      <c r="D755" t="s">
        <v>46</v>
      </c>
      <c r="I755">
        <v>0</v>
      </c>
      <c r="K755" t="s">
        <v>22</v>
      </c>
      <c r="L755" t="s">
        <v>18</v>
      </c>
      <c r="M755">
        <v>76.95</v>
      </c>
    </row>
    <row r="756" spans="1:13">
      <c r="A756">
        <v>2131</v>
      </c>
      <c r="B756" t="s">
        <v>13</v>
      </c>
      <c r="C756" t="s">
        <v>30</v>
      </c>
      <c r="D756" t="s">
        <v>46</v>
      </c>
      <c r="E756" t="s">
        <v>32</v>
      </c>
      <c r="G756">
        <v>5561.82</v>
      </c>
      <c r="I756">
        <v>0</v>
      </c>
      <c r="K756" t="s">
        <v>22</v>
      </c>
      <c r="L756" t="s">
        <v>25</v>
      </c>
      <c r="M756">
        <v>2227.48</v>
      </c>
    </row>
    <row r="757" spans="1:13">
      <c r="A757">
        <v>2132</v>
      </c>
      <c r="B757" t="s">
        <v>35</v>
      </c>
      <c r="C757" t="s">
        <v>30</v>
      </c>
      <c r="D757" t="s">
        <v>46</v>
      </c>
      <c r="E757" t="s">
        <v>28</v>
      </c>
      <c r="F757">
        <v>2</v>
      </c>
      <c r="I757">
        <v>0</v>
      </c>
      <c r="K757" t="s">
        <v>17</v>
      </c>
      <c r="L757" t="s">
        <v>33</v>
      </c>
      <c r="M757">
        <v>3882.22</v>
      </c>
    </row>
    <row r="758" spans="1:13">
      <c r="A758">
        <v>2152</v>
      </c>
      <c r="B758" t="s">
        <v>19</v>
      </c>
      <c r="C758" t="s">
        <v>30</v>
      </c>
      <c r="D758" t="s">
        <v>46</v>
      </c>
      <c r="E758">
        <v>8</v>
      </c>
      <c r="I758">
        <v>0</v>
      </c>
      <c r="K758" t="s">
        <v>17</v>
      </c>
      <c r="L758" t="s">
        <v>18</v>
      </c>
      <c r="M758">
        <v>3819.41</v>
      </c>
    </row>
    <row r="759" spans="1:13">
      <c r="A759">
        <v>2173</v>
      </c>
      <c r="B759" t="s">
        <v>35</v>
      </c>
      <c r="C759" t="s">
        <v>30</v>
      </c>
      <c r="D759" t="s">
        <v>46</v>
      </c>
      <c r="E759" t="s">
        <v>28</v>
      </c>
      <c r="F759">
        <v>-1</v>
      </c>
      <c r="G759">
        <v>6620.78</v>
      </c>
      <c r="I759">
        <v>0</v>
      </c>
      <c r="J759" s="1">
        <v>45745</v>
      </c>
      <c r="K759" t="s">
        <v>17</v>
      </c>
      <c r="L759" t="s">
        <v>36</v>
      </c>
      <c r="M759">
        <v>3770.03</v>
      </c>
    </row>
    <row r="760" spans="1:13">
      <c r="A760">
        <v>2178</v>
      </c>
      <c r="B760" t="s">
        <v>35</v>
      </c>
      <c r="C760" t="s">
        <v>30</v>
      </c>
      <c r="D760" t="s">
        <v>46</v>
      </c>
      <c r="F760">
        <v>1</v>
      </c>
      <c r="I760">
        <v>0</v>
      </c>
      <c r="J760" s="1">
        <v>45593</v>
      </c>
      <c r="K760" t="s">
        <v>22</v>
      </c>
      <c r="L760" t="s">
        <v>36</v>
      </c>
      <c r="M760">
        <v>-983.37</v>
      </c>
    </row>
    <row r="761" spans="1:13">
      <c r="A761">
        <v>2232</v>
      </c>
      <c r="B761" t="s">
        <v>19</v>
      </c>
      <c r="C761" t="s">
        <v>30</v>
      </c>
      <c r="D761" t="s">
        <v>46</v>
      </c>
      <c r="E761" t="s">
        <v>32</v>
      </c>
      <c r="G761">
        <v>2149.2800000000002</v>
      </c>
      <c r="H761">
        <v>0.32</v>
      </c>
      <c r="I761">
        <v>0</v>
      </c>
      <c r="J761" s="1">
        <v>45613</v>
      </c>
      <c r="K761" t="s">
        <v>17</v>
      </c>
      <c r="L761" t="s">
        <v>43</v>
      </c>
      <c r="M761">
        <v>2409.87</v>
      </c>
    </row>
    <row r="762" spans="1:13">
      <c r="A762">
        <v>2252</v>
      </c>
      <c r="B762" t="s">
        <v>19</v>
      </c>
      <c r="C762" t="s">
        <v>30</v>
      </c>
      <c r="D762" t="s">
        <v>46</v>
      </c>
      <c r="E762" t="s">
        <v>28</v>
      </c>
      <c r="I762">
        <v>0</v>
      </c>
      <c r="K762" t="s">
        <v>22</v>
      </c>
      <c r="L762" t="s">
        <v>33</v>
      </c>
      <c r="M762">
        <v>934.87</v>
      </c>
    </row>
    <row r="763" spans="1:13">
      <c r="A763">
        <v>2273</v>
      </c>
      <c r="B763" t="s">
        <v>13</v>
      </c>
      <c r="C763" t="s">
        <v>30</v>
      </c>
      <c r="D763" t="s">
        <v>46</v>
      </c>
      <c r="E763" t="s">
        <v>16</v>
      </c>
      <c r="F763">
        <v>-1</v>
      </c>
      <c r="G763">
        <v>4004.36</v>
      </c>
      <c r="I763">
        <v>0</v>
      </c>
      <c r="J763" s="1">
        <v>45321</v>
      </c>
      <c r="K763" t="s">
        <v>17</v>
      </c>
      <c r="L763" t="s">
        <v>43</v>
      </c>
      <c r="M763">
        <v>-614.66</v>
      </c>
    </row>
    <row r="764" spans="1:13">
      <c r="A764">
        <v>2282</v>
      </c>
      <c r="B764" t="s">
        <v>35</v>
      </c>
      <c r="C764" t="s">
        <v>30</v>
      </c>
      <c r="D764" t="s">
        <v>46</v>
      </c>
      <c r="H764">
        <v>0.26</v>
      </c>
      <c r="I764">
        <v>0</v>
      </c>
      <c r="J764" s="1">
        <v>45610</v>
      </c>
      <c r="K764" t="s">
        <v>22</v>
      </c>
      <c r="L764" t="s">
        <v>25</v>
      </c>
      <c r="M764">
        <v>-1002.46</v>
      </c>
    </row>
    <row r="765" spans="1:13">
      <c r="A765">
        <v>2292</v>
      </c>
      <c r="B765" t="s">
        <v>19</v>
      </c>
      <c r="C765" t="s">
        <v>30</v>
      </c>
      <c r="D765" t="s">
        <v>46</v>
      </c>
      <c r="E765" t="s">
        <v>16</v>
      </c>
      <c r="F765">
        <v>2</v>
      </c>
      <c r="H765">
        <v>1.1000000000000001</v>
      </c>
      <c r="I765">
        <v>0</v>
      </c>
      <c r="J765" s="1">
        <v>45601</v>
      </c>
      <c r="K765" t="s">
        <v>17</v>
      </c>
      <c r="L765" t="s">
        <v>43</v>
      </c>
      <c r="M765">
        <v>1192.5</v>
      </c>
    </row>
    <row r="766" spans="1:13">
      <c r="A766">
        <v>2303</v>
      </c>
      <c r="B766" t="s">
        <v>13</v>
      </c>
      <c r="C766" t="s">
        <v>30</v>
      </c>
      <c r="D766" t="s">
        <v>46</v>
      </c>
      <c r="E766" t="s">
        <v>28</v>
      </c>
      <c r="F766">
        <v>2</v>
      </c>
      <c r="G766">
        <v>2504.09</v>
      </c>
      <c r="I766">
        <v>0</v>
      </c>
      <c r="J766" s="1">
        <v>45650</v>
      </c>
      <c r="K766" t="s">
        <v>22</v>
      </c>
      <c r="L766" t="s">
        <v>23</v>
      </c>
      <c r="M766">
        <v>2971.55</v>
      </c>
    </row>
    <row r="767" spans="1:13">
      <c r="A767">
        <v>2307</v>
      </c>
      <c r="B767" t="s">
        <v>19</v>
      </c>
      <c r="C767" t="s">
        <v>30</v>
      </c>
      <c r="D767" t="s">
        <v>46</v>
      </c>
      <c r="E767" t="s">
        <v>32</v>
      </c>
      <c r="F767">
        <v>2</v>
      </c>
      <c r="G767">
        <v>9369.1</v>
      </c>
      <c r="I767">
        <v>0</v>
      </c>
      <c r="J767" s="1">
        <v>45826</v>
      </c>
      <c r="K767" t="s">
        <v>22</v>
      </c>
      <c r="L767" t="s">
        <v>43</v>
      </c>
      <c r="M767">
        <v>2390.6999999999998</v>
      </c>
    </row>
    <row r="768" spans="1:13">
      <c r="A768">
        <v>2333</v>
      </c>
      <c r="B768" t="s">
        <v>13</v>
      </c>
      <c r="C768" t="s">
        <v>30</v>
      </c>
      <c r="D768" t="s">
        <v>46</v>
      </c>
      <c r="G768">
        <v>4638.25</v>
      </c>
      <c r="I768">
        <v>0</v>
      </c>
      <c r="K768" t="s">
        <v>17</v>
      </c>
      <c r="L768" t="s">
        <v>23</v>
      </c>
      <c r="M768">
        <v>-614.05999999999995</v>
      </c>
    </row>
    <row r="769" spans="1:13">
      <c r="A769">
        <v>2335</v>
      </c>
      <c r="B769" t="s">
        <v>19</v>
      </c>
      <c r="C769" t="s">
        <v>30</v>
      </c>
      <c r="D769" t="s">
        <v>46</v>
      </c>
      <c r="E769" t="s">
        <v>32</v>
      </c>
      <c r="F769">
        <v>0</v>
      </c>
      <c r="G769">
        <v>5620.64</v>
      </c>
      <c r="I769">
        <v>0</v>
      </c>
      <c r="J769" s="1">
        <v>45296</v>
      </c>
      <c r="K769" t="s">
        <v>17</v>
      </c>
      <c r="L769" t="s">
        <v>25</v>
      </c>
      <c r="M769">
        <v>217.22</v>
      </c>
    </row>
    <row r="770" spans="1:13">
      <c r="A770">
        <v>2340</v>
      </c>
      <c r="B770" t="s">
        <v>19</v>
      </c>
      <c r="C770" t="s">
        <v>30</v>
      </c>
      <c r="D770" t="s">
        <v>46</v>
      </c>
      <c r="E770">
        <v>7</v>
      </c>
      <c r="F770">
        <v>3</v>
      </c>
      <c r="H770">
        <v>0.91</v>
      </c>
      <c r="I770">
        <v>0</v>
      </c>
      <c r="J770" s="1">
        <v>45511</v>
      </c>
      <c r="K770" t="s">
        <v>17</v>
      </c>
      <c r="L770" t="s">
        <v>25</v>
      </c>
      <c r="M770">
        <v>-425.99</v>
      </c>
    </row>
    <row r="771" spans="1:13">
      <c r="A771">
        <v>2372</v>
      </c>
      <c r="B771" t="s">
        <v>35</v>
      </c>
      <c r="C771" t="s">
        <v>30</v>
      </c>
      <c r="D771" t="s">
        <v>46</v>
      </c>
      <c r="G771">
        <v>7624.86</v>
      </c>
      <c r="I771">
        <v>0</v>
      </c>
      <c r="J771" s="1">
        <v>45800</v>
      </c>
      <c r="K771" t="s">
        <v>17</v>
      </c>
      <c r="L771" t="s">
        <v>43</v>
      </c>
      <c r="M771">
        <v>3365.96</v>
      </c>
    </row>
    <row r="772" spans="1:13">
      <c r="A772">
        <v>2407</v>
      </c>
      <c r="B772" t="s">
        <v>13</v>
      </c>
      <c r="C772" t="s">
        <v>30</v>
      </c>
      <c r="D772" t="s">
        <v>46</v>
      </c>
      <c r="E772">
        <v>6</v>
      </c>
      <c r="G772">
        <v>9193.15</v>
      </c>
      <c r="I772">
        <v>0</v>
      </c>
      <c r="J772" s="1">
        <v>45290</v>
      </c>
      <c r="K772" t="s">
        <v>17</v>
      </c>
      <c r="L772" t="s">
        <v>43</v>
      </c>
      <c r="M772">
        <v>521.77</v>
      </c>
    </row>
    <row r="773" spans="1:13">
      <c r="A773">
        <v>2415</v>
      </c>
      <c r="B773" t="s">
        <v>19</v>
      </c>
      <c r="C773" t="s">
        <v>30</v>
      </c>
      <c r="D773" t="s">
        <v>46</v>
      </c>
      <c r="E773">
        <v>8</v>
      </c>
      <c r="F773">
        <v>3</v>
      </c>
      <c r="G773">
        <v>6178.39</v>
      </c>
      <c r="I773">
        <v>0</v>
      </c>
      <c r="J773" s="1">
        <v>45495</v>
      </c>
      <c r="K773" t="s">
        <v>22</v>
      </c>
      <c r="L773" t="s">
        <v>36</v>
      </c>
      <c r="M773">
        <v>73.75</v>
      </c>
    </row>
    <row r="774" spans="1:13">
      <c r="A774">
        <v>2475</v>
      </c>
      <c r="B774" t="s">
        <v>35</v>
      </c>
      <c r="C774" t="s">
        <v>30</v>
      </c>
      <c r="D774" t="s">
        <v>46</v>
      </c>
      <c r="E774" t="s">
        <v>28</v>
      </c>
      <c r="F774">
        <v>2</v>
      </c>
      <c r="H774">
        <v>1.06</v>
      </c>
      <c r="I774">
        <v>0</v>
      </c>
      <c r="J774" s="1">
        <v>45664</v>
      </c>
      <c r="K774" t="s">
        <v>17</v>
      </c>
      <c r="L774" t="s">
        <v>18</v>
      </c>
      <c r="M774">
        <v>3885.97</v>
      </c>
    </row>
    <row r="775" spans="1:13">
      <c r="A775">
        <v>2483</v>
      </c>
      <c r="B775" t="s">
        <v>13</v>
      </c>
      <c r="C775" t="s">
        <v>30</v>
      </c>
      <c r="D775" t="s">
        <v>46</v>
      </c>
      <c r="F775">
        <v>-1</v>
      </c>
      <c r="I775">
        <v>0</v>
      </c>
      <c r="J775" s="1">
        <v>45794</v>
      </c>
      <c r="K775" t="s">
        <v>22</v>
      </c>
      <c r="L775" t="s">
        <v>33</v>
      </c>
      <c r="M775">
        <v>856.75</v>
      </c>
    </row>
    <row r="776" spans="1:13">
      <c r="A776">
        <v>2488</v>
      </c>
      <c r="B776" t="s">
        <v>13</v>
      </c>
      <c r="C776" t="s">
        <v>30</v>
      </c>
      <c r="D776" t="s">
        <v>46</v>
      </c>
      <c r="E776">
        <v>6</v>
      </c>
      <c r="F776">
        <v>4</v>
      </c>
      <c r="G776">
        <v>6387.51</v>
      </c>
      <c r="I776">
        <v>0</v>
      </c>
      <c r="K776" t="s">
        <v>22</v>
      </c>
      <c r="L776" t="s">
        <v>43</v>
      </c>
      <c r="M776">
        <v>300.76</v>
      </c>
    </row>
    <row r="777" spans="1:13">
      <c r="A777">
        <v>2505</v>
      </c>
      <c r="B777" t="s">
        <v>19</v>
      </c>
      <c r="C777" t="s">
        <v>30</v>
      </c>
      <c r="D777" t="s">
        <v>46</v>
      </c>
      <c r="E777">
        <v>9</v>
      </c>
      <c r="H777">
        <v>1.1100000000000001</v>
      </c>
      <c r="I777">
        <v>0</v>
      </c>
      <c r="J777" s="1">
        <v>45841</v>
      </c>
      <c r="K777" t="s">
        <v>17</v>
      </c>
      <c r="L777" t="s">
        <v>18</v>
      </c>
      <c r="M777">
        <v>3748.24</v>
      </c>
    </row>
    <row r="778" spans="1:13">
      <c r="A778">
        <v>2539</v>
      </c>
      <c r="B778" t="s">
        <v>19</v>
      </c>
      <c r="C778" t="s">
        <v>30</v>
      </c>
      <c r="D778" t="s">
        <v>46</v>
      </c>
      <c r="E778" t="s">
        <v>28</v>
      </c>
      <c r="I778">
        <v>0</v>
      </c>
      <c r="J778" s="1">
        <v>45714</v>
      </c>
      <c r="K778" t="s">
        <v>17</v>
      </c>
      <c r="L778" t="s">
        <v>18</v>
      </c>
      <c r="M778">
        <v>3748.73</v>
      </c>
    </row>
    <row r="779" spans="1:13">
      <c r="A779">
        <v>2581</v>
      </c>
      <c r="B779" t="s">
        <v>13</v>
      </c>
      <c r="C779" t="s">
        <v>30</v>
      </c>
      <c r="D779" t="s">
        <v>46</v>
      </c>
      <c r="E779">
        <v>10</v>
      </c>
      <c r="F779">
        <v>0</v>
      </c>
      <c r="H779">
        <v>0.53</v>
      </c>
      <c r="I779">
        <v>0</v>
      </c>
      <c r="J779" s="1">
        <v>45595</v>
      </c>
      <c r="K779" t="s">
        <v>17</v>
      </c>
      <c r="L779" t="s">
        <v>25</v>
      </c>
      <c r="M779">
        <v>800.45</v>
      </c>
    </row>
    <row r="780" spans="1:13">
      <c r="A780">
        <v>2602</v>
      </c>
      <c r="B780" t="s">
        <v>13</v>
      </c>
      <c r="C780" t="s">
        <v>30</v>
      </c>
      <c r="D780" t="s">
        <v>46</v>
      </c>
      <c r="E780" t="s">
        <v>32</v>
      </c>
      <c r="F780">
        <v>2</v>
      </c>
      <c r="G780">
        <v>3518.53</v>
      </c>
      <c r="I780">
        <v>0</v>
      </c>
      <c r="J780" s="1">
        <v>45613</v>
      </c>
      <c r="K780" t="s">
        <v>17</v>
      </c>
      <c r="L780" t="s">
        <v>29</v>
      </c>
      <c r="M780">
        <v>3494.88</v>
      </c>
    </row>
    <row r="781" spans="1:13">
      <c r="A781">
        <v>2707</v>
      </c>
      <c r="B781" t="s">
        <v>35</v>
      </c>
      <c r="C781" t="s">
        <v>30</v>
      </c>
      <c r="D781" t="s">
        <v>46</v>
      </c>
      <c r="E781" t="s">
        <v>32</v>
      </c>
      <c r="G781">
        <v>2996.2</v>
      </c>
      <c r="H781">
        <v>0.49</v>
      </c>
      <c r="I781">
        <v>0</v>
      </c>
      <c r="K781" t="s">
        <v>17</v>
      </c>
      <c r="L781" t="s">
        <v>37</v>
      </c>
      <c r="M781">
        <v>2913.41</v>
      </c>
    </row>
    <row r="782" spans="1:13">
      <c r="A782">
        <v>2709</v>
      </c>
      <c r="B782" t="s">
        <v>13</v>
      </c>
      <c r="C782" t="s">
        <v>30</v>
      </c>
      <c r="D782" t="s">
        <v>46</v>
      </c>
      <c r="E782">
        <v>10</v>
      </c>
      <c r="F782">
        <v>1</v>
      </c>
      <c r="G782">
        <v>6302.98</v>
      </c>
      <c r="H782">
        <v>0.48</v>
      </c>
      <c r="I782">
        <v>3277.55</v>
      </c>
      <c r="J782" s="1">
        <v>45724</v>
      </c>
      <c r="K782" t="s">
        <v>22</v>
      </c>
      <c r="L782" t="s">
        <v>33</v>
      </c>
      <c r="M782">
        <v>2835.93</v>
      </c>
    </row>
    <row r="783" spans="1:13">
      <c r="A783">
        <v>2717</v>
      </c>
      <c r="B783" t="s">
        <v>35</v>
      </c>
      <c r="C783" t="s">
        <v>30</v>
      </c>
      <c r="D783" t="s">
        <v>46</v>
      </c>
      <c r="E783" t="s">
        <v>16</v>
      </c>
      <c r="F783">
        <v>0</v>
      </c>
      <c r="G783">
        <v>9473.09</v>
      </c>
      <c r="I783">
        <v>0</v>
      </c>
      <c r="J783" s="1">
        <v>45613</v>
      </c>
      <c r="K783" t="s">
        <v>17</v>
      </c>
      <c r="L783" t="s">
        <v>33</v>
      </c>
      <c r="M783">
        <v>3055.36</v>
      </c>
    </row>
    <row r="784" spans="1:13">
      <c r="A784">
        <v>2733</v>
      </c>
      <c r="B784" t="s">
        <v>19</v>
      </c>
      <c r="C784" t="s">
        <v>30</v>
      </c>
      <c r="D784" t="s">
        <v>46</v>
      </c>
      <c r="E784" t="s">
        <v>28</v>
      </c>
      <c r="G784">
        <v>6743.38</v>
      </c>
      <c r="I784">
        <v>0</v>
      </c>
      <c r="J784" s="1">
        <v>45618</v>
      </c>
      <c r="K784" t="s">
        <v>17</v>
      </c>
      <c r="L784" t="s">
        <v>29</v>
      </c>
      <c r="M784">
        <v>1908.63</v>
      </c>
    </row>
    <row r="785" spans="1:13">
      <c r="A785">
        <v>2735</v>
      </c>
      <c r="B785" t="s">
        <v>13</v>
      </c>
      <c r="C785" t="s">
        <v>30</v>
      </c>
      <c r="D785" t="s">
        <v>46</v>
      </c>
      <c r="E785" t="s">
        <v>32</v>
      </c>
      <c r="I785">
        <v>0</v>
      </c>
      <c r="J785" s="1">
        <v>45509</v>
      </c>
      <c r="K785" t="s">
        <v>17</v>
      </c>
      <c r="L785" t="s">
        <v>43</v>
      </c>
      <c r="M785">
        <v>928.63</v>
      </c>
    </row>
    <row r="786" spans="1:13">
      <c r="A786">
        <v>2739</v>
      </c>
      <c r="B786" t="s">
        <v>13</v>
      </c>
      <c r="C786" t="s">
        <v>30</v>
      </c>
      <c r="D786" t="s">
        <v>46</v>
      </c>
      <c r="E786" t="s">
        <v>28</v>
      </c>
      <c r="F786">
        <v>2</v>
      </c>
      <c r="H786">
        <v>0.26</v>
      </c>
      <c r="I786">
        <v>0</v>
      </c>
      <c r="J786" s="1">
        <v>45692</v>
      </c>
      <c r="K786" t="s">
        <v>17</v>
      </c>
      <c r="L786" t="s">
        <v>43</v>
      </c>
      <c r="M786">
        <v>2350.69</v>
      </c>
    </row>
    <row r="787" spans="1:13">
      <c r="A787">
        <v>2774</v>
      </c>
      <c r="B787" t="s">
        <v>19</v>
      </c>
      <c r="C787" t="s">
        <v>30</v>
      </c>
      <c r="D787" t="s">
        <v>46</v>
      </c>
      <c r="E787" t="s">
        <v>32</v>
      </c>
      <c r="I787">
        <v>0</v>
      </c>
      <c r="K787" t="s">
        <v>17</v>
      </c>
      <c r="L787" t="s">
        <v>18</v>
      </c>
      <c r="M787">
        <v>585.97</v>
      </c>
    </row>
    <row r="788" spans="1:13">
      <c r="A788">
        <v>2802</v>
      </c>
      <c r="B788" t="s">
        <v>35</v>
      </c>
      <c r="C788" t="s">
        <v>30</v>
      </c>
      <c r="D788" t="s">
        <v>46</v>
      </c>
      <c r="E788" t="s">
        <v>28</v>
      </c>
      <c r="F788">
        <v>3</v>
      </c>
      <c r="I788">
        <v>0</v>
      </c>
      <c r="J788" s="1">
        <v>45310</v>
      </c>
      <c r="K788" t="s">
        <v>17</v>
      </c>
      <c r="L788" t="s">
        <v>43</v>
      </c>
      <c r="M788">
        <v>-231.73</v>
      </c>
    </row>
    <row r="789" spans="1:13">
      <c r="A789">
        <v>2809</v>
      </c>
      <c r="B789" t="s">
        <v>19</v>
      </c>
      <c r="C789" t="s">
        <v>30</v>
      </c>
      <c r="D789" t="s">
        <v>46</v>
      </c>
      <c r="F789">
        <v>0</v>
      </c>
      <c r="G789">
        <v>3260.38</v>
      </c>
      <c r="H789">
        <v>0.08</v>
      </c>
      <c r="I789">
        <v>0</v>
      </c>
      <c r="K789" t="s">
        <v>22</v>
      </c>
      <c r="L789" t="s">
        <v>25</v>
      </c>
      <c r="M789">
        <v>-554.84</v>
      </c>
    </row>
    <row r="790" spans="1:13">
      <c r="A790">
        <v>2813</v>
      </c>
      <c r="B790" t="s">
        <v>35</v>
      </c>
      <c r="C790" t="s">
        <v>30</v>
      </c>
      <c r="D790" t="s">
        <v>46</v>
      </c>
      <c r="E790" t="s">
        <v>16</v>
      </c>
      <c r="F790">
        <v>4</v>
      </c>
      <c r="G790">
        <v>7450.8</v>
      </c>
      <c r="I790">
        <v>0</v>
      </c>
      <c r="K790" t="s">
        <v>17</v>
      </c>
      <c r="L790" t="s">
        <v>18</v>
      </c>
      <c r="M790">
        <v>2098.29</v>
      </c>
    </row>
    <row r="791" spans="1:13">
      <c r="A791">
        <v>2848</v>
      </c>
      <c r="B791" t="s">
        <v>13</v>
      </c>
      <c r="C791" t="s">
        <v>30</v>
      </c>
      <c r="D791" t="s">
        <v>46</v>
      </c>
      <c r="E791">
        <v>8</v>
      </c>
      <c r="G791">
        <v>9476.7999999999993</v>
      </c>
      <c r="H791">
        <v>0.03</v>
      </c>
      <c r="I791">
        <v>0</v>
      </c>
      <c r="J791" s="1">
        <v>45518</v>
      </c>
      <c r="K791" t="s">
        <v>17</v>
      </c>
      <c r="L791" t="s">
        <v>37</v>
      </c>
      <c r="M791">
        <v>-350.03</v>
      </c>
    </row>
    <row r="792" spans="1:13">
      <c r="A792">
        <v>2886</v>
      </c>
      <c r="B792" t="s">
        <v>13</v>
      </c>
      <c r="C792" t="s">
        <v>30</v>
      </c>
      <c r="D792" t="s">
        <v>46</v>
      </c>
      <c r="E792" t="s">
        <v>32</v>
      </c>
      <c r="F792">
        <v>0</v>
      </c>
      <c r="G792">
        <v>8164.32</v>
      </c>
      <c r="H792">
        <v>0.94</v>
      </c>
      <c r="I792">
        <v>0</v>
      </c>
      <c r="J792" s="1">
        <v>45523</v>
      </c>
      <c r="K792" t="s">
        <v>22</v>
      </c>
      <c r="L792" t="s">
        <v>29</v>
      </c>
      <c r="M792">
        <v>286.3</v>
      </c>
    </row>
    <row r="793" spans="1:13">
      <c r="A793">
        <v>2892</v>
      </c>
      <c r="B793" t="s">
        <v>19</v>
      </c>
      <c r="C793" t="s">
        <v>30</v>
      </c>
      <c r="D793" t="s">
        <v>46</v>
      </c>
      <c r="E793" t="s">
        <v>16</v>
      </c>
      <c r="F793">
        <v>4</v>
      </c>
      <c r="I793">
        <v>0</v>
      </c>
      <c r="J793" s="1">
        <v>45620</v>
      </c>
      <c r="K793" t="s">
        <v>17</v>
      </c>
      <c r="L793" t="s">
        <v>18</v>
      </c>
      <c r="M793">
        <v>-1195.79</v>
      </c>
    </row>
    <row r="794" spans="1:13">
      <c r="A794">
        <v>2898</v>
      </c>
      <c r="B794" t="s">
        <v>19</v>
      </c>
      <c r="C794" t="s">
        <v>30</v>
      </c>
      <c r="D794" t="s">
        <v>46</v>
      </c>
      <c r="E794">
        <v>6</v>
      </c>
      <c r="F794">
        <v>1</v>
      </c>
      <c r="I794">
        <v>0</v>
      </c>
      <c r="K794" t="s">
        <v>22</v>
      </c>
      <c r="L794" t="s">
        <v>43</v>
      </c>
      <c r="M794">
        <v>-744.45</v>
      </c>
    </row>
    <row r="795" spans="1:13">
      <c r="A795">
        <v>2946</v>
      </c>
      <c r="B795" t="s">
        <v>13</v>
      </c>
      <c r="C795" t="s">
        <v>30</v>
      </c>
      <c r="D795" t="s">
        <v>46</v>
      </c>
      <c r="E795" t="s">
        <v>32</v>
      </c>
      <c r="G795">
        <v>5691.68</v>
      </c>
      <c r="H795">
        <v>0.62</v>
      </c>
      <c r="I795">
        <v>0</v>
      </c>
      <c r="K795" t="s">
        <v>22</v>
      </c>
      <c r="L795" t="s">
        <v>18</v>
      </c>
      <c r="M795">
        <v>3129.43</v>
      </c>
    </row>
    <row r="796" spans="1:13">
      <c r="A796">
        <v>2985</v>
      </c>
      <c r="B796" t="s">
        <v>13</v>
      </c>
      <c r="C796" t="s">
        <v>30</v>
      </c>
      <c r="D796" t="s">
        <v>46</v>
      </c>
      <c r="G796">
        <v>8996.0499999999993</v>
      </c>
      <c r="H796">
        <v>0.48</v>
      </c>
      <c r="I796">
        <v>0</v>
      </c>
      <c r="J796" s="1">
        <v>45428</v>
      </c>
      <c r="K796" t="s">
        <v>17</v>
      </c>
      <c r="L796" t="s">
        <v>18</v>
      </c>
      <c r="M796">
        <v>3419.45</v>
      </c>
    </row>
    <row r="797" spans="1:13">
      <c r="A797">
        <v>3000</v>
      </c>
      <c r="B797" t="s">
        <v>13</v>
      </c>
      <c r="C797" t="s">
        <v>30</v>
      </c>
      <c r="D797" t="s">
        <v>46</v>
      </c>
      <c r="E797" t="s">
        <v>16</v>
      </c>
      <c r="F797">
        <v>1</v>
      </c>
      <c r="I797">
        <v>0</v>
      </c>
      <c r="K797" t="s">
        <v>22</v>
      </c>
      <c r="L797" t="s">
        <v>25</v>
      </c>
      <c r="M797">
        <v>-1110.6199999999999</v>
      </c>
    </row>
    <row r="798" spans="1:13">
      <c r="A798">
        <v>3019</v>
      </c>
      <c r="B798" t="s">
        <v>19</v>
      </c>
      <c r="C798" t="s">
        <v>30</v>
      </c>
      <c r="D798" t="s">
        <v>46</v>
      </c>
      <c r="E798" t="s">
        <v>32</v>
      </c>
      <c r="G798">
        <v>9942.61</v>
      </c>
      <c r="I798">
        <v>0</v>
      </c>
      <c r="J798" s="1">
        <v>45279</v>
      </c>
      <c r="K798" t="s">
        <v>22</v>
      </c>
      <c r="L798" t="s">
        <v>43</v>
      </c>
      <c r="M798">
        <v>1316.3</v>
      </c>
    </row>
    <row r="799" spans="1:13">
      <c r="A799">
        <v>3024</v>
      </c>
      <c r="B799" t="s">
        <v>13</v>
      </c>
      <c r="C799" t="s">
        <v>30</v>
      </c>
      <c r="D799" t="s">
        <v>46</v>
      </c>
      <c r="H799">
        <v>1.04</v>
      </c>
      <c r="I799">
        <v>0</v>
      </c>
      <c r="J799" s="1">
        <v>45633</v>
      </c>
      <c r="K799" t="s">
        <v>17</v>
      </c>
      <c r="L799" t="s">
        <v>25</v>
      </c>
      <c r="M799">
        <v>-687.3</v>
      </c>
    </row>
    <row r="800" spans="1:13">
      <c r="A800">
        <v>3060</v>
      </c>
      <c r="B800" t="s">
        <v>19</v>
      </c>
      <c r="C800" t="s">
        <v>30</v>
      </c>
      <c r="D800" t="s">
        <v>46</v>
      </c>
      <c r="E800" t="s">
        <v>28</v>
      </c>
      <c r="I800">
        <v>0</v>
      </c>
      <c r="J800" s="1">
        <v>45544</v>
      </c>
      <c r="K800" t="s">
        <v>22</v>
      </c>
      <c r="L800" t="s">
        <v>36</v>
      </c>
      <c r="M800">
        <v>-1137.29</v>
      </c>
    </row>
    <row r="801" spans="1:13">
      <c r="A801">
        <v>3065</v>
      </c>
      <c r="B801" t="s">
        <v>19</v>
      </c>
      <c r="C801" t="s">
        <v>30</v>
      </c>
      <c r="D801" t="s">
        <v>46</v>
      </c>
      <c r="E801">
        <v>12</v>
      </c>
      <c r="I801">
        <v>0</v>
      </c>
      <c r="K801" t="s">
        <v>17</v>
      </c>
      <c r="L801" t="s">
        <v>43</v>
      </c>
      <c r="M801">
        <v>3909.92</v>
      </c>
    </row>
    <row r="802" spans="1:13">
      <c r="A802">
        <v>3074</v>
      </c>
      <c r="B802" t="s">
        <v>19</v>
      </c>
      <c r="C802" t="s">
        <v>30</v>
      </c>
      <c r="D802" t="s">
        <v>46</v>
      </c>
      <c r="E802" t="s">
        <v>16</v>
      </c>
      <c r="I802">
        <v>0</v>
      </c>
      <c r="K802" t="s">
        <v>17</v>
      </c>
      <c r="L802" t="s">
        <v>23</v>
      </c>
      <c r="M802">
        <v>1216.3399999999999</v>
      </c>
    </row>
    <row r="803" spans="1:13">
      <c r="A803">
        <v>3078</v>
      </c>
      <c r="B803" t="s">
        <v>35</v>
      </c>
      <c r="C803" t="s">
        <v>30</v>
      </c>
      <c r="D803" t="s">
        <v>46</v>
      </c>
      <c r="E803" t="s">
        <v>16</v>
      </c>
      <c r="F803">
        <v>1</v>
      </c>
      <c r="G803">
        <v>2555.1799999999998</v>
      </c>
      <c r="I803">
        <v>0</v>
      </c>
      <c r="J803" s="1">
        <v>45549</v>
      </c>
      <c r="K803" t="s">
        <v>17</v>
      </c>
      <c r="L803" t="s">
        <v>33</v>
      </c>
      <c r="M803">
        <v>1820.38</v>
      </c>
    </row>
    <row r="804" spans="1:13">
      <c r="A804">
        <v>3095</v>
      </c>
      <c r="B804" t="s">
        <v>35</v>
      </c>
      <c r="C804" t="s">
        <v>30</v>
      </c>
      <c r="D804" t="s">
        <v>46</v>
      </c>
      <c r="E804" t="s">
        <v>28</v>
      </c>
      <c r="G804">
        <v>9297.64</v>
      </c>
      <c r="H804">
        <v>0.16</v>
      </c>
      <c r="I804">
        <v>0</v>
      </c>
      <c r="J804" s="1">
        <v>45704</v>
      </c>
      <c r="K804" t="s">
        <v>22</v>
      </c>
      <c r="L804" t="s">
        <v>33</v>
      </c>
      <c r="M804">
        <v>36.700000000000003</v>
      </c>
    </row>
    <row r="805" spans="1:13">
      <c r="A805">
        <v>3104</v>
      </c>
      <c r="B805" t="s">
        <v>35</v>
      </c>
      <c r="C805" t="s">
        <v>30</v>
      </c>
      <c r="D805" t="s">
        <v>46</v>
      </c>
      <c r="E805" t="s">
        <v>28</v>
      </c>
      <c r="F805">
        <v>0</v>
      </c>
      <c r="G805">
        <v>7734.26</v>
      </c>
      <c r="H805">
        <v>0.47</v>
      </c>
      <c r="I805">
        <v>0</v>
      </c>
      <c r="J805" s="1">
        <v>45697</v>
      </c>
      <c r="K805" t="s">
        <v>17</v>
      </c>
      <c r="L805" t="s">
        <v>36</v>
      </c>
      <c r="M805">
        <v>1921.82</v>
      </c>
    </row>
    <row r="806" spans="1:13">
      <c r="A806">
        <v>3123</v>
      </c>
      <c r="B806" t="s">
        <v>13</v>
      </c>
      <c r="C806" t="s">
        <v>30</v>
      </c>
      <c r="D806" t="s">
        <v>46</v>
      </c>
      <c r="E806" t="s">
        <v>28</v>
      </c>
      <c r="G806">
        <v>9804.7800000000007</v>
      </c>
      <c r="I806">
        <v>0</v>
      </c>
      <c r="J806" s="1">
        <v>45803</v>
      </c>
      <c r="K806" t="s">
        <v>17</v>
      </c>
      <c r="L806" t="s">
        <v>29</v>
      </c>
      <c r="M806">
        <v>-965.5</v>
      </c>
    </row>
    <row r="807" spans="1:13">
      <c r="A807">
        <v>3144</v>
      </c>
      <c r="B807" t="s">
        <v>19</v>
      </c>
      <c r="C807" t="s">
        <v>30</v>
      </c>
      <c r="D807" t="s">
        <v>46</v>
      </c>
      <c r="E807">
        <v>7</v>
      </c>
      <c r="G807">
        <v>8613.08</v>
      </c>
      <c r="I807">
        <v>0</v>
      </c>
      <c r="J807" s="1">
        <v>45180</v>
      </c>
      <c r="K807" t="s">
        <v>22</v>
      </c>
      <c r="L807" t="s">
        <v>40</v>
      </c>
      <c r="M807">
        <v>-1049.73</v>
      </c>
    </row>
    <row r="808" spans="1:13">
      <c r="A808">
        <v>3152</v>
      </c>
      <c r="B808" t="s">
        <v>13</v>
      </c>
      <c r="C808" t="s">
        <v>30</v>
      </c>
      <c r="D808" t="s">
        <v>46</v>
      </c>
      <c r="G808">
        <v>2415.31</v>
      </c>
      <c r="I808">
        <v>0</v>
      </c>
      <c r="K808" t="s">
        <v>22</v>
      </c>
      <c r="L808" t="s">
        <v>33</v>
      </c>
      <c r="M808">
        <v>2077.98</v>
      </c>
    </row>
    <row r="809" spans="1:13">
      <c r="A809">
        <v>3154</v>
      </c>
      <c r="B809" t="s">
        <v>13</v>
      </c>
      <c r="C809" t="s">
        <v>30</v>
      </c>
      <c r="D809" t="s">
        <v>46</v>
      </c>
      <c r="E809" t="s">
        <v>28</v>
      </c>
      <c r="F809">
        <v>2</v>
      </c>
      <c r="H809">
        <v>0.95</v>
      </c>
      <c r="I809">
        <v>0</v>
      </c>
      <c r="J809" s="1">
        <v>45768</v>
      </c>
      <c r="K809" t="s">
        <v>17</v>
      </c>
      <c r="L809" t="s">
        <v>33</v>
      </c>
      <c r="M809">
        <v>-1100.45</v>
      </c>
    </row>
    <row r="810" spans="1:13">
      <c r="A810">
        <v>3163</v>
      </c>
      <c r="B810" t="s">
        <v>19</v>
      </c>
      <c r="C810" t="s">
        <v>30</v>
      </c>
      <c r="D810" t="s">
        <v>46</v>
      </c>
      <c r="F810">
        <v>2</v>
      </c>
      <c r="G810">
        <v>8204.14</v>
      </c>
      <c r="I810">
        <v>0</v>
      </c>
      <c r="J810" s="1">
        <v>45830</v>
      </c>
      <c r="K810" t="s">
        <v>22</v>
      </c>
      <c r="L810" t="s">
        <v>33</v>
      </c>
      <c r="M810">
        <v>961.65</v>
      </c>
    </row>
    <row r="811" spans="1:13">
      <c r="A811">
        <v>3192</v>
      </c>
      <c r="B811" t="s">
        <v>13</v>
      </c>
      <c r="C811" t="s">
        <v>30</v>
      </c>
      <c r="D811" t="s">
        <v>46</v>
      </c>
      <c r="E811" t="s">
        <v>16</v>
      </c>
      <c r="F811">
        <v>1</v>
      </c>
      <c r="I811">
        <v>0</v>
      </c>
      <c r="J811" s="1">
        <v>45732</v>
      </c>
      <c r="K811" t="s">
        <v>17</v>
      </c>
      <c r="L811" t="s">
        <v>29</v>
      </c>
      <c r="M811">
        <v>2055.67</v>
      </c>
    </row>
    <row r="812" spans="1:13">
      <c r="A812">
        <v>3229</v>
      </c>
      <c r="B812" t="s">
        <v>13</v>
      </c>
      <c r="C812" t="s">
        <v>30</v>
      </c>
      <c r="D812" t="s">
        <v>46</v>
      </c>
      <c r="H812">
        <v>1</v>
      </c>
      <c r="I812">
        <v>0</v>
      </c>
      <c r="J812" s="1">
        <v>45523</v>
      </c>
      <c r="K812" t="s">
        <v>22</v>
      </c>
      <c r="L812" t="s">
        <v>29</v>
      </c>
      <c r="M812">
        <v>188.96</v>
      </c>
    </row>
    <row r="813" spans="1:13">
      <c r="A813">
        <v>3257</v>
      </c>
      <c r="B813" t="s">
        <v>19</v>
      </c>
      <c r="C813" t="s">
        <v>30</v>
      </c>
      <c r="D813" t="s">
        <v>46</v>
      </c>
      <c r="E813">
        <v>7</v>
      </c>
      <c r="F813">
        <v>-1</v>
      </c>
      <c r="G813">
        <v>7056.01</v>
      </c>
      <c r="I813">
        <v>0</v>
      </c>
      <c r="J813" s="1">
        <v>45676</v>
      </c>
      <c r="K813" t="s">
        <v>22</v>
      </c>
      <c r="L813" t="s">
        <v>43</v>
      </c>
      <c r="M813">
        <v>1190.8900000000001</v>
      </c>
    </row>
    <row r="814" spans="1:13">
      <c r="A814">
        <v>3284</v>
      </c>
      <c r="B814" t="s">
        <v>19</v>
      </c>
      <c r="C814" t="s">
        <v>30</v>
      </c>
      <c r="D814" t="s">
        <v>46</v>
      </c>
      <c r="F814">
        <v>4</v>
      </c>
      <c r="G814">
        <v>5776.74</v>
      </c>
      <c r="I814">
        <v>0</v>
      </c>
      <c r="J814" s="1">
        <v>45524</v>
      </c>
      <c r="K814" t="s">
        <v>17</v>
      </c>
      <c r="L814" t="s">
        <v>43</v>
      </c>
      <c r="M814">
        <v>210.83</v>
      </c>
    </row>
    <row r="815" spans="1:13">
      <c r="A815">
        <v>3287</v>
      </c>
      <c r="B815" t="s">
        <v>13</v>
      </c>
      <c r="C815" t="s">
        <v>30</v>
      </c>
      <c r="D815" t="s">
        <v>46</v>
      </c>
      <c r="H815">
        <v>1.02</v>
      </c>
      <c r="I815">
        <v>0</v>
      </c>
      <c r="K815" t="s">
        <v>22</v>
      </c>
      <c r="L815" t="s">
        <v>25</v>
      </c>
      <c r="M815">
        <v>-1184.98</v>
      </c>
    </row>
    <row r="816" spans="1:13">
      <c r="A816">
        <v>3291</v>
      </c>
      <c r="B816" t="s">
        <v>19</v>
      </c>
      <c r="C816" t="s">
        <v>30</v>
      </c>
      <c r="D816" t="s">
        <v>46</v>
      </c>
      <c r="E816" t="s">
        <v>32</v>
      </c>
      <c r="I816">
        <v>0</v>
      </c>
      <c r="K816" t="s">
        <v>22</v>
      </c>
      <c r="L816" t="s">
        <v>37</v>
      </c>
      <c r="M816">
        <v>-231.54</v>
      </c>
    </row>
    <row r="817" spans="1:13">
      <c r="A817">
        <v>3305</v>
      </c>
      <c r="B817" t="s">
        <v>13</v>
      </c>
      <c r="C817" t="s">
        <v>30</v>
      </c>
      <c r="D817" t="s">
        <v>46</v>
      </c>
      <c r="G817">
        <v>4216.1400000000003</v>
      </c>
      <c r="I817">
        <v>0</v>
      </c>
      <c r="J817" s="1">
        <v>45582</v>
      </c>
      <c r="K817" t="s">
        <v>22</v>
      </c>
      <c r="L817" t="s">
        <v>23</v>
      </c>
      <c r="M817">
        <v>-687.95</v>
      </c>
    </row>
    <row r="818" spans="1:13">
      <c r="A818">
        <v>3310</v>
      </c>
      <c r="B818" t="s">
        <v>19</v>
      </c>
      <c r="C818" t="s">
        <v>30</v>
      </c>
      <c r="D818" t="s">
        <v>46</v>
      </c>
      <c r="E818" t="s">
        <v>16</v>
      </c>
      <c r="F818">
        <v>4</v>
      </c>
      <c r="H818">
        <v>0.21</v>
      </c>
      <c r="I818">
        <v>0</v>
      </c>
      <c r="J818" s="1">
        <v>45765</v>
      </c>
      <c r="K818" t="s">
        <v>22</v>
      </c>
      <c r="L818" t="s">
        <v>43</v>
      </c>
      <c r="M818">
        <v>2856.16</v>
      </c>
    </row>
    <row r="819" spans="1:13">
      <c r="A819">
        <v>3375</v>
      </c>
      <c r="B819" t="s">
        <v>13</v>
      </c>
      <c r="C819" t="s">
        <v>30</v>
      </c>
      <c r="D819" t="s">
        <v>46</v>
      </c>
      <c r="E819" t="s">
        <v>16</v>
      </c>
      <c r="F819">
        <v>0</v>
      </c>
      <c r="G819">
        <v>2134.23</v>
      </c>
      <c r="I819">
        <v>0</v>
      </c>
      <c r="J819" s="1">
        <v>45618</v>
      </c>
      <c r="K819" t="s">
        <v>17</v>
      </c>
      <c r="L819" t="s">
        <v>36</v>
      </c>
      <c r="M819">
        <v>1647.39</v>
      </c>
    </row>
    <row r="820" spans="1:13">
      <c r="A820">
        <v>3388</v>
      </c>
      <c r="B820" t="s">
        <v>19</v>
      </c>
      <c r="C820" t="s">
        <v>30</v>
      </c>
      <c r="D820" t="s">
        <v>46</v>
      </c>
      <c r="E820">
        <v>7</v>
      </c>
      <c r="G820">
        <v>4042.33</v>
      </c>
      <c r="I820">
        <v>0</v>
      </c>
      <c r="J820" s="1">
        <v>45780</v>
      </c>
      <c r="K820" t="s">
        <v>17</v>
      </c>
      <c r="L820" t="s">
        <v>29</v>
      </c>
      <c r="M820">
        <v>1915.52</v>
      </c>
    </row>
    <row r="821" spans="1:13">
      <c r="A821">
        <v>3395</v>
      </c>
      <c r="B821" t="s">
        <v>19</v>
      </c>
      <c r="C821" t="s">
        <v>30</v>
      </c>
      <c r="D821" t="s">
        <v>46</v>
      </c>
      <c r="E821" t="s">
        <v>28</v>
      </c>
      <c r="F821">
        <v>3</v>
      </c>
      <c r="I821">
        <v>0</v>
      </c>
      <c r="J821" s="1">
        <v>45672</v>
      </c>
      <c r="K821" t="s">
        <v>17</v>
      </c>
      <c r="L821" t="s">
        <v>25</v>
      </c>
      <c r="M821">
        <v>3069.77</v>
      </c>
    </row>
    <row r="822" spans="1:13">
      <c r="A822">
        <v>3396</v>
      </c>
      <c r="B822" t="s">
        <v>13</v>
      </c>
      <c r="C822" t="s">
        <v>30</v>
      </c>
      <c r="D822" t="s">
        <v>46</v>
      </c>
      <c r="E822" t="s">
        <v>28</v>
      </c>
      <c r="G822">
        <v>6325.01</v>
      </c>
      <c r="I822">
        <v>0</v>
      </c>
      <c r="K822" t="s">
        <v>22</v>
      </c>
      <c r="L822" t="s">
        <v>36</v>
      </c>
      <c r="M822">
        <v>-1047.8</v>
      </c>
    </row>
    <row r="823" spans="1:13">
      <c r="A823">
        <v>3410</v>
      </c>
      <c r="B823" t="s">
        <v>13</v>
      </c>
      <c r="C823" t="s">
        <v>30</v>
      </c>
      <c r="D823" t="s">
        <v>46</v>
      </c>
      <c r="F823">
        <v>0</v>
      </c>
      <c r="I823">
        <v>0</v>
      </c>
      <c r="J823" s="1">
        <v>45658</v>
      </c>
      <c r="K823" t="s">
        <v>22</v>
      </c>
      <c r="L823" t="s">
        <v>40</v>
      </c>
      <c r="M823">
        <v>2396.5500000000002</v>
      </c>
    </row>
    <row r="824" spans="1:13">
      <c r="A824">
        <v>3426</v>
      </c>
      <c r="B824" t="s">
        <v>35</v>
      </c>
      <c r="C824" t="s">
        <v>30</v>
      </c>
      <c r="D824" t="s">
        <v>46</v>
      </c>
      <c r="E824" t="s">
        <v>28</v>
      </c>
      <c r="G824">
        <v>8124.38</v>
      </c>
      <c r="H824">
        <v>1.1599999999999999</v>
      </c>
      <c r="I824">
        <v>0</v>
      </c>
      <c r="K824" t="s">
        <v>17</v>
      </c>
      <c r="L824" t="s">
        <v>33</v>
      </c>
      <c r="M824">
        <v>3119.24</v>
      </c>
    </row>
    <row r="825" spans="1:13">
      <c r="A825">
        <v>3441</v>
      </c>
      <c r="B825" t="s">
        <v>13</v>
      </c>
      <c r="C825" t="s">
        <v>30</v>
      </c>
      <c r="D825" t="s">
        <v>46</v>
      </c>
      <c r="E825">
        <v>12</v>
      </c>
      <c r="F825">
        <v>2</v>
      </c>
      <c r="G825">
        <v>9313.98</v>
      </c>
      <c r="I825">
        <v>0</v>
      </c>
      <c r="J825" s="1">
        <v>45785</v>
      </c>
      <c r="K825" t="s">
        <v>22</v>
      </c>
      <c r="L825" t="s">
        <v>33</v>
      </c>
      <c r="M825">
        <v>3301.27</v>
      </c>
    </row>
    <row r="826" spans="1:13">
      <c r="A826">
        <v>2004</v>
      </c>
      <c r="B826" t="s">
        <v>13</v>
      </c>
      <c r="C826" t="s">
        <v>30</v>
      </c>
      <c r="D826" t="s">
        <v>46</v>
      </c>
      <c r="E826">
        <v>10</v>
      </c>
      <c r="F826">
        <v>1</v>
      </c>
      <c r="I826">
        <v>0</v>
      </c>
      <c r="K826" t="s">
        <v>17</v>
      </c>
      <c r="L826" t="s">
        <v>23</v>
      </c>
      <c r="M826">
        <v>2588.88</v>
      </c>
    </row>
    <row r="827" spans="1:13">
      <c r="A827">
        <v>3480</v>
      </c>
      <c r="B827" t="s">
        <v>13</v>
      </c>
      <c r="C827" t="s">
        <v>30</v>
      </c>
      <c r="D827" t="s">
        <v>46</v>
      </c>
      <c r="E827" t="s">
        <v>16</v>
      </c>
      <c r="F827">
        <v>4</v>
      </c>
      <c r="G827">
        <v>2917.45</v>
      </c>
      <c r="I827">
        <v>0</v>
      </c>
      <c r="K827" t="s">
        <v>17</v>
      </c>
      <c r="L827" t="s">
        <v>36</v>
      </c>
      <c r="M827">
        <v>2872.75</v>
      </c>
    </row>
    <row r="828" spans="1:13">
      <c r="A828">
        <v>3490</v>
      </c>
      <c r="B828" t="s">
        <v>35</v>
      </c>
      <c r="C828" t="s">
        <v>30</v>
      </c>
      <c r="D828" t="s">
        <v>46</v>
      </c>
      <c r="E828" t="s">
        <v>28</v>
      </c>
      <c r="F828">
        <v>0</v>
      </c>
      <c r="H828">
        <v>0.98</v>
      </c>
      <c r="I828">
        <v>0</v>
      </c>
      <c r="J828" s="1">
        <v>45846</v>
      </c>
      <c r="K828" t="s">
        <v>17</v>
      </c>
      <c r="L828" t="s">
        <v>33</v>
      </c>
      <c r="M828">
        <v>1591.77</v>
      </c>
    </row>
    <row r="829" spans="1:13">
      <c r="A829">
        <v>3507</v>
      </c>
      <c r="B829" t="s">
        <v>13</v>
      </c>
      <c r="C829" t="s">
        <v>30</v>
      </c>
      <c r="D829" t="s">
        <v>46</v>
      </c>
      <c r="E829">
        <v>7</v>
      </c>
      <c r="H829">
        <v>0.05</v>
      </c>
      <c r="I829">
        <v>0</v>
      </c>
      <c r="K829" t="s">
        <v>22</v>
      </c>
      <c r="L829" t="s">
        <v>25</v>
      </c>
      <c r="M829">
        <v>11.97</v>
      </c>
    </row>
    <row r="830" spans="1:13">
      <c r="A830">
        <v>3592</v>
      </c>
      <c r="B830" t="s">
        <v>19</v>
      </c>
      <c r="C830" t="s">
        <v>30</v>
      </c>
      <c r="D830" t="s">
        <v>46</v>
      </c>
      <c r="E830" t="s">
        <v>28</v>
      </c>
      <c r="G830">
        <v>8609.0499999999993</v>
      </c>
      <c r="I830">
        <v>0</v>
      </c>
      <c r="J830" s="1">
        <v>45823</v>
      </c>
      <c r="K830" t="s">
        <v>22</v>
      </c>
      <c r="L830" t="s">
        <v>43</v>
      </c>
      <c r="M830">
        <v>1289.77</v>
      </c>
    </row>
    <row r="831" spans="1:13">
      <c r="A831">
        <v>3601</v>
      </c>
      <c r="B831" t="s">
        <v>19</v>
      </c>
      <c r="C831" t="s">
        <v>30</v>
      </c>
      <c r="D831" t="s">
        <v>46</v>
      </c>
      <c r="E831" t="s">
        <v>32</v>
      </c>
      <c r="F831">
        <v>2</v>
      </c>
      <c r="G831">
        <v>4318.12</v>
      </c>
      <c r="I831">
        <v>0</v>
      </c>
      <c r="K831" t="s">
        <v>22</v>
      </c>
      <c r="L831" t="s">
        <v>29</v>
      </c>
      <c r="M831">
        <v>2730.68</v>
      </c>
    </row>
    <row r="832" spans="1:13">
      <c r="A832">
        <v>3628</v>
      </c>
      <c r="B832" t="s">
        <v>13</v>
      </c>
      <c r="C832" t="s">
        <v>30</v>
      </c>
      <c r="D832" t="s">
        <v>46</v>
      </c>
      <c r="G832">
        <v>8584.41</v>
      </c>
      <c r="H832">
        <v>0.98</v>
      </c>
      <c r="I832">
        <v>0</v>
      </c>
      <c r="K832" t="s">
        <v>17</v>
      </c>
      <c r="L832" t="s">
        <v>40</v>
      </c>
      <c r="M832">
        <v>-357.52</v>
      </c>
    </row>
    <row r="833" spans="1:13">
      <c r="A833">
        <v>3697</v>
      </c>
      <c r="B833" t="s">
        <v>19</v>
      </c>
      <c r="C833" t="s">
        <v>30</v>
      </c>
      <c r="D833" t="s">
        <v>46</v>
      </c>
      <c r="F833">
        <v>-1</v>
      </c>
      <c r="H833">
        <v>1.18</v>
      </c>
      <c r="I833">
        <v>0</v>
      </c>
      <c r="K833" t="s">
        <v>17</v>
      </c>
      <c r="L833" t="s">
        <v>29</v>
      </c>
      <c r="M833">
        <v>80.680000000000007</v>
      </c>
    </row>
    <row r="834" spans="1:13">
      <c r="A834">
        <v>3719</v>
      </c>
      <c r="B834" t="s">
        <v>35</v>
      </c>
      <c r="C834" t="s">
        <v>30</v>
      </c>
      <c r="D834" t="s">
        <v>46</v>
      </c>
      <c r="F834">
        <v>2</v>
      </c>
      <c r="G834">
        <v>5943.38</v>
      </c>
      <c r="H834">
        <v>0.23</v>
      </c>
      <c r="I834">
        <v>9152.81</v>
      </c>
      <c r="J834" s="1">
        <v>45829</v>
      </c>
      <c r="K834" t="s">
        <v>17</v>
      </c>
      <c r="L834" t="s">
        <v>36</v>
      </c>
      <c r="M834">
        <v>3260.51</v>
      </c>
    </row>
    <row r="835" spans="1:13">
      <c r="A835">
        <v>3729</v>
      </c>
      <c r="B835" t="s">
        <v>35</v>
      </c>
      <c r="C835" t="s">
        <v>30</v>
      </c>
      <c r="D835" t="s">
        <v>46</v>
      </c>
      <c r="E835" t="s">
        <v>16</v>
      </c>
      <c r="I835">
        <v>0</v>
      </c>
      <c r="J835" s="1">
        <v>45694</v>
      </c>
      <c r="K835" t="s">
        <v>22</v>
      </c>
      <c r="L835" t="s">
        <v>37</v>
      </c>
      <c r="M835">
        <v>2966.82</v>
      </c>
    </row>
    <row r="836" spans="1:13">
      <c r="A836">
        <v>3754</v>
      </c>
      <c r="B836" t="s">
        <v>13</v>
      </c>
      <c r="C836" t="s">
        <v>30</v>
      </c>
      <c r="D836" t="s">
        <v>46</v>
      </c>
      <c r="E836" t="s">
        <v>28</v>
      </c>
      <c r="F836">
        <v>3</v>
      </c>
      <c r="G836">
        <v>4288.2700000000004</v>
      </c>
      <c r="I836">
        <v>0</v>
      </c>
      <c r="J836" s="1">
        <v>45564</v>
      </c>
      <c r="K836" t="s">
        <v>17</v>
      </c>
      <c r="L836" t="s">
        <v>18</v>
      </c>
      <c r="M836">
        <v>828.22</v>
      </c>
    </row>
    <row r="837" spans="1:13">
      <c r="A837">
        <v>3769</v>
      </c>
      <c r="B837" t="s">
        <v>19</v>
      </c>
      <c r="C837" t="s">
        <v>30</v>
      </c>
      <c r="D837" t="s">
        <v>46</v>
      </c>
      <c r="E837">
        <v>10</v>
      </c>
      <c r="H837">
        <v>0.62</v>
      </c>
      <c r="I837">
        <v>0</v>
      </c>
      <c r="J837" s="1">
        <v>45733</v>
      </c>
      <c r="K837" t="s">
        <v>22</v>
      </c>
      <c r="L837" t="s">
        <v>36</v>
      </c>
      <c r="M837">
        <v>799.21</v>
      </c>
    </row>
    <row r="838" spans="1:13">
      <c r="A838">
        <v>3770</v>
      </c>
      <c r="B838" t="s">
        <v>19</v>
      </c>
      <c r="C838" t="s">
        <v>30</v>
      </c>
      <c r="D838" t="s">
        <v>46</v>
      </c>
      <c r="E838" t="s">
        <v>16</v>
      </c>
      <c r="F838">
        <v>4</v>
      </c>
      <c r="H838">
        <v>0.36</v>
      </c>
      <c r="I838">
        <v>0</v>
      </c>
      <c r="J838" s="1">
        <v>45325</v>
      </c>
      <c r="K838" t="s">
        <v>22</v>
      </c>
      <c r="L838" t="s">
        <v>25</v>
      </c>
      <c r="M838">
        <v>3784.67</v>
      </c>
    </row>
    <row r="839" spans="1:13">
      <c r="A839">
        <v>3792</v>
      </c>
      <c r="B839" t="s">
        <v>35</v>
      </c>
      <c r="C839" t="s">
        <v>30</v>
      </c>
      <c r="D839" t="s">
        <v>46</v>
      </c>
      <c r="E839" t="s">
        <v>28</v>
      </c>
      <c r="H839">
        <v>1.23</v>
      </c>
      <c r="I839">
        <v>0</v>
      </c>
      <c r="J839" s="1">
        <v>45496</v>
      </c>
      <c r="K839" t="s">
        <v>22</v>
      </c>
      <c r="L839" t="s">
        <v>29</v>
      </c>
      <c r="M839">
        <v>3737.69</v>
      </c>
    </row>
    <row r="840" spans="1:13">
      <c r="A840">
        <v>3806</v>
      </c>
      <c r="B840" t="s">
        <v>19</v>
      </c>
      <c r="C840" t="s">
        <v>30</v>
      </c>
      <c r="D840" t="s">
        <v>46</v>
      </c>
      <c r="E840" t="s">
        <v>16</v>
      </c>
      <c r="H840">
        <v>0.28000000000000003</v>
      </c>
      <c r="I840">
        <v>0</v>
      </c>
      <c r="J840" s="1">
        <v>45294</v>
      </c>
      <c r="K840" t="s">
        <v>22</v>
      </c>
      <c r="L840" t="s">
        <v>18</v>
      </c>
      <c r="M840">
        <v>416.94</v>
      </c>
    </row>
    <row r="841" spans="1:13">
      <c r="A841">
        <v>3808</v>
      </c>
      <c r="B841" t="s">
        <v>13</v>
      </c>
      <c r="C841" t="s">
        <v>30</v>
      </c>
      <c r="D841" t="s">
        <v>46</v>
      </c>
      <c r="E841" t="s">
        <v>16</v>
      </c>
      <c r="F841">
        <v>0</v>
      </c>
      <c r="H841">
        <v>0.93</v>
      </c>
      <c r="I841">
        <v>0</v>
      </c>
      <c r="K841" t="s">
        <v>17</v>
      </c>
      <c r="L841" t="s">
        <v>43</v>
      </c>
      <c r="M841">
        <v>1363.94</v>
      </c>
    </row>
    <row r="842" spans="1:13">
      <c r="A842">
        <v>3824</v>
      </c>
      <c r="B842" t="s">
        <v>13</v>
      </c>
      <c r="C842" t="s">
        <v>30</v>
      </c>
      <c r="D842" t="s">
        <v>46</v>
      </c>
      <c r="E842">
        <v>11</v>
      </c>
      <c r="I842">
        <v>0</v>
      </c>
      <c r="J842" s="1">
        <v>45619</v>
      </c>
      <c r="K842" t="s">
        <v>22</v>
      </c>
      <c r="L842" t="s">
        <v>23</v>
      </c>
      <c r="M842">
        <v>3501.41</v>
      </c>
    </row>
    <row r="843" spans="1:13">
      <c r="A843">
        <v>3835</v>
      </c>
      <c r="B843" t="s">
        <v>35</v>
      </c>
      <c r="C843" t="s">
        <v>30</v>
      </c>
      <c r="D843" t="s">
        <v>46</v>
      </c>
      <c r="E843">
        <v>11</v>
      </c>
      <c r="F843">
        <v>1</v>
      </c>
      <c r="I843">
        <v>0</v>
      </c>
      <c r="K843" t="s">
        <v>22</v>
      </c>
      <c r="L843" t="s">
        <v>29</v>
      </c>
      <c r="M843">
        <v>2281.4699999999998</v>
      </c>
    </row>
    <row r="844" spans="1:13">
      <c r="A844">
        <v>3868</v>
      </c>
      <c r="B844" t="s">
        <v>19</v>
      </c>
      <c r="C844" t="s">
        <v>30</v>
      </c>
      <c r="D844" t="s">
        <v>46</v>
      </c>
      <c r="E844">
        <v>11</v>
      </c>
      <c r="F844">
        <v>0</v>
      </c>
      <c r="G844">
        <v>3554.76</v>
      </c>
      <c r="H844">
        <v>0.51</v>
      </c>
      <c r="I844">
        <v>0</v>
      </c>
      <c r="J844" s="1">
        <v>45774</v>
      </c>
      <c r="K844" t="s">
        <v>17</v>
      </c>
      <c r="L844" t="s">
        <v>36</v>
      </c>
      <c r="M844">
        <v>-593.5</v>
      </c>
    </row>
    <row r="845" spans="1:13">
      <c r="A845">
        <v>3908</v>
      </c>
      <c r="B845" t="s">
        <v>19</v>
      </c>
      <c r="C845" t="s">
        <v>30</v>
      </c>
      <c r="D845" t="s">
        <v>46</v>
      </c>
      <c r="F845">
        <v>0</v>
      </c>
      <c r="G845">
        <v>3253.63</v>
      </c>
      <c r="I845">
        <v>0</v>
      </c>
      <c r="J845" s="1">
        <v>45734</v>
      </c>
      <c r="K845" t="s">
        <v>22</v>
      </c>
      <c r="L845" t="s">
        <v>43</v>
      </c>
      <c r="M845">
        <v>389.71</v>
      </c>
    </row>
    <row r="846" spans="1:13">
      <c r="A846">
        <v>3915</v>
      </c>
      <c r="B846" t="s">
        <v>35</v>
      </c>
      <c r="C846" t="s">
        <v>30</v>
      </c>
      <c r="D846" t="s">
        <v>46</v>
      </c>
      <c r="E846" t="s">
        <v>16</v>
      </c>
      <c r="F846">
        <v>2</v>
      </c>
      <c r="G846">
        <v>7962.36</v>
      </c>
      <c r="I846">
        <v>0</v>
      </c>
      <c r="J846" s="1">
        <v>45728</v>
      </c>
      <c r="K846" t="s">
        <v>17</v>
      </c>
      <c r="L846" t="s">
        <v>29</v>
      </c>
      <c r="M846">
        <v>3067.47</v>
      </c>
    </row>
    <row r="847" spans="1:13">
      <c r="A847">
        <v>3929</v>
      </c>
      <c r="B847" t="s">
        <v>13</v>
      </c>
      <c r="C847" t="s">
        <v>30</v>
      </c>
      <c r="D847" t="s">
        <v>46</v>
      </c>
      <c r="F847">
        <v>1</v>
      </c>
      <c r="G847">
        <v>4199.97</v>
      </c>
      <c r="H847">
        <v>0.9</v>
      </c>
      <c r="I847">
        <v>420</v>
      </c>
      <c r="J847" s="1">
        <v>45791</v>
      </c>
      <c r="K847" t="s">
        <v>22</v>
      </c>
      <c r="L847" t="s">
        <v>25</v>
      </c>
      <c r="M847">
        <v>-861.44</v>
      </c>
    </row>
    <row r="848" spans="1:13">
      <c r="A848">
        <v>4023</v>
      </c>
      <c r="B848" t="s">
        <v>19</v>
      </c>
      <c r="C848" t="s">
        <v>30</v>
      </c>
      <c r="D848" t="s">
        <v>46</v>
      </c>
      <c r="E848" t="s">
        <v>32</v>
      </c>
      <c r="F848">
        <v>0</v>
      </c>
      <c r="G848">
        <v>2376.12</v>
      </c>
      <c r="H848">
        <v>0.76</v>
      </c>
      <c r="I848">
        <v>0</v>
      </c>
      <c r="J848" s="1">
        <v>45624</v>
      </c>
      <c r="K848" t="s">
        <v>17</v>
      </c>
      <c r="L848" t="s">
        <v>40</v>
      </c>
      <c r="M848">
        <v>1267.4100000000001</v>
      </c>
    </row>
    <row r="849" spans="1:13">
      <c r="A849">
        <v>4075</v>
      </c>
      <c r="B849" t="s">
        <v>13</v>
      </c>
      <c r="C849" t="s">
        <v>30</v>
      </c>
      <c r="D849" t="s">
        <v>46</v>
      </c>
      <c r="E849" t="s">
        <v>32</v>
      </c>
      <c r="F849">
        <v>-1</v>
      </c>
      <c r="I849">
        <v>0</v>
      </c>
      <c r="J849" s="1">
        <v>45807</v>
      </c>
      <c r="K849" t="s">
        <v>17</v>
      </c>
      <c r="L849" t="s">
        <v>33</v>
      </c>
      <c r="M849">
        <v>2484</v>
      </c>
    </row>
    <row r="850" spans="1:13">
      <c r="A850">
        <v>4091</v>
      </c>
      <c r="B850" t="s">
        <v>13</v>
      </c>
      <c r="C850" t="s">
        <v>30</v>
      </c>
      <c r="D850" t="s">
        <v>46</v>
      </c>
      <c r="E850" t="s">
        <v>28</v>
      </c>
      <c r="G850">
        <v>8331.85</v>
      </c>
      <c r="I850">
        <v>0</v>
      </c>
      <c r="K850" t="s">
        <v>22</v>
      </c>
      <c r="L850" t="s">
        <v>43</v>
      </c>
      <c r="M850">
        <v>1061.2</v>
      </c>
    </row>
    <row r="851" spans="1:13">
      <c r="A851">
        <v>4095</v>
      </c>
      <c r="B851" t="s">
        <v>35</v>
      </c>
      <c r="C851" t="s">
        <v>30</v>
      </c>
      <c r="D851" t="s">
        <v>46</v>
      </c>
      <c r="E851" t="s">
        <v>32</v>
      </c>
      <c r="F851">
        <v>1</v>
      </c>
      <c r="G851">
        <v>7129.09</v>
      </c>
      <c r="I851">
        <v>0</v>
      </c>
      <c r="K851" t="s">
        <v>17</v>
      </c>
      <c r="L851" t="s">
        <v>29</v>
      </c>
      <c r="M851">
        <v>1993.16</v>
      </c>
    </row>
    <row r="852" spans="1:13">
      <c r="A852">
        <v>4127</v>
      </c>
      <c r="B852" t="s">
        <v>19</v>
      </c>
      <c r="C852" t="s">
        <v>30</v>
      </c>
      <c r="D852" t="s">
        <v>46</v>
      </c>
      <c r="E852" t="s">
        <v>28</v>
      </c>
      <c r="F852">
        <v>-1</v>
      </c>
      <c r="G852">
        <v>4690.1499999999996</v>
      </c>
      <c r="H852">
        <v>0.49</v>
      </c>
      <c r="I852">
        <v>-2391.98</v>
      </c>
      <c r="J852" s="1">
        <v>45647</v>
      </c>
      <c r="K852" t="s">
        <v>17</v>
      </c>
      <c r="L852" t="s">
        <v>43</v>
      </c>
      <c r="M852">
        <v>1331.92</v>
      </c>
    </row>
    <row r="853" spans="1:13">
      <c r="A853">
        <v>4138</v>
      </c>
      <c r="B853" t="s">
        <v>13</v>
      </c>
      <c r="C853" t="s">
        <v>30</v>
      </c>
      <c r="D853" t="s">
        <v>46</v>
      </c>
      <c r="H853">
        <v>1.1299999999999999</v>
      </c>
      <c r="I853">
        <v>0</v>
      </c>
      <c r="J853" s="1">
        <v>45851</v>
      </c>
      <c r="K853" t="s">
        <v>22</v>
      </c>
      <c r="L853" t="s">
        <v>29</v>
      </c>
      <c r="M853">
        <v>3938.78</v>
      </c>
    </row>
    <row r="854" spans="1:13">
      <c r="A854">
        <v>4168</v>
      </c>
      <c r="B854" t="s">
        <v>13</v>
      </c>
      <c r="C854" t="s">
        <v>30</v>
      </c>
      <c r="D854" t="s">
        <v>46</v>
      </c>
      <c r="E854">
        <v>10</v>
      </c>
      <c r="F854">
        <v>4</v>
      </c>
      <c r="I854">
        <v>0</v>
      </c>
      <c r="J854" s="1">
        <v>45452</v>
      </c>
      <c r="K854" t="s">
        <v>22</v>
      </c>
      <c r="L854" t="s">
        <v>25</v>
      </c>
      <c r="M854">
        <v>3282.84</v>
      </c>
    </row>
    <row r="855" spans="1:13">
      <c r="A855">
        <v>4181</v>
      </c>
      <c r="B855" t="s">
        <v>19</v>
      </c>
      <c r="C855" t="s">
        <v>30</v>
      </c>
      <c r="D855" t="s">
        <v>46</v>
      </c>
      <c r="E855" t="s">
        <v>16</v>
      </c>
      <c r="F855">
        <v>3</v>
      </c>
      <c r="I855">
        <v>0</v>
      </c>
      <c r="J855" s="1">
        <v>45752</v>
      </c>
      <c r="K855" t="s">
        <v>22</v>
      </c>
      <c r="L855" t="s">
        <v>33</v>
      </c>
      <c r="M855">
        <v>-564.63</v>
      </c>
    </row>
    <row r="856" spans="1:13">
      <c r="A856">
        <v>4199</v>
      </c>
      <c r="B856" t="s">
        <v>19</v>
      </c>
      <c r="C856" t="s">
        <v>30</v>
      </c>
      <c r="D856" t="s">
        <v>46</v>
      </c>
      <c r="I856">
        <v>0</v>
      </c>
      <c r="J856" s="1">
        <v>45802</v>
      </c>
      <c r="K856" t="s">
        <v>17</v>
      </c>
      <c r="L856" t="s">
        <v>40</v>
      </c>
      <c r="M856">
        <v>-731.89</v>
      </c>
    </row>
    <row r="857" spans="1:13">
      <c r="A857">
        <v>4218</v>
      </c>
      <c r="B857" t="s">
        <v>13</v>
      </c>
      <c r="C857" t="s">
        <v>30</v>
      </c>
      <c r="D857" t="s">
        <v>46</v>
      </c>
      <c r="E857">
        <v>10</v>
      </c>
      <c r="G857">
        <v>6296.17</v>
      </c>
      <c r="I857">
        <v>0</v>
      </c>
      <c r="J857" s="1">
        <v>45699</v>
      </c>
      <c r="K857" t="s">
        <v>17</v>
      </c>
      <c r="L857" t="s">
        <v>36</v>
      </c>
      <c r="M857">
        <v>3435.85</v>
      </c>
    </row>
    <row r="858" spans="1:13">
      <c r="A858">
        <v>4225</v>
      </c>
      <c r="B858" t="s">
        <v>13</v>
      </c>
      <c r="C858" t="s">
        <v>30</v>
      </c>
      <c r="D858" t="s">
        <v>46</v>
      </c>
      <c r="E858" t="s">
        <v>32</v>
      </c>
      <c r="G858">
        <v>2941.85</v>
      </c>
      <c r="H858">
        <v>1.1200000000000001</v>
      </c>
      <c r="I858">
        <v>0</v>
      </c>
      <c r="J858" s="1">
        <v>45778</v>
      </c>
      <c r="K858" t="s">
        <v>17</v>
      </c>
      <c r="L858" t="s">
        <v>33</v>
      </c>
      <c r="M858">
        <v>2776.82</v>
      </c>
    </row>
    <row r="859" spans="1:13">
      <c r="A859">
        <v>4229</v>
      </c>
      <c r="B859" t="s">
        <v>13</v>
      </c>
      <c r="C859" t="s">
        <v>30</v>
      </c>
      <c r="D859" t="s">
        <v>46</v>
      </c>
      <c r="E859" t="s">
        <v>32</v>
      </c>
      <c r="F859">
        <v>4</v>
      </c>
      <c r="I859">
        <v>0</v>
      </c>
      <c r="J859" s="1">
        <v>45828</v>
      </c>
      <c r="K859" t="s">
        <v>17</v>
      </c>
      <c r="L859" t="s">
        <v>29</v>
      </c>
      <c r="M859">
        <v>3470.61</v>
      </c>
    </row>
    <row r="860" spans="1:13">
      <c r="A860">
        <v>2019</v>
      </c>
      <c r="B860" t="s">
        <v>35</v>
      </c>
      <c r="C860" t="s">
        <v>30</v>
      </c>
      <c r="D860" t="s">
        <v>46</v>
      </c>
      <c r="E860" t="s">
        <v>32</v>
      </c>
      <c r="F860">
        <v>2</v>
      </c>
      <c r="G860">
        <v>8072.86</v>
      </c>
      <c r="I860">
        <v>0</v>
      </c>
      <c r="K860" t="s">
        <v>17</v>
      </c>
      <c r="L860" t="s">
        <v>43</v>
      </c>
      <c r="M860">
        <v>1387.97</v>
      </c>
    </row>
    <row r="861" spans="1:13">
      <c r="A861">
        <v>4299</v>
      </c>
      <c r="B861" t="s">
        <v>13</v>
      </c>
      <c r="C861" t="s">
        <v>30</v>
      </c>
      <c r="D861" t="s">
        <v>46</v>
      </c>
      <c r="I861">
        <v>0</v>
      </c>
      <c r="J861" s="1">
        <v>45822</v>
      </c>
      <c r="K861" t="s">
        <v>17</v>
      </c>
      <c r="L861" t="s">
        <v>29</v>
      </c>
      <c r="M861">
        <v>3967.64</v>
      </c>
    </row>
    <row r="862" spans="1:13">
      <c r="A862">
        <v>4321</v>
      </c>
      <c r="B862" t="s">
        <v>13</v>
      </c>
      <c r="C862" t="s">
        <v>30</v>
      </c>
      <c r="D862" t="s">
        <v>46</v>
      </c>
      <c r="E862" t="s">
        <v>32</v>
      </c>
      <c r="G862">
        <v>6646.84</v>
      </c>
      <c r="I862">
        <v>0</v>
      </c>
      <c r="J862" s="1">
        <v>45306</v>
      </c>
      <c r="K862" t="s">
        <v>17</v>
      </c>
      <c r="L862" t="s">
        <v>25</v>
      </c>
      <c r="M862">
        <v>2210.19</v>
      </c>
    </row>
    <row r="863" spans="1:13">
      <c r="A863">
        <v>4364</v>
      </c>
      <c r="B863" t="s">
        <v>13</v>
      </c>
      <c r="C863" t="s">
        <v>30</v>
      </c>
      <c r="D863" t="s">
        <v>46</v>
      </c>
      <c r="G863">
        <v>6290.99</v>
      </c>
      <c r="I863">
        <v>0</v>
      </c>
      <c r="K863" t="s">
        <v>22</v>
      </c>
      <c r="L863" t="s">
        <v>43</v>
      </c>
      <c r="M863">
        <v>1946.3</v>
      </c>
    </row>
    <row r="864" spans="1:13">
      <c r="A864">
        <v>2029</v>
      </c>
      <c r="B864" t="s">
        <v>13</v>
      </c>
      <c r="C864" t="s">
        <v>30</v>
      </c>
      <c r="D864" t="s">
        <v>46</v>
      </c>
      <c r="E864" t="s">
        <v>16</v>
      </c>
      <c r="I864">
        <v>0</v>
      </c>
      <c r="K864" t="s">
        <v>22</v>
      </c>
      <c r="L864" t="s">
        <v>25</v>
      </c>
      <c r="M864">
        <v>2598.77</v>
      </c>
    </row>
    <row r="865" spans="1:13">
      <c r="A865">
        <v>4377</v>
      </c>
      <c r="B865" t="s">
        <v>19</v>
      </c>
      <c r="C865" t="s">
        <v>30</v>
      </c>
      <c r="D865" t="s">
        <v>46</v>
      </c>
      <c r="E865">
        <v>12</v>
      </c>
      <c r="H865">
        <v>0.89</v>
      </c>
      <c r="I865">
        <v>0</v>
      </c>
      <c r="J865" s="1">
        <v>45633</v>
      </c>
      <c r="K865" t="s">
        <v>22</v>
      </c>
      <c r="L865" t="s">
        <v>25</v>
      </c>
      <c r="M865">
        <v>2302.2199999999998</v>
      </c>
    </row>
    <row r="866" spans="1:13">
      <c r="A866">
        <v>4404</v>
      </c>
      <c r="B866" t="s">
        <v>19</v>
      </c>
      <c r="C866" t="s">
        <v>30</v>
      </c>
      <c r="D866" t="s">
        <v>46</v>
      </c>
      <c r="E866" t="s">
        <v>16</v>
      </c>
      <c r="I866">
        <v>0</v>
      </c>
      <c r="K866" t="s">
        <v>22</v>
      </c>
      <c r="L866" t="s">
        <v>23</v>
      </c>
      <c r="M866">
        <v>2129.29</v>
      </c>
    </row>
    <row r="867" spans="1:13">
      <c r="A867">
        <v>4413</v>
      </c>
      <c r="B867" t="s">
        <v>35</v>
      </c>
      <c r="C867" t="s">
        <v>30</v>
      </c>
      <c r="D867" t="s">
        <v>46</v>
      </c>
      <c r="E867" t="s">
        <v>16</v>
      </c>
      <c r="I867">
        <v>0</v>
      </c>
      <c r="J867" s="1">
        <v>45538</v>
      </c>
      <c r="K867" t="s">
        <v>22</v>
      </c>
      <c r="L867" t="s">
        <v>40</v>
      </c>
      <c r="M867">
        <v>2790.67</v>
      </c>
    </row>
    <row r="868" spans="1:13">
      <c r="A868">
        <v>4415</v>
      </c>
      <c r="B868" t="s">
        <v>13</v>
      </c>
      <c r="C868" t="s">
        <v>30</v>
      </c>
      <c r="D868" t="s">
        <v>46</v>
      </c>
      <c r="E868">
        <v>12</v>
      </c>
      <c r="G868">
        <v>3671.95</v>
      </c>
      <c r="I868">
        <v>0</v>
      </c>
      <c r="K868" t="s">
        <v>22</v>
      </c>
      <c r="L868" t="s">
        <v>29</v>
      </c>
      <c r="M868">
        <v>2797.91</v>
      </c>
    </row>
    <row r="869" spans="1:13">
      <c r="A869">
        <v>4423</v>
      </c>
      <c r="B869" t="s">
        <v>35</v>
      </c>
      <c r="C869" t="s">
        <v>30</v>
      </c>
      <c r="D869" t="s">
        <v>46</v>
      </c>
      <c r="E869">
        <v>6</v>
      </c>
      <c r="F869">
        <v>1</v>
      </c>
      <c r="G869">
        <v>5381.5</v>
      </c>
      <c r="I869">
        <v>0</v>
      </c>
      <c r="J869" s="1">
        <v>45660</v>
      </c>
      <c r="K869" t="s">
        <v>22</v>
      </c>
      <c r="L869" t="s">
        <v>29</v>
      </c>
      <c r="M869">
        <v>57.84</v>
      </c>
    </row>
    <row r="870" spans="1:13">
      <c r="A870">
        <v>4447</v>
      </c>
      <c r="B870" t="s">
        <v>13</v>
      </c>
      <c r="C870" t="s">
        <v>30</v>
      </c>
      <c r="D870" t="s">
        <v>46</v>
      </c>
      <c r="E870" t="s">
        <v>32</v>
      </c>
      <c r="F870">
        <v>0</v>
      </c>
      <c r="I870">
        <v>0</v>
      </c>
      <c r="J870" s="1">
        <v>45638</v>
      </c>
      <c r="K870" t="s">
        <v>22</v>
      </c>
      <c r="L870" t="s">
        <v>33</v>
      </c>
      <c r="M870">
        <v>1574.91</v>
      </c>
    </row>
    <row r="871" spans="1:13">
      <c r="A871">
        <v>2025</v>
      </c>
      <c r="B871" t="s">
        <v>19</v>
      </c>
      <c r="C871" t="s">
        <v>41</v>
      </c>
      <c r="D871" t="s">
        <v>47</v>
      </c>
      <c r="E871" t="s">
        <v>16</v>
      </c>
      <c r="F871">
        <v>3</v>
      </c>
      <c r="G871">
        <v>9820.5</v>
      </c>
      <c r="I871">
        <v>0</v>
      </c>
      <c r="K871" t="s">
        <v>22</v>
      </c>
      <c r="L871" t="s">
        <v>25</v>
      </c>
      <c r="M871">
        <v>1900.15</v>
      </c>
    </row>
    <row r="872" spans="1:13">
      <c r="A872">
        <v>2042</v>
      </c>
      <c r="B872" t="s">
        <v>19</v>
      </c>
      <c r="C872" t="s">
        <v>41</v>
      </c>
      <c r="D872" t="s">
        <v>47</v>
      </c>
      <c r="E872" t="s">
        <v>28</v>
      </c>
      <c r="I872">
        <v>0</v>
      </c>
      <c r="J872" s="1">
        <v>45766</v>
      </c>
      <c r="K872" t="s">
        <v>17</v>
      </c>
      <c r="L872" t="s">
        <v>40</v>
      </c>
      <c r="M872">
        <v>-862.16</v>
      </c>
    </row>
    <row r="873" spans="1:13">
      <c r="A873">
        <v>2055</v>
      </c>
      <c r="B873" t="s">
        <v>35</v>
      </c>
      <c r="C873" t="s">
        <v>41</v>
      </c>
      <c r="D873" t="s">
        <v>47</v>
      </c>
      <c r="E873" t="s">
        <v>28</v>
      </c>
      <c r="I873">
        <v>0</v>
      </c>
      <c r="J873" s="1">
        <v>45591</v>
      </c>
      <c r="K873" t="s">
        <v>17</v>
      </c>
      <c r="L873" t="s">
        <v>40</v>
      </c>
      <c r="M873">
        <v>-1078.76</v>
      </c>
    </row>
    <row r="874" spans="1:13">
      <c r="A874">
        <v>2085</v>
      </c>
      <c r="B874" t="s">
        <v>35</v>
      </c>
      <c r="C874" t="s">
        <v>41</v>
      </c>
      <c r="D874" t="s">
        <v>47</v>
      </c>
      <c r="G874">
        <v>7561.85</v>
      </c>
      <c r="I874">
        <v>0</v>
      </c>
      <c r="J874" s="1">
        <v>45643</v>
      </c>
      <c r="K874" t="s">
        <v>22</v>
      </c>
      <c r="L874" t="s">
        <v>43</v>
      </c>
      <c r="M874">
        <v>98.72</v>
      </c>
    </row>
    <row r="875" spans="1:13">
      <c r="A875">
        <v>2104</v>
      </c>
      <c r="B875" t="s">
        <v>35</v>
      </c>
      <c r="C875" t="s">
        <v>41</v>
      </c>
      <c r="D875" t="s">
        <v>47</v>
      </c>
      <c r="I875">
        <v>0</v>
      </c>
      <c r="K875" t="s">
        <v>22</v>
      </c>
      <c r="L875" t="s">
        <v>33</v>
      </c>
      <c r="M875">
        <v>2905.91</v>
      </c>
    </row>
    <row r="876" spans="1:13">
      <c r="A876">
        <v>2124</v>
      </c>
      <c r="B876" t="s">
        <v>13</v>
      </c>
      <c r="C876" t="s">
        <v>41</v>
      </c>
      <c r="D876" t="s">
        <v>47</v>
      </c>
      <c r="E876" t="s">
        <v>28</v>
      </c>
      <c r="G876">
        <v>6436.11</v>
      </c>
      <c r="H876">
        <v>1.24</v>
      </c>
      <c r="I876">
        <v>0</v>
      </c>
      <c r="J876" s="1">
        <v>45842</v>
      </c>
      <c r="K876" t="s">
        <v>17</v>
      </c>
      <c r="L876" t="s">
        <v>43</v>
      </c>
      <c r="M876">
        <v>432.04</v>
      </c>
    </row>
    <row r="877" spans="1:13">
      <c r="A877">
        <v>2148</v>
      </c>
      <c r="B877" t="s">
        <v>35</v>
      </c>
      <c r="C877" t="s">
        <v>41</v>
      </c>
      <c r="D877" t="s">
        <v>47</v>
      </c>
      <c r="I877">
        <v>0</v>
      </c>
      <c r="J877" s="1">
        <v>45827</v>
      </c>
      <c r="K877" t="s">
        <v>17</v>
      </c>
      <c r="L877" t="s">
        <v>23</v>
      </c>
      <c r="M877">
        <v>520.54999999999995</v>
      </c>
    </row>
    <row r="878" spans="1:13">
      <c r="A878">
        <v>2190</v>
      </c>
      <c r="B878" t="s">
        <v>13</v>
      </c>
      <c r="C878" t="s">
        <v>41</v>
      </c>
      <c r="D878" t="s">
        <v>47</v>
      </c>
      <c r="E878" t="s">
        <v>28</v>
      </c>
      <c r="G878">
        <v>4280.01</v>
      </c>
      <c r="H878">
        <v>0.66</v>
      </c>
      <c r="I878">
        <v>0</v>
      </c>
      <c r="K878" t="s">
        <v>17</v>
      </c>
      <c r="L878" t="s">
        <v>33</v>
      </c>
      <c r="M878">
        <v>1949.77</v>
      </c>
    </row>
    <row r="879" spans="1:13">
      <c r="A879">
        <v>2192</v>
      </c>
      <c r="B879" t="s">
        <v>35</v>
      </c>
      <c r="C879" t="s">
        <v>41</v>
      </c>
      <c r="D879" t="s">
        <v>47</v>
      </c>
      <c r="E879" t="s">
        <v>32</v>
      </c>
      <c r="F879">
        <v>-1</v>
      </c>
      <c r="I879">
        <v>0</v>
      </c>
      <c r="J879" s="1">
        <v>45212</v>
      </c>
      <c r="K879" t="s">
        <v>22</v>
      </c>
      <c r="L879" t="s">
        <v>33</v>
      </c>
      <c r="M879">
        <v>554.91</v>
      </c>
    </row>
    <row r="880" spans="1:13">
      <c r="A880">
        <v>2202</v>
      </c>
      <c r="B880" t="s">
        <v>35</v>
      </c>
      <c r="C880" t="s">
        <v>41</v>
      </c>
      <c r="D880" t="s">
        <v>47</v>
      </c>
      <c r="E880" t="s">
        <v>16</v>
      </c>
      <c r="F880">
        <v>-1</v>
      </c>
      <c r="G880">
        <v>7918.93</v>
      </c>
      <c r="H880">
        <v>1.06</v>
      </c>
      <c r="I880">
        <v>475.14</v>
      </c>
      <c r="J880" s="1">
        <v>45842</v>
      </c>
      <c r="K880" t="s">
        <v>22</v>
      </c>
      <c r="L880" t="s">
        <v>36</v>
      </c>
      <c r="M880">
        <v>1994.42</v>
      </c>
    </row>
    <row r="881" spans="1:13">
      <c r="A881">
        <v>2225</v>
      </c>
      <c r="B881" t="s">
        <v>13</v>
      </c>
      <c r="C881" t="s">
        <v>41</v>
      </c>
      <c r="D881" t="s">
        <v>47</v>
      </c>
      <c r="E881">
        <v>11</v>
      </c>
      <c r="I881">
        <v>0</v>
      </c>
      <c r="K881" t="s">
        <v>22</v>
      </c>
      <c r="L881" t="s">
        <v>23</v>
      </c>
      <c r="M881">
        <v>1136.6300000000001</v>
      </c>
    </row>
    <row r="882" spans="1:13">
      <c r="A882">
        <v>2042</v>
      </c>
      <c r="B882" t="s">
        <v>35</v>
      </c>
      <c r="C882" t="s">
        <v>41</v>
      </c>
      <c r="D882" t="s">
        <v>47</v>
      </c>
      <c r="E882">
        <v>10</v>
      </c>
      <c r="F882">
        <v>1</v>
      </c>
      <c r="G882">
        <v>5254.47</v>
      </c>
      <c r="I882">
        <v>0</v>
      </c>
      <c r="J882" s="1">
        <v>45714</v>
      </c>
      <c r="K882" t="s">
        <v>22</v>
      </c>
      <c r="L882" t="s">
        <v>18</v>
      </c>
      <c r="M882">
        <v>2459.63</v>
      </c>
    </row>
    <row r="883" spans="1:13">
      <c r="A883">
        <v>2250</v>
      </c>
      <c r="B883" t="s">
        <v>35</v>
      </c>
      <c r="C883" t="s">
        <v>41</v>
      </c>
      <c r="D883" t="s">
        <v>47</v>
      </c>
      <c r="E883" t="s">
        <v>32</v>
      </c>
      <c r="I883">
        <v>0</v>
      </c>
      <c r="J883" s="1">
        <v>45566</v>
      </c>
      <c r="K883" t="s">
        <v>22</v>
      </c>
      <c r="L883" t="s">
        <v>29</v>
      </c>
      <c r="M883">
        <v>821.13</v>
      </c>
    </row>
    <row r="884" spans="1:13">
      <c r="A884">
        <v>2257</v>
      </c>
      <c r="B884" t="s">
        <v>35</v>
      </c>
      <c r="C884" t="s">
        <v>41</v>
      </c>
      <c r="D884" t="s">
        <v>47</v>
      </c>
      <c r="E884" t="s">
        <v>32</v>
      </c>
      <c r="F884">
        <v>1</v>
      </c>
      <c r="I884">
        <v>0</v>
      </c>
      <c r="J884" s="1">
        <v>45697</v>
      </c>
      <c r="K884" t="s">
        <v>17</v>
      </c>
      <c r="L884" t="s">
        <v>25</v>
      </c>
      <c r="M884">
        <v>-365.42</v>
      </c>
    </row>
    <row r="885" spans="1:13">
      <c r="A885">
        <v>2315</v>
      </c>
      <c r="B885" t="s">
        <v>35</v>
      </c>
      <c r="C885" t="s">
        <v>41</v>
      </c>
      <c r="D885" t="s">
        <v>47</v>
      </c>
      <c r="E885" t="s">
        <v>16</v>
      </c>
      <c r="G885">
        <v>9149.8799999999992</v>
      </c>
      <c r="H885">
        <v>0.71</v>
      </c>
      <c r="I885">
        <v>0</v>
      </c>
      <c r="J885" s="1">
        <v>45608</v>
      </c>
      <c r="K885" t="s">
        <v>22</v>
      </c>
      <c r="L885" t="s">
        <v>37</v>
      </c>
      <c r="M885">
        <v>143.06</v>
      </c>
    </row>
    <row r="886" spans="1:13">
      <c r="A886">
        <v>2319</v>
      </c>
      <c r="B886" t="s">
        <v>19</v>
      </c>
      <c r="C886" t="s">
        <v>41</v>
      </c>
      <c r="D886" t="s">
        <v>47</v>
      </c>
      <c r="E886" t="s">
        <v>28</v>
      </c>
      <c r="F886">
        <v>-1</v>
      </c>
      <c r="G886">
        <v>5649.99</v>
      </c>
      <c r="I886">
        <v>0</v>
      </c>
      <c r="J886" s="1">
        <v>45837</v>
      </c>
      <c r="K886" t="s">
        <v>17</v>
      </c>
      <c r="L886" t="s">
        <v>33</v>
      </c>
      <c r="M886">
        <v>2141.6799999999998</v>
      </c>
    </row>
    <row r="887" spans="1:13">
      <c r="A887">
        <v>2329</v>
      </c>
      <c r="B887" t="s">
        <v>35</v>
      </c>
      <c r="C887" t="s">
        <v>41</v>
      </c>
      <c r="D887" t="s">
        <v>47</v>
      </c>
      <c r="E887" t="s">
        <v>28</v>
      </c>
      <c r="F887">
        <v>4</v>
      </c>
      <c r="G887">
        <v>4981.26</v>
      </c>
      <c r="I887">
        <v>0</v>
      </c>
      <c r="J887" s="1">
        <v>45813</v>
      </c>
      <c r="K887" t="s">
        <v>17</v>
      </c>
      <c r="L887" t="s">
        <v>25</v>
      </c>
      <c r="M887">
        <v>1833.07</v>
      </c>
    </row>
    <row r="888" spans="1:13">
      <c r="A888">
        <v>2331</v>
      </c>
      <c r="B888" t="s">
        <v>13</v>
      </c>
      <c r="C888" t="s">
        <v>41</v>
      </c>
      <c r="D888" t="s">
        <v>47</v>
      </c>
      <c r="E888" t="s">
        <v>28</v>
      </c>
      <c r="G888">
        <v>9023.07</v>
      </c>
      <c r="I888">
        <v>0</v>
      </c>
      <c r="J888" s="1">
        <v>45619</v>
      </c>
      <c r="K888" t="s">
        <v>22</v>
      </c>
      <c r="L888" t="s">
        <v>25</v>
      </c>
      <c r="M888">
        <v>-304.92</v>
      </c>
    </row>
    <row r="889" spans="1:13">
      <c r="A889">
        <v>2354</v>
      </c>
      <c r="B889" t="s">
        <v>35</v>
      </c>
      <c r="C889" t="s">
        <v>41</v>
      </c>
      <c r="D889" t="s">
        <v>47</v>
      </c>
      <c r="E889" t="s">
        <v>28</v>
      </c>
      <c r="F889">
        <v>0</v>
      </c>
      <c r="I889">
        <v>0</v>
      </c>
      <c r="J889" s="1">
        <v>45541</v>
      </c>
      <c r="K889" t="s">
        <v>17</v>
      </c>
      <c r="L889" t="s">
        <v>40</v>
      </c>
      <c r="M889">
        <v>1445.09</v>
      </c>
    </row>
    <row r="890" spans="1:13">
      <c r="A890">
        <v>2386</v>
      </c>
      <c r="B890" t="s">
        <v>35</v>
      </c>
      <c r="C890" t="s">
        <v>41</v>
      </c>
      <c r="D890" t="s">
        <v>47</v>
      </c>
      <c r="E890" t="s">
        <v>16</v>
      </c>
      <c r="G890">
        <v>2271.77</v>
      </c>
      <c r="I890">
        <v>0</v>
      </c>
      <c r="J890" s="1">
        <v>45851</v>
      </c>
      <c r="K890" t="s">
        <v>17</v>
      </c>
      <c r="L890" t="s">
        <v>29</v>
      </c>
      <c r="M890">
        <v>2029.55</v>
      </c>
    </row>
    <row r="891" spans="1:13">
      <c r="A891">
        <v>2387</v>
      </c>
      <c r="B891" t="s">
        <v>19</v>
      </c>
      <c r="C891" t="s">
        <v>41</v>
      </c>
      <c r="D891" t="s">
        <v>47</v>
      </c>
      <c r="F891">
        <v>3</v>
      </c>
      <c r="I891">
        <v>0</v>
      </c>
      <c r="J891" s="1">
        <v>45556</v>
      </c>
      <c r="K891" t="s">
        <v>17</v>
      </c>
      <c r="L891" t="s">
        <v>29</v>
      </c>
      <c r="M891">
        <v>1042.0899999999999</v>
      </c>
    </row>
    <row r="892" spans="1:13">
      <c r="A892">
        <v>2389</v>
      </c>
      <c r="B892" t="s">
        <v>19</v>
      </c>
      <c r="C892" t="s">
        <v>41</v>
      </c>
      <c r="D892" t="s">
        <v>47</v>
      </c>
      <c r="E892" t="s">
        <v>32</v>
      </c>
      <c r="F892">
        <v>0</v>
      </c>
      <c r="G892">
        <v>7901.16</v>
      </c>
      <c r="H892">
        <v>0.77</v>
      </c>
      <c r="I892">
        <v>0</v>
      </c>
      <c r="J892" s="1">
        <v>45573</v>
      </c>
      <c r="K892" t="s">
        <v>17</v>
      </c>
      <c r="L892" t="s">
        <v>33</v>
      </c>
      <c r="M892">
        <v>-406.39</v>
      </c>
    </row>
    <row r="893" spans="1:13">
      <c r="A893">
        <v>2405</v>
      </c>
      <c r="B893" t="s">
        <v>35</v>
      </c>
      <c r="C893" t="s">
        <v>41</v>
      </c>
      <c r="D893" t="s">
        <v>47</v>
      </c>
      <c r="E893">
        <v>6</v>
      </c>
      <c r="F893">
        <v>1</v>
      </c>
      <c r="I893">
        <v>0</v>
      </c>
      <c r="J893" s="1">
        <v>45613</v>
      </c>
      <c r="K893" t="s">
        <v>17</v>
      </c>
      <c r="L893" t="s">
        <v>43</v>
      </c>
      <c r="M893">
        <v>69.95</v>
      </c>
    </row>
    <row r="894" spans="1:13">
      <c r="A894">
        <v>2428</v>
      </c>
      <c r="B894" t="s">
        <v>13</v>
      </c>
      <c r="C894" t="s">
        <v>41</v>
      </c>
      <c r="D894" t="s">
        <v>47</v>
      </c>
      <c r="E894">
        <v>12</v>
      </c>
      <c r="F894">
        <v>2</v>
      </c>
      <c r="I894">
        <v>0</v>
      </c>
      <c r="J894" s="1">
        <v>45633</v>
      </c>
      <c r="K894" t="s">
        <v>22</v>
      </c>
      <c r="L894" t="s">
        <v>25</v>
      </c>
      <c r="M894">
        <v>427.51</v>
      </c>
    </row>
    <row r="895" spans="1:13">
      <c r="A895">
        <v>2440</v>
      </c>
      <c r="B895" t="s">
        <v>19</v>
      </c>
      <c r="C895" t="s">
        <v>41</v>
      </c>
      <c r="D895" t="s">
        <v>47</v>
      </c>
      <c r="E895" t="s">
        <v>32</v>
      </c>
      <c r="F895">
        <v>-1</v>
      </c>
      <c r="G895">
        <v>7510.8</v>
      </c>
      <c r="I895">
        <v>0</v>
      </c>
      <c r="J895" s="1">
        <v>45608</v>
      </c>
      <c r="K895" t="s">
        <v>22</v>
      </c>
      <c r="L895" t="s">
        <v>43</v>
      </c>
      <c r="M895">
        <v>2989.6</v>
      </c>
    </row>
    <row r="896" spans="1:13">
      <c r="A896">
        <v>2471</v>
      </c>
      <c r="B896" t="s">
        <v>35</v>
      </c>
      <c r="C896" t="s">
        <v>41</v>
      </c>
      <c r="D896" t="s">
        <v>47</v>
      </c>
      <c r="E896" t="s">
        <v>28</v>
      </c>
      <c r="G896">
        <v>4527.6400000000003</v>
      </c>
      <c r="I896">
        <v>0</v>
      </c>
      <c r="K896" t="s">
        <v>22</v>
      </c>
      <c r="L896" t="s">
        <v>29</v>
      </c>
      <c r="M896">
        <v>464.96</v>
      </c>
    </row>
    <row r="897" spans="1:13">
      <c r="A897">
        <v>2480</v>
      </c>
      <c r="B897" t="s">
        <v>35</v>
      </c>
      <c r="C897" t="s">
        <v>41</v>
      </c>
      <c r="D897" t="s">
        <v>47</v>
      </c>
      <c r="E897" t="s">
        <v>16</v>
      </c>
      <c r="I897">
        <v>0</v>
      </c>
      <c r="J897" s="1">
        <v>45524</v>
      </c>
      <c r="K897" t="s">
        <v>22</v>
      </c>
      <c r="L897" t="s">
        <v>29</v>
      </c>
      <c r="M897">
        <v>25.18</v>
      </c>
    </row>
    <row r="898" spans="1:13">
      <c r="A898">
        <v>2502</v>
      </c>
      <c r="B898" t="s">
        <v>19</v>
      </c>
      <c r="C898" t="s">
        <v>41</v>
      </c>
      <c r="D898" t="s">
        <v>47</v>
      </c>
      <c r="E898" t="s">
        <v>16</v>
      </c>
      <c r="F898">
        <v>0</v>
      </c>
      <c r="I898">
        <v>0</v>
      </c>
      <c r="J898" s="1">
        <v>45179</v>
      </c>
      <c r="K898" t="s">
        <v>22</v>
      </c>
      <c r="L898" t="s">
        <v>25</v>
      </c>
      <c r="M898">
        <v>2412.8200000000002</v>
      </c>
    </row>
    <row r="899" spans="1:13">
      <c r="A899">
        <v>2553</v>
      </c>
      <c r="B899" t="s">
        <v>13</v>
      </c>
      <c r="C899" t="s">
        <v>41</v>
      </c>
      <c r="D899" t="s">
        <v>47</v>
      </c>
      <c r="G899">
        <v>6708.16</v>
      </c>
      <c r="I899">
        <v>0</v>
      </c>
      <c r="J899" s="1">
        <v>45712</v>
      </c>
      <c r="K899" t="s">
        <v>17</v>
      </c>
      <c r="L899" t="s">
        <v>33</v>
      </c>
      <c r="M899">
        <v>-739.72</v>
      </c>
    </row>
    <row r="900" spans="1:13">
      <c r="A900">
        <v>2555</v>
      </c>
      <c r="B900" t="s">
        <v>19</v>
      </c>
      <c r="C900" t="s">
        <v>41</v>
      </c>
      <c r="D900" t="s">
        <v>47</v>
      </c>
      <c r="E900">
        <v>7</v>
      </c>
      <c r="G900">
        <v>2685.95</v>
      </c>
      <c r="I900">
        <v>0</v>
      </c>
      <c r="K900" t="s">
        <v>22</v>
      </c>
      <c r="L900" t="s">
        <v>37</v>
      </c>
      <c r="M900">
        <v>3675.97</v>
      </c>
    </row>
    <row r="901" spans="1:13">
      <c r="A901">
        <v>2558</v>
      </c>
      <c r="B901" t="s">
        <v>13</v>
      </c>
      <c r="C901" t="s">
        <v>41</v>
      </c>
      <c r="D901" t="s">
        <v>47</v>
      </c>
      <c r="E901" t="s">
        <v>28</v>
      </c>
      <c r="F901">
        <v>-1</v>
      </c>
      <c r="G901">
        <v>3134.87</v>
      </c>
      <c r="I901">
        <v>0</v>
      </c>
      <c r="K901" t="s">
        <v>17</v>
      </c>
      <c r="L901" t="s">
        <v>25</v>
      </c>
      <c r="M901">
        <v>-1077.81</v>
      </c>
    </row>
    <row r="902" spans="1:13">
      <c r="A902">
        <v>2585</v>
      </c>
      <c r="B902" t="s">
        <v>13</v>
      </c>
      <c r="C902" t="s">
        <v>41</v>
      </c>
      <c r="D902" t="s">
        <v>47</v>
      </c>
      <c r="G902">
        <v>5066.1400000000003</v>
      </c>
      <c r="H902">
        <v>1.1200000000000001</v>
      </c>
      <c r="I902">
        <v>0</v>
      </c>
      <c r="J902" s="1">
        <v>45674</v>
      </c>
      <c r="K902" t="s">
        <v>22</v>
      </c>
      <c r="L902" t="s">
        <v>43</v>
      </c>
      <c r="M902">
        <v>-148.71</v>
      </c>
    </row>
    <row r="903" spans="1:13">
      <c r="A903">
        <v>2628</v>
      </c>
      <c r="B903" t="s">
        <v>13</v>
      </c>
      <c r="C903" t="s">
        <v>41</v>
      </c>
      <c r="D903" t="s">
        <v>47</v>
      </c>
      <c r="E903" t="s">
        <v>28</v>
      </c>
      <c r="F903">
        <v>4</v>
      </c>
      <c r="H903">
        <v>0.44</v>
      </c>
      <c r="I903">
        <v>0</v>
      </c>
      <c r="J903" s="1">
        <v>45837</v>
      </c>
      <c r="K903" t="s">
        <v>22</v>
      </c>
      <c r="L903" t="s">
        <v>29</v>
      </c>
      <c r="M903">
        <v>-348.88</v>
      </c>
    </row>
    <row r="904" spans="1:13">
      <c r="A904">
        <v>2649</v>
      </c>
      <c r="B904" t="s">
        <v>19</v>
      </c>
      <c r="C904" t="s">
        <v>41</v>
      </c>
      <c r="D904" t="s">
        <v>47</v>
      </c>
      <c r="E904" t="s">
        <v>28</v>
      </c>
      <c r="G904">
        <v>6798.48</v>
      </c>
      <c r="H904">
        <v>1.18</v>
      </c>
      <c r="I904">
        <v>0</v>
      </c>
      <c r="J904" s="1">
        <v>45689</v>
      </c>
      <c r="K904" t="s">
        <v>22</v>
      </c>
      <c r="L904" t="s">
        <v>25</v>
      </c>
      <c r="M904">
        <v>2297.4</v>
      </c>
    </row>
    <row r="905" spans="1:13">
      <c r="A905">
        <v>2702</v>
      </c>
      <c r="B905" t="s">
        <v>35</v>
      </c>
      <c r="C905" t="s">
        <v>41</v>
      </c>
      <c r="D905" t="s">
        <v>47</v>
      </c>
      <c r="E905" t="s">
        <v>32</v>
      </c>
      <c r="F905">
        <v>0</v>
      </c>
      <c r="I905">
        <v>0</v>
      </c>
      <c r="J905" s="1">
        <v>45642</v>
      </c>
      <c r="K905" t="s">
        <v>17</v>
      </c>
      <c r="L905" t="s">
        <v>29</v>
      </c>
      <c r="M905">
        <v>687.32</v>
      </c>
    </row>
    <row r="906" spans="1:13">
      <c r="A906">
        <v>2708</v>
      </c>
      <c r="B906" t="s">
        <v>13</v>
      </c>
      <c r="C906" t="s">
        <v>41</v>
      </c>
      <c r="D906" t="s">
        <v>47</v>
      </c>
      <c r="E906" t="s">
        <v>28</v>
      </c>
      <c r="G906">
        <v>4523.72</v>
      </c>
      <c r="I906">
        <v>0</v>
      </c>
      <c r="J906" s="1">
        <v>45579</v>
      </c>
      <c r="K906" t="s">
        <v>17</v>
      </c>
      <c r="L906" t="s">
        <v>40</v>
      </c>
      <c r="M906">
        <v>-237.9</v>
      </c>
    </row>
    <row r="907" spans="1:13">
      <c r="A907">
        <v>2737</v>
      </c>
      <c r="B907" t="s">
        <v>13</v>
      </c>
      <c r="C907" t="s">
        <v>41</v>
      </c>
      <c r="D907" t="s">
        <v>47</v>
      </c>
      <c r="E907" t="s">
        <v>32</v>
      </c>
      <c r="I907">
        <v>0</v>
      </c>
      <c r="J907" s="1">
        <v>45545</v>
      </c>
      <c r="K907" t="s">
        <v>22</v>
      </c>
      <c r="L907" t="s">
        <v>25</v>
      </c>
      <c r="M907">
        <v>144.37</v>
      </c>
    </row>
    <row r="908" spans="1:13">
      <c r="A908">
        <v>2748</v>
      </c>
      <c r="B908" t="s">
        <v>35</v>
      </c>
      <c r="C908" t="s">
        <v>41</v>
      </c>
      <c r="D908" t="s">
        <v>47</v>
      </c>
      <c r="E908" t="s">
        <v>32</v>
      </c>
      <c r="H908">
        <v>0.05</v>
      </c>
      <c r="I908">
        <v>0</v>
      </c>
      <c r="J908" s="1">
        <v>45518</v>
      </c>
      <c r="K908" t="s">
        <v>22</v>
      </c>
      <c r="L908" t="s">
        <v>29</v>
      </c>
      <c r="M908">
        <v>1010.96</v>
      </c>
    </row>
    <row r="909" spans="1:13">
      <c r="A909">
        <v>2779</v>
      </c>
      <c r="B909" t="s">
        <v>13</v>
      </c>
      <c r="C909" t="s">
        <v>41</v>
      </c>
      <c r="D909" t="s">
        <v>47</v>
      </c>
      <c r="H909">
        <v>0.09</v>
      </c>
      <c r="I909">
        <v>0</v>
      </c>
      <c r="J909" s="1">
        <v>45632</v>
      </c>
      <c r="K909" t="s">
        <v>17</v>
      </c>
      <c r="L909" t="s">
        <v>18</v>
      </c>
      <c r="M909">
        <v>-187.36</v>
      </c>
    </row>
    <row r="910" spans="1:13">
      <c r="A910">
        <v>2784</v>
      </c>
      <c r="B910" t="s">
        <v>19</v>
      </c>
      <c r="C910" t="s">
        <v>41</v>
      </c>
      <c r="D910" t="s">
        <v>47</v>
      </c>
      <c r="E910" t="s">
        <v>16</v>
      </c>
      <c r="I910">
        <v>0</v>
      </c>
      <c r="J910" s="1">
        <v>45685</v>
      </c>
      <c r="K910" t="s">
        <v>17</v>
      </c>
      <c r="L910" t="s">
        <v>29</v>
      </c>
      <c r="M910">
        <v>2982.03</v>
      </c>
    </row>
    <row r="911" spans="1:13">
      <c r="A911">
        <v>2806</v>
      </c>
      <c r="B911" t="s">
        <v>13</v>
      </c>
      <c r="C911" t="s">
        <v>41</v>
      </c>
      <c r="D911" t="s">
        <v>47</v>
      </c>
      <c r="E911">
        <v>7</v>
      </c>
      <c r="F911">
        <v>3</v>
      </c>
      <c r="G911">
        <v>4466.78</v>
      </c>
      <c r="I911">
        <v>0</v>
      </c>
      <c r="J911" s="1">
        <v>45332</v>
      </c>
      <c r="K911" t="s">
        <v>17</v>
      </c>
      <c r="L911" t="s">
        <v>36</v>
      </c>
      <c r="M911">
        <v>2407.08</v>
      </c>
    </row>
    <row r="912" spans="1:13">
      <c r="A912">
        <v>2832</v>
      </c>
      <c r="B912" t="s">
        <v>13</v>
      </c>
      <c r="C912" t="s">
        <v>41</v>
      </c>
      <c r="D912" t="s">
        <v>47</v>
      </c>
      <c r="F912">
        <v>0</v>
      </c>
      <c r="H912">
        <v>0.15</v>
      </c>
      <c r="I912">
        <v>0</v>
      </c>
      <c r="J912" s="1">
        <v>45429</v>
      </c>
      <c r="K912" t="s">
        <v>22</v>
      </c>
      <c r="L912" t="s">
        <v>23</v>
      </c>
      <c r="M912">
        <v>752</v>
      </c>
    </row>
    <row r="913" spans="1:13">
      <c r="A913">
        <v>2836</v>
      </c>
      <c r="B913" t="s">
        <v>35</v>
      </c>
      <c r="C913" t="s">
        <v>41</v>
      </c>
      <c r="D913" t="s">
        <v>47</v>
      </c>
      <c r="E913" t="s">
        <v>28</v>
      </c>
      <c r="F913">
        <v>0</v>
      </c>
      <c r="G913">
        <v>9098.9</v>
      </c>
      <c r="H913">
        <v>0.75</v>
      </c>
      <c r="I913">
        <v>0</v>
      </c>
      <c r="J913" s="1">
        <v>45860</v>
      </c>
      <c r="K913" t="s">
        <v>22</v>
      </c>
      <c r="L913" t="s">
        <v>33</v>
      </c>
      <c r="M913">
        <v>2729.87</v>
      </c>
    </row>
    <row r="914" spans="1:13">
      <c r="A914">
        <v>2853</v>
      </c>
      <c r="B914" t="s">
        <v>19</v>
      </c>
      <c r="C914" t="s">
        <v>41</v>
      </c>
      <c r="D914" t="s">
        <v>47</v>
      </c>
      <c r="E914" t="s">
        <v>32</v>
      </c>
      <c r="I914">
        <v>0</v>
      </c>
      <c r="J914" s="1">
        <v>45694</v>
      </c>
      <c r="K914" t="s">
        <v>22</v>
      </c>
      <c r="L914" t="s">
        <v>40</v>
      </c>
      <c r="M914">
        <v>3841.05</v>
      </c>
    </row>
    <row r="915" spans="1:13">
      <c r="A915">
        <v>2856</v>
      </c>
      <c r="B915" t="s">
        <v>13</v>
      </c>
      <c r="C915" t="s">
        <v>41</v>
      </c>
      <c r="D915" t="s">
        <v>47</v>
      </c>
      <c r="E915" t="s">
        <v>16</v>
      </c>
      <c r="H915">
        <v>1.1399999999999999</v>
      </c>
      <c r="I915">
        <v>0</v>
      </c>
      <c r="J915" s="1">
        <v>45211</v>
      </c>
      <c r="K915" t="s">
        <v>17</v>
      </c>
      <c r="L915" t="s">
        <v>43</v>
      </c>
      <c r="M915">
        <v>3137.85</v>
      </c>
    </row>
    <row r="916" spans="1:13">
      <c r="A916">
        <v>2872</v>
      </c>
      <c r="B916" t="s">
        <v>35</v>
      </c>
      <c r="C916" t="s">
        <v>41</v>
      </c>
      <c r="D916" t="s">
        <v>47</v>
      </c>
      <c r="E916" t="s">
        <v>16</v>
      </c>
      <c r="G916">
        <v>3953.13</v>
      </c>
      <c r="I916">
        <v>0</v>
      </c>
      <c r="J916" s="1">
        <v>45299</v>
      </c>
      <c r="K916" t="s">
        <v>17</v>
      </c>
      <c r="L916" t="s">
        <v>43</v>
      </c>
      <c r="M916">
        <v>3414.32</v>
      </c>
    </row>
    <row r="917" spans="1:13">
      <c r="A917">
        <v>2877</v>
      </c>
      <c r="B917" t="s">
        <v>19</v>
      </c>
      <c r="C917" t="s">
        <v>41</v>
      </c>
      <c r="D917" t="s">
        <v>47</v>
      </c>
      <c r="I917">
        <v>0</v>
      </c>
      <c r="J917" s="1">
        <v>45634</v>
      </c>
      <c r="K917" t="s">
        <v>22</v>
      </c>
      <c r="L917" t="s">
        <v>43</v>
      </c>
      <c r="M917">
        <v>3327.04</v>
      </c>
    </row>
    <row r="918" spans="1:13">
      <c r="A918">
        <v>2902</v>
      </c>
      <c r="B918" t="s">
        <v>13</v>
      </c>
      <c r="C918" t="s">
        <v>41</v>
      </c>
      <c r="D918" t="s">
        <v>47</v>
      </c>
      <c r="E918">
        <v>10</v>
      </c>
      <c r="G918">
        <v>8138.68</v>
      </c>
      <c r="I918">
        <v>0</v>
      </c>
      <c r="J918" s="1">
        <v>45790</v>
      </c>
      <c r="K918" t="s">
        <v>22</v>
      </c>
      <c r="L918" t="s">
        <v>43</v>
      </c>
      <c r="M918">
        <v>2604.35</v>
      </c>
    </row>
    <row r="919" spans="1:13">
      <c r="A919">
        <v>2915</v>
      </c>
      <c r="B919" t="s">
        <v>35</v>
      </c>
      <c r="C919" t="s">
        <v>41</v>
      </c>
      <c r="D919" t="s">
        <v>47</v>
      </c>
      <c r="E919" t="s">
        <v>32</v>
      </c>
      <c r="F919">
        <v>1</v>
      </c>
      <c r="G919">
        <v>4994.83</v>
      </c>
      <c r="I919">
        <v>0</v>
      </c>
      <c r="K919" t="s">
        <v>22</v>
      </c>
      <c r="L919" t="s">
        <v>25</v>
      </c>
      <c r="M919">
        <v>629.34</v>
      </c>
    </row>
    <row r="920" spans="1:13">
      <c r="A920">
        <v>2948</v>
      </c>
      <c r="B920" t="s">
        <v>35</v>
      </c>
      <c r="C920" t="s">
        <v>41</v>
      </c>
      <c r="D920" t="s">
        <v>47</v>
      </c>
      <c r="E920">
        <v>6</v>
      </c>
      <c r="F920">
        <v>0</v>
      </c>
      <c r="H920">
        <v>0.16</v>
      </c>
      <c r="I920">
        <v>0</v>
      </c>
      <c r="J920" s="1">
        <v>45766</v>
      </c>
      <c r="K920" t="s">
        <v>17</v>
      </c>
      <c r="L920" t="s">
        <v>43</v>
      </c>
      <c r="M920">
        <v>1708.88</v>
      </c>
    </row>
    <row r="921" spans="1:13">
      <c r="A921">
        <v>2990</v>
      </c>
      <c r="B921" t="s">
        <v>13</v>
      </c>
      <c r="C921" t="s">
        <v>41</v>
      </c>
      <c r="D921" t="s">
        <v>47</v>
      </c>
      <c r="E921" t="s">
        <v>32</v>
      </c>
      <c r="G921">
        <v>2601.9899999999998</v>
      </c>
      <c r="I921">
        <v>0</v>
      </c>
      <c r="J921" s="1">
        <v>45558</v>
      </c>
      <c r="K921" t="s">
        <v>22</v>
      </c>
      <c r="L921" t="s">
        <v>36</v>
      </c>
      <c r="M921">
        <v>570.47</v>
      </c>
    </row>
    <row r="922" spans="1:13">
      <c r="A922">
        <v>3047</v>
      </c>
      <c r="B922" t="s">
        <v>19</v>
      </c>
      <c r="C922" t="s">
        <v>41</v>
      </c>
      <c r="D922" t="s">
        <v>47</v>
      </c>
      <c r="F922">
        <v>3</v>
      </c>
      <c r="G922">
        <v>6175.84</v>
      </c>
      <c r="H922">
        <v>0.9</v>
      </c>
      <c r="I922">
        <v>1852.75</v>
      </c>
      <c r="J922" s="1">
        <v>45579</v>
      </c>
      <c r="K922" t="s">
        <v>17</v>
      </c>
      <c r="L922" t="s">
        <v>37</v>
      </c>
      <c r="M922">
        <v>-960.94</v>
      </c>
    </row>
    <row r="923" spans="1:13">
      <c r="A923">
        <v>3050</v>
      </c>
      <c r="B923" t="s">
        <v>13</v>
      </c>
      <c r="C923" t="s">
        <v>41</v>
      </c>
      <c r="D923" t="s">
        <v>47</v>
      </c>
      <c r="F923">
        <v>4</v>
      </c>
      <c r="I923">
        <v>0</v>
      </c>
      <c r="K923" t="s">
        <v>17</v>
      </c>
      <c r="L923" t="s">
        <v>33</v>
      </c>
      <c r="M923">
        <v>205.25</v>
      </c>
    </row>
    <row r="924" spans="1:13">
      <c r="A924">
        <v>3086</v>
      </c>
      <c r="B924" t="s">
        <v>13</v>
      </c>
      <c r="C924" t="s">
        <v>41</v>
      </c>
      <c r="D924" t="s">
        <v>47</v>
      </c>
      <c r="E924">
        <v>9</v>
      </c>
      <c r="F924">
        <v>-1</v>
      </c>
      <c r="H924">
        <v>1.2</v>
      </c>
      <c r="I924">
        <v>0</v>
      </c>
      <c r="K924" t="s">
        <v>22</v>
      </c>
      <c r="L924" t="s">
        <v>36</v>
      </c>
      <c r="M924">
        <v>-592.41</v>
      </c>
    </row>
    <row r="925" spans="1:13">
      <c r="A925">
        <v>3098</v>
      </c>
      <c r="B925" t="s">
        <v>19</v>
      </c>
      <c r="C925" t="s">
        <v>41</v>
      </c>
      <c r="D925" t="s">
        <v>47</v>
      </c>
      <c r="E925" t="s">
        <v>16</v>
      </c>
      <c r="G925">
        <v>5562.46</v>
      </c>
      <c r="I925">
        <v>0</v>
      </c>
      <c r="J925" s="1">
        <v>45761</v>
      </c>
      <c r="K925" t="s">
        <v>22</v>
      </c>
      <c r="L925" t="s">
        <v>43</v>
      </c>
      <c r="M925">
        <v>1090.52</v>
      </c>
    </row>
    <row r="926" spans="1:13">
      <c r="A926">
        <v>3112</v>
      </c>
      <c r="B926" t="s">
        <v>35</v>
      </c>
      <c r="C926" t="s">
        <v>41</v>
      </c>
      <c r="D926" t="s">
        <v>47</v>
      </c>
      <c r="E926" t="s">
        <v>28</v>
      </c>
      <c r="F926">
        <v>1</v>
      </c>
      <c r="H926">
        <v>0.49</v>
      </c>
      <c r="I926">
        <v>0</v>
      </c>
      <c r="K926" t="s">
        <v>22</v>
      </c>
      <c r="L926" t="s">
        <v>33</v>
      </c>
      <c r="M926">
        <v>-532.65</v>
      </c>
    </row>
    <row r="927" spans="1:13">
      <c r="A927">
        <v>3120</v>
      </c>
      <c r="B927" t="s">
        <v>13</v>
      </c>
      <c r="C927" t="s">
        <v>41</v>
      </c>
      <c r="D927" t="s">
        <v>47</v>
      </c>
      <c r="E927" t="s">
        <v>32</v>
      </c>
      <c r="G927">
        <v>8869.93</v>
      </c>
      <c r="I927">
        <v>0</v>
      </c>
      <c r="K927" t="s">
        <v>22</v>
      </c>
      <c r="L927" t="s">
        <v>18</v>
      </c>
      <c r="M927">
        <v>551.46</v>
      </c>
    </row>
    <row r="928" spans="1:13">
      <c r="A928">
        <v>3129</v>
      </c>
      <c r="B928" t="s">
        <v>13</v>
      </c>
      <c r="C928" t="s">
        <v>41</v>
      </c>
      <c r="D928" t="s">
        <v>47</v>
      </c>
      <c r="E928" t="s">
        <v>32</v>
      </c>
      <c r="G928">
        <v>5732.66</v>
      </c>
      <c r="I928">
        <v>0</v>
      </c>
      <c r="J928" s="1">
        <v>45321</v>
      </c>
      <c r="K928" t="s">
        <v>22</v>
      </c>
      <c r="L928" t="s">
        <v>33</v>
      </c>
      <c r="M928">
        <v>3187.59</v>
      </c>
    </row>
    <row r="929" spans="1:13">
      <c r="A929">
        <v>3206</v>
      </c>
      <c r="B929" t="s">
        <v>13</v>
      </c>
      <c r="C929" t="s">
        <v>41</v>
      </c>
      <c r="D929" t="s">
        <v>47</v>
      </c>
      <c r="E929" t="s">
        <v>28</v>
      </c>
      <c r="F929">
        <v>-1</v>
      </c>
      <c r="G929">
        <v>4694.72</v>
      </c>
      <c r="H929">
        <v>0.57999999999999996</v>
      </c>
      <c r="I929">
        <v>-1971.78</v>
      </c>
      <c r="J929" s="1">
        <v>45376</v>
      </c>
      <c r="K929" t="s">
        <v>22</v>
      </c>
      <c r="L929" t="s">
        <v>36</v>
      </c>
      <c r="M929">
        <v>3611.24</v>
      </c>
    </row>
    <row r="930" spans="1:13">
      <c r="A930">
        <v>3225</v>
      </c>
      <c r="B930" t="s">
        <v>13</v>
      </c>
      <c r="C930" t="s">
        <v>41</v>
      </c>
      <c r="D930" t="s">
        <v>47</v>
      </c>
      <c r="E930" t="s">
        <v>28</v>
      </c>
      <c r="G930">
        <v>7364.6</v>
      </c>
      <c r="I930">
        <v>0</v>
      </c>
      <c r="J930" s="1">
        <v>45280</v>
      </c>
      <c r="K930" t="s">
        <v>22</v>
      </c>
      <c r="L930" t="s">
        <v>43</v>
      </c>
      <c r="M930">
        <v>-458.05</v>
      </c>
    </row>
    <row r="931" spans="1:13">
      <c r="A931">
        <v>3299</v>
      </c>
      <c r="B931" t="s">
        <v>35</v>
      </c>
      <c r="C931" t="s">
        <v>41</v>
      </c>
      <c r="D931" t="s">
        <v>47</v>
      </c>
      <c r="H931">
        <v>0.68</v>
      </c>
      <c r="I931">
        <v>0</v>
      </c>
      <c r="K931" t="s">
        <v>22</v>
      </c>
      <c r="L931" t="s">
        <v>18</v>
      </c>
      <c r="M931">
        <v>1517.07</v>
      </c>
    </row>
    <row r="932" spans="1:13">
      <c r="A932">
        <v>3313</v>
      </c>
      <c r="B932" t="s">
        <v>13</v>
      </c>
      <c r="C932" t="s">
        <v>41</v>
      </c>
      <c r="D932" t="s">
        <v>47</v>
      </c>
      <c r="E932">
        <v>8</v>
      </c>
      <c r="F932">
        <v>0</v>
      </c>
      <c r="G932">
        <v>9460.52</v>
      </c>
      <c r="I932">
        <v>0</v>
      </c>
      <c r="K932" t="s">
        <v>22</v>
      </c>
      <c r="L932" t="s">
        <v>40</v>
      </c>
      <c r="M932">
        <v>-476.54</v>
      </c>
    </row>
    <row r="933" spans="1:13">
      <c r="A933">
        <v>2028</v>
      </c>
      <c r="B933" t="s">
        <v>35</v>
      </c>
      <c r="C933" t="s">
        <v>41</v>
      </c>
      <c r="D933" t="s">
        <v>47</v>
      </c>
      <c r="E933">
        <v>7</v>
      </c>
      <c r="F933">
        <v>4</v>
      </c>
      <c r="G933">
        <v>2824.55</v>
      </c>
      <c r="I933">
        <v>0</v>
      </c>
      <c r="K933" t="s">
        <v>17</v>
      </c>
      <c r="L933" t="s">
        <v>33</v>
      </c>
      <c r="M933">
        <v>1123.78</v>
      </c>
    </row>
    <row r="934" spans="1:13">
      <c r="A934">
        <v>3358</v>
      </c>
      <c r="B934" t="s">
        <v>35</v>
      </c>
      <c r="C934" t="s">
        <v>41</v>
      </c>
      <c r="D934" t="s">
        <v>47</v>
      </c>
      <c r="E934" t="s">
        <v>16</v>
      </c>
      <c r="H934">
        <v>0.43</v>
      </c>
      <c r="I934">
        <v>0</v>
      </c>
      <c r="J934" s="1">
        <v>45505</v>
      </c>
      <c r="K934" t="s">
        <v>17</v>
      </c>
      <c r="L934" t="s">
        <v>23</v>
      </c>
      <c r="M934">
        <v>2019.56</v>
      </c>
    </row>
    <row r="935" spans="1:13">
      <c r="A935">
        <v>3363</v>
      </c>
      <c r="B935" t="s">
        <v>19</v>
      </c>
      <c r="C935" t="s">
        <v>41</v>
      </c>
      <c r="D935" t="s">
        <v>47</v>
      </c>
      <c r="F935">
        <v>3</v>
      </c>
      <c r="H935">
        <v>0.6</v>
      </c>
      <c r="I935">
        <v>0</v>
      </c>
      <c r="J935" s="1">
        <v>45706</v>
      </c>
      <c r="K935" t="s">
        <v>17</v>
      </c>
      <c r="L935" t="s">
        <v>18</v>
      </c>
      <c r="M935">
        <v>39.86</v>
      </c>
    </row>
    <row r="936" spans="1:13">
      <c r="A936">
        <v>3372</v>
      </c>
      <c r="B936" t="s">
        <v>13</v>
      </c>
      <c r="C936" t="s">
        <v>41</v>
      </c>
      <c r="D936" t="s">
        <v>47</v>
      </c>
      <c r="E936" t="s">
        <v>16</v>
      </c>
      <c r="H936">
        <v>0.77</v>
      </c>
      <c r="I936">
        <v>0</v>
      </c>
      <c r="J936" s="1">
        <v>45712</v>
      </c>
      <c r="K936" t="s">
        <v>17</v>
      </c>
      <c r="L936" t="s">
        <v>33</v>
      </c>
      <c r="M936">
        <v>-1088.45</v>
      </c>
    </row>
    <row r="937" spans="1:13">
      <c r="A937">
        <v>3377</v>
      </c>
      <c r="B937" t="s">
        <v>35</v>
      </c>
      <c r="C937" t="s">
        <v>41</v>
      </c>
      <c r="D937" t="s">
        <v>47</v>
      </c>
      <c r="E937" t="s">
        <v>16</v>
      </c>
      <c r="F937">
        <v>0</v>
      </c>
      <c r="H937">
        <v>0.38</v>
      </c>
      <c r="I937">
        <v>0</v>
      </c>
      <c r="K937" t="s">
        <v>17</v>
      </c>
      <c r="L937" t="s">
        <v>40</v>
      </c>
      <c r="M937">
        <v>1295.93</v>
      </c>
    </row>
    <row r="938" spans="1:13">
      <c r="A938">
        <v>3380</v>
      </c>
      <c r="B938" t="s">
        <v>19</v>
      </c>
      <c r="C938" t="s">
        <v>41</v>
      </c>
      <c r="D938" t="s">
        <v>47</v>
      </c>
      <c r="F938">
        <v>2</v>
      </c>
      <c r="G938">
        <v>2557.29</v>
      </c>
      <c r="I938">
        <v>0</v>
      </c>
      <c r="K938" t="s">
        <v>17</v>
      </c>
      <c r="L938" t="s">
        <v>25</v>
      </c>
      <c r="M938">
        <v>3463.32</v>
      </c>
    </row>
    <row r="939" spans="1:13">
      <c r="A939">
        <v>3423</v>
      </c>
      <c r="B939" t="s">
        <v>13</v>
      </c>
      <c r="C939" t="s">
        <v>41</v>
      </c>
      <c r="D939" t="s">
        <v>47</v>
      </c>
      <c r="E939" t="s">
        <v>28</v>
      </c>
      <c r="F939">
        <v>2</v>
      </c>
      <c r="I939">
        <v>0</v>
      </c>
      <c r="J939" s="1">
        <v>45510</v>
      </c>
      <c r="K939" t="s">
        <v>22</v>
      </c>
      <c r="L939" t="s">
        <v>25</v>
      </c>
      <c r="M939">
        <v>106</v>
      </c>
    </row>
    <row r="940" spans="1:13">
      <c r="A940">
        <v>3432</v>
      </c>
      <c r="B940" t="s">
        <v>13</v>
      </c>
      <c r="C940" t="s">
        <v>41</v>
      </c>
      <c r="D940" t="s">
        <v>47</v>
      </c>
      <c r="E940" t="s">
        <v>32</v>
      </c>
      <c r="I940">
        <v>0</v>
      </c>
      <c r="J940" s="1">
        <v>45811</v>
      </c>
      <c r="K940" t="s">
        <v>17</v>
      </c>
      <c r="L940" t="s">
        <v>43</v>
      </c>
      <c r="M940">
        <v>-640.44000000000005</v>
      </c>
    </row>
    <row r="941" spans="1:13">
      <c r="A941">
        <v>3462</v>
      </c>
      <c r="B941" t="s">
        <v>19</v>
      </c>
      <c r="C941" t="s">
        <v>41</v>
      </c>
      <c r="D941" t="s">
        <v>47</v>
      </c>
      <c r="F941">
        <v>3</v>
      </c>
      <c r="G941">
        <v>2610.98</v>
      </c>
      <c r="I941">
        <v>0</v>
      </c>
      <c r="J941" s="1">
        <v>45647</v>
      </c>
      <c r="K941" t="s">
        <v>22</v>
      </c>
      <c r="L941" t="s">
        <v>36</v>
      </c>
      <c r="M941">
        <v>274.97000000000003</v>
      </c>
    </row>
    <row r="942" spans="1:13">
      <c r="A942">
        <v>3466</v>
      </c>
      <c r="B942" t="s">
        <v>35</v>
      </c>
      <c r="C942" t="s">
        <v>41</v>
      </c>
      <c r="D942" t="s">
        <v>47</v>
      </c>
      <c r="F942">
        <v>2</v>
      </c>
      <c r="G942">
        <v>6498.22</v>
      </c>
      <c r="H942">
        <v>0.5</v>
      </c>
      <c r="I942">
        <v>6498.22</v>
      </c>
      <c r="J942" s="1">
        <v>45589</v>
      </c>
      <c r="K942" t="s">
        <v>22</v>
      </c>
      <c r="L942" t="s">
        <v>25</v>
      </c>
      <c r="M942">
        <v>-360.53</v>
      </c>
    </row>
    <row r="943" spans="1:13">
      <c r="A943">
        <v>3538</v>
      </c>
      <c r="B943" t="s">
        <v>13</v>
      </c>
      <c r="C943" t="s">
        <v>41</v>
      </c>
      <c r="D943" t="s">
        <v>47</v>
      </c>
      <c r="E943" t="s">
        <v>28</v>
      </c>
      <c r="F943">
        <v>0</v>
      </c>
      <c r="I943">
        <v>0</v>
      </c>
      <c r="J943" s="1">
        <v>45638</v>
      </c>
      <c r="K943" t="s">
        <v>17</v>
      </c>
      <c r="L943" t="s">
        <v>18</v>
      </c>
      <c r="M943">
        <v>2787.81</v>
      </c>
    </row>
    <row r="944" spans="1:13">
      <c r="A944">
        <v>3556</v>
      </c>
      <c r="B944" t="s">
        <v>19</v>
      </c>
      <c r="C944" t="s">
        <v>41</v>
      </c>
      <c r="D944" t="s">
        <v>47</v>
      </c>
      <c r="E944" t="s">
        <v>16</v>
      </c>
      <c r="F944">
        <v>4</v>
      </c>
      <c r="I944">
        <v>0</v>
      </c>
      <c r="J944" s="1">
        <v>45729</v>
      </c>
      <c r="K944" t="s">
        <v>22</v>
      </c>
      <c r="L944" t="s">
        <v>43</v>
      </c>
      <c r="M944">
        <v>-843.61</v>
      </c>
    </row>
    <row r="945" spans="1:13">
      <c r="A945">
        <v>3565</v>
      </c>
      <c r="B945" t="s">
        <v>13</v>
      </c>
      <c r="C945" t="s">
        <v>41</v>
      </c>
      <c r="D945" t="s">
        <v>47</v>
      </c>
      <c r="E945" t="s">
        <v>32</v>
      </c>
      <c r="H945">
        <v>0.55000000000000004</v>
      </c>
      <c r="I945">
        <v>0</v>
      </c>
      <c r="J945" s="1">
        <v>45531</v>
      </c>
      <c r="K945" t="s">
        <v>17</v>
      </c>
      <c r="L945" t="s">
        <v>43</v>
      </c>
      <c r="M945">
        <v>3851.81</v>
      </c>
    </row>
    <row r="946" spans="1:13">
      <c r="A946">
        <v>3583</v>
      </c>
      <c r="B946" t="s">
        <v>35</v>
      </c>
      <c r="C946" t="s">
        <v>41</v>
      </c>
      <c r="D946" t="s">
        <v>47</v>
      </c>
      <c r="E946">
        <v>12</v>
      </c>
      <c r="G946">
        <v>3153.32</v>
      </c>
      <c r="H946">
        <v>0.02</v>
      </c>
      <c r="I946">
        <v>0</v>
      </c>
      <c r="K946" t="s">
        <v>17</v>
      </c>
      <c r="L946" t="s">
        <v>18</v>
      </c>
      <c r="M946">
        <v>204.06</v>
      </c>
    </row>
    <row r="947" spans="1:13">
      <c r="A947">
        <v>3679</v>
      </c>
      <c r="B947" t="s">
        <v>19</v>
      </c>
      <c r="C947" t="s">
        <v>41</v>
      </c>
      <c r="D947" t="s">
        <v>47</v>
      </c>
      <c r="E947" t="s">
        <v>16</v>
      </c>
      <c r="F947">
        <v>0</v>
      </c>
      <c r="H947">
        <v>0.9</v>
      </c>
      <c r="I947">
        <v>0</v>
      </c>
      <c r="K947" t="s">
        <v>22</v>
      </c>
      <c r="L947" t="s">
        <v>36</v>
      </c>
      <c r="M947">
        <v>3341.51</v>
      </c>
    </row>
    <row r="948" spans="1:13">
      <c r="A948">
        <v>3708</v>
      </c>
      <c r="B948" t="s">
        <v>13</v>
      </c>
      <c r="C948" t="s">
        <v>41</v>
      </c>
      <c r="D948" t="s">
        <v>47</v>
      </c>
      <c r="E948">
        <v>12</v>
      </c>
      <c r="G948">
        <v>4546.6400000000003</v>
      </c>
      <c r="H948">
        <v>0.77</v>
      </c>
      <c r="I948">
        <v>0</v>
      </c>
      <c r="J948" s="1">
        <v>45703</v>
      </c>
      <c r="K948" t="s">
        <v>22</v>
      </c>
      <c r="L948" t="s">
        <v>36</v>
      </c>
      <c r="M948">
        <v>3305.02</v>
      </c>
    </row>
    <row r="949" spans="1:13">
      <c r="A949">
        <v>3756</v>
      </c>
      <c r="B949" t="s">
        <v>35</v>
      </c>
      <c r="C949" t="s">
        <v>41</v>
      </c>
      <c r="D949" t="s">
        <v>47</v>
      </c>
      <c r="E949" t="s">
        <v>32</v>
      </c>
      <c r="I949">
        <v>0</v>
      </c>
      <c r="J949" s="1">
        <v>45566</v>
      </c>
      <c r="K949" t="s">
        <v>22</v>
      </c>
      <c r="L949" t="s">
        <v>40</v>
      </c>
      <c r="M949">
        <v>-289.63</v>
      </c>
    </row>
    <row r="950" spans="1:13">
      <c r="A950">
        <v>3771</v>
      </c>
      <c r="B950" t="s">
        <v>13</v>
      </c>
      <c r="C950" t="s">
        <v>41</v>
      </c>
      <c r="D950" t="s">
        <v>47</v>
      </c>
      <c r="E950" t="s">
        <v>32</v>
      </c>
      <c r="F950">
        <v>-1</v>
      </c>
      <c r="G950">
        <v>3388.26</v>
      </c>
      <c r="I950">
        <v>0</v>
      </c>
      <c r="J950" s="1">
        <v>45537</v>
      </c>
      <c r="K950" t="s">
        <v>22</v>
      </c>
      <c r="L950" t="s">
        <v>33</v>
      </c>
      <c r="M950">
        <v>2376.36</v>
      </c>
    </row>
    <row r="951" spans="1:13">
      <c r="A951">
        <v>3791</v>
      </c>
      <c r="B951" t="s">
        <v>13</v>
      </c>
      <c r="C951" t="s">
        <v>41</v>
      </c>
      <c r="D951" t="s">
        <v>47</v>
      </c>
      <c r="E951" t="s">
        <v>28</v>
      </c>
      <c r="I951">
        <v>0</v>
      </c>
      <c r="J951" s="1">
        <v>45692</v>
      </c>
      <c r="K951" t="s">
        <v>17</v>
      </c>
      <c r="L951" t="s">
        <v>23</v>
      </c>
      <c r="M951">
        <v>408.02</v>
      </c>
    </row>
    <row r="952" spans="1:13">
      <c r="A952">
        <v>3804</v>
      </c>
      <c r="B952" t="s">
        <v>19</v>
      </c>
      <c r="C952" t="s">
        <v>41</v>
      </c>
      <c r="D952" t="s">
        <v>47</v>
      </c>
      <c r="E952" t="s">
        <v>32</v>
      </c>
      <c r="F952">
        <v>2</v>
      </c>
      <c r="I952">
        <v>0</v>
      </c>
      <c r="K952" t="s">
        <v>22</v>
      </c>
      <c r="L952" t="s">
        <v>23</v>
      </c>
      <c r="M952">
        <v>2486.4499999999998</v>
      </c>
    </row>
    <row r="953" spans="1:13">
      <c r="A953">
        <v>3817</v>
      </c>
      <c r="B953" t="s">
        <v>13</v>
      </c>
      <c r="C953" t="s">
        <v>41</v>
      </c>
      <c r="D953" t="s">
        <v>47</v>
      </c>
      <c r="E953" t="s">
        <v>32</v>
      </c>
      <c r="F953">
        <v>-1</v>
      </c>
      <c r="H953">
        <v>0.61</v>
      </c>
      <c r="I953">
        <v>0</v>
      </c>
      <c r="J953" s="1">
        <v>45595</v>
      </c>
      <c r="K953" t="s">
        <v>22</v>
      </c>
      <c r="L953" t="s">
        <v>25</v>
      </c>
      <c r="M953">
        <v>623.82000000000005</v>
      </c>
    </row>
    <row r="954" spans="1:13">
      <c r="A954">
        <v>3832</v>
      </c>
      <c r="B954" t="s">
        <v>35</v>
      </c>
      <c r="C954" t="s">
        <v>41</v>
      </c>
      <c r="D954" t="s">
        <v>47</v>
      </c>
      <c r="E954" t="s">
        <v>28</v>
      </c>
      <c r="G954">
        <v>3928.02</v>
      </c>
      <c r="I954">
        <v>0</v>
      </c>
      <c r="J954" s="1">
        <v>45805</v>
      </c>
      <c r="K954" t="s">
        <v>22</v>
      </c>
      <c r="L954" t="s">
        <v>43</v>
      </c>
      <c r="M954">
        <v>3445.25</v>
      </c>
    </row>
    <row r="955" spans="1:13">
      <c r="A955">
        <v>3847</v>
      </c>
      <c r="B955" t="s">
        <v>35</v>
      </c>
      <c r="C955" t="s">
        <v>41</v>
      </c>
      <c r="D955" t="s">
        <v>47</v>
      </c>
      <c r="E955" t="s">
        <v>16</v>
      </c>
      <c r="G955">
        <v>5605.99</v>
      </c>
      <c r="I955">
        <v>0</v>
      </c>
      <c r="J955" s="1">
        <v>45574</v>
      </c>
      <c r="K955" t="s">
        <v>22</v>
      </c>
      <c r="L955" t="s">
        <v>33</v>
      </c>
      <c r="M955">
        <v>2415.33</v>
      </c>
    </row>
    <row r="956" spans="1:13">
      <c r="A956">
        <v>3886</v>
      </c>
      <c r="B956" t="s">
        <v>13</v>
      </c>
      <c r="C956" t="s">
        <v>41</v>
      </c>
      <c r="D956" t="s">
        <v>47</v>
      </c>
      <c r="E956">
        <v>8</v>
      </c>
      <c r="G956">
        <v>4967.6899999999996</v>
      </c>
      <c r="I956">
        <v>0</v>
      </c>
      <c r="J956" s="1">
        <v>45673</v>
      </c>
      <c r="K956" t="s">
        <v>22</v>
      </c>
      <c r="L956" t="s">
        <v>33</v>
      </c>
      <c r="M956">
        <v>-136.16</v>
      </c>
    </row>
    <row r="957" spans="1:13">
      <c r="A957">
        <v>3896</v>
      </c>
      <c r="B957" t="s">
        <v>35</v>
      </c>
      <c r="C957" t="s">
        <v>41</v>
      </c>
      <c r="D957" t="s">
        <v>47</v>
      </c>
      <c r="G957">
        <v>6289.82</v>
      </c>
      <c r="H957">
        <v>0.94</v>
      </c>
      <c r="I957">
        <v>0</v>
      </c>
      <c r="K957" t="s">
        <v>17</v>
      </c>
      <c r="L957" t="s">
        <v>25</v>
      </c>
      <c r="M957">
        <v>209.79</v>
      </c>
    </row>
    <row r="958" spans="1:13">
      <c r="A958">
        <v>4021</v>
      </c>
      <c r="B958" t="s">
        <v>19</v>
      </c>
      <c r="C958" t="s">
        <v>41</v>
      </c>
      <c r="D958" t="s">
        <v>47</v>
      </c>
      <c r="E958">
        <v>6</v>
      </c>
      <c r="G958">
        <v>7023.61</v>
      </c>
      <c r="I958">
        <v>0</v>
      </c>
      <c r="K958" t="s">
        <v>17</v>
      </c>
      <c r="L958" t="s">
        <v>33</v>
      </c>
      <c r="M958">
        <v>2199.3000000000002</v>
      </c>
    </row>
    <row r="959" spans="1:13">
      <c r="A959">
        <v>4025</v>
      </c>
      <c r="B959" t="s">
        <v>19</v>
      </c>
      <c r="C959" t="s">
        <v>41</v>
      </c>
      <c r="D959" t="s">
        <v>47</v>
      </c>
      <c r="E959" t="s">
        <v>28</v>
      </c>
      <c r="G959">
        <v>2265.37</v>
      </c>
      <c r="I959">
        <v>0</v>
      </c>
      <c r="J959" s="1">
        <v>45468</v>
      </c>
      <c r="K959" t="s">
        <v>22</v>
      </c>
      <c r="L959" t="s">
        <v>43</v>
      </c>
      <c r="M959">
        <v>2946.35</v>
      </c>
    </row>
    <row r="960" spans="1:13">
      <c r="A960">
        <v>4057</v>
      </c>
      <c r="B960" t="s">
        <v>13</v>
      </c>
      <c r="C960" t="s">
        <v>41</v>
      </c>
      <c r="D960" t="s">
        <v>47</v>
      </c>
      <c r="E960" t="s">
        <v>16</v>
      </c>
      <c r="I960">
        <v>0</v>
      </c>
      <c r="J960" s="1">
        <v>45191</v>
      </c>
      <c r="K960" t="s">
        <v>22</v>
      </c>
      <c r="L960" t="s">
        <v>33</v>
      </c>
      <c r="M960">
        <v>2575.38</v>
      </c>
    </row>
    <row r="961" spans="1:13">
      <c r="A961">
        <v>4058</v>
      </c>
      <c r="B961" t="s">
        <v>13</v>
      </c>
      <c r="C961" t="s">
        <v>41</v>
      </c>
      <c r="D961" t="s">
        <v>47</v>
      </c>
      <c r="E961" t="s">
        <v>28</v>
      </c>
      <c r="H961">
        <v>0.34</v>
      </c>
      <c r="I961">
        <v>0</v>
      </c>
      <c r="J961" s="1">
        <v>45609</v>
      </c>
      <c r="K961" t="s">
        <v>17</v>
      </c>
      <c r="L961" t="s">
        <v>33</v>
      </c>
      <c r="M961">
        <v>153.9</v>
      </c>
    </row>
    <row r="962" spans="1:13">
      <c r="A962">
        <v>4097</v>
      </c>
      <c r="B962" t="s">
        <v>35</v>
      </c>
      <c r="C962" t="s">
        <v>41</v>
      </c>
      <c r="D962" t="s">
        <v>47</v>
      </c>
      <c r="E962" t="s">
        <v>32</v>
      </c>
      <c r="G962">
        <v>3443.1</v>
      </c>
      <c r="I962">
        <v>0</v>
      </c>
      <c r="J962" s="1">
        <v>45552</v>
      </c>
      <c r="K962" t="s">
        <v>22</v>
      </c>
      <c r="L962" t="s">
        <v>40</v>
      </c>
      <c r="M962">
        <v>1928.88</v>
      </c>
    </row>
    <row r="963" spans="1:13">
      <c r="A963">
        <v>4152</v>
      </c>
      <c r="B963" t="s">
        <v>35</v>
      </c>
      <c r="C963" t="s">
        <v>41</v>
      </c>
      <c r="D963" t="s">
        <v>47</v>
      </c>
      <c r="E963" t="s">
        <v>32</v>
      </c>
      <c r="F963">
        <v>1</v>
      </c>
      <c r="I963">
        <v>0</v>
      </c>
      <c r="J963" s="1">
        <v>45511</v>
      </c>
      <c r="K963" t="s">
        <v>17</v>
      </c>
      <c r="L963" t="s">
        <v>25</v>
      </c>
      <c r="M963">
        <v>1011.99</v>
      </c>
    </row>
    <row r="964" spans="1:13">
      <c r="A964">
        <v>4167</v>
      </c>
      <c r="B964" t="s">
        <v>35</v>
      </c>
      <c r="C964" t="s">
        <v>41</v>
      </c>
      <c r="D964" t="s">
        <v>47</v>
      </c>
      <c r="E964" t="s">
        <v>32</v>
      </c>
      <c r="F964">
        <v>-1</v>
      </c>
      <c r="G964">
        <v>3354.93</v>
      </c>
      <c r="I964">
        <v>0</v>
      </c>
      <c r="K964" t="s">
        <v>22</v>
      </c>
      <c r="L964" t="s">
        <v>23</v>
      </c>
      <c r="M964">
        <v>3486.85</v>
      </c>
    </row>
    <row r="965" spans="1:13">
      <c r="A965">
        <v>4193</v>
      </c>
      <c r="B965" t="s">
        <v>13</v>
      </c>
      <c r="C965" t="s">
        <v>41</v>
      </c>
      <c r="D965" t="s">
        <v>47</v>
      </c>
      <c r="E965" t="s">
        <v>32</v>
      </c>
      <c r="F965">
        <v>1</v>
      </c>
      <c r="I965">
        <v>0</v>
      </c>
      <c r="J965" s="1">
        <v>45630</v>
      </c>
      <c r="K965" t="s">
        <v>17</v>
      </c>
      <c r="L965" t="s">
        <v>25</v>
      </c>
      <c r="M965">
        <v>1192.6600000000001</v>
      </c>
    </row>
    <row r="966" spans="1:13">
      <c r="A966">
        <v>4206</v>
      </c>
      <c r="B966" t="s">
        <v>13</v>
      </c>
      <c r="C966" t="s">
        <v>41</v>
      </c>
      <c r="D966" t="s">
        <v>47</v>
      </c>
      <c r="I966">
        <v>0</v>
      </c>
      <c r="J966" s="1">
        <v>45603</v>
      </c>
      <c r="K966" t="s">
        <v>17</v>
      </c>
      <c r="L966" t="s">
        <v>18</v>
      </c>
      <c r="M966">
        <v>943.16</v>
      </c>
    </row>
    <row r="967" spans="1:13">
      <c r="A967">
        <v>4242</v>
      </c>
      <c r="B967" t="s">
        <v>13</v>
      </c>
      <c r="C967" t="s">
        <v>41</v>
      </c>
      <c r="D967" t="s">
        <v>47</v>
      </c>
      <c r="G967">
        <v>3507.12</v>
      </c>
      <c r="I967">
        <v>0</v>
      </c>
      <c r="J967" s="1">
        <v>45666</v>
      </c>
      <c r="K967" t="s">
        <v>22</v>
      </c>
      <c r="L967" t="s">
        <v>25</v>
      </c>
      <c r="M967">
        <v>2217.09</v>
      </c>
    </row>
    <row r="968" spans="1:13">
      <c r="A968">
        <v>4274</v>
      </c>
      <c r="B968" t="s">
        <v>35</v>
      </c>
      <c r="C968" t="s">
        <v>41</v>
      </c>
      <c r="D968" t="s">
        <v>47</v>
      </c>
      <c r="E968" t="s">
        <v>32</v>
      </c>
      <c r="I968">
        <v>0</v>
      </c>
      <c r="J968" s="1">
        <v>45774</v>
      </c>
      <c r="K968" t="s">
        <v>17</v>
      </c>
      <c r="L968" t="s">
        <v>25</v>
      </c>
      <c r="M968">
        <v>1957.94</v>
      </c>
    </row>
    <row r="969" spans="1:13">
      <c r="A969">
        <v>4276</v>
      </c>
      <c r="B969" t="s">
        <v>35</v>
      </c>
      <c r="C969" t="s">
        <v>41</v>
      </c>
      <c r="D969" t="s">
        <v>47</v>
      </c>
      <c r="E969">
        <v>11</v>
      </c>
      <c r="F969">
        <v>3</v>
      </c>
      <c r="I969">
        <v>0</v>
      </c>
      <c r="J969" s="1">
        <v>45693</v>
      </c>
      <c r="K969" t="s">
        <v>22</v>
      </c>
      <c r="L969" t="s">
        <v>18</v>
      </c>
      <c r="M969">
        <v>-1109.4000000000001</v>
      </c>
    </row>
    <row r="970" spans="1:13">
      <c r="A970">
        <v>4293</v>
      </c>
      <c r="B970" t="s">
        <v>19</v>
      </c>
      <c r="C970" t="s">
        <v>41</v>
      </c>
      <c r="D970" t="s">
        <v>47</v>
      </c>
      <c r="E970" t="s">
        <v>32</v>
      </c>
      <c r="F970">
        <v>0</v>
      </c>
      <c r="I970">
        <v>0</v>
      </c>
      <c r="J970" s="1">
        <v>45736</v>
      </c>
      <c r="K970" t="s">
        <v>22</v>
      </c>
      <c r="L970" t="s">
        <v>33</v>
      </c>
      <c r="M970">
        <v>635.45000000000005</v>
      </c>
    </row>
    <row r="971" spans="1:13">
      <c r="A971">
        <v>4304</v>
      </c>
      <c r="B971" t="s">
        <v>13</v>
      </c>
      <c r="C971" t="s">
        <v>41</v>
      </c>
      <c r="D971" t="s">
        <v>47</v>
      </c>
      <c r="E971" t="s">
        <v>28</v>
      </c>
      <c r="G971">
        <v>4877.24</v>
      </c>
      <c r="I971">
        <v>0</v>
      </c>
      <c r="J971" s="1">
        <v>45480</v>
      </c>
      <c r="K971" t="s">
        <v>22</v>
      </c>
      <c r="L971" t="s">
        <v>40</v>
      </c>
      <c r="M971">
        <v>2692.2</v>
      </c>
    </row>
    <row r="972" spans="1:13">
      <c r="A972">
        <v>4318</v>
      </c>
      <c r="B972" t="s">
        <v>19</v>
      </c>
      <c r="C972" t="s">
        <v>41</v>
      </c>
      <c r="D972" t="s">
        <v>47</v>
      </c>
      <c r="E972">
        <v>11</v>
      </c>
      <c r="F972">
        <v>-1</v>
      </c>
      <c r="I972">
        <v>0</v>
      </c>
      <c r="J972" s="1">
        <v>45581</v>
      </c>
      <c r="K972" t="s">
        <v>22</v>
      </c>
      <c r="L972" t="s">
        <v>43</v>
      </c>
      <c r="M972">
        <v>883.91</v>
      </c>
    </row>
    <row r="973" spans="1:13">
      <c r="A973">
        <v>4367</v>
      </c>
      <c r="B973" t="s">
        <v>13</v>
      </c>
      <c r="C973" t="s">
        <v>41</v>
      </c>
      <c r="D973" t="s">
        <v>47</v>
      </c>
      <c r="G973">
        <v>8832.85</v>
      </c>
      <c r="I973">
        <v>0</v>
      </c>
      <c r="J973" s="1">
        <v>45299</v>
      </c>
      <c r="K973" t="s">
        <v>22</v>
      </c>
      <c r="L973" t="s">
        <v>43</v>
      </c>
      <c r="M973">
        <v>-1073.49</v>
      </c>
    </row>
    <row r="974" spans="1:13">
      <c r="A974">
        <v>4385</v>
      </c>
      <c r="B974" t="s">
        <v>35</v>
      </c>
      <c r="C974" t="s">
        <v>41</v>
      </c>
      <c r="D974" t="s">
        <v>47</v>
      </c>
      <c r="E974" t="s">
        <v>28</v>
      </c>
      <c r="G974">
        <v>9057.85</v>
      </c>
      <c r="H974">
        <v>0.84</v>
      </c>
      <c r="I974">
        <v>0</v>
      </c>
      <c r="J974" s="1">
        <v>45273</v>
      </c>
      <c r="K974" t="s">
        <v>22</v>
      </c>
      <c r="L974" t="s">
        <v>43</v>
      </c>
      <c r="M974">
        <v>1767.32</v>
      </c>
    </row>
    <row r="975" spans="1:13">
      <c r="A975">
        <v>4393</v>
      </c>
      <c r="B975" t="s">
        <v>19</v>
      </c>
      <c r="C975" t="s">
        <v>41</v>
      </c>
      <c r="D975" t="s">
        <v>47</v>
      </c>
      <c r="E975" t="s">
        <v>28</v>
      </c>
      <c r="I975">
        <v>0</v>
      </c>
      <c r="K975" t="s">
        <v>22</v>
      </c>
      <c r="L975" t="s">
        <v>43</v>
      </c>
      <c r="M975">
        <v>-41.67</v>
      </c>
    </row>
    <row r="976" spans="1:13">
      <c r="A976">
        <v>4403</v>
      </c>
      <c r="B976" t="s">
        <v>13</v>
      </c>
      <c r="C976" t="s">
        <v>41</v>
      </c>
      <c r="D976" t="s">
        <v>47</v>
      </c>
      <c r="E976" t="s">
        <v>28</v>
      </c>
      <c r="F976">
        <v>0</v>
      </c>
      <c r="G976">
        <v>3086.75</v>
      </c>
      <c r="I976">
        <v>0</v>
      </c>
      <c r="J976" s="1">
        <v>45531</v>
      </c>
      <c r="K976" t="s">
        <v>17</v>
      </c>
      <c r="L976" t="s">
        <v>29</v>
      </c>
      <c r="M976">
        <v>-681.62</v>
      </c>
    </row>
    <row r="977" spans="1:13">
      <c r="A977">
        <v>4406</v>
      </c>
      <c r="B977" t="s">
        <v>19</v>
      </c>
      <c r="C977" t="s">
        <v>41</v>
      </c>
      <c r="D977" t="s">
        <v>47</v>
      </c>
      <c r="G977">
        <v>4079.94</v>
      </c>
      <c r="I977">
        <v>0</v>
      </c>
      <c r="J977" s="1">
        <v>45689</v>
      </c>
      <c r="K977" t="s">
        <v>17</v>
      </c>
      <c r="L977" t="s">
        <v>43</v>
      </c>
      <c r="M977">
        <v>3276.97</v>
      </c>
    </row>
    <row r="978" spans="1:13">
      <c r="A978">
        <v>4410</v>
      </c>
      <c r="B978" t="s">
        <v>35</v>
      </c>
      <c r="C978" t="s">
        <v>41</v>
      </c>
      <c r="D978" t="s">
        <v>47</v>
      </c>
      <c r="E978" t="s">
        <v>32</v>
      </c>
      <c r="F978">
        <v>-1</v>
      </c>
      <c r="G978">
        <v>5967.57</v>
      </c>
      <c r="H978">
        <v>1.1000000000000001</v>
      </c>
      <c r="I978">
        <v>596.76</v>
      </c>
      <c r="J978" s="1">
        <v>45317</v>
      </c>
      <c r="K978" t="s">
        <v>22</v>
      </c>
      <c r="L978" t="s">
        <v>25</v>
      </c>
      <c r="M978">
        <v>-1011.68</v>
      </c>
    </row>
    <row r="979" spans="1:13">
      <c r="A979">
        <v>4430</v>
      </c>
      <c r="B979" t="s">
        <v>13</v>
      </c>
      <c r="C979" t="s">
        <v>41</v>
      </c>
      <c r="D979" t="s">
        <v>47</v>
      </c>
      <c r="E979" t="s">
        <v>28</v>
      </c>
      <c r="F979">
        <v>2</v>
      </c>
      <c r="H979">
        <v>0.15</v>
      </c>
      <c r="I979">
        <v>0</v>
      </c>
      <c r="J979" s="1">
        <v>45793</v>
      </c>
      <c r="K979" t="s">
        <v>22</v>
      </c>
      <c r="L979" t="s">
        <v>36</v>
      </c>
      <c r="M979">
        <v>3590.87</v>
      </c>
    </row>
    <row r="980" spans="1:13">
      <c r="A980">
        <v>4437</v>
      </c>
      <c r="B980" t="s">
        <v>35</v>
      </c>
      <c r="C980" t="s">
        <v>41</v>
      </c>
      <c r="D980" t="s">
        <v>47</v>
      </c>
      <c r="E980" t="s">
        <v>32</v>
      </c>
      <c r="F980">
        <v>2</v>
      </c>
      <c r="I980">
        <v>0</v>
      </c>
      <c r="J980" s="1">
        <v>45255</v>
      </c>
      <c r="K980" t="s">
        <v>22</v>
      </c>
      <c r="L980" t="s">
        <v>37</v>
      </c>
      <c r="M980">
        <v>3972.33</v>
      </c>
    </row>
    <row r="981" spans="1:13">
      <c r="A981">
        <v>4455</v>
      </c>
      <c r="B981" t="s">
        <v>19</v>
      </c>
      <c r="C981" t="s">
        <v>41</v>
      </c>
      <c r="D981" t="s">
        <v>47</v>
      </c>
      <c r="E981">
        <v>12</v>
      </c>
      <c r="F981">
        <v>3</v>
      </c>
      <c r="G981">
        <v>8629.75</v>
      </c>
      <c r="I981">
        <v>0</v>
      </c>
      <c r="K981" t="s">
        <v>17</v>
      </c>
      <c r="L981" t="s">
        <v>25</v>
      </c>
      <c r="M981">
        <v>2417.15</v>
      </c>
    </row>
    <row r="982" spans="1:13">
      <c r="A982">
        <v>4456</v>
      </c>
      <c r="B982" t="s">
        <v>19</v>
      </c>
      <c r="C982" t="s">
        <v>41</v>
      </c>
      <c r="D982" t="s">
        <v>47</v>
      </c>
      <c r="E982" t="s">
        <v>32</v>
      </c>
      <c r="F982">
        <v>1</v>
      </c>
      <c r="H982">
        <v>0.32</v>
      </c>
      <c r="I982">
        <v>0</v>
      </c>
      <c r="J982" s="1">
        <v>45276</v>
      </c>
      <c r="K982" t="s">
        <v>22</v>
      </c>
      <c r="L982" t="s">
        <v>37</v>
      </c>
      <c r="M982">
        <v>450.51</v>
      </c>
    </row>
    <row r="983" spans="1:13">
      <c r="A983">
        <v>4464</v>
      </c>
      <c r="B983" t="s">
        <v>13</v>
      </c>
      <c r="C983" t="s">
        <v>41</v>
      </c>
      <c r="D983" t="s">
        <v>47</v>
      </c>
      <c r="G983">
        <v>4917.28</v>
      </c>
      <c r="H983">
        <v>0.82</v>
      </c>
      <c r="I983">
        <v>0</v>
      </c>
      <c r="K983" t="s">
        <v>17</v>
      </c>
      <c r="L983" t="s">
        <v>25</v>
      </c>
      <c r="M983">
        <v>2769.22</v>
      </c>
    </row>
    <row r="984" spans="1:13">
      <c r="A984">
        <v>4470</v>
      </c>
      <c r="B984" t="s">
        <v>19</v>
      </c>
      <c r="C984" t="s">
        <v>41</v>
      </c>
      <c r="D984" t="s">
        <v>47</v>
      </c>
      <c r="E984" t="s">
        <v>28</v>
      </c>
      <c r="I984">
        <v>0</v>
      </c>
      <c r="K984" t="s">
        <v>17</v>
      </c>
      <c r="L984" t="s">
        <v>36</v>
      </c>
      <c r="M984">
        <v>3144.4</v>
      </c>
    </row>
    <row r="985" spans="1:13">
      <c r="A985">
        <v>4495</v>
      </c>
      <c r="B985" t="s">
        <v>13</v>
      </c>
      <c r="C985" t="s">
        <v>41</v>
      </c>
      <c r="D985" t="s">
        <v>47</v>
      </c>
      <c r="E985" t="s">
        <v>32</v>
      </c>
      <c r="F985">
        <v>3</v>
      </c>
      <c r="I985">
        <v>0</v>
      </c>
      <c r="J985" s="1">
        <v>45791</v>
      </c>
      <c r="K985" t="s">
        <v>17</v>
      </c>
      <c r="L985" t="s">
        <v>29</v>
      </c>
      <c r="M985">
        <v>2.97</v>
      </c>
    </row>
    <row r="986" spans="1:13">
      <c r="A986">
        <v>4496</v>
      </c>
      <c r="B986" t="s">
        <v>35</v>
      </c>
      <c r="C986" t="s">
        <v>41</v>
      </c>
      <c r="D986" t="s">
        <v>47</v>
      </c>
      <c r="E986" t="s">
        <v>28</v>
      </c>
      <c r="F986">
        <v>-1</v>
      </c>
      <c r="I986">
        <v>0</v>
      </c>
      <c r="K986" t="s">
        <v>17</v>
      </c>
      <c r="L986" t="s">
        <v>23</v>
      </c>
      <c r="M986">
        <v>-487.36</v>
      </c>
    </row>
    <row r="987" spans="1:13">
      <c r="A987">
        <v>2061</v>
      </c>
      <c r="B987" t="s">
        <v>19</v>
      </c>
      <c r="C987" t="s">
        <v>41</v>
      </c>
      <c r="D987" t="s">
        <v>54</v>
      </c>
      <c r="E987" t="s">
        <v>28</v>
      </c>
      <c r="I987">
        <v>0</v>
      </c>
      <c r="J987" s="1">
        <v>45545</v>
      </c>
      <c r="K987" t="s">
        <v>17</v>
      </c>
      <c r="L987" t="s">
        <v>25</v>
      </c>
      <c r="M987">
        <v>-501.68</v>
      </c>
    </row>
    <row r="988" spans="1:13">
      <c r="A988">
        <v>2067</v>
      </c>
      <c r="B988" t="s">
        <v>13</v>
      </c>
      <c r="C988" t="s">
        <v>41</v>
      </c>
      <c r="D988" t="s">
        <v>54</v>
      </c>
      <c r="E988" t="s">
        <v>28</v>
      </c>
      <c r="F988">
        <v>4</v>
      </c>
      <c r="G988">
        <v>3588.38</v>
      </c>
      <c r="I988">
        <v>0</v>
      </c>
      <c r="J988" s="1">
        <v>45783</v>
      </c>
      <c r="K988" t="s">
        <v>17</v>
      </c>
      <c r="L988" t="s">
        <v>43</v>
      </c>
      <c r="M988">
        <v>161.5</v>
      </c>
    </row>
    <row r="989" spans="1:13">
      <c r="A989">
        <v>2078</v>
      </c>
      <c r="B989" t="s">
        <v>19</v>
      </c>
      <c r="C989" t="s">
        <v>41</v>
      </c>
      <c r="D989" t="s">
        <v>54</v>
      </c>
      <c r="F989">
        <v>0</v>
      </c>
      <c r="G989">
        <v>6970.47</v>
      </c>
      <c r="I989">
        <v>0</v>
      </c>
      <c r="K989" t="s">
        <v>17</v>
      </c>
      <c r="L989" t="s">
        <v>25</v>
      </c>
      <c r="M989">
        <v>262.79000000000002</v>
      </c>
    </row>
    <row r="990" spans="1:13">
      <c r="A990">
        <v>2103</v>
      </c>
      <c r="B990" t="s">
        <v>19</v>
      </c>
      <c r="C990" t="s">
        <v>41</v>
      </c>
      <c r="D990" t="s">
        <v>54</v>
      </c>
      <c r="E990" t="s">
        <v>32</v>
      </c>
      <c r="F990">
        <v>-1</v>
      </c>
      <c r="G990">
        <v>6777.88</v>
      </c>
      <c r="I990">
        <v>0</v>
      </c>
      <c r="J990" s="1">
        <v>45665</v>
      </c>
      <c r="K990" t="s">
        <v>17</v>
      </c>
      <c r="L990" t="s">
        <v>43</v>
      </c>
      <c r="M990">
        <v>469.61</v>
      </c>
    </row>
    <row r="991" spans="1:13">
      <c r="A991">
        <v>2116</v>
      </c>
      <c r="B991" t="s">
        <v>19</v>
      </c>
      <c r="C991" t="s">
        <v>41</v>
      </c>
      <c r="D991" t="s">
        <v>54</v>
      </c>
      <c r="G991">
        <v>4038.32</v>
      </c>
      <c r="H991">
        <v>1.1299999999999999</v>
      </c>
      <c r="I991">
        <v>0</v>
      </c>
      <c r="J991" s="1">
        <v>45531</v>
      </c>
      <c r="K991" t="s">
        <v>17</v>
      </c>
      <c r="L991" t="s">
        <v>37</v>
      </c>
      <c r="M991">
        <v>2088.5500000000002</v>
      </c>
    </row>
    <row r="992" spans="1:13">
      <c r="A992">
        <v>2128</v>
      </c>
      <c r="B992" t="s">
        <v>19</v>
      </c>
      <c r="C992" t="s">
        <v>41</v>
      </c>
      <c r="D992" t="s">
        <v>54</v>
      </c>
      <c r="E992" t="s">
        <v>28</v>
      </c>
      <c r="G992">
        <v>8750.7099999999991</v>
      </c>
      <c r="I992">
        <v>0</v>
      </c>
      <c r="K992" t="s">
        <v>22</v>
      </c>
      <c r="L992" t="s">
        <v>36</v>
      </c>
      <c r="M992">
        <v>1411.29</v>
      </c>
    </row>
    <row r="993" spans="1:13">
      <c r="A993">
        <v>2150</v>
      </c>
      <c r="B993" t="s">
        <v>19</v>
      </c>
      <c r="C993" t="s">
        <v>41</v>
      </c>
      <c r="D993" t="s">
        <v>54</v>
      </c>
      <c r="E993" t="s">
        <v>16</v>
      </c>
      <c r="F993">
        <v>2</v>
      </c>
      <c r="G993">
        <v>3313.21</v>
      </c>
      <c r="H993">
        <v>0.48</v>
      </c>
      <c r="I993">
        <v>3445.74</v>
      </c>
      <c r="J993" s="1">
        <v>45844</v>
      </c>
      <c r="K993" t="s">
        <v>17</v>
      </c>
      <c r="L993" t="s">
        <v>18</v>
      </c>
      <c r="M993">
        <v>3221.62</v>
      </c>
    </row>
    <row r="994" spans="1:13">
      <c r="A994">
        <v>2180</v>
      </c>
      <c r="B994" t="s">
        <v>19</v>
      </c>
      <c r="C994" t="s">
        <v>41</v>
      </c>
      <c r="D994" t="s">
        <v>54</v>
      </c>
      <c r="E994" t="s">
        <v>32</v>
      </c>
      <c r="I994">
        <v>0</v>
      </c>
      <c r="J994" s="1">
        <v>45427</v>
      </c>
      <c r="K994" t="s">
        <v>17</v>
      </c>
      <c r="L994" t="s">
        <v>29</v>
      </c>
      <c r="M994">
        <v>2189.84</v>
      </c>
    </row>
    <row r="995" spans="1:13">
      <c r="A995">
        <v>2204</v>
      </c>
      <c r="B995" t="s">
        <v>35</v>
      </c>
      <c r="C995" t="s">
        <v>41</v>
      </c>
      <c r="D995" t="s">
        <v>54</v>
      </c>
      <c r="E995">
        <v>7</v>
      </c>
      <c r="G995">
        <v>7660.41</v>
      </c>
      <c r="I995">
        <v>0</v>
      </c>
      <c r="J995" s="1">
        <v>45794</v>
      </c>
      <c r="K995" t="s">
        <v>17</v>
      </c>
      <c r="L995" t="s">
        <v>33</v>
      </c>
      <c r="M995">
        <v>2076.75</v>
      </c>
    </row>
    <row r="996" spans="1:13">
      <c r="A996">
        <v>2208</v>
      </c>
      <c r="B996" t="s">
        <v>19</v>
      </c>
      <c r="C996" t="s">
        <v>41</v>
      </c>
      <c r="D996" t="s">
        <v>54</v>
      </c>
      <c r="E996" t="s">
        <v>16</v>
      </c>
      <c r="G996">
        <v>5172.62</v>
      </c>
      <c r="H996">
        <v>0.97</v>
      </c>
      <c r="I996">
        <v>0</v>
      </c>
      <c r="K996" t="s">
        <v>22</v>
      </c>
      <c r="L996" t="s">
        <v>40</v>
      </c>
      <c r="M996">
        <v>-1074.04</v>
      </c>
    </row>
    <row r="997" spans="1:13">
      <c r="A997">
        <v>2214</v>
      </c>
      <c r="B997" t="s">
        <v>35</v>
      </c>
      <c r="C997" t="s">
        <v>41</v>
      </c>
      <c r="D997" t="s">
        <v>54</v>
      </c>
      <c r="E997" t="s">
        <v>32</v>
      </c>
      <c r="F997">
        <v>2</v>
      </c>
      <c r="G997">
        <v>5016.03</v>
      </c>
      <c r="I997">
        <v>0</v>
      </c>
      <c r="K997" t="s">
        <v>22</v>
      </c>
      <c r="L997" t="s">
        <v>25</v>
      </c>
      <c r="M997">
        <v>1446</v>
      </c>
    </row>
    <row r="998" spans="1:13">
      <c r="A998">
        <v>2046</v>
      </c>
      <c r="B998" t="s">
        <v>13</v>
      </c>
      <c r="C998" t="s">
        <v>41</v>
      </c>
      <c r="D998" t="s">
        <v>54</v>
      </c>
      <c r="F998">
        <v>-1</v>
      </c>
      <c r="G998">
        <v>4934.46</v>
      </c>
      <c r="H998">
        <v>0.86</v>
      </c>
      <c r="I998">
        <v>-690.82</v>
      </c>
      <c r="K998" t="s">
        <v>22</v>
      </c>
      <c r="L998" t="s">
        <v>43</v>
      </c>
      <c r="M998">
        <v>2237.9499999999998</v>
      </c>
    </row>
    <row r="999" spans="1:13">
      <c r="A999">
        <v>2246</v>
      </c>
      <c r="B999" t="s">
        <v>13</v>
      </c>
      <c r="C999" t="s">
        <v>41</v>
      </c>
      <c r="D999" t="s">
        <v>54</v>
      </c>
      <c r="E999" t="s">
        <v>28</v>
      </c>
      <c r="F999">
        <v>-1</v>
      </c>
      <c r="G999">
        <v>7806.98</v>
      </c>
      <c r="I999">
        <v>0</v>
      </c>
      <c r="J999" s="1">
        <v>45567</v>
      </c>
      <c r="K999" t="s">
        <v>17</v>
      </c>
      <c r="L999" t="s">
        <v>37</v>
      </c>
      <c r="M999">
        <v>-943.35</v>
      </c>
    </row>
    <row r="1000" spans="1:13">
      <c r="A1000">
        <v>2254</v>
      </c>
      <c r="B1000" t="s">
        <v>19</v>
      </c>
      <c r="C1000" t="s">
        <v>41</v>
      </c>
      <c r="D1000" t="s">
        <v>54</v>
      </c>
      <c r="E1000" t="s">
        <v>16</v>
      </c>
      <c r="H1000">
        <v>0.89</v>
      </c>
      <c r="I1000">
        <v>0</v>
      </c>
      <c r="J1000" s="1">
        <v>45771</v>
      </c>
      <c r="K1000" t="s">
        <v>17</v>
      </c>
      <c r="L1000" t="s">
        <v>23</v>
      </c>
      <c r="M1000">
        <v>1642</v>
      </c>
    </row>
    <row r="1001" spans="1:13">
      <c r="A1001">
        <v>2255</v>
      </c>
      <c r="B1001" t="s">
        <v>13</v>
      </c>
      <c r="C1001" t="s">
        <v>41</v>
      </c>
      <c r="D1001" t="s">
        <v>54</v>
      </c>
      <c r="E1001" t="s">
        <v>32</v>
      </c>
      <c r="G1001">
        <v>2222.5500000000002</v>
      </c>
      <c r="H1001">
        <v>0.84</v>
      </c>
      <c r="I1001">
        <v>0</v>
      </c>
      <c r="J1001" s="1">
        <v>45753</v>
      </c>
      <c r="K1001" t="s">
        <v>22</v>
      </c>
      <c r="L1001" t="s">
        <v>25</v>
      </c>
      <c r="M1001">
        <v>586.55999999999995</v>
      </c>
    </row>
    <row r="1002" spans="1:13">
      <c r="A1002">
        <v>2266</v>
      </c>
      <c r="B1002" t="s">
        <v>19</v>
      </c>
      <c r="C1002" t="s">
        <v>41</v>
      </c>
      <c r="D1002" t="s">
        <v>54</v>
      </c>
      <c r="E1002" t="s">
        <v>28</v>
      </c>
      <c r="I1002">
        <v>0</v>
      </c>
      <c r="J1002" s="1">
        <v>45857</v>
      </c>
      <c r="K1002" t="s">
        <v>22</v>
      </c>
      <c r="L1002" t="s">
        <v>43</v>
      </c>
      <c r="M1002">
        <v>3475.59</v>
      </c>
    </row>
    <row r="1003" spans="1:13">
      <c r="A1003">
        <v>2277</v>
      </c>
      <c r="B1003" t="s">
        <v>13</v>
      </c>
      <c r="C1003" t="s">
        <v>41</v>
      </c>
      <c r="D1003" t="s">
        <v>54</v>
      </c>
      <c r="E1003" t="s">
        <v>16</v>
      </c>
      <c r="G1003">
        <v>3682.84</v>
      </c>
      <c r="I1003">
        <v>0</v>
      </c>
      <c r="J1003" s="1">
        <v>45654</v>
      </c>
      <c r="K1003" t="s">
        <v>17</v>
      </c>
      <c r="L1003" t="s">
        <v>40</v>
      </c>
      <c r="M1003">
        <v>3967.77</v>
      </c>
    </row>
    <row r="1004" spans="1:13">
      <c r="A1004">
        <v>2285</v>
      </c>
      <c r="B1004" t="s">
        <v>19</v>
      </c>
      <c r="C1004" t="s">
        <v>41</v>
      </c>
      <c r="D1004" t="s">
        <v>54</v>
      </c>
      <c r="E1004" t="s">
        <v>28</v>
      </c>
      <c r="F1004">
        <v>-1</v>
      </c>
      <c r="I1004">
        <v>0</v>
      </c>
      <c r="K1004" t="s">
        <v>22</v>
      </c>
      <c r="L1004" t="s">
        <v>33</v>
      </c>
      <c r="M1004">
        <v>2211.71</v>
      </c>
    </row>
    <row r="1005" spans="1:13">
      <c r="A1005">
        <v>2291</v>
      </c>
      <c r="B1005" t="s">
        <v>19</v>
      </c>
      <c r="C1005" t="s">
        <v>41</v>
      </c>
      <c r="D1005" t="s">
        <v>54</v>
      </c>
      <c r="E1005" t="s">
        <v>28</v>
      </c>
      <c r="F1005">
        <v>-1</v>
      </c>
      <c r="I1005">
        <v>0</v>
      </c>
      <c r="K1005" t="s">
        <v>22</v>
      </c>
      <c r="L1005" t="s">
        <v>29</v>
      </c>
      <c r="M1005">
        <v>2729.23</v>
      </c>
    </row>
    <row r="1006" spans="1:13">
      <c r="A1006">
        <v>2297</v>
      </c>
      <c r="B1006" t="s">
        <v>13</v>
      </c>
      <c r="C1006" t="s">
        <v>41</v>
      </c>
      <c r="D1006" t="s">
        <v>54</v>
      </c>
      <c r="E1006" t="s">
        <v>16</v>
      </c>
      <c r="G1006">
        <v>6356.31</v>
      </c>
      <c r="H1006">
        <v>0.74</v>
      </c>
      <c r="I1006">
        <v>0</v>
      </c>
      <c r="J1006" s="1">
        <v>45657</v>
      </c>
      <c r="K1006" t="s">
        <v>17</v>
      </c>
      <c r="L1006" t="s">
        <v>29</v>
      </c>
      <c r="M1006">
        <v>454.97</v>
      </c>
    </row>
    <row r="1007" spans="1:13">
      <c r="A1007">
        <v>2339</v>
      </c>
      <c r="B1007" t="s">
        <v>19</v>
      </c>
      <c r="C1007" t="s">
        <v>41</v>
      </c>
      <c r="D1007" t="s">
        <v>54</v>
      </c>
      <c r="E1007" t="s">
        <v>28</v>
      </c>
      <c r="F1007">
        <v>4</v>
      </c>
      <c r="I1007">
        <v>0</v>
      </c>
      <c r="K1007" t="s">
        <v>22</v>
      </c>
      <c r="L1007" t="s">
        <v>43</v>
      </c>
      <c r="M1007">
        <v>3196.02</v>
      </c>
    </row>
    <row r="1008" spans="1:13">
      <c r="A1008">
        <v>2351</v>
      </c>
      <c r="B1008" t="s">
        <v>35</v>
      </c>
      <c r="C1008" t="s">
        <v>41</v>
      </c>
      <c r="D1008" t="s">
        <v>54</v>
      </c>
      <c r="E1008">
        <v>11</v>
      </c>
      <c r="F1008">
        <v>3</v>
      </c>
      <c r="G1008">
        <v>4179.34</v>
      </c>
      <c r="I1008">
        <v>0</v>
      </c>
      <c r="J1008" s="1">
        <v>45502</v>
      </c>
      <c r="K1008" t="s">
        <v>22</v>
      </c>
      <c r="L1008" t="s">
        <v>29</v>
      </c>
      <c r="M1008">
        <v>2363.69</v>
      </c>
    </row>
    <row r="1009" spans="1:13">
      <c r="A1009">
        <v>2352</v>
      </c>
      <c r="B1009" t="s">
        <v>35</v>
      </c>
      <c r="C1009" t="s">
        <v>41</v>
      </c>
      <c r="D1009" t="s">
        <v>54</v>
      </c>
      <c r="E1009" t="s">
        <v>16</v>
      </c>
      <c r="I1009">
        <v>0</v>
      </c>
      <c r="J1009" s="1">
        <v>45740</v>
      </c>
      <c r="K1009" t="s">
        <v>17</v>
      </c>
      <c r="L1009" t="s">
        <v>36</v>
      </c>
      <c r="M1009">
        <v>599.21</v>
      </c>
    </row>
    <row r="1010" spans="1:13">
      <c r="A1010">
        <v>2358</v>
      </c>
      <c r="B1010" t="s">
        <v>35</v>
      </c>
      <c r="C1010" t="s">
        <v>41</v>
      </c>
      <c r="D1010" t="s">
        <v>54</v>
      </c>
      <c r="E1010" t="s">
        <v>16</v>
      </c>
      <c r="F1010">
        <v>4</v>
      </c>
      <c r="I1010">
        <v>0</v>
      </c>
      <c r="J1010" s="1">
        <v>45712</v>
      </c>
      <c r="K1010" t="s">
        <v>17</v>
      </c>
      <c r="L1010" t="s">
        <v>29</v>
      </c>
      <c r="M1010">
        <v>1819.6</v>
      </c>
    </row>
    <row r="1011" spans="1:13">
      <c r="A1011">
        <v>2369</v>
      </c>
      <c r="B1011" t="s">
        <v>35</v>
      </c>
      <c r="C1011" t="s">
        <v>41</v>
      </c>
      <c r="D1011" t="s">
        <v>54</v>
      </c>
      <c r="E1011" t="s">
        <v>32</v>
      </c>
      <c r="F1011">
        <v>0</v>
      </c>
      <c r="G1011">
        <v>4248.21</v>
      </c>
      <c r="H1011">
        <v>0.5</v>
      </c>
      <c r="I1011">
        <v>0</v>
      </c>
      <c r="J1011" s="1">
        <v>45849</v>
      </c>
      <c r="K1011" t="s">
        <v>17</v>
      </c>
      <c r="L1011" t="s">
        <v>37</v>
      </c>
      <c r="M1011">
        <v>2427.86</v>
      </c>
    </row>
    <row r="1012" spans="1:13">
      <c r="A1012">
        <v>2377</v>
      </c>
      <c r="B1012" t="s">
        <v>35</v>
      </c>
      <c r="C1012" t="s">
        <v>41</v>
      </c>
      <c r="D1012" t="s">
        <v>54</v>
      </c>
      <c r="F1012">
        <v>4</v>
      </c>
      <c r="I1012">
        <v>0</v>
      </c>
      <c r="J1012" s="1">
        <v>45840</v>
      </c>
      <c r="K1012" t="s">
        <v>17</v>
      </c>
      <c r="L1012" t="s">
        <v>25</v>
      </c>
      <c r="M1012">
        <v>2438.2399999999998</v>
      </c>
    </row>
    <row r="1013" spans="1:13">
      <c r="A1013">
        <v>2378</v>
      </c>
      <c r="B1013" t="s">
        <v>19</v>
      </c>
      <c r="C1013" t="s">
        <v>41</v>
      </c>
      <c r="D1013" t="s">
        <v>54</v>
      </c>
      <c r="E1013" t="s">
        <v>32</v>
      </c>
      <c r="F1013">
        <v>-1</v>
      </c>
      <c r="I1013">
        <v>0</v>
      </c>
      <c r="J1013" s="1">
        <v>45600</v>
      </c>
      <c r="K1013" t="s">
        <v>22</v>
      </c>
      <c r="L1013" t="s">
        <v>25</v>
      </c>
      <c r="M1013">
        <v>2107.42</v>
      </c>
    </row>
    <row r="1014" spans="1:13">
      <c r="A1014">
        <v>2004</v>
      </c>
      <c r="B1014" t="s">
        <v>19</v>
      </c>
      <c r="C1014" t="s">
        <v>41</v>
      </c>
      <c r="D1014" t="s">
        <v>54</v>
      </c>
      <c r="F1014">
        <v>-1</v>
      </c>
      <c r="G1014">
        <v>3272.45</v>
      </c>
      <c r="I1014">
        <v>0</v>
      </c>
      <c r="J1014" s="1">
        <v>45716</v>
      </c>
      <c r="K1014" t="s">
        <v>17</v>
      </c>
      <c r="L1014" t="s">
        <v>43</v>
      </c>
      <c r="M1014">
        <v>69.680000000000007</v>
      </c>
    </row>
    <row r="1015" spans="1:13">
      <c r="A1015">
        <v>2436</v>
      </c>
      <c r="B1015" t="s">
        <v>13</v>
      </c>
      <c r="C1015" t="s">
        <v>41</v>
      </c>
      <c r="D1015" t="s">
        <v>54</v>
      </c>
      <c r="E1015">
        <v>8</v>
      </c>
      <c r="F1015">
        <v>0</v>
      </c>
      <c r="H1015">
        <v>0.81</v>
      </c>
      <c r="I1015">
        <v>0</v>
      </c>
      <c r="K1015" t="s">
        <v>17</v>
      </c>
      <c r="L1015" t="s">
        <v>18</v>
      </c>
      <c r="M1015">
        <v>2213.84</v>
      </c>
    </row>
    <row r="1016" spans="1:13">
      <c r="A1016">
        <v>2443</v>
      </c>
      <c r="B1016" t="s">
        <v>19</v>
      </c>
      <c r="C1016" t="s">
        <v>41</v>
      </c>
      <c r="D1016" t="s">
        <v>54</v>
      </c>
      <c r="E1016" t="s">
        <v>16</v>
      </c>
      <c r="F1016">
        <v>1</v>
      </c>
      <c r="G1016">
        <v>6271.66</v>
      </c>
      <c r="I1016">
        <v>0</v>
      </c>
      <c r="J1016" s="1">
        <v>45731</v>
      </c>
      <c r="K1016" t="s">
        <v>22</v>
      </c>
      <c r="L1016" t="s">
        <v>25</v>
      </c>
      <c r="M1016">
        <v>2449.4299999999998</v>
      </c>
    </row>
    <row r="1017" spans="1:13">
      <c r="A1017">
        <v>2461</v>
      </c>
      <c r="B1017" t="s">
        <v>19</v>
      </c>
      <c r="C1017" t="s">
        <v>41</v>
      </c>
      <c r="D1017" t="s">
        <v>54</v>
      </c>
      <c r="E1017" t="s">
        <v>28</v>
      </c>
      <c r="G1017">
        <v>3939.92</v>
      </c>
      <c r="H1017">
        <v>0.63</v>
      </c>
      <c r="I1017">
        <v>0</v>
      </c>
      <c r="K1017" t="s">
        <v>17</v>
      </c>
      <c r="L1017" t="s">
        <v>29</v>
      </c>
      <c r="M1017">
        <v>3146.03</v>
      </c>
    </row>
    <row r="1018" spans="1:13">
      <c r="A1018">
        <v>2472</v>
      </c>
      <c r="B1018" t="s">
        <v>35</v>
      </c>
      <c r="C1018" t="s">
        <v>41</v>
      </c>
      <c r="D1018" t="s">
        <v>54</v>
      </c>
      <c r="E1018" t="s">
        <v>28</v>
      </c>
      <c r="G1018">
        <v>2255.65</v>
      </c>
      <c r="I1018">
        <v>0</v>
      </c>
      <c r="J1018" s="1">
        <v>45752</v>
      </c>
      <c r="K1018" t="s">
        <v>17</v>
      </c>
      <c r="L1018" t="s">
        <v>25</v>
      </c>
      <c r="M1018">
        <v>560.70000000000005</v>
      </c>
    </row>
    <row r="1019" spans="1:13">
      <c r="A1019">
        <v>2492</v>
      </c>
      <c r="B1019" t="s">
        <v>13</v>
      </c>
      <c r="C1019" t="s">
        <v>41</v>
      </c>
      <c r="D1019" t="s">
        <v>54</v>
      </c>
      <c r="E1019" t="s">
        <v>28</v>
      </c>
      <c r="I1019">
        <v>0</v>
      </c>
      <c r="K1019" t="s">
        <v>17</v>
      </c>
      <c r="L1019" t="s">
        <v>43</v>
      </c>
      <c r="M1019">
        <v>473.22</v>
      </c>
    </row>
    <row r="1020" spans="1:13">
      <c r="A1020">
        <v>2495</v>
      </c>
      <c r="B1020" t="s">
        <v>13</v>
      </c>
      <c r="C1020" t="s">
        <v>41</v>
      </c>
      <c r="D1020" t="s">
        <v>54</v>
      </c>
      <c r="F1020">
        <v>3</v>
      </c>
      <c r="H1020">
        <v>1.1100000000000001</v>
      </c>
      <c r="I1020">
        <v>0</v>
      </c>
      <c r="J1020" s="1">
        <v>45677</v>
      </c>
      <c r="K1020" t="s">
        <v>22</v>
      </c>
      <c r="L1020" t="s">
        <v>36</v>
      </c>
      <c r="M1020">
        <v>36.159999999999997</v>
      </c>
    </row>
    <row r="1021" spans="1:13">
      <c r="A1021">
        <v>2523</v>
      </c>
      <c r="B1021" t="s">
        <v>35</v>
      </c>
      <c r="C1021" t="s">
        <v>41</v>
      </c>
      <c r="D1021" t="s">
        <v>54</v>
      </c>
      <c r="E1021" t="s">
        <v>16</v>
      </c>
      <c r="G1021">
        <v>7007.6</v>
      </c>
      <c r="I1021">
        <v>0</v>
      </c>
      <c r="J1021" s="1">
        <v>45511</v>
      </c>
      <c r="K1021" t="s">
        <v>22</v>
      </c>
      <c r="L1021" t="s">
        <v>43</v>
      </c>
      <c r="M1021">
        <v>2068.4899999999998</v>
      </c>
    </row>
    <row r="1022" spans="1:13">
      <c r="A1022">
        <v>2557</v>
      </c>
      <c r="B1022" t="s">
        <v>35</v>
      </c>
      <c r="C1022" t="s">
        <v>41</v>
      </c>
      <c r="D1022" t="s">
        <v>54</v>
      </c>
      <c r="E1022" t="s">
        <v>16</v>
      </c>
      <c r="F1022">
        <v>3</v>
      </c>
      <c r="I1022">
        <v>0</v>
      </c>
      <c r="J1022" s="1">
        <v>45605</v>
      </c>
      <c r="K1022" t="s">
        <v>22</v>
      </c>
      <c r="L1022" t="s">
        <v>43</v>
      </c>
      <c r="M1022">
        <v>1115.74</v>
      </c>
    </row>
    <row r="1023" spans="1:13">
      <c r="A1023">
        <v>2564</v>
      </c>
      <c r="B1023" t="s">
        <v>19</v>
      </c>
      <c r="C1023" t="s">
        <v>41</v>
      </c>
      <c r="D1023" t="s">
        <v>54</v>
      </c>
      <c r="E1023" t="s">
        <v>16</v>
      </c>
      <c r="H1023">
        <v>0.72</v>
      </c>
      <c r="I1023">
        <v>0</v>
      </c>
      <c r="J1023" s="1">
        <v>45145</v>
      </c>
      <c r="K1023" t="s">
        <v>17</v>
      </c>
      <c r="L1023" t="s">
        <v>33</v>
      </c>
      <c r="M1023">
        <v>1279.03</v>
      </c>
    </row>
    <row r="1024" spans="1:13">
      <c r="A1024">
        <v>2588</v>
      </c>
      <c r="B1024" t="s">
        <v>13</v>
      </c>
      <c r="C1024" t="s">
        <v>41</v>
      </c>
      <c r="D1024" t="s">
        <v>54</v>
      </c>
      <c r="E1024" t="s">
        <v>16</v>
      </c>
      <c r="I1024">
        <v>0</v>
      </c>
      <c r="J1024" s="1">
        <v>45857</v>
      </c>
      <c r="K1024" t="s">
        <v>17</v>
      </c>
      <c r="L1024" t="s">
        <v>29</v>
      </c>
      <c r="M1024">
        <v>2861.32</v>
      </c>
    </row>
    <row r="1025" spans="1:13">
      <c r="A1025">
        <v>2595</v>
      </c>
      <c r="B1025" t="s">
        <v>35</v>
      </c>
      <c r="C1025" t="s">
        <v>41</v>
      </c>
      <c r="D1025" t="s">
        <v>54</v>
      </c>
      <c r="E1025" t="s">
        <v>32</v>
      </c>
      <c r="F1025">
        <v>0</v>
      </c>
      <c r="I1025">
        <v>0</v>
      </c>
      <c r="J1025" s="1">
        <v>45345</v>
      </c>
      <c r="K1025" t="s">
        <v>22</v>
      </c>
      <c r="L1025" t="s">
        <v>33</v>
      </c>
      <c r="M1025">
        <v>420.27</v>
      </c>
    </row>
    <row r="1026" spans="1:13">
      <c r="A1026">
        <v>2607</v>
      </c>
      <c r="B1026" t="s">
        <v>19</v>
      </c>
      <c r="C1026" t="s">
        <v>41</v>
      </c>
      <c r="D1026" t="s">
        <v>54</v>
      </c>
      <c r="I1026">
        <v>0</v>
      </c>
      <c r="J1026" s="1">
        <v>45169</v>
      </c>
      <c r="K1026" t="s">
        <v>17</v>
      </c>
      <c r="L1026" t="s">
        <v>43</v>
      </c>
      <c r="M1026">
        <v>3522.02</v>
      </c>
    </row>
    <row r="1027" spans="1:13">
      <c r="A1027">
        <v>2627</v>
      </c>
      <c r="B1027" t="s">
        <v>19</v>
      </c>
      <c r="C1027" t="s">
        <v>41</v>
      </c>
      <c r="D1027" t="s">
        <v>54</v>
      </c>
      <c r="E1027">
        <v>7</v>
      </c>
      <c r="I1027">
        <v>0</v>
      </c>
      <c r="J1027" s="1">
        <v>45291</v>
      </c>
      <c r="K1027" t="s">
        <v>17</v>
      </c>
      <c r="L1027" t="s">
        <v>33</v>
      </c>
      <c r="M1027">
        <v>282.13</v>
      </c>
    </row>
    <row r="1028" spans="1:13">
      <c r="A1028">
        <v>2636</v>
      </c>
      <c r="B1028" t="s">
        <v>35</v>
      </c>
      <c r="C1028" t="s">
        <v>41</v>
      </c>
      <c r="D1028" t="s">
        <v>54</v>
      </c>
      <c r="E1028">
        <v>11</v>
      </c>
      <c r="I1028">
        <v>0</v>
      </c>
      <c r="K1028" t="s">
        <v>17</v>
      </c>
      <c r="L1028" t="s">
        <v>18</v>
      </c>
      <c r="M1028">
        <v>3269.14</v>
      </c>
    </row>
    <row r="1029" spans="1:13">
      <c r="A1029">
        <v>2659</v>
      </c>
      <c r="B1029" t="s">
        <v>13</v>
      </c>
      <c r="C1029" t="s">
        <v>41</v>
      </c>
      <c r="D1029" t="s">
        <v>54</v>
      </c>
      <c r="E1029" t="s">
        <v>16</v>
      </c>
      <c r="G1029">
        <v>9945.56</v>
      </c>
      <c r="H1029">
        <v>1.01</v>
      </c>
      <c r="I1029">
        <v>0</v>
      </c>
      <c r="J1029" s="1">
        <v>45789</v>
      </c>
      <c r="K1029" t="s">
        <v>17</v>
      </c>
      <c r="L1029" t="s">
        <v>23</v>
      </c>
      <c r="M1029">
        <v>-1116.54</v>
      </c>
    </row>
    <row r="1030" spans="1:13">
      <c r="A1030">
        <v>2682</v>
      </c>
      <c r="B1030" t="s">
        <v>35</v>
      </c>
      <c r="C1030" t="s">
        <v>41</v>
      </c>
      <c r="D1030" t="s">
        <v>54</v>
      </c>
      <c r="E1030" t="s">
        <v>32</v>
      </c>
      <c r="F1030">
        <v>4</v>
      </c>
      <c r="H1030">
        <v>0.41</v>
      </c>
      <c r="I1030">
        <v>0</v>
      </c>
      <c r="J1030" s="1">
        <v>45532</v>
      </c>
      <c r="K1030" t="s">
        <v>22</v>
      </c>
      <c r="L1030" t="s">
        <v>29</v>
      </c>
      <c r="M1030">
        <v>3614.76</v>
      </c>
    </row>
    <row r="1031" spans="1:13">
      <c r="A1031">
        <v>2689</v>
      </c>
      <c r="B1031" t="s">
        <v>19</v>
      </c>
      <c r="C1031" t="s">
        <v>41</v>
      </c>
      <c r="D1031" t="s">
        <v>54</v>
      </c>
      <c r="G1031">
        <v>5260.17</v>
      </c>
      <c r="I1031">
        <v>0</v>
      </c>
      <c r="J1031" s="1">
        <v>45685</v>
      </c>
      <c r="K1031" t="s">
        <v>22</v>
      </c>
      <c r="L1031" t="s">
        <v>25</v>
      </c>
      <c r="M1031">
        <v>1402.81</v>
      </c>
    </row>
    <row r="1032" spans="1:13">
      <c r="A1032">
        <v>2698</v>
      </c>
      <c r="B1032" t="s">
        <v>35</v>
      </c>
      <c r="C1032" t="s">
        <v>41</v>
      </c>
      <c r="D1032" t="s">
        <v>54</v>
      </c>
      <c r="E1032" t="s">
        <v>32</v>
      </c>
      <c r="H1032">
        <v>0.02</v>
      </c>
      <c r="I1032">
        <v>0</v>
      </c>
      <c r="K1032" t="s">
        <v>22</v>
      </c>
      <c r="L1032" t="s">
        <v>25</v>
      </c>
      <c r="M1032">
        <v>1680.5</v>
      </c>
    </row>
    <row r="1033" spans="1:13">
      <c r="A1033">
        <v>2704</v>
      </c>
      <c r="B1033" t="s">
        <v>19</v>
      </c>
      <c r="C1033" t="s">
        <v>41</v>
      </c>
      <c r="D1033" t="s">
        <v>54</v>
      </c>
      <c r="E1033" t="s">
        <v>28</v>
      </c>
      <c r="G1033">
        <v>5094.43</v>
      </c>
      <c r="I1033">
        <v>0</v>
      </c>
      <c r="K1033" t="s">
        <v>17</v>
      </c>
      <c r="L1033" t="s">
        <v>23</v>
      </c>
      <c r="M1033">
        <v>1765.36</v>
      </c>
    </row>
    <row r="1034" spans="1:13">
      <c r="A1034">
        <v>2715</v>
      </c>
      <c r="B1034" t="s">
        <v>13</v>
      </c>
      <c r="C1034" t="s">
        <v>41</v>
      </c>
      <c r="D1034" t="s">
        <v>54</v>
      </c>
      <c r="E1034" t="s">
        <v>28</v>
      </c>
      <c r="F1034">
        <v>0</v>
      </c>
      <c r="H1034">
        <v>1.07</v>
      </c>
      <c r="I1034">
        <v>0</v>
      </c>
      <c r="J1034" s="1">
        <v>45821</v>
      </c>
      <c r="K1034" t="s">
        <v>17</v>
      </c>
      <c r="L1034" t="s">
        <v>43</v>
      </c>
      <c r="M1034">
        <v>-1164.3699999999999</v>
      </c>
    </row>
    <row r="1035" spans="1:13">
      <c r="A1035">
        <v>2718</v>
      </c>
      <c r="B1035" t="s">
        <v>35</v>
      </c>
      <c r="C1035" t="s">
        <v>41</v>
      </c>
      <c r="D1035" t="s">
        <v>54</v>
      </c>
      <c r="E1035">
        <v>7</v>
      </c>
      <c r="G1035">
        <v>8485.23</v>
      </c>
      <c r="I1035">
        <v>0</v>
      </c>
      <c r="K1035" t="s">
        <v>22</v>
      </c>
      <c r="L1035" t="s">
        <v>18</v>
      </c>
      <c r="M1035">
        <v>637.62</v>
      </c>
    </row>
    <row r="1036" spans="1:13">
      <c r="A1036">
        <v>2768</v>
      </c>
      <c r="B1036" t="s">
        <v>35</v>
      </c>
      <c r="C1036" t="s">
        <v>41</v>
      </c>
      <c r="D1036" t="s">
        <v>54</v>
      </c>
      <c r="I1036">
        <v>0</v>
      </c>
      <c r="J1036" s="1">
        <v>45660</v>
      </c>
      <c r="K1036" t="s">
        <v>17</v>
      </c>
      <c r="L1036" t="s">
        <v>29</v>
      </c>
      <c r="M1036">
        <v>3525.96</v>
      </c>
    </row>
    <row r="1037" spans="1:13">
      <c r="A1037">
        <v>2050</v>
      </c>
      <c r="B1037" t="s">
        <v>35</v>
      </c>
      <c r="C1037" t="s">
        <v>41</v>
      </c>
      <c r="D1037" t="s">
        <v>54</v>
      </c>
      <c r="G1037">
        <v>8335.48</v>
      </c>
      <c r="H1037">
        <v>0.56999999999999995</v>
      </c>
      <c r="I1037">
        <v>0</v>
      </c>
      <c r="J1037" s="1">
        <v>45838</v>
      </c>
      <c r="K1037" t="s">
        <v>22</v>
      </c>
      <c r="L1037" t="s">
        <v>25</v>
      </c>
      <c r="M1037">
        <v>832.37</v>
      </c>
    </row>
    <row r="1038" spans="1:13">
      <c r="A1038">
        <v>2812</v>
      </c>
      <c r="B1038" t="s">
        <v>35</v>
      </c>
      <c r="C1038" t="s">
        <v>41</v>
      </c>
      <c r="D1038" t="s">
        <v>54</v>
      </c>
      <c r="F1038">
        <v>2</v>
      </c>
      <c r="G1038">
        <v>9507.39</v>
      </c>
      <c r="H1038">
        <v>0.01</v>
      </c>
      <c r="I1038">
        <v>18824.63</v>
      </c>
      <c r="J1038" s="1">
        <v>45512</v>
      </c>
      <c r="K1038" t="s">
        <v>17</v>
      </c>
      <c r="L1038" t="s">
        <v>43</v>
      </c>
      <c r="M1038">
        <v>2570.0100000000002</v>
      </c>
    </row>
    <row r="1039" spans="1:13">
      <c r="A1039">
        <v>2816</v>
      </c>
      <c r="B1039" t="s">
        <v>35</v>
      </c>
      <c r="C1039" t="s">
        <v>41</v>
      </c>
      <c r="D1039" t="s">
        <v>54</v>
      </c>
      <c r="E1039" t="s">
        <v>16</v>
      </c>
      <c r="F1039">
        <v>3</v>
      </c>
      <c r="G1039">
        <v>5983.35</v>
      </c>
      <c r="I1039">
        <v>0</v>
      </c>
      <c r="J1039" s="1">
        <v>45679</v>
      </c>
      <c r="K1039" t="s">
        <v>22</v>
      </c>
      <c r="L1039" t="s">
        <v>37</v>
      </c>
      <c r="M1039">
        <v>916.13</v>
      </c>
    </row>
    <row r="1040" spans="1:13">
      <c r="A1040">
        <v>2829</v>
      </c>
      <c r="B1040" t="s">
        <v>35</v>
      </c>
      <c r="C1040" t="s">
        <v>41</v>
      </c>
      <c r="D1040" t="s">
        <v>54</v>
      </c>
      <c r="E1040" t="s">
        <v>32</v>
      </c>
      <c r="I1040">
        <v>0</v>
      </c>
      <c r="J1040" s="1">
        <v>45490</v>
      </c>
      <c r="K1040" t="s">
        <v>17</v>
      </c>
      <c r="L1040" t="s">
        <v>43</v>
      </c>
      <c r="M1040">
        <v>2539.92</v>
      </c>
    </row>
    <row r="1041" spans="1:13">
      <c r="A1041">
        <v>2841</v>
      </c>
      <c r="B1041" t="s">
        <v>35</v>
      </c>
      <c r="C1041" t="s">
        <v>41</v>
      </c>
      <c r="D1041" t="s">
        <v>54</v>
      </c>
      <c r="E1041" t="s">
        <v>16</v>
      </c>
      <c r="F1041">
        <v>1</v>
      </c>
      <c r="G1041">
        <v>4166.9399999999996</v>
      </c>
      <c r="I1041">
        <v>0</v>
      </c>
      <c r="K1041" t="s">
        <v>17</v>
      </c>
      <c r="L1041" t="s">
        <v>33</v>
      </c>
      <c r="M1041">
        <v>2865.93</v>
      </c>
    </row>
    <row r="1042" spans="1:13">
      <c r="A1042">
        <v>2854</v>
      </c>
      <c r="B1042" t="s">
        <v>19</v>
      </c>
      <c r="C1042" t="s">
        <v>41</v>
      </c>
      <c r="D1042" t="s">
        <v>54</v>
      </c>
      <c r="F1042">
        <v>-1</v>
      </c>
      <c r="H1042">
        <v>0.98</v>
      </c>
      <c r="I1042">
        <v>0</v>
      </c>
      <c r="J1042" s="1">
        <v>45237</v>
      </c>
      <c r="K1042" t="s">
        <v>17</v>
      </c>
      <c r="L1042" t="s">
        <v>29</v>
      </c>
      <c r="M1042">
        <v>1103.3499999999999</v>
      </c>
    </row>
    <row r="1043" spans="1:13">
      <c r="A1043">
        <v>2899</v>
      </c>
      <c r="B1043" t="s">
        <v>35</v>
      </c>
      <c r="C1043" t="s">
        <v>41</v>
      </c>
      <c r="D1043" t="s">
        <v>54</v>
      </c>
      <c r="E1043" t="s">
        <v>28</v>
      </c>
      <c r="F1043">
        <v>3</v>
      </c>
      <c r="G1043">
        <v>6531.36</v>
      </c>
      <c r="I1043">
        <v>0</v>
      </c>
      <c r="J1043" s="1">
        <v>45794</v>
      </c>
      <c r="K1043" t="s">
        <v>17</v>
      </c>
      <c r="L1043" t="s">
        <v>25</v>
      </c>
      <c r="M1043">
        <v>-91.78</v>
      </c>
    </row>
    <row r="1044" spans="1:13">
      <c r="A1044">
        <v>2924</v>
      </c>
      <c r="B1044" t="s">
        <v>19</v>
      </c>
      <c r="C1044" t="s">
        <v>41</v>
      </c>
      <c r="D1044" t="s">
        <v>54</v>
      </c>
      <c r="E1044" t="s">
        <v>32</v>
      </c>
      <c r="G1044">
        <v>8776.01</v>
      </c>
      <c r="I1044">
        <v>0</v>
      </c>
      <c r="K1044" t="s">
        <v>22</v>
      </c>
      <c r="L1044" t="s">
        <v>18</v>
      </c>
      <c r="M1044">
        <v>-71.05</v>
      </c>
    </row>
    <row r="1045" spans="1:13">
      <c r="A1045">
        <v>2934</v>
      </c>
      <c r="B1045" t="s">
        <v>19</v>
      </c>
      <c r="C1045" t="s">
        <v>41</v>
      </c>
      <c r="D1045" t="s">
        <v>54</v>
      </c>
      <c r="E1045" t="s">
        <v>32</v>
      </c>
      <c r="F1045">
        <v>-1</v>
      </c>
      <c r="G1045">
        <v>2370.91</v>
      </c>
      <c r="I1045">
        <v>0</v>
      </c>
      <c r="J1045" s="1">
        <v>45365</v>
      </c>
      <c r="K1045" t="s">
        <v>17</v>
      </c>
      <c r="L1045" t="s">
        <v>25</v>
      </c>
      <c r="M1045">
        <v>3043.95</v>
      </c>
    </row>
    <row r="1046" spans="1:13">
      <c r="A1046">
        <v>2945</v>
      </c>
      <c r="B1046" t="s">
        <v>13</v>
      </c>
      <c r="C1046" t="s">
        <v>41</v>
      </c>
      <c r="D1046" t="s">
        <v>54</v>
      </c>
      <c r="E1046" t="s">
        <v>32</v>
      </c>
      <c r="F1046">
        <v>-1</v>
      </c>
      <c r="G1046">
        <v>3519.94</v>
      </c>
      <c r="I1046">
        <v>0</v>
      </c>
      <c r="K1046" t="s">
        <v>17</v>
      </c>
      <c r="L1046" t="s">
        <v>25</v>
      </c>
      <c r="M1046">
        <v>3456.5</v>
      </c>
    </row>
    <row r="1047" spans="1:13">
      <c r="A1047">
        <v>2955</v>
      </c>
      <c r="B1047" t="s">
        <v>13</v>
      </c>
      <c r="C1047" t="s">
        <v>41</v>
      </c>
      <c r="D1047" t="s">
        <v>54</v>
      </c>
      <c r="E1047" t="s">
        <v>32</v>
      </c>
      <c r="G1047">
        <v>9846.09</v>
      </c>
      <c r="H1047">
        <v>0.12</v>
      </c>
      <c r="I1047">
        <v>0</v>
      </c>
      <c r="J1047" s="1">
        <v>45503</v>
      </c>
      <c r="K1047" t="s">
        <v>22</v>
      </c>
      <c r="L1047" t="s">
        <v>43</v>
      </c>
      <c r="M1047">
        <v>2250.9299999999998</v>
      </c>
    </row>
    <row r="1048" spans="1:13">
      <c r="A1048">
        <v>2986</v>
      </c>
      <c r="B1048" t="s">
        <v>13</v>
      </c>
      <c r="C1048" t="s">
        <v>41</v>
      </c>
      <c r="D1048" t="s">
        <v>54</v>
      </c>
      <c r="E1048" t="s">
        <v>16</v>
      </c>
      <c r="G1048">
        <v>6877.77</v>
      </c>
      <c r="H1048">
        <v>0.09</v>
      </c>
      <c r="I1048">
        <v>0</v>
      </c>
      <c r="J1048" s="1">
        <v>45757</v>
      </c>
      <c r="K1048" t="s">
        <v>17</v>
      </c>
      <c r="L1048" t="s">
        <v>29</v>
      </c>
      <c r="M1048">
        <v>2303.27</v>
      </c>
    </row>
    <row r="1049" spans="1:13">
      <c r="A1049">
        <v>3017</v>
      </c>
      <c r="B1049" t="s">
        <v>19</v>
      </c>
      <c r="C1049" t="s">
        <v>41</v>
      </c>
      <c r="D1049" t="s">
        <v>54</v>
      </c>
      <c r="E1049">
        <v>6</v>
      </c>
      <c r="G1049">
        <v>8240.15</v>
      </c>
      <c r="I1049">
        <v>0</v>
      </c>
      <c r="K1049" t="s">
        <v>22</v>
      </c>
      <c r="L1049" t="s">
        <v>33</v>
      </c>
      <c r="M1049">
        <v>3355.12</v>
      </c>
    </row>
    <row r="1050" spans="1:13">
      <c r="A1050">
        <v>2048</v>
      </c>
      <c r="B1050" t="s">
        <v>13</v>
      </c>
      <c r="C1050" t="s">
        <v>41</v>
      </c>
      <c r="D1050" t="s">
        <v>54</v>
      </c>
      <c r="E1050" t="s">
        <v>32</v>
      </c>
      <c r="G1050">
        <v>5357.49</v>
      </c>
      <c r="I1050">
        <v>0</v>
      </c>
      <c r="K1050" t="s">
        <v>17</v>
      </c>
      <c r="L1050" t="s">
        <v>29</v>
      </c>
      <c r="M1050">
        <v>-548</v>
      </c>
    </row>
    <row r="1051" spans="1:13">
      <c r="A1051">
        <v>3090</v>
      </c>
      <c r="B1051" t="s">
        <v>19</v>
      </c>
      <c r="C1051" t="s">
        <v>41</v>
      </c>
      <c r="D1051" t="s">
        <v>54</v>
      </c>
      <c r="G1051">
        <v>8187.65</v>
      </c>
      <c r="H1051">
        <v>1.01</v>
      </c>
      <c r="I1051">
        <v>0</v>
      </c>
      <c r="J1051" s="1">
        <v>45271</v>
      </c>
      <c r="K1051" t="s">
        <v>22</v>
      </c>
      <c r="L1051" t="s">
        <v>29</v>
      </c>
      <c r="M1051">
        <v>196.88</v>
      </c>
    </row>
    <row r="1052" spans="1:13">
      <c r="A1052">
        <v>3102</v>
      </c>
      <c r="B1052" t="s">
        <v>13</v>
      </c>
      <c r="C1052" t="s">
        <v>41</v>
      </c>
      <c r="D1052" t="s">
        <v>54</v>
      </c>
      <c r="E1052" t="s">
        <v>16</v>
      </c>
      <c r="I1052">
        <v>0</v>
      </c>
      <c r="J1052" s="1">
        <v>45826</v>
      </c>
      <c r="K1052" t="s">
        <v>22</v>
      </c>
      <c r="L1052" t="s">
        <v>18</v>
      </c>
      <c r="M1052">
        <v>-1117.98</v>
      </c>
    </row>
    <row r="1053" spans="1:13">
      <c r="A1053">
        <v>3189</v>
      </c>
      <c r="B1053" t="s">
        <v>35</v>
      </c>
      <c r="C1053" t="s">
        <v>41</v>
      </c>
      <c r="D1053" t="s">
        <v>54</v>
      </c>
      <c r="E1053" t="s">
        <v>28</v>
      </c>
      <c r="F1053">
        <v>3</v>
      </c>
      <c r="G1053">
        <v>6730.48</v>
      </c>
      <c r="H1053">
        <v>0.33</v>
      </c>
      <c r="I1053">
        <v>13528.26</v>
      </c>
      <c r="J1053" s="1">
        <v>45696</v>
      </c>
      <c r="K1053" t="s">
        <v>17</v>
      </c>
      <c r="L1053" t="s">
        <v>43</v>
      </c>
      <c r="M1053">
        <v>1456.87</v>
      </c>
    </row>
    <row r="1054" spans="1:13">
      <c r="A1054">
        <v>3221</v>
      </c>
      <c r="B1054" t="s">
        <v>19</v>
      </c>
      <c r="C1054" t="s">
        <v>41</v>
      </c>
      <c r="D1054" t="s">
        <v>54</v>
      </c>
      <c r="F1054">
        <v>2</v>
      </c>
      <c r="G1054">
        <v>9682.68</v>
      </c>
      <c r="H1054">
        <v>0.88</v>
      </c>
      <c r="I1054">
        <v>2323.84</v>
      </c>
      <c r="J1054" s="1">
        <v>45556</v>
      </c>
      <c r="K1054" t="s">
        <v>17</v>
      </c>
      <c r="L1054" t="s">
        <v>29</v>
      </c>
      <c r="M1054">
        <v>1650.44</v>
      </c>
    </row>
    <row r="1055" spans="1:13">
      <c r="A1055">
        <v>3228</v>
      </c>
      <c r="B1055" t="s">
        <v>13</v>
      </c>
      <c r="C1055" t="s">
        <v>41</v>
      </c>
      <c r="D1055" t="s">
        <v>54</v>
      </c>
      <c r="E1055" t="s">
        <v>32</v>
      </c>
      <c r="G1055">
        <v>6745.63</v>
      </c>
      <c r="I1055">
        <v>0</v>
      </c>
      <c r="J1055" s="1">
        <v>45766</v>
      </c>
      <c r="K1055" t="s">
        <v>22</v>
      </c>
      <c r="L1055" t="s">
        <v>18</v>
      </c>
      <c r="M1055">
        <v>3620.9</v>
      </c>
    </row>
    <row r="1056" spans="1:13">
      <c r="A1056">
        <v>3237</v>
      </c>
      <c r="B1056" t="s">
        <v>13</v>
      </c>
      <c r="C1056" t="s">
        <v>41</v>
      </c>
      <c r="D1056" t="s">
        <v>54</v>
      </c>
      <c r="E1056" t="s">
        <v>28</v>
      </c>
      <c r="F1056">
        <v>3</v>
      </c>
      <c r="G1056">
        <v>5596.52</v>
      </c>
      <c r="I1056">
        <v>0</v>
      </c>
      <c r="J1056" s="1">
        <v>45520</v>
      </c>
      <c r="K1056" t="s">
        <v>22</v>
      </c>
      <c r="L1056" t="s">
        <v>25</v>
      </c>
      <c r="M1056">
        <v>2926.28</v>
      </c>
    </row>
    <row r="1057" spans="1:13">
      <c r="A1057">
        <v>3241</v>
      </c>
      <c r="B1057" t="s">
        <v>19</v>
      </c>
      <c r="C1057" t="s">
        <v>41</v>
      </c>
      <c r="D1057" t="s">
        <v>54</v>
      </c>
      <c r="E1057" t="s">
        <v>32</v>
      </c>
      <c r="G1057">
        <v>7477.49</v>
      </c>
      <c r="I1057">
        <v>0</v>
      </c>
      <c r="J1057" s="1">
        <v>45628</v>
      </c>
      <c r="K1057" t="s">
        <v>22</v>
      </c>
      <c r="L1057" t="s">
        <v>36</v>
      </c>
      <c r="M1057">
        <v>3176.2</v>
      </c>
    </row>
    <row r="1058" spans="1:13">
      <c r="A1058">
        <v>3242</v>
      </c>
      <c r="B1058" t="s">
        <v>35</v>
      </c>
      <c r="C1058" t="s">
        <v>41</v>
      </c>
      <c r="D1058" t="s">
        <v>54</v>
      </c>
      <c r="E1058" t="s">
        <v>28</v>
      </c>
      <c r="G1058">
        <v>9677.18</v>
      </c>
      <c r="H1058">
        <v>0.59</v>
      </c>
      <c r="I1058">
        <v>0</v>
      </c>
      <c r="J1058" s="1">
        <v>45528</v>
      </c>
      <c r="K1058" t="s">
        <v>22</v>
      </c>
      <c r="L1058" t="s">
        <v>18</v>
      </c>
      <c r="M1058">
        <v>609.45000000000005</v>
      </c>
    </row>
    <row r="1059" spans="1:13">
      <c r="A1059">
        <v>3262</v>
      </c>
      <c r="B1059" t="s">
        <v>19</v>
      </c>
      <c r="C1059" t="s">
        <v>41</v>
      </c>
      <c r="D1059" t="s">
        <v>54</v>
      </c>
      <c r="E1059">
        <v>6</v>
      </c>
      <c r="I1059">
        <v>0</v>
      </c>
      <c r="J1059" s="1">
        <v>45652</v>
      </c>
      <c r="K1059" t="s">
        <v>22</v>
      </c>
      <c r="L1059" t="s">
        <v>36</v>
      </c>
      <c r="M1059">
        <v>1490.29</v>
      </c>
    </row>
    <row r="1060" spans="1:13">
      <c r="A1060">
        <v>3271</v>
      </c>
      <c r="B1060" t="s">
        <v>35</v>
      </c>
      <c r="C1060" t="s">
        <v>41</v>
      </c>
      <c r="D1060" t="s">
        <v>54</v>
      </c>
      <c r="E1060">
        <v>6</v>
      </c>
      <c r="I1060">
        <v>0</v>
      </c>
      <c r="J1060" s="1">
        <v>45795</v>
      </c>
      <c r="K1060" t="s">
        <v>22</v>
      </c>
      <c r="L1060" t="s">
        <v>37</v>
      </c>
      <c r="M1060">
        <v>545.1</v>
      </c>
    </row>
    <row r="1061" spans="1:13">
      <c r="A1061">
        <v>3286</v>
      </c>
      <c r="B1061" t="s">
        <v>13</v>
      </c>
      <c r="C1061" t="s">
        <v>41</v>
      </c>
      <c r="D1061" t="s">
        <v>54</v>
      </c>
      <c r="F1061">
        <v>0</v>
      </c>
      <c r="G1061">
        <v>4323.8599999999997</v>
      </c>
      <c r="I1061">
        <v>0</v>
      </c>
      <c r="J1061" s="1">
        <v>45673</v>
      </c>
      <c r="K1061" t="s">
        <v>22</v>
      </c>
      <c r="L1061" t="s">
        <v>40</v>
      </c>
      <c r="M1061">
        <v>-577.54</v>
      </c>
    </row>
    <row r="1062" spans="1:13">
      <c r="A1062">
        <v>3294</v>
      </c>
      <c r="B1062" t="s">
        <v>19</v>
      </c>
      <c r="C1062" t="s">
        <v>41</v>
      </c>
      <c r="D1062" t="s">
        <v>54</v>
      </c>
      <c r="I1062">
        <v>0</v>
      </c>
      <c r="K1062" t="s">
        <v>22</v>
      </c>
      <c r="L1062" t="s">
        <v>43</v>
      </c>
      <c r="M1062">
        <v>-101.37</v>
      </c>
    </row>
    <row r="1063" spans="1:13">
      <c r="A1063">
        <v>3306</v>
      </c>
      <c r="B1063" t="s">
        <v>13</v>
      </c>
      <c r="C1063" t="s">
        <v>41</v>
      </c>
      <c r="D1063" t="s">
        <v>54</v>
      </c>
      <c r="E1063" t="s">
        <v>28</v>
      </c>
      <c r="H1063">
        <v>0.25</v>
      </c>
      <c r="I1063">
        <v>0</v>
      </c>
      <c r="J1063" s="1">
        <v>45503</v>
      </c>
      <c r="K1063" t="s">
        <v>22</v>
      </c>
      <c r="L1063" t="s">
        <v>25</v>
      </c>
      <c r="M1063">
        <v>3052.49</v>
      </c>
    </row>
    <row r="1064" spans="1:13">
      <c r="A1064">
        <v>3325</v>
      </c>
      <c r="B1064" t="s">
        <v>13</v>
      </c>
      <c r="C1064" t="s">
        <v>41</v>
      </c>
      <c r="D1064" t="s">
        <v>54</v>
      </c>
      <c r="E1064" t="s">
        <v>28</v>
      </c>
      <c r="I1064">
        <v>0</v>
      </c>
      <c r="J1064" s="1">
        <v>45602</v>
      </c>
      <c r="K1064" t="s">
        <v>17</v>
      </c>
      <c r="L1064" t="s">
        <v>37</v>
      </c>
      <c r="M1064">
        <v>1115.7</v>
      </c>
    </row>
    <row r="1065" spans="1:13">
      <c r="A1065">
        <v>3355</v>
      </c>
      <c r="B1065" t="s">
        <v>13</v>
      </c>
      <c r="C1065" t="s">
        <v>41</v>
      </c>
      <c r="D1065" t="s">
        <v>54</v>
      </c>
      <c r="E1065">
        <v>6</v>
      </c>
      <c r="F1065">
        <v>0</v>
      </c>
      <c r="G1065">
        <v>7781.4</v>
      </c>
      <c r="H1065">
        <v>1.1399999999999999</v>
      </c>
      <c r="I1065">
        <v>0</v>
      </c>
      <c r="J1065" s="1">
        <v>45673</v>
      </c>
      <c r="K1065" t="s">
        <v>17</v>
      </c>
      <c r="L1065" t="s">
        <v>29</v>
      </c>
      <c r="M1065">
        <v>1815.96</v>
      </c>
    </row>
    <row r="1066" spans="1:13">
      <c r="A1066">
        <v>3359</v>
      </c>
      <c r="B1066" t="s">
        <v>13</v>
      </c>
      <c r="C1066" t="s">
        <v>41</v>
      </c>
      <c r="D1066" t="s">
        <v>54</v>
      </c>
      <c r="G1066">
        <v>9362.81</v>
      </c>
      <c r="H1066">
        <v>1.1599999999999999</v>
      </c>
      <c r="I1066">
        <v>0</v>
      </c>
      <c r="J1066" s="1">
        <v>45536</v>
      </c>
      <c r="K1066" t="s">
        <v>22</v>
      </c>
      <c r="L1066" t="s">
        <v>25</v>
      </c>
      <c r="M1066">
        <v>2963.03</v>
      </c>
    </row>
    <row r="1067" spans="1:13">
      <c r="A1067">
        <v>3361</v>
      </c>
      <c r="B1067" t="s">
        <v>19</v>
      </c>
      <c r="C1067" t="s">
        <v>41</v>
      </c>
      <c r="D1067" t="s">
        <v>54</v>
      </c>
      <c r="E1067" t="s">
        <v>32</v>
      </c>
      <c r="F1067">
        <v>0</v>
      </c>
      <c r="I1067">
        <v>0</v>
      </c>
      <c r="K1067" t="s">
        <v>22</v>
      </c>
      <c r="L1067" t="s">
        <v>18</v>
      </c>
      <c r="M1067">
        <v>3007.91</v>
      </c>
    </row>
    <row r="1068" spans="1:13">
      <c r="A1068">
        <v>3366</v>
      </c>
      <c r="B1068" t="s">
        <v>35</v>
      </c>
      <c r="C1068" t="s">
        <v>41</v>
      </c>
      <c r="D1068" t="s">
        <v>54</v>
      </c>
      <c r="E1068" t="s">
        <v>16</v>
      </c>
      <c r="I1068">
        <v>0</v>
      </c>
      <c r="J1068" s="1">
        <v>45641</v>
      </c>
      <c r="K1068" t="s">
        <v>22</v>
      </c>
      <c r="L1068" t="s">
        <v>29</v>
      </c>
      <c r="M1068">
        <v>2762.68</v>
      </c>
    </row>
    <row r="1069" spans="1:13">
      <c r="A1069">
        <v>3382</v>
      </c>
      <c r="B1069" t="s">
        <v>35</v>
      </c>
      <c r="C1069" t="s">
        <v>41</v>
      </c>
      <c r="D1069" t="s">
        <v>54</v>
      </c>
      <c r="E1069" t="s">
        <v>32</v>
      </c>
      <c r="F1069">
        <v>2</v>
      </c>
      <c r="G1069">
        <v>9187.23</v>
      </c>
      <c r="I1069">
        <v>0</v>
      </c>
      <c r="J1069" s="1">
        <v>45667</v>
      </c>
      <c r="K1069" t="s">
        <v>22</v>
      </c>
      <c r="L1069" t="s">
        <v>23</v>
      </c>
      <c r="M1069">
        <v>1710.15</v>
      </c>
    </row>
    <row r="1070" spans="1:13">
      <c r="A1070">
        <v>3398</v>
      </c>
      <c r="B1070" t="s">
        <v>35</v>
      </c>
      <c r="C1070" t="s">
        <v>41</v>
      </c>
      <c r="D1070" t="s">
        <v>54</v>
      </c>
      <c r="E1070" t="s">
        <v>32</v>
      </c>
      <c r="F1070">
        <v>2</v>
      </c>
      <c r="G1070">
        <v>2082.4899999999998</v>
      </c>
      <c r="I1070">
        <v>0</v>
      </c>
      <c r="J1070" s="1">
        <v>45165</v>
      </c>
      <c r="K1070" t="s">
        <v>22</v>
      </c>
      <c r="L1070" t="s">
        <v>43</v>
      </c>
      <c r="M1070">
        <v>415.57</v>
      </c>
    </row>
    <row r="1071" spans="1:13">
      <c r="A1071">
        <v>3399</v>
      </c>
      <c r="B1071" t="s">
        <v>19</v>
      </c>
      <c r="C1071" t="s">
        <v>41</v>
      </c>
      <c r="D1071" t="s">
        <v>54</v>
      </c>
      <c r="E1071">
        <v>6</v>
      </c>
      <c r="G1071">
        <v>4507.45</v>
      </c>
      <c r="I1071">
        <v>0</v>
      </c>
      <c r="J1071" s="1">
        <v>45699</v>
      </c>
      <c r="K1071" t="s">
        <v>17</v>
      </c>
      <c r="L1071" t="s">
        <v>23</v>
      </c>
      <c r="M1071">
        <v>-1021.01</v>
      </c>
    </row>
    <row r="1072" spans="1:13">
      <c r="A1072">
        <v>3417</v>
      </c>
      <c r="B1072" t="s">
        <v>35</v>
      </c>
      <c r="C1072" t="s">
        <v>41</v>
      </c>
      <c r="D1072" t="s">
        <v>54</v>
      </c>
      <c r="E1072" t="s">
        <v>32</v>
      </c>
      <c r="G1072">
        <v>5700.61</v>
      </c>
      <c r="I1072">
        <v>0</v>
      </c>
      <c r="J1072" s="1">
        <v>45746</v>
      </c>
      <c r="K1072" t="s">
        <v>17</v>
      </c>
      <c r="L1072" t="s">
        <v>43</v>
      </c>
      <c r="M1072">
        <v>-409.81</v>
      </c>
    </row>
    <row r="1073" spans="1:13">
      <c r="A1073">
        <v>3444</v>
      </c>
      <c r="B1073" t="s">
        <v>35</v>
      </c>
      <c r="C1073" t="s">
        <v>41</v>
      </c>
      <c r="D1073" t="s">
        <v>54</v>
      </c>
      <c r="E1073" t="s">
        <v>28</v>
      </c>
      <c r="I1073">
        <v>0</v>
      </c>
      <c r="J1073" s="1">
        <v>45842</v>
      </c>
      <c r="K1073" t="s">
        <v>17</v>
      </c>
      <c r="L1073" t="s">
        <v>43</v>
      </c>
      <c r="M1073">
        <v>-382.31</v>
      </c>
    </row>
    <row r="1074" spans="1:13">
      <c r="A1074">
        <v>3447</v>
      </c>
      <c r="B1074" t="s">
        <v>19</v>
      </c>
      <c r="C1074" t="s">
        <v>41</v>
      </c>
      <c r="D1074" t="s">
        <v>54</v>
      </c>
      <c r="E1074" t="s">
        <v>16</v>
      </c>
      <c r="I1074">
        <v>0</v>
      </c>
      <c r="J1074" s="1">
        <v>45791</v>
      </c>
      <c r="K1074" t="s">
        <v>22</v>
      </c>
      <c r="L1074" t="s">
        <v>37</v>
      </c>
      <c r="M1074">
        <v>1860.15</v>
      </c>
    </row>
    <row r="1075" spans="1:13">
      <c r="A1075">
        <v>3474</v>
      </c>
      <c r="B1075" t="s">
        <v>19</v>
      </c>
      <c r="C1075" t="s">
        <v>41</v>
      </c>
      <c r="D1075" t="s">
        <v>54</v>
      </c>
      <c r="E1075" t="s">
        <v>16</v>
      </c>
      <c r="F1075">
        <v>2</v>
      </c>
      <c r="G1075">
        <v>6506.07</v>
      </c>
      <c r="I1075">
        <v>0</v>
      </c>
      <c r="K1075" t="s">
        <v>22</v>
      </c>
      <c r="L1075" t="s">
        <v>40</v>
      </c>
      <c r="M1075">
        <v>3969.54</v>
      </c>
    </row>
    <row r="1076" spans="1:13">
      <c r="A1076">
        <v>3495</v>
      </c>
      <c r="B1076" t="s">
        <v>19</v>
      </c>
      <c r="C1076" t="s">
        <v>41</v>
      </c>
      <c r="D1076" t="s">
        <v>54</v>
      </c>
      <c r="E1076" t="s">
        <v>16</v>
      </c>
      <c r="F1076">
        <v>-1</v>
      </c>
      <c r="I1076">
        <v>0</v>
      </c>
      <c r="J1076" s="1">
        <v>45517</v>
      </c>
      <c r="K1076" t="s">
        <v>22</v>
      </c>
      <c r="L1076" t="s">
        <v>29</v>
      </c>
      <c r="M1076">
        <v>3572.8</v>
      </c>
    </row>
    <row r="1077" spans="1:13">
      <c r="A1077">
        <v>3531</v>
      </c>
      <c r="B1077" t="s">
        <v>19</v>
      </c>
      <c r="C1077" t="s">
        <v>41</v>
      </c>
      <c r="D1077" t="s">
        <v>54</v>
      </c>
      <c r="G1077">
        <v>9015.65</v>
      </c>
      <c r="H1077">
        <v>7.0000000000000007E-2</v>
      </c>
      <c r="I1077">
        <v>0</v>
      </c>
      <c r="K1077" t="s">
        <v>17</v>
      </c>
      <c r="L1077" t="s">
        <v>33</v>
      </c>
      <c r="M1077">
        <v>1932.99</v>
      </c>
    </row>
    <row r="1078" spans="1:13">
      <c r="A1078">
        <v>3535</v>
      </c>
      <c r="B1078" t="s">
        <v>13</v>
      </c>
      <c r="C1078" t="s">
        <v>41</v>
      </c>
      <c r="D1078" t="s">
        <v>54</v>
      </c>
      <c r="E1078" t="s">
        <v>32</v>
      </c>
      <c r="G1078">
        <v>6302.89</v>
      </c>
      <c r="H1078">
        <v>0.82</v>
      </c>
      <c r="I1078">
        <v>0</v>
      </c>
      <c r="J1078" s="1">
        <v>45650</v>
      </c>
      <c r="K1078" t="s">
        <v>22</v>
      </c>
      <c r="L1078" t="s">
        <v>29</v>
      </c>
      <c r="M1078">
        <v>169.86</v>
      </c>
    </row>
    <row r="1079" spans="1:13">
      <c r="A1079">
        <v>3562</v>
      </c>
      <c r="B1079" t="s">
        <v>19</v>
      </c>
      <c r="C1079" t="s">
        <v>41</v>
      </c>
      <c r="D1079" t="s">
        <v>54</v>
      </c>
      <c r="F1079">
        <v>1</v>
      </c>
      <c r="I1079">
        <v>0</v>
      </c>
      <c r="J1079" s="1">
        <v>45596</v>
      </c>
      <c r="K1079" t="s">
        <v>22</v>
      </c>
      <c r="L1079" t="s">
        <v>33</v>
      </c>
      <c r="M1079">
        <v>1904.66</v>
      </c>
    </row>
    <row r="1080" spans="1:13">
      <c r="A1080">
        <v>3571</v>
      </c>
      <c r="B1080" t="s">
        <v>13</v>
      </c>
      <c r="C1080" t="s">
        <v>41</v>
      </c>
      <c r="D1080" t="s">
        <v>54</v>
      </c>
      <c r="E1080" t="s">
        <v>32</v>
      </c>
      <c r="G1080">
        <v>7596.71</v>
      </c>
      <c r="I1080">
        <v>0</v>
      </c>
      <c r="K1080" t="s">
        <v>17</v>
      </c>
      <c r="L1080" t="s">
        <v>33</v>
      </c>
      <c r="M1080">
        <v>166.47</v>
      </c>
    </row>
    <row r="1081" spans="1:13">
      <c r="A1081">
        <v>3572</v>
      </c>
      <c r="B1081" t="s">
        <v>13</v>
      </c>
      <c r="C1081" t="s">
        <v>41</v>
      </c>
      <c r="D1081" t="s">
        <v>54</v>
      </c>
      <c r="E1081">
        <v>6</v>
      </c>
      <c r="I1081">
        <v>0</v>
      </c>
      <c r="K1081" t="s">
        <v>22</v>
      </c>
      <c r="L1081" t="s">
        <v>33</v>
      </c>
      <c r="M1081">
        <v>3729.45</v>
      </c>
    </row>
    <row r="1082" spans="1:13">
      <c r="A1082">
        <v>3579</v>
      </c>
      <c r="B1082" t="s">
        <v>35</v>
      </c>
      <c r="C1082" t="s">
        <v>41</v>
      </c>
      <c r="D1082" t="s">
        <v>54</v>
      </c>
      <c r="E1082" t="s">
        <v>32</v>
      </c>
      <c r="F1082">
        <v>0</v>
      </c>
      <c r="G1082">
        <v>9995.5499999999993</v>
      </c>
      <c r="I1082">
        <v>0</v>
      </c>
      <c r="J1082" s="1">
        <v>45691</v>
      </c>
      <c r="K1082" t="s">
        <v>22</v>
      </c>
      <c r="L1082" t="s">
        <v>33</v>
      </c>
      <c r="M1082">
        <v>1962.41</v>
      </c>
    </row>
    <row r="1083" spans="1:13">
      <c r="A1083">
        <v>3580</v>
      </c>
      <c r="B1083" t="s">
        <v>35</v>
      </c>
      <c r="C1083" t="s">
        <v>41</v>
      </c>
      <c r="D1083" t="s">
        <v>54</v>
      </c>
      <c r="G1083">
        <v>2992.37</v>
      </c>
      <c r="I1083">
        <v>0</v>
      </c>
      <c r="K1083" t="s">
        <v>22</v>
      </c>
      <c r="L1083" t="s">
        <v>43</v>
      </c>
      <c r="M1083">
        <v>677.35</v>
      </c>
    </row>
    <row r="1084" spans="1:13">
      <c r="A1084">
        <v>3606</v>
      </c>
      <c r="B1084" t="s">
        <v>19</v>
      </c>
      <c r="C1084" t="s">
        <v>41</v>
      </c>
      <c r="D1084" t="s">
        <v>54</v>
      </c>
      <c r="E1084" t="s">
        <v>32</v>
      </c>
      <c r="F1084">
        <v>3</v>
      </c>
      <c r="G1084">
        <v>3515.86</v>
      </c>
      <c r="I1084">
        <v>0</v>
      </c>
      <c r="J1084" s="1">
        <v>45702</v>
      </c>
      <c r="K1084" t="s">
        <v>22</v>
      </c>
      <c r="L1084" t="s">
        <v>29</v>
      </c>
      <c r="M1084">
        <v>-511.49</v>
      </c>
    </row>
    <row r="1085" spans="1:13">
      <c r="A1085">
        <v>3621</v>
      </c>
      <c r="B1085" t="s">
        <v>19</v>
      </c>
      <c r="C1085" t="s">
        <v>41</v>
      </c>
      <c r="D1085" t="s">
        <v>54</v>
      </c>
      <c r="E1085" t="s">
        <v>28</v>
      </c>
      <c r="G1085">
        <v>9699.01</v>
      </c>
      <c r="I1085">
        <v>0</v>
      </c>
      <c r="J1085" s="1">
        <v>45767</v>
      </c>
      <c r="K1085" t="s">
        <v>22</v>
      </c>
      <c r="L1085" t="s">
        <v>25</v>
      </c>
      <c r="M1085">
        <v>3858.11</v>
      </c>
    </row>
    <row r="1086" spans="1:13">
      <c r="A1086">
        <v>3632</v>
      </c>
      <c r="B1086" t="s">
        <v>13</v>
      </c>
      <c r="C1086" t="s">
        <v>41</v>
      </c>
      <c r="D1086" t="s">
        <v>54</v>
      </c>
      <c r="F1086">
        <v>1</v>
      </c>
      <c r="H1086">
        <v>0.56000000000000005</v>
      </c>
      <c r="I1086">
        <v>0</v>
      </c>
      <c r="J1086" s="1">
        <v>45636</v>
      </c>
      <c r="K1086" t="s">
        <v>22</v>
      </c>
      <c r="L1086" t="s">
        <v>36</v>
      </c>
      <c r="M1086">
        <v>2836.11</v>
      </c>
    </row>
    <row r="1087" spans="1:13">
      <c r="A1087">
        <v>3647</v>
      </c>
      <c r="B1087" t="s">
        <v>19</v>
      </c>
      <c r="C1087" t="s">
        <v>41</v>
      </c>
      <c r="D1087" t="s">
        <v>54</v>
      </c>
      <c r="E1087" t="s">
        <v>16</v>
      </c>
      <c r="F1087">
        <v>0</v>
      </c>
      <c r="G1087">
        <v>3263.64</v>
      </c>
      <c r="I1087">
        <v>0</v>
      </c>
      <c r="J1087" s="1">
        <v>45571</v>
      </c>
      <c r="K1087" t="s">
        <v>22</v>
      </c>
      <c r="L1087" t="s">
        <v>43</v>
      </c>
      <c r="M1087">
        <v>3233.66</v>
      </c>
    </row>
    <row r="1088" spans="1:13">
      <c r="A1088">
        <v>3724</v>
      </c>
      <c r="B1088" t="s">
        <v>13</v>
      </c>
      <c r="C1088" t="s">
        <v>41</v>
      </c>
      <c r="D1088" t="s">
        <v>54</v>
      </c>
      <c r="E1088" t="s">
        <v>32</v>
      </c>
      <c r="F1088">
        <v>2</v>
      </c>
      <c r="I1088">
        <v>0</v>
      </c>
      <c r="J1088" s="1">
        <v>45679</v>
      </c>
      <c r="K1088" t="s">
        <v>17</v>
      </c>
      <c r="L1088" t="s">
        <v>18</v>
      </c>
      <c r="M1088">
        <v>-866.33</v>
      </c>
    </row>
    <row r="1089" spans="1:13">
      <c r="A1089">
        <v>3735</v>
      </c>
      <c r="B1089" t="s">
        <v>13</v>
      </c>
      <c r="C1089" t="s">
        <v>41</v>
      </c>
      <c r="D1089" t="s">
        <v>54</v>
      </c>
      <c r="E1089" t="s">
        <v>16</v>
      </c>
      <c r="G1089">
        <v>2248.14</v>
      </c>
      <c r="I1089">
        <v>0</v>
      </c>
      <c r="J1089" s="1">
        <v>45554</v>
      </c>
      <c r="K1089" t="s">
        <v>17</v>
      </c>
      <c r="L1089" t="s">
        <v>18</v>
      </c>
      <c r="M1089">
        <v>3686.2</v>
      </c>
    </row>
    <row r="1090" spans="1:13">
      <c r="A1090">
        <v>3759</v>
      </c>
      <c r="B1090" t="s">
        <v>19</v>
      </c>
      <c r="C1090" t="s">
        <v>41</v>
      </c>
      <c r="D1090" t="s">
        <v>54</v>
      </c>
      <c r="E1090">
        <v>12</v>
      </c>
      <c r="F1090">
        <v>0</v>
      </c>
      <c r="G1090">
        <v>9605.6</v>
      </c>
      <c r="H1090">
        <v>0.81</v>
      </c>
      <c r="I1090">
        <v>0</v>
      </c>
      <c r="J1090" s="1">
        <v>45691</v>
      </c>
      <c r="K1090" t="s">
        <v>17</v>
      </c>
      <c r="L1090" t="s">
        <v>37</v>
      </c>
      <c r="M1090">
        <v>1611.59</v>
      </c>
    </row>
    <row r="1091" spans="1:13">
      <c r="A1091">
        <v>3763</v>
      </c>
      <c r="B1091" t="s">
        <v>13</v>
      </c>
      <c r="C1091" t="s">
        <v>41</v>
      </c>
      <c r="D1091" t="s">
        <v>54</v>
      </c>
      <c r="E1091">
        <v>11</v>
      </c>
      <c r="F1091">
        <v>0</v>
      </c>
      <c r="I1091">
        <v>0</v>
      </c>
      <c r="J1091" s="1">
        <v>45720</v>
      </c>
      <c r="K1091" t="s">
        <v>22</v>
      </c>
      <c r="L1091" t="s">
        <v>37</v>
      </c>
      <c r="M1091">
        <v>3671.32</v>
      </c>
    </row>
    <row r="1092" spans="1:13">
      <c r="A1092">
        <v>3818</v>
      </c>
      <c r="B1092" t="s">
        <v>19</v>
      </c>
      <c r="C1092" t="s">
        <v>41</v>
      </c>
      <c r="D1092" t="s">
        <v>54</v>
      </c>
      <c r="E1092" t="s">
        <v>28</v>
      </c>
      <c r="F1092">
        <v>1</v>
      </c>
      <c r="H1092">
        <v>1.08</v>
      </c>
      <c r="I1092">
        <v>0</v>
      </c>
      <c r="K1092" t="s">
        <v>22</v>
      </c>
      <c r="L1092" t="s">
        <v>29</v>
      </c>
      <c r="M1092">
        <v>1201.4100000000001</v>
      </c>
    </row>
    <row r="1093" spans="1:13">
      <c r="A1093">
        <v>3822</v>
      </c>
      <c r="B1093" t="s">
        <v>13</v>
      </c>
      <c r="C1093" t="s">
        <v>41</v>
      </c>
      <c r="D1093" t="s">
        <v>54</v>
      </c>
      <c r="E1093" t="s">
        <v>16</v>
      </c>
      <c r="G1093">
        <v>4017.71</v>
      </c>
      <c r="I1093">
        <v>0</v>
      </c>
      <c r="K1093" t="s">
        <v>17</v>
      </c>
      <c r="L1093" t="s">
        <v>29</v>
      </c>
      <c r="M1093">
        <v>368.32</v>
      </c>
    </row>
    <row r="1094" spans="1:13">
      <c r="A1094">
        <v>3825</v>
      </c>
      <c r="B1094" t="s">
        <v>13</v>
      </c>
      <c r="C1094" t="s">
        <v>41</v>
      </c>
      <c r="D1094" t="s">
        <v>54</v>
      </c>
      <c r="H1094">
        <v>0.63</v>
      </c>
      <c r="I1094">
        <v>0</v>
      </c>
      <c r="J1094" s="1">
        <v>45748</v>
      </c>
      <c r="K1094" t="s">
        <v>22</v>
      </c>
      <c r="L1094" t="s">
        <v>43</v>
      </c>
      <c r="M1094">
        <v>3290.66</v>
      </c>
    </row>
    <row r="1095" spans="1:13">
      <c r="A1095">
        <v>3855</v>
      </c>
      <c r="B1095" t="s">
        <v>13</v>
      </c>
      <c r="C1095" t="s">
        <v>41</v>
      </c>
      <c r="D1095" t="s">
        <v>54</v>
      </c>
      <c r="E1095" t="s">
        <v>16</v>
      </c>
      <c r="G1095">
        <v>7104.38</v>
      </c>
      <c r="H1095">
        <v>0.05</v>
      </c>
      <c r="I1095">
        <v>0</v>
      </c>
      <c r="J1095" s="1">
        <v>45688</v>
      </c>
      <c r="K1095" t="s">
        <v>22</v>
      </c>
      <c r="L1095" t="s">
        <v>33</v>
      </c>
      <c r="M1095">
        <v>-407.89</v>
      </c>
    </row>
    <row r="1096" spans="1:13">
      <c r="A1096">
        <v>3860</v>
      </c>
      <c r="B1096" t="s">
        <v>35</v>
      </c>
      <c r="C1096" t="s">
        <v>41</v>
      </c>
      <c r="D1096" t="s">
        <v>54</v>
      </c>
      <c r="E1096">
        <v>7</v>
      </c>
      <c r="F1096">
        <v>3</v>
      </c>
      <c r="I1096">
        <v>0</v>
      </c>
      <c r="J1096" s="1">
        <v>45751</v>
      </c>
      <c r="K1096" t="s">
        <v>17</v>
      </c>
      <c r="L1096" t="s">
        <v>25</v>
      </c>
      <c r="M1096">
        <v>3441.46</v>
      </c>
    </row>
    <row r="1097" spans="1:13">
      <c r="A1097">
        <v>3866</v>
      </c>
      <c r="B1097" t="s">
        <v>19</v>
      </c>
      <c r="C1097" t="s">
        <v>41</v>
      </c>
      <c r="D1097" t="s">
        <v>54</v>
      </c>
      <c r="F1097">
        <v>3</v>
      </c>
      <c r="H1097">
        <v>0.64</v>
      </c>
      <c r="I1097">
        <v>0</v>
      </c>
      <c r="J1097" s="1">
        <v>45702</v>
      </c>
      <c r="K1097" t="s">
        <v>22</v>
      </c>
      <c r="L1097" t="s">
        <v>43</v>
      </c>
      <c r="M1097">
        <v>2985.34</v>
      </c>
    </row>
    <row r="1098" spans="1:13">
      <c r="A1098">
        <v>3869</v>
      </c>
      <c r="B1098" t="s">
        <v>19</v>
      </c>
      <c r="C1098" t="s">
        <v>41</v>
      </c>
      <c r="D1098" t="s">
        <v>54</v>
      </c>
      <c r="E1098" t="s">
        <v>28</v>
      </c>
      <c r="F1098">
        <v>3</v>
      </c>
      <c r="G1098">
        <v>7599.38</v>
      </c>
      <c r="H1098">
        <v>1.17</v>
      </c>
      <c r="I1098">
        <v>-3875.68</v>
      </c>
      <c r="K1098" t="s">
        <v>22</v>
      </c>
      <c r="L1098" t="s">
        <v>33</v>
      </c>
      <c r="M1098">
        <v>-633.80999999999995</v>
      </c>
    </row>
    <row r="1099" spans="1:13">
      <c r="A1099">
        <v>3874</v>
      </c>
      <c r="B1099" t="s">
        <v>19</v>
      </c>
      <c r="C1099" t="s">
        <v>41</v>
      </c>
      <c r="D1099" t="s">
        <v>54</v>
      </c>
      <c r="E1099" t="s">
        <v>32</v>
      </c>
      <c r="F1099">
        <v>4</v>
      </c>
      <c r="G1099">
        <v>3305.6</v>
      </c>
      <c r="H1099">
        <v>0.7</v>
      </c>
      <c r="I1099">
        <v>3966.72</v>
      </c>
      <c r="J1099" s="1">
        <v>45531</v>
      </c>
      <c r="K1099" t="s">
        <v>17</v>
      </c>
      <c r="L1099" t="s">
        <v>43</v>
      </c>
      <c r="M1099">
        <v>1605.13</v>
      </c>
    </row>
    <row r="1100" spans="1:13">
      <c r="A1100">
        <v>3875</v>
      </c>
      <c r="B1100" t="s">
        <v>19</v>
      </c>
      <c r="C1100" t="s">
        <v>41</v>
      </c>
      <c r="D1100" t="s">
        <v>54</v>
      </c>
      <c r="E1100" t="s">
        <v>28</v>
      </c>
      <c r="F1100">
        <v>0</v>
      </c>
      <c r="G1100">
        <v>3304.18</v>
      </c>
      <c r="H1100">
        <v>0.9</v>
      </c>
      <c r="I1100">
        <v>0</v>
      </c>
      <c r="K1100" t="s">
        <v>22</v>
      </c>
      <c r="L1100" t="s">
        <v>29</v>
      </c>
      <c r="M1100">
        <v>3345.28</v>
      </c>
    </row>
    <row r="1101" spans="1:13">
      <c r="A1101">
        <v>3898</v>
      </c>
      <c r="B1101" t="s">
        <v>35</v>
      </c>
      <c r="C1101" t="s">
        <v>41</v>
      </c>
      <c r="D1101" t="s">
        <v>54</v>
      </c>
      <c r="E1101" t="s">
        <v>28</v>
      </c>
      <c r="F1101">
        <v>1</v>
      </c>
      <c r="H1101">
        <v>7.0000000000000007E-2</v>
      </c>
      <c r="I1101">
        <v>0</v>
      </c>
      <c r="J1101" s="1">
        <v>45715</v>
      </c>
      <c r="K1101" t="s">
        <v>22</v>
      </c>
      <c r="L1101" t="s">
        <v>23</v>
      </c>
      <c r="M1101">
        <v>1353.92</v>
      </c>
    </row>
    <row r="1102" spans="1:13">
      <c r="A1102">
        <v>3912</v>
      </c>
      <c r="B1102" t="s">
        <v>13</v>
      </c>
      <c r="C1102" t="s">
        <v>41</v>
      </c>
      <c r="D1102" t="s">
        <v>54</v>
      </c>
      <c r="E1102" t="s">
        <v>28</v>
      </c>
      <c r="F1102">
        <v>-1</v>
      </c>
      <c r="G1102">
        <v>6977.03</v>
      </c>
      <c r="I1102">
        <v>0</v>
      </c>
      <c r="J1102" s="1">
        <v>45808</v>
      </c>
      <c r="K1102" t="s">
        <v>17</v>
      </c>
      <c r="L1102" t="s">
        <v>29</v>
      </c>
      <c r="M1102">
        <v>-670.41</v>
      </c>
    </row>
    <row r="1103" spans="1:13">
      <c r="A1103">
        <v>3923</v>
      </c>
      <c r="B1103" t="s">
        <v>35</v>
      </c>
      <c r="C1103" t="s">
        <v>41</v>
      </c>
      <c r="D1103" t="s">
        <v>54</v>
      </c>
      <c r="E1103" t="s">
        <v>32</v>
      </c>
      <c r="F1103">
        <v>0</v>
      </c>
      <c r="G1103">
        <v>2187.0100000000002</v>
      </c>
      <c r="I1103">
        <v>0</v>
      </c>
      <c r="J1103" s="1">
        <v>45678</v>
      </c>
      <c r="K1103" t="s">
        <v>17</v>
      </c>
      <c r="L1103" t="s">
        <v>43</v>
      </c>
      <c r="M1103">
        <v>-197.46</v>
      </c>
    </row>
    <row r="1104" spans="1:13">
      <c r="A1104">
        <v>3925</v>
      </c>
      <c r="B1104" t="s">
        <v>13</v>
      </c>
      <c r="C1104" t="s">
        <v>41</v>
      </c>
      <c r="D1104" t="s">
        <v>54</v>
      </c>
      <c r="E1104" t="s">
        <v>16</v>
      </c>
      <c r="F1104">
        <v>2</v>
      </c>
      <c r="H1104">
        <v>0.23</v>
      </c>
      <c r="I1104">
        <v>0</v>
      </c>
      <c r="J1104" s="1">
        <v>45766</v>
      </c>
      <c r="K1104" t="s">
        <v>22</v>
      </c>
      <c r="L1104" t="s">
        <v>40</v>
      </c>
      <c r="M1104">
        <v>36.04</v>
      </c>
    </row>
    <row r="1105" spans="1:13">
      <c r="A1105">
        <v>3948</v>
      </c>
      <c r="B1105" t="s">
        <v>19</v>
      </c>
      <c r="C1105" t="s">
        <v>41</v>
      </c>
      <c r="D1105" t="s">
        <v>54</v>
      </c>
      <c r="E1105" t="s">
        <v>28</v>
      </c>
      <c r="H1105">
        <v>0.64</v>
      </c>
      <c r="I1105">
        <v>0</v>
      </c>
      <c r="K1105" t="s">
        <v>17</v>
      </c>
      <c r="L1105" t="s">
        <v>33</v>
      </c>
      <c r="M1105">
        <v>3470.77</v>
      </c>
    </row>
    <row r="1106" spans="1:13">
      <c r="A1106">
        <v>4006</v>
      </c>
      <c r="B1106" t="s">
        <v>13</v>
      </c>
      <c r="C1106" t="s">
        <v>41</v>
      </c>
      <c r="D1106" t="s">
        <v>54</v>
      </c>
      <c r="E1106">
        <v>12</v>
      </c>
      <c r="I1106">
        <v>0</v>
      </c>
      <c r="K1106" t="s">
        <v>22</v>
      </c>
      <c r="L1106" t="s">
        <v>43</v>
      </c>
      <c r="M1106">
        <v>2617</v>
      </c>
    </row>
    <row r="1107" spans="1:13">
      <c r="A1107">
        <v>4008</v>
      </c>
      <c r="B1107" t="s">
        <v>35</v>
      </c>
      <c r="C1107" t="s">
        <v>41</v>
      </c>
      <c r="D1107" t="s">
        <v>54</v>
      </c>
      <c r="E1107">
        <v>9</v>
      </c>
      <c r="F1107">
        <v>3</v>
      </c>
      <c r="G1107">
        <v>7737.27</v>
      </c>
      <c r="H1107">
        <v>7.0000000000000007E-2</v>
      </c>
      <c r="I1107">
        <v>21586.98</v>
      </c>
      <c r="J1107" s="1">
        <v>45275</v>
      </c>
      <c r="K1107" t="s">
        <v>22</v>
      </c>
      <c r="L1107" t="s">
        <v>37</v>
      </c>
      <c r="M1107">
        <v>180.31</v>
      </c>
    </row>
    <row r="1108" spans="1:13">
      <c r="A1108">
        <v>4013</v>
      </c>
      <c r="B1108" t="s">
        <v>19</v>
      </c>
      <c r="C1108" t="s">
        <v>41</v>
      </c>
      <c r="D1108" t="s">
        <v>54</v>
      </c>
      <c r="E1108">
        <v>10</v>
      </c>
      <c r="F1108">
        <v>2</v>
      </c>
      <c r="G1108">
        <v>3794.99</v>
      </c>
      <c r="I1108">
        <v>0</v>
      </c>
      <c r="J1108" s="1">
        <v>45842</v>
      </c>
      <c r="K1108" t="s">
        <v>17</v>
      </c>
      <c r="L1108" t="s">
        <v>40</v>
      </c>
      <c r="M1108">
        <v>1398.9</v>
      </c>
    </row>
    <row r="1109" spans="1:13">
      <c r="A1109">
        <v>4037</v>
      </c>
      <c r="B1109" t="s">
        <v>19</v>
      </c>
      <c r="C1109" t="s">
        <v>41</v>
      </c>
      <c r="D1109" t="s">
        <v>54</v>
      </c>
      <c r="E1109" t="s">
        <v>32</v>
      </c>
      <c r="H1109">
        <v>0.74</v>
      </c>
      <c r="I1109">
        <v>0</v>
      </c>
      <c r="J1109" s="1">
        <v>45146</v>
      </c>
      <c r="K1109" t="s">
        <v>22</v>
      </c>
      <c r="L1109" t="s">
        <v>33</v>
      </c>
      <c r="M1109">
        <v>776.81</v>
      </c>
    </row>
    <row r="1110" spans="1:13">
      <c r="A1110">
        <v>4065</v>
      </c>
      <c r="B1110" t="s">
        <v>19</v>
      </c>
      <c r="C1110" t="s">
        <v>41</v>
      </c>
      <c r="D1110" t="s">
        <v>54</v>
      </c>
      <c r="E1110" t="s">
        <v>32</v>
      </c>
      <c r="G1110">
        <v>7881.81</v>
      </c>
      <c r="I1110">
        <v>0</v>
      </c>
      <c r="J1110" s="1">
        <v>45634</v>
      </c>
      <c r="K1110" t="s">
        <v>17</v>
      </c>
      <c r="L1110" t="s">
        <v>29</v>
      </c>
      <c r="M1110">
        <v>1067.5899999999999</v>
      </c>
    </row>
    <row r="1111" spans="1:13">
      <c r="A1111">
        <v>4074</v>
      </c>
      <c r="B1111" t="s">
        <v>13</v>
      </c>
      <c r="C1111" t="s">
        <v>41</v>
      </c>
      <c r="D1111" t="s">
        <v>54</v>
      </c>
      <c r="E1111" t="s">
        <v>28</v>
      </c>
      <c r="G1111">
        <v>8673.7800000000007</v>
      </c>
      <c r="I1111">
        <v>0</v>
      </c>
      <c r="J1111" s="1">
        <v>45379</v>
      </c>
      <c r="K1111" t="s">
        <v>22</v>
      </c>
      <c r="L1111" t="s">
        <v>25</v>
      </c>
      <c r="M1111">
        <v>-286</v>
      </c>
    </row>
    <row r="1112" spans="1:13">
      <c r="A1112">
        <v>4076</v>
      </c>
      <c r="B1112" t="s">
        <v>13</v>
      </c>
      <c r="C1112" t="s">
        <v>41</v>
      </c>
      <c r="D1112" t="s">
        <v>54</v>
      </c>
      <c r="H1112">
        <v>0.33</v>
      </c>
      <c r="I1112">
        <v>0</v>
      </c>
      <c r="J1112" s="1">
        <v>45750</v>
      </c>
      <c r="K1112" t="s">
        <v>17</v>
      </c>
      <c r="L1112" t="s">
        <v>43</v>
      </c>
      <c r="M1112">
        <v>925.71</v>
      </c>
    </row>
    <row r="1113" spans="1:13">
      <c r="A1113">
        <v>4087</v>
      </c>
      <c r="B1113" t="s">
        <v>35</v>
      </c>
      <c r="C1113" t="s">
        <v>41</v>
      </c>
      <c r="D1113" t="s">
        <v>54</v>
      </c>
      <c r="H1113">
        <v>1.0900000000000001</v>
      </c>
      <c r="I1113">
        <v>0</v>
      </c>
      <c r="J1113" s="1">
        <v>45364</v>
      </c>
      <c r="K1113" t="s">
        <v>22</v>
      </c>
      <c r="L1113" t="s">
        <v>40</v>
      </c>
      <c r="M1113">
        <v>3939.54</v>
      </c>
    </row>
    <row r="1114" spans="1:13">
      <c r="A1114">
        <v>4102</v>
      </c>
      <c r="B1114" t="s">
        <v>35</v>
      </c>
      <c r="C1114" t="s">
        <v>41</v>
      </c>
      <c r="D1114" t="s">
        <v>54</v>
      </c>
      <c r="F1114">
        <v>-1</v>
      </c>
      <c r="I1114">
        <v>0</v>
      </c>
      <c r="J1114" s="1">
        <v>45828</v>
      </c>
      <c r="K1114" t="s">
        <v>22</v>
      </c>
      <c r="L1114" t="s">
        <v>25</v>
      </c>
      <c r="M1114">
        <v>1310.3499999999999</v>
      </c>
    </row>
    <row r="1115" spans="1:13">
      <c r="A1115">
        <v>4118</v>
      </c>
      <c r="B1115" t="s">
        <v>13</v>
      </c>
      <c r="C1115" t="s">
        <v>41</v>
      </c>
      <c r="D1115" t="s">
        <v>54</v>
      </c>
      <c r="E1115" t="s">
        <v>32</v>
      </c>
      <c r="F1115">
        <v>4</v>
      </c>
      <c r="G1115">
        <v>5355.64</v>
      </c>
      <c r="I1115">
        <v>0</v>
      </c>
      <c r="J1115" s="1">
        <v>45798</v>
      </c>
      <c r="K1115" t="s">
        <v>22</v>
      </c>
      <c r="L1115" t="s">
        <v>25</v>
      </c>
      <c r="M1115">
        <v>-538.94000000000005</v>
      </c>
    </row>
    <row r="1116" spans="1:13">
      <c r="A1116">
        <v>4124</v>
      </c>
      <c r="B1116" t="s">
        <v>13</v>
      </c>
      <c r="C1116" t="s">
        <v>41</v>
      </c>
      <c r="D1116" t="s">
        <v>54</v>
      </c>
      <c r="E1116" t="s">
        <v>16</v>
      </c>
      <c r="F1116">
        <v>1</v>
      </c>
      <c r="H1116">
        <v>0</v>
      </c>
      <c r="I1116">
        <v>0</v>
      </c>
      <c r="J1116" s="1">
        <v>45215</v>
      </c>
      <c r="K1116" t="s">
        <v>17</v>
      </c>
      <c r="L1116" t="s">
        <v>33</v>
      </c>
      <c r="M1116">
        <v>477.62</v>
      </c>
    </row>
    <row r="1117" spans="1:13">
      <c r="A1117">
        <v>4137</v>
      </c>
      <c r="B1117" t="s">
        <v>19</v>
      </c>
      <c r="C1117" t="s">
        <v>41</v>
      </c>
      <c r="D1117" t="s">
        <v>54</v>
      </c>
      <c r="G1117">
        <v>2310.4499999999998</v>
      </c>
      <c r="I1117">
        <v>0</v>
      </c>
      <c r="J1117" s="1">
        <v>45659</v>
      </c>
      <c r="K1117" t="s">
        <v>22</v>
      </c>
      <c r="L1117" t="s">
        <v>23</v>
      </c>
      <c r="M1117">
        <v>2244.75</v>
      </c>
    </row>
    <row r="1118" spans="1:13">
      <c r="A1118">
        <v>4169</v>
      </c>
      <c r="B1118" t="s">
        <v>35</v>
      </c>
      <c r="C1118" t="s">
        <v>41</v>
      </c>
      <c r="D1118" t="s">
        <v>54</v>
      </c>
      <c r="E1118" t="s">
        <v>28</v>
      </c>
      <c r="G1118">
        <v>8320.11</v>
      </c>
      <c r="I1118">
        <v>0</v>
      </c>
      <c r="K1118" t="s">
        <v>22</v>
      </c>
      <c r="L1118" t="s">
        <v>33</v>
      </c>
      <c r="M1118">
        <v>3743.48</v>
      </c>
    </row>
    <row r="1119" spans="1:13">
      <c r="A1119">
        <v>4184</v>
      </c>
      <c r="B1119" t="s">
        <v>19</v>
      </c>
      <c r="C1119" t="s">
        <v>41</v>
      </c>
      <c r="D1119" t="s">
        <v>54</v>
      </c>
      <c r="E1119">
        <v>10</v>
      </c>
      <c r="I1119">
        <v>0</v>
      </c>
      <c r="K1119" t="s">
        <v>17</v>
      </c>
      <c r="L1119" t="s">
        <v>18</v>
      </c>
      <c r="M1119">
        <v>1788.65</v>
      </c>
    </row>
    <row r="1120" spans="1:13">
      <c r="A1120">
        <v>4186</v>
      </c>
      <c r="B1120" t="s">
        <v>35</v>
      </c>
      <c r="C1120" t="s">
        <v>41</v>
      </c>
      <c r="D1120" t="s">
        <v>54</v>
      </c>
      <c r="E1120" t="s">
        <v>32</v>
      </c>
      <c r="G1120">
        <v>9872.08</v>
      </c>
      <c r="H1120">
        <v>0.17</v>
      </c>
      <c r="I1120">
        <v>0</v>
      </c>
      <c r="J1120" s="1">
        <v>45726</v>
      </c>
      <c r="K1120" t="s">
        <v>17</v>
      </c>
      <c r="L1120" t="s">
        <v>18</v>
      </c>
      <c r="M1120">
        <v>409.77</v>
      </c>
    </row>
    <row r="1121" spans="1:13">
      <c r="A1121">
        <v>4237</v>
      </c>
      <c r="B1121" t="s">
        <v>35</v>
      </c>
      <c r="C1121" t="s">
        <v>41</v>
      </c>
      <c r="D1121" t="s">
        <v>54</v>
      </c>
      <c r="E1121" t="s">
        <v>28</v>
      </c>
      <c r="F1121">
        <v>1</v>
      </c>
      <c r="I1121">
        <v>0</v>
      </c>
      <c r="J1121" s="1">
        <v>45703</v>
      </c>
      <c r="K1121" t="s">
        <v>17</v>
      </c>
      <c r="L1121" t="s">
        <v>33</v>
      </c>
      <c r="M1121">
        <v>572.58000000000004</v>
      </c>
    </row>
    <row r="1122" spans="1:13">
      <c r="A1122">
        <v>4241</v>
      </c>
      <c r="B1122" t="s">
        <v>19</v>
      </c>
      <c r="C1122" t="s">
        <v>41</v>
      </c>
      <c r="D1122" t="s">
        <v>54</v>
      </c>
      <c r="E1122" t="s">
        <v>16</v>
      </c>
      <c r="I1122">
        <v>0</v>
      </c>
      <c r="J1122" s="1">
        <v>45594</v>
      </c>
      <c r="K1122" t="s">
        <v>22</v>
      </c>
      <c r="L1122" t="s">
        <v>33</v>
      </c>
      <c r="M1122">
        <v>3890.05</v>
      </c>
    </row>
    <row r="1123" spans="1:13">
      <c r="A1123">
        <v>4251</v>
      </c>
      <c r="B1123" t="s">
        <v>13</v>
      </c>
      <c r="C1123" t="s">
        <v>41</v>
      </c>
      <c r="D1123" t="s">
        <v>54</v>
      </c>
      <c r="E1123" t="s">
        <v>16</v>
      </c>
      <c r="F1123">
        <v>1</v>
      </c>
      <c r="H1123">
        <v>0.59</v>
      </c>
      <c r="I1123">
        <v>0</v>
      </c>
      <c r="J1123" s="1">
        <v>45298</v>
      </c>
      <c r="K1123" t="s">
        <v>22</v>
      </c>
      <c r="L1123" t="s">
        <v>25</v>
      </c>
      <c r="M1123">
        <v>354.2</v>
      </c>
    </row>
    <row r="1124" spans="1:13">
      <c r="A1124">
        <v>4262</v>
      </c>
      <c r="B1124" t="s">
        <v>19</v>
      </c>
      <c r="C1124" t="s">
        <v>41</v>
      </c>
      <c r="D1124" t="s">
        <v>54</v>
      </c>
      <c r="E1124" t="s">
        <v>32</v>
      </c>
      <c r="F1124">
        <v>0</v>
      </c>
      <c r="I1124">
        <v>0</v>
      </c>
      <c r="J1124" s="1">
        <v>45765</v>
      </c>
      <c r="K1124" t="s">
        <v>17</v>
      </c>
      <c r="L1124" t="s">
        <v>25</v>
      </c>
      <c r="M1124">
        <v>-975.63</v>
      </c>
    </row>
    <row r="1125" spans="1:13">
      <c r="A1125">
        <v>4308</v>
      </c>
      <c r="B1125" t="s">
        <v>35</v>
      </c>
      <c r="C1125" t="s">
        <v>41</v>
      </c>
      <c r="D1125" t="s">
        <v>54</v>
      </c>
      <c r="E1125" t="s">
        <v>32</v>
      </c>
      <c r="H1125">
        <v>0.21</v>
      </c>
      <c r="I1125">
        <v>0</v>
      </c>
      <c r="J1125" s="1">
        <v>45813</v>
      </c>
      <c r="K1125" t="s">
        <v>22</v>
      </c>
      <c r="L1125" t="s">
        <v>29</v>
      </c>
      <c r="M1125">
        <v>982.03</v>
      </c>
    </row>
    <row r="1126" spans="1:13">
      <c r="A1126">
        <v>2007</v>
      </c>
      <c r="B1126" t="s">
        <v>13</v>
      </c>
      <c r="C1126" t="s">
        <v>41</v>
      </c>
      <c r="D1126" t="s">
        <v>54</v>
      </c>
      <c r="E1126">
        <v>7</v>
      </c>
      <c r="I1126">
        <v>0</v>
      </c>
      <c r="K1126" t="s">
        <v>22</v>
      </c>
      <c r="L1126" t="s">
        <v>43</v>
      </c>
      <c r="M1126">
        <v>1779.99</v>
      </c>
    </row>
    <row r="1127" spans="1:13">
      <c r="A1127">
        <v>4358</v>
      </c>
      <c r="B1127" t="s">
        <v>13</v>
      </c>
      <c r="C1127" t="s">
        <v>41</v>
      </c>
      <c r="D1127" t="s">
        <v>54</v>
      </c>
      <c r="E1127" t="s">
        <v>32</v>
      </c>
      <c r="F1127">
        <v>2</v>
      </c>
      <c r="H1127">
        <v>0.43</v>
      </c>
      <c r="I1127">
        <v>0</v>
      </c>
      <c r="J1127" s="1">
        <v>45583</v>
      </c>
      <c r="K1127" t="s">
        <v>17</v>
      </c>
      <c r="L1127" t="s">
        <v>25</v>
      </c>
      <c r="M1127">
        <v>2538.9699999999998</v>
      </c>
    </row>
    <row r="1128" spans="1:13">
      <c r="A1128">
        <v>2019</v>
      </c>
      <c r="B1128" t="s">
        <v>35</v>
      </c>
      <c r="C1128" t="s">
        <v>41</v>
      </c>
      <c r="D1128" t="s">
        <v>54</v>
      </c>
      <c r="F1128">
        <v>3</v>
      </c>
      <c r="H1128">
        <v>0.85</v>
      </c>
      <c r="I1128">
        <v>0</v>
      </c>
      <c r="J1128" s="1">
        <v>45517</v>
      </c>
      <c r="K1128" t="s">
        <v>17</v>
      </c>
      <c r="L1128" t="s">
        <v>33</v>
      </c>
      <c r="M1128">
        <v>347.96</v>
      </c>
    </row>
    <row r="1129" spans="1:13">
      <c r="A1129">
        <v>4469</v>
      </c>
      <c r="B1129" t="s">
        <v>13</v>
      </c>
      <c r="C1129" t="s">
        <v>41</v>
      </c>
      <c r="D1129" t="s">
        <v>54</v>
      </c>
      <c r="E1129" t="s">
        <v>16</v>
      </c>
      <c r="I1129">
        <v>0</v>
      </c>
      <c r="K1129" t="s">
        <v>22</v>
      </c>
      <c r="L1129" t="s">
        <v>18</v>
      </c>
      <c r="M1129">
        <v>3626.93</v>
      </c>
    </row>
    <row r="1130" spans="1:13">
      <c r="A1130">
        <v>4472</v>
      </c>
      <c r="B1130" t="s">
        <v>19</v>
      </c>
      <c r="C1130" t="s">
        <v>41</v>
      </c>
      <c r="D1130" t="s">
        <v>54</v>
      </c>
      <c r="F1130">
        <v>2</v>
      </c>
      <c r="G1130">
        <v>6833.94</v>
      </c>
      <c r="I1130">
        <v>0</v>
      </c>
      <c r="J1130" s="1">
        <v>45516</v>
      </c>
      <c r="K1130" t="s">
        <v>17</v>
      </c>
      <c r="L1130" t="s">
        <v>23</v>
      </c>
      <c r="M1130">
        <v>-151.52000000000001</v>
      </c>
    </row>
    <row r="1131" spans="1:13">
      <c r="A1131">
        <v>2009</v>
      </c>
      <c r="B1131" t="s">
        <v>35</v>
      </c>
      <c r="C1131" t="s">
        <v>20</v>
      </c>
      <c r="D1131" t="s">
        <v>38</v>
      </c>
      <c r="E1131" t="s">
        <v>16</v>
      </c>
      <c r="F1131">
        <v>4</v>
      </c>
      <c r="I1131">
        <v>0</v>
      </c>
      <c r="K1131" t="s">
        <v>17</v>
      </c>
      <c r="L1131" t="s">
        <v>29</v>
      </c>
      <c r="M1131">
        <v>3929.61</v>
      </c>
    </row>
    <row r="1132" spans="1:13">
      <c r="A1132">
        <v>2033</v>
      </c>
      <c r="B1132" t="s">
        <v>35</v>
      </c>
      <c r="C1132" t="s">
        <v>20</v>
      </c>
      <c r="D1132" t="s">
        <v>38</v>
      </c>
      <c r="E1132" t="s">
        <v>32</v>
      </c>
      <c r="F1132">
        <v>-1</v>
      </c>
      <c r="I1132">
        <v>0</v>
      </c>
      <c r="K1132" t="s">
        <v>22</v>
      </c>
      <c r="L1132" t="s">
        <v>43</v>
      </c>
      <c r="M1132">
        <v>-1005.71</v>
      </c>
    </row>
    <row r="1133" spans="1:13">
      <c r="A1133">
        <v>2086</v>
      </c>
      <c r="B1133" t="s">
        <v>35</v>
      </c>
      <c r="C1133" t="s">
        <v>20</v>
      </c>
      <c r="D1133" t="s">
        <v>38</v>
      </c>
      <c r="E1133" t="s">
        <v>28</v>
      </c>
      <c r="F1133">
        <v>0</v>
      </c>
      <c r="H1133">
        <v>0.45</v>
      </c>
      <c r="I1133">
        <v>0</v>
      </c>
      <c r="J1133" s="1">
        <v>45576</v>
      </c>
      <c r="K1133" t="s">
        <v>17</v>
      </c>
      <c r="L1133" t="s">
        <v>43</v>
      </c>
      <c r="M1133">
        <v>1742.66</v>
      </c>
    </row>
    <row r="1134" spans="1:13">
      <c r="A1134">
        <v>2099</v>
      </c>
      <c r="B1134" t="s">
        <v>13</v>
      </c>
      <c r="C1134" t="s">
        <v>20</v>
      </c>
      <c r="D1134" t="s">
        <v>38</v>
      </c>
      <c r="E1134" t="s">
        <v>16</v>
      </c>
      <c r="F1134">
        <v>2</v>
      </c>
      <c r="H1134">
        <v>0.32</v>
      </c>
      <c r="I1134">
        <v>0</v>
      </c>
      <c r="J1134" s="1">
        <v>45689</v>
      </c>
      <c r="K1134" t="s">
        <v>22</v>
      </c>
      <c r="L1134" t="s">
        <v>25</v>
      </c>
      <c r="M1134">
        <v>360.97</v>
      </c>
    </row>
    <row r="1135" spans="1:13">
      <c r="A1135">
        <v>2102</v>
      </c>
      <c r="B1135" t="s">
        <v>19</v>
      </c>
      <c r="C1135" t="s">
        <v>20</v>
      </c>
      <c r="D1135" t="s">
        <v>38</v>
      </c>
      <c r="E1135" t="s">
        <v>32</v>
      </c>
      <c r="F1135">
        <v>-1</v>
      </c>
      <c r="H1135">
        <v>0.77</v>
      </c>
      <c r="I1135">
        <v>0</v>
      </c>
      <c r="J1135" s="1">
        <v>45757</v>
      </c>
      <c r="K1135" t="s">
        <v>17</v>
      </c>
      <c r="L1135" t="s">
        <v>29</v>
      </c>
      <c r="M1135">
        <v>284.17</v>
      </c>
    </row>
    <row r="1136" spans="1:13">
      <c r="A1136">
        <v>2122</v>
      </c>
      <c r="B1136" t="s">
        <v>13</v>
      </c>
      <c r="C1136" t="s">
        <v>20</v>
      </c>
      <c r="D1136" t="s">
        <v>38</v>
      </c>
      <c r="F1136">
        <v>0</v>
      </c>
      <c r="I1136">
        <v>0</v>
      </c>
      <c r="K1136" t="s">
        <v>22</v>
      </c>
      <c r="L1136" t="s">
        <v>18</v>
      </c>
      <c r="M1136">
        <v>1078.48</v>
      </c>
    </row>
    <row r="1137" spans="1:13">
      <c r="A1137">
        <v>2142</v>
      </c>
      <c r="B1137" t="s">
        <v>13</v>
      </c>
      <c r="C1137" t="s">
        <v>20</v>
      </c>
      <c r="D1137" t="s">
        <v>38</v>
      </c>
      <c r="I1137">
        <v>0</v>
      </c>
      <c r="J1137" s="1">
        <v>45568</v>
      </c>
      <c r="K1137" t="s">
        <v>22</v>
      </c>
      <c r="L1137" t="s">
        <v>43</v>
      </c>
      <c r="M1137">
        <v>-995.59</v>
      </c>
    </row>
    <row r="1138" spans="1:13">
      <c r="A1138">
        <v>2164</v>
      </c>
      <c r="B1138" t="s">
        <v>19</v>
      </c>
      <c r="C1138" t="s">
        <v>20</v>
      </c>
      <c r="D1138" t="s">
        <v>38</v>
      </c>
      <c r="E1138">
        <v>8</v>
      </c>
      <c r="F1138">
        <v>0</v>
      </c>
      <c r="H1138">
        <v>0.95</v>
      </c>
      <c r="I1138">
        <v>0</v>
      </c>
      <c r="J1138" s="1">
        <v>45588</v>
      </c>
      <c r="K1138" t="s">
        <v>17</v>
      </c>
      <c r="L1138" t="s">
        <v>29</v>
      </c>
      <c r="M1138">
        <v>-872.9</v>
      </c>
    </row>
    <row r="1139" spans="1:13">
      <c r="A1139">
        <v>2176</v>
      </c>
      <c r="B1139" t="s">
        <v>35</v>
      </c>
      <c r="C1139" t="s">
        <v>20</v>
      </c>
      <c r="D1139" t="s">
        <v>38</v>
      </c>
      <c r="F1139">
        <v>4</v>
      </c>
      <c r="I1139">
        <v>0</v>
      </c>
      <c r="J1139" s="1">
        <v>45661</v>
      </c>
      <c r="K1139" t="s">
        <v>17</v>
      </c>
      <c r="L1139" t="s">
        <v>18</v>
      </c>
      <c r="M1139">
        <v>3908.28</v>
      </c>
    </row>
    <row r="1140" spans="1:13">
      <c r="A1140">
        <v>2184</v>
      </c>
      <c r="B1140" t="s">
        <v>35</v>
      </c>
      <c r="C1140" t="s">
        <v>20</v>
      </c>
      <c r="D1140" t="s">
        <v>38</v>
      </c>
      <c r="E1140" t="s">
        <v>32</v>
      </c>
      <c r="F1140">
        <v>4</v>
      </c>
      <c r="I1140">
        <v>0</v>
      </c>
      <c r="K1140" t="s">
        <v>22</v>
      </c>
      <c r="L1140" t="s">
        <v>37</v>
      </c>
      <c r="M1140">
        <v>1980.73</v>
      </c>
    </row>
    <row r="1141" spans="1:13">
      <c r="A1141">
        <v>2194</v>
      </c>
      <c r="B1141" t="s">
        <v>35</v>
      </c>
      <c r="C1141" t="s">
        <v>20</v>
      </c>
      <c r="D1141" t="s">
        <v>38</v>
      </c>
      <c r="E1141" t="s">
        <v>16</v>
      </c>
      <c r="G1141">
        <v>6196.01</v>
      </c>
      <c r="I1141">
        <v>0</v>
      </c>
      <c r="J1141" s="1">
        <v>45592</v>
      </c>
      <c r="K1141" t="s">
        <v>17</v>
      </c>
      <c r="L1141" t="s">
        <v>40</v>
      </c>
      <c r="M1141">
        <v>926.03</v>
      </c>
    </row>
    <row r="1142" spans="1:13">
      <c r="A1142">
        <v>2236</v>
      </c>
      <c r="B1142" t="s">
        <v>35</v>
      </c>
      <c r="C1142" t="s">
        <v>20</v>
      </c>
      <c r="D1142" t="s">
        <v>38</v>
      </c>
      <c r="E1142" t="s">
        <v>16</v>
      </c>
      <c r="I1142">
        <v>0</v>
      </c>
      <c r="K1142" t="s">
        <v>17</v>
      </c>
      <c r="L1142" t="s">
        <v>33</v>
      </c>
      <c r="M1142">
        <v>880.62</v>
      </c>
    </row>
    <row r="1143" spans="1:13">
      <c r="A1143">
        <v>2259</v>
      </c>
      <c r="B1143" t="s">
        <v>19</v>
      </c>
      <c r="C1143" t="s">
        <v>20</v>
      </c>
      <c r="D1143" t="s">
        <v>38</v>
      </c>
      <c r="E1143" t="s">
        <v>16</v>
      </c>
      <c r="I1143">
        <v>0</v>
      </c>
      <c r="J1143" s="1">
        <v>45585</v>
      </c>
      <c r="K1143" t="s">
        <v>22</v>
      </c>
      <c r="L1143" t="s">
        <v>33</v>
      </c>
      <c r="M1143">
        <v>2323.89</v>
      </c>
    </row>
    <row r="1144" spans="1:13">
      <c r="A1144">
        <v>2268</v>
      </c>
      <c r="B1144" t="s">
        <v>35</v>
      </c>
      <c r="C1144" t="s">
        <v>20</v>
      </c>
      <c r="D1144" t="s">
        <v>38</v>
      </c>
      <c r="E1144" t="s">
        <v>16</v>
      </c>
      <c r="F1144">
        <v>3</v>
      </c>
      <c r="G1144">
        <v>7330.81</v>
      </c>
      <c r="I1144">
        <v>0</v>
      </c>
      <c r="J1144" s="1">
        <v>45246</v>
      </c>
      <c r="K1144" t="s">
        <v>17</v>
      </c>
      <c r="L1144" t="s">
        <v>43</v>
      </c>
      <c r="M1144">
        <v>518.71</v>
      </c>
    </row>
    <row r="1145" spans="1:13">
      <c r="A1145">
        <v>2280</v>
      </c>
      <c r="B1145" t="s">
        <v>19</v>
      </c>
      <c r="C1145" t="s">
        <v>20</v>
      </c>
      <c r="D1145" t="s">
        <v>38</v>
      </c>
      <c r="E1145" t="s">
        <v>16</v>
      </c>
      <c r="F1145">
        <v>-1</v>
      </c>
      <c r="I1145">
        <v>0</v>
      </c>
      <c r="J1145" s="1">
        <v>45701</v>
      </c>
      <c r="K1145" t="s">
        <v>17</v>
      </c>
      <c r="L1145" t="s">
        <v>33</v>
      </c>
      <c r="M1145">
        <v>3069.57</v>
      </c>
    </row>
    <row r="1146" spans="1:13">
      <c r="A1146">
        <v>2283</v>
      </c>
      <c r="B1146" t="s">
        <v>35</v>
      </c>
      <c r="C1146" t="s">
        <v>20</v>
      </c>
      <c r="D1146" t="s">
        <v>38</v>
      </c>
      <c r="E1146">
        <v>10</v>
      </c>
      <c r="F1146">
        <v>1</v>
      </c>
      <c r="I1146">
        <v>0</v>
      </c>
      <c r="J1146" s="1">
        <v>45525</v>
      </c>
      <c r="K1146" t="s">
        <v>22</v>
      </c>
      <c r="L1146" t="s">
        <v>33</v>
      </c>
      <c r="M1146">
        <v>468.59</v>
      </c>
    </row>
    <row r="1147" spans="1:13">
      <c r="A1147">
        <v>2284</v>
      </c>
      <c r="B1147" t="s">
        <v>13</v>
      </c>
      <c r="C1147" t="s">
        <v>20</v>
      </c>
      <c r="D1147" t="s">
        <v>38</v>
      </c>
      <c r="E1147" t="s">
        <v>16</v>
      </c>
      <c r="H1147">
        <v>0.53</v>
      </c>
      <c r="I1147">
        <v>0</v>
      </c>
      <c r="J1147" s="1">
        <v>45573</v>
      </c>
      <c r="K1147" t="s">
        <v>17</v>
      </c>
      <c r="L1147" t="s">
        <v>43</v>
      </c>
      <c r="M1147">
        <v>1370.01</v>
      </c>
    </row>
    <row r="1148" spans="1:13">
      <c r="A1148">
        <v>2301</v>
      </c>
      <c r="B1148" t="s">
        <v>35</v>
      </c>
      <c r="C1148" t="s">
        <v>20</v>
      </c>
      <c r="D1148" t="s">
        <v>38</v>
      </c>
      <c r="E1148" t="s">
        <v>32</v>
      </c>
      <c r="G1148">
        <v>7982.2</v>
      </c>
      <c r="I1148">
        <v>0</v>
      </c>
      <c r="J1148" s="1">
        <v>45655</v>
      </c>
      <c r="K1148" t="s">
        <v>17</v>
      </c>
      <c r="L1148" t="s">
        <v>29</v>
      </c>
      <c r="M1148">
        <v>-505.58</v>
      </c>
    </row>
    <row r="1149" spans="1:13">
      <c r="A1149">
        <v>2314</v>
      </c>
      <c r="B1149" t="s">
        <v>19</v>
      </c>
      <c r="C1149" t="s">
        <v>20</v>
      </c>
      <c r="D1149" t="s">
        <v>38</v>
      </c>
      <c r="E1149" t="s">
        <v>16</v>
      </c>
      <c r="F1149">
        <v>2</v>
      </c>
      <c r="H1149">
        <v>0.86</v>
      </c>
      <c r="I1149">
        <v>0</v>
      </c>
      <c r="J1149" s="1">
        <v>45635</v>
      </c>
      <c r="K1149" t="s">
        <v>22</v>
      </c>
      <c r="L1149" t="s">
        <v>25</v>
      </c>
      <c r="M1149">
        <v>1505.11</v>
      </c>
    </row>
    <row r="1150" spans="1:13">
      <c r="A1150">
        <v>2324</v>
      </c>
      <c r="B1150" t="s">
        <v>19</v>
      </c>
      <c r="C1150" t="s">
        <v>20</v>
      </c>
      <c r="D1150" t="s">
        <v>38</v>
      </c>
      <c r="E1150" t="s">
        <v>16</v>
      </c>
      <c r="F1150">
        <v>0</v>
      </c>
      <c r="H1150">
        <v>0.21</v>
      </c>
      <c r="I1150">
        <v>0</v>
      </c>
      <c r="J1150" s="1">
        <v>45715</v>
      </c>
      <c r="K1150" t="s">
        <v>17</v>
      </c>
      <c r="L1150" t="s">
        <v>43</v>
      </c>
      <c r="M1150">
        <v>2640.1</v>
      </c>
    </row>
    <row r="1151" spans="1:13">
      <c r="A1151">
        <v>2336</v>
      </c>
      <c r="B1151" t="s">
        <v>13</v>
      </c>
      <c r="C1151" t="s">
        <v>20</v>
      </c>
      <c r="D1151" t="s">
        <v>38</v>
      </c>
      <c r="E1151">
        <v>8</v>
      </c>
      <c r="F1151">
        <v>4</v>
      </c>
      <c r="G1151">
        <v>8482.43</v>
      </c>
      <c r="I1151">
        <v>0</v>
      </c>
      <c r="J1151" s="1">
        <v>45221</v>
      </c>
      <c r="K1151" t="s">
        <v>17</v>
      </c>
      <c r="L1151" t="s">
        <v>29</v>
      </c>
      <c r="M1151">
        <v>3854.71</v>
      </c>
    </row>
    <row r="1152" spans="1:13">
      <c r="A1152">
        <v>2398</v>
      </c>
      <c r="B1152" t="s">
        <v>19</v>
      </c>
      <c r="C1152" t="s">
        <v>20</v>
      </c>
      <c r="D1152" t="s">
        <v>38</v>
      </c>
      <c r="E1152" t="s">
        <v>28</v>
      </c>
      <c r="G1152">
        <v>4301.8500000000004</v>
      </c>
      <c r="H1152">
        <v>0.74</v>
      </c>
      <c r="I1152">
        <v>0</v>
      </c>
      <c r="K1152" t="s">
        <v>22</v>
      </c>
      <c r="L1152" t="s">
        <v>36</v>
      </c>
      <c r="M1152">
        <v>3888.42</v>
      </c>
    </row>
    <row r="1153" spans="1:13">
      <c r="A1153">
        <v>2416</v>
      </c>
      <c r="B1153" t="s">
        <v>13</v>
      </c>
      <c r="C1153" t="s">
        <v>20</v>
      </c>
      <c r="D1153" t="s">
        <v>38</v>
      </c>
      <c r="E1153">
        <v>9</v>
      </c>
      <c r="F1153">
        <v>3</v>
      </c>
      <c r="G1153">
        <v>6245.23</v>
      </c>
      <c r="H1153">
        <v>1.1499999999999999</v>
      </c>
      <c r="I1153">
        <v>-2810.35</v>
      </c>
      <c r="J1153" s="1">
        <v>45640</v>
      </c>
      <c r="K1153" t="s">
        <v>22</v>
      </c>
      <c r="L1153" t="s">
        <v>25</v>
      </c>
      <c r="M1153">
        <v>3485.64</v>
      </c>
    </row>
    <row r="1154" spans="1:13">
      <c r="A1154">
        <v>2446</v>
      </c>
      <c r="B1154" t="s">
        <v>35</v>
      </c>
      <c r="C1154" t="s">
        <v>20</v>
      </c>
      <c r="D1154" t="s">
        <v>38</v>
      </c>
      <c r="G1154">
        <v>8062.11</v>
      </c>
      <c r="I1154">
        <v>0</v>
      </c>
      <c r="K1154" t="s">
        <v>17</v>
      </c>
      <c r="L1154" t="s">
        <v>43</v>
      </c>
      <c r="M1154">
        <v>3198.97</v>
      </c>
    </row>
    <row r="1155" spans="1:13">
      <c r="A1155">
        <v>2457</v>
      </c>
      <c r="B1155" t="s">
        <v>19</v>
      </c>
      <c r="C1155" t="s">
        <v>20</v>
      </c>
      <c r="D1155" t="s">
        <v>38</v>
      </c>
      <c r="F1155">
        <v>0</v>
      </c>
      <c r="G1155">
        <v>8206.2199999999993</v>
      </c>
      <c r="I1155">
        <v>0</v>
      </c>
      <c r="J1155" s="1">
        <v>45720</v>
      </c>
      <c r="K1155" t="s">
        <v>22</v>
      </c>
      <c r="L1155" t="s">
        <v>36</v>
      </c>
      <c r="M1155">
        <v>2443.4</v>
      </c>
    </row>
    <row r="1156" spans="1:13">
      <c r="A1156">
        <v>2466</v>
      </c>
      <c r="B1156" t="s">
        <v>19</v>
      </c>
      <c r="C1156" t="s">
        <v>20</v>
      </c>
      <c r="D1156" t="s">
        <v>38</v>
      </c>
      <c r="F1156">
        <v>-1</v>
      </c>
      <c r="G1156">
        <v>6569.65</v>
      </c>
      <c r="I1156">
        <v>0</v>
      </c>
      <c r="J1156" s="1">
        <v>45843</v>
      </c>
      <c r="K1156" t="s">
        <v>22</v>
      </c>
      <c r="L1156" t="s">
        <v>29</v>
      </c>
      <c r="M1156">
        <v>3056.38</v>
      </c>
    </row>
    <row r="1157" spans="1:13">
      <c r="A1157">
        <v>2470</v>
      </c>
      <c r="B1157" t="s">
        <v>35</v>
      </c>
      <c r="C1157" t="s">
        <v>20</v>
      </c>
      <c r="D1157" t="s">
        <v>38</v>
      </c>
      <c r="E1157" t="s">
        <v>28</v>
      </c>
      <c r="I1157">
        <v>0</v>
      </c>
      <c r="J1157" s="1">
        <v>45603</v>
      </c>
      <c r="K1157" t="s">
        <v>17</v>
      </c>
      <c r="L1157" t="s">
        <v>33</v>
      </c>
      <c r="M1157">
        <v>1099.17</v>
      </c>
    </row>
    <row r="1158" spans="1:13">
      <c r="A1158">
        <v>2478</v>
      </c>
      <c r="B1158" t="s">
        <v>19</v>
      </c>
      <c r="C1158" t="s">
        <v>20</v>
      </c>
      <c r="D1158" t="s">
        <v>38</v>
      </c>
      <c r="F1158">
        <v>2</v>
      </c>
      <c r="H1158">
        <v>0.62</v>
      </c>
      <c r="I1158">
        <v>0</v>
      </c>
      <c r="J1158" s="1">
        <v>45789</v>
      </c>
      <c r="K1158" t="s">
        <v>17</v>
      </c>
      <c r="L1158" t="s">
        <v>29</v>
      </c>
      <c r="M1158">
        <v>-223.4</v>
      </c>
    </row>
    <row r="1159" spans="1:13">
      <c r="A1159">
        <v>2484</v>
      </c>
      <c r="B1159" t="s">
        <v>35</v>
      </c>
      <c r="C1159" t="s">
        <v>20</v>
      </c>
      <c r="D1159" t="s">
        <v>38</v>
      </c>
      <c r="E1159">
        <v>10</v>
      </c>
      <c r="G1159">
        <v>5308.26</v>
      </c>
      <c r="H1159">
        <v>1.03</v>
      </c>
      <c r="I1159">
        <v>0</v>
      </c>
      <c r="J1159" s="1">
        <v>45787</v>
      </c>
      <c r="K1159" t="s">
        <v>22</v>
      </c>
      <c r="L1159" t="s">
        <v>36</v>
      </c>
      <c r="M1159">
        <v>1189.82</v>
      </c>
    </row>
    <row r="1160" spans="1:13">
      <c r="A1160">
        <v>2486</v>
      </c>
      <c r="B1160" t="s">
        <v>13</v>
      </c>
      <c r="C1160" t="s">
        <v>20</v>
      </c>
      <c r="D1160" t="s">
        <v>38</v>
      </c>
      <c r="E1160" t="s">
        <v>16</v>
      </c>
      <c r="H1160">
        <v>0.33</v>
      </c>
      <c r="I1160">
        <v>0</v>
      </c>
      <c r="K1160" t="s">
        <v>22</v>
      </c>
      <c r="L1160" t="s">
        <v>23</v>
      </c>
      <c r="M1160">
        <v>1332.57</v>
      </c>
    </row>
    <row r="1161" spans="1:13">
      <c r="A1161">
        <v>2520</v>
      </c>
      <c r="B1161" t="s">
        <v>13</v>
      </c>
      <c r="C1161" t="s">
        <v>20</v>
      </c>
      <c r="D1161" t="s">
        <v>38</v>
      </c>
      <c r="H1161">
        <v>0.14000000000000001</v>
      </c>
      <c r="I1161">
        <v>0</v>
      </c>
      <c r="J1161" s="1">
        <v>45786</v>
      </c>
      <c r="K1161" t="s">
        <v>17</v>
      </c>
      <c r="L1161" t="s">
        <v>18</v>
      </c>
      <c r="M1161">
        <v>-945.88</v>
      </c>
    </row>
    <row r="1162" spans="1:13">
      <c r="A1162">
        <v>2547</v>
      </c>
      <c r="B1162" t="s">
        <v>19</v>
      </c>
      <c r="C1162" t="s">
        <v>20</v>
      </c>
      <c r="D1162" t="s">
        <v>38</v>
      </c>
      <c r="E1162" t="s">
        <v>16</v>
      </c>
      <c r="F1162">
        <v>1</v>
      </c>
      <c r="G1162">
        <v>3068.13</v>
      </c>
      <c r="I1162">
        <v>0</v>
      </c>
      <c r="J1162" s="1">
        <v>45846</v>
      </c>
      <c r="K1162" t="s">
        <v>22</v>
      </c>
      <c r="L1162" t="s">
        <v>43</v>
      </c>
      <c r="M1162">
        <v>-586.29</v>
      </c>
    </row>
    <row r="1163" spans="1:13">
      <c r="A1163">
        <v>2563</v>
      </c>
      <c r="B1163" t="s">
        <v>35</v>
      </c>
      <c r="C1163" t="s">
        <v>20</v>
      </c>
      <c r="D1163" t="s">
        <v>38</v>
      </c>
      <c r="E1163" t="s">
        <v>16</v>
      </c>
      <c r="F1163">
        <v>2</v>
      </c>
      <c r="G1163">
        <v>9443.35</v>
      </c>
      <c r="H1163">
        <v>0.54</v>
      </c>
      <c r="I1163">
        <v>8687.8799999999992</v>
      </c>
      <c r="J1163" s="1">
        <v>45760</v>
      </c>
      <c r="K1163" t="s">
        <v>22</v>
      </c>
      <c r="L1163" t="s">
        <v>43</v>
      </c>
      <c r="M1163">
        <v>2706.61</v>
      </c>
    </row>
    <row r="1164" spans="1:13">
      <c r="A1164">
        <v>2030</v>
      </c>
      <c r="B1164" t="s">
        <v>19</v>
      </c>
      <c r="C1164" t="s">
        <v>20</v>
      </c>
      <c r="D1164" t="s">
        <v>38</v>
      </c>
      <c r="G1164">
        <v>2298.4499999999998</v>
      </c>
      <c r="I1164">
        <v>0</v>
      </c>
      <c r="J1164" s="1">
        <v>45547</v>
      </c>
      <c r="K1164" t="s">
        <v>22</v>
      </c>
      <c r="L1164" t="s">
        <v>43</v>
      </c>
      <c r="M1164">
        <v>-240.32</v>
      </c>
    </row>
    <row r="1165" spans="1:13">
      <c r="A1165">
        <v>2030</v>
      </c>
      <c r="B1165" t="s">
        <v>35</v>
      </c>
      <c r="C1165" t="s">
        <v>20</v>
      </c>
      <c r="D1165" t="s">
        <v>38</v>
      </c>
      <c r="E1165" t="s">
        <v>16</v>
      </c>
      <c r="F1165">
        <v>-1</v>
      </c>
      <c r="H1165">
        <v>0.7</v>
      </c>
      <c r="I1165">
        <v>0</v>
      </c>
      <c r="J1165" s="1">
        <v>45731</v>
      </c>
      <c r="K1165" t="s">
        <v>17</v>
      </c>
      <c r="L1165" t="s">
        <v>29</v>
      </c>
      <c r="M1165">
        <v>-1193.55</v>
      </c>
    </row>
    <row r="1166" spans="1:13">
      <c r="A1166">
        <v>2033</v>
      </c>
      <c r="B1166" t="s">
        <v>13</v>
      </c>
      <c r="C1166" t="s">
        <v>20</v>
      </c>
      <c r="D1166" t="s">
        <v>38</v>
      </c>
      <c r="E1166" t="s">
        <v>16</v>
      </c>
      <c r="F1166">
        <v>4</v>
      </c>
      <c r="I1166">
        <v>0</v>
      </c>
      <c r="K1166" t="s">
        <v>22</v>
      </c>
      <c r="L1166" t="s">
        <v>29</v>
      </c>
      <c r="M1166">
        <v>2310.9</v>
      </c>
    </row>
    <row r="1167" spans="1:13">
      <c r="A1167">
        <v>2643</v>
      </c>
      <c r="B1167" t="s">
        <v>35</v>
      </c>
      <c r="C1167" t="s">
        <v>20</v>
      </c>
      <c r="D1167" t="s">
        <v>38</v>
      </c>
      <c r="I1167">
        <v>0</v>
      </c>
      <c r="J1167" s="1">
        <v>45764</v>
      </c>
      <c r="K1167" t="s">
        <v>22</v>
      </c>
      <c r="L1167" t="s">
        <v>25</v>
      </c>
      <c r="M1167">
        <v>2715.31</v>
      </c>
    </row>
    <row r="1168" spans="1:13">
      <c r="A1168">
        <v>2711</v>
      </c>
      <c r="B1168" t="s">
        <v>35</v>
      </c>
      <c r="C1168" t="s">
        <v>20</v>
      </c>
      <c r="D1168" t="s">
        <v>38</v>
      </c>
      <c r="E1168">
        <v>7</v>
      </c>
      <c r="F1168">
        <v>2</v>
      </c>
      <c r="I1168">
        <v>0</v>
      </c>
      <c r="K1168" t="s">
        <v>17</v>
      </c>
      <c r="L1168" t="s">
        <v>33</v>
      </c>
      <c r="M1168">
        <v>756.18</v>
      </c>
    </row>
    <row r="1169" spans="1:13">
      <c r="A1169">
        <v>2788</v>
      </c>
      <c r="B1169" t="s">
        <v>19</v>
      </c>
      <c r="C1169" t="s">
        <v>20</v>
      </c>
      <c r="D1169" t="s">
        <v>38</v>
      </c>
      <c r="E1169" t="s">
        <v>16</v>
      </c>
      <c r="G1169">
        <v>7478.84</v>
      </c>
      <c r="I1169">
        <v>0</v>
      </c>
      <c r="J1169" s="1">
        <v>45295</v>
      </c>
      <c r="K1169" t="s">
        <v>22</v>
      </c>
      <c r="L1169" t="s">
        <v>23</v>
      </c>
      <c r="M1169">
        <v>-18.399999999999999</v>
      </c>
    </row>
    <row r="1170" spans="1:13">
      <c r="A1170">
        <v>2794</v>
      </c>
      <c r="B1170" t="s">
        <v>19</v>
      </c>
      <c r="C1170" t="s">
        <v>20</v>
      </c>
      <c r="D1170" t="s">
        <v>38</v>
      </c>
      <c r="H1170">
        <v>1.22</v>
      </c>
      <c r="I1170">
        <v>0</v>
      </c>
      <c r="K1170" t="s">
        <v>17</v>
      </c>
      <c r="L1170" t="s">
        <v>25</v>
      </c>
      <c r="M1170">
        <v>3833.78</v>
      </c>
    </row>
    <row r="1171" spans="1:13">
      <c r="A1171">
        <v>2803</v>
      </c>
      <c r="B1171" t="s">
        <v>19</v>
      </c>
      <c r="C1171" t="s">
        <v>20</v>
      </c>
      <c r="D1171" t="s">
        <v>38</v>
      </c>
      <c r="E1171" t="s">
        <v>32</v>
      </c>
      <c r="F1171">
        <v>0</v>
      </c>
      <c r="I1171">
        <v>0</v>
      </c>
      <c r="J1171" s="1">
        <v>45232</v>
      </c>
      <c r="K1171" t="s">
        <v>17</v>
      </c>
      <c r="L1171" t="s">
        <v>40</v>
      </c>
      <c r="M1171">
        <v>83.11</v>
      </c>
    </row>
    <row r="1172" spans="1:13">
      <c r="A1172">
        <v>2032</v>
      </c>
      <c r="B1172" t="s">
        <v>19</v>
      </c>
      <c r="C1172" t="s">
        <v>20</v>
      </c>
      <c r="D1172" t="s">
        <v>38</v>
      </c>
      <c r="E1172">
        <v>10</v>
      </c>
      <c r="F1172">
        <v>2</v>
      </c>
      <c r="H1172">
        <v>0.96</v>
      </c>
      <c r="I1172">
        <v>0</v>
      </c>
      <c r="J1172" s="1">
        <v>45581</v>
      </c>
      <c r="K1172" t="s">
        <v>17</v>
      </c>
      <c r="L1172" t="s">
        <v>43</v>
      </c>
      <c r="M1172">
        <v>-596.41</v>
      </c>
    </row>
    <row r="1173" spans="1:13">
      <c r="A1173">
        <v>2823</v>
      </c>
      <c r="B1173" t="s">
        <v>35</v>
      </c>
      <c r="C1173" t="s">
        <v>20</v>
      </c>
      <c r="D1173" t="s">
        <v>38</v>
      </c>
      <c r="E1173" t="s">
        <v>28</v>
      </c>
      <c r="F1173">
        <v>1</v>
      </c>
      <c r="I1173">
        <v>0</v>
      </c>
      <c r="J1173" s="1">
        <v>45500</v>
      </c>
      <c r="K1173" t="s">
        <v>22</v>
      </c>
      <c r="L1173" t="s">
        <v>25</v>
      </c>
      <c r="M1173">
        <v>-1125.9100000000001</v>
      </c>
    </row>
    <row r="1174" spans="1:13">
      <c r="A1174">
        <v>2867</v>
      </c>
      <c r="B1174" t="s">
        <v>35</v>
      </c>
      <c r="C1174" t="s">
        <v>20</v>
      </c>
      <c r="D1174" t="s">
        <v>38</v>
      </c>
      <c r="E1174">
        <v>11</v>
      </c>
      <c r="F1174">
        <v>1</v>
      </c>
      <c r="G1174">
        <v>9936.58</v>
      </c>
      <c r="I1174">
        <v>0</v>
      </c>
      <c r="J1174" s="1">
        <v>45708</v>
      </c>
      <c r="K1174" t="s">
        <v>17</v>
      </c>
      <c r="L1174" t="s">
        <v>23</v>
      </c>
      <c r="M1174">
        <v>3190.43</v>
      </c>
    </row>
    <row r="1175" spans="1:13">
      <c r="A1175">
        <v>2874</v>
      </c>
      <c r="B1175" t="s">
        <v>19</v>
      </c>
      <c r="C1175" t="s">
        <v>20</v>
      </c>
      <c r="D1175" t="s">
        <v>38</v>
      </c>
      <c r="E1175" t="s">
        <v>28</v>
      </c>
      <c r="H1175">
        <v>0.01</v>
      </c>
      <c r="I1175">
        <v>0</v>
      </c>
      <c r="J1175" s="1">
        <v>45355</v>
      </c>
      <c r="K1175" t="s">
        <v>22</v>
      </c>
      <c r="L1175" t="s">
        <v>33</v>
      </c>
      <c r="M1175">
        <v>-109.71</v>
      </c>
    </row>
    <row r="1176" spans="1:13">
      <c r="A1176">
        <v>2005</v>
      </c>
      <c r="B1176" t="s">
        <v>13</v>
      </c>
      <c r="C1176" t="s">
        <v>20</v>
      </c>
      <c r="D1176" t="s">
        <v>38</v>
      </c>
      <c r="E1176">
        <v>10</v>
      </c>
      <c r="G1176">
        <v>9794.84</v>
      </c>
      <c r="I1176">
        <v>0</v>
      </c>
      <c r="K1176" t="s">
        <v>22</v>
      </c>
      <c r="L1176" t="s">
        <v>23</v>
      </c>
      <c r="M1176">
        <v>2253.08</v>
      </c>
    </row>
    <row r="1177" spans="1:13">
      <c r="A1177">
        <v>2920</v>
      </c>
      <c r="B1177" t="s">
        <v>13</v>
      </c>
      <c r="C1177" t="s">
        <v>20</v>
      </c>
      <c r="D1177" t="s">
        <v>38</v>
      </c>
      <c r="E1177">
        <v>9</v>
      </c>
      <c r="F1177">
        <v>2</v>
      </c>
      <c r="G1177">
        <v>5891.32</v>
      </c>
      <c r="H1177">
        <v>1.18</v>
      </c>
      <c r="I1177">
        <v>-2120.88</v>
      </c>
      <c r="K1177" t="s">
        <v>22</v>
      </c>
      <c r="L1177" t="s">
        <v>43</v>
      </c>
      <c r="M1177">
        <v>345.7</v>
      </c>
    </row>
    <row r="1178" spans="1:13">
      <c r="A1178">
        <v>2975</v>
      </c>
      <c r="B1178" t="s">
        <v>13</v>
      </c>
      <c r="C1178" t="s">
        <v>20</v>
      </c>
      <c r="D1178" t="s">
        <v>38</v>
      </c>
      <c r="E1178">
        <v>10</v>
      </c>
      <c r="F1178">
        <v>1</v>
      </c>
      <c r="G1178">
        <v>5037.43</v>
      </c>
      <c r="I1178">
        <v>0</v>
      </c>
      <c r="J1178" s="1">
        <v>45606</v>
      </c>
      <c r="K1178" t="s">
        <v>17</v>
      </c>
      <c r="L1178" t="s">
        <v>33</v>
      </c>
      <c r="M1178">
        <v>3279.17</v>
      </c>
    </row>
    <row r="1179" spans="1:13">
      <c r="A1179">
        <v>2979</v>
      </c>
      <c r="B1179" t="s">
        <v>35</v>
      </c>
      <c r="C1179" t="s">
        <v>20</v>
      </c>
      <c r="D1179" t="s">
        <v>38</v>
      </c>
      <c r="I1179">
        <v>0</v>
      </c>
      <c r="K1179" t="s">
        <v>22</v>
      </c>
      <c r="L1179" t="s">
        <v>18</v>
      </c>
      <c r="M1179">
        <v>762.54</v>
      </c>
    </row>
    <row r="1180" spans="1:13">
      <c r="A1180">
        <v>2989</v>
      </c>
      <c r="B1180" t="s">
        <v>35</v>
      </c>
      <c r="C1180" t="s">
        <v>20</v>
      </c>
      <c r="D1180" t="s">
        <v>38</v>
      </c>
      <c r="E1180" t="s">
        <v>16</v>
      </c>
      <c r="F1180">
        <v>1</v>
      </c>
      <c r="G1180">
        <v>6429.61</v>
      </c>
      <c r="I1180">
        <v>0</v>
      </c>
      <c r="J1180" s="1">
        <v>45336</v>
      </c>
      <c r="K1180" t="s">
        <v>17</v>
      </c>
      <c r="L1180" t="s">
        <v>18</v>
      </c>
      <c r="M1180">
        <v>2459.52</v>
      </c>
    </row>
    <row r="1181" spans="1:13">
      <c r="A1181">
        <v>3021</v>
      </c>
      <c r="B1181" t="s">
        <v>19</v>
      </c>
      <c r="C1181" t="s">
        <v>20</v>
      </c>
      <c r="D1181" t="s">
        <v>38</v>
      </c>
      <c r="E1181">
        <v>6</v>
      </c>
      <c r="F1181">
        <v>4</v>
      </c>
      <c r="H1181">
        <v>0.42</v>
      </c>
      <c r="I1181">
        <v>0</v>
      </c>
      <c r="J1181" s="1">
        <v>45190</v>
      </c>
      <c r="K1181" t="s">
        <v>22</v>
      </c>
      <c r="L1181" t="s">
        <v>23</v>
      </c>
      <c r="M1181">
        <v>3050.7</v>
      </c>
    </row>
    <row r="1182" spans="1:13">
      <c r="A1182">
        <v>3030</v>
      </c>
      <c r="B1182" t="s">
        <v>35</v>
      </c>
      <c r="C1182" t="s">
        <v>20</v>
      </c>
      <c r="D1182" t="s">
        <v>38</v>
      </c>
      <c r="F1182">
        <v>3</v>
      </c>
      <c r="G1182">
        <v>6969.28</v>
      </c>
      <c r="H1182">
        <v>0.57999999999999996</v>
      </c>
      <c r="I1182">
        <v>8781.2900000000009</v>
      </c>
      <c r="J1182" s="1">
        <v>45146</v>
      </c>
      <c r="K1182" t="s">
        <v>17</v>
      </c>
      <c r="L1182" t="s">
        <v>43</v>
      </c>
      <c r="M1182">
        <v>98.19</v>
      </c>
    </row>
    <row r="1183" spans="1:13">
      <c r="A1183">
        <v>3057</v>
      </c>
      <c r="B1183" t="s">
        <v>19</v>
      </c>
      <c r="C1183" t="s">
        <v>20</v>
      </c>
      <c r="D1183" t="s">
        <v>38</v>
      </c>
      <c r="G1183">
        <v>4244.95</v>
      </c>
      <c r="I1183">
        <v>0</v>
      </c>
      <c r="J1183" s="1">
        <v>45678</v>
      </c>
      <c r="K1183" t="s">
        <v>22</v>
      </c>
      <c r="L1183" t="s">
        <v>18</v>
      </c>
      <c r="M1183">
        <v>3693.98</v>
      </c>
    </row>
    <row r="1184" spans="1:13">
      <c r="A1184">
        <v>3124</v>
      </c>
      <c r="B1184" t="s">
        <v>13</v>
      </c>
      <c r="C1184" t="s">
        <v>20</v>
      </c>
      <c r="D1184" t="s">
        <v>38</v>
      </c>
      <c r="G1184">
        <v>7538.96</v>
      </c>
      <c r="I1184">
        <v>0</v>
      </c>
      <c r="J1184" s="1">
        <v>45747</v>
      </c>
      <c r="K1184" t="s">
        <v>17</v>
      </c>
      <c r="L1184" t="s">
        <v>33</v>
      </c>
      <c r="M1184">
        <v>2407.4</v>
      </c>
    </row>
    <row r="1185" spans="1:13">
      <c r="A1185">
        <v>3133</v>
      </c>
      <c r="B1185" t="s">
        <v>13</v>
      </c>
      <c r="C1185" t="s">
        <v>20</v>
      </c>
      <c r="D1185" t="s">
        <v>38</v>
      </c>
      <c r="E1185" t="s">
        <v>28</v>
      </c>
      <c r="H1185">
        <v>0.77</v>
      </c>
      <c r="I1185">
        <v>0</v>
      </c>
      <c r="J1185" s="1">
        <v>45397</v>
      </c>
      <c r="K1185" t="s">
        <v>22</v>
      </c>
      <c r="L1185" t="s">
        <v>33</v>
      </c>
      <c r="M1185">
        <v>88.55</v>
      </c>
    </row>
    <row r="1186" spans="1:13">
      <c r="A1186">
        <v>3135</v>
      </c>
      <c r="B1186" t="s">
        <v>19</v>
      </c>
      <c r="C1186" t="s">
        <v>20</v>
      </c>
      <c r="D1186" t="s">
        <v>38</v>
      </c>
      <c r="E1186" t="s">
        <v>32</v>
      </c>
      <c r="F1186">
        <v>3</v>
      </c>
      <c r="G1186">
        <v>4009.47</v>
      </c>
      <c r="H1186">
        <v>1.21</v>
      </c>
      <c r="I1186">
        <v>-2525.9699999999998</v>
      </c>
      <c r="J1186" s="1">
        <v>45532</v>
      </c>
      <c r="K1186" t="s">
        <v>17</v>
      </c>
      <c r="L1186" t="s">
        <v>29</v>
      </c>
      <c r="M1186">
        <v>2434.87</v>
      </c>
    </row>
    <row r="1187" spans="1:13">
      <c r="A1187">
        <v>3191</v>
      </c>
      <c r="B1187" t="s">
        <v>13</v>
      </c>
      <c r="C1187" t="s">
        <v>20</v>
      </c>
      <c r="D1187" t="s">
        <v>38</v>
      </c>
      <c r="E1187" t="s">
        <v>28</v>
      </c>
      <c r="F1187">
        <v>4</v>
      </c>
      <c r="I1187">
        <v>0</v>
      </c>
      <c r="J1187" s="1">
        <v>45692</v>
      </c>
      <c r="K1187" t="s">
        <v>22</v>
      </c>
      <c r="L1187" t="s">
        <v>29</v>
      </c>
      <c r="M1187">
        <v>2709.18</v>
      </c>
    </row>
    <row r="1188" spans="1:13">
      <c r="A1188">
        <v>3212</v>
      </c>
      <c r="B1188" t="s">
        <v>13</v>
      </c>
      <c r="C1188" t="s">
        <v>20</v>
      </c>
      <c r="D1188" t="s">
        <v>38</v>
      </c>
      <c r="E1188" t="s">
        <v>16</v>
      </c>
      <c r="F1188">
        <v>4</v>
      </c>
      <c r="G1188">
        <v>7670.57</v>
      </c>
      <c r="I1188">
        <v>0</v>
      </c>
      <c r="J1188" s="1">
        <v>45570</v>
      </c>
      <c r="K1188" t="s">
        <v>22</v>
      </c>
      <c r="L1188" t="s">
        <v>43</v>
      </c>
      <c r="M1188">
        <v>2025.11</v>
      </c>
    </row>
    <row r="1189" spans="1:13">
      <c r="A1189">
        <v>3223</v>
      </c>
      <c r="B1189" t="s">
        <v>35</v>
      </c>
      <c r="C1189" t="s">
        <v>20</v>
      </c>
      <c r="D1189" t="s">
        <v>38</v>
      </c>
      <c r="E1189" t="s">
        <v>16</v>
      </c>
      <c r="I1189">
        <v>0</v>
      </c>
      <c r="K1189" t="s">
        <v>17</v>
      </c>
      <c r="L1189" t="s">
        <v>33</v>
      </c>
      <c r="M1189">
        <v>3088.54</v>
      </c>
    </row>
    <row r="1190" spans="1:13">
      <c r="A1190">
        <v>3226</v>
      </c>
      <c r="B1190" t="s">
        <v>35</v>
      </c>
      <c r="C1190" t="s">
        <v>20</v>
      </c>
      <c r="D1190" t="s">
        <v>38</v>
      </c>
      <c r="F1190">
        <v>2</v>
      </c>
      <c r="G1190">
        <v>4585.7700000000004</v>
      </c>
      <c r="I1190">
        <v>0</v>
      </c>
      <c r="J1190" s="1">
        <v>45700</v>
      </c>
      <c r="K1190" t="s">
        <v>22</v>
      </c>
      <c r="L1190" t="s">
        <v>29</v>
      </c>
      <c r="M1190">
        <v>-241.59</v>
      </c>
    </row>
    <row r="1191" spans="1:13">
      <c r="A1191">
        <v>3254</v>
      </c>
      <c r="B1191" t="s">
        <v>19</v>
      </c>
      <c r="C1191" t="s">
        <v>20</v>
      </c>
      <c r="D1191" t="s">
        <v>38</v>
      </c>
      <c r="H1191">
        <v>0.51</v>
      </c>
      <c r="I1191">
        <v>0</v>
      </c>
      <c r="J1191" s="1">
        <v>45600</v>
      </c>
      <c r="K1191" t="s">
        <v>22</v>
      </c>
      <c r="L1191" t="s">
        <v>25</v>
      </c>
      <c r="M1191">
        <v>3035.41</v>
      </c>
    </row>
    <row r="1192" spans="1:13">
      <c r="A1192">
        <v>3260</v>
      </c>
      <c r="B1192" t="s">
        <v>35</v>
      </c>
      <c r="C1192" t="s">
        <v>20</v>
      </c>
      <c r="D1192" t="s">
        <v>38</v>
      </c>
      <c r="E1192">
        <v>7</v>
      </c>
      <c r="F1192">
        <v>1</v>
      </c>
      <c r="I1192">
        <v>0</v>
      </c>
      <c r="J1192" s="1">
        <v>45836</v>
      </c>
      <c r="K1192" t="s">
        <v>17</v>
      </c>
      <c r="L1192" t="s">
        <v>25</v>
      </c>
      <c r="M1192">
        <v>1287.17</v>
      </c>
    </row>
    <row r="1193" spans="1:13">
      <c r="A1193">
        <v>3265</v>
      </c>
      <c r="B1193" t="s">
        <v>19</v>
      </c>
      <c r="C1193" t="s">
        <v>20</v>
      </c>
      <c r="D1193" t="s">
        <v>38</v>
      </c>
      <c r="E1193" t="s">
        <v>16</v>
      </c>
      <c r="F1193">
        <v>4</v>
      </c>
      <c r="I1193">
        <v>0</v>
      </c>
      <c r="J1193" s="1">
        <v>45557</v>
      </c>
      <c r="K1193" t="s">
        <v>22</v>
      </c>
      <c r="L1193" t="s">
        <v>36</v>
      </c>
      <c r="M1193">
        <v>2860.71</v>
      </c>
    </row>
    <row r="1194" spans="1:13">
      <c r="A1194">
        <v>3268</v>
      </c>
      <c r="B1194" t="s">
        <v>35</v>
      </c>
      <c r="C1194" t="s">
        <v>20</v>
      </c>
      <c r="D1194" t="s">
        <v>38</v>
      </c>
      <c r="E1194" t="s">
        <v>28</v>
      </c>
      <c r="I1194">
        <v>0</v>
      </c>
      <c r="J1194" s="1">
        <v>45849</v>
      </c>
      <c r="K1194" t="s">
        <v>22</v>
      </c>
      <c r="L1194" t="s">
        <v>25</v>
      </c>
      <c r="M1194">
        <v>1586.4</v>
      </c>
    </row>
    <row r="1195" spans="1:13">
      <c r="A1195">
        <v>3269</v>
      </c>
      <c r="B1195" t="s">
        <v>19</v>
      </c>
      <c r="C1195" t="s">
        <v>20</v>
      </c>
      <c r="D1195" t="s">
        <v>38</v>
      </c>
      <c r="E1195" t="s">
        <v>16</v>
      </c>
      <c r="G1195">
        <v>7268.31</v>
      </c>
      <c r="I1195">
        <v>0</v>
      </c>
      <c r="J1195" s="1">
        <v>45629</v>
      </c>
      <c r="K1195" t="s">
        <v>17</v>
      </c>
      <c r="L1195" t="s">
        <v>25</v>
      </c>
      <c r="M1195">
        <v>-719.57</v>
      </c>
    </row>
    <row r="1196" spans="1:13">
      <c r="A1196">
        <v>3279</v>
      </c>
      <c r="B1196" t="s">
        <v>13</v>
      </c>
      <c r="C1196" t="s">
        <v>20</v>
      </c>
      <c r="D1196" t="s">
        <v>38</v>
      </c>
      <c r="E1196" t="s">
        <v>32</v>
      </c>
      <c r="F1196">
        <v>4</v>
      </c>
      <c r="G1196">
        <v>2572.41</v>
      </c>
      <c r="H1196">
        <v>0.1</v>
      </c>
      <c r="I1196">
        <v>9260.68</v>
      </c>
      <c r="J1196" s="1">
        <v>45605</v>
      </c>
      <c r="K1196" t="s">
        <v>22</v>
      </c>
      <c r="L1196" t="s">
        <v>33</v>
      </c>
      <c r="M1196">
        <v>3098.28</v>
      </c>
    </row>
    <row r="1197" spans="1:13">
      <c r="A1197">
        <v>3281</v>
      </c>
      <c r="B1197" t="s">
        <v>35</v>
      </c>
      <c r="C1197" t="s">
        <v>20</v>
      </c>
      <c r="D1197" t="s">
        <v>38</v>
      </c>
      <c r="E1197" t="s">
        <v>28</v>
      </c>
      <c r="F1197">
        <v>2</v>
      </c>
      <c r="G1197">
        <v>6075.6</v>
      </c>
      <c r="I1197">
        <v>0</v>
      </c>
      <c r="K1197" t="s">
        <v>22</v>
      </c>
      <c r="L1197" t="s">
        <v>29</v>
      </c>
      <c r="M1197">
        <v>93.8</v>
      </c>
    </row>
    <row r="1198" spans="1:13">
      <c r="A1198">
        <v>3307</v>
      </c>
      <c r="B1198" t="s">
        <v>19</v>
      </c>
      <c r="C1198" t="s">
        <v>20</v>
      </c>
      <c r="D1198" t="s">
        <v>38</v>
      </c>
      <c r="E1198" t="s">
        <v>16</v>
      </c>
      <c r="G1198">
        <v>7127.99</v>
      </c>
      <c r="I1198">
        <v>0</v>
      </c>
      <c r="J1198" s="1">
        <v>45516</v>
      </c>
      <c r="K1198" t="s">
        <v>17</v>
      </c>
      <c r="L1198" t="s">
        <v>25</v>
      </c>
      <c r="M1198">
        <v>818.55</v>
      </c>
    </row>
    <row r="1199" spans="1:13">
      <c r="A1199">
        <v>3344</v>
      </c>
      <c r="B1199" t="s">
        <v>13</v>
      </c>
      <c r="C1199" t="s">
        <v>20</v>
      </c>
      <c r="D1199" t="s">
        <v>38</v>
      </c>
      <c r="E1199">
        <v>12</v>
      </c>
      <c r="G1199">
        <v>8217.3700000000008</v>
      </c>
      <c r="H1199">
        <v>1.06</v>
      </c>
      <c r="I1199">
        <v>0</v>
      </c>
      <c r="J1199" s="1">
        <v>45832</v>
      </c>
      <c r="K1199" t="s">
        <v>22</v>
      </c>
      <c r="L1199" t="s">
        <v>40</v>
      </c>
      <c r="M1199">
        <v>303.77</v>
      </c>
    </row>
    <row r="1200" spans="1:13">
      <c r="A1200">
        <v>3348</v>
      </c>
      <c r="B1200" t="s">
        <v>19</v>
      </c>
      <c r="C1200" t="s">
        <v>20</v>
      </c>
      <c r="D1200" t="s">
        <v>38</v>
      </c>
      <c r="E1200">
        <v>9</v>
      </c>
      <c r="G1200">
        <v>2114.86</v>
      </c>
      <c r="I1200">
        <v>0</v>
      </c>
      <c r="J1200" s="1">
        <v>45561</v>
      </c>
      <c r="K1200" t="s">
        <v>17</v>
      </c>
      <c r="L1200" t="s">
        <v>23</v>
      </c>
      <c r="M1200">
        <v>2636.76</v>
      </c>
    </row>
    <row r="1201" spans="1:13">
      <c r="A1201">
        <v>3391</v>
      </c>
      <c r="B1201" t="s">
        <v>19</v>
      </c>
      <c r="C1201" t="s">
        <v>20</v>
      </c>
      <c r="D1201" t="s">
        <v>38</v>
      </c>
      <c r="E1201" t="s">
        <v>16</v>
      </c>
      <c r="F1201">
        <v>2</v>
      </c>
      <c r="I1201">
        <v>0</v>
      </c>
      <c r="J1201" s="1">
        <v>45244</v>
      </c>
      <c r="K1201" t="s">
        <v>22</v>
      </c>
      <c r="L1201" t="s">
        <v>40</v>
      </c>
      <c r="M1201">
        <v>1628.31</v>
      </c>
    </row>
    <row r="1202" spans="1:13">
      <c r="A1202">
        <v>3411</v>
      </c>
      <c r="B1202" t="s">
        <v>13</v>
      </c>
      <c r="C1202" t="s">
        <v>20</v>
      </c>
      <c r="D1202" t="s">
        <v>38</v>
      </c>
      <c r="E1202">
        <v>9</v>
      </c>
      <c r="F1202">
        <v>0</v>
      </c>
      <c r="I1202">
        <v>0</v>
      </c>
      <c r="K1202" t="s">
        <v>22</v>
      </c>
      <c r="L1202" t="s">
        <v>29</v>
      </c>
      <c r="M1202">
        <v>-970.59</v>
      </c>
    </row>
    <row r="1203" spans="1:13">
      <c r="A1203">
        <v>3436</v>
      </c>
      <c r="B1203" t="s">
        <v>13</v>
      </c>
      <c r="C1203" t="s">
        <v>20</v>
      </c>
      <c r="D1203" t="s">
        <v>38</v>
      </c>
      <c r="E1203" t="s">
        <v>28</v>
      </c>
      <c r="I1203">
        <v>0</v>
      </c>
      <c r="J1203" s="1">
        <v>45819</v>
      </c>
      <c r="K1203" t="s">
        <v>22</v>
      </c>
      <c r="L1203" t="s">
        <v>36</v>
      </c>
      <c r="M1203">
        <v>2107.65</v>
      </c>
    </row>
    <row r="1204" spans="1:13">
      <c r="A1204">
        <v>3482</v>
      </c>
      <c r="B1204" t="s">
        <v>35</v>
      </c>
      <c r="C1204" t="s">
        <v>20</v>
      </c>
      <c r="D1204" t="s">
        <v>38</v>
      </c>
      <c r="E1204" t="s">
        <v>16</v>
      </c>
      <c r="I1204">
        <v>0</v>
      </c>
      <c r="J1204" s="1">
        <v>45523</v>
      </c>
      <c r="K1204" t="s">
        <v>17</v>
      </c>
      <c r="L1204" t="s">
        <v>37</v>
      </c>
      <c r="M1204">
        <v>1660.47</v>
      </c>
    </row>
    <row r="1205" spans="1:13">
      <c r="A1205">
        <v>3530</v>
      </c>
      <c r="B1205" t="s">
        <v>19</v>
      </c>
      <c r="C1205" t="s">
        <v>20</v>
      </c>
      <c r="D1205" t="s">
        <v>38</v>
      </c>
      <c r="F1205">
        <v>0</v>
      </c>
      <c r="G1205">
        <v>3034.73</v>
      </c>
      <c r="I1205">
        <v>0</v>
      </c>
      <c r="J1205" s="1">
        <v>45194</v>
      </c>
      <c r="K1205" t="s">
        <v>22</v>
      </c>
      <c r="L1205" t="s">
        <v>43</v>
      </c>
      <c r="M1205">
        <v>2458.14</v>
      </c>
    </row>
    <row r="1206" spans="1:13">
      <c r="A1206">
        <v>3582</v>
      </c>
      <c r="B1206" t="s">
        <v>13</v>
      </c>
      <c r="C1206" t="s">
        <v>20</v>
      </c>
      <c r="D1206" t="s">
        <v>38</v>
      </c>
      <c r="E1206" t="s">
        <v>16</v>
      </c>
      <c r="G1206">
        <v>2117.04</v>
      </c>
      <c r="I1206">
        <v>0</v>
      </c>
      <c r="J1206" s="1">
        <v>45536</v>
      </c>
      <c r="K1206" t="s">
        <v>17</v>
      </c>
      <c r="L1206" t="s">
        <v>29</v>
      </c>
      <c r="M1206">
        <v>806.52</v>
      </c>
    </row>
    <row r="1207" spans="1:13">
      <c r="A1207">
        <v>3618</v>
      </c>
      <c r="B1207" t="s">
        <v>35</v>
      </c>
      <c r="C1207" t="s">
        <v>20</v>
      </c>
      <c r="D1207" t="s">
        <v>38</v>
      </c>
      <c r="E1207">
        <v>9</v>
      </c>
      <c r="F1207">
        <v>3</v>
      </c>
      <c r="G1207">
        <v>2209.4499999999998</v>
      </c>
      <c r="I1207">
        <v>0</v>
      </c>
      <c r="J1207" s="1">
        <v>45823</v>
      </c>
      <c r="K1207" t="s">
        <v>22</v>
      </c>
      <c r="L1207" t="s">
        <v>43</v>
      </c>
      <c r="M1207">
        <v>932.04</v>
      </c>
    </row>
    <row r="1208" spans="1:13">
      <c r="A1208">
        <v>3629</v>
      </c>
      <c r="B1208" t="s">
        <v>13</v>
      </c>
      <c r="C1208" t="s">
        <v>20</v>
      </c>
      <c r="D1208" t="s">
        <v>38</v>
      </c>
      <c r="E1208" t="s">
        <v>32</v>
      </c>
      <c r="I1208">
        <v>0</v>
      </c>
      <c r="K1208" t="s">
        <v>17</v>
      </c>
      <c r="L1208" t="s">
        <v>40</v>
      </c>
      <c r="M1208">
        <v>-1052.78</v>
      </c>
    </row>
    <row r="1209" spans="1:13">
      <c r="A1209">
        <v>3639</v>
      </c>
      <c r="B1209" t="s">
        <v>35</v>
      </c>
      <c r="C1209" t="s">
        <v>20</v>
      </c>
      <c r="D1209" t="s">
        <v>38</v>
      </c>
      <c r="E1209" t="s">
        <v>32</v>
      </c>
      <c r="H1209">
        <v>0.43</v>
      </c>
      <c r="I1209">
        <v>0</v>
      </c>
      <c r="J1209" s="1">
        <v>45662</v>
      </c>
      <c r="K1209" t="s">
        <v>17</v>
      </c>
      <c r="L1209" t="s">
        <v>29</v>
      </c>
      <c r="M1209">
        <v>2929.76</v>
      </c>
    </row>
    <row r="1210" spans="1:13">
      <c r="A1210">
        <v>3657</v>
      </c>
      <c r="B1210" t="s">
        <v>35</v>
      </c>
      <c r="C1210" t="s">
        <v>20</v>
      </c>
      <c r="D1210" t="s">
        <v>38</v>
      </c>
      <c r="F1210">
        <v>-1</v>
      </c>
      <c r="H1210">
        <v>0.67</v>
      </c>
      <c r="I1210">
        <v>0</v>
      </c>
      <c r="J1210" s="1">
        <v>45509</v>
      </c>
      <c r="K1210" t="s">
        <v>17</v>
      </c>
      <c r="L1210" t="s">
        <v>43</v>
      </c>
      <c r="M1210">
        <v>3451.02</v>
      </c>
    </row>
    <row r="1211" spans="1:13">
      <c r="A1211">
        <v>3677</v>
      </c>
      <c r="B1211" t="s">
        <v>19</v>
      </c>
      <c r="C1211" t="s">
        <v>20</v>
      </c>
      <c r="D1211" t="s">
        <v>38</v>
      </c>
      <c r="E1211" t="s">
        <v>28</v>
      </c>
      <c r="I1211">
        <v>0</v>
      </c>
      <c r="K1211" t="s">
        <v>17</v>
      </c>
      <c r="L1211" t="s">
        <v>29</v>
      </c>
      <c r="M1211">
        <v>717.69</v>
      </c>
    </row>
    <row r="1212" spans="1:13">
      <c r="A1212">
        <v>3723</v>
      </c>
      <c r="B1212" t="s">
        <v>35</v>
      </c>
      <c r="C1212" t="s">
        <v>20</v>
      </c>
      <c r="D1212" t="s">
        <v>38</v>
      </c>
      <c r="E1212">
        <v>7</v>
      </c>
      <c r="F1212">
        <v>-1</v>
      </c>
      <c r="G1212">
        <v>7430.5</v>
      </c>
      <c r="I1212">
        <v>0</v>
      </c>
      <c r="J1212" s="1">
        <v>45655</v>
      </c>
      <c r="K1212" t="s">
        <v>17</v>
      </c>
      <c r="L1212" t="s">
        <v>33</v>
      </c>
      <c r="M1212">
        <v>2473.13</v>
      </c>
    </row>
    <row r="1213" spans="1:13">
      <c r="A1213">
        <v>3752</v>
      </c>
      <c r="B1213" t="s">
        <v>13</v>
      </c>
      <c r="C1213" t="s">
        <v>20</v>
      </c>
      <c r="D1213" t="s">
        <v>38</v>
      </c>
      <c r="E1213" t="s">
        <v>28</v>
      </c>
      <c r="G1213">
        <v>9021.7900000000009</v>
      </c>
      <c r="H1213">
        <v>0.04</v>
      </c>
      <c r="I1213">
        <v>0</v>
      </c>
      <c r="J1213" s="1">
        <v>45572</v>
      </c>
      <c r="K1213" t="s">
        <v>22</v>
      </c>
      <c r="L1213" t="s">
        <v>43</v>
      </c>
      <c r="M1213">
        <v>2618.7199999999998</v>
      </c>
    </row>
    <row r="1214" spans="1:13">
      <c r="A1214">
        <v>3772</v>
      </c>
      <c r="B1214" t="s">
        <v>19</v>
      </c>
      <c r="C1214" t="s">
        <v>20</v>
      </c>
      <c r="D1214" t="s">
        <v>38</v>
      </c>
      <c r="E1214" t="s">
        <v>32</v>
      </c>
      <c r="F1214">
        <v>3</v>
      </c>
      <c r="G1214">
        <v>8140.47</v>
      </c>
      <c r="I1214">
        <v>0</v>
      </c>
      <c r="J1214" s="1">
        <v>45619</v>
      </c>
      <c r="K1214" t="s">
        <v>22</v>
      </c>
      <c r="L1214" t="s">
        <v>29</v>
      </c>
      <c r="M1214">
        <v>3115.97</v>
      </c>
    </row>
    <row r="1215" spans="1:13">
      <c r="A1215">
        <v>3774</v>
      </c>
      <c r="B1215" t="s">
        <v>19</v>
      </c>
      <c r="C1215" t="s">
        <v>20</v>
      </c>
      <c r="D1215" t="s">
        <v>38</v>
      </c>
      <c r="E1215" t="s">
        <v>28</v>
      </c>
      <c r="G1215">
        <v>3126.57</v>
      </c>
      <c r="I1215">
        <v>0</v>
      </c>
      <c r="J1215" s="1">
        <v>45642</v>
      </c>
      <c r="K1215" t="s">
        <v>22</v>
      </c>
      <c r="L1215" t="s">
        <v>37</v>
      </c>
      <c r="M1215">
        <v>66.02</v>
      </c>
    </row>
    <row r="1216" spans="1:13">
      <c r="A1216">
        <v>3787</v>
      </c>
      <c r="B1216" t="s">
        <v>13</v>
      </c>
      <c r="C1216" t="s">
        <v>20</v>
      </c>
      <c r="D1216" t="s">
        <v>38</v>
      </c>
      <c r="G1216">
        <v>5782.29</v>
      </c>
      <c r="I1216">
        <v>0</v>
      </c>
      <c r="J1216" s="1">
        <v>45316</v>
      </c>
      <c r="K1216" t="s">
        <v>22</v>
      </c>
      <c r="L1216" t="s">
        <v>36</v>
      </c>
      <c r="M1216">
        <v>2660.28</v>
      </c>
    </row>
    <row r="1217" spans="1:13">
      <c r="A1217">
        <v>3838</v>
      </c>
      <c r="B1217" t="s">
        <v>19</v>
      </c>
      <c r="C1217" t="s">
        <v>20</v>
      </c>
      <c r="D1217" t="s">
        <v>38</v>
      </c>
      <c r="E1217" t="s">
        <v>32</v>
      </c>
      <c r="G1217">
        <v>4262.63</v>
      </c>
      <c r="H1217">
        <v>0.52</v>
      </c>
      <c r="I1217">
        <v>0</v>
      </c>
      <c r="J1217" s="1">
        <v>45752</v>
      </c>
      <c r="K1217" t="s">
        <v>22</v>
      </c>
      <c r="L1217" t="s">
        <v>33</v>
      </c>
      <c r="M1217">
        <v>373.65</v>
      </c>
    </row>
    <row r="1218" spans="1:13">
      <c r="A1218">
        <v>3857</v>
      </c>
      <c r="B1218" t="s">
        <v>19</v>
      </c>
      <c r="C1218" t="s">
        <v>20</v>
      </c>
      <c r="D1218" t="s">
        <v>38</v>
      </c>
      <c r="G1218">
        <v>8490.02</v>
      </c>
      <c r="H1218">
        <v>0.96</v>
      </c>
      <c r="I1218">
        <v>0</v>
      </c>
      <c r="J1218" s="1">
        <v>45539</v>
      </c>
      <c r="K1218" t="s">
        <v>17</v>
      </c>
      <c r="L1218" t="s">
        <v>43</v>
      </c>
      <c r="M1218">
        <v>1916.37</v>
      </c>
    </row>
    <row r="1219" spans="1:13">
      <c r="A1219">
        <v>3934</v>
      </c>
      <c r="B1219" t="s">
        <v>13</v>
      </c>
      <c r="C1219" t="s">
        <v>20</v>
      </c>
      <c r="D1219" t="s">
        <v>38</v>
      </c>
      <c r="I1219">
        <v>0</v>
      </c>
      <c r="K1219" t="s">
        <v>17</v>
      </c>
      <c r="L1219" t="s">
        <v>43</v>
      </c>
      <c r="M1219">
        <v>2313.79</v>
      </c>
    </row>
    <row r="1220" spans="1:13">
      <c r="A1220">
        <v>3951</v>
      </c>
      <c r="B1220" t="s">
        <v>19</v>
      </c>
      <c r="C1220" t="s">
        <v>20</v>
      </c>
      <c r="D1220" t="s">
        <v>38</v>
      </c>
      <c r="I1220">
        <v>0</v>
      </c>
      <c r="J1220" s="1">
        <v>45657</v>
      </c>
      <c r="K1220" t="s">
        <v>17</v>
      </c>
      <c r="L1220" t="s">
        <v>33</v>
      </c>
      <c r="M1220">
        <v>1982.85</v>
      </c>
    </row>
    <row r="1221" spans="1:13">
      <c r="A1221">
        <v>3952</v>
      </c>
      <c r="B1221" t="s">
        <v>19</v>
      </c>
      <c r="C1221" t="s">
        <v>20</v>
      </c>
      <c r="D1221" t="s">
        <v>38</v>
      </c>
      <c r="E1221">
        <v>12</v>
      </c>
      <c r="H1221">
        <v>0.83</v>
      </c>
      <c r="I1221">
        <v>0</v>
      </c>
      <c r="J1221" s="1">
        <v>45837</v>
      </c>
      <c r="K1221" t="s">
        <v>17</v>
      </c>
      <c r="L1221" t="s">
        <v>25</v>
      </c>
      <c r="M1221">
        <v>3142.6</v>
      </c>
    </row>
    <row r="1222" spans="1:13">
      <c r="A1222">
        <v>3963</v>
      </c>
      <c r="B1222" t="s">
        <v>35</v>
      </c>
      <c r="C1222" t="s">
        <v>20</v>
      </c>
      <c r="D1222" t="s">
        <v>38</v>
      </c>
      <c r="E1222" t="s">
        <v>32</v>
      </c>
      <c r="F1222">
        <v>1</v>
      </c>
      <c r="G1222">
        <v>6698.41</v>
      </c>
      <c r="I1222">
        <v>0</v>
      </c>
      <c r="K1222" t="s">
        <v>22</v>
      </c>
      <c r="L1222" t="s">
        <v>25</v>
      </c>
      <c r="M1222">
        <v>-245.76</v>
      </c>
    </row>
    <row r="1223" spans="1:13">
      <c r="A1223">
        <v>3965</v>
      </c>
      <c r="B1223" t="s">
        <v>13</v>
      </c>
      <c r="C1223" t="s">
        <v>20</v>
      </c>
      <c r="D1223" t="s">
        <v>38</v>
      </c>
      <c r="E1223" t="s">
        <v>16</v>
      </c>
      <c r="H1223">
        <v>0.05</v>
      </c>
      <c r="I1223">
        <v>0</v>
      </c>
      <c r="K1223" t="s">
        <v>17</v>
      </c>
      <c r="L1223" t="s">
        <v>23</v>
      </c>
      <c r="M1223">
        <v>1194.67</v>
      </c>
    </row>
    <row r="1224" spans="1:13">
      <c r="A1224">
        <v>3977</v>
      </c>
      <c r="B1224" t="s">
        <v>35</v>
      </c>
      <c r="C1224" t="s">
        <v>20</v>
      </c>
      <c r="D1224" t="s">
        <v>38</v>
      </c>
      <c r="E1224" t="s">
        <v>28</v>
      </c>
      <c r="F1224">
        <v>0</v>
      </c>
      <c r="G1224">
        <v>7483.74</v>
      </c>
      <c r="H1224">
        <v>0.21</v>
      </c>
      <c r="I1224">
        <v>0</v>
      </c>
      <c r="J1224" s="1">
        <v>45788</v>
      </c>
      <c r="K1224" t="s">
        <v>17</v>
      </c>
      <c r="L1224" t="s">
        <v>33</v>
      </c>
      <c r="M1224">
        <v>2545.4899999999998</v>
      </c>
    </row>
    <row r="1225" spans="1:13">
      <c r="A1225">
        <v>4002</v>
      </c>
      <c r="B1225" t="s">
        <v>13</v>
      </c>
      <c r="C1225" t="s">
        <v>20</v>
      </c>
      <c r="D1225" t="s">
        <v>38</v>
      </c>
      <c r="E1225" t="s">
        <v>16</v>
      </c>
      <c r="G1225">
        <v>6056.88</v>
      </c>
      <c r="I1225">
        <v>0</v>
      </c>
      <c r="J1225" s="1">
        <v>45599</v>
      </c>
      <c r="K1225" t="s">
        <v>22</v>
      </c>
      <c r="L1225" t="s">
        <v>25</v>
      </c>
      <c r="M1225">
        <v>2114.0300000000002</v>
      </c>
    </row>
    <row r="1226" spans="1:13">
      <c r="A1226">
        <v>4036</v>
      </c>
      <c r="B1226" t="s">
        <v>35</v>
      </c>
      <c r="C1226" t="s">
        <v>20</v>
      </c>
      <c r="D1226" t="s">
        <v>38</v>
      </c>
      <c r="E1226" t="s">
        <v>16</v>
      </c>
      <c r="F1226">
        <v>-1</v>
      </c>
      <c r="H1226">
        <v>7.0000000000000007E-2</v>
      </c>
      <c r="I1226">
        <v>0</v>
      </c>
      <c r="K1226" t="s">
        <v>17</v>
      </c>
      <c r="L1226" t="s">
        <v>25</v>
      </c>
      <c r="M1226">
        <v>2718.34</v>
      </c>
    </row>
    <row r="1227" spans="1:13">
      <c r="A1227">
        <v>4067</v>
      </c>
      <c r="B1227" t="s">
        <v>35</v>
      </c>
      <c r="C1227" t="s">
        <v>20</v>
      </c>
      <c r="D1227" t="s">
        <v>38</v>
      </c>
      <c r="E1227" t="s">
        <v>16</v>
      </c>
      <c r="F1227">
        <v>4</v>
      </c>
      <c r="G1227">
        <v>7408.31</v>
      </c>
      <c r="I1227">
        <v>0</v>
      </c>
      <c r="J1227" s="1">
        <v>45794</v>
      </c>
      <c r="K1227" t="s">
        <v>17</v>
      </c>
      <c r="L1227" t="s">
        <v>18</v>
      </c>
      <c r="M1227">
        <v>1974.4</v>
      </c>
    </row>
    <row r="1228" spans="1:13">
      <c r="A1228">
        <v>4082</v>
      </c>
      <c r="B1228" t="s">
        <v>13</v>
      </c>
      <c r="C1228" t="s">
        <v>20</v>
      </c>
      <c r="D1228" t="s">
        <v>38</v>
      </c>
      <c r="E1228" t="s">
        <v>16</v>
      </c>
      <c r="G1228">
        <v>8233.64</v>
      </c>
      <c r="I1228">
        <v>0</v>
      </c>
      <c r="J1228" s="1">
        <v>45754</v>
      </c>
      <c r="K1228" t="s">
        <v>22</v>
      </c>
      <c r="L1228" t="s">
        <v>36</v>
      </c>
      <c r="M1228">
        <v>3007.26</v>
      </c>
    </row>
    <row r="1229" spans="1:13">
      <c r="A1229">
        <v>4101</v>
      </c>
      <c r="B1229" t="s">
        <v>35</v>
      </c>
      <c r="C1229" t="s">
        <v>20</v>
      </c>
      <c r="D1229" t="s">
        <v>38</v>
      </c>
      <c r="I1229">
        <v>0</v>
      </c>
      <c r="J1229" s="1">
        <v>45483</v>
      </c>
      <c r="K1229" t="s">
        <v>22</v>
      </c>
      <c r="L1229" t="s">
        <v>33</v>
      </c>
      <c r="M1229">
        <v>3064.92</v>
      </c>
    </row>
    <row r="1230" spans="1:13">
      <c r="A1230">
        <v>4172</v>
      </c>
      <c r="B1230" t="s">
        <v>19</v>
      </c>
      <c r="C1230" t="s">
        <v>20</v>
      </c>
      <c r="D1230" t="s">
        <v>38</v>
      </c>
      <c r="E1230" t="s">
        <v>28</v>
      </c>
      <c r="F1230">
        <v>1</v>
      </c>
      <c r="I1230">
        <v>0</v>
      </c>
      <c r="J1230" s="1">
        <v>45678</v>
      </c>
      <c r="K1230" t="s">
        <v>22</v>
      </c>
      <c r="L1230" t="s">
        <v>18</v>
      </c>
      <c r="M1230">
        <v>155.61000000000001</v>
      </c>
    </row>
    <row r="1231" spans="1:13">
      <c r="A1231">
        <v>4221</v>
      </c>
      <c r="B1231" t="s">
        <v>13</v>
      </c>
      <c r="C1231" t="s">
        <v>20</v>
      </c>
      <c r="D1231" t="s">
        <v>38</v>
      </c>
      <c r="E1231" t="s">
        <v>32</v>
      </c>
      <c r="H1231">
        <v>0.88</v>
      </c>
      <c r="I1231">
        <v>0</v>
      </c>
      <c r="K1231" t="s">
        <v>17</v>
      </c>
      <c r="L1231" t="s">
        <v>23</v>
      </c>
      <c r="M1231">
        <v>1001.02</v>
      </c>
    </row>
    <row r="1232" spans="1:13">
      <c r="A1232">
        <v>4223</v>
      </c>
      <c r="B1232" t="s">
        <v>13</v>
      </c>
      <c r="C1232" t="s">
        <v>20</v>
      </c>
      <c r="D1232" t="s">
        <v>38</v>
      </c>
      <c r="E1232" t="s">
        <v>28</v>
      </c>
      <c r="F1232">
        <v>1</v>
      </c>
      <c r="H1232">
        <v>0.31</v>
      </c>
      <c r="I1232">
        <v>0</v>
      </c>
      <c r="J1232" s="1">
        <v>45692</v>
      </c>
      <c r="K1232" t="s">
        <v>22</v>
      </c>
      <c r="L1232" t="s">
        <v>18</v>
      </c>
      <c r="M1232">
        <v>-1152.3699999999999</v>
      </c>
    </row>
    <row r="1233" spans="1:13">
      <c r="A1233">
        <v>4233</v>
      </c>
      <c r="B1233" t="s">
        <v>19</v>
      </c>
      <c r="C1233" t="s">
        <v>20</v>
      </c>
      <c r="D1233" t="s">
        <v>38</v>
      </c>
      <c r="F1233">
        <v>1</v>
      </c>
      <c r="G1233">
        <v>3895.52</v>
      </c>
      <c r="I1233">
        <v>0</v>
      </c>
      <c r="K1233" t="s">
        <v>22</v>
      </c>
      <c r="L1233" t="s">
        <v>36</v>
      </c>
      <c r="M1233">
        <v>3856.45</v>
      </c>
    </row>
    <row r="1234" spans="1:13">
      <c r="A1234">
        <v>4236</v>
      </c>
      <c r="B1234" t="s">
        <v>13</v>
      </c>
      <c r="C1234" t="s">
        <v>20</v>
      </c>
      <c r="D1234" t="s">
        <v>38</v>
      </c>
      <c r="G1234">
        <v>8299.07</v>
      </c>
      <c r="H1234">
        <v>0.09</v>
      </c>
      <c r="I1234">
        <v>0</v>
      </c>
      <c r="K1234" t="s">
        <v>22</v>
      </c>
      <c r="L1234" t="s">
        <v>33</v>
      </c>
      <c r="M1234">
        <v>1565.48</v>
      </c>
    </row>
    <row r="1235" spans="1:13">
      <c r="A1235">
        <v>4351</v>
      </c>
      <c r="B1235" t="s">
        <v>35</v>
      </c>
      <c r="C1235" t="s">
        <v>20</v>
      </c>
      <c r="D1235" t="s">
        <v>38</v>
      </c>
      <c r="E1235" t="s">
        <v>16</v>
      </c>
      <c r="F1235">
        <v>0</v>
      </c>
      <c r="I1235">
        <v>0</v>
      </c>
      <c r="J1235" s="1">
        <v>45523</v>
      </c>
      <c r="K1235" t="s">
        <v>17</v>
      </c>
      <c r="L1235" t="s">
        <v>29</v>
      </c>
      <c r="M1235">
        <v>3303.1</v>
      </c>
    </row>
    <row r="1236" spans="1:13">
      <c r="A1236">
        <v>4382</v>
      </c>
      <c r="B1236" t="s">
        <v>13</v>
      </c>
      <c r="C1236" t="s">
        <v>20</v>
      </c>
      <c r="D1236" t="s">
        <v>38</v>
      </c>
      <c r="F1236">
        <v>2</v>
      </c>
      <c r="I1236">
        <v>0</v>
      </c>
      <c r="J1236" s="1">
        <v>45620</v>
      </c>
      <c r="K1236" t="s">
        <v>22</v>
      </c>
      <c r="L1236" t="s">
        <v>23</v>
      </c>
      <c r="M1236">
        <v>3659.71</v>
      </c>
    </row>
    <row r="1237" spans="1:13">
      <c r="A1237">
        <v>4446</v>
      </c>
      <c r="B1237" t="s">
        <v>35</v>
      </c>
      <c r="C1237" t="s">
        <v>20</v>
      </c>
      <c r="D1237" t="s">
        <v>38</v>
      </c>
      <c r="E1237" t="s">
        <v>16</v>
      </c>
      <c r="F1237">
        <v>2</v>
      </c>
      <c r="G1237">
        <v>3469.31</v>
      </c>
      <c r="H1237">
        <v>0.28000000000000003</v>
      </c>
      <c r="I1237">
        <v>4995.8100000000004</v>
      </c>
      <c r="J1237" s="1">
        <v>45683</v>
      </c>
      <c r="K1237" t="s">
        <v>22</v>
      </c>
      <c r="L1237" t="s">
        <v>29</v>
      </c>
      <c r="M1237">
        <v>2671.58</v>
      </c>
    </row>
    <row r="1238" spans="1:13">
      <c r="A1238">
        <v>4466</v>
      </c>
      <c r="B1238" t="s">
        <v>13</v>
      </c>
      <c r="C1238" t="s">
        <v>20</v>
      </c>
      <c r="D1238" t="s">
        <v>38</v>
      </c>
      <c r="G1238">
        <v>4743.16</v>
      </c>
      <c r="I1238">
        <v>0</v>
      </c>
      <c r="J1238" s="1">
        <v>45357</v>
      </c>
      <c r="K1238" t="s">
        <v>22</v>
      </c>
      <c r="L1238" t="s">
        <v>25</v>
      </c>
      <c r="M1238">
        <v>3480.06</v>
      </c>
    </row>
    <row r="1239" spans="1:13">
      <c r="A1239">
        <v>4481</v>
      </c>
      <c r="B1239" t="s">
        <v>35</v>
      </c>
      <c r="C1239" t="s">
        <v>20</v>
      </c>
      <c r="D1239" t="s">
        <v>38</v>
      </c>
      <c r="E1239" t="s">
        <v>28</v>
      </c>
      <c r="G1239">
        <v>8504.98</v>
      </c>
      <c r="H1239">
        <v>0.88</v>
      </c>
      <c r="I1239">
        <v>0</v>
      </c>
      <c r="J1239" s="1">
        <v>45637</v>
      </c>
      <c r="K1239" t="s">
        <v>22</v>
      </c>
      <c r="L1239" t="s">
        <v>33</v>
      </c>
      <c r="M1239">
        <v>1227.48</v>
      </c>
    </row>
    <row r="1240" spans="1:13">
      <c r="A1240">
        <v>2018</v>
      </c>
      <c r="B1240" t="s">
        <v>35</v>
      </c>
      <c r="C1240" t="s">
        <v>14</v>
      </c>
      <c r="D1240" t="s">
        <v>44</v>
      </c>
      <c r="E1240" t="s">
        <v>32</v>
      </c>
      <c r="F1240">
        <v>0</v>
      </c>
      <c r="H1240">
        <v>1.17</v>
      </c>
      <c r="I1240">
        <v>0</v>
      </c>
      <c r="K1240" t="s">
        <v>17</v>
      </c>
      <c r="L1240" t="s">
        <v>18</v>
      </c>
      <c r="M1240">
        <v>-966.89</v>
      </c>
    </row>
    <row r="1241" spans="1:13">
      <c r="A1241">
        <v>2036</v>
      </c>
      <c r="B1241" t="s">
        <v>35</v>
      </c>
      <c r="C1241" t="s">
        <v>14</v>
      </c>
      <c r="D1241" t="s">
        <v>44</v>
      </c>
      <c r="F1241">
        <v>3</v>
      </c>
      <c r="I1241">
        <v>0</v>
      </c>
      <c r="J1241" s="1">
        <v>45703</v>
      </c>
      <c r="K1241" t="s">
        <v>22</v>
      </c>
      <c r="L1241" t="s">
        <v>36</v>
      </c>
      <c r="M1241">
        <v>-143.80000000000001</v>
      </c>
    </row>
    <row r="1242" spans="1:13">
      <c r="A1242">
        <v>2084</v>
      </c>
      <c r="B1242" t="s">
        <v>35</v>
      </c>
      <c r="C1242" t="s">
        <v>14</v>
      </c>
      <c r="D1242" t="s">
        <v>44</v>
      </c>
      <c r="E1242" t="s">
        <v>16</v>
      </c>
      <c r="F1242">
        <v>2</v>
      </c>
      <c r="I1242">
        <v>0</v>
      </c>
      <c r="J1242" s="1">
        <v>45284</v>
      </c>
      <c r="K1242" t="s">
        <v>17</v>
      </c>
      <c r="L1242" t="s">
        <v>25</v>
      </c>
      <c r="M1242">
        <v>408.39</v>
      </c>
    </row>
    <row r="1243" spans="1:13">
      <c r="A1243">
        <v>2105</v>
      </c>
      <c r="B1243" t="s">
        <v>13</v>
      </c>
      <c r="C1243" t="s">
        <v>14</v>
      </c>
      <c r="D1243" t="s">
        <v>44</v>
      </c>
      <c r="F1243">
        <v>2</v>
      </c>
      <c r="G1243">
        <v>5744.7</v>
      </c>
      <c r="I1243">
        <v>0</v>
      </c>
      <c r="J1243" s="1">
        <v>45613</v>
      </c>
      <c r="K1243" t="s">
        <v>22</v>
      </c>
      <c r="L1243" t="s">
        <v>25</v>
      </c>
      <c r="M1243">
        <v>1716.04</v>
      </c>
    </row>
    <row r="1244" spans="1:13">
      <c r="A1244">
        <v>2112</v>
      </c>
      <c r="B1244" t="s">
        <v>19</v>
      </c>
      <c r="C1244" t="s">
        <v>14</v>
      </c>
      <c r="D1244" t="s">
        <v>44</v>
      </c>
      <c r="G1244">
        <v>2201.54</v>
      </c>
      <c r="I1244">
        <v>0</v>
      </c>
      <c r="K1244" t="s">
        <v>22</v>
      </c>
      <c r="L1244" t="s">
        <v>18</v>
      </c>
      <c r="M1244">
        <v>697.42</v>
      </c>
    </row>
    <row r="1245" spans="1:13">
      <c r="A1245">
        <v>2119</v>
      </c>
      <c r="B1245" t="s">
        <v>19</v>
      </c>
      <c r="C1245" t="s">
        <v>14</v>
      </c>
      <c r="D1245" t="s">
        <v>44</v>
      </c>
      <c r="E1245">
        <v>11</v>
      </c>
      <c r="F1245">
        <v>-1</v>
      </c>
      <c r="H1245">
        <v>0.41</v>
      </c>
      <c r="I1245">
        <v>0</v>
      </c>
      <c r="J1245" s="1">
        <v>45752</v>
      </c>
      <c r="K1245" t="s">
        <v>22</v>
      </c>
      <c r="L1245" t="s">
        <v>43</v>
      </c>
      <c r="M1245">
        <v>2887.81</v>
      </c>
    </row>
    <row r="1246" spans="1:13">
      <c r="A1246">
        <v>2127</v>
      </c>
      <c r="B1246" t="s">
        <v>35</v>
      </c>
      <c r="C1246" t="s">
        <v>14</v>
      </c>
      <c r="D1246" t="s">
        <v>44</v>
      </c>
      <c r="E1246" t="s">
        <v>28</v>
      </c>
      <c r="F1246">
        <v>-1</v>
      </c>
      <c r="G1246">
        <v>4020.5</v>
      </c>
      <c r="I1246">
        <v>0</v>
      </c>
      <c r="J1246" s="1">
        <v>45157</v>
      </c>
      <c r="K1246" t="s">
        <v>17</v>
      </c>
      <c r="L1246" t="s">
        <v>25</v>
      </c>
      <c r="M1246">
        <v>3718.37</v>
      </c>
    </row>
    <row r="1247" spans="1:13">
      <c r="A1247">
        <v>2133</v>
      </c>
      <c r="B1247" t="s">
        <v>35</v>
      </c>
      <c r="C1247" t="s">
        <v>14</v>
      </c>
      <c r="D1247" t="s">
        <v>44</v>
      </c>
      <c r="E1247" t="s">
        <v>32</v>
      </c>
      <c r="G1247">
        <v>6789.53</v>
      </c>
      <c r="I1247">
        <v>0</v>
      </c>
      <c r="J1247" s="1">
        <v>45575</v>
      </c>
      <c r="K1247" t="s">
        <v>22</v>
      </c>
      <c r="L1247" t="s">
        <v>29</v>
      </c>
      <c r="M1247">
        <v>-166.81</v>
      </c>
    </row>
    <row r="1248" spans="1:13">
      <c r="A1248">
        <v>2000</v>
      </c>
      <c r="B1248" t="s">
        <v>13</v>
      </c>
      <c r="C1248" t="s">
        <v>14</v>
      </c>
      <c r="D1248" t="s">
        <v>44</v>
      </c>
      <c r="F1248">
        <v>4</v>
      </c>
      <c r="H1248">
        <v>0.94</v>
      </c>
      <c r="I1248">
        <v>0</v>
      </c>
      <c r="J1248" s="1">
        <v>45349</v>
      </c>
      <c r="K1248" t="s">
        <v>22</v>
      </c>
      <c r="L1248" t="s">
        <v>18</v>
      </c>
      <c r="M1248">
        <v>2372.8200000000002</v>
      </c>
    </row>
    <row r="1249" spans="1:13">
      <c r="A1249">
        <v>2237</v>
      </c>
      <c r="B1249" t="s">
        <v>13</v>
      </c>
      <c r="C1249" t="s">
        <v>14</v>
      </c>
      <c r="D1249" t="s">
        <v>44</v>
      </c>
      <c r="E1249" t="s">
        <v>16</v>
      </c>
      <c r="G1249">
        <v>5089.88</v>
      </c>
      <c r="I1249">
        <v>0</v>
      </c>
      <c r="J1249" s="1">
        <v>45834</v>
      </c>
      <c r="K1249" t="s">
        <v>17</v>
      </c>
      <c r="L1249" t="s">
        <v>25</v>
      </c>
      <c r="M1249">
        <v>-238.18</v>
      </c>
    </row>
    <row r="1250" spans="1:13">
      <c r="A1250">
        <v>2244</v>
      </c>
      <c r="B1250" t="s">
        <v>13</v>
      </c>
      <c r="C1250" t="s">
        <v>14</v>
      </c>
      <c r="D1250" t="s">
        <v>44</v>
      </c>
      <c r="E1250" t="s">
        <v>28</v>
      </c>
      <c r="F1250">
        <v>2</v>
      </c>
      <c r="I1250">
        <v>0</v>
      </c>
      <c r="K1250" t="s">
        <v>17</v>
      </c>
      <c r="L1250" t="s">
        <v>33</v>
      </c>
      <c r="M1250">
        <v>1904.11</v>
      </c>
    </row>
    <row r="1251" spans="1:13">
      <c r="A1251">
        <v>2247</v>
      </c>
      <c r="B1251" t="s">
        <v>19</v>
      </c>
      <c r="C1251" t="s">
        <v>14</v>
      </c>
      <c r="D1251" t="s">
        <v>44</v>
      </c>
      <c r="I1251">
        <v>0</v>
      </c>
      <c r="J1251" s="1">
        <v>45520</v>
      </c>
      <c r="K1251" t="s">
        <v>17</v>
      </c>
      <c r="L1251" t="s">
        <v>25</v>
      </c>
      <c r="M1251">
        <v>-1158.1500000000001</v>
      </c>
    </row>
    <row r="1252" spans="1:13">
      <c r="A1252">
        <v>2248</v>
      </c>
      <c r="B1252" t="s">
        <v>35</v>
      </c>
      <c r="C1252" t="s">
        <v>14</v>
      </c>
      <c r="D1252" t="s">
        <v>44</v>
      </c>
      <c r="E1252" t="s">
        <v>16</v>
      </c>
      <c r="F1252">
        <v>4</v>
      </c>
      <c r="G1252">
        <v>8249.9599999999991</v>
      </c>
      <c r="H1252">
        <v>0.24</v>
      </c>
      <c r="I1252">
        <v>25079.88</v>
      </c>
      <c r="J1252" s="1">
        <v>45307</v>
      </c>
      <c r="K1252" t="s">
        <v>17</v>
      </c>
      <c r="L1252" t="s">
        <v>18</v>
      </c>
      <c r="M1252">
        <v>1625.14</v>
      </c>
    </row>
    <row r="1253" spans="1:13">
      <c r="A1253">
        <v>2274</v>
      </c>
      <c r="B1253" t="s">
        <v>19</v>
      </c>
      <c r="C1253" t="s">
        <v>14</v>
      </c>
      <c r="D1253" t="s">
        <v>44</v>
      </c>
      <c r="E1253">
        <v>6</v>
      </c>
      <c r="F1253">
        <v>4</v>
      </c>
      <c r="H1253">
        <v>0.45</v>
      </c>
      <c r="I1253">
        <v>0</v>
      </c>
      <c r="J1253" s="1">
        <v>45821</v>
      </c>
      <c r="K1253" t="s">
        <v>17</v>
      </c>
      <c r="L1253" t="s">
        <v>18</v>
      </c>
      <c r="M1253">
        <v>2561.89</v>
      </c>
    </row>
    <row r="1254" spans="1:13">
      <c r="A1254">
        <v>2342</v>
      </c>
      <c r="B1254" t="s">
        <v>19</v>
      </c>
      <c r="C1254" t="s">
        <v>14</v>
      </c>
      <c r="D1254" t="s">
        <v>44</v>
      </c>
      <c r="E1254" t="s">
        <v>32</v>
      </c>
      <c r="I1254">
        <v>0</v>
      </c>
      <c r="J1254" s="1">
        <v>45523</v>
      </c>
      <c r="K1254" t="s">
        <v>22</v>
      </c>
      <c r="L1254" t="s">
        <v>43</v>
      </c>
      <c r="M1254">
        <v>3463.09</v>
      </c>
    </row>
    <row r="1255" spans="1:13">
      <c r="A1255">
        <v>2348</v>
      </c>
      <c r="B1255" t="s">
        <v>13</v>
      </c>
      <c r="C1255" t="s">
        <v>14</v>
      </c>
      <c r="D1255" t="s">
        <v>44</v>
      </c>
      <c r="E1255" t="s">
        <v>32</v>
      </c>
      <c r="G1255">
        <v>6591.41</v>
      </c>
      <c r="I1255">
        <v>0</v>
      </c>
      <c r="J1255" s="1">
        <v>45776</v>
      </c>
      <c r="K1255" t="s">
        <v>22</v>
      </c>
      <c r="L1255" t="s">
        <v>33</v>
      </c>
      <c r="M1255">
        <v>2604.6799999999998</v>
      </c>
    </row>
    <row r="1256" spans="1:13">
      <c r="A1256">
        <v>2360</v>
      </c>
      <c r="B1256" t="s">
        <v>19</v>
      </c>
      <c r="C1256" t="s">
        <v>14</v>
      </c>
      <c r="D1256" t="s">
        <v>44</v>
      </c>
      <c r="E1256" t="s">
        <v>32</v>
      </c>
      <c r="H1256">
        <v>0.85</v>
      </c>
      <c r="I1256">
        <v>0</v>
      </c>
      <c r="J1256" s="1">
        <v>45633</v>
      </c>
      <c r="K1256" t="s">
        <v>17</v>
      </c>
      <c r="L1256" t="s">
        <v>40</v>
      </c>
      <c r="M1256">
        <v>1947.5</v>
      </c>
    </row>
    <row r="1257" spans="1:13">
      <c r="A1257">
        <v>2375</v>
      </c>
      <c r="B1257" t="s">
        <v>35</v>
      </c>
      <c r="C1257" t="s">
        <v>14</v>
      </c>
      <c r="D1257" t="s">
        <v>44</v>
      </c>
      <c r="F1257">
        <v>-1</v>
      </c>
      <c r="G1257">
        <v>9061.25</v>
      </c>
      <c r="I1257">
        <v>0</v>
      </c>
      <c r="J1257" s="1">
        <v>45752</v>
      </c>
      <c r="K1257" t="s">
        <v>22</v>
      </c>
      <c r="L1257" t="s">
        <v>25</v>
      </c>
      <c r="M1257">
        <v>990.59</v>
      </c>
    </row>
    <row r="1258" spans="1:13">
      <c r="A1258">
        <v>2385</v>
      </c>
      <c r="B1258" t="s">
        <v>35</v>
      </c>
      <c r="C1258" t="s">
        <v>14</v>
      </c>
      <c r="D1258" t="s">
        <v>44</v>
      </c>
      <c r="I1258">
        <v>0</v>
      </c>
      <c r="J1258" s="1">
        <v>45568</v>
      </c>
      <c r="K1258" t="s">
        <v>22</v>
      </c>
      <c r="L1258" t="s">
        <v>33</v>
      </c>
      <c r="M1258">
        <v>1443.09</v>
      </c>
    </row>
    <row r="1259" spans="1:13">
      <c r="A1259">
        <v>2406</v>
      </c>
      <c r="B1259" t="s">
        <v>35</v>
      </c>
      <c r="C1259" t="s">
        <v>14</v>
      </c>
      <c r="D1259" t="s">
        <v>44</v>
      </c>
      <c r="E1259" t="s">
        <v>28</v>
      </c>
      <c r="F1259">
        <v>4</v>
      </c>
      <c r="G1259">
        <v>6458.72</v>
      </c>
      <c r="I1259">
        <v>0</v>
      </c>
      <c r="J1259" s="1">
        <v>45186</v>
      </c>
      <c r="K1259" t="s">
        <v>17</v>
      </c>
      <c r="L1259" t="s">
        <v>25</v>
      </c>
      <c r="M1259">
        <v>402</v>
      </c>
    </row>
    <row r="1260" spans="1:13">
      <c r="A1260">
        <v>2434</v>
      </c>
      <c r="B1260" t="s">
        <v>13</v>
      </c>
      <c r="C1260" t="s">
        <v>14</v>
      </c>
      <c r="D1260" t="s">
        <v>44</v>
      </c>
      <c r="E1260" t="s">
        <v>16</v>
      </c>
      <c r="F1260">
        <v>-1</v>
      </c>
      <c r="G1260">
        <v>3019.25</v>
      </c>
      <c r="H1260">
        <v>0.79</v>
      </c>
      <c r="I1260">
        <v>-634.04</v>
      </c>
      <c r="J1260" s="1">
        <v>45699</v>
      </c>
      <c r="K1260" t="s">
        <v>17</v>
      </c>
      <c r="L1260" t="s">
        <v>37</v>
      </c>
      <c r="M1260">
        <v>387.15</v>
      </c>
    </row>
    <row r="1261" spans="1:13">
      <c r="A1261">
        <v>2438</v>
      </c>
      <c r="B1261" t="s">
        <v>35</v>
      </c>
      <c r="C1261" t="s">
        <v>14</v>
      </c>
      <c r="D1261" t="s">
        <v>44</v>
      </c>
      <c r="E1261">
        <v>8</v>
      </c>
      <c r="I1261">
        <v>0</v>
      </c>
      <c r="J1261" s="1">
        <v>45620</v>
      </c>
      <c r="K1261" t="s">
        <v>22</v>
      </c>
      <c r="L1261" t="s">
        <v>25</v>
      </c>
      <c r="M1261">
        <v>2965.39</v>
      </c>
    </row>
    <row r="1262" spans="1:13">
      <c r="A1262">
        <v>2441</v>
      </c>
      <c r="B1262" t="s">
        <v>19</v>
      </c>
      <c r="C1262" t="s">
        <v>14</v>
      </c>
      <c r="D1262" t="s">
        <v>44</v>
      </c>
      <c r="E1262" t="s">
        <v>32</v>
      </c>
      <c r="H1262">
        <v>1.1100000000000001</v>
      </c>
      <c r="I1262">
        <v>0</v>
      </c>
      <c r="K1262" t="s">
        <v>22</v>
      </c>
      <c r="L1262" t="s">
        <v>29</v>
      </c>
      <c r="M1262">
        <v>-219.02</v>
      </c>
    </row>
    <row r="1263" spans="1:13">
      <c r="A1263">
        <v>2455</v>
      </c>
      <c r="B1263" t="s">
        <v>19</v>
      </c>
      <c r="C1263" t="s">
        <v>14</v>
      </c>
      <c r="D1263" t="s">
        <v>44</v>
      </c>
      <c r="G1263">
        <v>4071.46</v>
      </c>
      <c r="I1263">
        <v>0</v>
      </c>
      <c r="J1263" s="1">
        <v>45738</v>
      </c>
      <c r="K1263" t="s">
        <v>22</v>
      </c>
      <c r="L1263" t="s">
        <v>33</v>
      </c>
      <c r="M1263">
        <v>2003.31</v>
      </c>
    </row>
    <row r="1264" spans="1:13">
      <c r="A1264">
        <v>2469</v>
      </c>
      <c r="B1264" t="s">
        <v>35</v>
      </c>
      <c r="C1264" t="s">
        <v>14</v>
      </c>
      <c r="D1264" t="s">
        <v>44</v>
      </c>
      <c r="E1264" t="s">
        <v>32</v>
      </c>
      <c r="F1264">
        <v>4</v>
      </c>
      <c r="H1264">
        <v>1.08</v>
      </c>
      <c r="I1264">
        <v>0</v>
      </c>
      <c r="J1264" s="1">
        <v>45798</v>
      </c>
      <c r="K1264" t="s">
        <v>22</v>
      </c>
      <c r="L1264" t="s">
        <v>25</v>
      </c>
      <c r="M1264">
        <v>-279.26</v>
      </c>
    </row>
    <row r="1265" spans="1:13">
      <c r="A1265">
        <v>2474</v>
      </c>
      <c r="B1265" t="s">
        <v>13</v>
      </c>
      <c r="C1265" t="s">
        <v>14</v>
      </c>
      <c r="D1265" t="s">
        <v>44</v>
      </c>
      <c r="E1265" t="s">
        <v>16</v>
      </c>
      <c r="I1265">
        <v>0</v>
      </c>
      <c r="J1265" s="1">
        <v>45647</v>
      </c>
      <c r="K1265" t="s">
        <v>22</v>
      </c>
      <c r="L1265" t="s">
        <v>33</v>
      </c>
      <c r="M1265">
        <v>115.11</v>
      </c>
    </row>
    <row r="1266" spans="1:13">
      <c r="A1266">
        <v>2512</v>
      </c>
      <c r="B1266" t="s">
        <v>35</v>
      </c>
      <c r="C1266" t="s">
        <v>14</v>
      </c>
      <c r="D1266" t="s">
        <v>44</v>
      </c>
      <c r="E1266" t="s">
        <v>16</v>
      </c>
      <c r="G1266">
        <v>6110.96</v>
      </c>
      <c r="I1266">
        <v>0</v>
      </c>
      <c r="K1266" t="s">
        <v>17</v>
      </c>
      <c r="L1266" t="s">
        <v>43</v>
      </c>
      <c r="M1266">
        <v>3074.69</v>
      </c>
    </row>
    <row r="1267" spans="1:13">
      <c r="A1267">
        <v>2525</v>
      </c>
      <c r="B1267" t="s">
        <v>19</v>
      </c>
      <c r="C1267" t="s">
        <v>14</v>
      </c>
      <c r="D1267" t="s">
        <v>44</v>
      </c>
      <c r="E1267" t="s">
        <v>32</v>
      </c>
      <c r="F1267">
        <v>2</v>
      </c>
      <c r="I1267">
        <v>0</v>
      </c>
      <c r="J1267" s="1">
        <v>45706</v>
      </c>
      <c r="K1267" t="s">
        <v>22</v>
      </c>
      <c r="L1267" t="s">
        <v>43</v>
      </c>
      <c r="M1267">
        <v>3453.18</v>
      </c>
    </row>
    <row r="1268" spans="1:13">
      <c r="A1268">
        <v>2545</v>
      </c>
      <c r="B1268" t="s">
        <v>35</v>
      </c>
      <c r="C1268" t="s">
        <v>14</v>
      </c>
      <c r="D1268" t="s">
        <v>44</v>
      </c>
      <c r="E1268" t="s">
        <v>28</v>
      </c>
      <c r="I1268">
        <v>0</v>
      </c>
      <c r="J1268" s="1">
        <v>45773</v>
      </c>
      <c r="K1268" t="s">
        <v>22</v>
      </c>
      <c r="L1268" t="s">
        <v>36</v>
      </c>
      <c r="M1268">
        <v>924.07</v>
      </c>
    </row>
    <row r="1269" spans="1:13">
      <c r="A1269">
        <v>2575</v>
      </c>
      <c r="B1269" t="s">
        <v>35</v>
      </c>
      <c r="C1269" t="s">
        <v>14</v>
      </c>
      <c r="D1269" t="s">
        <v>44</v>
      </c>
      <c r="E1269" t="s">
        <v>32</v>
      </c>
      <c r="F1269">
        <v>2</v>
      </c>
      <c r="G1269">
        <v>3582.67</v>
      </c>
      <c r="I1269">
        <v>0</v>
      </c>
      <c r="J1269" s="1">
        <v>45841</v>
      </c>
      <c r="K1269" t="s">
        <v>17</v>
      </c>
      <c r="L1269" t="s">
        <v>40</v>
      </c>
      <c r="M1269">
        <v>1982.16</v>
      </c>
    </row>
    <row r="1270" spans="1:13">
      <c r="A1270">
        <v>2582</v>
      </c>
      <c r="B1270" t="s">
        <v>35</v>
      </c>
      <c r="C1270" t="s">
        <v>14</v>
      </c>
      <c r="D1270" t="s">
        <v>44</v>
      </c>
      <c r="E1270" t="s">
        <v>16</v>
      </c>
      <c r="I1270">
        <v>0</v>
      </c>
      <c r="K1270" t="s">
        <v>17</v>
      </c>
      <c r="L1270" t="s">
        <v>43</v>
      </c>
      <c r="M1270">
        <v>909.76</v>
      </c>
    </row>
    <row r="1271" spans="1:13">
      <c r="A1271">
        <v>2589</v>
      </c>
      <c r="B1271" t="s">
        <v>35</v>
      </c>
      <c r="C1271" t="s">
        <v>14</v>
      </c>
      <c r="D1271" t="s">
        <v>44</v>
      </c>
      <c r="E1271" t="s">
        <v>16</v>
      </c>
      <c r="F1271">
        <v>3</v>
      </c>
      <c r="I1271">
        <v>0</v>
      </c>
      <c r="J1271" s="1">
        <v>45552</v>
      </c>
      <c r="K1271" t="s">
        <v>17</v>
      </c>
      <c r="L1271" t="s">
        <v>43</v>
      </c>
      <c r="M1271">
        <v>1429.18</v>
      </c>
    </row>
    <row r="1272" spans="1:13">
      <c r="A1272">
        <v>2598</v>
      </c>
      <c r="B1272" t="s">
        <v>19</v>
      </c>
      <c r="C1272" t="s">
        <v>14</v>
      </c>
      <c r="D1272" t="s">
        <v>44</v>
      </c>
      <c r="E1272">
        <v>8</v>
      </c>
      <c r="G1272">
        <v>9488.84</v>
      </c>
      <c r="I1272">
        <v>0</v>
      </c>
      <c r="J1272" s="1">
        <v>45632</v>
      </c>
      <c r="K1272" t="s">
        <v>22</v>
      </c>
      <c r="L1272" t="s">
        <v>36</v>
      </c>
      <c r="M1272">
        <v>3505.24</v>
      </c>
    </row>
    <row r="1273" spans="1:13">
      <c r="A1273">
        <v>2663</v>
      </c>
      <c r="B1273" t="s">
        <v>13</v>
      </c>
      <c r="C1273" t="s">
        <v>14</v>
      </c>
      <c r="D1273" t="s">
        <v>44</v>
      </c>
      <c r="E1273" t="s">
        <v>28</v>
      </c>
      <c r="F1273">
        <v>2</v>
      </c>
      <c r="H1273">
        <v>0.43</v>
      </c>
      <c r="I1273">
        <v>0</v>
      </c>
      <c r="J1273" s="1">
        <v>45825</v>
      </c>
      <c r="K1273" t="s">
        <v>22</v>
      </c>
      <c r="L1273" t="s">
        <v>33</v>
      </c>
      <c r="M1273">
        <v>3174.81</v>
      </c>
    </row>
    <row r="1274" spans="1:13">
      <c r="A1274">
        <v>2680</v>
      </c>
      <c r="B1274" t="s">
        <v>13</v>
      </c>
      <c r="C1274" t="s">
        <v>14</v>
      </c>
      <c r="D1274" t="s">
        <v>44</v>
      </c>
      <c r="I1274">
        <v>0</v>
      </c>
      <c r="J1274" s="1">
        <v>45859</v>
      </c>
      <c r="K1274" t="s">
        <v>22</v>
      </c>
      <c r="L1274" t="s">
        <v>29</v>
      </c>
      <c r="M1274">
        <v>1044.98</v>
      </c>
    </row>
    <row r="1275" spans="1:13">
      <c r="A1275">
        <v>2690</v>
      </c>
      <c r="B1275" t="s">
        <v>13</v>
      </c>
      <c r="C1275" t="s">
        <v>14</v>
      </c>
      <c r="D1275" t="s">
        <v>44</v>
      </c>
      <c r="E1275">
        <v>6</v>
      </c>
      <c r="I1275">
        <v>0</v>
      </c>
      <c r="J1275" s="1">
        <v>45617</v>
      </c>
      <c r="K1275" t="s">
        <v>17</v>
      </c>
      <c r="L1275" t="s">
        <v>25</v>
      </c>
      <c r="M1275">
        <v>1125.71</v>
      </c>
    </row>
    <row r="1276" spans="1:13">
      <c r="A1276">
        <v>2692</v>
      </c>
      <c r="B1276" t="s">
        <v>19</v>
      </c>
      <c r="C1276" t="s">
        <v>14</v>
      </c>
      <c r="D1276" t="s">
        <v>44</v>
      </c>
      <c r="E1276" t="s">
        <v>32</v>
      </c>
      <c r="H1276">
        <v>0.47</v>
      </c>
      <c r="I1276">
        <v>0</v>
      </c>
      <c r="J1276" s="1">
        <v>45445</v>
      </c>
      <c r="K1276" t="s">
        <v>17</v>
      </c>
      <c r="L1276" t="s">
        <v>36</v>
      </c>
      <c r="M1276">
        <v>2528.27</v>
      </c>
    </row>
    <row r="1277" spans="1:13">
      <c r="A1277">
        <v>2694</v>
      </c>
      <c r="B1277" t="s">
        <v>19</v>
      </c>
      <c r="C1277" t="s">
        <v>14</v>
      </c>
      <c r="D1277" t="s">
        <v>44</v>
      </c>
      <c r="E1277" t="s">
        <v>16</v>
      </c>
      <c r="I1277">
        <v>0</v>
      </c>
      <c r="J1277" s="1">
        <v>45498</v>
      </c>
      <c r="K1277" t="s">
        <v>17</v>
      </c>
      <c r="L1277" t="s">
        <v>40</v>
      </c>
      <c r="M1277">
        <v>-249.45</v>
      </c>
    </row>
    <row r="1278" spans="1:13">
      <c r="A1278">
        <v>2700</v>
      </c>
      <c r="B1278" t="s">
        <v>13</v>
      </c>
      <c r="C1278" t="s">
        <v>14</v>
      </c>
      <c r="D1278" t="s">
        <v>44</v>
      </c>
      <c r="E1278" t="s">
        <v>32</v>
      </c>
      <c r="F1278">
        <v>0</v>
      </c>
      <c r="H1278">
        <v>0.48</v>
      </c>
      <c r="I1278">
        <v>0</v>
      </c>
      <c r="J1278" s="1">
        <v>45849</v>
      </c>
      <c r="K1278" t="s">
        <v>22</v>
      </c>
      <c r="L1278" t="s">
        <v>18</v>
      </c>
      <c r="M1278">
        <v>1423.83</v>
      </c>
    </row>
    <row r="1279" spans="1:13">
      <c r="A1279">
        <v>2719</v>
      </c>
      <c r="B1279" t="s">
        <v>19</v>
      </c>
      <c r="C1279" t="s">
        <v>14</v>
      </c>
      <c r="D1279" t="s">
        <v>44</v>
      </c>
      <c r="G1279">
        <v>4819.76</v>
      </c>
      <c r="I1279">
        <v>0</v>
      </c>
      <c r="J1279" s="1">
        <v>45373</v>
      </c>
      <c r="K1279" t="s">
        <v>22</v>
      </c>
      <c r="L1279" t="s">
        <v>43</v>
      </c>
      <c r="M1279">
        <v>2066.12</v>
      </c>
    </row>
    <row r="1280" spans="1:13">
      <c r="A1280">
        <v>2780</v>
      </c>
      <c r="B1280" t="s">
        <v>35</v>
      </c>
      <c r="C1280" t="s">
        <v>14</v>
      </c>
      <c r="D1280" t="s">
        <v>44</v>
      </c>
      <c r="E1280">
        <v>6</v>
      </c>
      <c r="F1280">
        <v>1</v>
      </c>
      <c r="G1280">
        <v>4308.75</v>
      </c>
      <c r="H1280">
        <v>0.32</v>
      </c>
      <c r="I1280">
        <v>2929.95</v>
      </c>
      <c r="K1280" t="s">
        <v>17</v>
      </c>
      <c r="L1280" t="s">
        <v>37</v>
      </c>
      <c r="M1280">
        <v>799.35</v>
      </c>
    </row>
    <row r="1281" spans="1:13">
      <c r="A1281">
        <v>2781</v>
      </c>
      <c r="B1281" t="s">
        <v>35</v>
      </c>
      <c r="C1281" t="s">
        <v>14</v>
      </c>
      <c r="D1281" t="s">
        <v>44</v>
      </c>
      <c r="E1281">
        <v>12</v>
      </c>
      <c r="F1281">
        <v>1</v>
      </c>
      <c r="G1281">
        <v>6546.59</v>
      </c>
      <c r="H1281">
        <v>0.68</v>
      </c>
      <c r="I1281">
        <v>2094.91</v>
      </c>
      <c r="J1281" s="1">
        <v>45172</v>
      </c>
      <c r="K1281" t="s">
        <v>22</v>
      </c>
      <c r="L1281" t="s">
        <v>36</v>
      </c>
      <c r="M1281">
        <v>1504.31</v>
      </c>
    </row>
    <row r="1282" spans="1:13">
      <c r="A1282">
        <v>2787</v>
      </c>
      <c r="B1282" t="s">
        <v>13</v>
      </c>
      <c r="C1282" t="s">
        <v>14</v>
      </c>
      <c r="D1282" t="s">
        <v>44</v>
      </c>
      <c r="E1282">
        <v>12</v>
      </c>
      <c r="F1282">
        <v>3</v>
      </c>
      <c r="G1282">
        <v>3440.88</v>
      </c>
      <c r="I1282">
        <v>0</v>
      </c>
      <c r="J1282" s="1">
        <v>45535</v>
      </c>
      <c r="K1282" t="s">
        <v>17</v>
      </c>
      <c r="L1282" t="s">
        <v>29</v>
      </c>
      <c r="M1282">
        <v>22.93</v>
      </c>
    </row>
    <row r="1283" spans="1:13">
      <c r="A1283">
        <v>2791</v>
      </c>
      <c r="B1283" t="s">
        <v>13</v>
      </c>
      <c r="C1283" t="s">
        <v>14</v>
      </c>
      <c r="D1283" t="s">
        <v>44</v>
      </c>
      <c r="E1283" t="s">
        <v>16</v>
      </c>
      <c r="I1283">
        <v>0</v>
      </c>
      <c r="J1283" s="1">
        <v>45441</v>
      </c>
      <c r="K1283" t="s">
        <v>22</v>
      </c>
      <c r="L1283" t="s">
        <v>33</v>
      </c>
      <c r="M1283">
        <v>1194.43</v>
      </c>
    </row>
    <row r="1284" spans="1:13">
      <c r="A1284">
        <v>2847</v>
      </c>
      <c r="B1284" t="s">
        <v>35</v>
      </c>
      <c r="C1284" t="s">
        <v>14</v>
      </c>
      <c r="D1284" t="s">
        <v>44</v>
      </c>
      <c r="E1284" t="s">
        <v>32</v>
      </c>
      <c r="F1284">
        <v>0</v>
      </c>
      <c r="H1284">
        <v>0.16</v>
      </c>
      <c r="I1284">
        <v>0</v>
      </c>
      <c r="J1284" s="1">
        <v>45612</v>
      </c>
      <c r="K1284" t="s">
        <v>17</v>
      </c>
      <c r="L1284" t="s">
        <v>36</v>
      </c>
      <c r="M1284">
        <v>3988.85</v>
      </c>
    </row>
    <row r="1285" spans="1:13">
      <c r="A1285">
        <v>2863</v>
      </c>
      <c r="B1285" t="s">
        <v>19</v>
      </c>
      <c r="C1285" t="s">
        <v>14</v>
      </c>
      <c r="D1285" t="s">
        <v>44</v>
      </c>
      <c r="E1285">
        <v>6</v>
      </c>
      <c r="G1285">
        <v>8609.77</v>
      </c>
      <c r="I1285">
        <v>0</v>
      </c>
      <c r="J1285" s="1">
        <v>45619</v>
      </c>
      <c r="K1285" t="s">
        <v>22</v>
      </c>
      <c r="L1285" t="s">
        <v>29</v>
      </c>
      <c r="M1285">
        <v>-711.07</v>
      </c>
    </row>
    <row r="1286" spans="1:13">
      <c r="A1286">
        <v>2870</v>
      </c>
      <c r="B1286" t="s">
        <v>13</v>
      </c>
      <c r="C1286" t="s">
        <v>14</v>
      </c>
      <c r="D1286" t="s">
        <v>44</v>
      </c>
      <c r="E1286" t="s">
        <v>16</v>
      </c>
      <c r="F1286">
        <v>1</v>
      </c>
      <c r="G1286">
        <v>9633.68</v>
      </c>
      <c r="I1286">
        <v>0</v>
      </c>
      <c r="J1286" s="1">
        <v>45570</v>
      </c>
      <c r="K1286" t="s">
        <v>22</v>
      </c>
      <c r="L1286" t="s">
        <v>33</v>
      </c>
      <c r="M1286">
        <v>771.96</v>
      </c>
    </row>
    <row r="1287" spans="1:13">
      <c r="A1287">
        <v>2882</v>
      </c>
      <c r="B1287" t="s">
        <v>35</v>
      </c>
      <c r="C1287" t="s">
        <v>14</v>
      </c>
      <c r="D1287" t="s">
        <v>44</v>
      </c>
      <c r="E1287">
        <v>9</v>
      </c>
      <c r="F1287">
        <v>2</v>
      </c>
      <c r="H1287">
        <v>0.9</v>
      </c>
      <c r="I1287">
        <v>0</v>
      </c>
      <c r="K1287" t="s">
        <v>22</v>
      </c>
      <c r="L1287" t="s">
        <v>43</v>
      </c>
      <c r="M1287">
        <v>-127.44</v>
      </c>
    </row>
    <row r="1288" spans="1:13">
      <c r="A1288">
        <v>2921</v>
      </c>
      <c r="B1288" t="s">
        <v>13</v>
      </c>
      <c r="C1288" t="s">
        <v>14</v>
      </c>
      <c r="D1288" t="s">
        <v>44</v>
      </c>
      <c r="E1288" t="s">
        <v>16</v>
      </c>
      <c r="G1288">
        <v>9092.33</v>
      </c>
      <c r="H1288">
        <v>0.39</v>
      </c>
      <c r="I1288">
        <v>0</v>
      </c>
      <c r="J1288" s="1">
        <v>45670</v>
      </c>
      <c r="K1288" t="s">
        <v>22</v>
      </c>
      <c r="L1288" t="s">
        <v>36</v>
      </c>
      <c r="M1288">
        <v>2826.57</v>
      </c>
    </row>
    <row r="1289" spans="1:13">
      <c r="A1289">
        <v>2923</v>
      </c>
      <c r="B1289" t="s">
        <v>19</v>
      </c>
      <c r="C1289" t="s">
        <v>14</v>
      </c>
      <c r="D1289" t="s">
        <v>44</v>
      </c>
      <c r="E1289" t="s">
        <v>32</v>
      </c>
      <c r="G1289">
        <v>6991.93</v>
      </c>
      <c r="I1289">
        <v>0</v>
      </c>
      <c r="K1289" t="s">
        <v>17</v>
      </c>
      <c r="L1289" t="s">
        <v>25</v>
      </c>
      <c r="M1289">
        <v>-371.76</v>
      </c>
    </row>
    <row r="1290" spans="1:13">
      <c r="A1290">
        <v>2937</v>
      </c>
      <c r="B1290" t="s">
        <v>19</v>
      </c>
      <c r="C1290" t="s">
        <v>14</v>
      </c>
      <c r="D1290" t="s">
        <v>44</v>
      </c>
      <c r="E1290">
        <v>8</v>
      </c>
      <c r="H1290">
        <v>1.25</v>
      </c>
      <c r="I1290">
        <v>0</v>
      </c>
      <c r="K1290" t="s">
        <v>17</v>
      </c>
      <c r="L1290" t="s">
        <v>33</v>
      </c>
      <c r="M1290">
        <v>1558.24</v>
      </c>
    </row>
    <row r="1291" spans="1:13">
      <c r="A1291">
        <v>2049</v>
      </c>
      <c r="B1291" t="s">
        <v>35</v>
      </c>
      <c r="C1291" t="s">
        <v>14</v>
      </c>
      <c r="D1291" t="s">
        <v>44</v>
      </c>
      <c r="E1291" t="s">
        <v>16</v>
      </c>
      <c r="F1291">
        <v>2</v>
      </c>
      <c r="H1291">
        <v>1.08</v>
      </c>
      <c r="I1291">
        <v>0</v>
      </c>
      <c r="J1291" s="1">
        <v>45630</v>
      </c>
      <c r="K1291" t="s">
        <v>17</v>
      </c>
      <c r="L1291" t="s">
        <v>36</v>
      </c>
      <c r="M1291">
        <v>-400.59</v>
      </c>
    </row>
    <row r="1292" spans="1:13">
      <c r="A1292">
        <v>2965</v>
      </c>
      <c r="B1292" t="s">
        <v>35</v>
      </c>
      <c r="C1292" t="s">
        <v>14</v>
      </c>
      <c r="D1292" t="s">
        <v>44</v>
      </c>
      <c r="E1292" t="s">
        <v>32</v>
      </c>
      <c r="G1292">
        <v>2171.48</v>
      </c>
      <c r="I1292">
        <v>0</v>
      </c>
      <c r="J1292" s="1">
        <v>45775</v>
      </c>
      <c r="K1292" t="s">
        <v>22</v>
      </c>
      <c r="L1292" t="s">
        <v>18</v>
      </c>
      <c r="M1292">
        <v>3079.48</v>
      </c>
    </row>
    <row r="1293" spans="1:13">
      <c r="A1293">
        <v>3051</v>
      </c>
      <c r="B1293" t="s">
        <v>35</v>
      </c>
      <c r="C1293" t="s">
        <v>14</v>
      </c>
      <c r="D1293" t="s">
        <v>44</v>
      </c>
      <c r="E1293" t="s">
        <v>16</v>
      </c>
      <c r="I1293">
        <v>0</v>
      </c>
      <c r="J1293" s="1">
        <v>45501</v>
      </c>
      <c r="K1293" t="s">
        <v>17</v>
      </c>
      <c r="L1293" t="s">
        <v>18</v>
      </c>
      <c r="M1293">
        <v>166.42</v>
      </c>
    </row>
    <row r="1294" spans="1:13">
      <c r="A1294">
        <v>3069</v>
      </c>
      <c r="B1294" t="s">
        <v>35</v>
      </c>
      <c r="C1294" t="s">
        <v>14</v>
      </c>
      <c r="D1294" t="s">
        <v>44</v>
      </c>
      <c r="E1294" t="s">
        <v>28</v>
      </c>
      <c r="F1294">
        <v>1</v>
      </c>
      <c r="H1294">
        <v>1.23</v>
      </c>
      <c r="I1294">
        <v>0</v>
      </c>
      <c r="J1294" s="1">
        <v>45760</v>
      </c>
      <c r="K1294" t="s">
        <v>17</v>
      </c>
      <c r="L1294" t="s">
        <v>23</v>
      </c>
      <c r="M1294">
        <v>-6.91</v>
      </c>
    </row>
    <row r="1295" spans="1:13">
      <c r="A1295">
        <v>3082</v>
      </c>
      <c r="B1295" t="s">
        <v>35</v>
      </c>
      <c r="C1295" t="s">
        <v>14</v>
      </c>
      <c r="D1295" t="s">
        <v>44</v>
      </c>
      <c r="E1295" t="s">
        <v>28</v>
      </c>
      <c r="F1295">
        <v>-1</v>
      </c>
      <c r="I1295">
        <v>0</v>
      </c>
      <c r="J1295" s="1">
        <v>45515</v>
      </c>
      <c r="K1295" t="s">
        <v>17</v>
      </c>
      <c r="L1295" t="s">
        <v>33</v>
      </c>
      <c r="M1295">
        <v>-65.959999999999994</v>
      </c>
    </row>
    <row r="1296" spans="1:13">
      <c r="A1296">
        <v>3092</v>
      </c>
      <c r="B1296" t="s">
        <v>13</v>
      </c>
      <c r="C1296" t="s">
        <v>14</v>
      </c>
      <c r="D1296" t="s">
        <v>44</v>
      </c>
      <c r="E1296" t="s">
        <v>28</v>
      </c>
      <c r="G1296">
        <v>3005.37</v>
      </c>
      <c r="I1296">
        <v>0</v>
      </c>
      <c r="J1296" s="1">
        <v>45725</v>
      </c>
      <c r="K1296" t="s">
        <v>22</v>
      </c>
      <c r="L1296" t="s">
        <v>43</v>
      </c>
      <c r="M1296">
        <v>-288.77</v>
      </c>
    </row>
    <row r="1297" spans="1:13">
      <c r="A1297">
        <v>3172</v>
      </c>
      <c r="B1297" t="s">
        <v>35</v>
      </c>
      <c r="C1297" t="s">
        <v>14</v>
      </c>
      <c r="D1297" t="s">
        <v>44</v>
      </c>
      <c r="E1297">
        <v>9</v>
      </c>
      <c r="F1297">
        <v>-1</v>
      </c>
      <c r="H1297">
        <v>0.39</v>
      </c>
      <c r="I1297">
        <v>0</v>
      </c>
      <c r="J1297" s="1">
        <v>45244</v>
      </c>
      <c r="K1297" t="s">
        <v>22</v>
      </c>
      <c r="L1297" t="s">
        <v>29</v>
      </c>
      <c r="M1297">
        <v>1877.19</v>
      </c>
    </row>
    <row r="1298" spans="1:13">
      <c r="A1298">
        <v>3197</v>
      </c>
      <c r="B1298" t="s">
        <v>35</v>
      </c>
      <c r="C1298" t="s">
        <v>14</v>
      </c>
      <c r="D1298" t="s">
        <v>44</v>
      </c>
      <c r="E1298" t="s">
        <v>16</v>
      </c>
      <c r="F1298">
        <v>-1</v>
      </c>
      <c r="I1298">
        <v>0</v>
      </c>
      <c r="K1298" t="s">
        <v>17</v>
      </c>
      <c r="L1298" t="s">
        <v>33</v>
      </c>
      <c r="M1298">
        <v>751.76</v>
      </c>
    </row>
    <row r="1299" spans="1:13">
      <c r="A1299">
        <v>3208</v>
      </c>
      <c r="B1299" t="s">
        <v>13</v>
      </c>
      <c r="C1299" t="s">
        <v>14</v>
      </c>
      <c r="D1299" t="s">
        <v>44</v>
      </c>
      <c r="F1299">
        <v>0</v>
      </c>
      <c r="H1299">
        <v>0.97</v>
      </c>
      <c r="I1299">
        <v>0</v>
      </c>
      <c r="J1299" s="1">
        <v>45759</v>
      </c>
      <c r="K1299" t="s">
        <v>22</v>
      </c>
      <c r="L1299" t="s">
        <v>25</v>
      </c>
      <c r="M1299">
        <v>2190.7199999999998</v>
      </c>
    </row>
    <row r="1300" spans="1:13">
      <c r="A1300">
        <v>3244</v>
      </c>
      <c r="B1300" t="s">
        <v>19</v>
      </c>
      <c r="C1300" t="s">
        <v>14</v>
      </c>
      <c r="D1300" t="s">
        <v>44</v>
      </c>
      <c r="E1300" t="s">
        <v>16</v>
      </c>
      <c r="F1300">
        <v>0</v>
      </c>
      <c r="I1300">
        <v>0</v>
      </c>
      <c r="J1300" s="1">
        <v>45729</v>
      </c>
      <c r="K1300" t="s">
        <v>17</v>
      </c>
      <c r="L1300" t="s">
        <v>40</v>
      </c>
      <c r="M1300">
        <v>1750.18</v>
      </c>
    </row>
    <row r="1301" spans="1:13">
      <c r="A1301">
        <v>3264</v>
      </c>
      <c r="B1301" t="s">
        <v>35</v>
      </c>
      <c r="C1301" t="s">
        <v>14</v>
      </c>
      <c r="D1301" t="s">
        <v>44</v>
      </c>
      <c r="F1301">
        <v>2</v>
      </c>
      <c r="H1301">
        <v>0.13</v>
      </c>
      <c r="I1301">
        <v>0</v>
      </c>
      <c r="J1301" s="1">
        <v>45816</v>
      </c>
      <c r="K1301" t="s">
        <v>17</v>
      </c>
      <c r="L1301" t="s">
        <v>36</v>
      </c>
      <c r="M1301">
        <v>-992.25</v>
      </c>
    </row>
    <row r="1302" spans="1:13">
      <c r="A1302">
        <v>3285</v>
      </c>
      <c r="B1302" t="s">
        <v>35</v>
      </c>
      <c r="C1302" t="s">
        <v>14</v>
      </c>
      <c r="D1302" t="s">
        <v>44</v>
      </c>
      <c r="E1302" t="s">
        <v>32</v>
      </c>
      <c r="F1302">
        <v>4</v>
      </c>
      <c r="I1302">
        <v>0</v>
      </c>
      <c r="J1302" s="1">
        <v>45570</v>
      </c>
      <c r="K1302" t="s">
        <v>17</v>
      </c>
      <c r="L1302" t="s">
        <v>37</v>
      </c>
      <c r="M1302">
        <v>-401.38</v>
      </c>
    </row>
    <row r="1303" spans="1:13">
      <c r="A1303">
        <v>3289</v>
      </c>
      <c r="B1303" t="s">
        <v>35</v>
      </c>
      <c r="C1303" t="s">
        <v>14</v>
      </c>
      <c r="D1303" t="s">
        <v>44</v>
      </c>
      <c r="E1303" t="s">
        <v>16</v>
      </c>
      <c r="F1303">
        <v>-1</v>
      </c>
      <c r="I1303">
        <v>0</v>
      </c>
      <c r="J1303" s="1">
        <v>45548</v>
      </c>
      <c r="K1303" t="s">
        <v>17</v>
      </c>
      <c r="L1303" t="s">
        <v>29</v>
      </c>
      <c r="M1303">
        <v>-878.7</v>
      </c>
    </row>
    <row r="1304" spans="1:13">
      <c r="A1304">
        <v>3292</v>
      </c>
      <c r="B1304" t="s">
        <v>19</v>
      </c>
      <c r="C1304" t="s">
        <v>14</v>
      </c>
      <c r="D1304" t="s">
        <v>44</v>
      </c>
      <c r="E1304" t="s">
        <v>16</v>
      </c>
      <c r="I1304">
        <v>0</v>
      </c>
      <c r="J1304" s="1">
        <v>45800</v>
      </c>
      <c r="K1304" t="s">
        <v>17</v>
      </c>
      <c r="L1304" t="s">
        <v>23</v>
      </c>
      <c r="M1304">
        <v>2299.04</v>
      </c>
    </row>
    <row r="1305" spans="1:13">
      <c r="A1305">
        <v>3315</v>
      </c>
      <c r="B1305" t="s">
        <v>19</v>
      </c>
      <c r="C1305" t="s">
        <v>14</v>
      </c>
      <c r="D1305" t="s">
        <v>44</v>
      </c>
      <c r="E1305" t="s">
        <v>32</v>
      </c>
      <c r="I1305">
        <v>0</v>
      </c>
      <c r="K1305" t="s">
        <v>22</v>
      </c>
      <c r="L1305" t="s">
        <v>36</v>
      </c>
      <c r="M1305">
        <v>1345.26</v>
      </c>
    </row>
    <row r="1306" spans="1:13">
      <c r="A1306">
        <v>3322</v>
      </c>
      <c r="B1306" t="s">
        <v>35</v>
      </c>
      <c r="C1306" t="s">
        <v>14</v>
      </c>
      <c r="D1306" t="s">
        <v>44</v>
      </c>
      <c r="E1306" t="s">
        <v>16</v>
      </c>
      <c r="I1306">
        <v>0</v>
      </c>
      <c r="J1306" s="1">
        <v>45166</v>
      </c>
      <c r="K1306" t="s">
        <v>17</v>
      </c>
      <c r="L1306" t="s">
        <v>37</v>
      </c>
      <c r="M1306">
        <v>864.55</v>
      </c>
    </row>
    <row r="1307" spans="1:13">
      <c r="A1307">
        <v>3330</v>
      </c>
      <c r="B1307" t="s">
        <v>19</v>
      </c>
      <c r="C1307" t="s">
        <v>14</v>
      </c>
      <c r="D1307" t="s">
        <v>44</v>
      </c>
      <c r="E1307" t="s">
        <v>16</v>
      </c>
      <c r="F1307">
        <v>-1</v>
      </c>
      <c r="H1307">
        <v>0.85</v>
      </c>
      <c r="I1307">
        <v>0</v>
      </c>
      <c r="K1307" t="s">
        <v>17</v>
      </c>
      <c r="L1307" t="s">
        <v>43</v>
      </c>
      <c r="M1307">
        <v>1714.75</v>
      </c>
    </row>
    <row r="1308" spans="1:13">
      <c r="A1308">
        <v>3341</v>
      </c>
      <c r="B1308" t="s">
        <v>13</v>
      </c>
      <c r="C1308" t="s">
        <v>14</v>
      </c>
      <c r="D1308" t="s">
        <v>44</v>
      </c>
      <c r="E1308">
        <v>8</v>
      </c>
      <c r="F1308">
        <v>3</v>
      </c>
      <c r="G1308">
        <v>8387.99</v>
      </c>
      <c r="I1308">
        <v>0</v>
      </c>
      <c r="J1308" s="1">
        <v>45374</v>
      </c>
      <c r="K1308" t="s">
        <v>17</v>
      </c>
      <c r="L1308" t="s">
        <v>36</v>
      </c>
      <c r="M1308">
        <v>1693.41</v>
      </c>
    </row>
    <row r="1309" spans="1:13">
      <c r="A1309">
        <v>3360</v>
      </c>
      <c r="B1309" t="s">
        <v>19</v>
      </c>
      <c r="C1309" t="s">
        <v>14</v>
      </c>
      <c r="D1309" t="s">
        <v>44</v>
      </c>
      <c r="E1309" t="s">
        <v>16</v>
      </c>
      <c r="F1309">
        <v>4</v>
      </c>
      <c r="H1309">
        <v>0.06</v>
      </c>
      <c r="I1309">
        <v>0</v>
      </c>
      <c r="J1309" s="1">
        <v>45504</v>
      </c>
      <c r="K1309" t="s">
        <v>17</v>
      </c>
      <c r="L1309" t="s">
        <v>36</v>
      </c>
      <c r="M1309">
        <v>304.12</v>
      </c>
    </row>
    <row r="1310" spans="1:13">
      <c r="A1310">
        <v>2029</v>
      </c>
      <c r="B1310" t="s">
        <v>13</v>
      </c>
      <c r="C1310" t="s">
        <v>14</v>
      </c>
      <c r="D1310" t="s">
        <v>44</v>
      </c>
      <c r="E1310" t="s">
        <v>28</v>
      </c>
      <c r="G1310">
        <v>6548.87</v>
      </c>
      <c r="H1310">
        <v>0.2</v>
      </c>
      <c r="I1310">
        <v>0</v>
      </c>
      <c r="J1310" s="1">
        <v>45616</v>
      </c>
      <c r="K1310" t="s">
        <v>17</v>
      </c>
      <c r="L1310" t="s">
        <v>43</v>
      </c>
      <c r="M1310">
        <v>3640.6</v>
      </c>
    </row>
    <row r="1311" spans="1:13">
      <c r="A1311">
        <v>3422</v>
      </c>
      <c r="B1311" t="s">
        <v>13</v>
      </c>
      <c r="C1311" t="s">
        <v>14</v>
      </c>
      <c r="D1311" t="s">
        <v>44</v>
      </c>
      <c r="E1311" t="s">
        <v>32</v>
      </c>
      <c r="G1311">
        <v>3197.01</v>
      </c>
      <c r="I1311">
        <v>0</v>
      </c>
      <c r="J1311" s="1">
        <v>45309</v>
      </c>
      <c r="K1311" t="s">
        <v>22</v>
      </c>
      <c r="L1311" t="s">
        <v>37</v>
      </c>
      <c r="M1311">
        <v>2432.7600000000002</v>
      </c>
    </row>
    <row r="1312" spans="1:13">
      <c r="A1312">
        <v>3431</v>
      </c>
      <c r="B1312" t="s">
        <v>19</v>
      </c>
      <c r="C1312" t="s">
        <v>14</v>
      </c>
      <c r="D1312" t="s">
        <v>44</v>
      </c>
      <c r="E1312" t="s">
        <v>28</v>
      </c>
      <c r="F1312">
        <v>-1</v>
      </c>
      <c r="H1312">
        <v>0.96</v>
      </c>
      <c r="I1312">
        <v>0</v>
      </c>
      <c r="J1312" s="1">
        <v>45566</v>
      </c>
      <c r="K1312" t="s">
        <v>22</v>
      </c>
      <c r="L1312" t="s">
        <v>33</v>
      </c>
      <c r="M1312">
        <v>3816.31</v>
      </c>
    </row>
    <row r="1313" spans="1:13">
      <c r="A1313">
        <v>3506</v>
      </c>
      <c r="B1313" t="s">
        <v>35</v>
      </c>
      <c r="C1313" t="s">
        <v>14</v>
      </c>
      <c r="D1313" t="s">
        <v>44</v>
      </c>
      <c r="E1313" t="s">
        <v>28</v>
      </c>
      <c r="F1313">
        <v>0</v>
      </c>
      <c r="G1313">
        <v>9701.91</v>
      </c>
      <c r="H1313">
        <v>0.51</v>
      </c>
      <c r="I1313">
        <v>0</v>
      </c>
      <c r="K1313" t="s">
        <v>17</v>
      </c>
      <c r="L1313" t="s">
        <v>29</v>
      </c>
      <c r="M1313">
        <v>2393.61</v>
      </c>
    </row>
    <row r="1314" spans="1:13">
      <c r="A1314">
        <v>3596</v>
      </c>
      <c r="B1314" t="s">
        <v>35</v>
      </c>
      <c r="C1314" t="s">
        <v>14</v>
      </c>
      <c r="D1314" t="s">
        <v>44</v>
      </c>
      <c r="E1314">
        <v>8</v>
      </c>
      <c r="F1314">
        <v>2</v>
      </c>
      <c r="I1314">
        <v>0</v>
      </c>
      <c r="J1314" s="1">
        <v>45818</v>
      </c>
      <c r="K1314" t="s">
        <v>17</v>
      </c>
      <c r="L1314" t="s">
        <v>29</v>
      </c>
      <c r="M1314">
        <v>-66.97</v>
      </c>
    </row>
    <row r="1315" spans="1:13">
      <c r="A1315">
        <v>3631</v>
      </c>
      <c r="B1315" t="s">
        <v>35</v>
      </c>
      <c r="C1315" t="s">
        <v>14</v>
      </c>
      <c r="D1315" t="s">
        <v>44</v>
      </c>
      <c r="E1315" t="s">
        <v>32</v>
      </c>
      <c r="G1315">
        <v>2855.37</v>
      </c>
      <c r="I1315">
        <v>0</v>
      </c>
      <c r="K1315" t="s">
        <v>22</v>
      </c>
      <c r="L1315" t="s">
        <v>18</v>
      </c>
      <c r="M1315">
        <v>185.49</v>
      </c>
    </row>
    <row r="1316" spans="1:13">
      <c r="A1316">
        <v>3640</v>
      </c>
      <c r="B1316" t="s">
        <v>35</v>
      </c>
      <c r="C1316" t="s">
        <v>14</v>
      </c>
      <c r="D1316" t="s">
        <v>44</v>
      </c>
      <c r="E1316" t="s">
        <v>16</v>
      </c>
      <c r="F1316">
        <v>0</v>
      </c>
      <c r="G1316">
        <v>5219.18</v>
      </c>
      <c r="I1316">
        <v>0</v>
      </c>
      <c r="J1316" s="1">
        <v>45775</v>
      </c>
      <c r="K1316" t="s">
        <v>17</v>
      </c>
      <c r="L1316" t="s">
        <v>33</v>
      </c>
      <c r="M1316">
        <v>309.64999999999998</v>
      </c>
    </row>
    <row r="1317" spans="1:13">
      <c r="A1317">
        <v>3642</v>
      </c>
      <c r="B1317" t="s">
        <v>35</v>
      </c>
      <c r="C1317" t="s">
        <v>14</v>
      </c>
      <c r="D1317" t="s">
        <v>44</v>
      </c>
      <c r="E1317" t="s">
        <v>32</v>
      </c>
      <c r="F1317">
        <v>-1</v>
      </c>
      <c r="I1317">
        <v>0</v>
      </c>
      <c r="K1317" t="s">
        <v>17</v>
      </c>
      <c r="L1317" t="s">
        <v>25</v>
      </c>
      <c r="M1317">
        <v>3617.85</v>
      </c>
    </row>
    <row r="1318" spans="1:13">
      <c r="A1318">
        <v>3643</v>
      </c>
      <c r="B1318" t="s">
        <v>13</v>
      </c>
      <c r="C1318" t="s">
        <v>14</v>
      </c>
      <c r="D1318" t="s">
        <v>44</v>
      </c>
      <c r="E1318">
        <v>10</v>
      </c>
      <c r="G1318">
        <v>9262.4500000000007</v>
      </c>
      <c r="H1318">
        <v>0.73</v>
      </c>
      <c r="I1318">
        <v>0</v>
      </c>
      <c r="K1318" t="s">
        <v>17</v>
      </c>
      <c r="L1318" t="s">
        <v>43</v>
      </c>
      <c r="M1318">
        <v>2037.13</v>
      </c>
    </row>
    <row r="1319" spans="1:13">
      <c r="A1319">
        <v>3654</v>
      </c>
      <c r="B1319" t="s">
        <v>19</v>
      </c>
      <c r="C1319" t="s">
        <v>14</v>
      </c>
      <c r="D1319" t="s">
        <v>44</v>
      </c>
      <c r="E1319" t="s">
        <v>28</v>
      </c>
      <c r="F1319">
        <v>3</v>
      </c>
      <c r="I1319">
        <v>0</v>
      </c>
      <c r="J1319" s="1">
        <v>45545</v>
      </c>
      <c r="K1319" t="s">
        <v>22</v>
      </c>
      <c r="L1319" t="s">
        <v>29</v>
      </c>
      <c r="M1319">
        <v>2395.7399999999998</v>
      </c>
    </row>
    <row r="1320" spans="1:13">
      <c r="A1320">
        <v>3701</v>
      </c>
      <c r="B1320" t="s">
        <v>35</v>
      </c>
      <c r="C1320" t="s">
        <v>14</v>
      </c>
      <c r="D1320" t="s">
        <v>44</v>
      </c>
      <c r="E1320" t="s">
        <v>28</v>
      </c>
      <c r="G1320">
        <v>9459.94</v>
      </c>
      <c r="H1320">
        <v>0.57999999999999996</v>
      </c>
      <c r="I1320">
        <v>0</v>
      </c>
      <c r="K1320" t="s">
        <v>17</v>
      </c>
      <c r="L1320" t="s">
        <v>18</v>
      </c>
      <c r="M1320">
        <v>-463.88</v>
      </c>
    </row>
    <row r="1321" spans="1:13">
      <c r="A1321">
        <v>3705</v>
      </c>
      <c r="B1321" t="s">
        <v>13</v>
      </c>
      <c r="C1321" t="s">
        <v>14</v>
      </c>
      <c r="D1321" t="s">
        <v>44</v>
      </c>
      <c r="E1321">
        <v>6</v>
      </c>
      <c r="G1321">
        <v>5644.1</v>
      </c>
      <c r="H1321">
        <v>0.09</v>
      </c>
      <c r="I1321">
        <v>0</v>
      </c>
      <c r="J1321" s="1">
        <v>45546</v>
      </c>
      <c r="K1321" t="s">
        <v>17</v>
      </c>
      <c r="L1321" t="s">
        <v>40</v>
      </c>
      <c r="M1321">
        <v>3860.78</v>
      </c>
    </row>
    <row r="1322" spans="1:13">
      <c r="A1322">
        <v>3728</v>
      </c>
      <c r="B1322" t="s">
        <v>35</v>
      </c>
      <c r="C1322" t="s">
        <v>14</v>
      </c>
      <c r="D1322" t="s">
        <v>44</v>
      </c>
      <c r="E1322">
        <v>7</v>
      </c>
      <c r="I1322">
        <v>0</v>
      </c>
      <c r="K1322" t="s">
        <v>17</v>
      </c>
      <c r="L1322" t="s">
        <v>18</v>
      </c>
      <c r="M1322">
        <v>1376.74</v>
      </c>
    </row>
    <row r="1323" spans="1:13">
      <c r="A1323">
        <v>2016</v>
      </c>
      <c r="B1323" t="s">
        <v>19</v>
      </c>
      <c r="C1323" t="s">
        <v>14</v>
      </c>
      <c r="D1323" t="s">
        <v>44</v>
      </c>
      <c r="F1323">
        <v>2</v>
      </c>
      <c r="I1323">
        <v>0</v>
      </c>
      <c r="J1323" s="1">
        <v>45366</v>
      </c>
      <c r="K1323" t="s">
        <v>22</v>
      </c>
      <c r="L1323" t="s">
        <v>33</v>
      </c>
      <c r="M1323">
        <v>-263.86</v>
      </c>
    </row>
    <row r="1324" spans="1:13">
      <c r="A1324">
        <v>3750</v>
      </c>
      <c r="B1324" t="s">
        <v>13</v>
      </c>
      <c r="C1324" t="s">
        <v>14</v>
      </c>
      <c r="D1324" t="s">
        <v>44</v>
      </c>
      <c r="E1324">
        <v>7</v>
      </c>
      <c r="F1324">
        <v>-1</v>
      </c>
      <c r="I1324">
        <v>0</v>
      </c>
      <c r="J1324" s="1">
        <v>45647</v>
      </c>
      <c r="K1324" t="s">
        <v>22</v>
      </c>
      <c r="L1324" t="s">
        <v>18</v>
      </c>
      <c r="M1324">
        <v>1566.16</v>
      </c>
    </row>
    <row r="1325" spans="1:13">
      <c r="A1325">
        <v>3757</v>
      </c>
      <c r="B1325" t="s">
        <v>35</v>
      </c>
      <c r="C1325" t="s">
        <v>14</v>
      </c>
      <c r="D1325" t="s">
        <v>44</v>
      </c>
      <c r="I1325">
        <v>0</v>
      </c>
      <c r="J1325" s="1">
        <v>45455</v>
      </c>
      <c r="K1325" t="s">
        <v>22</v>
      </c>
      <c r="L1325" t="s">
        <v>40</v>
      </c>
      <c r="M1325">
        <v>-106.88</v>
      </c>
    </row>
    <row r="1326" spans="1:13">
      <c r="A1326">
        <v>3766</v>
      </c>
      <c r="B1326" t="s">
        <v>19</v>
      </c>
      <c r="C1326" t="s">
        <v>14</v>
      </c>
      <c r="D1326" t="s">
        <v>44</v>
      </c>
      <c r="I1326">
        <v>0</v>
      </c>
      <c r="K1326" t="s">
        <v>17</v>
      </c>
      <c r="L1326" t="s">
        <v>29</v>
      </c>
      <c r="M1326">
        <v>1979.8</v>
      </c>
    </row>
    <row r="1327" spans="1:13">
      <c r="A1327">
        <v>3844</v>
      </c>
      <c r="B1327" t="s">
        <v>19</v>
      </c>
      <c r="C1327" t="s">
        <v>14</v>
      </c>
      <c r="D1327" t="s">
        <v>44</v>
      </c>
      <c r="E1327" t="s">
        <v>16</v>
      </c>
      <c r="F1327">
        <v>1</v>
      </c>
      <c r="H1327">
        <v>0.32</v>
      </c>
      <c r="I1327">
        <v>0</v>
      </c>
      <c r="J1327" s="1">
        <v>45533</v>
      </c>
      <c r="K1327" t="s">
        <v>17</v>
      </c>
      <c r="L1327" t="s">
        <v>25</v>
      </c>
      <c r="M1327">
        <v>1073.8</v>
      </c>
    </row>
    <row r="1328" spans="1:13">
      <c r="A1328">
        <v>3849</v>
      </c>
      <c r="B1328" t="s">
        <v>35</v>
      </c>
      <c r="C1328" t="s">
        <v>14</v>
      </c>
      <c r="D1328" t="s">
        <v>44</v>
      </c>
      <c r="E1328" t="s">
        <v>32</v>
      </c>
      <c r="F1328">
        <v>1</v>
      </c>
      <c r="I1328">
        <v>0</v>
      </c>
      <c r="K1328" t="s">
        <v>17</v>
      </c>
      <c r="L1328" t="s">
        <v>29</v>
      </c>
      <c r="M1328">
        <v>-671.09</v>
      </c>
    </row>
    <row r="1329" spans="1:13">
      <c r="A1329">
        <v>3885</v>
      </c>
      <c r="B1329" t="s">
        <v>35</v>
      </c>
      <c r="C1329" t="s">
        <v>14</v>
      </c>
      <c r="D1329" t="s">
        <v>44</v>
      </c>
      <c r="E1329" t="s">
        <v>32</v>
      </c>
      <c r="F1329">
        <v>2</v>
      </c>
      <c r="I1329">
        <v>0</v>
      </c>
      <c r="J1329" s="1">
        <v>45606</v>
      </c>
      <c r="K1329" t="s">
        <v>17</v>
      </c>
      <c r="L1329" t="s">
        <v>18</v>
      </c>
      <c r="M1329">
        <v>-512.97</v>
      </c>
    </row>
    <row r="1330" spans="1:13">
      <c r="A1330">
        <v>3944</v>
      </c>
      <c r="B1330" t="s">
        <v>35</v>
      </c>
      <c r="C1330" t="s">
        <v>14</v>
      </c>
      <c r="D1330" t="s">
        <v>44</v>
      </c>
      <c r="H1330">
        <v>0.04</v>
      </c>
      <c r="I1330">
        <v>0</v>
      </c>
      <c r="J1330" s="1">
        <v>45577</v>
      </c>
      <c r="K1330" t="s">
        <v>17</v>
      </c>
      <c r="L1330" t="s">
        <v>36</v>
      </c>
      <c r="M1330">
        <v>-151.58000000000001</v>
      </c>
    </row>
    <row r="1331" spans="1:13">
      <c r="A1331">
        <v>3966</v>
      </c>
      <c r="B1331" t="s">
        <v>13</v>
      </c>
      <c r="C1331" t="s">
        <v>14</v>
      </c>
      <c r="D1331" t="s">
        <v>44</v>
      </c>
      <c r="E1331">
        <v>7</v>
      </c>
      <c r="I1331">
        <v>0</v>
      </c>
      <c r="K1331" t="s">
        <v>22</v>
      </c>
      <c r="L1331" t="s">
        <v>25</v>
      </c>
      <c r="M1331">
        <v>2072.67</v>
      </c>
    </row>
    <row r="1332" spans="1:13">
      <c r="A1332">
        <v>3971</v>
      </c>
      <c r="B1332" t="s">
        <v>13</v>
      </c>
      <c r="C1332" t="s">
        <v>14</v>
      </c>
      <c r="D1332" t="s">
        <v>44</v>
      </c>
      <c r="E1332">
        <v>6</v>
      </c>
      <c r="H1332">
        <v>0.95</v>
      </c>
      <c r="I1332">
        <v>0</v>
      </c>
      <c r="J1332" s="1">
        <v>45699</v>
      </c>
      <c r="K1332" t="s">
        <v>22</v>
      </c>
      <c r="L1332" t="s">
        <v>18</v>
      </c>
      <c r="M1332">
        <v>3840.73</v>
      </c>
    </row>
    <row r="1333" spans="1:13">
      <c r="A1333">
        <v>3989</v>
      </c>
      <c r="B1333" t="s">
        <v>35</v>
      </c>
      <c r="C1333" t="s">
        <v>14</v>
      </c>
      <c r="D1333" t="s">
        <v>44</v>
      </c>
      <c r="E1333" t="s">
        <v>28</v>
      </c>
      <c r="F1333">
        <v>-1</v>
      </c>
      <c r="I1333">
        <v>0</v>
      </c>
      <c r="J1333" s="1">
        <v>45585</v>
      </c>
      <c r="K1333" t="s">
        <v>17</v>
      </c>
      <c r="L1333" t="s">
        <v>18</v>
      </c>
      <c r="M1333">
        <v>1005.26</v>
      </c>
    </row>
    <row r="1334" spans="1:13">
      <c r="A1334">
        <v>4005</v>
      </c>
      <c r="B1334" t="s">
        <v>13</v>
      </c>
      <c r="C1334" t="s">
        <v>14</v>
      </c>
      <c r="D1334" t="s">
        <v>44</v>
      </c>
      <c r="E1334" t="s">
        <v>16</v>
      </c>
      <c r="G1334">
        <v>3730.58</v>
      </c>
      <c r="I1334">
        <v>0</v>
      </c>
      <c r="J1334" s="1">
        <v>45626</v>
      </c>
      <c r="K1334" t="s">
        <v>17</v>
      </c>
      <c r="L1334" t="s">
        <v>33</v>
      </c>
      <c r="M1334">
        <v>1784.38</v>
      </c>
    </row>
    <row r="1335" spans="1:13">
      <c r="A1335">
        <v>4017</v>
      </c>
      <c r="B1335" t="s">
        <v>13</v>
      </c>
      <c r="C1335" t="s">
        <v>14</v>
      </c>
      <c r="D1335" t="s">
        <v>44</v>
      </c>
      <c r="E1335" t="s">
        <v>32</v>
      </c>
      <c r="G1335">
        <v>9229.7000000000007</v>
      </c>
      <c r="I1335">
        <v>0</v>
      </c>
      <c r="J1335" s="1">
        <v>45736</v>
      </c>
      <c r="K1335" t="s">
        <v>17</v>
      </c>
      <c r="L1335" t="s">
        <v>25</v>
      </c>
      <c r="M1335">
        <v>1178.0999999999999</v>
      </c>
    </row>
    <row r="1336" spans="1:13">
      <c r="A1336">
        <v>4022</v>
      </c>
      <c r="B1336" t="s">
        <v>13</v>
      </c>
      <c r="C1336" t="s">
        <v>14</v>
      </c>
      <c r="D1336" t="s">
        <v>44</v>
      </c>
      <c r="E1336" t="s">
        <v>28</v>
      </c>
      <c r="I1336">
        <v>0</v>
      </c>
      <c r="J1336" s="1">
        <v>45647</v>
      </c>
      <c r="K1336" t="s">
        <v>17</v>
      </c>
      <c r="L1336" t="s">
        <v>18</v>
      </c>
      <c r="M1336">
        <v>2380.63</v>
      </c>
    </row>
    <row r="1337" spans="1:13">
      <c r="A1337">
        <v>4024</v>
      </c>
      <c r="B1337" t="s">
        <v>35</v>
      </c>
      <c r="C1337" t="s">
        <v>14</v>
      </c>
      <c r="D1337" t="s">
        <v>44</v>
      </c>
      <c r="E1337" t="s">
        <v>16</v>
      </c>
      <c r="F1337">
        <v>0</v>
      </c>
      <c r="I1337">
        <v>0</v>
      </c>
      <c r="J1337" s="1">
        <v>45533</v>
      </c>
      <c r="K1337" t="s">
        <v>22</v>
      </c>
      <c r="L1337" t="s">
        <v>18</v>
      </c>
      <c r="M1337">
        <v>-738.85</v>
      </c>
    </row>
    <row r="1338" spans="1:13">
      <c r="A1338">
        <v>2041</v>
      </c>
      <c r="B1338" t="s">
        <v>35</v>
      </c>
      <c r="C1338" t="s">
        <v>14</v>
      </c>
      <c r="D1338" t="s">
        <v>44</v>
      </c>
      <c r="E1338">
        <v>12</v>
      </c>
      <c r="H1338">
        <v>0.35</v>
      </c>
      <c r="I1338">
        <v>0</v>
      </c>
      <c r="J1338" s="1">
        <v>45843</v>
      </c>
      <c r="K1338" t="s">
        <v>17</v>
      </c>
      <c r="L1338" t="s">
        <v>37</v>
      </c>
      <c r="M1338">
        <v>1727.5</v>
      </c>
    </row>
    <row r="1339" spans="1:13">
      <c r="A1339">
        <v>4051</v>
      </c>
      <c r="B1339" t="s">
        <v>13</v>
      </c>
      <c r="C1339" t="s">
        <v>14</v>
      </c>
      <c r="D1339" t="s">
        <v>44</v>
      </c>
      <c r="G1339">
        <v>7986.76</v>
      </c>
      <c r="I1339">
        <v>0</v>
      </c>
      <c r="J1339" s="1">
        <v>45576</v>
      </c>
      <c r="K1339" t="s">
        <v>17</v>
      </c>
      <c r="L1339" t="s">
        <v>37</v>
      </c>
      <c r="M1339">
        <v>944.54</v>
      </c>
    </row>
    <row r="1340" spans="1:13">
      <c r="A1340">
        <v>4110</v>
      </c>
      <c r="B1340" t="s">
        <v>35</v>
      </c>
      <c r="C1340" t="s">
        <v>14</v>
      </c>
      <c r="D1340" t="s">
        <v>44</v>
      </c>
      <c r="E1340" t="s">
        <v>16</v>
      </c>
      <c r="F1340">
        <v>2</v>
      </c>
      <c r="H1340">
        <v>0.41</v>
      </c>
      <c r="I1340">
        <v>0</v>
      </c>
      <c r="J1340" s="1">
        <v>45530</v>
      </c>
      <c r="K1340" t="s">
        <v>22</v>
      </c>
      <c r="L1340" t="s">
        <v>37</v>
      </c>
      <c r="M1340">
        <v>3387.91</v>
      </c>
    </row>
    <row r="1341" spans="1:13">
      <c r="A1341">
        <v>4114</v>
      </c>
      <c r="B1341" t="s">
        <v>13</v>
      </c>
      <c r="C1341" t="s">
        <v>14</v>
      </c>
      <c r="D1341" t="s">
        <v>44</v>
      </c>
      <c r="E1341" t="s">
        <v>32</v>
      </c>
      <c r="F1341">
        <v>4</v>
      </c>
      <c r="G1341">
        <v>4307.83</v>
      </c>
      <c r="I1341">
        <v>0</v>
      </c>
      <c r="J1341" s="1">
        <v>45851</v>
      </c>
      <c r="K1341" t="s">
        <v>22</v>
      </c>
      <c r="L1341" t="s">
        <v>18</v>
      </c>
      <c r="M1341">
        <v>-233.59</v>
      </c>
    </row>
    <row r="1342" spans="1:13">
      <c r="A1342">
        <v>4151</v>
      </c>
      <c r="B1342" t="s">
        <v>13</v>
      </c>
      <c r="C1342" t="s">
        <v>14</v>
      </c>
      <c r="D1342" t="s">
        <v>44</v>
      </c>
      <c r="E1342" t="s">
        <v>16</v>
      </c>
      <c r="G1342">
        <v>7282.99</v>
      </c>
      <c r="H1342">
        <v>0.05</v>
      </c>
      <c r="I1342">
        <v>0</v>
      </c>
      <c r="J1342" s="1">
        <v>45575</v>
      </c>
      <c r="K1342" t="s">
        <v>22</v>
      </c>
      <c r="L1342" t="s">
        <v>43</v>
      </c>
      <c r="M1342">
        <v>871.53</v>
      </c>
    </row>
    <row r="1343" spans="1:13">
      <c r="A1343">
        <v>4177</v>
      </c>
      <c r="B1343" t="s">
        <v>13</v>
      </c>
      <c r="C1343" t="s">
        <v>14</v>
      </c>
      <c r="D1343" t="s">
        <v>44</v>
      </c>
      <c r="E1343" t="s">
        <v>16</v>
      </c>
      <c r="I1343">
        <v>0</v>
      </c>
      <c r="K1343" t="s">
        <v>17</v>
      </c>
      <c r="L1343" t="s">
        <v>25</v>
      </c>
      <c r="M1343">
        <v>-203.62</v>
      </c>
    </row>
    <row r="1344" spans="1:13">
      <c r="A1344">
        <v>4195</v>
      </c>
      <c r="B1344" t="s">
        <v>13</v>
      </c>
      <c r="C1344" t="s">
        <v>14</v>
      </c>
      <c r="D1344" t="s">
        <v>44</v>
      </c>
      <c r="E1344" t="s">
        <v>28</v>
      </c>
      <c r="G1344">
        <v>6317.4</v>
      </c>
      <c r="I1344">
        <v>0</v>
      </c>
      <c r="J1344" s="1">
        <v>45192</v>
      </c>
      <c r="K1344" t="s">
        <v>22</v>
      </c>
      <c r="L1344" t="s">
        <v>25</v>
      </c>
      <c r="M1344">
        <v>-746.03</v>
      </c>
    </row>
    <row r="1345" spans="1:13">
      <c r="A1345">
        <v>4227</v>
      </c>
      <c r="B1345" t="s">
        <v>13</v>
      </c>
      <c r="C1345" t="s">
        <v>14</v>
      </c>
      <c r="D1345" t="s">
        <v>44</v>
      </c>
      <c r="E1345" t="s">
        <v>28</v>
      </c>
      <c r="I1345">
        <v>0</v>
      </c>
      <c r="J1345" s="1">
        <v>45643</v>
      </c>
      <c r="K1345" t="s">
        <v>22</v>
      </c>
      <c r="L1345" t="s">
        <v>25</v>
      </c>
      <c r="M1345">
        <v>110.91</v>
      </c>
    </row>
    <row r="1346" spans="1:13">
      <c r="A1346">
        <v>4244</v>
      </c>
      <c r="B1346" t="s">
        <v>35</v>
      </c>
      <c r="C1346" t="s">
        <v>14</v>
      </c>
      <c r="D1346" t="s">
        <v>44</v>
      </c>
      <c r="E1346" t="s">
        <v>32</v>
      </c>
      <c r="F1346">
        <v>2</v>
      </c>
      <c r="H1346">
        <v>0.54</v>
      </c>
      <c r="I1346">
        <v>0</v>
      </c>
      <c r="K1346" t="s">
        <v>22</v>
      </c>
      <c r="L1346" t="s">
        <v>18</v>
      </c>
      <c r="M1346">
        <v>161.88</v>
      </c>
    </row>
    <row r="1347" spans="1:13">
      <c r="A1347">
        <v>4257</v>
      </c>
      <c r="B1347" t="s">
        <v>19</v>
      </c>
      <c r="C1347" t="s">
        <v>14</v>
      </c>
      <c r="D1347" t="s">
        <v>44</v>
      </c>
      <c r="G1347">
        <v>5462.8</v>
      </c>
      <c r="H1347">
        <v>0.99</v>
      </c>
      <c r="I1347">
        <v>0</v>
      </c>
      <c r="J1347" s="1">
        <v>45518</v>
      </c>
      <c r="K1347" t="s">
        <v>17</v>
      </c>
      <c r="L1347" t="s">
        <v>43</v>
      </c>
      <c r="M1347">
        <v>-1144.93</v>
      </c>
    </row>
    <row r="1348" spans="1:13">
      <c r="A1348">
        <v>4309</v>
      </c>
      <c r="B1348" t="s">
        <v>19</v>
      </c>
      <c r="C1348" t="s">
        <v>14</v>
      </c>
      <c r="D1348" t="s">
        <v>44</v>
      </c>
      <c r="E1348" t="s">
        <v>16</v>
      </c>
      <c r="F1348">
        <v>0</v>
      </c>
      <c r="H1348">
        <v>0.12</v>
      </c>
      <c r="I1348">
        <v>0</v>
      </c>
      <c r="J1348" s="1">
        <v>45826</v>
      </c>
      <c r="K1348" t="s">
        <v>17</v>
      </c>
      <c r="L1348" t="s">
        <v>29</v>
      </c>
      <c r="M1348">
        <v>-9.44</v>
      </c>
    </row>
    <row r="1349" spans="1:13">
      <c r="A1349">
        <v>4343</v>
      </c>
      <c r="B1349" t="s">
        <v>13</v>
      </c>
      <c r="C1349" t="s">
        <v>14</v>
      </c>
      <c r="D1349" t="s">
        <v>44</v>
      </c>
      <c r="E1349">
        <v>7</v>
      </c>
      <c r="G1349">
        <v>5890.69</v>
      </c>
      <c r="I1349">
        <v>0</v>
      </c>
      <c r="K1349" t="s">
        <v>22</v>
      </c>
      <c r="L1349" t="s">
        <v>18</v>
      </c>
      <c r="M1349">
        <v>1390.36</v>
      </c>
    </row>
    <row r="1350" spans="1:13">
      <c r="A1350">
        <v>4345</v>
      </c>
      <c r="B1350" t="s">
        <v>13</v>
      </c>
      <c r="C1350" t="s">
        <v>14</v>
      </c>
      <c r="D1350" t="s">
        <v>44</v>
      </c>
      <c r="G1350">
        <v>2282.8000000000002</v>
      </c>
      <c r="H1350">
        <v>0.28000000000000003</v>
      </c>
      <c r="I1350">
        <v>0</v>
      </c>
      <c r="J1350" s="1">
        <v>45625</v>
      </c>
      <c r="K1350" t="s">
        <v>22</v>
      </c>
      <c r="L1350" t="s">
        <v>29</v>
      </c>
      <c r="M1350">
        <v>459.9</v>
      </c>
    </row>
    <row r="1351" spans="1:13">
      <c r="A1351">
        <v>4392</v>
      </c>
      <c r="B1351" t="s">
        <v>13</v>
      </c>
      <c r="C1351" t="s">
        <v>14</v>
      </c>
      <c r="D1351" t="s">
        <v>44</v>
      </c>
      <c r="I1351">
        <v>0</v>
      </c>
      <c r="J1351" s="1">
        <v>45766</v>
      </c>
      <c r="K1351" t="s">
        <v>22</v>
      </c>
      <c r="L1351" t="s">
        <v>36</v>
      </c>
      <c r="M1351">
        <v>1619.78</v>
      </c>
    </row>
    <row r="1352" spans="1:13">
      <c r="A1352">
        <v>4408</v>
      </c>
      <c r="B1352" t="s">
        <v>13</v>
      </c>
      <c r="C1352" t="s">
        <v>14</v>
      </c>
      <c r="D1352" t="s">
        <v>44</v>
      </c>
      <c r="E1352" t="s">
        <v>32</v>
      </c>
      <c r="F1352">
        <v>1</v>
      </c>
      <c r="G1352">
        <v>3409.83</v>
      </c>
      <c r="I1352">
        <v>0</v>
      </c>
      <c r="K1352" t="s">
        <v>17</v>
      </c>
      <c r="L1352" t="s">
        <v>18</v>
      </c>
      <c r="M1352">
        <v>1822</v>
      </c>
    </row>
    <row r="1353" spans="1:13">
      <c r="A1353">
        <v>4418</v>
      </c>
      <c r="B1353" t="s">
        <v>19</v>
      </c>
      <c r="C1353" t="s">
        <v>14</v>
      </c>
      <c r="D1353" t="s">
        <v>44</v>
      </c>
      <c r="E1353" t="s">
        <v>32</v>
      </c>
      <c r="F1353">
        <v>2</v>
      </c>
      <c r="G1353">
        <v>3139.93</v>
      </c>
      <c r="H1353">
        <v>0.46</v>
      </c>
      <c r="I1353">
        <v>3391.12</v>
      </c>
      <c r="K1353" t="s">
        <v>17</v>
      </c>
      <c r="L1353" t="s">
        <v>43</v>
      </c>
      <c r="M1353">
        <v>3548.13</v>
      </c>
    </row>
    <row r="1354" spans="1:13">
      <c r="A1354">
        <v>4431</v>
      </c>
      <c r="B1354" t="s">
        <v>13</v>
      </c>
      <c r="C1354" t="s">
        <v>14</v>
      </c>
      <c r="D1354" t="s">
        <v>44</v>
      </c>
      <c r="E1354" t="s">
        <v>32</v>
      </c>
      <c r="I1354">
        <v>0</v>
      </c>
      <c r="J1354" s="1">
        <v>45672</v>
      </c>
      <c r="K1354" t="s">
        <v>17</v>
      </c>
      <c r="L1354" t="s">
        <v>36</v>
      </c>
      <c r="M1354">
        <v>-537.53</v>
      </c>
    </row>
    <row r="1355" spans="1:13">
      <c r="A1355">
        <v>4445</v>
      </c>
      <c r="B1355" t="s">
        <v>19</v>
      </c>
      <c r="C1355" t="s">
        <v>14</v>
      </c>
      <c r="D1355" t="s">
        <v>44</v>
      </c>
      <c r="E1355" t="s">
        <v>32</v>
      </c>
      <c r="F1355">
        <v>1</v>
      </c>
      <c r="G1355">
        <v>5915.27</v>
      </c>
      <c r="H1355">
        <v>0.12</v>
      </c>
      <c r="I1355">
        <v>5205.4399999999996</v>
      </c>
      <c r="J1355" s="1">
        <v>45641</v>
      </c>
      <c r="K1355" t="s">
        <v>22</v>
      </c>
      <c r="L1355" t="s">
        <v>25</v>
      </c>
      <c r="M1355">
        <v>3456.95</v>
      </c>
    </row>
    <row r="1356" spans="1:13">
      <c r="A1356">
        <v>4490</v>
      </c>
      <c r="B1356" t="s">
        <v>19</v>
      </c>
      <c r="C1356" t="s">
        <v>14</v>
      </c>
      <c r="D1356" t="s">
        <v>44</v>
      </c>
      <c r="E1356" t="s">
        <v>28</v>
      </c>
      <c r="F1356">
        <v>0</v>
      </c>
      <c r="I1356">
        <v>0</v>
      </c>
      <c r="J1356" s="1">
        <v>45711</v>
      </c>
      <c r="K1356" t="s">
        <v>17</v>
      </c>
      <c r="L1356" t="s">
        <v>43</v>
      </c>
      <c r="M1356">
        <v>-1173.8399999999999</v>
      </c>
    </row>
    <row r="1357" spans="1:13">
      <c r="A1357">
        <v>2037</v>
      </c>
      <c r="B1357" t="s">
        <v>13</v>
      </c>
      <c r="C1357" t="s">
        <v>30</v>
      </c>
      <c r="D1357" t="s">
        <v>51</v>
      </c>
      <c r="E1357">
        <v>7</v>
      </c>
      <c r="F1357">
        <v>3</v>
      </c>
      <c r="G1357">
        <v>5653.14</v>
      </c>
      <c r="H1357">
        <v>1.01</v>
      </c>
      <c r="I1357">
        <v>-169.59</v>
      </c>
      <c r="K1357" t="s">
        <v>22</v>
      </c>
      <c r="L1357" t="s">
        <v>29</v>
      </c>
      <c r="M1357">
        <v>2776.96</v>
      </c>
    </row>
    <row r="1358" spans="1:13">
      <c r="A1358">
        <v>2079</v>
      </c>
      <c r="B1358" t="s">
        <v>35</v>
      </c>
      <c r="C1358" t="s">
        <v>30</v>
      </c>
      <c r="D1358" t="s">
        <v>51</v>
      </c>
      <c r="E1358" t="s">
        <v>32</v>
      </c>
      <c r="F1358">
        <v>-1</v>
      </c>
      <c r="G1358">
        <v>4322.0600000000004</v>
      </c>
      <c r="I1358">
        <v>0</v>
      </c>
      <c r="J1358" s="1">
        <v>45676</v>
      </c>
      <c r="K1358" t="s">
        <v>17</v>
      </c>
      <c r="L1358" t="s">
        <v>18</v>
      </c>
      <c r="M1358">
        <v>279.77999999999997</v>
      </c>
    </row>
    <row r="1359" spans="1:13">
      <c r="A1359">
        <v>2096</v>
      </c>
      <c r="B1359" t="s">
        <v>35</v>
      </c>
      <c r="C1359" t="s">
        <v>30</v>
      </c>
      <c r="D1359" t="s">
        <v>51</v>
      </c>
      <c r="E1359" t="s">
        <v>32</v>
      </c>
      <c r="F1359">
        <v>2</v>
      </c>
      <c r="I1359">
        <v>0</v>
      </c>
      <c r="J1359" s="1">
        <v>45650</v>
      </c>
      <c r="K1359" t="s">
        <v>17</v>
      </c>
      <c r="L1359" t="s">
        <v>43</v>
      </c>
      <c r="M1359">
        <v>288.66000000000003</v>
      </c>
    </row>
    <row r="1360" spans="1:13">
      <c r="A1360">
        <v>2126</v>
      </c>
      <c r="B1360" t="s">
        <v>13</v>
      </c>
      <c r="C1360" t="s">
        <v>30</v>
      </c>
      <c r="D1360" t="s">
        <v>51</v>
      </c>
      <c r="E1360" t="s">
        <v>28</v>
      </c>
      <c r="F1360">
        <v>-1</v>
      </c>
      <c r="G1360">
        <v>5399.58</v>
      </c>
      <c r="I1360">
        <v>0</v>
      </c>
      <c r="J1360" s="1">
        <v>45640</v>
      </c>
      <c r="K1360" t="s">
        <v>22</v>
      </c>
      <c r="L1360" t="s">
        <v>29</v>
      </c>
      <c r="M1360">
        <v>2508.34</v>
      </c>
    </row>
    <row r="1361" spans="1:13">
      <c r="A1361">
        <v>2138</v>
      </c>
      <c r="B1361" t="s">
        <v>35</v>
      </c>
      <c r="C1361" t="s">
        <v>30</v>
      </c>
      <c r="D1361" t="s">
        <v>51</v>
      </c>
      <c r="E1361">
        <v>11</v>
      </c>
      <c r="F1361">
        <v>2</v>
      </c>
      <c r="G1361">
        <v>8055.2</v>
      </c>
      <c r="I1361">
        <v>0</v>
      </c>
      <c r="J1361" s="1">
        <v>45822</v>
      </c>
      <c r="K1361" t="s">
        <v>17</v>
      </c>
      <c r="L1361" t="s">
        <v>25</v>
      </c>
      <c r="M1361">
        <v>1840.09</v>
      </c>
    </row>
    <row r="1362" spans="1:13">
      <c r="A1362">
        <v>2149</v>
      </c>
      <c r="B1362" t="s">
        <v>19</v>
      </c>
      <c r="C1362" t="s">
        <v>30</v>
      </c>
      <c r="D1362" t="s">
        <v>51</v>
      </c>
      <c r="I1362">
        <v>0</v>
      </c>
      <c r="J1362" s="1">
        <v>45797</v>
      </c>
      <c r="K1362" t="s">
        <v>17</v>
      </c>
      <c r="L1362" t="s">
        <v>43</v>
      </c>
      <c r="M1362">
        <v>-595.69000000000005</v>
      </c>
    </row>
    <row r="1363" spans="1:13">
      <c r="A1363">
        <v>2168</v>
      </c>
      <c r="B1363" t="s">
        <v>19</v>
      </c>
      <c r="C1363" t="s">
        <v>30</v>
      </c>
      <c r="D1363" t="s">
        <v>51</v>
      </c>
      <c r="H1363">
        <v>0.85</v>
      </c>
      <c r="I1363">
        <v>0</v>
      </c>
      <c r="J1363" s="1">
        <v>45505</v>
      </c>
      <c r="K1363" t="s">
        <v>22</v>
      </c>
      <c r="L1363" t="s">
        <v>43</v>
      </c>
      <c r="M1363">
        <v>3011.49</v>
      </c>
    </row>
    <row r="1364" spans="1:13">
      <c r="A1364">
        <v>2207</v>
      </c>
      <c r="B1364" t="s">
        <v>19</v>
      </c>
      <c r="C1364" t="s">
        <v>30</v>
      </c>
      <c r="D1364" t="s">
        <v>51</v>
      </c>
      <c r="E1364" t="s">
        <v>32</v>
      </c>
      <c r="I1364">
        <v>0</v>
      </c>
      <c r="K1364" t="s">
        <v>17</v>
      </c>
      <c r="L1364" t="s">
        <v>37</v>
      </c>
      <c r="M1364">
        <v>2101.41</v>
      </c>
    </row>
    <row r="1365" spans="1:13">
      <c r="A1365">
        <v>2262</v>
      </c>
      <c r="B1365" t="s">
        <v>19</v>
      </c>
      <c r="C1365" t="s">
        <v>30</v>
      </c>
      <c r="D1365" t="s">
        <v>51</v>
      </c>
      <c r="E1365" t="s">
        <v>28</v>
      </c>
      <c r="F1365">
        <v>0</v>
      </c>
      <c r="I1365">
        <v>0</v>
      </c>
      <c r="J1365" s="1">
        <v>45550</v>
      </c>
      <c r="K1365" t="s">
        <v>22</v>
      </c>
      <c r="L1365" t="s">
        <v>29</v>
      </c>
      <c r="M1365">
        <v>3146.93</v>
      </c>
    </row>
    <row r="1366" spans="1:13">
      <c r="A1366">
        <v>2275</v>
      </c>
      <c r="B1366" t="s">
        <v>13</v>
      </c>
      <c r="C1366" t="s">
        <v>30</v>
      </c>
      <c r="D1366" t="s">
        <v>51</v>
      </c>
      <c r="E1366" t="s">
        <v>16</v>
      </c>
      <c r="F1366">
        <v>-1</v>
      </c>
      <c r="I1366">
        <v>0</v>
      </c>
      <c r="J1366" s="1">
        <v>45841</v>
      </c>
      <c r="K1366" t="s">
        <v>17</v>
      </c>
      <c r="L1366" t="s">
        <v>29</v>
      </c>
      <c r="M1366">
        <v>-783.71</v>
      </c>
    </row>
    <row r="1367" spans="1:13">
      <c r="A1367">
        <v>2305</v>
      </c>
      <c r="B1367" t="s">
        <v>13</v>
      </c>
      <c r="C1367" t="s">
        <v>30</v>
      </c>
      <c r="D1367" t="s">
        <v>51</v>
      </c>
      <c r="E1367" t="s">
        <v>28</v>
      </c>
      <c r="G1367">
        <v>4803.7</v>
      </c>
      <c r="H1367">
        <v>0.08</v>
      </c>
      <c r="I1367">
        <v>0</v>
      </c>
      <c r="K1367" t="s">
        <v>22</v>
      </c>
      <c r="L1367" t="s">
        <v>25</v>
      </c>
      <c r="M1367">
        <v>2794.61</v>
      </c>
    </row>
    <row r="1368" spans="1:13">
      <c r="A1368">
        <v>2308</v>
      </c>
      <c r="B1368" t="s">
        <v>35</v>
      </c>
      <c r="C1368" t="s">
        <v>30</v>
      </c>
      <c r="D1368" t="s">
        <v>51</v>
      </c>
      <c r="F1368">
        <v>0</v>
      </c>
      <c r="H1368">
        <v>0.65</v>
      </c>
      <c r="I1368">
        <v>0</v>
      </c>
      <c r="J1368" s="1">
        <v>45778</v>
      </c>
      <c r="K1368" t="s">
        <v>17</v>
      </c>
      <c r="L1368" t="s">
        <v>18</v>
      </c>
      <c r="M1368">
        <v>2282.0100000000002</v>
      </c>
    </row>
    <row r="1369" spans="1:13">
      <c r="A1369">
        <v>2320</v>
      </c>
      <c r="B1369" t="s">
        <v>13</v>
      </c>
      <c r="C1369" t="s">
        <v>30</v>
      </c>
      <c r="D1369" t="s">
        <v>51</v>
      </c>
      <c r="E1369" t="s">
        <v>32</v>
      </c>
      <c r="G1369">
        <v>4033.28</v>
      </c>
      <c r="I1369">
        <v>0</v>
      </c>
      <c r="J1369" s="1">
        <v>45680</v>
      </c>
      <c r="K1369" t="s">
        <v>22</v>
      </c>
      <c r="L1369" t="s">
        <v>23</v>
      </c>
      <c r="M1369">
        <v>1265.74</v>
      </c>
    </row>
    <row r="1370" spans="1:13">
      <c r="A1370">
        <v>2322</v>
      </c>
      <c r="B1370" t="s">
        <v>19</v>
      </c>
      <c r="C1370" t="s">
        <v>30</v>
      </c>
      <c r="D1370" t="s">
        <v>51</v>
      </c>
      <c r="E1370" t="s">
        <v>28</v>
      </c>
      <c r="F1370">
        <v>0</v>
      </c>
      <c r="G1370">
        <v>8016.24</v>
      </c>
      <c r="I1370">
        <v>0</v>
      </c>
      <c r="J1370" s="1">
        <v>45754</v>
      </c>
      <c r="K1370" t="s">
        <v>22</v>
      </c>
      <c r="L1370" t="s">
        <v>33</v>
      </c>
      <c r="M1370">
        <v>1333.86</v>
      </c>
    </row>
    <row r="1371" spans="1:13">
      <c r="A1371">
        <v>2363</v>
      </c>
      <c r="B1371" t="s">
        <v>13</v>
      </c>
      <c r="C1371" t="s">
        <v>30</v>
      </c>
      <c r="D1371" t="s">
        <v>51</v>
      </c>
      <c r="E1371" t="s">
        <v>32</v>
      </c>
      <c r="G1371">
        <v>5419.15</v>
      </c>
      <c r="H1371">
        <v>1.08</v>
      </c>
      <c r="I1371">
        <v>0</v>
      </c>
      <c r="J1371" s="1">
        <v>45839</v>
      </c>
      <c r="K1371" t="s">
        <v>22</v>
      </c>
      <c r="L1371" t="s">
        <v>40</v>
      </c>
      <c r="M1371">
        <v>-597.61</v>
      </c>
    </row>
    <row r="1372" spans="1:13">
      <c r="A1372">
        <v>2370</v>
      </c>
      <c r="B1372" t="s">
        <v>35</v>
      </c>
      <c r="C1372" t="s">
        <v>30</v>
      </c>
      <c r="D1372" t="s">
        <v>51</v>
      </c>
      <c r="E1372" t="s">
        <v>28</v>
      </c>
      <c r="F1372">
        <v>2</v>
      </c>
      <c r="I1372">
        <v>0</v>
      </c>
      <c r="J1372" s="1">
        <v>45692</v>
      </c>
      <c r="K1372" t="s">
        <v>17</v>
      </c>
      <c r="L1372" t="s">
        <v>33</v>
      </c>
      <c r="M1372">
        <v>867.37</v>
      </c>
    </row>
    <row r="1373" spans="1:13">
      <c r="A1373">
        <v>2012</v>
      </c>
      <c r="B1373" t="s">
        <v>13</v>
      </c>
      <c r="C1373" t="s">
        <v>30</v>
      </c>
      <c r="D1373" t="s">
        <v>51</v>
      </c>
      <c r="F1373">
        <v>0</v>
      </c>
      <c r="G1373">
        <v>9220.15</v>
      </c>
      <c r="I1373">
        <v>0</v>
      </c>
      <c r="J1373" s="1">
        <v>45749</v>
      </c>
      <c r="K1373" t="s">
        <v>22</v>
      </c>
      <c r="L1373" t="s">
        <v>29</v>
      </c>
      <c r="M1373">
        <v>2688.05</v>
      </c>
    </row>
    <row r="1374" spans="1:13">
      <c r="A1374">
        <v>2427</v>
      </c>
      <c r="B1374" t="s">
        <v>35</v>
      </c>
      <c r="C1374" t="s">
        <v>30</v>
      </c>
      <c r="D1374" t="s">
        <v>51</v>
      </c>
      <c r="E1374">
        <v>7</v>
      </c>
      <c r="G1374">
        <v>2904.11</v>
      </c>
      <c r="I1374">
        <v>0</v>
      </c>
      <c r="J1374" s="1">
        <v>45821</v>
      </c>
      <c r="K1374" t="s">
        <v>17</v>
      </c>
      <c r="L1374" t="s">
        <v>33</v>
      </c>
      <c r="M1374">
        <v>1683.98</v>
      </c>
    </row>
    <row r="1375" spans="1:13">
      <c r="A1375">
        <v>2437</v>
      </c>
      <c r="B1375" t="s">
        <v>19</v>
      </c>
      <c r="C1375" t="s">
        <v>30</v>
      </c>
      <c r="D1375" t="s">
        <v>51</v>
      </c>
      <c r="E1375" t="s">
        <v>32</v>
      </c>
      <c r="F1375">
        <v>3</v>
      </c>
      <c r="H1375">
        <v>0.53</v>
      </c>
      <c r="I1375">
        <v>0</v>
      </c>
      <c r="J1375" s="1">
        <v>45504</v>
      </c>
      <c r="K1375" t="s">
        <v>22</v>
      </c>
      <c r="L1375" t="s">
        <v>40</v>
      </c>
      <c r="M1375">
        <v>-281.42</v>
      </c>
    </row>
    <row r="1376" spans="1:13">
      <c r="A1376">
        <v>2500</v>
      </c>
      <c r="B1376" t="s">
        <v>13</v>
      </c>
      <c r="C1376" t="s">
        <v>30</v>
      </c>
      <c r="D1376" t="s">
        <v>51</v>
      </c>
      <c r="H1376">
        <v>0.99</v>
      </c>
      <c r="I1376">
        <v>0</v>
      </c>
      <c r="J1376" s="1">
        <v>45844</v>
      </c>
      <c r="K1376" t="s">
        <v>17</v>
      </c>
      <c r="L1376" t="s">
        <v>18</v>
      </c>
      <c r="M1376">
        <v>3100.16</v>
      </c>
    </row>
    <row r="1377" spans="1:13">
      <c r="A1377">
        <v>2511</v>
      </c>
      <c r="B1377" t="s">
        <v>35</v>
      </c>
      <c r="C1377" t="s">
        <v>30</v>
      </c>
      <c r="D1377" t="s">
        <v>51</v>
      </c>
      <c r="F1377">
        <v>-1</v>
      </c>
      <c r="G1377">
        <v>6310.25</v>
      </c>
      <c r="H1377">
        <v>0.1</v>
      </c>
      <c r="I1377">
        <v>-5679.23</v>
      </c>
      <c r="J1377" s="1">
        <v>45701</v>
      </c>
      <c r="K1377" t="s">
        <v>17</v>
      </c>
      <c r="L1377" t="s">
        <v>36</v>
      </c>
      <c r="M1377">
        <v>2399.42</v>
      </c>
    </row>
    <row r="1378" spans="1:13">
      <c r="A1378">
        <v>2522</v>
      </c>
      <c r="B1378" t="s">
        <v>35</v>
      </c>
      <c r="C1378" t="s">
        <v>30</v>
      </c>
      <c r="D1378" t="s">
        <v>51</v>
      </c>
      <c r="E1378" t="s">
        <v>32</v>
      </c>
      <c r="F1378">
        <v>4</v>
      </c>
      <c r="G1378">
        <v>6243.91</v>
      </c>
      <c r="I1378">
        <v>0</v>
      </c>
      <c r="J1378" s="1">
        <v>45335</v>
      </c>
      <c r="K1378" t="s">
        <v>22</v>
      </c>
      <c r="L1378" t="s">
        <v>43</v>
      </c>
      <c r="M1378">
        <v>-199.13</v>
      </c>
    </row>
    <row r="1379" spans="1:13">
      <c r="A1379">
        <v>2548</v>
      </c>
      <c r="B1379" t="s">
        <v>13</v>
      </c>
      <c r="C1379" t="s">
        <v>30</v>
      </c>
      <c r="D1379" t="s">
        <v>51</v>
      </c>
      <c r="E1379" t="s">
        <v>28</v>
      </c>
      <c r="G1379">
        <v>9557</v>
      </c>
      <c r="I1379">
        <v>0</v>
      </c>
      <c r="J1379" s="1">
        <v>45770</v>
      </c>
      <c r="K1379" t="s">
        <v>17</v>
      </c>
      <c r="L1379" t="s">
        <v>33</v>
      </c>
      <c r="M1379">
        <v>3847.47</v>
      </c>
    </row>
    <row r="1380" spans="1:13">
      <c r="A1380">
        <v>2576</v>
      </c>
      <c r="B1380" t="s">
        <v>13</v>
      </c>
      <c r="C1380" t="s">
        <v>30</v>
      </c>
      <c r="D1380" t="s">
        <v>51</v>
      </c>
      <c r="E1380">
        <v>10</v>
      </c>
      <c r="G1380">
        <v>9134.77</v>
      </c>
      <c r="I1380">
        <v>0</v>
      </c>
      <c r="J1380" s="1">
        <v>45661</v>
      </c>
      <c r="K1380" t="s">
        <v>17</v>
      </c>
      <c r="L1380" t="s">
        <v>29</v>
      </c>
      <c r="M1380">
        <v>-427.11</v>
      </c>
    </row>
    <row r="1381" spans="1:13">
      <c r="A1381">
        <v>2623</v>
      </c>
      <c r="B1381" t="s">
        <v>35</v>
      </c>
      <c r="C1381" t="s">
        <v>30</v>
      </c>
      <c r="D1381" t="s">
        <v>51</v>
      </c>
      <c r="E1381" t="s">
        <v>28</v>
      </c>
      <c r="G1381">
        <v>4658.42</v>
      </c>
      <c r="I1381">
        <v>0</v>
      </c>
      <c r="J1381" s="1">
        <v>45755</v>
      </c>
      <c r="K1381" t="s">
        <v>22</v>
      </c>
      <c r="L1381" t="s">
        <v>25</v>
      </c>
      <c r="M1381">
        <v>1622.42</v>
      </c>
    </row>
    <row r="1382" spans="1:13">
      <c r="A1382">
        <v>2630</v>
      </c>
      <c r="B1382" t="s">
        <v>13</v>
      </c>
      <c r="C1382" t="s">
        <v>30</v>
      </c>
      <c r="D1382" t="s">
        <v>51</v>
      </c>
      <c r="F1382">
        <v>2</v>
      </c>
      <c r="G1382">
        <v>5846.21</v>
      </c>
      <c r="H1382">
        <v>1.02</v>
      </c>
      <c r="I1382">
        <v>-233.85</v>
      </c>
      <c r="K1382" t="s">
        <v>17</v>
      </c>
      <c r="L1382" t="s">
        <v>33</v>
      </c>
      <c r="M1382">
        <v>3880.6</v>
      </c>
    </row>
    <row r="1383" spans="1:13">
      <c r="A1383">
        <v>2632</v>
      </c>
      <c r="B1383" t="s">
        <v>35</v>
      </c>
      <c r="C1383" t="s">
        <v>30</v>
      </c>
      <c r="D1383" t="s">
        <v>51</v>
      </c>
      <c r="E1383" t="s">
        <v>28</v>
      </c>
      <c r="F1383">
        <v>-1</v>
      </c>
      <c r="G1383">
        <v>7504.2</v>
      </c>
      <c r="H1383">
        <v>0.99</v>
      </c>
      <c r="I1383">
        <v>-75.040000000000006</v>
      </c>
      <c r="J1383" s="1">
        <v>45361</v>
      </c>
      <c r="K1383" t="s">
        <v>17</v>
      </c>
      <c r="L1383" t="s">
        <v>29</v>
      </c>
      <c r="M1383">
        <v>2413.42</v>
      </c>
    </row>
    <row r="1384" spans="1:13">
      <c r="A1384">
        <v>2653</v>
      </c>
      <c r="B1384" t="s">
        <v>35</v>
      </c>
      <c r="C1384" t="s">
        <v>30</v>
      </c>
      <c r="D1384" t="s">
        <v>51</v>
      </c>
      <c r="E1384" t="s">
        <v>16</v>
      </c>
      <c r="G1384">
        <v>6178.85</v>
      </c>
      <c r="H1384">
        <v>1.04</v>
      </c>
      <c r="I1384">
        <v>0</v>
      </c>
      <c r="J1384" s="1">
        <v>45636</v>
      </c>
      <c r="K1384" t="s">
        <v>17</v>
      </c>
      <c r="L1384" t="s">
        <v>37</v>
      </c>
      <c r="M1384">
        <v>2550.88</v>
      </c>
    </row>
    <row r="1385" spans="1:13">
      <c r="A1385">
        <v>2664</v>
      </c>
      <c r="B1385" t="s">
        <v>13</v>
      </c>
      <c r="C1385" t="s">
        <v>30</v>
      </c>
      <c r="D1385" t="s">
        <v>51</v>
      </c>
      <c r="E1385" t="s">
        <v>28</v>
      </c>
      <c r="F1385">
        <v>2</v>
      </c>
      <c r="G1385">
        <v>9103.08</v>
      </c>
      <c r="I1385">
        <v>0</v>
      </c>
      <c r="J1385" s="1">
        <v>45637</v>
      </c>
      <c r="K1385" t="s">
        <v>17</v>
      </c>
      <c r="L1385" t="s">
        <v>25</v>
      </c>
      <c r="M1385">
        <v>1726.8</v>
      </c>
    </row>
    <row r="1386" spans="1:13">
      <c r="A1386">
        <v>2673</v>
      </c>
      <c r="B1386" t="s">
        <v>13</v>
      </c>
      <c r="C1386" t="s">
        <v>30</v>
      </c>
      <c r="D1386" t="s">
        <v>51</v>
      </c>
      <c r="E1386">
        <v>11</v>
      </c>
      <c r="G1386">
        <v>6891.25</v>
      </c>
      <c r="H1386">
        <v>0.63</v>
      </c>
      <c r="I1386">
        <v>0</v>
      </c>
      <c r="K1386" t="s">
        <v>22</v>
      </c>
      <c r="L1386" t="s">
        <v>29</v>
      </c>
      <c r="M1386">
        <v>-742.85</v>
      </c>
    </row>
    <row r="1387" spans="1:13">
      <c r="A1387">
        <v>2678</v>
      </c>
      <c r="B1387" t="s">
        <v>13</v>
      </c>
      <c r="C1387" t="s">
        <v>30</v>
      </c>
      <c r="D1387" t="s">
        <v>51</v>
      </c>
      <c r="F1387">
        <v>0</v>
      </c>
      <c r="G1387">
        <v>4240.24</v>
      </c>
      <c r="H1387">
        <v>1.21</v>
      </c>
      <c r="I1387">
        <v>0</v>
      </c>
      <c r="J1387" s="1">
        <v>45602</v>
      </c>
      <c r="K1387" t="s">
        <v>22</v>
      </c>
      <c r="L1387" t="s">
        <v>29</v>
      </c>
      <c r="M1387">
        <v>3483.11</v>
      </c>
    </row>
    <row r="1388" spans="1:13">
      <c r="A1388">
        <v>2681</v>
      </c>
      <c r="B1388" t="s">
        <v>19</v>
      </c>
      <c r="C1388" t="s">
        <v>30</v>
      </c>
      <c r="D1388" t="s">
        <v>51</v>
      </c>
      <c r="E1388">
        <v>8</v>
      </c>
      <c r="G1388">
        <v>5996.09</v>
      </c>
      <c r="I1388">
        <v>0</v>
      </c>
      <c r="K1388" t="s">
        <v>17</v>
      </c>
      <c r="L1388" t="s">
        <v>33</v>
      </c>
      <c r="M1388">
        <v>3597.08</v>
      </c>
    </row>
    <row r="1389" spans="1:13">
      <c r="A1389">
        <v>2703</v>
      </c>
      <c r="B1389" t="s">
        <v>13</v>
      </c>
      <c r="C1389" t="s">
        <v>30</v>
      </c>
      <c r="D1389" t="s">
        <v>51</v>
      </c>
      <c r="E1389" t="s">
        <v>28</v>
      </c>
      <c r="G1389">
        <v>5214.32</v>
      </c>
      <c r="I1389">
        <v>0</v>
      </c>
      <c r="J1389" s="1">
        <v>45832</v>
      </c>
      <c r="K1389" t="s">
        <v>17</v>
      </c>
      <c r="L1389" t="s">
        <v>43</v>
      </c>
      <c r="M1389">
        <v>-637.13</v>
      </c>
    </row>
    <row r="1390" spans="1:13">
      <c r="A1390">
        <v>2705</v>
      </c>
      <c r="B1390" t="s">
        <v>35</v>
      </c>
      <c r="C1390" t="s">
        <v>30</v>
      </c>
      <c r="D1390" t="s">
        <v>51</v>
      </c>
      <c r="I1390">
        <v>0</v>
      </c>
      <c r="J1390" s="1">
        <v>45298</v>
      </c>
      <c r="K1390" t="s">
        <v>22</v>
      </c>
      <c r="L1390" t="s">
        <v>29</v>
      </c>
      <c r="M1390">
        <v>-37.880000000000003</v>
      </c>
    </row>
    <row r="1391" spans="1:13">
      <c r="A1391">
        <v>2712</v>
      </c>
      <c r="B1391" t="s">
        <v>19</v>
      </c>
      <c r="C1391" t="s">
        <v>30</v>
      </c>
      <c r="D1391" t="s">
        <v>51</v>
      </c>
      <c r="E1391" t="s">
        <v>32</v>
      </c>
      <c r="I1391">
        <v>0</v>
      </c>
      <c r="J1391" s="1">
        <v>45495</v>
      </c>
      <c r="K1391" t="s">
        <v>22</v>
      </c>
      <c r="L1391" t="s">
        <v>33</v>
      </c>
      <c r="M1391">
        <v>3024.11</v>
      </c>
    </row>
    <row r="1392" spans="1:13">
      <c r="A1392">
        <v>2744</v>
      </c>
      <c r="B1392" t="s">
        <v>35</v>
      </c>
      <c r="C1392" t="s">
        <v>30</v>
      </c>
      <c r="D1392" t="s">
        <v>51</v>
      </c>
      <c r="F1392">
        <v>1</v>
      </c>
      <c r="G1392">
        <v>7951.27</v>
      </c>
      <c r="I1392">
        <v>0</v>
      </c>
      <c r="K1392" t="s">
        <v>22</v>
      </c>
      <c r="L1392" t="s">
        <v>33</v>
      </c>
      <c r="M1392">
        <v>-154.16999999999999</v>
      </c>
    </row>
    <row r="1393" spans="1:13">
      <c r="A1393">
        <v>2753</v>
      </c>
      <c r="B1393" t="s">
        <v>35</v>
      </c>
      <c r="C1393" t="s">
        <v>30</v>
      </c>
      <c r="D1393" t="s">
        <v>51</v>
      </c>
      <c r="E1393" t="s">
        <v>28</v>
      </c>
      <c r="I1393">
        <v>0</v>
      </c>
      <c r="J1393" s="1">
        <v>45628</v>
      </c>
      <c r="K1393" t="s">
        <v>22</v>
      </c>
      <c r="L1393" t="s">
        <v>43</v>
      </c>
      <c r="M1393">
        <v>-364.23</v>
      </c>
    </row>
    <row r="1394" spans="1:13">
      <c r="A1394">
        <v>2762</v>
      </c>
      <c r="B1394" t="s">
        <v>19</v>
      </c>
      <c r="C1394" t="s">
        <v>30</v>
      </c>
      <c r="D1394" t="s">
        <v>51</v>
      </c>
      <c r="E1394" t="s">
        <v>28</v>
      </c>
      <c r="F1394">
        <v>2</v>
      </c>
      <c r="I1394">
        <v>0</v>
      </c>
      <c r="K1394" t="s">
        <v>22</v>
      </c>
      <c r="L1394" t="s">
        <v>25</v>
      </c>
      <c r="M1394">
        <v>-355.55</v>
      </c>
    </row>
    <row r="1395" spans="1:13">
      <c r="A1395">
        <v>2771</v>
      </c>
      <c r="B1395" t="s">
        <v>35</v>
      </c>
      <c r="C1395" t="s">
        <v>30</v>
      </c>
      <c r="D1395" t="s">
        <v>51</v>
      </c>
      <c r="E1395" t="s">
        <v>16</v>
      </c>
      <c r="G1395">
        <v>5222.92</v>
      </c>
      <c r="I1395">
        <v>0</v>
      </c>
      <c r="J1395" s="1">
        <v>45803</v>
      </c>
      <c r="K1395" t="s">
        <v>17</v>
      </c>
      <c r="L1395" t="s">
        <v>33</v>
      </c>
      <c r="M1395">
        <v>1804.67</v>
      </c>
    </row>
    <row r="1396" spans="1:13">
      <c r="A1396">
        <v>2793</v>
      </c>
      <c r="B1396" t="s">
        <v>35</v>
      </c>
      <c r="C1396" t="s">
        <v>30</v>
      </c>
      <c r="D1396" t="s">
        <v>51</v>
      </c>
      <c r="E1396" t="s">
        <v>32</v>
      </c>
      <c r="F1396">
        <v>0</v>
      </c>
      <c r="I1396">
        <v>0</v>
      </c>
      <c r="J1396" s="1">
        <v>45577</v>
      </c>
      <c r="K1396" t="s">
        <v>22</v>
      </c>
      <c r="L1396" t="s">
        <v>18</v>
      </c>
      <c r="M1396">
        <v>922.24</v>
      </c>
    </row>
    <row r="1397" spans="1:13">
      <c r="A1397">
        <v>2804</v>
      </c>
      <c r="B1397" t="s">
        <v>13</v>
      </c>
      <c r="C1397" t="s">
        <v>30</v>
      </c>
      <c r="D1397" t="s">
        <v>51</v>
      </c>
      <c r="E1397" t="s">
        <v>32</v>
      </c>
      <c r="F1397">
        <v>-1</v>
      </c>
      <c r="I1397">
        <v>0</v>
      </c>
      <c r="K1397" t="s">
        <v>17</v>
      </c>
      <c r="L1397" t="s">
        <v>40</v>
      </c>
      <c r="M1397">
        <v>2270.96</v>
      </c>
    </row>
    <row r="1398" spans="1:13">
      <c r="A1398">
        <v>2805</v>
      </c>
      <c r="B1398" t="s">
        <v>19</v>
      </c>
      <c r="C1398" t="s">
        <v>30</v>
      </c>
      <c r="D1398" t="s">
        <v>51</v>
      </c>
      <c r="E1398" t="s">
        <v>28</v>
      </c>
      <c r="F1398">
        <v>-1</v>
      </c>
      <c r="H1398">
        <v>0.82</v>
      </c>
      <c r="I1398">
        <v>0</v>
      </c>
      <c r="J1398" s="1">
        <v>45166</v>
      </c>
      <c r="K1398" t="s">
        <v>17</v>
      </c>
      <c r="L1398" t="s">
        <v>29</v>
      </c>
      <c r="M1398">
        <v>2037.76</v>
      </c>
    </row>
    <row r="1399" spans="1:13">
      <c r="A1399">
        <v>2808</v>
      </c>
      <c r="B1399" t="s">
        <v>19</v>
      </c>
      <c r="C1399" t="s">
        <v>30</v>
      </c>
      <c r="D1399" t="s">
        <v>51</v>
      </c>
      <c r="E1399" t="s">
        <v>28</v>
      </c>
      <c r="F1399">
        <v>0</v>
      </c>
      <c r="G1399">
        <v>7810.49</v>
      </c>
      <c r="I1399">
        <v>0</v>
      </c>
      <c r="K1399" t="s">
        <v>17</v>
      </c>
      <c r="L1399" t="s">
        <v>18</v>
      </c>
      <c r="M1399">
        <v>-65.849999999999994</v>
      </c>
    </row>
    <row r="1400" spans="1:13">
      <c r="A1400">
        <v>2837</v>
      </c>
      <c r="B1400" t="s">
        <v>19</v>
      </c>
      <c r="C1400" t="s">
        <v>30</v>
      </c>
      <c r="D1400" t="s">
        <v>51</v>
      </c>
      <c r="E1400" t="s">
        <v>28</v>
      </c>
      <c r="G1400">
        <v>8889.68</v>
      </c>
      <c r="I1400">
        <v>0</v>
      </c>
      <c r="K1400" t="s">
        <v>17</v>
      </c>
      <c r="L1400" t="s">
        <v>25</v>
      </c>
      <c r="M1400">
        <v>2191.17</v>
      </c>
    </row>
    <row r="1401" spans="1:13">
      <c r="A1401">
        <v>2884</v>
      </c>
      <c r="B1401" t="s">
        <v>13</v>
      </c>
      <c r="C1401" t="s">
        <v>30</v>
      </c>
      <c r="D1401" t="s">
        <v>51</v>
      </c>
      <c r="E1401">
        <v>7</v>
      </c>
      <c r="G1401">
        <v>9897</v>
      </c>
      <c r="I1401">
        <v>0</v>
      </c>
      <c r="J1401" s="1">
        <v>45787</v>
      </c>
      <c r="K1401" t="s">
        <v>17</v>
      </c>
      <c r="L1401" t="s">
        <v>40</v>
      </c>
      <c r="M1401">
        <v>-156.47</v>
      </c>
    </row>
    <row r="1402" spans="1:13">
      <c r="A1402">
        <v>2908</v>
      </c>
      <c r="B1402" t="s">
        <v>35</v>
      </c>
      <c r="C1402" t="s">
        <v>30</v>
      </c>
      <c r="D1402" t="s">
        <v>51</v>
      </c>
      <c r="E1402" t="s">
        <v>16</v>
      </c>
      <c r="H1402">
        <v>0.53</v>
      </c>
      <c r="I1402">
        <v>0</v>
      </c>
      <c r="J1402" s="1">
        <v>45618</v>
      </c>
      <c r="K1402" t="s">
        <v>22</v>
      </c>
      <c r="L1402" t="s">
        <v>23</v>
      </c>
      <c r="M1402">
        <v>-74</v>
      </c>
    </row>
    <row r="1403" spans="1:13">
      <c r="A1403">
        <v>2974</v>
      </c>
      <c r="B1403" t="s">
        <v>35</v>
      </c>
      <c r="C1403" t="s">
        <v>30</v>
      </c>
      <c r="D1403" t="s">
        <v>51</v>
      </c>
      <c r="F1403">
        <v>3</v>
      </c>
      <c r="H1403">
        <v>1.01</v>
      </c>
      <c r="I1403">
        <v>0</v>
      </c>
      <c r="K1403" t="s">
        <v>17</v>
      </c>
      <c r="L1403" t="s">
        <v>36</v>
      </c>
      <c r="M1403">
        <v>-29.28</v>
      </c>
    </row>
    <row r="1404" spans="1:13">
      <c r="A1404">
        <v>2976</v>
      </c>
      <c r="B1404" t="s">
        <v>35</v>
      </c>
      <c r="C1404" t="s">
        <v>30</v>
      </c>
      <c r="D1404" t="s">
        <v>51</v>
      </c>
      <c r="G1404">
        <v>6703.48</v>
      </c>
      <c r="I1404">
        <v>0</v>
      </c>
      <c r="J1404" s="1">
        <v>45512</v>
      </c>
      <c r="K1404" t="s">
        <v>22</v>
      </c>
      <c r="L1404" t="s">
        <v>40</v>
      </c>
      <c r="M1404">
        <v>2966.44</v>
      </c>
    </row>
    <row r="1405" spans="1:13">
      <c r="A1405">
        <v>2983</v>
      </c>
      <c r="B1405" t="s">
        <v>19</v>
      </c>
      <c r="C1405" t="s">
        <v>30</v>
      </c>
      <c r="D1405" t="s">
        <v>51</v>
      </c>
      <c r="E1405" t="s">
        <v>32</v>
      </c>
      <c r="G1405">
        <v>8203.7999999999993</v>
      </c>
      <c r="H1405">
        <v>0.03</v>
      </c>
      <c r="I1405">
        <v>0</v>
      </c>
      <c r="K1405" t="s">
        <v>22</v>
      </c>
      <c r="L1405" t="s">
        <v>18</v>
      </c>
      <c r="M1405">
        <v>2968.2</v>
      </c>
    </row>
    <row r="1406" spans="1:13">
      <c r="A1406">
        <v>3011</v>
      </c>
      <c r="B1406" t="s">
        <v>19</v>
      </c>
      <c r="C1406" t="s">
        <v>30</v>
      </c>
      <c r="D1406" t="s">
        <v>51</v>
      </c>
      <c r="E1406">
        <v>7</v>
      </c>
      <c r="F1406">
        <v>1</v>
      </c>
      <c r="H1406">
        <v>0.5</v>
      </c>
      <c r="I1406">
        <v>0</v>
      </c>
      <c r="K1406" t="s">
        <v>22</v>
      </c>
      <c r="L1406" t="s">
        <v>37</v>
      </c>
      <c r="M1406">
        <v>3074.24</v>
      </c>
    </row>
    <row r="1407" spans="1:13">
      <c r="A1407">
        <v>3061</v>
      </c>
      <c r="B1407" t="s">
        <v>13</v>
      </c>
      <c r="C1407" t="s">
        <v>30</v>
      </c>
      <c r="D1407" t="s">
        <v>51</v>
      </c>
      <c r="E1407" t="s">
        <v>32</v>
      </c>
      <c r="I1407">
        <v>0</v>
      </c>
      <c r="K1407" t="s">
        <v>22</v>
      </c>
      <c r="L1407" t="s">
        <v>25</v>
      </c>
      <c r="M1407">
        <v>-549.04999999999995</v>
      </c>
    </row>
    <row r="1408" spans="1:13">
      <c r="A1408">
        <v>3106</v>
      </c>
      <c r="B1408" t="s">
        <v>35</v>
      </c>
      <c r="C1408" t="s">
        <v>30</v>
      </c>
      <c r="D1408" t="s">
        <v>51</v>
      </c>
      <c r="I1408">
        <v>0</v>
      </c>
      <c r="J1408" s="1">
        <v>45725</v>
      </c>
      <c r="K1408" t="s">
        <v>17</v>
      </c>
      <c r="L1408" t="s">
        <v>18</v>
      </c>
      <c r="M1408">
        <v>3276.53</v>
      </c>
    </row>
    <row r="1409" spans="1:13">
      <c r="A1409">
        <v>3107</v>
      </c>
      <c r="B1409" t="s">
        <v>35</v>
      </c>
      <c r="C1409" t="s">
        <v>30</v>
      </c>
      <c r="D1409" t="s">
        <v>51</v>
      </c>
      <c r="E1409">
        <v>11</v>
      </c>
      <c r="G1409">
        <v>9572.44</v>
      </c>
      <c r="I1409">
        <v>0</v>
      </c>
      <c r="J1409" s="1">
        <v>45724</v>
      </c>
      <c r="K1409" t="s">
        <v>22</v>
      </c>
      <c r="L1409" t="s">
        <v>37</v>
      </c>
      <c r="M1409">
        <v>-694.97</v>
      </c>
    </row>
    <row r="1410" spans="1:13">
      <c r="A1410">
        <v>3157</v>
      </c>
      <c r="B1410" t="s">
        <v>13</v>
      </c>
      <c r="C1410" t="s">
        <v>30</v>
      </c>
      <c r="D1410" t="s">
        <v>51</v>
      </c>
      <c r="E1410">
        <v>7</v>
      </c>
      <c r="G1410">
        <v>2991.75</v>
      </c>
      <c r="H1410">
        <v>1.21</v>
      </c>
      <c r="I1410">
        <v>0</v>
      </c>
      <c r="K1410" t="s">
        <v>17</v>
      </c>
      <c r="L1410" t="s">
        <v>36</v>
      </c>
      <c r="M1410">
        <v>-92.45</v>
      </c>
    </row>
    <row r="1411" spans="1:13">
      <c r="A1411">
        <v>3193</v>
      </c>
      <c r="B1411" t="s">
        <v>13</v>
      </c>
      <c r="C1411" t="s">
        <v>30</v>
      </c>
      <c r="D1411" t="s">
        <v>51</v>
      </c>
      <c r="E1411">
        <v>11</v>
      </c>
      <c r="G1411">
        <v>8581.98</v>
      </c>
      <c r="I1411">
        <v>0</v>
      </c>
      <c r="J1411" s="1">
        <v>45712</v>
      </c>
      <c r="K1411" t="s">
        <v>22</v>
      </c>
      <c r="L1411" t="s">
        <v>29</v>
      </c>
      <c r="M1411">
        <v>3969.18</v>
      </c>
    </row>
    <row r="1412" spans="1:13">
      <c r="A1412">
        <v>3202</v>
      </c>
      <c r="B1412" t="s">
        <v>13</v>
      </c>
      <c r="C1412" t="s">
        <v>30</v>
      </c>
      <c r="D1412" t="s">
        <v>51</v>
      </c>
      <c r="E1412">
        <v>10</v>
      </c>
      <c r="G1412">
        <v>8926.14</v>
      </c>
      <c r="I1412">
        <v>0</v>
      </c>
      <c r="K1412" t="s">
        <v>17</v>
      </c>
      <c r="L1412" t="s">
        <v>36</v>
      </c>
      <c r="M1412">
        <v>1565.51</v>
      </c>
    </row>
    <row r="1413" spans="1:13">
      <c r="A1413">
        <v>3239</v>
      </c>
      <c r="B1413" t="s">
        <v>35</v>
      </c>
      <c r="C1413" t="s">
        <v>30</v>
      </c>
      <c r="D1413" t="s">
        <v>51</v>
      </c>
      <c r="E1413" t="s">
        <v>32</v>
      </c>
      <c r="F1413">
        <v>-1</v>
      </c>
      <c r="I1413">
        <v>0</v>
      </c>
      <c r="K1413" t="s">
        <v>22</v>
      </c>
      <c r="L1413" t="s">
        <v>25</v>
      </c>
      <c r="M1413">
        <v>1810.07</v>
      </c>
    </row>
    <row r="1414" spans="1:13">
      <c r="A1414">
        <v>3402</v>
      </c>
      <c r="B1414" t="s">
        <v>19</v>
      </c>
      <c r="C1414" t="s">
        <v>30</v>
      </c>
      <c r="D1414" t="s">
        <v>51</v>
      </c>
      <c r="G1414">
        <v>9706.84</v>
      </c>
      <c r="H1414">
        <v>0.03</v>
      </c>
      <c r="I1414">
        <v>0</v>
      </c>
      <c r="K1414" t="s">
        <v>17</v>
      </c>
      <c r="L1414" t="s">
        <v>29</v>
      </c>
      <c r="M1414">
        <v>-229.84</v>
      </c>
    </row>
    <row r="1415" spans="1:13">
      <c r="A1415">
        <v>3427</v>
      </c>
      <c r="B1415" t="s">
        <v>35</v>
      </c>
      <c r="C1415" t="s">
        <v>30</v>
      </c>
      <c r="D1415" t="s">
        <v>51</v>
      </c>
      <c r="E1415">
        <v>8</v>
      </c>
      <c r="F1415">
        <v>1</v>
      </c>
      <c r="I1415">
        <v>0</v>
      </c>
      <c r="K1415" t="s">
        <v>22</v>
      </c>
      <c r="L1415" t="s">
        <v>25</v>
      </c>
      <c r="M1415">
        <v>2741.85</v>
      </c>
    </row>
    <row r="1416" spans="1:13">
      <c r="A1416">
        <v>3458</v>
      </c>
      <c r="B1416" t="s">
        <v>19</v>
      </c>
      <c r="C1416" t="s">
        <v>30</v>
      </c>
      <c r="D1416" t="s">
        <v>51</v>
      </c>
      <c r="H1416">
        <v>0.83</v>
      </c>
      <c r="I1416">
        <v>0</v>
      </c>
      <c r="J1416" s="1">
        <v>45679</v>
      </c>
      <c r="K1416" t="s">
        <v>17</v>
      </c>
      <c r="L1416" t="s">
        <v>25</v>
      </c>
      <c r="M1416">
        <v>257.87</v>
      </c>
    </row>
    <row r="1417" spans="1:13">
      <c r="A1417">
        <v>3494</v>
      </c>
      <c r="B1417" t="s">
        <v>13</v>
      </c>
      <c r="C1417" t="s">
        <v>30</v>
      </c>
      <c r="D1417" t="s">
        <v>51</v>
      </c>
      <c r="H1417">
        <v>0.87</v>
      </c>
      <c r="I1417">
        <v>0</v>
      </c>
      <c r="J1417" s="1">
        <v>45552</v>
      </c>
      <c r="K1417" t="s">
        <v>22</v>
      </c>
      <c r="L1417" t="s">
        <v>29</v>
      </c>
      <c r="M1417">
        <v>3566.05</v>
      </c>
    </row>
    <row r="1418" spans="1:13">
      <c r="A1418">
        <v>3559</v>
      </c>
      <c r="B1418" t="s">
        <v>19</v>
      </c>
      <c r="C1418" t="s">
        <v>30</v>
      </c>
      <c r="D1418" t="s">
        <v>51</v>
      </c>
      <c r="E1418" t="s">
        <v>16</v>
      </c>
      <c r="I1418">
        <v>0</v>
      </c>
      <c r="K1418" t="s">
        <v>17</v>
      </c>
      <c r="L1418" t="s">
        <v>33</v>
      </c>
      <c r="M1418">
        <v>-787.01</v>
      </c>
    </row>
    <row r="1419" spans="1:13">
      <c r="A1419">
        <v>3563</v>
      </c>
      <c r="B1419" t="s">
        <v>13</v>
      </c>
      <c r="C1419" t="s">
        <v>30</v>
      </c>
      <c r="D1419" t="s">
        <v>51</v>
      </c>
      <c r="E1419" t="s">
        <v>28</v>
      </c>
      <c r="G1419">
        <v>2470.4299999999998</v>
      </c>
      <c r="I1419">
        <v>0</v>
      </c>
      <c r="K1419" t="s">
        <v>17</v>
      </c>
      <c r="L1419" t="s">
        <v>43</v>
      </c>
      <c r="M1419">
        <v>233.05</v>
      </c>
    </row>
    <row r="1420" spans="1:13">
      <c r="A1420">
        <v>3568</v>
      </c>
      <c r="B1420" t="s">
        <v>19</v>
      </c>
      <c r="C1420" t="s">
        <v>30</v>
      </c>
      <c r="D1420" t="s">
        <v>51</v>
      </c>
      <c r="E1420" t="s">
        <v>28</v>
      </c>
      <c r="F1420">
        <v>0</v>
      </c>
      <c r="G1420">
        <v>6099.8</v>
      </c>
      <c r="H1420">
        <v>1.2</v>
      </c>
      <c r="I1420">
        <v>0</v>
      </c>
      <c r="K1420" t="s">
        <v>22</v>
      </c>
      <c r="L1420" t="s">
        <v>29</v>
      </c>
      <c r="M1420">
        <v>1494.24</v>
      </c>
    </row>
    <row r="1421" spans="1:13">
      <c r="A1421">
        <v>3577</v>
      </c>
      <c r="B1421" t="s">
        <v>19</v>
      </c>
      <c r="C1421" t="s">
        <v>30</v>
      </c>
      <c r="D1421" t="s">
        <v>51</v>
      </c>
      <c r="E1421" t="s">
        <v>32</v>
      </c>
      <c r="F1421">
        <v>0</v>
      </c>
      <c r="I1421">
        <v>0</v>
      </c>
      <c r="J1421" s="1">
        <v>45584</v>
      </c>
      <c r="K1421" t="s">
        <v>17</v>
      </c>
      <c r="L1421" t="s">
        <v>43</v>
      </c>
      <c r="M1421">
        <v>102.77</v>
      </c>
    </row>
    <row r="1422" spans="1:13">
      <c r="A1422">
        <v>3591</v>
      </c>
      <c r="B1422" t="s">
        <v>13</v>
      </c>
      <c r="C1422" t="s">
        <v>30</v>
      </c>
      <c r="D1422" t="s">
        <v>51</v>
      </c>
      <c r="E1422">
        <v>8</v>
      </c>
      <c r="G1422">
        <v>3718.65</v>
      </c>
      <c r="H1422">
        <v>1.1000000000000001</v>
      </c>
      <c r="I1422">
        <v>0</v>
      </c>
      <c r="J1422" s="1">
        <v>45604</v>
      </c>
      <c r="K1422" t="s">
        <v>22</v>
      </c>
      <c r="L1422" t="s">
        <v>33</v>
      </c>
      <c r="M1422">
        <v>2210.66</v>
      </c>
    </row>
    <row r="1423" spans="1:13">
      <c r="A1423">
        <v>3637</v>
      </c>
      <c r="B1423" t="s">
        <v>19</v>
      </c>
      <c r="C1423" t="s">
        <v>30</v>
      </c>
      <c r="D1423" t="s">
        <v>51</v>
      </c>
      <c r="E1423">
        <v>6</v>
      </c>
      <c r="F1423">
        <v>2</v>
      </c>
      <c r="G1423">
        <v>6577.39</v>
      </c>
      <c r="I1423">
        <v>0</v>
      </c>
      <c r="J1423" s="1">
        <v>45806</v>
      </c>
      <c r="K1423" t="s">
        <v>22</v>
      </c>
      <c r="L1423" t="s">
        <v>33</v>
      </c>
      <c r="M1423">
        <v>1945.9</v>
      </c>
    </row>
    <row r="1424" spans="1:13">
      <c r="A1424">
        <v>3671</v>
      </c>
      <c r="B1424" t="s">
        <v>19</v>
      </c>
      <c r="C1424" t="s">
        <v>30</v>
      </c>
      <c r="D1424" t="s">
        <v>51</v>
      </c>
      <c r="E1424">
        <v>9</v>
      </c>
      <c r="F1424">
        <v>2</v>
      </c>
      <c r="H1424">
        <v>0.01</v>
      </c>
      <c r="I1424">
        <v>0</v>
      </c>
      <c r="K1424" t="s">
        <v>22</v>
      </c>
      <c r="L1424" t="s">
        <v>18</v>
      </c>
      <c r="M1424">
        <v>552.1</v>
      </c>
    </row>
    <row r="1425" spans="1:13">
      <c r="A1425">
        <v>3675</v>
      </c>
      <c r="B1425" t="s">
        <v>35</v>
      </c>
      <c r="C1425" t="s">
        <v>30</v>
      </c>
      <c r="D1425" t="s">
        <v>51</v>
      </c>
      <c r="E1425">
        <v>9</v>
      </c>
      <c r="F1425">
        <v>2</v>
      </c>
      <c r="I1425">
        <v>0</v>
      </c>
      <c r="J1425" s="1">
        <v>45609</v>
      </c>
      <c r="K1425" t="s">
        <v>17</v>
      </c>
      <c r="L1425" t="s">
        <v>33</v>
      </c>
      <c r="M1425">
        <v>3969.03</v>
      </c>
    </row>
    <row r="1426" spans="1:13">
      <c r="A1426">
        <v>3704</v>
      </c>
      <c r="B1426" t="s">
        <v>13</v>
      </c>
      <c r="C1426" t="s">
        <v>30</v>
      </c>
      <c r="D1426" t="s">
        <v>51</v>
      </c>
      <c r="E1426" t="s">
        <v>16</v>
      </c>
      <c r="H1426">
        <v>0.31</v>
      </c>
      <c r="I1426">
        <v>0</v>
      </c>
      <c r="K1426" t="s">
        <v>22</v>
      </c>
      <c r="L1426" t="s">
        <v>33</v>
      </c>
      <c r="M1426">
        <v>3556.62</v>
      </c>
    </row>
    <row r="1427" spans="1:13">
      <c r="A1427">
        <v>3706</v>
      </c>
      <c r="B1427" t="s">
        <v>35</v>
      </c>
      <c r="C1427" t="s">
        <v>30</v>
      </c>
      <c r="D1427" t="s">
        <v>51</v>
      </c>
      <c r="E1427" t="s">
        <v>16</v>
      </c>
      <c r="F1427">
        <v>1</v>
      </c>
      <c r="G1427">
        <v>9437.73</v>
      </c>
      <c r="I1427">
        <v>0</v>
      </c>
      <c r="J1427" s="1">
        <v>45725</v>
      </c>
      <c r="K1427" t="s">
        <v>22</v>
      </c>
      <c r="L1427" t="s">
        <v>40</v>
      </c>
      <c r="M1427">
        <v>3271.38</v>
      </c>
    </row>
    <row r="1428" spans="1:13">
      <c r="A1428">
        <v>2031</v>
      </c>
      <c r="B1428" t="s">
        <v>13</v>
      </c>
      <c r="C1428" t="s">
        <v>30</v>
      </c>
      <c r="D1428" t="s">
        <v>51</v>
      </c>
      <c r="E1428" t="s">
        <v>28</v>
      </c>
      <c r="F1428">
        <v>0</v>
      </c>
      <c r="G1428">
        <v>3360.35</v>
      </c>
      <c r="H1428">
        <v>0.15</v>
      </c>
      <c r="I1428">
        <v>0</v>
      </c>
      <c r="K1428" t="s">
        <v>22</v>
      </c>
      <c r="L1428" t="s">
        <v>33</v>
      </c>
      <c r="M1428">
        <v>1282.69</v>
      </c>
    </row>
    <row r="1429" spans="1:13">
      <c r="A1429">
        <v>3758</v>
      </c>
      <c r="B1429" t="s">
        <v>13</v>
      </c>
      <c r="C1429" t="s">
        <v>30</v>
      </c>
      <c r="D1429" t="s">
        <v>51</v>
      </c>
      <c r="E1429" t="s">
        <v>16</v>
      </c>
      <c r="F1429">
        <v>3</v>
      </c>
      <c r="G1429">
        <v>4306.67</v>
      </c>
      <c r="I1429">
        <v>0</v>
      </c>
      <c r="J1429" s="1">
        <v>45787</v>
      </c>
      <c r="K1429" t="s">
        <v>22</v>
      </c>
      <c r="L1429" t="s">
        <v>33</v>
      </c>
      <c r="M1429">
        <v>-233.45</v>
      </c>
    </row>
    <row r="1430" spans="1:13">
      <c r="A1430">
        <v>3765</v>
      </c>
      <c r="B1430" t="s">
        <v>13</v>
      </c>
      <c r="C1430" t="s">
        <v>30</v>
      </c>
      <c r="D1430" t="s">
        <v>51</v>
      </c>
      <c r="E1430" t="s">
        <v>16</v>
      </c>
      <c r="F1430">
        <v>3</v>
      </c>
      <c r="H1430">
        <v>0.44</v>
      </c>
      <c r="I1430">
        <v>0</v>
      </c>
      <c r="J1430" s="1">
        <v>45537</v>
      </c>
      <c r="K1430" t="s">
        <v>17</v>
      </c>
      <c r="L1430" t="s">
        <v>37</v>
      </c>
      <c r="M1430">
        <v>3376.32</v>
      </c>
    </row>
    <row r="1431" spans="1:13">
      <c r="A1431">
        <v>3775</v>
      </c>
      <c r="B1431" t="s">
        <v>19</v>
      </c>
      <c r="C1431" t="s">
        <v>30</v>
      </c>
      <c r="D1431" t="s">
        <v>51</v>
      </c>
      <c r="F1431">
        <v>0</v>
      </c>
      <c r="H1431">
        <v>0.12</v>
      </c>
      <c r="I1431">
        <v>0</v>
      </c>
      <c r="J1431" s="1">
        <v>45475</v>
      </c>
      <c r="K1431" t="s">
        <v>17</v>
      </c>
      <c r="L1431" t="s">
        <v>33</v>
      </c>
      <c r="M1431">
        <v>2865.11</v>
      </c>
    </row>
    <row r="1432" spans="1:13">
      <c r="A1432">
        <v>3781</v>
      </c>
      <c r="B1432" t="s">
        <v>13</v>
      </c>
      <c r="C1432" t="s">
        <v>30</v>
      </c>
      <c r="D1432" t="s">
        <v>51</v>
      </c>
      <c r="E1432" t="s">
        <v>28</v>
      </c>
      <c r="H1432">
        <v>0.36</v>
      </c>
      <c r="I1432">
        <v>0</v>
      </c>
      <c r="J1432" s="1">
        <v>45343</v>
      </c>
      <c r="K1432" t="s">
        <v>22</v>
      </c>
      <c r="L1432" t="s">
        <v>25</v>
      </c>
      <c r="M1432">
        <v>642.29999999999995</v>
      </c>
    </row>
    <row r="1433" spans="1:13">
      <c r="A1433">
        <v>3793</v>
      </c>
      <c r="B1433" t="s">
        <v>19</v>
      </c>
      <c r="C1433" t="s">
        <v>30</v>
      </c>
      <c r="D1433" t="s">
        <v>51</v>
      </c>
      <c r="G1433">
        <v>2749.96</v>
      </c>
      <c r="H1433">
        <v>0.16</v>
      </c>
      <c r="I1433">
        <v>0</v>
      </c>
      <c r="J1433" s="1">
        <v>45680</v>
      </c>
      <c r="K1433" t="s">
        <v>17</v>
      </c>
      <c r="L1433" t="s">
        <v>37</v>
      </c>
      <c r="M1433">
        <v>-892.26</v>
      </c>
    </row>
    <row r="1434" spans="1:13">
      <c r="A1434">
        <v>2028</v>
      </c>
      <c r="B1434" t="s">
        <v>19</v>
      </c>
      <c r="C1434" t="s">
        <v>30</v>
      </c>
      <c r="D1434" t="s">
        <v>51</v>
      </c>
      <c r="E1434">
        <v>8</v>
      </c>
      <c r="F1434">
        <v>0</v>
      </c>
      <c r="H1434">
        <v>1.02</v>
      </c>
      <c r="I1434">
        <v>0</v>
      </c>
      <c r="J1434" s="1">
        <v>45708</v>
      </c>
      <c r="K1434" t="s">
        <v>17</v>
      </c>
      <c r="L1434" t="s">
        <v>33</v>
      </c>
      <c r="M1434">
        <v>-417.11</v>
      </c>
    </row>
    <row r="1435" spans="1:13">
      <c r="A1435">
        <v>2045</v>
      </c>
      <c r="B1435" t="s">
        <v>13</v>
      </c>
      <c r="C1435" t="s">
        <v>30</v>
      </c>
      <c r="D1435" t="s">
        <v>51</v>
      </c>
      <c r="E1435" t="s">
        <v>28</v>
      </c>
      <c r="F1435">
        <v>1</v>
      </c>
      <c r="G1435">
        <v>4891.0200000000004</v>
      </c>
      <c r="I1435">
        <v>0</v>
      </c>
      <c r="K1435" t="s">
        <v>17</v>
      </c>
      <c r="L1435" t="s">
        <v>43</v>
      </c>
      <c r="M1435">
        <v>-473.08</v>
      </c>
    </row>
    <row r="1436" spans="1:13">
      <c r="A1436">
        <v>3902</v>
      </c>
      <c r="B1436" t="s">
        <v>35</v>
      </c>
      <c r="C1436" t="s">
        <v>30</v>
      </c>
      <c r="D1436" t="s">
        <v>51</v>
      </c>
      <c r="E1436" t="s">
        <v>32</v>
      </c>
      <c r="H1436">
        <v>0.85</v>
      </c>
      <c r="I1436">
        <v>0</v>
      </c>
      <c r="J1436" s="1">
        <v>45659</v>
      </c>
      <c r="K1436" t="s">
        <v>17</v>
      </c>
      <c r="L1436" t="s">
        <v>43</v>
      </c>
      <c r="M1436">
        <v>3175.54</v>
      </c>
    </row>
    <row r="1437" spans="1:13">
      <c r="A1437">
        <v>3918</v>
      </c>
      <c r="B1437" t="s">
        <v>35</v>
      </c>
      <c r="C1437" t="s">
        <v>30</v>
      </c>
      <c r="D1437" t="s">
        <v>51</v>
      </c>
      <c r="E1437" t="s">
        <v>16</v>
      </c>
      <c r="H1437">
        <v>0.85</v>
      </c>
      <c r="I1437">
        <v>0</v>
      </c>
      <c r="K1437" t="s">
        <v>17</v>
      </c>
      <c r="L1437" t="s">
        <v>36</v>
      </c>
      <c r="M1437">
        <v>1173.8</v>
      </c>
    </row>
    <row r="1438" spans="1:13">
      <c r="A1438">
        <v>3924</v>
      </c>
      <c r="B1438" t="s">
        <v>19</v>
      </c>
      <c r="C1438" t="s">
        <v>30</v>
      </c>
      <c r="D1438" t="s">
        <v>51</v>
      </c>
      <c r="E1438" t="s">
        <v>28</v>
      </c>
      <c r="G1438">
        <v>4809.5</v>
      </c>
      <c r="I1438">
        <v>0</v>
      </c>
      <c r="J1438" s="1">
        <v>45377</v>
      </c>
      <c r="K1438" t="s">
        <v>17</v>
      </c>
      <c r="L1438" t="s">
        <v>43</v>
      </c>
      <c r="M1438">
        <v>3090.67</v>
      </c>
    </row>
    <row r="1439" spans="1:13">
      <c r="A1439">
        <v>3928</v>
      </c>
      <c r="B1439" t="s">
        <v>35</v>
      </c>
      <c r="C1439" t="s">
        <v>30</v>
      </c>
      <c r="D1439" t="s">
        <v>51</v>
      </c>
      <c r="F1439">
        <v>2</v>
      </c>
      <c r="G1439">
        <v>5636.21</v>
      </c>
      <c r="H1439">
        <v>0.74</v>
      </c>
      <c r="I1439">
        <v>2930.83</v>
      </c>
      <c r="K1439" t="s">
        <v>22</v>
      </c>
      <c r="L1439" t="s">
        <v>33</v>
      </c>
      <c r="M1439">
        <v>-984.86</v>
      </c>
    </row>
    <row r="1440" spans="1:13">
      <c r="A1440">
        <v>3972</v>
      </c>
      <c r="B1440" t="s">
        <v>35</v>
      </c>
      <c r="C1440" t="s">
        <v>30</v>
      </c>
      <c r="D1440" t="s">
        <v>51</v>
      </c>
      <c r="E1440" t="s">
        <v>32</v>
      </c>
      <c r="F1440">
        <v>1</v>
      </c>
      <c r="I1440">
        <v>0</v>
      </c>
      <c r="J1440" s="1">
        <v>45646</v>
      </c>
      <c r="K1440" t="s">
        <v>22</v>
      </c>
      <c r="L1440" t="s">
        <v>18</v>
      </c>
      <c r="M1440">
        <v>1990.32</v>
      </c>
    </row>
    <row r="1441" spans="1:13">
      <c r="A1441">
        <v>4020</v>
      </c>
      <c r="B1441" t="s">
        <v>19</v>
      </c>
      <c r="C1441" t="s">
        <v>30</v>
      </c>
      <c r="D1441" t="s">
        <v>51</v>
      </c>
      <c r="E1441" t="s">
        <v>16</v>
      </c>
      <c r="G1441">
        <v>4052.25</v>
      </c>
      <c r="I1441">
        <v>0</v>
      </c>
      <c r="K1441" t="s">
        <v>22</v>
      </c>
      <c r="L1441" t="s">
        <v>18</v>
      </c>
      <c r="M1441">
        <v>3360.33</v>
      </c>
    </row>
    <row r="1442" spans="1:13">
      <c r="A1442">
        <v>4028</v>
      </c>
      <c r="B1442" t="s">
        <v>19</v>
      </c>
      <c r="C1442" t="s">
        <v>30</v>
      </c>
      <c r="D1442" t="s">
        <v>51</v>
      </c>
      <c r="E1442">
        <v>9</v>
      </c>
      <c r="F1442">
        <v>3</v>
      </c>
      <c r="H1442">
        <v>1.06</v>
      </c>
      <c r="I1442">
        <v>0</v>
      </c>
      <c r="J1442" s="1">
        <v>45669</v>
      </c>
      <c r="K1442" t="s">
        <v>22</v>
      </c>
      <c r="L1442" t="s">
        <v>33</v>
      </c>
      <c r="M1442">
        <v>2568.4</v>
      </c>
    </row>
    <row r="1443" spans="1:13">
      <c r="A1443">
        <v>4032</v>
      </c>
      <c r="B1443" t="s">
        <v>35</v>
      </c>
      <c r="C1443" t="s">
        <v>30</v>
      </c>
      <c r="D1443" t="s">
        <v>51</v>
      </c>
      <c r="E1443">
        <v>10</v>
      </c>
      <c r="I1443">
        <v>0</v>
      </c>
      <c r="K1443" t="s">
        <v>22</v>
      </c>
      <c r="L1443" t="s">
        <v>29</v>
      </c>
      <c r="M1443">
        <v>-135.15</v>
      </c>
    </row>
    <row r="1444" spans="1:13">
      <c r="A1444">
        <v>4038</v>
      </c>
      <c r="B1444" t="s">
        <v>13</v>
      </c>
      <c r="C1444" t="s">
        <v>30</v>
      </c>
      <c r="D1444" t="s">
        <v>51</v>
      </c>
      <c r="G1444">
        <v>5349.1</v>
      </c>
      <c r="I1444">
        <v>0</v>
      </c>
      <c r="J1444" s="1">
        <v>45720</v>
      </c>
      <c r="K1444" t="s">
        <v>22</v>
      </c>
      <c r="L1444" t="s">
        <v>29</v>
      </c>
      <c r="M1444">
        <v>1724.16</v>
      </c>
    </row>
    <row r="1445" spans="1:13">
      <c r="A1445">
        <v>4041</v>
      </c>
      <c r="B1445" t="s">
        <v>35</v>
      </c>
      <c r="C1445" t="s">
        <v>30</v>
      </c>
      <c r="D1445" t="s">
        <v>51</v>
      </c>
      <c r="F1445">
        <v>2</v>
      </c>
      <c r="I1445">
        <v>0</v>
      </c>
      <c r="J1445" s="1">
        <v>45544</v>
      </c>
      <c r="K1445" t="s">
        <v>17</v>
      </c>
      <c r="L1445" t="s">
        <v>25</v>
      </c>
      <c r="M1445">
        <v>3221.72</v>
      </c>
    </row>
    <row r="1446" spans="1:13">
      <c r="A1446">
        <v>4050</v>
      </c>
      <c r="B1446" t="s">
        <v>19</v>
      </c>
      <c r="C1446" t="s">
        <v>30</v>
      </c>
      <c r="D1446" t="s">
        <v>51</v>
      </c>
      <c r="E1446" t="s">
        <v>32</v>
      </c>
      <c r="G1446">
        <v>3750.77</v>
      </c>
      <c r="I1446">
        <v>0</v>
      </c>
      <c r="J1446" s="1">
        <v>45715</v>
      </c>
      <c r="K1446" t="s">
        <v>17</v>
      </c>
      <c r="L1446" t="s">
        <v>18</v>
      </c>
      <c r="M1446">
        <v>-171.08</v>
      </c>
    </row>
    <row r="1447" spans="1:13">
      <c r="A1447">
        <v>4100</v>
      </c>
      <c r="B1447" t="s">
        <v>35</v>
      </c>
      <c r="C1447" t="s">
        <v>30</v>
      </c>
      <c r="D1447" t="s">
        <v>51</v>
      </c>
      <c r="E1447" t="s">
        <v>28</v>
      </c>
      <c r="G1447">
        <v>3315.29</v>
      </c>
      <c r="I1447">
        <v>0</v>
      </c>
      <c r="J1447" s="1">
        <v>45370</v>
      </c>
      <c r="K1447" t="s">
        <v>17</v>
      </c>
      <c r="L1447" t="s">
        <v>33</v>
      </c>
      <c r="M1447">
        <v>1507.71</v>
      </c>
    </row>
    <row r="1448" spans="1:13">
      <c r="A1448">
        <v>4105</v>
      </c>
      <c r="B1448" t="s">
        <v>35</v>
      </c>
      <c r="C1448" t="s">
        <v>30</v>
      </c>
      <c r="D1448" t="s">
        <v>51</v>
      </c>
      <c r="E1448" t="s">
        <v>32</v>
      </c>
      <c r="G1448">
        <v>3489.95</v>
      </c>
      <c r="I1448">
        <v>0</v>
      </c>
      <c r="J1448" s="1">
        <v>45437</v>
      </c>
      <c r="K1448" t="s">
        <v>22</v>
      </c>
      <c r="L1448" t="s">
        <v>36</v>
      </c>
      <c r="M1448">
        <v>2093.87</v>
      </c>
    </row>
    <row r="1449" spans="1:13">
      <c r="A1449">
        <v>4108</v>
      </c>
      <c r="B1449" t="s">
        <v>13</v>
      </c>
      <c r="C1449" t="s">
        <v>30</v>
      </c>
      <c r="D1449" t="s">
        <v>51</v>
      </c>
      <c r="E1449" t="s">
        <v>28</v>
      </c>
      <c r="F1449">
        <v>2</v>
      </c>
      <c r="G1449">
        <v>2767.55</v>
      </c>
      <c r="H1449">
        <v>0.19</v>
      </c>
      <c r="I1449">
        <v>4483.43</v>
      </c>
      <c r="J1449" s="1">
        <v>45255</v>
      </c>
      <c r="K1449" t="s">
        <v>17</v>
      </c>
      <c r="L1449" t="s">
        <v>43</v>
      </c>
      <c r="M1449">
        <v>1059.07</v>
      </c>
    </row>
    <row r="1450" spans="1:13">
      <c r="A1450">
        <v>4129</v>
      </c>
      <c r="B1450" t="s">
        <v>35</v>
      </c>
      <c r="C1450" t="s">
        <v>30</v>
      </c>
      <c r="D1450" t="s">
        <v>51</v>
      </c>
      <c r="G1450">
        <v>3445.62</v>
      </c>
      <c r="H1450">
        <v>0.24</v>
      </c>
      <c r="I1450">
        <v>0</v>
      </c>
      <c r="J1450" s="1">
        <v>45718</v>
      </c>
      <c r="K1450" t="s">
        <v>22</v>
      </c>
      <c r="L1450" t="s">
        <v>43</v>
      </c>
      <c r="M1450">
        <v>-29.1</v>
      </c>
    </row>
    <row r="1451" spans="1:13">
      <c r="A1451">
        <v>4153</v>
      </c>
      <c r="B1451" t="s">
        <v>19</v>
      </c>
      <c r="C1451" t="s">
        <v>30</v>
      </c>
      <c r="D1451" t="s">
        <v>51</v>
      </c>
      <c r="F1451">
        <v>2</v>
      </c>
      <c r="I1451">
        <v>0</v>
      </c>
      <c r="J1451" s="1">
        <v>45701</v>
      </c>
      <c r="K1451" t="s">
        <v>22</v>
      </c>
      <c r="L1451" t="s">
        <v>43</v>
      </c>
      <c r="M1451">
        <v>2255.7399999999998</v>
      </c>
    </row>
    <row r="1452" spans="1:13">
      <c r="A1452">
        <v>4180</v>
      </c>
      <c r="B1452" t="s">
        <v>35</v>
      </c>
      <c r="C1452" t="s">
        <v>30</v>
      </c>
      <c r="D1452" t="s">
        <v>51</v>
      </c>
      <c r="E1452" t="s">
        <v>16</v>
      </c>
      <c r="I1452">
        <v>0</v>
      </c>
      <c r="J1452" s="1">
        <v>45812</v>
      </c>
      <c r="K1452" t="s">
        <v>22</v>
      </c>
      <c r="L1452" t="s">
        <v>43</v>
      </c>
      <c r="M1452">
        <v>500.23</v>
      </c>
    </row>
    <row r="1453" spans="1:13">
      <c r="A1453">
        <v>4198</v>
      </c>
      <c r="B1453" t="s">
        <v>35</v>
      </c>
      <c r="C1453" t="s">
        <v>30</v>
      </c>
      <c r="D1453" t="s">
        <v>51</v>
      </c>
      <c r="E1453" t="s">
        <v>16</v>
      </c>
      <c r="G1453">
        <v>7860.63</v>
      </c>
      <c r="H1453">
        <v>0.53</v>
      </c>
      <c r="I1453">
        <v>0</v>
      </c>
      <c r="K1453" t="s">
        <v>22</v>
      </c>
      <c r="L1453" t="s">
        <v>33</v>
      </c>
      <c r="M1453">
        <v>-1087.1300000000001</v>
      </c>
    </row>
    <row r="1454" spans="1:13">
      <c r="A1454">
        <v>4246</v>
      </c>
      <c r="B1454" t="s">
        <v>35</v>
      </c>
      <c r="C1454" t="s">
        <v>30</v>
      </c>
      <c r="D1454" t="s">
        <v>51</v>
      </c>
      <c r="E1454" t="s">
        <v>28</v>
      </c>
      <c r="G1454">
        <v>3576.04</v>
      </c>
      <c r="I1454">
        <v>0</v>
      </c>
      <c r="J1454" s="1">
        <v>45667</v>
      </c>
      <c r="K1454" t="s">
        <v>22</v>
      </c>
      <c r="L1454" t="s">
        <v>25</v>
      </c>
      <c r="M1454">
        <v>3581.39</v>
      </c>
    </row>
    <row r="1455" spans="1:13">
      <c r="A1455">
        <v>4332</v>
      </c>
      <c r="B1455" t="s">
        <v>19</v>
      </c>
      <c r="C1455" t="s">
        <v>30</v>
      </c>
      <c r="D1455" t="s">
        <v>51</v>
      </c>
      <c r="H1455">
        <v>0.12</v>
      </c>
      <c r="I1455">
        <v>0</v>
      </c>
      <c r="J1455" s="1">
        <v>45559</v>
      </c>
      <c r="K1455" t="s">
        <v>17</v>
      </c>
      <c r="L1455" t="s">
        <v>33</v>
      </c>
      <c r="M1455">
        <v>2181.1</v>
      </c>
    </row>
    <row r="1456" spans="1:13">
      <c r="A1456">
        <v>2009</v>
      </c>
      <c r="B1456" t="s">
        <v>13</v>
      </c>
      <c r="C1456" t="s">
        <v>30</v>
      </c>
      <c r="D1456" t="s">
        <v>51</v>
      </c>
      <c r="E1456" t="s">
        <v>28</v>
      </c>
      <c r="H1456">
        <v>0.84</v>
      </c>
      <c r="I1456">
        <v>0</v>
      </c>
      <c r="J1456" s="1">
        <v>45252</v>
      </c>
      <c r="K1456" t="s">
        <v>22</v>
      </c>
      <c r="L1456" t="s">
        <v>33</v>
      </c>
      <c r="M1456">
        <v>1671.62</v>
      </c>
    </row>
    <row r="1457" spans="1:13">
      <c r="A1457">
        <v>4352</v>
      </c>
      <c r="B1457" t="s">
        <v>35</v>
      </c>
      <c r="C1457" t="s">
        <v>30</v>
      </c>
      <c r="D1457" t="s">
        <v>51</v>
      </c>
      <c r="E1457">
        <v>9</v>
      </c>
      <c r="F1457">
        <v>-1</v>
      </c>
      <c r="G1457">
        <v>9332.64</v>
      </c>
      <c r="H1457">
        <v>0.56999999999999995</v>
      </c>
      <c r="I1457">
        <v>-4013.04</v>
      </c>
      <c r="J1457" s="1">
        <v>45667</v>
      </c>
      <c r="K1457" t="s">
        <v>22</v>
      </c>
      <c r="L1457" t="s">
        <v>43</v>
      </c>
      <c r="M1457">
        <v>-238.9</v>
      </c>
    </row>
    <row r="1458" spans="1:13">
      <c r="A1458">
        <v>4359</v>
      </c>
      <c r="B1458" t="s">
        <v>13</v>
      </c>
      <c r="C1458" t="s">
        <v>30</v>
      </c>
      <c r="D1458" t="s">
        <v>51</v>
      </c>
      <c r="E1458" t="s">
        <v>28</v>
      </c>
      <c r="G1458">
        <v>9336.51</v>
      </c>
      <c r="I1458">
        <v>0</v>
      </c>
      <c r="J1458" s="1">
        <v>45711</v>
      </c>
      <c r="K1458" t="s">
        <v>17</v>
      </c>
      <c r="L1458" t="s">
        <v>36</v>
      </c>
      <c r="M1458">
        <v>92.73</v>
      </c>
    </row>
    <row r="1459" spans="1:13">
      <c r="A1459">
        <v>4360</v>
      </c>
      <c r="B1459" t="s">
        <v>19</v>
      </c>
      <c r="C1459" t="s">
        <v>30</v>
      </c>
      <c r="D1459" t="s">
        <v>51</v>
      </c>
      <c r="G1459">
        <v>2906.76</v>
      </c>
      <c r="H1459">
        <v>0.3</v>
      </c>
      <c r="I1459">
        <v>0</v>
      </c>
      <c r="J1459" s="1">
        <v>45559</v>
      </c>
      <c r="K1459" t="s">
        <v>17</v>
      </c>
      <c r="L1459" t="s">
        <v>23</v>
      </c>
      <c r="M1459">
        <v>829.32</v>
      </c>
    </row>
    <row r="1460" spans="1:13">
      <c r="A1460">
        <v>4370</v>
      </c>
      <c r="B1460" t="s">
        <v>19</v>
      </c>
      <c r="C1460" t="s">
        <v>30</v>
      </c>
      <c r="D1460" t="s">
        <v>51</v>
      </c>
      <c r="E1460" t="s">
        <v>28</v>
      </c>
      <c r="F1460">
        <v>2</v>
      </c>
      <c r="G1460">
        <v>5046.05</v>
      </c>
      <c r="H1460">
        <v>0.38</v>
      </c>
      <c r="I1460">
        <v>6257.1</v>
      </c>
      <c r="J1460" s="1">
        <v>45578</v>
      </c>
      <c r="K1460" t="s">
        <v>22</v>
      </c>
      <c r="L1460" t="s">
        <v>25</v>
      </c>
      <c r="M1460">
        <v>2530.73</v>
      </c>
    </row>
    <row r="1461" spans="1:13">
      <c r="A1461">
        <v>4384</v>
      </c>
      <c r="B1461" t="s">
        <v>19</v>
      </c>
      <c r="C1461" t="s">
        <v>30</v>
      </c>
      <c r="D1461" t="s">
        <v>51</v>
      </c>
      <c r="H1461">
        <v>0.6</v>
      </c>
      <c r="I1461">
        <v>0</v>
      </c>
      <c r="J1461" s="1">
        <v>45458</v>
      </c>
      <c r="K1461" t="s">
        <v>17</v>
      </c>
      <c r="L1461" t="s">
        <v>43</v>
      </c>
      <c r="M1461">
        <v>3507.63</v>
      </c>
    </row>
    <row r="1462" spans="1:13">
      <c r="A1462">
        <v>4414</v>
      </c>
      <c r="B1462" t="s">
        <v>13</v>
      </c>
      <c r="C1462" t="s">
        <v>30</v>
      </c>
      <c r="D1462" t="s">
        <v>51</v>
      </c>
      <c r="E1462">
        <v>9</v>
      </c>
      <c r="H1462">
        <v>0.32</v>
      </c>
      <c r="I1462">
        <v>0</v>
      </c>
      <c r="J1462" s="1">
        <v>45540</v>
      </c>
      <c r="K1462" t="s">
        <v>22</v>
      </c>
      <c r="L1462" t="s">
        <v>23</v>
      </c>
      <c r="M1462">
        <v>3503.26</v>
      </c>
    </row>
    <row r="1463" spans="1:13">
      <c r="A1463">
        <v>4454</v>
      </c>
      <c r="B1463" t="s">
        <v>13</v>
      </c>
      <c r="C1463" t="s">
        <v>30</v>
      </c>
      <c r="D1463" t="s">
        <v>51</v>
      </c>
      <c r="E1463" t="s">
        <v>16</v>
      </c>
      <c r="G1463">
        <v>2915.54</v>
      </c>
      <c r="I1463">
        <v>0</v>
      </c>
      <c r="J1463" s="1">
        <v>45659</v>
      </c>
      <c r="K1463" t="s">
        <v>22</v>
      </c>
      <c r="L1463" t="s">
        <v>33</v>
      </c>
      <c r="M1463">
        <v>-1188.6400000000001</v>
      </c>
    </row>
    <row r="1464" spans="1:13">
      <c r="A1464">
        <v>4477</v>
      </c>
      <c r="B1464" t="s">
        <v>35</v>
      </c>
      <c r="C1464" t="s">
        <v>30</v>
      </c>
      <c r="D1464" t="s">
        <v>51</v>
      </c>
      <c r="E1464">
        <v>6</v>
      </c>
      <c r="I1464">
        <v>0</v>
      </c>
      <c r="J1464" s="1">
        <v>45636</v>
      </c>
      <c r="K1464" t="s">
        <v>17</v>
      </c>
      <c r="L1464" t="s">
        <v>33</v>
      </c>
      <c r="M1464">
        <v>-838.22</v>
      </c>
    </row>
    <row r="1465" spans="1:13">
      <c r="A1465">
        <v>4491</v>
      </c>
      <c r="B1465" t="s">
        <v>19</v>
      </c>
      <c r="C1465" t="s">
        <v>30</v>
      </c>
      <c r="D1465" t="s">
        <v>51</v>
      </c>
      <c r="E1465" t="s">
        <v>16</v>
      </c>
      <c r="F1465">
        <v>0</v>
      </c>
      <c r="I1465">
        <v>0</v>
      </c>
      <c r="K1465" t="s">
        <v>17</v>
      </c>
      <c r="L1465" t="s">
        <v>43</v>
      </c>
      <c r="M1465">
        <v>3066.85</v>
      </c>
    </row>
    <row r="1466" spans="1:13">
      <c r="A1466">
        <v>2030</v>
      </c>
      <c r="B1466" t="s">
        <v>35</v>
      </c>
      <c r="C1466" t="s">
        <v>20</v>
      </c>
      <c r="D1466" t="s">
        <v>50</v>
      </c>
      <c r="E1466" t="s">
        <v>32</v>
      </c>
      <c r="H1466">
        <v>1.05</v>
      </c>
      <c r="I1466">
        <v>0</v>
      </c>
      <c r="J1466" s="1">
        <v>45852</v>
      </c>
      <c r="K1466" t="s">
        <v>22</v>
      </c>
      <c r="L1466" t="s">
        <v>23</v>
      </c>
      <c r="M1466">
        <v>-122.93</v>
      </c>
    </row>
    <row r="1467" spans="1:13">
      <c r="A1467">
        <v>2059</v>
      </c>
      <c r="B1467" t="s">
        <v>13</v>
      </c>
      <c r="C1467" t="s">
        <v>20</v>
      </c>
      <c r="D1467" t="s">
        <v>50</v>
      </c>
      <c r="F1467">
        <v>-1</v>
      </c>
      <c r="G1467">
        <v>9507.5400000000009</v>
      </c>
      <c r="I1467">
        <v>0</v>
      </c>
      <c r="J1467" s="1">
        <v>45287</v>
      </c>
      <c r="K1467" t="s">
        <v>22</v>
      </c>
      <c r="L1467" t="s">
        <v>33</v>
      </c>
      <c r="M1467">
        <v>291.27999999999997</v>
      </c>
    </row>
    <row r="1468" spans="1:13">
      <c r="A1468">
        <v>2066</v>
      </c>
      <c r="B1468" t="s">
        <v>35</v>
      </c>
      <c r="C1468" t="s">
        <v>20</v>
      </c>
      <c r="D1468" t="s">
        <v>50</v>
      </c>
      <c r="E1468" t="s">
        <v>32</v>
      </c>
      <c r="F1468">
        <v>-1</v>
      </c>
      <c r="G1468">
        <v>5259.05</v>
      </c>
      <c r="I1468">
        <v>0</v>
      </c>
      <c r="J1468" s="1">
        <v>45636</v>
      </c>
      <c r="K1468" t="s">
        <v>17</v>
      </c>
      <c r="L1468" t="s">
        <v>25</v>
      </c>
      <c r="M1468">
        <v>1022.82</v>
      </c>
    </row>
    <row r="1469" spans="1:13">
      <c r="A1469">
        <v>2100</v>
      </c>
      <c r="B1469" t="s">
        <v>13</v>
      </c>
      <c r="C1469" t="s">
        <v>20</v>
      </c>
      <c r="D1469" t="s">
        <v>50</v>
      </c>
      <c r="E1469">
        <v>8</v>
      </c>
      <c r="F1469">
        <v>1</v>
      </c>
      <c r="G1469">
        <v>5937.52</v>
      </c>
      <c r="I1469">
        <v>0</v>
      </c>
      <c r="J1469" s="1">
        <v>45849</v>
      </c>
      <c r="K1469" t="s">
        <v>22</v>
      </c>
      <c r="L1469" t="s">
        <v>25</v>
      </c>
      <c r="M1469">
        <v>2287.5700000000002</v>
      </c>
    </row>
    <row r="1470" spans="1:13">
      <c r="A1470">
        <v>2115</v>
      </c>
      <c r="B1470" t="s">
        <v>13</v>
      </c>
      <c r="C1470" t="s">
        <v>20</v>
      </c>
      <c r="D1470" t="s">
        <v>50</v>
      </c>
      <c r="E1470">
        <v>6</v>
      </c>
      <c r="F1470">
        <v>2</v>
      </c>
      <c r="G1470">
        <v>7607.45</v>
      </c>
      <c r="I1470">
        <v>0</v>
      </c>
      <c r="K1470" t="s">
        <v>17</v>
      </c>
      <c r="L1470" t="s">
        <v>43</v>
      </c>
      <c r="M1470">
        <v>1969.03</v>
      </c>
    </row>
    <row r="1471" spans="1:13">
      <c r="A1471">
        <v>2120</v>
      </c>
      <c r="B1471" t="s">
        <v>35</v>
      </c>
      <c r="C1471" t="s">
        <v>20</v>
      </c>
      <c r="D1471" t="s">
        <v>50</v>
      </c>
      <c r="E1471">
        <v>12</v>
      </c>
      <c r="I1471">
        <v>0</v>
      </c>
      <c r="J1471" s="1">
        <v>45640</v>
      </c>
      <c r="K1471" t="s">
        <v>22</v>
      </c>
      <c r="L1471" t="s">
        <v>29</v>
      </c>
      <c r="M1471">
        <v>-328</v>
      </c>
    </row>
    <row r="1472" spans="1:13">
      <c r="A1472">
        <v>2137</v>
      </c>
      <c r="B1472" t="s">
        <v>35</v>
      </c>
      <c r="C1472" t="s">
        <v>20</v>
      </c>
      <c r="D1472" t="s">
        <v>50</v>
      </c>
      <c r="F1472">
        <v>0</v>
      </c>
      <c r="G1472">
        <v>5222.0200000000004</v>
      </c>
      <c r="H1472">
        <v>0.95</v>
      </c>
      <c r="I1472">
        <v>0</v>
      </c>
      <c r="J1472" s="1">
        <v>45669</v>
      </c>
      <c r="K1472" t="s">
        <v>17</v>
      </c>
      <c r="L1472" t="s">
        <v>33</v>
      </c>
      <c r="M1472">
        <v>1796.76</v>
      </c>
    </row>
    <row r="1473" spans="1:13">
      <c r="A1473">
        <v>2147</v>
      </c>
      <c r="B1473" t="s">
        <v>19</v>
      </c>
      <c r="C1473" t="s">
        <v>20</v>
      </c>
      <c r="D1473" t="s">
        <v>50</v>
      </c>
      <c r="E1473" t="s">
        <v>32</v>
      </c>
      <c r="F1473">
        <v>-1</v>
      </c>
      <c r="I1473">
        <v>0</v>
      </c>
      <c r="J1473" s="1">
        <v>45549</v>
      </c>
      <c r="K1473" t="s">
        <v>17</v>
      </c>
      <c r="L1473" t="s">
        <v>37</v>
      </c>
      <c r="M1473">
        <v>-426.53</v>
      </c>
    </row>
    <row r="1474" spans="1:13">
      <c r="A1474">
        <v>2155</v>
      </c>
      <c r="B1474" t="s">
        <v>35</v>
      </c>
      <c r="C1474" t="s">
        <v>20</v>
      </c>
      <c r="D1474" t="s">
        <v>50</v>
      </c>
      <c r="F1474">
        <v>3</v>
      </c>
      <c r="I1474">
        <v>0</v>
      </c>
      <c r="K1474" t="s">
        <v>17</v>
      </c>
      <c r="L1474" t="s">
        <v>40</v>
      </c>
      <c r="M1474">
        <v>1475.15</v>
      </c>
    </row>
    <row r="1475" spans="1:13">
      <c r="A1475">
        <v>2174</v>
      </c>
      <c r="B1475" t="s">
        <v>19</v>
      </c>
      <c r="C1475" t="s">
        <v>20</v>
      </c>
      <c r="D1475" t="s">
        <v>50</v>
      </c>
      <c r="E1475" t="s">
        <v>28</v>
      </c>
      <c r="G1475">
        <v>3883.92</v>
      </c>
      <c r="I1475">
        <v>0</v>
      </c>
      <c r="K1475" t="s">
        <v>22</v>
      </c>
      <c r="L1475" t="s">
        <v>29</v>
      </c>
      <c r="M1475">
        <v>428.5</v>
      </c>
    </row>
    <row r="1476" spans="1:13">
      <c r="A1476">
        <v>2256</v>
      </c>
      <c r="B1476" t="s">
        <v>35</v>
      </c>
      <c r="C1476" t="s">
        <v>20</v>
      </c>
      <c r="D1476" t="s">
        <v>50</v>
      </c>
      <c r="I1476">
        <v>0</v>
      </c>
      <c r="J1476" s="1">
        <v>45746</v>
      </c>
      <c r="K1476" t="s">
        <v>17</v>
      </c>
      <c r="L1476" t="s">
        <v>40</v>
      </c>
      <c r="M1476">
        <v>3175.83</v>
      </c>
    </row>
    <row r="1477" spans="1:13">
      <c r="A1477">
        <v>2012</v>
      </c>
      <c r="B1477" t="s">
        <v>19</v>
      </c>
      <c r="C1477" t="s">
        <v>20</v>
      </c>
      <c r="D1477" t="s">
        <v>50</v>
      </c>
      <c r="I1477">
        <v>0</v>
      </c>
      <c r="J1477" s="1">
        <v>45536</v>
      </c>
      <c r="K1477" t="s">
        <v>22</v>
      </c>
      <c r="L1477" t="s">
        <v>37</v>
      </c>
      <c r="M1477">
        <v>-914.59</v>
      </c>
    </row>
    <row r="1478" spans="1:13">
      <c r="A1478">
        <v>2296</v>
      </c>
      <c r="B1478" t="s">
        <v>19</v>
      </c>
      <c r="C1478" t="s">
        <v>20</v>
      </c>
      <c r="D1478" t="s">
        <v>50</v>
      </c>
      <c r="I1478">
        <v>0</v>
      </c>
      <c r="J1478" s="1">
        <v>45519</v>
      </c>
      <c r="K1478" t="s">
        <v>17</v>
      </c>
      <c r="L1478" t="s">
        <v>33</v>
      </c>
      <c r="M1478">
        <v>-1188.8599999999999</v>
      </c>
    </row>
    <row r="1479" spans="1:13">
      <c r="A1479">
        <v>2299</v>
      </c>
      <c r="B1479" t="s">
        <v>13</v>
      </c>
      <c r="C1479" t="s">
        <v>20</v>
      </c>
      <c r="D1479" t="s">
        <v>50</v>
      </c>
      <c r="F1479">
        <v>2</v>
      </c>
      <c r="H1479">
        <v>0.77</v>
      </c>
      <c r="I1479">
        <v>0</v>
      </c>
      <c r="J1479" s="1">
        <v>45786</v>
      </c>
      <c r="K1479" t="s">
        <v>17</v>
      </c>
      <c r="L1479" t="s">
        <v>40</v>
      </c>
      <c r="M1479">
        <v>2596.8000000000002</v>
      </c>
    </row>
    <row r="1480" spans="1:13">
      <c r="A1480">
        <v>2316</v>
      </c>
      <c r="B1480" t="s">
        <v>35</v>
      </c>
      <c r="C1480" t="s">
        <v>20</v>
      </c>
      <c r="D1480" t="s">
        <v>50</v>
      </c>
      <c r="E1480" t="s">
        <v>16</v>
      </c>
      <c r="F1480">
        <v>1</v>
      </c>
      <c r="H1480">
        <v>0.39</v>
      </c>
      <c r="I1480">
        <v>0</v>
      </c>
      <c r="K1480" t="s">
        <v>22</v>
      </c>
      <c r="L1480" t="s">
        <v>33</v>
      </c>
      <c r="M1480">
        <v>3862.6</v>
      </c>
    </row>
    <row r="1481" spans="1:13">
      <c r="A1481">
        <v>2318</v>
      </c>
      <c r="B1481" t="s">
        <v>35</v>
      </c>
      <c r="C1481" t="s">
        <v>20</v>
      </c>
      <c r="D1481" t="s">
        <v>50</v>
      </c>
      <c r="E1481">
        <v>11</v>
      </c>
      <c r="F1481">
        <v>2</v>
      </c>
      <c r="H1481">
        <v>0.25</v>
      </c>
      <c r="I1481">
        <v>0</v>
      </c>
      <c r="J1481" s="1">
        <v>45751</v>
      </c>
      <c r="K1481" t="s">
        <v>22</v>
      </c>
      <c r="L1481" t="s">
        <v>33</v>
      </c>
      <c r="M1481">
        <v>1894.17</v>
      </c>
    </row>
    <row r="1482" spans="1:13">
      <c r="A1482">
        <v>2346</v>
      </c>
      <c r="B1482" t="s">
        <v>35</v>
      </c>
      <c r="C1482" t="s">
        <v>20</v>
      </c>
      <c r="D1482" t="s">
        <v>50</v>
      </c>
      <c r="E1482">
        <v>7</v>
      </c>
      <c r="G1482">
        <v>6320.59</v>
      </c>
      <c r="H1482">
        <v>0.93</v>
      </c>
      <c r="I1482">
        <v>0</v>
      </c>
      <c r="K1482" t="s">
        <v>22</v>
      </c>
      <c r="L1482" t="s">
        <v>25</v>
      </c>
      <c r="M1482">
        <v>324.45</v>
      </c>
    </row>
    <row r="1483" spans="1:13">
      <c r="A1483">
        <v>2380</v>
      </c>
      <c r="B1483" t="s">
        <v>35</v>
      </c>
      <c r="C1483" t="s">
        <v>20</v>
      </c>
      <c r="D1483" t="s">
        <v>50</v>
      </c>
      <c r="E1483" t="s">
        <v>16</v>
      </c>
      <c r="F1483">
        <v>1</v>
      </c>
      <c r="G1483">
        <v>7932.85</v>
      </c>
      <c r="I1483">
        <v>0</v>
      </c>
      <c r="J1483" s="1">
        <v>45635</v>
      </c>
      <c r="K1483" t="s">
        <v>22</v>
      </c>
      <c r="L1483" t="s">
        <v>33</v>
      </c>
      <c r="M1483">
        <v>2707.27</v>
      </c>
    </row>
    <row r="1484" spans="1:13">
      <c r="A1484">
        <v>2397</v>
      </c>
      <c r="B1484" t="s">
        <v>35</v>
      </c>
      <c r="C1484" t="s">
        <v>20</v>
      </c>
      <c r="D1484" t="s">
        <v>50</v>
      </c>
      <c r="E1484" t="s">
        <v>32</v>
      </c>
      <c r="I1484">
        <v>0</v>
      </c>
      <c r="J1484" s="1">
        <v>45287</v>
      </c>
      <c r="K1484" t="s">
        <v>22</v>
      </c>
      <c r="L1484" t="s">
        <v>25</v>
      </c>
      <c r="M1484">
        <v>3996.96</v>
      </c>
    </row>
    <row r="1485" spans="1:13">
      <c r="A1485">
        <v>2418</v>
      </c>
      <c r="B1485" t="s">
        <v>35</v>
      </c>
      <c r="C1485" t="s">
        <v>20</v>
      </c>
      <c r="D1485" t="s">
        <v>50</v>
      </c>
      <c r="E1485" t="s">
        <v>32</v>
      </c>
      <c r="G1485">
        <v>9288.75</v>
      </c>
      <c r="H1485">
        <v>0.54</v>
      </c>
      <c r="I1485">
        <v>0</v>
      </c>
      <c r="J1485" s="1">
        <v>45776</v>
      </c>
      <c r="K1485" t="s">
        <v>22</v>
      </c>
      <c r="L1485" t="s">
        <v>25</v>
      </c>
      <c r="M1485">
        <v>3110.43</v>
      </c>
    </row>
    <row r="1486" spans="1:13">
      <c r="A1486">
        <v>2458</v>
      </c>
      <c r="B1486" t="s">
        <v>13</v>
      </c>
      <c r="C1486" t="s">
        <v>20</v>
      </c>
      <c r="D1486" t="s">
        <v>50</v>
      </c>
      <c r="I1486">
        <v>0</v>
      </c>
      <c r="J1486" s="1">
        <v>45280</v>
      </c>
      <c r="K1486" t="s">
        <v>22</v>
      </c>
      <c r="L1486" t="s">
        <v>29</v>
      </c>
      <c r="M1486">
        <v>573.21</v>
      </c>
    </row>
    <row r="1487" spans="1:13">
      <c r="A1487">
        <v>2468</v>
      </c>
      <c r="B1487" t="s">
        <v>19</v>
      </c>
      <c r="C1487" t="s">
        <v>20</v>
      </c>
      <c r="D1487" t="s">
        <v>50</v>
      </c>
      <c r="E1487">
        <v>7</v>
      </c>
      <c r="F1487">
        <v>0</v>
      </c>
      <c r="G1487">
        <v>6012.23</v>
      </c>
      <c r="H1487">
        <v>0.62</v>
      </c>
      <c r="I1487">
        <v>0</v>
      </c>
      <c r="J1487" s="1">
        <v>45591</v>
      </c>
      <c r="K1487" t="s">
        <v>22</v>
      </c>
      <c r="L1487" t="s">
        <v>18</v>
      </c>
      <c r="M1487">
        <v>-1113.25</v>
      </c>
    </row>
    <row r="1488" spans="1:13">
      <c r="A1488">
        <v>2491</v>
      </c>
      <c r="B1488" t="s">
        <v>13</v>
      </c>
      <c r="C1488" t="s">
        <v>20</v>
      </c>
      <c r="D1488" t="s">
        <v>50</v>
      </c>
      <c r="E1488" t="s">
        <v>16</v>
      </c>
      <c r="G1488">
        <v>8998.44</v>
      </c>
      <c r="I1488">
        <v>0</v>
      </c>
      <c r="J1488" s="1">
        <v>45805</v>
      </c>
      <c r="K1488" t="s">
        <v>17</v>
      </c>
      <c r="L1488" t="s">
        <v>18</v>
      </c>
      <c r="M1488">
        <v>-432.44</v>
      </c>
    </row>
    <row r="1489" spans="1:13">
      <c r="A1489">
        <v>2507</v>
      </c>
      <c r="B1489" t="s">
        <v>35</v>
      </c>
      <c r="C1489" t="s">
        <v>20</v>
      </c>
      <c r="D1489" t="s">
        <v>50</v>
      </c>
      <c r="E1489" t="s">
        <v>28</v>
      </c>
      <c r="F1489">
        <v>2</v>
      </c>
      <c r="I1489">
        <v>0</v>
      </c>
      <c r="J1489" s="1">
        <v>45364</v>
      </c>
      <c r="K1489" t="s">
        <v>22</v>
      </c>
      <c r="L1489" t="s">
        <v>40</v>
      </c>
      <c r="M1489">
        <v>2116.5300000000002</v>
      </c>
    </row>
    <row r="1490" spans="1:13">
      <c r="A1490">
        <v>2571</v>
      </c>
      <c r="B1490" t="s">
        <v>13</v>
      </c>
      <c r="C1490" t="s">
        <v>20</v>
      </c>
      <c r="D1490" t="s">
        <v>50</v>
      </c>
      <c r="E1490">
        <v>6</v>
      </c>
      <c r="G1490">
        <v>4728.95</v>
      </c>
      <c r="I1490">
        <v>0</v>
      </c>
      <c r="J1490" s="1">
        <v>45258</v>
      </c>
      <c r="K1490" t="s">
        <v>22</v>
      </c>
      <c r="L1490" t="s">
        <v>25</v>
      </c>
      <c r="M1490">
        <v>276.98</v>
      </c>
    </row>
    <row r="1491" spans="1:13">
      <c r="A1491">
        <v>2047</v>
      </c>
      <c r="B1491" t="s">
        <v>35</v>
      </c>
      <c r="C1491" t="s">
        <v>20</v>
      </c>
      <c r="D1491" t="s">
        <v>50</v>
      </c>
      <c r="F1491">
        <v>4</v>
      </c>
      <c r="G1491">
        <v>6136.45</v>
      </c>
      <c r="I1491">
        <v>0</v>
      </c>
      <c r="J1491" s="1">
        <v>45643</v>
      </c>
      <c r="K1491" t="s">
        <v>17</v>
      </c>
      <c r="L1491" t="s">
        <v>43</v>
      </c>
      <c r="M1491">
        <v>2790.51</v>
      </c>
    </row>
    <row r="1492" spans="1:13">
      <c r="A1492">
        <v>2615</v>
      </c>
      <c r="B1492" t="s">
        <v>19</v>
      </c>
      <c r="C1492" t="s">
        <v>20</v>
      </c>
      <c r="D1492" t="s">
        <v>50</v>
      </c>
      <c r="E1492" t="s">
        <v>32</v>
      </c>
      <c r="F1492">
        <v>3</v>
      </c>
      <c r="G1492">
        <v>3042.37</v>
      </c>
      <c r="H1492">
        <v>0.12</v>
      </c>
      <c r="I1492">
        <v>8031.86</v>
      </c>
      <c r="J1492" s="1">
        <v>45740</v>
      </c>
      <c r="K1492" t="s">
        <v>17</v>
      </c>
      <c r="L1492" t="s">
        <v>29</v>
      </c>
      <c r="M1492">
        <v>2105.48</v>
      </c>
    </row>
    <row r="1493" spans="1:13">
      <c r="A1493">
        <v>2621</v>
      </c>
      <c r="B1493" t="s">
        <v>13</v>
      </c>
      <c r="C1493" t="s">
        <v>20</v>
      </c>
      <c r="D1493" t="s">
        <v>50</v>
      </c>
      <c r="E1493" t="s">
        <v>28</v>
      </c>
      <c r="F1493">
        <v>3</v>
      </c>
      <c r="G1493">
        <v>6466.57</v>
      </c>
      <c r="H1493">
        <v>0.59</v>
      </c>
      <c r="I1493">
        <v>7953.88</v>
      </c>
      <c r="J1493" s="1">
        <v>45431</v>
      </c>
      <c r="K1493" t="s">
        <v>17</v>
      </c>
      <c r="L1493" t="s">
        <v>36</v>
      </c>
      <c r="M1493">
        <v>-1152.8599999999999</v>
      </c>
    </row>
    <row r="1494" spans="1:13">
      <c r="A1494">
        <v>2666</v>
      </c>
      <c r="B1494" t="s">
        <v>19</v>
      </c>
      <c r="C1494" t="s">
        <v>20</v>
      </c>
      <c r="D1494" t="s">
        <v>50</v>
      </c>
      <c r="E1494" t="s">
        <v>16</v>
      </c>
      <c r="G1494">
        <v>3700.75</v>
      </c>
      <c r="I1494">
        <v>0</v>
      </c>
      <c r="K1494" t="s">
        <v>17</v>
      </c>
      <c r="L1494" t="s">
        <v>43</v>
      </c>
      <c r="M1494">
        <v>-963.73</v>
      </c>
    </row>
    <row r="1495" spans="1:13">
      <c r="A1495">
        <v>2031</v>
      </c>
      <c r="B1495" t="s">
        <v>19</v>
      </c>
      <c r="C1495" t="s">
        <v>20</v>
      </c>
      <c r="D1495" t="s">
        <v>50</v>
      </c>
      <c r="E1495" t="s">
        <v>28</v>
      </c>
      <c r="I1495">
        <v>0</v>
      </c>
      <c r="J1495" s="1">
        <v>45485</v>
      </c>
      <c r="K1495" t="s">
        <v>17</v>
      </c>
      <c r="L1495" t="s">
        <v>25</v>
      </c>
      <c r="M1495">
        <v>3119.37</v>
      </c>
    </row>
    <row r="1496" spans="1:13">
      <c r="A1496">
        <v>2745</v>
      </c>
      <c r="B1496" t="s">
        <v>35</v>
      </c>
      <c r="C1496" t="s">
        <v>20</v>
      </c>
      <c r="D1496" t="s">
        <v>50</v>
      </c>
      <c r="E1496" t="s">
        <v>32</v>
      </c>
      <c r="F1496">
        <v>-1</v>
      </c>
      <c r="H1496">
        <v>0.94</v>
      </c>
      <c r="I1496">
        <v>0</v>
      </c>
      <c r="J1496" s="1">
        <v>45657</v>
      </c>
      <c r="K1496" t="s">
        <v>22</v>
      </c>
      <c r="L1496" t="s">
        <v>40</v>
      </c>
      <c r="M1496">
        <v>501.65</v>
      </c>
    </row>
    <row r="1497" spans="1:13">
      <c r="A1497">
        <v>2757</v>
      </c>
      <c r="B1497" t="s">
        <v>35</v>
      </c>
      <c r="C1497" t="s">
        <v>20</v>
      </c>
      <c r="D1497" t="s">
        <v>50</v>
      </c>
      <c r="F1497">
        <v>0</v>
      </c>
      <c r="G1497">
        <v>3101.14</v>
      </c>
      <c r="I1497">
        <v>0</v>
      </c>
      <c r="J1497" s="1">
        <v>45798</v>
      </c>
      <c r="K1497" t="s">
        <v>17</v>
      </c>
      <c r="L1497" t="s">
        <v>40</v>
      </c>
      <c r="M1497">
        <v>-271.85000000000002</v>
      </c>
    </row>
    <row r="1498" spans="1:13">
      <c r="A1498">
        <v>2763</v>
      </c>
      <c r="B1498" t="s">
        <v>19</v>
      </c>
      <c r="C1498" t="s">
        <v>20</v>
      </c>
      <c r="D1498" t="s">
        <v>50</v>
      </c>
      <c r="E1498">
        <v>10</v>
      </c>
      <c r="F1498">
        <v>4</v>
      </c>
      <c r="G1498">
        <v>3328.58</v>
      </c>
      <c r="I1498">
        <v>0</v>
      </c>
      <c r="J1498" s="1">
        <v>45504</v>
      </c>
      <c r="K1498" t="s">
        <v>17</v>
      </c>
      <c r="L1498" t="s">
        <v>29</v>
      </c>
      <c r="M1498">
        <v>-763.34</v>
      </c>
    </row>
    <row r="1499" spans="1:13">
      <c r="A1499">
        <v>2778</v>
      </c>
      <c r="B1499" t="s">
        <v>13</v>
      </c>
      <c r="C1499" t="s">
        <v>20</v>
      </c>
      <c r="D1499" t="s">
        <v>50</v>
      </c>
      <c r="E1499">
        <v>11</v>
      </c>
      <c r="F1499">
        <v>0</v>
      </c>
      <c r="G1499">
        <v>4462.26</v>
      </c>
      <c r="I1499">
        <v>0</v>
      </c>
      <c r="J1499" s="1">
        <v>45828</v>
      </c>
      <c r="K1499" t="s">
        <v>17</v>
      </c>
      <c r="L1499" t="s">
        <v>23</v>
      </c>
      <c r="M1499">
        <v>1006.73</v>
      </c>
    </row>
    <row r="1500" spans="1:13">
      <c r="A1500">
        <v>2842</v>
      </c>
      <c r="B1500" t="s">
        <v>19</v>
      </c>
      <c r="C1500" t="s">
        <v>20</v>
      </c>
      <c r="D1500" t="s">
        <v>50</v>
      </c>
      <c r="E1500" t="s">
        <v>16</v>
      </c>
      <c r="F1500">
        <v>-1</v>
      </c>
      <c r="I1500">
        <v>0</v>
      </c>
      <c r="J1500" s="1">
        <v>45676</v>
      </c>
      <c r="K1500" t="s">
        <v>17</v>
      </c>
      <c r="L1500" t="s">
        <v>36</v>
      </c>
      <c r="M1500">
        <v>-1193.98</v>
      </c>
    </row>
    <row r="1501" spans="1:13">
      <c r="A1501">
        <v>2862</v>
      </c>
      <c r="B1501" t="s">
        <v>13</v>
      </c>
      <c r="C1501" t="s">
        <v>20</v>
      </c>
      <c r="D1501" t="s">
        <v>50</v>
      </c>
      <c r="E1501">
        <v>9</v>
      </c>
      <c r="F1501">
        <v>4</v>
      </c>
      <c r="G1501">
        <v>7940.29</v>
      </c>
      <c r="H1501">
        <v>1.02</v>
      </c>
      <c r="I1501">
        <v>-635.22</v>
      </c>
      <c r="J1501" s="1">
        <v>45607</v>
      </c>
      <c r="K1501" t="s">
        <v>22</v>
      </c>
      <c r="L1501" t="s">
        <v>33</v>
      </c>
      <c r="M1501">
        <v>1803.25</v>
      </c>
    </row>
    <row r="1502" spans="1:13">
      <c r="A1502">
        <v>2865</v>
      </c>
      <c r="B1502" t="s">
        <v>19</v>
      </c>
      <c r="C1502" t="s">
        <v>20</v>
      </c>
      <c r="D1502" t="s">
        <v>50</v>
      </c>
      <c r="F1502">
        <v>1</v>
      </c>
      <c r="H1502">
        <v>0.71</v>
      </c>
      <c r="I1502">
        <v>0</v>
      </c>
      <c r="J1502" s="1">
        <v>45642</v>
      </c>
      <c r="K1502" t="s">
        <v>22</v>
      </c>
      <c r="L1502" t="s">
        <v>43</v>
      </c>
      <c r="M1502">
        <v>-94.06</v>
      </c>
    </row>
    <row r="1503" spans="1:13">
      <c r="A1503">
        <v>2890</v>
      </c>
      <c r="B1503" t="s">
        <v>35</v>
      </c>
      <c r="C1503" t="s">
        <v>20</v>
      </c>
      <c r="D1503" t="s">
        <v>50</v>
      </c>
      <c r="E1503" t="s">
        <v>28</v>
      </c>
      <c r="I1503">
        <v>0</v>
      </c>
      <c r="J1503" s="1">
        <v>45800</v>
      </c>
      <c r="K1503" t="s">
        <v>22</v>
      </c>
      <c r="L1503" t="s">
        <v>36</v>
      </c>
      <c r="M1503">
        <v>-147.78</v>
      </c>
    </row>
    <row r="1504" spans="1:13">
      <c r="A1504">
        <v>2903</v>
      </c>
      <c r="B1504" t="s">
        <v>35</v>
      </c>
      <c r="C1504" t="s">
        <v>20</v>
      </c>
      <c r="D1504" t="s">
        <v>50</v>
      </c>
      <c r="E1504" t="s">
        <v>16</v>
      </c>
      <c r="G1504">
        <v>2735.54</v>
      </c>
      <c r="I1504">
        <v>0</v>
      </c>
      <c r="J1504" s="1">
        <v>45540</v>
      </c>
      <c r="K1504" t="s">
        <v>22</v>
      </c>
      <c r="L1504" t="s">
        <v>33</v>
      </c>
      <c r="M1504">
        <v>2944.26</v>
      </c>
    </row>
    <row r="1505" spans="1:13">
      <c r="A1505">
        <v>2917</v>
      </c>
      <c r="B1505" t="s">
        <v>35</v>
      </c>
      <c r="C1505" t="s">
        <v>20</v>
      </c>
      <c r="D1505" t="s">
        <v>50</v>
      </c>
      <c r="F1505">
        <v>1</v>
      </c>
      <c r="G1505">
        <v>3204.72</v>
      </c>
      <c r="I1505">
        <v>0</v>
      </c>
      <c r="J1505" s="1">
        <v>45647</v>
      </c>
      <c r="K1505" t="s">
        <v>22</v>
      </c>
      <c r="L1505" t="s">
        <v>36</v>
      </c>
      <c r="M1505">
        <v>1916.14</v>
      </c>
    </row>
    <row r="1506" spans="1:13">
      <c r="A1506">
        <v>2938</v>
      </c>
      <c r="B1506" t="s">
        <v>13</v>
      </c>
      <c r="C1506" t="s">
        <v>20</v>
      </c>
      <c r="D1506" t="s">
        <v>50</v>
      </c>
      <c r="E1506" t="s">
        <v>28</v>
      </c>
      <c r="F1506">
        <v>1</v>
      </c>
      <c r="I1506">
        <v>0</v>
      </c>
      <c r="J1506" s="1">
        <v>45671</v>
      </c>
      <c r="K1506" t="s">
        <v>17</v>
      </c>
      <c r="L1506" t="s">
        <v>33</v>
      </c>
      <c r="M1506">
        <v>2596.64</v>
      </c>
    </row>
    <row r="1507" spans="1:13">
      <c r="A1507">
        <v>2972</v>
      </c>
      <c r="B1507" t="s">
        <v>19</v>
      </c>
      <c r="C1507" t="s">
        <v>20</v>
      </c>
      <c r="D1507" t="s">
        <v>50</v>
      </c>
      <c r="E1507" t="s">
        <v>16</v>
      </c>
      <c r="I1507">
        <v>0</v>
      </c>
      <c r="J1507" s="1">
        <v>45570</v>
      </c>
      <c r="K1507" t="s">
        <v>17</v>
      </c>
      <c r="L1507" t="s">
        <v>43</v>
      </c>
      <c r="M1507">
        <v>1995.69</v>
      </c>
    </row>
    <row r="1508" spans="1:13">
      <c r="A1508">
        <v>2973</v>
      </c>
      <c r="B1508" t="s">
        <v>13</v>
      </c>
      <c r="C1508" t="s">
        <v>20</v>
      </c>
      <c r="D1508" t="s">
        <v>50</v>
      </c>
      <c r="E1508" t="s">
        <v>32</v>
      </c>
      <c r="G1508">
        <v>3347.42</v>
      </c>
      <c r="I1508">
        <v>0</v>
      </c>
      <c r="J1508" s="1">
        <v>45596</v>
      </c>
      <c r="K1508" t="s">
        <v>17</v>
      </c>
      <c r="L1508" t="s">
        <v>18</v>
      </c>
      <c r="M1508">
        <v>2234.16</v>
      </c>
    </row>
    <row r="1509" spans="1:13">
      <c r="A1509">
        <v>2984</v>
      </c>
      <c r="B1509" t="s">
        <v>35</v>
      </c>
      <c r="C1509" t="s">
        <v>20</v>
      </c>
      <c r="D1509" t="s">
        <v>50</v>
      </c>
      <c r="E1509" t="s">
        <v>32</v>
      </c>
      <c r="G1509">
        <v>4343.12</v>
      </c>
      <c r="I1509">
        <v>0</v>
      </c>
      <c r="J1509" s="1">
        <v>45541</v>
      </c>
      <c r="K1509" t="s">
        <v>17</v>
      </c>
      <c r="L1509" t="s">
        <v>43</v>
      </c>
      <c r="M1509">
        <v>3073.4</v>
      </c>
    </row>
    <row r="1510" spans="1:13">
      <c r="A1510">
        <v>3008</v>
      </c>
      <c r="B1510" t="s">
        <v>35</v>
      </c>
      <c r="C1510" t="s">
        <v>20</v>
      </c>
      <c r="D1510" t="s">
        <v>50</v>
      </c>
      <c r="H1510">
        <v>0.28000000000000003</v>
      </c>
      <c r="I1510">
        <v>0</v>
      </c>
      <c r="K1510" t="s">
        <v>17</v>
      </c>
      <c r="L1510" t="s">
        <v>29</v>
      </c>
      <c r="M1510">
        <v>401.12</v>
      </c>
    </row>
    <row r="1511" spans="1:13">
      <c r="A1511">
        <v>3058</v>
      </c>
      <c r="B1511" t="s">
        <v>35</v>
      </c>
      <c r="C1511" t="s">
        <v>20</v>
      </c>
      <c r="D1511" t="s">
        <v>50</v>
      </c>
      <c r="E1511" t="s">
        <v>16</v>
      </c>
      <c r="F1511">
        <v>-1</v>
      </c>
      <c r="G1511">
        <v>8048.66</v>
      </c>
      <c r="I1511">
        <v>0</v>
      </c>
      <c r="J1511" s="1">
        <v>45139</v>
      </c>
      <c r="K1511" t="s">
        <v>22</v>
      </c>
      <c r="L1511" t="s">
        <v>43</v>
      </c>
      <c r="M1511">
        <v>3860.59</v>
      </c>
    </row>
    <row r="1512" spans="1:13">
      <c r="A1512">
        <v>3062</v>
      </c>
      <c r="B1512" t="s">
        <v>19</v>
      </c>
      <c r="C1512" t="s">
        <v>20</v>
      </c>
      <c r="D1512" t="s">
        <v>50</v>
      </c>
      <c r="F1512">
        <v>1</v>
      </c>
      <c r="G1512">
        <v>6936.34</v>
      </c>
      <c r="H1512">
        <v>0.46</v>
      </c>
      <c r="I1512">
        <v>3745.62</v>
      </c>
      <c r="J1512" s="1">
        <v>45735</v>
      </c>
      <c r="K1512" t="s">
        <v>22</v>
      </c>
      <c r="L1512" t="s">
        <v>25</v>
      </c>
      <c r="M1512">
        <v>1647.34</v>
      </c>
    </row>
    <row r="1513" spans="1:13">
      <c r="A1513">
        <v>3085</v>
      </c>
      <c r="B1513" t="s">
        <v>35</v>
      </c>
      <c r="C1513" t="s">
        <v>20</v>
      </c>
      <c r="D1513" t="s">
        <v>50</v>
      </c>
      <c r="E1513" t="s">
        <v>28</v>
      </c>
      <c r="H1513">
        <v>1.1599999999999999</v>
      </c>
      <c r="I1513">
        <v>0</v>
      </c>
      <c r="K1513" t="s">
        <v>17</v>
      </c>
      <c r="L1513" t="s">
        <v>33</v>
      </c>
      <c r="M1513">
        <v>2484.31</v>
      </c>
    </row>
    <row r="1514" spans="1:13">
      <c r="A1514">
        <v>3105</v>
      </c>
      <c r="B1514" t="s">
        <v>19</v>
      </c>
      <c r="C1514" t="s">
        <v>20</v>
      </c>
      <c r="D1514" t="s">
        <v>50</v>
      </c>
      <c r="E1514" t="s">
        <v>28</v>
      </c>
      <c r="F1514">
        <v>4</v>
      </c>
      <c r="H1514">
        <v>0.56999999999999995</v>
      </c>
      <c r="I1514">
        <v>0</v>
      </c>
      <c r="J1514" s="1">
        <v>45626</v>
      </c>
      <c r="K1514" t="s">
        <v>17</v>
      </c>
      <c r="L1514" t="s">
        <v>29</v>
      </c>
      <c r="M1514">
        <v>3176.71</v>
      </c>
    </row>
    <row r="1515" spans="1:13">
      <c r="A1515">
        <v>3108</v>
      </c>
      <c r="B1515" t="s">
        <v>13</v>
      </c>
      <c r="C1515" t="s">
        <v>20</v>
      </c>
      <c r="D1515" t="s">
        <v>50</v>
      </c>
      <c r="E1515" t="s">
        <v>16</v>
      </c>
      <c r="F1515">
        <v>-1</v>
      </c>
      <c r="H1515">
        <v>0.38</v>
      </c>
      <c r="I1515">
        <v>0</v>
      </c>
      <c r="J1515" s="1">
        <v>45642</v>
      </c>
      <c r="K1515" t="s">
        <v>17</v>
      </c>
      <c r="L1515" t="s">
        <v>25</v>
      </c>
      <c r="M1515">
        <v>1350.25</v>
      </c>
    </row>
    <row r="1516" spans="1:13">
      <c r="A1516">
        <v>3125</v>
      </c>
      <c r="B1516" t="s">
        <v>13</v>
      </c>
      <c r="C1516" t="s">
        <v>20</v>
      </c>
      <c r="D1516" t="s">
        <v>50</v>
      </c>
      <c r="E1516" t="s">
        <v>32</v>
      </c>
      <c r="F1516">
        <v>2</v>
      </c>
      <c r="H1516">
        <v>0.7</v>
      </c>
      <c r="I1516">
        <v>0</v>
      </c>
      <c r="J1516" s="1">
        <v>45726</v>
      </c>
      <c r="K1516" t="s">
        <v>17</v>
      </c>
      <c r="L1516" t="s">
        <v>36</v>
      </c>
      <c r="M1516">
        <v>1561.59</v>
      </c>
    </row>
    <row r="1517" spans="1:13">
      <c r="A1517">
        <v>3142</v>
      </c>
      <c r="B1517" t="s">
        <v>13</v>
      </c>
      <c r="C1517" t="s">
        <v>20</v>
      </c>
      <c r="D1517" t="s">
        <v>50</v>
      </c>
      <c r="E1517" t="s">
        <v>32</v>
      </c>
      <c r="I1517">
        <v>0</v>
      </c>
      <c r="J1517" s="1">
        <v>45577</v>
      </c>
      <c r="K1517" t="s">
        <v>17</v>
      </c>
      <c r="L1517" t="s">
        <v>33</v>
      </c>
      <c r="M1517">
        <v>2520.02</v>
      </c>
    </row>
    <row r="1518" spans="1:13">
      <c r="A1518">
        <v>3156</v>
      </c>
      <c r="B1518" t="s">
        <v>19</v>
      </c>
      <c r="C1518" t="s">
        <v>20</v>
      </c>
      <c r="D1518" t="s">
        <v>50</v>
      </c>
      <c r="E1518" t="s">
        <v>32</v>
      </c>
      <c r="G1518">
        <v>6700.68</v>
      </c>
      <c r="I1518">
        <v>0</v>
      </c>
      <c r="J1518" s="1">
        <v>45668</v>
      </c>
      <c r="K1518" t="s">
        <v>22</v>
      </c>
      <c r="L1518" t="s">
        <v>25</v>
      </c>
      <c r="M1518">
        <v>611.80999999999995</v>
      </c>
    </row>
    <row r="1519" spans="1:13">
      <c r="A1519">
        <v>3165</v>
      </c>
      <c r="B1519" t="s">
        <v>19</v>
      </c>
      <c r="C1519" t="s">
        <v>20</v>
      </c>
      <c r="D1519" t="s">
        <v>50</v>
      </c>
      <c r="E1519" t="s">
        <v>32</v>
      </c>
      <c r="F1519">
        <v>2</v>
      </c>
      <c r="G1519">
        <v>2530.29</v>
      </c>
      <c r="H1519">
        <v>0.28999999999999998</v>
      </c>
      <c r="I1519">
        <v>3593.01</v>
      </c>
      <c r="J1519" s="1">
        <v>45705</v>
      </c>
      <c r="K1519" t="s">
        <v>17</v>
      </c>
      <c r="L1519" t="s">
        <v>43</v>
      </c>
      <c r="M1519">
        <v>3264.03</v>
      </c>
    </row>
    <row r="1520" spans="1:13">
      <c r="A1520">
        <v>3174</v>
      </c>
      <c r="B1520" t="s">
        <v>35</v>
      </c>
      <c r="C1520" t="s">
        <v>20</v>
      </c>
      <c r="D1520" t="s">
        <v>50</v>
      </c>
      <c r="H1520">
        <v>1.06</v>
      </c>
      <c r="I1520">
        <v>0</v>
      </c>
      <c r="K1520" t="s">
        <v>17</v>
      </c>
      <c r="L1520" t="s">
        <v>40</v>
      </c>
      <c r="M1520">
        <v>1570.71</v>
      </c>
    </row>
    <row r="1521" spans="1:13">
      <c r="A1521">
        <v>3183</v>
      </c>
      <c r="B1521" t="s">
        <v>13</v>
      </c>
      <c r="C1521" t="s">
        <v>20</v>
      </c>
      <c r="D1521" t="s">
        <v>50</v>
      </c>
      <c r="E1521" t="s">
        <v>32</v>
      </c>
      <c r="F1521">
        <v>2</v>
      </c>
      <c r="G1521">
        <v>8074.82</v>
      </c>
      <c r="I1521">
        <v>0</v>
      </c>
      <c r="K1521" t="s">
        <v>22</v>
      </c>
      <c r="L1521" t="s">
        <v>25</v>
      </c>
      <c r="M1521">
        <v>2968.78</v>
      </c>
    </row>
    <row r="1522" spans="1:13">
      <c r="A1522">
        <v>3190</v>
      </c>
      <c r="B1522" t="s">
        <v>19</v>
      </c>
      <c r="C1522" t="s">
        <v>20</v>
      </c>
      <c r="D1522" t="s">
        <v>50</v>
      </c>
      <c r="E1522">
        <v>7</v>
      </c>
      <c r="I1522">
        <v>0</v>
      </c>
      <c r="K1522" t="s">
        <v>17</v>
      </c>
      <c r="L1522" t="s">
        <v>43</v>
      </c>
      <c r="M1522">
        <v>457.93</v>
      </c>
    </row>
    <row r="1523" spans="1:13">
      <c r="A1523">
        <v>3204</v>
      </c>
      <c r="B1523" t="s">
        <v>35</v>
      </c>
      <c r="C1523" t="s">
        <v>20</v>
      </c>
      <c r="D1523" t="s">
        <v>50</v>
      </c>
      <c r="H1523">
        <v>0.18</v>
      </c>
      <c r="I1523">
        <v>0</v>
      </c>
      <c r="J1523" s="1">
        <v>45635</v>
      </c>
      <c r="K1523" t="s">
        <v>17</v>
      </c>
      <c r="L1523" t="s">
        <v>43</v>
      </c>
      <c r="M1523">
        <v>3367.72</v>
      </c>
    </row>
    <row r="1524" spans="1:13">
      <c r="A1524">
        <v>3215</v>
      </c>
      <c r="B1524" t="s">
        <v>35</v>
      </c>
      <c r="C1524" t="s">
        <v>20</v>
      </c>
      <c r="D1524" t="s">
        <v>50</v>
      </c>
      <c r="E1524" t="s">
        <v>32</v>
      </c>
      <c r="I1524">
        <v>0</v>
      </c>
      <c r="J1524" s="1">
        <v>45342</v>
      </c>
      <c r="K1524" t="s">
        <v>17</v>
      </c>
      <c r="L1524" t="s">
        <v>43</v>
      </c>
      <c r="M1524">
        <v>2109.6799999999998</v>
      </c>
    </row>
    <row r="1525" spans="1:13">
      <c r="A1525">
        <v>3224</v>
      </c>
      <c r="B1525" t="s">
        <v>19</v>
      </c>
      <c r="C1525" t="s">
        <v>20</v>
      </c>
      <c r="D1525" t="s">
        <v>50</v>
      </c>
      <c r="F1525">
        <v>1</v>
      </c>
      <c r="G1525">
        <v>9872.3799999999992</v>
      </c>
      <c r="H1525">
        <v>0.18</v>
      </c>
      <c r="I1525">
        <v>8095.35</v>
      </c>
      <c r="J1525" s="1">
        <v>45734</v>
      </c>
      <c r="K1525" t="s">
        <v>22</v>
      </c>
      <c r="L1525" t="s">
        <v>29</v>
      </c>
      <c r="M1525">
        <v>233.85</v>
      </c>
    </row>
    <row r="1526" spans="1:13">
      <c r="A1526">
        <v>3230</v>
      </c>
      <c r="B1526" t="s">
        <v>35</v>
      </c>
      <c r="C1526" t="s">
        <v>20</v>
      </c>
      <c r="D1526" t="s">
        <v>50</v>
      </c>
      <c r="E1526" t="s">
        <v>32</v>
      </c>
      <c r="G1526">
        <v>7398.98</v>
      </c>
      <c r="H1526">
        <v>0.87</v>
      </c>
      <c r="I1526">
        <v>0</v>
      </c>
      <c r="K1526" t="s">
        <v>22</v>
      </c>
      <c r="L1526" t="s">
        <v>33</v>
      </c>
      <c r="M1526">
        <v>3634.75</v>
      </c>
    </row>
    <row r="1527" spans="1:13">
      <c r="A1527">
        <v>3233</v>
      </c>
      <c r="B1527" t="s">
        <v>35</v>
      </c>
      <c r="C1527" t="s">
        <v>20</v>
      </c>
      <c r="D1527" t="s">
        <v>50</v>
      </c>
      <c r="E1527" t="s">
        <v>16</v>
      </c>
      <c r="F1527">
        <v>1</v>
      </c>
      <c r="G1527">
        <v>4091.68</v>
      </c>
      <c r="I1527">
        <v>0</v>
      </c>
      <c r="J1527" s="1">
        <v>45773</v>
      </c>
      <c r="K1527" t="s">
        <v>22</v>
      </c>
      <c r="L1527" t="s">
        <v>23</v>
      </c>
      <c r="M1527">
        <v>571.79999999999995</v>
      </c>
    </row>
    <row r="1528" spans="1:13">
      <c r="A1528">
        <v>3234</v>
      </c>
      <c r="B1528" t="s">
        <v>13</v>
      </c>
      <c r="C1528" t="s">
        <v>20</v>
      </c>
      <c r="D1528" t="s">
        <v>50</v>
      </c>
      <c r="E1528" t="s">
        <v>32</v>
      </c>
      <c r="I1528">
        <v>0</v>
      </c>
      <c r="J1528" s="1">
        <v>45791</v>
      </c>
      <c r="K1528" t="s">
        <v>17</v>
      </c>
      <c r="L1528" t="s">
        <v>33</v>
      </c>
      <c r="M1528">
        <v>327.76</v>
      </c>
    </row>
    <row r="1529" spans="1:13">
      <c r="A1529">
        <v>3273</v>
      </c>
      <c r="B1529" t="s">
        <v>19</v>
      </c>
      <c r="C1529" t="s">
        <v>20</v>
      </c>
      <c r="D1529" t="s">
        <v>50</v>
      </c>
      <c r="E1529" t="s">
        <v>16</v>
      </c>
      <c r="F1529">
        <v>-1</v>
      </c>
      <c r="G1529">
        <v>5527.7</v>
      </c>
      <c r="H1529">
        <v>0.17</v>
      </c>
      <c r="I1529">
        <v>-4587.99</v>
      </c>
      <c r="J1529" s="1">
        <v>45326</v>
      </c>
      <c r="K1529" t="s">
        <v>17</v>
      </c>
      <c r="L1529" t="s">
        <v>18</v>
      </c>
      <c r="M1529">
        <v>2577.59</v>
      </c>
    </row>
    <row r="1530" spans="1:13">
      <c r="A1530">
        <v>3328</v>
      </c>
      <c r="B1530" t="s">
        <v>19</v>
      </c>
      <c r="C1530" t="s">
        <v>20</v>
      </c>
      <c r="D1530" t="s">
        <v>50</v>
      </c>
      <c r="F1530">
        <v>-1</v>
      </c>
      <c r="H1530">
        <v>0.25</v>
      </c>
      <c r="I1530">
        <v>0</v>
      </c>
      <c r="J1530" s="1">
        <v>45555</v>
      </c>
      <c r="K1530" t="s">
        <v>17</v>
      </c>
      <c r="L1530" t="s">
        <v>29</v>
      </c>
      <c r="M1530">
        <v>2132.4899999999998</v>
      </c>
    </row>
    <row r="1531" spans="1:13">
      <c r="A1531">
        <v>3331</v>
      </c>
      <c r="B1531" t="s">
        <v>13</v>
      </c>
      <c r="C1531" t="s">
        <v>20</v>
      </c>
      <c r="D1531" t="s">
        <v>50</v>
      </c>
      <c r="E1531" t="s">
        <v>28</v>
      </c>
      <c r="F1531">
        <v>-1</v>
      </c>
      <c r="G1531">
        <v>9040.5499999999993</v>
      </c>
      <c r="I1531">
        <v>0</v>
      </c>
      <c r="K1531" t="s">
        <v>22</v>
      </c>
      <c r="L1531" t="s">
        <v>25</v>
      </c>
      <c r="M1531">
        <v>2233.5700000000002</v>
      </c>
    </row>
    <row r="1532" spans="1:13">
      <c r="A1532">
        <v>3376</v>
      </c>
      <c r="B1532" t="s">
        <v>13</v>
      </c>
      <c r="C1532" t="s">
        <v>20</v>
      </c>
      <c r="D1532" t="s">
        <v>50</v>
      </c>
      <c r="E1532">
        <v>6</v>
      </c>
      <c r="I1532">
        <v>0</v>
      </c>
      <c r="K1532" t="s">
        <v>22</v>
      </c>
      <c r="L1532" t="s">
        <v>43</v>
      </c>
      <c r="M1532">
        <v>1286.6400000000001</v>
      </c>
    </row>
    <row r="1533" spans="1:13">
      <c r="A1533">
        <v>3378</v>
      </c>
      <c r="B1533" t="s">
        <v>13</v>
      </c>
      <c r="C1533" t="s">
        <v>20</v>
      </c>
      <c r="D1533" t="s">
        <v>50</v>
      </c>
      <c r="E1533" t="s">
        <v>32</v>
      </c>
      <c r="F1533">
        <v>1</v>
      </c>
      <c r="G1533">
        <v>3642.74</v>
      </c>
      <c r="I1533">
        <v>0</v>
      </c>
      <c r="K1533" t="s">
        <v>17</v>
      </c>
      <c r="L1533" t="s">
        <v>43</v>
      </c>
      <c r="M1533">
        <v>2416.87</v>
      </c>
    </row>
    <row r="1534" spans="1:13">
      <c r="A1534">
        <v>3386</v>
      </c>
      <c r="B1534" t="s">
        <v>19</v>
      </c>
      <c r="C1534" t="s">
        <v>20</v>
      </c>
      <c r="D1534" t="s">
        <v>50</v>
      </c>
      <c r="E1534">
        <v>8</v>
      </c>
      <c r="G1534">
        <v>9212.82</v>
      </c>
      <c r="H1534">
        <v>1.0900000000000001</v>
      </c>
      <c r="I1534">
        <v>0</v>
      </c>
      <c r="J1534" s="1">
        <v>45581</v>
      </c>
      <c r="K1534" t="s">
        <v>22</v>
      </c>
      <c r="L1534" t="s">
        <v>23</v>
      </c>
      <c r="M1534">
        <v>3827.83</v>
      </c>
    </row>
    <row r="1535" spans="1:13">
      <c r="A1535">
        <v>3387</v>
      </c>
      <c r="B1535" t="s">
        <v>35</v>
      </c>
      <c r="C1535" t="s">
        <v>20</v>
      </c>
      <c r="D1535" t="s">
        <v>50</v>
      </c>
      <c r="E1535">
        <v>10</v>
      </c>
      <c r="F1535">
        <v>4</v>
      </c>
      <c r="H1535">
        <v>1.07</v>
      </c>
      <c r="I1535">
        <v>0</v>
      </c>
      <c r="J1535" s="1">
        <v>45829</v>
      </c>
      <c r="K1535" t="s">
        <v>22</v>
      </c>
      <c r="L1535" t="s">
        <v>18</v>
      </c>
      <c r="M1535">
        <v>2821.58</v>
      </c>
    </row>
    <row r="1536" spans="1:13">
      <c r="A1536">
        <v>3413</v>
      </c>
      <c r="B1536" t="s">
        <v>13</v>
      </c>
      <c r="C1536" t="s">
        <v>20</v>
      </c>
      <c r="D1536" t="s">
        <v>50</v>
      </c>
      <c r="E1536" t="s">
        <v>32</v>
      </c>
      <c r="F1536">
        <v>2</v>
      </c>
      <c r="I1536">
        <v>0</v>
      </c>
      <c r="J1536" s="1">
        <v>45138</v>
      </c>
      <c r="K1536" t="s">
        <v>17</v>
      </c>
      <c r="L1536" t="s">
        <v>40</v>
      </c>
      <c r="M1536">
        <v>2752.65</v>
      </c>
    </row>
    <row r="1537" spans="1:13">
      <c r="A1537">
        <v>3416</v>
      </c>
      <c r="B1537" t="s">
        <v>35</v>
      </c>
      <c r="C1537" t="s">
        <v>20</v>
      </c>
      <c r="D1537" t="s">
        <v>50</v>
      </c>
      <c r="E1537" t="s">
        <v>32</v>
      </c>
      <c r="G1537">
        <v>8954.59</v>
      </c>
      <c r="H1537">
        <v>0.33</v>
      </c>
      <c r="I1537">
        <v>0</v>
      </c>
      <c r="J1537" s="1">
        <v>45812</v>
      </c>
      <c r="K1537" t="s">
        <v>22</v>
      </c>
      <c r="L1537" t="s">
        <v>23</v>
      </c>
      <c r="M1537">
        <v>-819.45</v>
      </c>
    </row>
    <row r="1538" spans="1:13">
      <c r="A1538">
        <v>3438</v>
      </c>
      <c r="B1538" t="s">
        <v>19</v>
      </c>
      <c r="C1538" t="s">
        <v>20</v>
      </c>
      <c r="D1538" t="s">
        <v>50</v>
      </c>
      <c r="E1538">
        <v>7</v>
      </c>
      <c r="F1538">
        <v>3</v>
      </c>
      <c r="H1538">
        <v>0.18</v>
      </c>
      <c r="I1538">
        <v>0</v>
      </c>
      <c r="J1538" s="1">
        <v>45540</v>
      </c>
      <c r="K1538" t="s">
        <v>22</v>
      </c>
      <c r="L1538" t="s">
        <v>40</v>
      </c>
      <c r="M1538">
        <v>1669.74</v>
      </c>
    </row>
    <row r="1539" spans="1:13">
      <c r="A1539">
        <v>3453</v>
      </c>
      <c r="B1539" t="s">
        <v>13</v>
      </c>
      <c r="C1539" t="s">
        <v>20</v>
      </c>
      <c r="D1539" t="s">
        <v>50</v>
      </c>
      <c r="F1539">
        <v>0</v>
      </c>
      <c r="G1539">
        <v>2033.28</v>
      </c>
      <c r="I1539">
        <v>0</v>
      </c>
      <c r="J1539" s="1">
        <v>45631</v>
      </c>
      <c r="K1539" t="s">
        <v>22</v>
      </c>
      <c r="L1539" t="s">
        <v>33</v>
      </c>
      <c r="M1539">
        <v>2003.05</v>
      </c>
    </row>
    <row r="1540" spans="1:13">
      <c r="A1540">
        <v>3463</v>
      </c>
      <c r="B1540" t="s">
        <v>19</v>
      </c>
      <c r="C1540" t="s">
        <v>20</v>
      </c>
      <c r="D1540" t="s">
        <v>50</v>
      </c>
      <c r="E1540">
        <v>12</v>
      </c>
      <c r="F1540">
        <v>1</v>
      </c>
      <c r="I1540">
        <v>0</v>
      </c>
      <c r="J1540" s="1">
        <v>45712</v>
      </c>
      <c r="K1540" t="s">
        <v>22</v>
      </c>
      <c r="L1540" t="s">
        <v>29</v>
      </c>
      <c r="M1540">
        <v>1853.7</v>
      </c>
    </row>
    <row r="1541" spans="1:13">
      <c r="A1541">
        <v>3468</v>
      </c>
      <c r="B1541" t="s">
        <v>35</v>
      </c>
      <c r="C1541" t="s">
        <v>20</v>
      </c>
      <c r="D1541" t="s">
        <v>50</v>
      </c>
      <c r="F1541">
        <v>4</v>
      </c>
      <c r="G1541">
        <v>9577.99</v>
      </c>
      <c r="H1541">
        <v>0.93</v>
      </c>
      <c r="I1541">
        <v>2681.84</v>
      </c>
      <c r="K1541" t="s">
        <v>17</v>
      </c>
      <c r="L1541" t="s">
        <v>43</v>
      </c>
      <c r="M1541">
        <v>-259.93</v>
      </c>
    </row>
    <row r="1542" spans="1:13">
      <c r="A1542">
        <v>2018</v>
      </c>
      <c r="B1542" t="s">
        <v>19</v>
      </c>
      <c r="C1542" t="s">
        <v>20</v>
      </c>
      <c r="D1542" t="s">
        <v>50</v>
      </c>
      <c r="E1542">
        <v>6</v>
      </c>
      <c r="I1542">
        <v>0</v>
      </c>
      <c r="J1542" s="1">
        <v>45609</v>
      </c>
      <c r="K1542" t="s">
        <v>17</v>
      </c>
      <c r="L1542" t="s">
        <v>18</v>
      </c>
      <c r="M1542">
        <v>-777.58</v>
      </c>
    </row>
    <row r="1543" spans="1:13">
      <c r="A1543">
        <v>3527</v>
      </c>
      <c r="B1543" t="s">
        <v>35</v>
      </c>
      <c r="C1543" t="s">
        <v>20</v>
      </c>
      <c r="D1543" t="s">
        <v>50</v>
      </c>
      <c r="F1543">
        <v>3</v>
      </c>
      <c r="I1543">
        <v>0</v>
      </c>
      <c r="J1543" s="1">
        <v>45820</v>
      </c>
      <c r="K1543" t="s">
        <v>17</v>
      </c>
      <c r="L1543" t="s">
        <v>25</v>
      </c>
      <c r="M1543">
        <v>-257.35000000000002</v>
      </c>
    </row>
    <row r="1544" spans="1:13">
      <c r="A1544">
        <v>3548</v>
      </c>
      <c r="B1544" t="s">
        <v>13</v>
      </c>
      <c r="C1544" t="s">
        <v>20</v>
      </c>
      <c r="D1544" t="s">
        <v>50</v>
      </c>
      <c r="F1544">
        <v>3</v>
      </c>
      <c r="I1544">
        <v>0</v>
      </c>
      <c r="J1544" s="1">
        <v>45363</v>
      </c>
      <c r="K1544" t="s">
        <v>17</v>
      </c>
      <c r="L1544" t="s">
        <v>43</v>
      </c>
      <c r="M1544">
        <v>3366.32</v>
      </c>
    </row>
    <row r="1545" spans="1:13">
      <c r="A1545">
        <v>3555</v>
      </c>
      <c r="B1545" t="s">
        <v>13</v>
      </c>
      <c r="C1545" t="s">
        <v>20</v>
      </c>
      <c r="D1545" t="s">
        <v>50</v>
      </c>
      <c r="E1545">
        <v>9</v>
      </c>
      <c r="F1545">
        <v>2</v>
      </c>
      <c r="I1545">
        <v>0</v>
      </c>
      <c r="J1545" s="1">
        <v>45773</v>
      </c>
      <c r="K1545" t="s">
        <v>22</v>
      </c>
      <c r="L1545" t="s">
        <v>40</v>
      </c>
      <c r="M1545">
        <v>-1069.25</v>
      </c>
    </row>
    <row r="1546" spans="1:13">
      <c r="A1546">
        <v>3560</v>
      </c>
      <c r="B1546" t="s">
        <v>19</v>
      </c>
      <c r="C1546" t="s">
        <v>20</v>
      </c>
      <c r="D1546" t="s">
        <v>50</v>
      </c>
      <c r="H1546">
        <v>0.13</v>
      </c>
      <c r="I1546">
        <v>0</v>
      </c>
      <c r="J1546" s="1">
        <v>45133</v>
      </c>
      <c r="K1546" t="s">
        <v>22</v>
      </c>
      <c r="L1546" t="s">
        <v>40</v>
      </c>
      <c r="M1546">
        <v>3662.98</v>
      </c>
    </row>
    <row r="1547" spans="1:13">
      <c r="A1547">
        <v>3569</v>
      </c>
      <c r="B1547" t="s">
        <v>19</v>
      </c>
      <c r="C1547" t="s">
        <v>20</v>
      </c>
      <c r="D1547" t="s">
        <v>50</v>
      </c>
      <c r="E1547">
        <v>12</v>
      </c>
      <c r="G1547">
        <v>9203</v>
      </c>
      <c r="I1547">
        <v>0</v>
      </c>
      <c r="J1547" s="1">
        <v>45516</v>
      </c>
      <c r="K1547" t="s">
        <v>17</v>
      </c>
      <c r="L1547" t="s">
        <v>43</v>
      </c>
      <c r="M1547">
        <v>1797.66</v>
      </c>
    </row>
    <row r="1548" spans="1:13">
      <c r="A1548">
        <v>3581</v>
      </c>
      <c r="B1548" t="s">
        <v>19</v>
      </c>
      <c r="C1548" t="s">
        <v>20</v>
      </c>
      <c r="D1548" t="s">
        <v>50</v>
      </c>
      <c r="E1548" t="s">
        <v>28</v>
      </c>
      <c r="F1548">
        <v>4</v>
      </c>
      <c r="I1548">
        <v>0</v>
      </c>
      <c r="J1548" s="1">
        <v>45649</v>
      </c>
      <c r="K1548" t="s">
        <v>22</v>
      </c>
      <c r="L1548" t="s">
        <v>43</v>
      </c>
      <c r="M1548">
        <v>2178.0500000000002</v>
      </c>
    </row>
    <row r="1549" spans="1:13">
      <c r="A1549">
        <v>3600</v>
      </c>
      <c r="B1549" t="s">
        <v>19</v>
      </c>
      <c r="C1549" t="s">
        <v>20</v>
      </c>
      <c r="D1549" t="s">
        <v>50</v>
      </c>
      <c r="F1549">
        <v>4</v>
      </c>
      <c r="H1549">
        <v>0.65</v>
      </c>
      <c r="I1549">
        <v>0</v>
      </c>
      <c r="K1549" t="s">
        <v>17</v>
      </c>
      <c r="L1549" t="s">
        <v>23</v>
      </c>
      <c r="M1549">
        <v>1129.1199999999999</v>
      </c>
    </row>
    <row r="1550" spans="1:13">
      <c r="A1550">
        <v>3605</v>
      </c>
      <c r="B1550" t="s">
        <v>35</v>
      </c>
      <c r="C1550" t="s">
        <v>20</v>
      </c>
      <c r="D1550" t="s">
        <v>50</v>
      </c>
      <c r="E1550" t="s">
        <v>16</v>
      </c>
      <c r="F1550">
        <v>2</v>
      </c>
      <c r="G1550">
        <v>8837.76</v>
      </c>
      <c r="I1550">
        <v>0</v>
      </c>
      <c r="J1550" s="1">
        <v>45666</v>
      </c>
      <c r="K1550" t="s">
        <v>17</v>
      </c>
      <c r="L1550" t="s">
        <v>37</v>
      </c>
      <c r="M1550">
        <v>1627.87</v>
      </c>
    </row>
    <row r="1551" spans="1:13">
      <c r="A1551">
        <v>3681</v>
      </c>
      <c r="B1551" t="s">
        <v>35</v>
      </c>
      <c r="C1551" t="s">
        <v>20</v>
      </c>
      <c r="D1551" t="s">
        <v>50</v>
      </c>
      <c r="E1551" t="s">
        <v>28</v>
      </c>
      <c r="H1551">
        <v>0.95</v>
      </c>
      <c r="I1551">
        <v>0</v>
      </c>
      <c r="J1551" s="1">
        <v>45756</v>
      </c>
      <c r="K1551" t="s">
        <v>17</v>
      </c>
      <c r="L1551" t="s">
        <v>23</v>
      </c>
      <c r="M1551">
        <v>1838.69</v>
      </c>
    </row>
    <row r="1552" spans="1:13">
      <c r="A1552">
        <v>3689</v>
      </c>
      <c r="B1552" t="s">
        <v>19</v>
      </c>
      <c r="C1552" t="s">
        <v>20</v>
      </c>
      <c r="D1552" t="s">
        <v>50</v>
      </c>
      <c r="E1552" t="s">
        <v>32</v>
      </c>
      <c r="I1552">
        <v>0</v>
      </c>
      <c r="J1552" s="1">
        <v>45536</v>
      </c>
      <c r="K1552" t="s">
        <v>22</v>
      </c>
      <c r="L1552" t="s">
        <v>29</v>
      </c>
      <c r="M1552">
        <v>1854.17</v>
      </c>
    </row>
    <row r="1553" spans="1:13">
      <c r="A1553">
        <v>2028</v>
      </c>
      <c r="B1553" t="s">
        <v>13</v>
      </c>
      <c r="C1553" t="s">
        <v>20</v>
      </c>
      <c r="D1553" t="s">
        <v>50</v>
      </c>
      <c r="E1553" t="s">
        <v>16</v>
      </c>
      <c r="F1553">
        <v>2</v>
      </c>
      <c r="H1553">
        <v>0.97</v>
      </c>
      <c r="I1553">
        <v>0</v>
      </c>
      <c r="J1553" s="1">
        <v>45792</v>
      </c>
      <c r="K1553" t="s">
        <v>22</v>
      </c>
      <c r="L1553" t="s">
        <v>29</v>
      </c>
      <c r="M1553">
        <v>2305.1</v>
      </c>
    </row>
    <row r="1554" spans="1:13">
      <c r="A1554">
        <v>3716</v>
      </c>
      <c r="B1554" t="s">
        <v>19</v>
      </c>
      <c r="C1554" t="s">
        <v>20</v>
      </c>
      <c r="D1554" t="s">
        <v>50</v>
      </c>
      <c r="G1554">
        <v>7916.1</v>
      </c>
      <c r="H1554">
        <v>0.9</v>
      </c>
      <c r="I1554">
        <v>0</v>
      </c>
      <c r="J1554" s="1">
        <v>45161</v>
      </c>
      <c r="K1554" t="s">
        <v>17</v>
      </c>
      <c r="L1554" t="s">
        <v>29</v>
      </c>
      <c r="M1554">
        <v>2442.4699999999998</v>
      </c>
    </row>
    <row r="1555" spans="1:13">
      <c r="A1555">
        <v>3725</v>
      </c>
      <c r="B1555" t="s">
        <v>35</v>
      </c>
      <c r="C1555" t="s">
        <v>20</v>
      </c>
      <c r="D1555" t="s">
        <v>50</v>
      </c>
      <c r="E1555">
        <v>7</v>
      </c>
      <c r="G1555">
        <v>6318.92</v>
      </c>
      <c r="I1555">
        <v>0</v>
      </c>
      <c r="J1555" s="1">
        <v>45795</v>
      </c>
      <c r="K1555" t="s">
        <v>17</v>
      </c>
      <c r="L1555" t="s">
        <v>18</v>
      </c>
      <c r="M1555">
        <v>3353.55</v>
      </c>
    </row>
    <row r="1556" spans="1:13">
      <c r="A1556">
        <v>3731</v>
      </c>
      <c r="B1556" t="s">
        <v>13</v>
      </c>
      <c r="C1556" t="s">
        <v>20</v>
      </c>
      <c r="D1556" t="s">
        <v>50</v>
      </c>
      <c r="E1556" t="s">
        <v>28</v>
      </c>
      <c r="G1556">
        <v>7038.04</v>
      </c>
      <c r="I1556">
        <v>0</v>
      </c>
      <c r="J1556" s="1">
        <v>45701</v>
      </c>
      <c r="K1556" t="s">
        <v>17</v>
      </c>
      <c r="L1556" t="s">
        <v>33</v>
      </c>
      <c r="M1556">
        <v>301.89999999999998</v>
      </c>
    </row>
    <row r="1557" spans="1:13">
      <c r="A1557">
        <v>3755</v>
      </c>
      <c r="B1557" t="s">
        <v>19</v>
      </c>
      <c r="C1557" t="s">
        <v>20</v>
      </c>
      <c r="D1557" t="s">
        <v>50</v>
      </c>
      <c r="E1557">
        <v>8</v>
      </c>
      <c r="F1557">
        <v>4</v>
      </c>
      <c r="G1557">
        <v>2342.16</v>
      </c>
      <c r="H1557">
        <v>0.25</v>
      </c>
      <c r="I1557">
        <v>7026.48</v>
      </c>
      <c r="J1557" s="1">
        <v>45767</v>
      </c>
      <c r="K1557" t="s">
        <v>22</v>
      </c>
      <c r="L1557" t="s">
        <v>25</v>
      </c>
      <c r="M1557">
        <v>1007</v>
      </c>
    </row>
    <row r="1558" spans="1:13">
      <c r="A1558">
        <v>3795</v>
      </c>
      <c r="B1558" t="s">
        <v>35</v>
      </c>
      <c r="C1558" t="s">
        <v>20</v>
      </c>
      <c r="D1558" t="s">
        <v>50</v>
      </c>
      <c r="E1558" t="s">
        <v>16</v>
      </c>
      <c r="F1558">
        <v>4</v>
      </c>
      <c r="H1558">
        <v>1.03</v>
      </c>
      <c r="I1558">
        <v>0</v>
      </c>
      <c r="J1558" s="1">
        <v>45555</v>
      </c>
      <c r="K1558" t="s">
        <v>22</v>
      </c>
      <c r="L1558" t="s">
        <v>37</v>
      </c>
      <c r="M1558">
        <v>2418.5300000000002</v>
      </c>
    </row>
    <row r="1559" spans="1:13">
      <c r="A1559">
        <v>3810</v>
      </c>
      <c r="B1559" t="s">
        <v>13</v>
      </c>
      <c r="C1559" t="s">
        <v>20</v>
      </c>
      <c r="D1559" t="s">
        <v>50</v>
      </c>
      <c r="E1559" t="s">
        <v>16</v>
      </c>
      <c r="G1559">
        <v>7556.37</v>
      </c>
      <c r="I1559">
        <v>0</v>
      </c>
      <c r="K1559" t="s">
        <v>17</v>
      </c>
      <c r="L1559" t="s">
        <v>29</v>
      </c>
      <c r="M1559">
        <v>2530.62</v>
      </c>
    </row>
    <row r="1560" spans="1:13">
      <c r="A1560">
        <v>3827</v>
      </c>
      <c r="B1560" t="s">
        <v>13</v>
      </c>
      <c r="C1560" t="s">
        <v>20</v>
      </c>
      <c r="D1560" t="s">
        <v>50</v>
      </c>
      <c r="E1560" t="s">
        <v>16</v>
      </c>
      <c r="F1560">
        <v>2</v>
      </c>
      <c r="I1560">
        <v>0</v>
      </c>
      <c r="K1560" t="s">
        <v>17</v>
      </c>
      <c r="L1560" t="s">
        <v>33</v>
      </c>
      <c r="M1560">
        <v>-356.71</v>
      </c>
    </row>
    <row r="1561" spans="1:13">
      <c r="A1561">
        <v>3830</v>
      </c>
      <c r="B1561" t="s">
        <v>13</v>
      </c>
      <c r="C1561" t="s">
        <v>20</v>
      </c>
      <c r="D1561" t="s">
        <v>50</v>
      </c>
      <c r="E1561" t="s">
        <v>28</v>
      </c>
      <c r="F1561">
        <v>2</v>
      </c>
      <c r="G1561">
        <v>3664.1</v>
      </c>
      <c r="I1561">
        <v>0</v>
      </c>
      <c r="J1561" s="1">
        <v>45539</v>
      </c>
      <c r="K1561" t="s">
        <v>22</v>
      </c>
      <c r="L1561" t="s">
        <v>37</v>
      </c>
      <c r="M1561">
        <v>3188.23</v>
      </c>
    </row>
    <row r="1562" spans="1:13">
      <c r="A1562">
        <v>3833</v>
      </c>
      <c r="B1562" t="s">
        <v>35</v>
      </c>
      <c r="C1562" t="s">
        <v>20</v>
      </c>
      <c r="D1562" t="s">
        <v>50</v>
      </c>
      <c r="G1562">
        <v>5312.88</v>
      </c>
      <c r="I1562">
        <v>0</v>
      </c>
      <c r="J1562" s="1">
        <v>45714</v>
      </c>
      <c r="K1562" t="s">
        <v>22</v>
      </c>
      <c r="L1562" t="s">
        <v>43</v>
      </c>
      <c r="M1562">
        <v>146.06</v>
      </c>
    </row>
    <row r="1563" spans="1:13">
      <c r="A1563">
        <v>3840</v>
      </c>
      <c r="B1563" t="s">
        <v>35</v>
      </c>
      <c r="C1563" t="s">
        <v>20</v>
      </c>
      <c r="D1563" t="s">
        <v>50</v>
      </c>
      <c r="E1563">
        <v>7</v>
      </c>
      <c r="F1563">
        <v>0</v>
      </c>
      <c r="I1563">
        <v>0</v>
      </c>
      <c r="J1563" s="1">
        <v>45736</v>
      </c>
      <c r="K1563" t="s">
        <v>22</v>
      </c>
      <c r="L1563" t="s">
        <v>29</v>
      </c>
      <c r="M1563">
        <v>-313.26</v>
      </c>
    </row>
    <row r="1564" spans="1:13">
      <c r="A1564">
        <v>3876</v>
      </c>
      <c r="B1564" t="s">
        <v>35</v>
      </c>
      <c r="C1564" t="s">
        <v>20</v>
      </c>
      <c r="D1564" t="s">
        <v>50</v>
      </c>
      <c r="E1564" t="s">
        <v>32</v>
      </c>
      <c r="F1564">
        <v>-1</v>
      </c>
      <c r="G1564">
        <v>4310.8999999999996</v>
      </c>
      <c r="I1564">
        <v>0</v>
      </c>
      <c r="J1564" s="1">
        <v>45650</v>
      </c>
      <c r="K1564" t="s">
        <v>22</v>
      </c>
      <c r="L1564" t="s">
        <v>40</v>
      </c>
      <c r="M1564">
        <v>3835.88</v>
      </c>
    </row>
    <row r="1565" spans="1:13">
      <c r="A1565">
        <v>3889</v>
      </c>
      <c r="B1565" t="s">
        <v>13</v>
      </c>
      <c r="C1565" t="s">
        <v>20</v>
      </c>
      <c r="D1565" t="s">
        <v>50</v>
      </c>
      <c r="G1565">
        <v>8925.2900000000009</v>
      </c>
      <c r="H1565">
        <v>0.05</v>
      </c>
      <c r="I1565">
        <v>0</v>
      </c>
      <c r="J1565" s="1">
        <v>45497</v>
      </c>
      <c r="K1565" t="s">
        <v>17</v>
      </c>
      <c r="L1565" t="s">
        <v>43</v>
      </c>
      <c r="M1565">
        <v>-407.63</v>
      </c>
    </row>
    <row r="1566" spans="1:13">
      <c r="A1566">
        <v>3904</v>
      </c>
      <c r="B1566" t="s">
        <v>13</v>
      </c>
      <c r="C1566" t="s">
        <v>20</v>
      </c>
      <c r="D1566" t="s">
        <v>50</v>
      </c>
      <c r="E1566" t="s">
        <v>28</v>
      </c>
      <c r="F1566">
        <v>2</v>
      </c>
      <c r="G1566">
        <v>7775.87</v>
      </c>
      <c r="I1566">
        <v>0</v>
      </c>
      <c r="J1566" s="1">
        <v>45805</v>
      </c>
      <c r="K1566" t="s">
        <v>22</v>
      </c>
      <c r="L1566" t="s">
        <v>36</v>
      </c>
      <c r="M1566">
        <v>1143.1099999999999</v>
      </c>
    </row>
    <row r="1567" spans="1:13">
      <c r="A1567">
        <v>3922</v>
      </c>
      <c r="B1567" t="s">
        <v>13</v>
      </c>
      <c r="C1567" t="s">
        <v>20</v>
      </c>
      <c r="D1567" t="s">
        <v>50</v>
      </c>
      <c r="E1567" t="s">
        <v>28</v>
      </c>
      <c r="I1567">
        <v>0</v>
      </c>
      <c r="K1567" t="s">
        <v>22</v>
      </c>
      <c r="L1567" t="s">
        <v>36</v>
      </c>
      <c r="M1567">
        <v>1876.21</v>
      </c>
    </row>
    <row r="1568" spans="1:13">
      <c r="A1568">
        <v>3930</v>
      </c>
      <c r="B1568" t="s">
        <v>35</v>
      </c>
      <c r="C1568" t="s">
        <v>20</v>
      </c>
      <c r="D1568" t="s">
        <v>50</v>
      </c>
      <c r="E1568">
        <v>7</v>
      </c>
      <c r="G1568">
        <v>3606.77</v>
      </c>
      <c r="I1568">
        <v>0</v>
      </c>
      <c r="J1568" s="1">
        <v>45696</v>
      </c>
      <c r="K1568" t="s">
        <v>22</v>
      </c>
      <c r="L1568" t="s">
        <v>25</v>
      </c>
      <c r="M1568">
        <v>3624.68</v>
      </c>
    </row>
    <row r="1569" spans="1:13">
      <c r="A1569">
        <v>3941</v>
      </c>
      <c r="B1569" t="s">
        <v>35</v>
      </c>
      <c r="C1569" t="s">
        <v>20</v>
      </c>
      <c r="D1569" t="s">
        <v>50</v>
      </c>
      <c r="F1569">
        <v>0</v>
      </c>
      <c r="G1569">
        <v>9789.2000000000007</v>
      </c>
      <c r="I1569">
        <v>0</v>
      </c>
      <c r="K1569" t="s">
        <v>17</v>
      </c>
      <c r="L1569" t="s">
        <v>29</v>
      </c>
      <c r="M1569">
        <v>1829.77</v>
      </c>
    </row>
    <row r="1570" spans="1:13">
      <c r="A1570">
        <v>2002</v>
      </c>
      <c r="B1570" t="s">
        <v>13</v>
      </c>
      <c r="C1570" t="s">
        <v>20</v>
      </c>
      <c r="D1570" t="s">
        <v>50</v>
      </c>
      <c r="E1570" t="s">
        <v>32</v>
      </c>
      <c r="I1570">
        <v>0</v>
      </c>
      <c r="J1570" s="1">
        <v>45793</v>
      </c>
      <c r="K1570" t="s">
        <v>17</v>
      </c>
      <c r="L1570" t="s">
        <v>33</v>
      </c>
      <c r="M1570">
        <v>-789.24</v>
      </c>
    </row>
    <row r="1571" spans="1:13">
      <c r="A1571">
        <v>3970</v>
      </c>
      <c r="B1571" t="s">
        <v>35</v>
      </c>
      <c r="C1571" t="s">
        <v>20</v>
      </c>
      <c r="D1571" t="s">
        <v>50</v>
      </c>
      <c r="E1571" t="s">
        <v>28</v>
      </c>
      <c r="F1571">
        <v>0</v>
      </c>
      <c r="G1571">
        <v>9990.7999999999993</v>
      </c>
      <c r="I1571">
        <v>0</v>
      </c>
      <c r="J1571" s="1">
        <v>45837</v>
      </c>
      <c r="K1571" t="s">
        <v>22</v>
      </c>
      <c r="L1571" t="s">
        <v>43</v>
      </c>
      <c r="M1571">
        <v>3351.31</v>
      </c>
    </row>
    <row r="1572" spans="1:13">
      <c r="A1572">
        <v>4031</v>
      </c>
      <c r="B1572" t="s">
        <v>35</v>
      </c>
      <c r="C1572" t="s">
        <v>20</v>
      </c>
      <c r="D1572" t="s">
        <v>50</v>
      </c>
      <c r="F1572">
        <v>2</v>
      </c>
      <c r="G1572">
        <v>4272.26</v>
      </c>
      <c r="H1572">
        <v>0.83</v>
      </c>
      <c r="I1572">
        <v>1452.57</v>
      </c>
      <c r="K1572" t="s">
        <v>22</v>
      </c>
      <c r="L1572" t="s">
        <v>43</v>
      </c>
      <c r="M1572">
        <v>1977.91</v>
      </c>
    </row>
    <row r="1573" spans="1:13">
      <c r="A1573">
        <v>4053</v>
      </c>
      <c r="B1573" t="s">
        <v>19</v>
      </c>
      <c r="C1573" t="s">
        <v>20</v>
      </c>
      <c r="D1573" t="s">
        <v>50</v>
      </c>
      <c r="E1573">
        <v>6</v>
      </c>
      <c r="F1573">
        <v>2</v>
      </c>
      <c r="I1573">
        <v>0</v>
      </c>
      <c r="J1573" s="1">
        <v>45718</v>
      </c>
      <c r="K1573" t="s">
        <v>22</v>
      </c>
      <c r="L1573" t="s">
        <v>29</v>
      </c>
      <c r="M1573">
        <v>21.13</v>
      </c>
    </row>
    <row r="1574" spans="1:13">
      <c r="A1574">
        <v>4096</v>
      </c>
      <c r="B1574" t="s">
        <v>19</v>
      </c>
      <c r="C1574" t="s">
        <v>20</v>
      </c>
      <c r="D1574" t="s">
        <v>50</v>
      </c>
      <c r="E1574">
        <v>8</v>
      </c>
      <c r="I1574">
        <v>0</v>
      </c>
      <c r="J1574" s="1">
        <v>45385</v>
      </c>
      <c r="K1574" t="s">
        <v>17</v>
      </c>
      <c r="L1574" t="s">
        <v>29</v>
      </c>
      <c r="M1574">
        <v>3865.04</v>
      </c>
    </row>
    <row r="1575" spans="1:13">
      <c r="A1575">
        <v>2030</v>
      </c>
      <c r="B1575" t="s">
        <v>35</v>
      </c>
      <c r="C1575" t="s">
        <v>20</v>
      </c>
      <c r="D1575" t="s">
        <v>50</v>
      </c>
      <c r="G1575">
        <v>3998</v>
      </c>
      <c r="I1575">
        <v>0</v>
      </c>
      <c r="K1575" t="s">
        <v>17</v>
      </c>
      <c r="L1575" t="s">
        <v>36</v>
      </c>
      <c r="M1575">
        <v>2911.5</v>
      </c>
    </row>
    <row r="1576" spans="1:13">
      <c r="A1576">
        <v>4148</v>
      </c>
      <c r="B1576" t="s">
        <v>13</v>
      </c>
      <c r="C1576" t="s">
        <v>20</v>
      </c>
      <c r="D1576" t="s">
        <v>50</v>
      </c>
      <c r="E1576">
        <v>7</v>
      </c>
      <c r="F1576">
        <v>3</v>
      </c>
      <c r="G1576">
        <v>5943.25</v>
      </c>
      <c r="I1576">
        <v>0</v>
      </c>
      <c r="J1576" s="1">
        <v>45856</v>
      </c>
      <c r="K1576" t="s">
        <v>22</v>
      </c>
      <c r="L1576" t="s">
        <v>29</v>
      </c>
      <c r="M1576">
        <v>-900.4</v>
      </c>
    </row>
    <row r="1577" spans="1:13">
      <c r="A1577">
        <v>4166</v>
      </c>
      <c r="B1577" t="s">
        <v>19</v>
      </c>
      <c r="C1577" t="s">
        <v>20</v>
      </c>
      <c r="D1577" t="s">
        <v>50</v>
      </c>
      <c r="E1577">
        <v>8</v>
      </c>
      <c r="F1577">
        <v>0</v>
      </c>
      <c r="I1577">
        <v>0</v>
      </c>
      <c r="J1577" s="1">
        <v>45721</v>
      </c>
      <c r="K1577" t="s">
        <v>17</v>
      </c>
      <c r="L1577" t="s">
        <v>33</v>
      </c>
      <c r="M1577">
        <v>-512.77</v>
      </c>
    </row>
    <row r="1578" spans="1:13">
      <c r="A1578">
        <v>4189</v>
      </c>
      <c r="B1578" t="s">
        <v>13</v>
      </c>
      <c r="C1578" t="s">
        <v>20</v>
      </c>
      <c r="D1578" t="s">
        <v>50</v>
      </c>
      <c r="E1578">
        <v>9</v>
      </c>
      <c r="H1578">
        <v>0.97</v>
      </c>
      <c r="I1578">
        <v>0</v>
      </c>
      <c r="K1578" t="s">
        <v>22</v>
      </c>
      <c r="L1578" t="s">
        <v>40</v>
      </c>
      <c r="M1578">
        <v>2788.1</v>
      </c>
    </row>
    <row r="1579" spans="1:13">
      <c r="A1579">
        <v>4238</v>
      </c>
      <c r="B1579" t="s">
        <v>35</v>
      </c>
      <c r="C1579" t="s">
        <v>20</v>
      </c>
      <c r="D1579" t="s">
        <v>50</v>
      </c>
      <c r="E1579" t="s">
        <v>32</v>
      </c>
      <c r="F1579">
        <v>2</v>
      </c>
      <c r="G1579">
        <v>6489.35</v>
      </c>
      <c r="I1579">
        <v>0</v>
      </c>
      <c r="J1579" s="1">
        <v>45640</v>
      </c>
      <c r="K1579" t="s">
        <v>17</v>
      </c>
      <c r="L1579" t="s">
        <v>37</v>
      </c>
      <c r="M1579">
        <v>-321.44</v>
      </c>
    </row>
    <row r="1580" spans="1:13">
      <c r="A1580">
        <v>4273</v>
      </c>
      <c r="B1580" t="s">
        <v>13</v>
      </c>
      <c r="C1580" t="s">
        <v>20</v>
      </c>
      <c r="D1580" t="s">
        <v>50</v>
      </c>
      <c r="E1580">
        <v>7</v>
      </c>
      <c r="F1580">
        <v>3</v>
      </c>
      <c r="G1580">
        <v>3407.16</v>
      </c>
      <c r="I1580">
        <v>0</v>
      </c>
      <c r="J1580" s="1">
        <v>45677</v>
      </c>
      <c r="K1580" t="s">
        <v>22</v>
      </c>
      <c r="L1580" t="s">
        <v>25</v>
      </c>
      <c r="M1580">
        <v>1161.05</v>
      </c>
    </row>
    <row r="1581" spans="1:13">
      <c r="A1581">
        <v>4277</v>
      </c>
      <c r="B1581" t="s">
        <v>19</v>
      </c>
      <c r="C1581" t="s">
        <v>20</v>
      </c>
      <c r="D1581" t="s">
        <v>50</v>
      </c>
      <c r="E1581">
        <v>11</v>
      </c>
      <c r="G1581">
        <v>6924.77</v>
      </c>
      <c r="I1581">
        <v>0</v>
      </c>
      <c r="J1581" s="1">
        <v>45568</v>
      </c>
      <c r="K1581" t="s">
        <v>17</v>
      </c>
      <c r="L1581" t="s">
        <v>18</v>
      </c>
      <c r="M1581">
        <v>555.86</v>
      </c>
    </row>
    <row r="1582" spans="1:13">
      <c r="A1582">
        <v>4280</v>
      </c>
      <c r="B1582" t="s">
        <v>19</v>
      </c>
      <c r="C1582" t="s">
        <v>20</v>
      </c>
      <c r="D1582" t="s">
        <v>50</v>
      </c>
      <c r="E1582" t="s">
        <v>16</v>
      </c>
      <c r="H1582">
        <v>0.45</v>
      </c>
      <c r="I1582">
        <v>0</v>
      </c>
      <c r="J1582" s="1">
        <v>45515</v>
      </c>
      <c r="K1582" t="s">
        <v>22</v>
      </c>
      <c r="L1582" t="s">
        <v>43</v>
      </c>
      <c r="M1582">
        <v>3800.29</v>
      </c>
    </row>
    <row r="1583" spans="1:13">
      <c r="A1583">
        <v>4282</v>
      </c>
      <c r="B1583" t="s">
        <v>35</v>
      </c>
      <c r="C1583" t="s">
        <v>20</v>
      </c>
      <c r="D1583" t="s">
        <v>50</v>
      </c>
      <c r="G1583">
        <v>2670.28</v>
      </c>
      <c r="I1583">
        <v>0</v>
      </c>
      <c r="J1583" s="1">
        <v>45736</v>
      </c>
      <c r="K1583" t="s">
        <v>17</v>
      </c>
      <c r="L1583" t="s">
        <v>29</v>
      </c>
      <c r="M1583">
        <v>2334.23</v>
      </c>
    </row>
    <row r="1584" spans="1:13">
      <c r="A1584">
        <v>4291</v>
      </c>
      <c r="B1584" t="s">
        <v>19</v>
      </c>
      <c r="C1584" t="s">
        <v>20</v>
      </c>
      <c r="D1584" t="s">
        <v>50</v>
      </c>
      <c r="E1584" t="s">
        <v>32</v>
      </c>
      <c r="G1584">
        <v>9306.5400000000009</v>
      </c>
      <c r="I1584">
        <v>0</v>
      </c>
      <c r="K1584" t="s">
        <v>22</v>
      </c>
      <c r="L1584" t="s">
        <v>33</v>
      </c>
      <c r="M1584">
        <v>-25.67</v>
      </c>
    </row>
    <row r="1585" spans="1:13">
      <c r="A1585">
        <v>4303</v>
      </c>
      <c r="B1585" t="s">
        <v>35</v>
      </c>
      <c r="C1585" t="s">
        <v>20</v>
      </c>
      <c r="D1585" t="s">
        <v>50</v>
      </c>
      <c r="E1585" t="s">
        <v>28</v>
      </c>
      <c r="G1585">
        <v>7587.07</v>
      </c>
      <c r="I1585">
        <v>0</v>
      </c>
      <c r="J1585" s="1">
        <v>45494</v>
      </c>
      <c r="K1585" t="s">
        <v>17</v>
      </c>
      <c r="L1585" t="s">
        <v>18</v>
      </c>
      <c r="M1585">
        <v>-1131.99</v>
      </c>
    </row>
    <row r="1586" spans="1:13">
      <c r="A1586">
        <v>4336</v>
      </c>
      <c r="B1586" t="s">
        <v>35</v>
      </c>
      <c r="C1586" t="s">
        <v>20</v>
      </c>
      <c r="D1586" t="s">
        <v>50</v>
      </c>
      <c r="E1586" t="s">
        <v>32</v>
      </c>
      <c r="F1586">
        <v>-1</v>
      </c>
      <c r="G1586">
        <v>7120.57</v>
      </c>
      <c r="H1586">
        <v>0.09</v>
      </c>
      <c r="I1586">
        <v>-6479.72</v>
      </c>
      <c r="K1586" t="s">
        <v>22</v>
      </c>
      <c r="L1586" t="s">
        <v>29</v>
      </c>
      <c r="M1586">
        <v>1916.22</v>
      </c>
    </row>
    <row r="1587" spans="1:13">
      <c r="A1587">
        <v>4350</v>
      </c>
      <c r="B1587" t="s">
        <v>35</v>
      </c>
      <c r="C1587" t="s">
        <v>20</v>
      </c>
      <c r="D1587" t="s">
        <v>50</v>
      </c>
      <c r="E1587" t="s">
        <v>16</v>
      </c>
      <c r="F1587">
        <v>0</v>
      </c>
      <c r="I1587">
        <v>0</v>
      </c>
      <c r="J1587" s="1">
        <v>45442</v>
      </c>
      <c r="K1587" t="s">
        <v>17</v>
      </c>
      <c r="L1587" t="s">
        <v>33</v>
      </c>
      <c r="M1587">
        <v>2515.85</v>
      </c>
    </row>
    <row r="1588" spans="1:13">
      <c r="A1588">
        <v>4356</v>
      </c>
      <c r="B1588" t="s">
        <v>35</v>
      </c>
      <c r="C1588" t="s">
        <v>20</v>
      </c>
      <c r="D1588" t="s">
        <v>50</v>
      </c>
      <c r="E1588" t="s">
        <v>16</v>
      </c>
      <c r="F1588">
        <v>1</v>
      </c>
      <c r="G1588">
        <v>9557.32</v>
      </c>
      <c r="I1588">
        <v>0</v>
      </c>
      <c r="K1588" t="s">
        <v>17</v>
      </c>
      <c r="L1588" t="s">
        <v>33</v>
      </c>
      <c r="M1588">
        <v>1465.63</v>
      </c>
    </row>
    <row r="1589" spans="1:13">
      <c r="A1589">
        <v>4376</v>
      </c>
      <c r="B1589" t="s">
        <v>35</v>
      </c>
      <c r="C1589" t="s">
        <v>20</v>
      </c>
      <c r="D1589" t="s">
        <v>50</v>
      </c>
      <c r="E1589" t="s">
        <v>16</v>
      </c>
      <c r="G1589">
        <v>7651.93</v>
      </c>
      <c r="H1589">
        <v>1.08</v>
      </c>
      <c r="I1589">
        <v>0</v>
      </c>
      <c r="J1589" s="1">
        <v>45509</v>
      </c>
      <c r="K1589" t="s">
        <v>17</v>
      </c>
      <c r="L1589" t="s">
        <v>43</v>
      </c>
      <c r="M1589">
        <v>546.84</v>
      </c>
    </row>
    <row r="1590" spans="1:13">
      <c r="A1590">
        <v>4380</v>
      </c>
      <c r="B1590" t="s">
        <v>35</v>
      </c>
      <c r="C1590" t="s">
        <v>20</v>
      </c>
      <c r="D1590" t="s">
        <v>50</v>
      </c>
      <c r="E1590" t="s">
        <v>16</v>
      </c>
      <c r="F1590">
        <v>1</v>
      </c>
      <c r="H1590">
        <v>0.56999999999999995</v>
      </c>
      <c r="I1590">
        <v>0</v>
      </c>
      <c r="K1590" t="s">
        <v>17</v>
      </c>
      <c r="L1590" t="s">
        <v>29</v>
      </c>
      <c r="M1590">
        <v>3456.67</v>
      </c>
    </row>
    <row r="1591" spans="1:13">
      <c r="A1591">
        <v>4396</v>
      </c>
      <c r="B1591" t="s">
        <v>13</v>
      </c>
      <c r="C1591" t="s">
        <v>20</v>
      </c>
      <c r="D1591" t="s">
        <v>50</v>
      </c>
      <c r="F1591">
        <v>2</v>
      </c>
      <c r="G1591">
        <v>2392.41</v>
      </c>
      <c r="I1591">
        <v>0</v>
      </c>
      <c r="J1591" s="1">
        <v>45687</v>
      </c>
      <c r="K1591" t="s">
        <v>17</v>
      </c>
      <c r="L1591" t="s">
        <v>29</v>
      </c>
      <c r="M1591">
        <v>1592.95</v>
      </c>
    </row>
    <row r="1592" spans="1:13">
      <c r="A1592">
        <v>2007</v>
      </c>
      <c r="B1592" t="s">
        <v>35</v>
      </c>
      <c r="C1592" t="s">
        <v>20</v>
      </c>
      <c r="D1592" t="s">
        <v>50</v>
      </c>
      <c r="E1592" t="s">
        <v>28</v>
      </c>
      <c r="G1592">
        <v>7652.31</v>
      </c>
      <c r="I1592">
        <v>0</v>
      </c>
      <c r="J1592" s="1">
        <v>45198</v>
      </c>
      <c r="K1592" t="s">
        <v>22</v>
      </c>
      <c r="L1592" t="s">
        <v>36</v>
      </c>
      <c r="M1592">
        <v>1515.95</v>
      </c>
    </row>
    <row r="1593" spans="1:13">
      <c r="A1593">
        <v>4433</v>
      </c>
      <c r="B1593" t="s">
        <v>35</v>
      </c>
      <c r="C1593" t="s">
        <v>20</v>
      </c>
      <c r="D1593" t="s">
        <v>50</v>
      </c>
      <c r="E1593" t="s">
        <v>16</v>
      </c>
      <c r="F1593">
        <v>4</v>
      </c>
      <c r="G1593">
        <v>4840.5</v>
      </c>
      <c r="I1593">
        <v>0</v>
      </c>
      <c r="K1593" t="s">
        <v>22</v>
      </c>
      <c r="L1593" t="s">
        <v>37</v>
      </c>
      <c r="M1593">
        <v>3226.65</v>
      </c>
    </row>
    <row r="1594" spans="1:13">
      <c r="A1594">
        <v>4442</v>
      </c>
      <c r="B1594" t="s">
        <v>19</v>
      </c>
      <c r="C1594" t="s">
        <v>20</v>
      </c>
      <c r="D1594" t="s">
        <v>50</v>
      </c>
      <c r="E1594" t="s">
        <v>28</v>
      </c>
      <c r="I1594">
        <v>0</v>
      </c>
      <c r="J1594" s="1">
        <v>45434</v>
      </c>
      <c r="K1594" t="s">
        <v>22</v>
      </c>
      <c r="L1594" t="s">
        <v>23</v>
      </c>
      <c r="M1594">
        <v>1366.18</v>
      </c>
    </row>
    <row r="1595" spans="1:13">
      <c r="A1595">
        <v>4482</v>
      </c>
      <c r="B1595" t="s">
        <v>13</v>
      </c>
      <c r="C1595" t="s">
        <v>20</v>
      </c>
      <c r="D1595" t="s">
        <v>50</v>
      </c>
      <c r="E1595" t="s">
        <v>28</v>
      </c>
      <c r="F1595">
        <v>2</v>
      </c>
      <c r="I1595">
        <v>0</v>
      </c>
      <c r="J1595" s="1">
        <v>45489</v>
      </c>
      <c r="K1595" t="s">
        <v>17</v>
      </c>
      <c r="L1595" t="s">
        <v>25</v>
      </c>
      <c r="M1595">
        <v>-742.03</v>
      </c>
    </row>
    <row r="1596" spans="1:13">
      <c r="A1596">
        <v>2002</v>
      </c>
      <c r="B1596" t="s">
        <v>19</v>
      </c>
      <c r="C1596" t="s">
        <v>20</v>
      </c>
      <c r="D1596" t="s">
        <v>24</v>
      </c>
      <c r="E1596" t="s">
        <v>16</v>
      </c>
      <c r="F1596">
        <v>4</v>
      </c>
      <c r="I1596">
        <v>0</v>
      </c>
      <c r="K1596" t="s">
        <v>22</v>
      </c>
      <c r="L1596" t="s">
        <v>25</v>
      </c>
      <c r="M1596">
        <v>3337.34</v>
      </c>
    </row>
    <row r="1597" spans="1:13">
      <c r="A1597">
        <v>2008</v>
      </c>
      <c r="B1597" t="s">
        <v>19</v>
      </c>
      <c r="C1597" t="s">
        <v>20</v>
      </c>
      <c r="D1597" t="s">
        <v>24</v>
      </c>
      <c r="E1597">
        <v>11</v>
      </c>
      <c r="F1597">
        <v>-1</v>
      </c>
      <c r="I1597">
        <v>0</v>
      </c>
      <c r="J1597" s="1">
        <v>45576</v>
      </c>
      <c r="K1597" t="s">
        <v>17</v>
      </c>
      <c r="L1597" t="s">
        <v>37</v>
      </c>
      <c r="M1597">
        <v>-731.18</v>
      </c>
    </row>
    <row r="1598" spans="1:13">
      <c r="A1598">
        <v>2022</v>
      </c>
      <c r="B1598" t="s">
        <v>19</v>
      </c>
      <c r="C1598" t="s">
        <v>20</v>
      </c>
      <c r="D1598" t="s">
        <v>24</v>
      </c>
      <c r="E1598" t="s">
        <v>16</v>
      </c>
      <c r="I1598">
        <v>0</v>
      </c>
      <c r="J1598" s="1">
        <v>45559</v>
      </c>
      <c r="K1598" t="s">
        <v>17</v>
      </c>
      <c r="L1598" t="s">
        <v>29</v>
      </c>
      <c r="M1598">
        <v>3427.16</v>
      </c>
    </row>
    <row r="1599" spans="1:13">
      <c r="A1599">
        <v>2031</v>
      </c>
      <c r="B1599" t="s">
        <v>35</v>
      </c>
      <c r="C1599" t="s">
        <v>20</v>
      </c>
      <c r="D1599" t="s">
        <v>24</v>
      </c>
      <c r="F1599">
        <v>4</v>
      </c>
      <c r="G1599">
        <v>3493.04</v>
      </c>
      <c r="H1599">
        <v>0.82</v>
      </c>
      <c r="I1599">
        <v>2514.9899999999998</v>
      </c>
      <c r="J1599" s="1">
        <v>45421</v>
      </c>
      <c r="K1599" t="s">
        <v>17</v>
      </c>
      <c r="L1599" t="s">
        <v>33</v>
      </c>
      <c r="M1599">
        <v>350.7</v>
      </c>
    </row>
    <row r="1600" spans="1:13">
      <c r="A1600">
        <v>2043</v>
      </c>
      <c r="B1600" t="s">
        <v>35</v>
      </c>
      <c r="C1600" t="s">
        <v>20</v>
      </c>
      <c r="D1600" t="s">
        <v>24</v>
      </c>
      <c r="E1600" t="s">
        <v>32</v>
      </c>
      <c r="G1600">
        <v>3492.89</v>
      </c>
      <c r="H1600">
        <v>0.77</v>
      </c>
      <c r="I1600">
        <v>0</v>
      </c>
      <c r="J1600" s="1">
        <v>45414</v>
      </c>
      <c r="K1600" t="s">
        <v>22</v>
      </c>
      <c r="L1600" t="s">
        <v>33</v>
      </c>
      <c r="M1600">
        <v>3770.75</v>
      </c>
    </row>
    <row r="1601" spans="1:13">
      <c r="A1601">
        <v>2130</v>
      </c>
      <c r="B1601" t="s">
        <v>35</v>
      </c>
      <c r="C1601" t="s">
        <v>20</v>
      </c>
      <c r="D1601" t="s">
        <v>24</v>
      </c>
      <c r="E1601">
        <v>10</v>
      </c>
      <c r="F1601">
        <v>3</v>
      </c>
      <c r="H1601">
        <v>0.24</v>
      </c>
      <c r="I1601">
        <v>0</v>
      </c>
      <c r="J1601" s="1">
        <v>45549</v>
      </c>
      <c r="K1601" t="s">
        <v>17</v>
      </c>
      <c r="L1601" t="s">
        <v>18</v>
      </c>
      <c r="M1601">
        <v>2962.75</v>
      </c>
    </row>
    <row r="1602" spans="1:13">
      <c r="A1602">
        <v>2157</v>
      </c>
      <c r="B1602" t="s">
        <v>13</v>
      </c>
      <c r="C1602" t="s">
        <v>20</v>
      </c>
      <c r="D1602" t="s">
        <v>24</v>
      </c>
      <c r="F1602">
        <v>1</v>
      </c>
      <c r="I1602">
        <v>0</v>
      </c>
      <c r="J1602" s="1">
        <v>45776</v>
      </c>
      <c r="K1602" t="s">
        <v>17</v>
      </c>
      <c r="L1602" t="s">
        <v>33</v>
      </c>
      <c r="M1602">
        <v>-701.01</v>
      </c>
    </row>
    <row r="1603" spans="1:13">
      <c r="A1603">
        <v>2196</v>
      </c>
      <c r="B1603" t="s">
        <v>13</v>
      </c>
      <c r="C1603" t="s">
        <v>20</v>
      </c>
      <c r="D1603" t="s">
        <v>24</v>
      </c>
      <c r="E1603" t="s">
        <v>28</v>
      </c>
      <c r="F1603">
        <v>2</v>
      </c>
      <c r="G1603">
        <v>2708.73</v>
      </c>
      <c r="I1603">
        <v>0</v>
      </c>
      <c r="J1603" s="1">
        <v>45838</v>
      </c>
      <c r="K1603" t="s">
        <v>17</v>
      </c>
      <c r="L1603" t="s">
        <v>33</v>
      </c>
      <c r="M1603">
        <v>925.63</v>
      </c>
    </row>
    <row r="1604" spans="1:13">
      <c r="A1604">
        <v>2199</v>
      </c>
      <c r="B1604" t="s">
        <v>35</v>
      </c>
      <c r="C1604" t="s">
        <v>20</v>
      </c>
      <c r="D1604" t="s">
        <v>24</v>
      </c>
      <c r="E1604" t="s">
        <v>16</v>
      </c>
      <c r="F1604">
        <v>1</v>
      </c>
      <c r="I1604">
        <v>0</v>
      </c>
      <c r="K1604" t="s">
        <v>22</v>
      </c>
      <c r="L1604" t="s">
        <v>43</v>
      </c>
      <c r="M1604">
        <v>389.94</v>
      </c>
    </row>
    <row r="1605" spans="1:13">
      <c r="A1605">
        <v>2218</v>
      </c>
      <c r="B1605" t="s">
        <v>13</v>
      </c>
      <c r="C1605" t="s">
        <v>20</v>
      </c>
      <c r="D1605" t="s">
        <v>24</v>
      </c>
      <c r="E1605">
        <v>6</v>
      </c>
      <c r="F1605">
        <v>2</v>
      </c>
      <c r="I1605">
        <v>0</v>
      </c>
      <c r="K1605" t="s">
        <v>17</v>
      </c>
      <c r="L1605" t="s">
        <v>36</v>
      </c>
      <c r="M1605">
        <v>1440.02</v>
      </c>
    </row>
    <row r="1606" spans="1:13">
      <c r="A1606">
        <v>2263</v>
      </c>
      <c r="B1606" t="s">
        <v>19</v>
      </c>
      <c r="C1606" t="s">
        <v>20</v>
      </c>
      <c r="D1606" t="s">
        <v>24</v>
      </c>
      <c r="E1606" t="s">
        <v>16</v>
      </c>
      <c r="F1606">
        <v>0</v>
      </c>
      <c r="G1606">
        <v>5172.1400000000003</v>
      </c>
      <c r="I1606">
        <v>0</v>
      </c>
      <c r="J1606" s="1">
        <v>45573</v>
      </c>
      <c r="K1606" t="s">
        <v>17</v>
      </c>
      <c r="L1606" t="s">
        <v>43</v>
      </c>
      <c r="M1606">
        <v>2510.5500000000002</v>
      </c>
    </row>
    <row r="1607" spans="1:13">
      <c r="A1607">
        <v>2265</v>
      </c>
      <c r="B1607" t="s">
        <v>19</v>
      </c>
      <c r="C1607" t="s">
        <v>20</v>
      </c>
      <c r="D1607" t="s">
        <v>24</v>
      </c>
      <c r="E1607">
        <v>7</v>
      </c>
      <c r="G1607">
        <v>2422.9699999999998</v>
      </c>
      <c r="I1607">
        <v>0</v>
      </c>
      <c r="J1607" s="1">
        <v>45619</v>
      </c>
      <c r="K1607" t="s">
        <v>22</v>
      </c>
      <c r="L1607" t="s">
        <v>33</v>
      </c>
      <c r="M1607">
        <v>-67.739999999999995</v>
      </c>
    </row>
    <row r="1608" spans="1:13">
      <c r="A1608">
        <v>2312</v>
      </c>
      <c r="B1608" t="s">
        <v>13</v>
      </c>
      <c r="C1608" t="s">
        <v>20</v>
      </c>
      <c r="D1608" t="s">
        <v>24</v>
      </c>
      <c r="I1608">
        <v>0</v>
      </c>
      <c r="J1608" s="1">
        <v>45565</v>
      </c>
      <c r="K1608" t="s">
        <v>17</v>
      </c>
      <c r="L1608" t="s">
        <v>18</v>
      </c>
      <c r="M1608">
        <v>249.56</v>
      </c>
    </row>
    <row r="1609" spans="1:13">
      <c r="A1609">
        <v>2338</v>
      </c>
      <c r="B1609" t="s">
        <v>19</v>
      </c>
      <c r="C1609" t="s">
        <v>20</v>
      </c>
      <c r="D1609" t="s">
        <v>24</v>
      </c>
      <c r="E1609" t="s">
        <v>32</v>
      </c>
      <c r="I1609">
        <v>0</v>
      </c>
      <c r="K1609" t="s">
        <v>22</v>
      </c>
      <c r="L1609" t="s">
        <v>33</v>
      </c>
      <c r="M1609">
        <v>3529.93</v>
      </c>
    </row>
    <row r="1610" spans="1:13">
      <c r="A1610">
        <v>2395</v>
      </c>
      <c r="B1610" t="s">
        <v>13</v>
      </c>
      <c r="C1610" t="s">
        <v>20</v>
      </c>
      <c r="D1610" t="s">
        <v>24</v>
      </c>
      <c r="E1610" t="s">
        <v>32</v>
      </c>
      <c r="F1610">
        <v>1</v>
      </c>
      <c r="I1610">
        <v>0</v>
      </c>
      <c r="J1610" s="1">
        <v>45846</v>
      </c>
      <c r="K1610" t="s">
        <v>17</v>
      </c>
      <c r="L1610" t="s">
        <v>29</v>
      </c>
      <c r="M1610">
        <v>85</v>
      </c>
    </row>
    <row r="1611" spans="1:13">
      <c r="A1611">
        <v>2408</v>
      </c>
      <c r="B1611" t="s">
        <v>35</v>
      </c>
      <c r="C1611" t="s">
        <v>20</v>
      </c>
      <c r="D1611" t="s">
        <v>24</v>
      </c>
      <c r="E1611" t="s">
        <v>32</v>
      </c>
      <c r="F1611">
        <v>1</v>
      </c>
      <c r="I1611">
        <v>0</v>
      </c>
      <c r="J1611" s="1">
        <v>45574</v>
      </c>
      <c r="K1611" t="s">
        <v>22</v>
      </c>
      <c r="L1611" t="s">
        <v>18</v>
      </c>
      <c r="M1611">
        <v>1731.86</v>
      </c>
    </row>
    <row r="1612" spans="1:13">
      <c r="A1612">
        <v>2451</v>
      </c>
      <c r="B1612" t="s">
        <v>13</v>
      </c>
      <c r="C1612" t="s">
        <v>20</v>
      </c>
      <c r="D1612" t="s">
        <v>24</v>
      </c>
      <c r="F1612">
        <v>2</v>
      </c>
      <c r="H1612">
        <v>0.54</v>
      </c>
      <c r="I1612">
        <v>0</v>
      </c>
      <c r="J1612" s="1">
        <v>45234</v>
      </c>
      <c r="K1612" t="s">
        <v>17</v>
      </c>
      <c r="L1612" t="s">
        <v>25</v>
      </c>
      <c r="M1612">
        <v>2233.5700000000002</v>
      </c>
    </row>
    <row r="1613" spans="1:13">
      <c r="A1613">
        <v>2456</v>
      </c>
      <c r="B1613" t="s">
        <v>19</v>
      </c>
      <c r="C1613" t="s">
        <v>20</v>
      </c>
      <c r="D1613" t="s">
        <v>24</v>
      </c>
      <c r="E1613" t="s">
        <v>16</v>
      </c>
      <c r="F1613">
        <v>0</v>
      </c>
      <c r="G1613">
        <v>4254.68</v>
      </c>
      <c r="I1613">
        <v>0</v>
      </c>
      <c r="J1613" s="1">
        <v>45731</v>
      </c>
      <c r="K1613" t="s">
        <v>22</v>
      </c>
      <c r="L1613" t="s">
        <v>43</v>
      </c>
      <c r="M1613">
        <v>3498.64</v>
      </c>
    </row>
    <row r="1614" spans="1:13">
      <c r="A1614">
        <v>2476</v>
      </c>
      <c r="B1614" t="s">
        <v>35</v>
      </c>
      <c r="C1614" t="s">
        <v>20</v>
      </c>
      <c r="D1614" t="s">
        <v>24</v>
      </c>
      <c r="E1614" t="s">
        <v>16</v>
      </c>
      <c r="H1614">
        <v>1.0900000000000001</v>
      </c>
      <c r="I1614">
        <v>0</v>
      </c>
      <c r="K1614" t="s">
        <v>22</v>
      </c>
      <c r="L1614" t="s">
        <v>29</v>
      </c>
      <c r="M1614">
        <v>-627.07000000000005</v>
      </c>
    </row>
    <row r="1615" spans="1:13">
      <c r="A1615">
        <v>2481</v>
      </c>
      <c r="B1615" t="s">
        <v>19</v>
      </c>
      <c r="C1615" t="s">
        <v>20</v>
      </c>
      <c r="D1615" t="s">
        <v>24</v>
      </c>
      <c r="E1615">
        <v>7</v>
      </c>
      <c r="F1615">
        <v>1</v>
      </c>
      <c r="G1615">
        <v>9145.3700000000008</v>
      </c>
      <c r="H1615">
        <v>7.0000000000000007E-2</v>
      </c>
      <c r="I1615">
        <v>8505.19</v>
      </c>
      <c r="J1615" s="1">
        <v>45764</v>
      </c>
      <c r="K1615" t="s">
        <v>17</v>
      </c>
      <c r="L1615" t="s">
        <v>29</v>
      </c>
      <c r="M1615">
        <v>1755.19</v>
      </c>
    </row>
    <row r="1616" spans="1:13">
      <c r="A1616">
        <v>2490</v>
      </c>
      <c r="B1616" t="s">
        <v>19</v>
      </c>
      <c r="C1616" t="s">
        <v>20</v>
      </c>
      <c r="D1616" t="s">
        <v>24</v>
      </c>
      <c r="E1616" t="s">
        <v>28</v>
      </c>
      <c r="F1616">
        <v>3</v>
      </c>
      <c r="G1616">
        <v>5015.1899999999996</v>
      </c>
      <c r="H1616">
        <v>0.75</v>
      </c>
      <c r="I1616">
        <v>3761.39</v>
      </c>
      <c r="J1616" s="1">
        <v>45622</v>
      </c>
      <c r="K1616" t="s">
        <v>17</v>
      </c>
      <c r="L1616" t="s">
        <v>40</v>
      </c>
      <c r="M1616">
        <v>-494.53</v>
      </c>
    </row>
    <row r="1617" spans="1:13">
      <c r="A1617">
        <v>2493</v>
      </c>
      <c r="B1617" t="s">
        <v>19</v>
      </c>
      <c r="C1617" t="s">
        <v>20</v>
      </c>
      <c r="D1617" t="s">
        <v>24</v>
      </c>
      <c r="F1617">
        <v>3</v>
      </c>
      <c r="G1617">
        <v>6042.94</v>
      </c>
      <c r="I1617">
        <v>0</v>
      </c>
      <c r="J1617" s="1">
        <v>45622</v>
      </c>
      <c r="K1617" t="s">
        <v>22</v>
      </c>
      <c r="L1617" t="s">
        <v>43</v>
      </c>
      <c r="M1617">
        <v>1659.75</v>
      </c>
    </row>
    <row r="1618" spans="1:13">
      <c r="A1618">
        <v>2499</v>
      </c>
      <c r="B1618" t="s">
        <v>19</v>
      </c>
      <c r="C1618" t="s">
        <v>20</v>
      </c>
      <c r="D1618" t="s">
        <v>24</v>
      </c>
      <c r="E1618" t="s">
        <v>28</v>
      </c>
      <c r="G1618">
        <v>8347.8700000000008</v>
      </c>
      <c r="I1618">
        <v>0</v>
      </c>
      <c r="J1618" s="1">
        <v>45450</v>
      </c>
      <c r="K1618" t="s">
        <v>22</v>
      </c>
      <c r="L1618" t="s">
        <v>40</v>
      </c>
      <c r="M1618">
        <v>1488.3</v>
      </c>
    </row>
    <row r="1619" spans="1:13">
      <c r="A1619">
        <v>2508</v>
      </c>
      <c r="B1619" t="s">
        <v>13</v>
      </c>
      <c r="C1619" t="s">
        <v>20</v>
      </c>
      <c r="D1619" t="s">
        <v>24</v>
      </c>
      <c r="E1619" t="s">
        <v>32</v>
      </c>
      <c r="F1619">
        <v>1</v>
      </c>
      <c r="H1619">
        <v>1.1599999999999999</v>
      </c>
      <c r="I1619">
        <v>0</v>
      </c>
      <c r="K1619" t="s">
        <v>22</v>
      </c>
      <c r="L1619" t="s">
        <v>43</v>
      </c>
      <c r="M1619">
        <v>1811.51</v>
      </c>
    </row>
    <row r="1620" spans="1:13">
      <c r="A1620">
        <v>2531</v>
      </c>
      <c r="B1620" t="s">
        <v>35</v>
      </c>
      <c r="C1620" t="s">
        <v>20</v>
      </c>
      <c r="D1620" t="s">
        <v>24</v>
      </c>
      <c r="E1620" t="s">
        <v>32</v>
      </c>
      <c r="I1620">
        <v>0</v>
      </c>
      <c r="J1620" s="1">
        <v>45756</v>
      </c>
      <c r="K1620" t="s">
        <v>17</v>
      </c>
      <c r="L1620" t="s">
        <v>37</v>
      </c>
      <c r="M1620">
        <v>2875.41</v>
      </c>
    </row>
    <row r="1621" spans="1:13">
      <c r="A1621">
        <v>2550</v>
      </c>
      <c r="B1621" t="s">
        <v>35</v>
      </c>
      <c r="C1621" t="s">
        <v>20</v>
      </c>
      <c r="D1621" t="s">
        <v>24</v>
      </c>
      <c r="E1621" t="s">
        <v>32</v>
      </c>
      <c r="F1621">
        <v>1</v>
      </c>
      <c r="G1621">
        <v>6121.21</v>
      </c>
      <c r="H1621">
        <v>0.05</v>
      </c>
      <c r="I1621">
        <v>5815.15</v>
      </c>
      <c r="J1621" s="1">
        <v>45177</v>
      </c>
      <c r="K1621" t="s">
        <v>17</v>
      </c>
      <c r="L1621" t="s">
        <v>43</v>
      </c>
      <c r="M1621">
        <v>2470.08</v>
      </c>
    </row>
    <row r="1622" spans="1:13">
      <c r="A1622">
        <v>2552</v>
      </c>
      <c r="B1622" t="s">
        <v>19</v>
      </c>
      <c r="C1622" t="s">
        <v>20</v>
      </c>
      <c r="D1622" t="s">
        <v>24</v>
      </c>
      <c r="E1622">
        <v>10</v>
      </c>
      <c r="F1622">
        <v>1</v>
      </c>
      <c r="H1622">
        <v>0.41</v>
      </c>
      <c r="I1622">
        <v>0</v>
      </c>
      <c r="J1622" s="1">
        <v>45780</v>
      </c>
      <c r="K1622" t="s">
        <v>22</v>
      </c>
      <c r="L1622" t="s">
        <v>40</v>
      </c>
      <c r="M1622">
        <v>3389.34</v>
      </c>
    </row>
    <row r="1623" spans="1:13">
      <c r="A1623">
        <v>2573</v>
      </c>
      <c r="B1623" t="s">
        <v>35</v>
      </c>
      <c r="C1623" t="s">
        <v>20</v>
      </c>
      <c r="D1623" t="s">
        <v>24</v>
      </c>
      <c r="H1623">
        <v>0.75</v>
      </c>
      <c r="I1623">
        <v>0</v>
      </c>
      <c r="J1623" s="1">
        <v>45533</v>
      </c>
      <c r="K1623" t="s">
        <v>17</v>
      </c>
      <c r="L1623" t="s">
        <v>33</v>
      </c>
      <c r="M1623">
        <v>301.42</v>
      </c>
    </row>
    <row r="1624" spans="1:13">
      <c r="A1624">
        <v>2590</v>
      </c>
      <c r="B1624" t="s">
        <v>35</v>
      </c>
      <c r="C1624" t="s">
        <v>20</v>
      </c>
      <c r="D1624" t="s">
        <v>24</v>
      </c>
      <c r="E1624" t="s">
        <v>32</v>
      </c>
      <c r="I1624">
        <v>0</v>
      </c>
      <c r="K1624" t="s">
        <v>22</v>
      </c>
      <c r="L1624" t="s">
        <v>18</v>
      </c>
      <c r="M1624">
        <v>1766.46</v>
      </c>
    </row>
    <row r="1625" spans="1:13">
      <c r="A1625">
        <v>2609</v>
      </c>
      <c r="B1625" t="s">
        <v>13</v>
      </c>
      <c r="C1625" t="s">
        <v>20</v>
      </c>
      <c r="D1625" t="s">
        <v>24</v>
      </c>
      <c r="E1625" t="s">
        <v>16</v>
      </c>
      <c r="G1625">
        <v>9649.2800000000007</v>
      </c>
      <c r="I1625">
        <v>0</v>
      </c>
      <c r="J1625" s="1">
        <v>45773</v>
      </c>
      <c r="K1625" t="s">
        <v>17</v>
      </c>
      <c r="L1625" t="s">
        <v>18</v>
      </c>
      <c r="M1625">
        <v>2712.88</v>
      </c>
    </row>
    <row r="1626" spans="1:13">
      <c r="A1626">
        <v>2617</v>
      </c>
      <c r="B1626" t="s">
        <v>13</v>
      </c>
      <c r="C1626" t="s">
        <v>20</v>
      </c>
      <c r="D1626" t="s">
        <v>24</v>
      </c>
      <c r="E1626" t="s">
        <v>32</v>
      </c>
      <c r="F1626">
        <v>0</v>
      </c>
      <c r="I1626">
        <v>0</v>
      </c>
      <c r="K1626" t="s">
        <v>17</v>
      </c>
      <c r="L1626" t="s">
        <v>33</v>
      </c>
      <c r="M1626">
        <v>2772.05</v>
      </c>
    </row>
    <row r="1627" spans="1:13">
      <c r="A1627">
        <v>2638</v>
      </c>
      <c r="B1627" t="s">
        <v>35</v>
      </c>
      <c r="C1627" t="s">
        <v>20</v>
      </c>
      <c r="D1627" t="s">
        <v>24</v>
      </c>
      <c r="E1627">
        <v>8</v>
      </c>
      <c r="F1627">
        <v>1</v>
      </c>
      <c r="G1627">
        <v>5028.99</v>
      </c>
      <c r="I1627">
        <v>0</v>
      </c>
      <c r="J1627" s="1">
        <v>45313</v>
      </c>
      <c r="K1627" t="s">
        <v>17</v>
      </c>
      <c r="L1627" t="s">
        <v>29</v>
      </c>
      <c r="M1627">
        <v>654.11</v>
      </c>
    </row>
    <row r="1628" spans="1:13">
      <c r="A1628">
        <v>2646</v>
      </c>
      <c r="B1628" t="s">
        <v>35</v>
      </c>
      <c r="C1628" t="s">
        <v>20</v>
      </c>
      <c r="D1628" t="s">
        <v>24</v>
      </c>
      <c r="E1628" t="s">
        <v>32</v>
      </c>
      <c r="F1628">
        <v>1</v>
      </c>
      <c r="H1628">
        <v>0.89</v>
      </c>
      <c r="I1628">
        <v>0</v>
      </c>
      <c r="J1628" s="1">
        <v>45585</v>
      </c>
      <c r="K1628" t="s">
        <v>22</v>
      </c>
      <c r="L1628" t="s">
        <v>43</v>
      </c>
      <c r="M1628">
        <v>2676.52</v>
      </c>
    </row>
    <row r="1629" spans="1:13">
      <c r="A1629">
        <v>2656</v>
      </c>
      <c r="B1629" t="s">
        <v>19</v>
      </c>
      <c r="C1629" t="s">
        <v>20</v>
      </c>
      <c r="D1629" t="s">
        <v>24</v>
      </c>
      <c r="E1629" t="s">
        <v>16</v>
      </c>
      <c r="F1629">
        <v>1</v>
      </c>
      <c r="G1629">
        <v>5246.43</v>
      </c>
      <c r="I1629">
        <v>0</v>
      </c>
      <c r="K1629" t="s">
        <v>22</v>
      </c>
      <c r="L1629" t="s">
        <v>36</v>
      </c>
      <c r="M1629">
        <v>1891.48</v>
      </c>
    </row>
    <row r="1630" spans="1:13">
      <c r="A1630">
        <v>2027</v>
      </c>
      <c r="B1630" t="s">
        <v>35</v>
      </c>
      <c r="C1630" t="s">
        <v>20</v>
      </c>
      <c r="D1630" t="s">
        <v>24</v>
      </c>
      <c r="E1630">
        <v>12</v>
      </c>
      <c r="F1630">
        <v>4</v>
      </c>
      <c r="G1630">
        <v>7204.01</v>
      </c>
      <c r="I1630">
        <v>0</v>
      </c>
      <c r="J1630" s="1">
        <v>45823</v>
      </c>
      <c r="K1630" t="s">
        <v>22</v>
      </c>
      <c r="L1630" t="s">
        <v>33</v>
      </c>
      <c r="M1630">
        <v>3951.42</v>
      </c>
    </row>
    <row r="1631" spans="1:13">
      <c r="A1631">
        <v>2675</v>
      </c>
      <c r="B1631" t="s">
        <v>19</v>
      </c>
      <c r="C1631" t="s">
        <v>20</v>
      </c>
      <c r="D1631" t="s">
        <v>24</v>
      </c>
      <c r="E1631">
        <v>12</v>
      </c>
      <c r="F1631">
        <v>3</v>
      </c>
      <c r="I1631">
        <v>0</v>
      </c>
      <c r="J1631" s="1">
        <v>45751</v>
      </c>
      <c r="K1631" t="s">
        <v>17</v>
      </c>
      <c r="L1631" t="s">
        <v>37</v>
      </c>
      <c r="M1631">
        <v>2731.71</v>
      </c>
    </row>
    <row r="1632" spans="1:13">
      <c r="A1632">
        <v>2759</v>
      </c>
      <c r="B1632" t="s">
        <v>13</v>
      </c>
      <c r="C1632" t="s">
        <v>20</v>
      </c>
      <c r="D1632" t="s">
        <v>24</v>
      </c>
      <c r="I1632">
        <v>0</v>
      </c>
      <c r="J1632" s="1">
        <v>45317</v>
      </c>
      <c r="K1632" t="s">
        <v>22</v>
      </c>
      <c r="L1632" t="s">
        <v>33</v>
      </c>
      <c r="M1632">
        <v>1822.72</v>
      </c>
    </row>
    <row r="1633" spans="1:13">
      <c r="A1633">
        <v>2761</v>
      </c>
      <c r="B1633" t="s">
        <v>13</v>
      </c>
      <c r="C1633" t="s">
        <v>20</v>
      </c>
      <c r="D1633" t="s">
        <v>24</v>
      </c>
      <c r="E1633" t="s">
        <v>16</v>
      </c>
      <c r="F1633">
        <v>4</v>
      </c>
      <c r="I1633">
        <v>0</v>
      </c>
      <c r="K1633" t="s">
        <v>22</v>
      </c>
      <c r="L1633" t="s">
        <v>33</v>
      </c>
      <c r="M1633">
        <v>2588.0300000000002</v>
      </c>
    </row>
    <row r="1634" spans="1:13">
      <c r="A1634">
        <v>2765</v>
      </c>
      <c r="B1634" t="s">
        <v>19</v>
      </c>
      <c r="C1634" t="s">
        <v>20</v>
      </c>
      <c r="D1634" t="s">
        <v>24</v>
      </c>
      <c r="E1634" t="s">
        <v>16</v>
      </c>
      <c r="G1634">
        <v>6370.84</v>
      </c>
      <c r="I1634">
        <v>0</v>
      </c>
      <c r="J1634" s="1">
        <v>45832</v>
      </c>
      <c r="K1634" t="s">
        <v>17</v>
      </c>
      <c r="L1634" t="s">
        <v>25</v>
      </c>
      <c r="M1634">
        <v>1609.7</v>
      </c>
    </row>
    <row r="1635" spans="1:13">
      <c r="A1635">
        <v>2818</v>
      </c>
      <c r="B1635" t="s">
        <v>13</v>
      </c>
      <c r="C1635" t="s">
        <v>20</v>
      </c>
      <c r="D1635" t="s">
        <v>24</v>
      </c>
      <c r="F1635">
        <v>-1</v>
      </c>
      <c r="I1635">
        <v>0</v>
      </c>
      <c r="J1635" s="1">
        <v>45785</v>
      </c>
      <c r="K1635" t="s">
        <v>22</v>
      </c>
      <c r="L1635" t="s">
        <v>29</v>
      </c>
      <c r="M1635">
        <v>-797.91</v>
      </c>
    </row>
    <row r="1636" spans="1:13">
      <c r="A1636">
        <v>2819</v>
      </c>
      <c r="B1636" t="s">
        <v>13</v>
      </c>
      <c r="C1636" t="s">
        <v>20</v>
      </c>
      <c r="D1636" t="s">
        <v>24</v>
      </c>
      <c r="E1636">
        <v>9</v>
      </c>
      <c r="G1636">
        <v>7645.41</v>
      </c>
      <c r="I1636">
        <v>0</v>
      </c>
      <c r="J1636" s="1">
        <v>45677</v>
      </c>
      <c r="K1636" t="s">
        <v>22</v>
      </c>
      <c r="L1636" t="s">
        <v>18</v>
      </c>
      <c r="M1636">
        <v>593.62</v>
      </c>
    </row>
    <row r="1637" spans="1:13">
      <c r="A1637">
        <v>2869</v>
      </c>
      <c r="B1637" t="s">
        <v>13</v>
      </c>
      <c r="C1637" t="s">
        <v>20</v>
      </c>
      <c r="D1637" t="s">
        <v>24</v>
      </c>
      <c r="E1637" t="s">
        <v>16</v>
      </c>
      <c r="F1637">
        <v>4</v>
      </c>
      <c r="I1637">
        <v>0</v>
      </c>
      <c r="J1637" s="1">
        <v>45499</v>
      </c>
      <c r="K1637" t="s">
        <v>17</v>
      </c>
      <c r="L1637" t="s">
        <v>29</v>
      </c>
      <c r="M1637">
        <v>1550.3</v>
      </c>
    </row>
    <row r="1638" spans="1:13">
      <c r="A1638">
        <v>2883</v>
      </c>
      <c r="B1638" t="s">
        <v>13</v>
      </c>
      <c r="C1638" t="s">
        <v>20</v>
      </c>
      <c r="D1638" t="s">
        <v>24</v>
      </c>
      <c r="I1638">
        <v>0</v>
      </c>
      <c r="J1638" s="1">
        <v>45740</v>
      </c>
      <c r="K1638" t="s">
        <v>17</v>
      </c>
      <c r="L1638" t="s">
        <v>33</v>
      </c>
      <c r="M1638">
        <v>1627.33</v>
      </c>
    </row>
    <row r="1639" spans="1:13">
      <c r="A1639">
        <v>2907</v>
      </c>
      <c r="B1639" t="s">
        <v>35</v>
      </c>
      <c r="C1639" t="s">
        <v>20</v>
      </c>
      <c r="D1639" t="s">
        <v>24</v>
      </c>
      <c r="E1639" t="s">
        <v>28</v>
      </c>
      <c r="G1639">
        <v>8432.5</v>
      </c>
      <c r="I1639">
        <v>0</v>
      </c>
      <c r="J1639" s="1">
        <v>45347</v>
      </c>
      <c r="K1639" t="s">
        <v>22</v>
      </c>
      <c r="L1639" t="s">
        <v>43</v>
      </c>
      <c r="M1639">
        <v>3790.63</v>
      </c>
    </row>
    <row r="1640" spans="1:13">
      <c r="A1640">
        <v>2919</v>
      </c>
      <c r="B1640" t="s">
        <v>35</v>
      </c>
      <c r="C1640" t="s">
        <v>20</v>
      </c>
      <c r="D1640" t="s">
        <v>24</v>
      </c>
      <c r="E1640" t="s">
        <v>16</v>
      </c>
      <c r="G1640">
        <v>7323.53</v>
      </c>
      <c r="I1640">
        <v>0</v>
      </c>
      <c r="J1640" s="1">
        <v>45748</v>
      </c>
      <c r="K1640" t="s">
        <v>22</v>
      </c>
      <c r="L1640" t="s">
        <v>36</v>
      </c>
      <c r="M1640">
        <v>488.37</v>
      </c>
    </row>
    <row r="1641" spans="1:13">
      <c r="A1641">
        <v>2026</v>
      </c>
      <c r="B1641" t="s">
        <v>19</v>
      </c>
      <c r="C1641" t="s">
        <v>20</v>
      </c>
      <c r="D1641" t="s">
        <v>24</v>
      </c>
      <c r="I1641">
        <v>0</v>
      </c>
      <c r="J1641" s="1">
        <v>45566</v>
      </c>
      <c r="K1641" t="s">
        <v>22</v>
      </c>
      <c r="L1641" t="s">
        <v>25</v>
      </c>
      <c r="M1641">
        <v>111.21</v>
      </c>
    </row>
    <row r="1642" spans="1:13">
      <c r="A1642">
        <v>2940</v>
      </c>
      <c r="B1642" t="s">
        <v>19</v>
      </c>
      <c r="C1642" t="s">
        <v>20</v>
      </c>
      <c r="D1642" t="s">
        <v>24</v>
      </c>
      <c r="E1642" t="s">
        <v>28</v>
      </c>
      <c r="F1642">
        <v>-1</v>
      </c>
      <c r="G1642">
        <v>8412.43</v>
      </c>
      <c r="I1642">
        <v>0</v>
      </c>
      <c r="J1642" s="1">
        <v>45783</v>
      </c>
      <c r="K1642" t="s">
        <v>22</v>
      </c>
      <c r="L1642" t="s">
        <v>23</v>
      </c>
      <c r="M1642">
        <v>-344.67</v>
      </c>
    </row>
    <row r="1643" spans="1:13">
      <c r="A1643">
        <v>2036</v>
      </c>
      <c r="B1643" t="s">
        <v>19</v>
      </c>
      <c r="C1643" t="s">
        <v>20</v>
      </c>
      <c r="D1643" t="s">
        <v>24</v>
      </c>
      <c r="E1643" t="s">
        <v>32</v>
      </c>
      <c r="F1643">
        <v>2</v>
      </c>
      <c r="H1643">
        <v>0.76</v>
      </c>
      <c r="I1643">
        <v>0</v>
      </c>
      <c r="K1643" t="s">
        <v>17</v>
      </c>
      <c r="L1643" t="s">
        <v>25</v>
      </c>
      <c r="M1643">
        <v>2469.75</v>
      </c>
    </row>
    <row r="1644" spans="1:13">
      <c r="A1644">
        <v>2981</v>
      </c>
      <c r="B1644" t="s">
        <v>13</v>
      </c>
      <c r="C1644" t="s">
        <v>20</v>
      </c>
      <c r="D1644" t="s">
        <v>24</v>
      </c>
      <c r="E1644" t="s">
        <v>16</v>
      </c>
      <c r="F1644">
        <v>4</v>
      </c>
      <c r="G1644">
        <v>5185.5200000000004</v>
      </c>
      <c r="I1644">
        <v>0</v>
      </c>
      <c r="J1644" s="1">
        <v>45667</v>
      </c>
      <c r="K1644" t="s">
        <v>22</v>
      </c>
      <c r="L1644" t="s">
        <v>29</v>
      </c>
      <c r="M1644">
        <v>2777.67</v>
      </c>
    </row>
    <row r="1645" spans="1:13">
      <c r="A1645">
        <v>2987</v>
      </c>
      <c r="B1645" t="s">
        <v>19</v>
      </c>
      <c r="C1645" t="s">
        <v>20</v>
      </c>
      <c r="D1645" t="s">
        <v>24</v>
      </c>
      <c r="E1645" t="s">
        <v>28</v>
      </c>
      <c r="I1645">
        <v>0</v>
      </c>
      <c r="J1645" s="1">
        <v>45512</v>
      </c>
      <c r="K1645" t="s">
        <v>17</v>
      </c>
      <c r="L1645" t="s">
        <v>29</v>
      </c>
      <c r="M1645">
        <v>2365.6999999999998</v>
      </c>
    </row>
    <row r="1646" spans="1:13">
      <c r="A1646">
        <v>2992</v>
      </c>
      <c r="B1646" t="s">
        <v>35</v>
      </c>
      <c r="C1646" t="s">
        <v>20</v>
      </c>
      <c r="D1646" t="s">
        <v>24</v>
      </c>
      <c r="E1646" t="s">
        <v>28</v>
      </c>
      <c r="I1646">
        <v>0</v>
      </c>
      <c r="J1646" s="1">
        <v>45589</v>
      </c>
      <c r="K1646" t="s">
        <v>17</v>
      </c>
      <c r="L1646" t="s">
        <v>43</v>
      </c>
      <c r="M1646">
        <v>2276.9899999999998</v>
      </c>
    </row>
    <row r="1647" spans="1:13">
      <c r="A1647">
        <v>2993</v>
      </c>
      <c r="B1647" t="s">
        <v>35</v>
      </c>
      <c r="C1647" t="s">
        <v>20</v>
      </c>
      <c r="D1647" t="s">
        <v>24</v>
      </c>
      <c r="E1647" t="s">
        <v>16</v>
      </c>
      <c r="F1647">
        <v>4</v>
      </c>
      <c r="I1647">
        <v>0</v>
      </c>
      <c r="J1647" s="1">
        <v>45578</v>
      </c>
      <c r="K1647" t="s">
        <v>22</v>
      </c>
      <c r="L1647" t="s">
        <v>23</v>
      </c>
      <c r="M1647">
        <v>1770.74</v>
      </c>
    </row>
    <row r="1648" spans="1:13">
      <c r="A1648">
        <v>2033</v>
      </c>
      <c r="B1648" t="s">
        <v>19</v>
      </c>
      <c r="C1648" t="s">
        <v>20</v>
      </c>
      <c r="D1648" t="s">
        <v>24</v>
      </c>
      <c r="F1648">
        <v>0</v>
      </c>
      <c r="H1648">
        <v>0.39</v>
      </c>
      <c r="I1648">
        <v>0</v>
      </c>
      <c r="K1648" t="s">
        <v>17</v>
      </c>
      <c r="L1648" t="s">
        <v>43</v>
      </c>
      <c r="M1648">
        <v>400.37</v>
      </c>
    </row>
    <row r="1649" spans="1:13">
      <c r="A1649">
        <v>3001</v>
      </c>
      <c r="B1649" t="s">
        <v>35</v>
      </c>
      <c r="C1649" t="s">
        <v>20</v>
      </c>
      <c r="D1649" t="s">
        <v>24</v>
      </c>
      <c r="E1649" t="s">
        <v>28</v>
      </c>
      <c r="I1649">
        <v>0</v>
      </c>
      <c r="J1649" s="1">
        <v>45316</v>
      </c>
      <c r="K1649" t="s">
        <v>17</v>
      </c>
      <c r="L1649" t="s">
        <v>33</v>
      </c>
      <c r="M1649">
        <v>-362.26</v>
      </c>
    </row>
    <row r="1650" spans="1:13">
      <c r="A1650">
        <v>3018</v>
      </c>
      <c r="B1650" t="s">
        <v>13</v>
      </c>
      <c r="C1650" t="s">
        <v>20</v>
      </c>
      <c r="D1650" t="s">
        <v>24</v>
      </c>
      <c r="E1650">
        <v>11</v>
      </c>
      <c r="I1650">
        <v>0</v>
      </c>
      <c r="J1650" s="1">
        <v>45526</v>
      </c>
      <c r="K1650" t="s">
        <v>22</v>
      </c>
      <c r="L1650" t="s">
        <v>43</v>
      </c>
      <c r="M1650">
        <v>3364.85</v>
      </c>
    </row>
    <row r="1651" spans="1:13">
      <c r="A1651">
        <v>3031</v>
      </c>
      <c r="B1651" t="s">
        <v>13</v>
      </c>
      <c r="C1651" t="s">
        <v>20</v>
      </c>
      <c r="D1651" t="s">
        <v>24</v>
      </c>
      <c r="E1651" t="s">
        <v>16</v>
      </c>
      <c r="F1651">
        <v>4</v>
      </c>
      <c r="G1651">
        <v>8588.14</v>
      </c>
      <c r="I1651">
        <v>0</v>
      </c>
      <c r="J1651" s="1">
        <v>45210</v>
      </c>
      <c r="K1651" t="s">
        <v>17</v>
      </c>
      <c r="L1651" t="s">
        <v>43</v>
      </c>
      <c r="M1651">
        <v>-117.68</v>
      </c>
    </row>
    <row r="1652" spans="1:13">
      <c r="A1652">
        <v>3034</v>
      </c>
      <c r="B1652" t="s">
        <v>35</v>
      </c>
      <c r="C1652" t="s">
        <v>20</v>
      </c>
      <c r="D1652" t="s">
        <v>24</v>
      </c>
      <c r="E1652" t="s">
        <v>16</v>
      </c>
      <c r="F1652">
        <v>2</v>
      </c>
      <c r="H1652">
        <v>0.79</v>
      </c>
      <c r="I1652">
        <v>0</v>
      </c>
      <c r="K1652" t="s">
        <v>17</v>
      </c>
      <c r="L1652" t="s">
        <v>29</v>
      </c>
      <c r="M1652">
        <v>460.06</v>
      </c>
    </row>
    <row r="1653" spans="1:13">
      <c r="A1653">
        <v>3039</v>
      </c>
      <c r="B1653" t="s">
        <v>13</v>
      </c>
      <c r="C1653" t="s">
        <v>20</v>
      </c>
      <c r="D1653" t="s">
        <v>24</v>
      </c>
      <c r="E1653">
        <v>10</v>
      </c>
      <c r="G1653">
        <v>5366.19</v>
      </c>
      <c r="I1653">
        <v>0</v>
      </c>
      <c r="J1653" s="1">
        <v>45368</v>
      </c>
      <c r="K1653" t="s">
        <v>17</v>
      </c>
      <c r="L1653" t="s">
        <v>29</v>
      </c>
      <c r="M1653">
        <v>638.29999999999995</v>
      </c>
    </row>
    <row r="1654" spans="1:13">
      <c r="A1654">
        <v>3045</v>
      </c>
      <c r="B1654" t="s">
        <v>13</v>
      </c>
      <c r="C1654" t="s">
        <v>20</v>
      </c>
      <c r="D1654" t="s">
        <v>24</v>
      </c>
      <c r="E1654" t="s">
        <v>32</v>
      </c>
      <c r="F1654">
        <v>1</v>
      </c>
      <c r="G1654">
        <v>2196.1999999999998</v>
      </c>
      <c r="I1654">
        <v>0</v>
      </c>
      <c r="K1654" t="s">
        <v>22</v>
      </c>
      <c r="L1654" t="s">
        <v>36</v>
      </c>
      <c r="M1654">
        <v>3809.54</v>
      </c>
    </row>
    <row r="1655" spans="1:13">
      <c r="A1655">
        <v>3054</v>
      </c>
      <c r="B1655" t="s">
        <v>35</v>
      </c>
      <c r="C1655" t="s">
        <v>20</v>
      </c>
      <c r="D1655" t="s">
        <v>24</v>
      </c>
      <c r="E1655" t="s">
        <v>16</v>
      </c>
      <c r="G1655">
        <v>6667.47</v>
      </c>
      <c r="I1655">
        <v>0</v>
      </c>
      <c r="J1655" s="1">
        <v>45643</v>
      </c>
      <c r="K1655" t="s">
        <v>22</v>
      </c>
      <c r="L1655" t="s">
        <v>29</v>
      </c>
      <c r="M1655">
        <v>-402.6</v>
      </c>
    </row>
    <row r="1656" spans="1:13">
      <c r="A1656">
        <v>3075</v>
      </c>
      <c r="B1656" t="s">
        <v>13</v>
      </c>
      <c r="C1656" t="s">
        <v>20</v>
      </c>
      <c r="D1656" t="s">
        <v>24</v>
      </c>
      <c r="E1656" t="s">
        <v>28</v>
      </c>
      <c r="H1656">
        <v>0.91</v>
      </c>
      <c r="I1656">
        <v>0</v>
      </c>
      <c r="J1656" s="1">
        <v>45805</v>
      </c>
      <c r="K1656" t="s">
        <v>22</v>
      </c>
      <c r="L1656" t="s">
        <v>25</v>
      </c>
      <c r="M1656">
        <v>3594.94</v>
      </c>
    </row>
    <row r="1657" spans="1:13">
      <c r="A1657">
        <v>3137</v>
      </c>
      <c r="B1657" t="s">
        <v>13</v>
      </c>
      <c r="C1657" t="s">
        <v>20</v>
      </c>
      <c r="D1657" t="s">
        <v>24</v>
      </c>
      <c r="G1657">
        <v>7176.21</v>
      </c>
      <c r="I1657">
        <v>0</v>
      </c>
      <c r="J1657" s="1">
        <v>45846</v>
      </c>
      <c r="K1657" t="s">
        <v>17</v>
      </c>
      <c r="L1657" t="s">
        <v>36</v>
      </c>
      <c r="M1657">
        <v>659.4</v>
      </c>
    </row>
    <row r="1658" spans="1:13">
      <c r="A1658">
        <v>3146</v>
      </c>
      <c r="B1658" t="s">
        <v>19</v>
      </c>
      <c r="C1658" t="s">
        <v>20</v>
      </c>
      <c r="D1658" t="s">
        <v>24</v>
      </c>
      <c r="E1658" t="s">
        <v>32</v>
      </c>
      <c r="F1658">
        <v>1</v>
      </c>
      <c r="I1658">
        <v>0</v>
      </c>
      <c r="J1658" s="1">
        <v>45655</v>
      </c>
      <c r="K1658" t="s">
        <v>22</v>
      </c>
      <c r="L1658" t="s">
        <v>23</v>
      </c>
      <c r="M1658">
        <v>1087.27</v>
      </c>
    </row>
    <row r="1659" spans="1:13">
      <c r="A1659">
        <v>3149</v>
      </c>
      <c r="B1659" t="s">
        <v>13</v>
      </c>
      <c r="C1659" t="s">
        <v>20</v>
      </c>
      <c r="D1659" t="s">
        <v>24</v>
      </c>
      <c r="E1659" t="s">
        <v>28</v>
      </c>
      <c r="I1659">
        <v>0</v>
      </c>
      <c r="K1659" t="s">
        <v>22</v>
      </c>
      <c r="L1659" t="s">
        <v>43</v>
      </c>
      <c r="M1659">
        <v>3435.01</v>
      </c>
    </row>
    <row r="1660" spans="1:13">
      <c r="A1660">
        <v>3164</v>
      </c>
      <c r="B1660" t="s">
        <v>35</v>
      </c>
      <c r="C1660" t="s">
        <v>20</v>
      </c>
      <c r="D1660" t="s">
        <v>24</v>
      </c>
      <c r="F1660">
        <v>4</v>
      </c>
      <c r="I1660">
        <v>0</v>
      </c>
      <c r="J1660" s="1">
        <v>45775</v>
      </c>
      <c r="K1660" t="s">
        <v>17</v>
      </c>
      <c r="L1660" t="s">
        <v>18</v>
      </c>
      <c r="M1660">
        <v>-382.88</v>
      </c>
    </row>
    <row r="1661" spans="1:13">
      <c r="A1661">
        <v>3166</v>
      </c>
      <c r="B1661" t="s">
        <v>35</v>
      </c>
      <c r="C1661" t="s">
        <v>20</v>
      </c>
      <c r="D1661" t="s">
        <v>24</v>
      </c>
      <c r="I1661">
        <v>0</v>
      </c>
      <c r="J1661" s="1">
        <v>45599</v>
      </c>
      <c r="K1661" t="s">
        <v>17</v>
      </c>
      <c r="L1661" t="s">
        <v>23</v>
      </c>
      <c r="M1661">
        <v>-209.36</v>
      </c>
    </row>
    <row r="1662" spans="1:13">
      <c r="A1662">
        <v>3173</v>
      </c>
      <c r="B1662" t="s">
        <v>19</v>
      </c>
      <c r="C1662" t="s">
        <v>20</v>
      </c>
      <c r="D1662" t="s">
        <v>24</v>
      </c>
      <c r="E1662" t="s">
        <v>32</v>
      </c>
      <c r="I1662">
        <v>0</v>
      </c>
      <c r="J1662" s="1">
        <v>45600</v>
      </c>
      <c r="K1662" t="s">
        <v>22</v>
      </c>
      <c r="L1662" t="s">
        <v>29</v>
      </c>
      <c r="M1662">
        <v>1560.81</v>
      </c>
    </row>
    <row r="1663" spans="1:13">
      <c r="A1663">
        <v>3182</v>
      </c>
      <c r="B1663" t="s">
        <v>35</v>
      </c>
      <c r="C1663" t="s">
        <v>20</v>
      </c>
      <c r="D1663" t="s">
        <v>24</v>
      </c>
      <c r="E1663" t="s">
        <v>28</v>
      </c>
      <c r="I1663">
        <v>0</v>
      </c>
      <c r="K1663" t="s">
        <v>22</v>
      </c>
      <c r="L1663" t="s">
        <v>25</v>
      </c>
      <c r="M1663">
        <v>42.14</v>
      </c>
    </row>
    <row r="1664" spans="1:13">
      <c r="A1664">
        <v>3200</v>
      </c>
      <c r="B1664" t="s">
        <v>35</v>
      </c>
      <c r="C1664" t="s">
        <v>20</v>
      </c>
      <c r="D1664" t="s">
        <v>24</v>
      </c>
      <c r="E1664" t="s">
        <v>28</v>
      </c>
      <c r="G1664">
        <v>6308.83</v>
      </c>
      <c r="I1664">
        <v>0</v>
      </c>
      <c r="K1664" t="s">
        <v>22</v>
      </c>
      <c r="L1664" t="s">
        <v>29</v>
      </c>
      <c r="M1664">
        <v>-582.02</v>
      </c>
    </row>
    <row r="1665" spans="1:13">
      <c r="A1665">
        <v>3251</v>
      </c>
      <c r="B1665" t="s">
        <v>35</v>
      </c>
      <c r="C1665" t="s">
        <v>20</v>
      </c>
      <c r="D1665" t="s">
        <v>24</v>
      </c>
      <c r="E1665">
        <v>7</v>
      </c>
      <c r="F1665">
        <v>-1</v>
      </c>
      <c r="G1665">
        <v>6735.33</v>
      </c>
      <c r="I1665">
        <v>0</v>
      </c>
      <c r="J1665" s="1">
        <v>45566</v>
      </c>
      <c r="K1665" t="s">
        <v>22</v>
      </c>
      <c r="L1665" t="s">
        <v>43</v>
      </c>
      <c r="M1665">
        <v>3462.04</v>
      </c>
    </row>
    <row r="1666" spans="1:13">
      <c r="A1666">
        <v>3275</v>
      </c>
      <c r="B1666" t="s">
        <v>19</v>
      </c>
      <c r="C1666" t="s">
        <v>20</v>
      </c>
      <c r="D1666" t="s">
        <v>24</v>
      </c>
      <c r="E1666" t="s">
        <v>28</v>
      </c>
      <c r="F1666">
        <v>4</v>
      </c>
      <c r="I1666">
        <v>0</v>
      </c>
      <c r="J1666" s="1">
        <v>45804</v>
      </c>
      <c r="K1666" t="s">
        <v>22</v>
      </c>
      <c r="L1666" t="s">
        <v>23</v>
      </c>
      <c r="M1666">
        <v>1652.12</v>
      </c>
    </row>
    <row r="1667" spans="1:13">
      <c r="A1667">
        <v>3283</v>
      </c>
      <c r="B1667" t="s">
        <v>35</v>
      </c>
      <c r="C1667" t="s">
        <v>20</v>
      </c>
      <c r="D1667" t="s">
        <v>24</v>
      </c>
      <c r="E1667" t="s">
        <v>32</v>
      </c>
      <c r="F1667">
        <v>2</v>
      </c>
      <c r="I1667">
        <v>0</v>
      </c>
      <c r="J1667" s="1">
        <v>45583</v>
      </c>
      <c r="K1667" t="s">
        <v>17</v>
      </c>
      <c r="L1667" t="s">
        <v>25</v>
      </c>
      <c r="M1667">
        <v>3871.51</v>
      </c>
    </row>
    <row r="1668" spans="1:13">
      <c r="A1668">
        <v>3311</v>
      </c>
      <c r="B1668" t="s">
        <v>13</v>
      </c>
      <c r="C1668" t="s">
        <v>20</v>
      </c>
      <c r="D1668" t="s">
        <v>24</v>
      </c>
      <c r="E1668" t="s">
        <v>16</v>
      </c>
      <c r="F1668">
        <v>0</v>
      </c>
      <c r="H1668">
        <v>0.04</v>
      </c>
      <c r="I1668">
        <v>0</v>
      </c>
      <c r="J1668" s="1">
        <v>45779</v>
      </c>
      <c r="K1668" t="s">
        <v>17</v>
      </c>
      <c r="L1668" t="s">
        <v>33</v>
      </c>
      <c r="M1668">
        <v>3152.21</v>
      </c>
    </row>
    <row r="1669" spans="1:13">
      <c r="A1669">
        <v>3335</v>
      </c>
      <c r="B1669" t="s">
        <v>35</v>
      </c>
      <c r="C1669" t="s">
        <v>20</v>
      </c>
      <c r="D1669" t="s">
        <v>24</v>
      </c>
      <c r="G1669">
        <v>3138.53</v>
      </c>
      <c r="I1669">
        <v>0</v>
      </c>
      <c r="J1669" s="1">
        <v>45521</v>
      </c>
      <c r="K1669" t="s">
        <v>22</v>
      </c>
      <c r="L1669" t="s">
        <v>33</v>
      </c>
      <c r="M1669">
        <v>1221.99</v>
      </c>
    </row>
    <row r="1670" spans="1:13">
      <c r="A1670">
        <v>3340</v>
      </c>
      <c r="B1670" t="s">
        <v>13</v>
      </c>
      <c r="C1670" t="s">
        <v>20</v>
      </c>
      <c r="D1670" t="s">
        <v>24</v>
      </c>
      <c r="E1670" t="s">
        <v>16</v>
      </c>
      <c r="F1670">
        <v>3</v>
      </c>
      <c r="G1670">
        <v>3248.74</v>
      </c>
      <c r="I1670">
        <v>0</v>
      </c>
      <c r="J1670" s="1">
        <v>45655</v>
      </c>
      <c r="K1670" t="s">
        <v>22</v>
      </c>
      <c r="L1670" t="s">
        <v>25</v>
      </c>
      <c r="M1670">
        <v>2551.4699999999998</v>
      </c>
    </row>
    <row r="1671" spans="1:13">
      <c r="A1671">
        <v>3364</v>
      </c>
      <c r="B1671" t="s">
        <v>13</v>
      </c>
      <c r="C1671" t="s">
        <v>20</v>
      </c>
      <c r="D1671" t="s">
        <v>24</v>
      </c>
      <c r="E1671" t="s">
        <v>16</v>
      </c>
      <c r="H1671">
        <v>0.24</v>
      </c>
      <c r="I1671">
        <v>0</v>
      </c>
      <c r="J1671" s="1">
        <v>45546</v>
      </c>
      <c r="K1671" t="s">
        <v>17</v>
      </c>
      <c r="L1671" t="s">
        <v>29</v>
      </c>
      <c r="M1671">
        <v>-371.86</v>
      </c>
    </row>
    <row r="1672" spans="1:13">
      <c r="A1672">
        <v>2044</v>
      </c>
      <c r="B1672" t="s">
        <v>13</v>
      </c>
      <c r="C1672" t="s">
        <v>20</v>
      </c>
      <c r="D1672" t="s">
        <v>24</v>
      </c>
      <c r="E1672" t="s">
        <v>32</v>
      </c>
      <c r="F1672">
        <v>3</v>
      </c>
      <c r="G1672">
        <v>2068.9499999999998</v>
      </c>
      <c r="H1672">
        <v>0.81</v>
      </c>
      <c r="I1672">
        <v>1179.3</v>
      </c>
      <c r="K1672" t="s">
        <v>22</v>
      </c>
      <c r="L1672" t="s">
        <v>33</v>
      </c>
      <c r="M1672">
        <v>-182.98</v>
      </c>
    </row>
    <row r="1673" spans="1:13">
      <c r="A1673">
        <v>3420</v>
      </c>
      <c r="B1673" t="s">
        <v>19</v>
      </c>
      <c r="C1673" t="s">
        <v>20</v>
      </c>
      <c r="D1673" t="s">
        <v>24</v>
      </c>
      <c r="F1673">
        <v>1</v>
      </c>
      <c r="G1673">
        <v>3395.24</v>
      </c>
      <c r="I1673">
        <v>0</v>
      </c>
      <c r="K1673" t="s">
        <v>17</v>
      </c>
      <c r="L1673" t="s">
        <v>33</v>
      </c>
      <c r="M1673">
        <v>1266.29</v>
      </c>
    </row>
    <row r="1674" spans="1:13">
      <c r="A1674">
        <v>3429</v>
      </c>
      <c r="B1674" t="s">
        <v>35</v>
      </c>
      <c r="C1674" t="s">
        <v>20</v>
      </c>
      <c r="D1674" t="s">
        <v>24</v>
      </c>
      <c r="E1674">
        <v>10</v>
      </c>
      <c r="F1674">
        <v>0</v>
      </c>
      <c r="I1674">
        <v>0</v>
      </c>
      <c r="J1674" s="1">
        <v>45844</v>
      </c>
      <c r="K1674" t="s">
        <v>22</v>
      </c>
      <c r="L1674" t="s">
        <v>33</v>
      </c>
      <c r="M1674">
        <v>-77.97</v>
      </c>
    </row>
    <row r="1675" spans="1:13">
      <c r="A1675">
        <v>3455</v>
      </c>
      <c r="B1675" t="s">
        <v>19</v>
      </c>
      <c r="C1675" t="s">
        <v>20</v>
      </c>
      <c r="D1675" t="s">
        <v>24</v>
      </c>
      <c r="G1675">
        <v>5947.51</v>
      </c>
      <c r="I1675">
        <v>0</v>
      </c>
      <c r="J1675" s="1">
        <v>45674</v>
      </c>
      <c r="K1675" t="s">
        <v>22</v>
      </c>
      <c r="L1675" t="s">
        <v>40</v>
      </c>
      <c r="M1675">
        <v>1352.56</v>
      </c>
    </row>
    <row r="1676" spans="1:13">
      <c r="A1676">
        <v>3473</v>
      </c>
      <c r="B1676" t="s">
        <v>13</v>
      </c>
      <c r="C1676" t="s">
        <v>20</v>
      </c>
      <c r="D1676" t="s">
        <v>24</v>
      </c>
      <c r="E1676" t="s">
        <v>16</v>
      </c>
      <c r="F1676">
        <v>4</v>
      </c>
      <c r="G1676">
        <v>3551.05</v>
      </c>
      <c r="I1676">
        <v>0</v>
      </c>
      <c r="J1676" s="1">
        <v>45631</v>
      </c>
      <c r="K1676" t="s">
        <v>17</v>
      </c>
      <c r="L1676" t="s">
        <v>33</v>
      </c>
      <c r="M1676">
        <v>63.47</v>
      </c>
    </row>
    <row r="1677" spans="1:13">
      <c r="A1677">
        <v>3491</v>
      </c>
      <c r="B1677" t="s">
        <v>35</v>
      </c>
      <c r="C1677" t="s">
        <v>20</v>
      </c>
      <c r="D1677" t="s">
        <v>24</v>
      </c>
      <c r="E1677" t="s">
        <v>32</v>
      </c>
      <c r="H1677">
        <v>0.39</v>
      </c>
      <c r="I1677">
        <v>0</v>
      </c>
      <c r="J1677" s="1">
        <v>45584</v>
      </c>
      <c r="K1677" t="s">
        <v>17</v>
      </c>
      <c r="L1677" t="s">
        <v>25</v>
      </c>
      <c r="M1677">
        <v>-473.94</v>
      </c>
    </row>
    <row r="1678" spans="1:13">
      <c r="A1678">
        <v>3519</v>
      </c>
      <c r="B1678" t="s">
        <v>13</v>
      </c>
      <c r="C1678" t="s">
        <v>20</v>
      </c>
      <c r="D1678" t="s">
        <v>24</v>
      </c>
      <c r="I1678">
        <v>0</v>
      </c>
      <c r="J1678" s="1">
        <v>45802</v>
      </c>
      <c r="K1678" t="s">
        <v>22</v>
      </c>
      <c r="L1678" t="s">
        <v>43</v>
      </c>
      <c r="M1678">
        <v>3491.18</v>
      </c>
    </row>
    <row r="1679" spans="1:13">
      <c r="A1679">
        <v>3554</v>
      </c>
      <c r="B1679" t="s">
        <v>35</v>
      </c>
      <c r="C1679" t="s">
        <v>20</v>
      </c>
      <c r="D1679" t="s">
        <v>24</v>
      </c>
      <c r="E1679" t="s">
        <v>28</v>
      </c>
      <c r="I1679">
        <v>0</v>
      </c>
      <c r="K1679" t="s">
        <v>22</v>
      </c>
      <c r="L1679" t="s">
        <v>36</v>
      </c>
      <c r="M1679">
        <v>2052.71</v>
      </c>
    </row>
    <row r="1680" spans="1:13">
      <c r="A1680">
        <v>3564</v>
      </c>
      <c r="B1680" t="s">
        <v>13</v>
      </c>
      <c r="C1680" t="s">
        <v>20</v>
      </c>
      <c r="D1680" t="s">
        <v>24</v>
      </c>
      <c r="E1680">
        <v>7</v>
      </c>
      <c r="I1680">
        <v>0</v>
      </c>
      <c r="K1680" t="s">
        <v>22</v>
      </c>
      <c r="L1680" t="s">
        <v>43</v>
      </c>
      <c r="M1680">
        <v>2685.43</v>
      </c>
    </row>
    <row r="1681" spans="1:13">
      <c r="A1681">
        <v>3608</v>
      </c>
      <c r="B1681" t="s">
        <v>35</v>
      </c>
      <c r="C1681" t="s">
        <v>20</v>
      </c>
      <c r="D1681" t="s">
        <v>24</v>
      </c>
      <c r="E1681" t="s">
        <v>32</v>
      </c>
      <c r="I1681">
        <v>0</v>
      </c>
      <c r="J1681" s="1">
        <v>45822</v>
      </c>
      <c r="K1681" t="s">
        <v>22</v>
      </c>
      <c r="L1681" t="s">
        <v>33</v>
      </c>
      <c r="M1681">
        <v>-610.17999999999995</v>
      </c>
    </row>
    <row r="1682" spans="1:13">
      <c r="A1682">
        <v>3617</v>
      </c>
      <c r="B1682" t="s">
        <v>35</v>
      </c>
      <c r="C1682" t="s">
        <v>20</v>
      </c>
      <c r="D1682" t="s">
        <v>24</v>
      </c>
      <c r="E1682">
        <v>9</v>
      </c>
      <c r="F1682">
        <v>2</v>
      </c>
      <c r="G1682">
        <v>4694.37</v>
      </c>
      <c r="I1682">
        <v>0</v>
      </c>
      <c r="J1682" s="1">
        <v>45616</v>
      </c>
      <c r="K1682" t="s">
        <v>17</v>
      </c>
      <c r="L1682" t="s">
        <v>25</v>
      </c>
      <c r="M1682">
        <v>2406.4699999999998</v>
      </c>
    </row>
    <row r="1683" spans="1:13">
      <c r="A1683">
        <v>3622</v>
      </c>
      <c r="B1683" t="s">
        <v>19</v>
      </c>
      <c r="C1683" t="s">
        <v>20</v>
      </c>
      <c r="D1683" t="s">
        <v>24</v>
      </c>
      <c r="E1683">
        <v>8</v>
      </c>
      <c r="F1683">
        <v>3</v>
      </c>
      <c r="G1683">
        <v>2187.91</v>
      </c>
      <c r="I1683">
        <v>0</v>
      </c>
      <c r="J1683" s="1">
        <v>45557</v>
      </c>
      <c r="K1683" t="s">
        <v>17</v>
      </c>
      <c r="L1683" t="s">
        <v>40</v>
      </c>
      <c r="M1683">
        <v>1951.56</v>
      </c>
    </row>
    <row r="1684" spans="1:13">
      <c r="A1684">
        <v>3624</v>
      </c>
      <c r="B1684" t="s">
        <v>19</v>
      </c>
      <c r="C1684" t="s">
        <v>20</v>
      </c>
      <c r="D1684" t="s">
        <v>24</v>
      </c>
      <c r="E1684">
        <v>6</v>
      </c>
      <c r="F1684">
        <v>-1</v>
      </c>
      <c r="G1684">
        <v>8534.07</v>
      </c>
      <c r="I1684">
        <v>0</v>
      </c>
      <c r="J1684" s="1">
        <v>45613</v>
      </c>
      <c r="K1684" t="s">
        <v>22</v>
      </c>
      <c r="L1684" t="s">
        <v>25</v>
      </c>
      <c r="M1684">
        <v>-1124.03</v>
      </c>
    </row>
    <row r="1685" spans="1:13">
      <c r="A1685">
        <v>3650</v>
      </c>
      <c r="B1685" t="s">
        <v>19</v>
      </c>
      <c r="C1685" t="s">
        <v>20</v>
      </c>
      <c r="D1685" t="s">
        <v>24</v>
      </c>
      <c r="E1685" t="s">
        <v>16</v>
      </c>
      <c r="I1685">
        <v>0</v>
      </c>
      <c r="J1685" s="1">
        <v>45298</v>
      </c>
      <c r="K1685" t="s">
        <v>22</v>
      </c>
      <c r="L1685" t="s">
        <v>33</v>
      </c>
      <c r="M1685">
        <v>-520.92999999999995</v>
      </c>
    </row>
    <row r="1686" spans="1:13">
      <c r="A1686">
        <v>3668</v>
      </c>
      <c r="B1686" t="s">
        <v>13</v>
      </c>
      <c r="C1686" t="s">
        <v>20</v>
      </c>
      <c r="D1686" t="s">
        <v>24</v>
      </c>
      <c r="E1686" t="s">
        <v>32</v>
      </c>
      <c r="F1686">
        <v>1</v>
      </c>
      <c r="I1686">
        <v>0</v>
      </c>
      <c r="J1686" s="1">
        <v>45592</v>
      </c>
      <c r="K1686" t="s">
        <v>22</v>
      </c>
      <c r="L1686" t="s">
        <v>25</v>
      </c>
      <c r="M1686">
        <v>795.86</v>
      </c>
    </row>
    <row r="1687" spans="1:13">
      <c r="A1687">
        <v>3683</v>
      </c>
      <c r="B1687" t="s">
        <v>19</v>
      </c>
      <c r="C1687" t="s">
        <v>20</v>
      </c>
      <c r="D1687" t="s">
        <v>24</v>
      </c>
      <c r="E1687" t="s">
        <v>28</v>
      </c>
      <c r="F1687">
        <v>2</v>
      </c>
      <c r="I1687">
        <v>0</v>
      </c>
      <c r="J1687" s="1">
        <v>45427</v>
      </c>
      <c r="K1687" t="s">
        <v>22</v>
      </c>
      <c r="L1687" t="s">
        <v>43</v>
      </c>
      <c r="M1687">
        <v>-4.26</v>
      </c>
    </row>
    <row r="1688" spans="1:13">
      <c r="A1688">
        <v>3691</v>
      </c>
      <c r="B1688" t="s">
        <v>35</v>
      </c>
      <c r="C1688" t="s">
        <v>20</v>
      </c>
      <c r="D1688" t="s">
        <v>24</v>
      </c>
      <c r="E1688">
        <v>11</v>
      </c>
      <c r="F1688">
        <v>4</v>
      </c>
      <c r="H1688">
        <v>0.51</v>
      </c>
      <c r="I1688">
        <v>0</v>
      </c>
      <c r="J1688" s="1">
        <v>45744</v>
      </c>
      <c r="K1688" t="s">
        <v>17</v>
      </c>
      <c r="L1688" t="s">
        <v>36</v>
      </c>
      <c r="M1688">
        <v>2305.88</v>
      </c>
    </row>
    <row r="1689" spans="1:13">
      <c r="A1689">
        <v>3700</v>
      </c>
      <c r="B1689" t="s">
        <v>35</v>
      </c>
      <c r="C1689" t="s">
        <v>20</v>
      </c>
      <c r="D1689" t="s">
        <v>24</v>
      </c>
      <c r="E1689" t="s">
        <v>32</v>
      </c>
      <c r="F1689">
        <v>2</v>
      </c>
      <c r="G1689">
        <v>3951.29</v>
      </c>
      <c r="I1689">
        <v>0</v>
      </c>
      <c r="K1689" t="s">
        <v>17</v>
      </c>
      <c r="L1689" t="s">
        <v>33</v>
      </c>
      <c r="M1689">
        <v>-70.930000000000007</v>
      </c>
    </row>
    <row r="1690" spans="1:13">
      <c r="A1690">
        <v>3709</v>
      </c>
      <c r="B1690" t="s">
        <v>35</v>
      </c>
      <c r="C1690" t="s">
        <v>20</v>
      </c>
      <c r="D1690" t="s">
        <v>24</v>
      </c>
      <c r="E1690">
        <v>9</v>
      </c>
      <c r="F1690">
        <v>-1</v>
      </c>
      <c r="G1690">
        <v>4857.6899999999996</v>
      </c>
      <c r="I1690">
        <v>0</v>
      </c>
      <c r="K1690" t="s">
        <v>22</v>
      </c>
      <c r="L1690" t="s">
        <v>33</v>
      </c>
      <c r="M1690">
        <v>-926.92</v>
      </c>
    </row>
    <row r="1691" spans="1:13">
      <c r="A1691">
        <v>3738</v>
      </c>
      <c r="B1691" t="s">
        <v>35</v>
      </c>
      <c r="C1691" t="s">
        <v>20</v>
      </c>
      <c r="D1691" t="s">
        <v>24</v>
      </c>
      <c r="E1691">
        <v>11</v>
      </c>
      <c r="F1691">
        <v>1</v>
      </c>
      <c r="G1691">
        <v>6968.08</v>
      </c>
      <c r="H1691">
        <v>0.02</v>
      </c>
      <c r="I1691">
        <v>6828.72</v>
      </c>
      <c r="J1691" s="1">
        <v>45746</v>
      </c>
      <c r="K1691" t="s">
        <v>17</v>
      </c>
      <c r="L1691" t="s">
        <v>33</v>
      </c>
      <c r="M1691">
        <v>-673.94</v>
      </c>
    </row>
    <row r="1692" spans="1:13">
      <c r="A1692">
        <v>3816</v>
      </c>
      <c r="B1692" t="s">
        <v>35</v>
      </c>
      <c r="C1692" t="s">
        <v>20</v>
      </c>
      <c r="D1692" t="s">
        <v>24</v>
      </c>
      <c r="E1692">
        <v>8</v>
      </c>
      <c r="G1692">
        <v>7264.55</v>
      </c>
      <c r="I1692">
        <v>0</v>
      </c>
      <c r="K1692" t="s">
        <v>17</v>
      </c>
      <c r="L1692" t="s">
        <v>36</v>
      </c>
      <c r="M1692">
        <v>-406.85</v>
      </c>
    </row>
    <row r="1693" spans="1:13">
      <c r="A1693">
        <v>3880</v>
      </c>
      <c r="B1693" t="s">
        <v>13</v>
      </c>
      <c r="C1693" t="s">
        <v>20</v>
      </c>
      <c r="D1693" t="s">
        <v>24</v>
      </c>
      <c r="F1693">
        <v>0</v>
      </c>
      <c r="H1693">
        <v>1.1000000000000001</v>
      </c>
      <c r="I1693">
        <v>0</v>
      </c>
      <c r="J1693" s="1">
        <v>45713</v>
      </c>
      <c r="K1693" t="s">
        <v>17</v>
      </c>
      <c r="L1693" t="s">
        <v>25</v>
      </c>
      <c r="M1693">
        <v>-185.41</v>
      </c>
    </row>
    <row r="1694" spans="1:13">
      <c r="A1694">
        <v>3883</v>
      </c>
      <c r="B1694" t="s">
        <v>13</v>
      </c>
      <c r="C1694" t="s">
        <v>20</v>
      </c>
      <c r="D1694" t="s">
        <v>24</v>
      </c>
      <c r="E1694" t="s">
        <v>16</v>
      </c>
      <c r="G1694">
        <v>8737.43</v>
      </c>
      <c r="I1694">
        <v>0</v>
      </c>
      <c r="J1694" s="1">
        <v>45787</v>
      </c>
      <c r="K1694" t="s">
        <v>22</v>
      </c>
      <c r="L1694" t="s">
        <v>33</v>
      </c>
      <c r="M1694">
        <v>-1174.75</v>
      </c>
    </row>
    <row r="1695" spans="1:13">
      <c r="A1695">
        <v>3894</v>
      </c>
      <c r="B1695" t="s">
        <v>19</v>
      </c>
      <c r="C1695" t="s">
        <v>20</v>
      </c>
      <c r="D1695" t="s">
        <v>24</v>
      </c>
      <c r="E1695">
        <v>11</v>
      </c>
      <c r="F1695">
        <v>-1</v>
      </c>
      <c r="G1695">
        <v>5255.98</v>
      </c>
      <c r="H1695">
        <v>1.03</v>
      </c>
      <c r="I1695">
        <v>157.68</v>
      </c>
      <c r="J1695" s="1">
        <v>45451</v>
      </c>
      <c r="K1695" t="s">
        <v>17</v>
      </c>
      <c r="L1695" t="s">
        <v>29</v>
      </c>
      <c r="M1695">
        <v>-1067.96</v>
      </c>
    </row>
    <row r="1696" spans="1:13">
      <c r="A1696">
        <v>3909</v>
      </c>
      <c r="B1696" t="s">
        <v>19</v>
      </c>
      <c r="C1696" t="s">
        <v>20</v>
      </c>
      <c r="D1696" t="s">
        <v>24</v>
      </c>
      <c r="E1696" t="s">
        <v>28</v>
      </c>
      <c r="I1696">
        <v>0</v>
      </c>
      <c r="K1696" t="s">
        <v>22</v>
      </c>
      <c r="L1696" t="s">
        <v>33</v>
      </c>
      <c r="M1696">
        <v>-286.57</v>
      </c>
    </row>
    <row r="1697" spans="1:13">
      <c r="A1697">
        <v>3911</v>
      </c>
      <c r="B1697" t="s">
        <v>35</v>
      </c>
      <c r="C1697" t="s">
        <v>20</v>
      </c>
      <c r="D1697" t="s">
        <v>24</v>
      </c>
      <c r="E1697" t="s">
        <v>16</v>
      </c>
      <c r="F1697">
        <v>1</v>
      </c>
      <c r="G1697">
        <v>5598.98</v>
      </c>
      <c r="I1697">
        <v>0</v>
      </c>
      <c r="J1697" s="1">
        <v>45784</v>
      </c>
      <c r="K1697" t="s">
        <v>22</v>
      </c>
      <c r="L1697" t="s">
        <v>25</v>
      </c>
      <c r="M1697">
        <v>3070.67</v>
      </c>
    </row>
    <row r="1698" spans="1:13">
      <c r="A1698">
        <v>3916</v>
      </c>
      <c r="B1698" t="s">
        <v>19</v>
      </c>
      <c r="C1698" t="s">
        <v>20</v>
      </c>
      <c r="D1698" t="s">
        <v>24</v>
      </c>
      <c r="E1698" t="s">
        <v>28</v>
      </c>
      <c r="F1698">
        <v>3</v>
      </c>
      <c r="I1698">
        <v>0</v>
      </c>
      <c r="K1698" t="s">
        <v>22</v>
      </c>
      <c r="L1698" t="s">
        <v>43</v>
      </c>
      <c r="M1698">
        <v>1315.69</v>
      </c>
    </row>
    <row r="1699" spans="1:13">
      <c r="A1699">
        <v>3927</v>
      </c>
      <c r="B1699" t="s">
        <v>19</v>
      </c>
      <c r="C1699" t="s">
        <v>20</v>
      </c>
      <c r="D1699" t="s">
        <v>24</v>
      </c>
      <c r="E1699" t="s">
        <v>28</v>
      </c>
      <c r="I1699">
        <v>0</v>
      </c>
      <c r="J1699" s="1">
        <v>45757</v>
      </c>
      <c r="K1699" t="s">
        <v>22</v>
      </c>
      <c r="L1699" t="s">
        <v>18</v>
      </c>
      <c r="M1699">
        <v>999.67</v>
      </c>
    </row>
    <row r="1700" spans="1:13">
      <c r="A1700">
        <v>3981</v>
      </c>
      <c r="B1700" t="s">
        <v>35</v>
      </c>
      <c r="C1700" t="s">
        <v>20</v>
      </c>
      <c r="D1700" t="s">
        <v>24</v>
      </c>
      <c r="E1700" t="s">
        <v>28</v>
      </c>
      <c r="G1700">
        <v>4007.55</v>
      </c>
      <c r="H1700">
        <v>1.02</v>
      </c>
      <c r="I1700">
        <v>0</v>
      </c>
      <c r="J1700" s="1">
        <v>45281</v>
      </c>
      <c r="K1700" t="s">
        <v>17</v>
      </c>
      <c r="L1700" t="s">
        <v>33</v>
      </c>
      <c r="M1700">
        <v>90.51</v>
      </c>
    </row>
    <row r="1701" spans="1:13">
      <c r="A1701">
        <v>4007</v>
      </c>
      <c r="B1701" t="s">
        <v>13</v>
      </c>
      <c r="C1701" t="s">
        <v>20</v>
      </c>
      <c r="D1701" t="s">
        <v>24</v>
      </c>
      <c r="E1701" t="s">
        <v>32</v>
      </c>
      <c r="F1701">
        <v>0</v>
      </c>
      <c r="I1701">
        <v>0</v>
      </c>
      <c r="J1701" s="1">
        <v>45667</v>
      </c>
      <c r="K1701" t="s">
        <v>22</v>
      </c>
      <c r="L1701" t="s">
        <v>29</v>
      </c>
      <c r="M1701">
        <v>1746.06</v>
      </c>
    </row>
    <row r="1702" spans="1:13">
      <c r="A1702">
        <v>2003</v>
      </c>
      <c r="B1702" t="s">
        <v>19</v>
      </c>
      <c r="C1702" t="s">
        <v>20</v>
      </c>
      <c r="D1702" t="s">
        <v>24</v>
      </c>
      <c r="E1702" t="s">
        <v>28</v>
      </c>
      <c r="H1702">
        <v>0.56000000000000005</v>
      </c>
      <c r="I1702">
        <v>0</v>
      </c>
      <c r="J1702" s="1">
        <v>45507</v>
      </c>
      <c r="K1702" t="s">
        <v>17</v>
      </c>
      <c r="L1702" t="s">
        <v>43</v>
      </c>
      <c r="M1702">
        <v>2353.41</v>
      </c>
    </row>
    <row r="1703" spans="1:13">
      <c r="A1703">
        <v>2030</v>
      </c>
      <c r="B1703" t="s">
        <v>19</v>
      </c>
      <c r="C1703" t="s">
        <v>20</v>
      </c>
      <c r="D1703" t="s">
        <v>24</v>
      </c>
      <c r="E1703" t="s">
        <v>28</v>
      </c>
      <c r="G1703">
        <v>9804.64</v>
      </c>
      <c r="H1703">
        <v>0.71</v>
      </c>
      <c r="I1703">
        <v>0</v>
      </c>
      <c r="J1703" s="1">
        <v>45696</v>
      </c>
      <c r="K1703" t="s">
        <v>17</v>
      </c>
      <c r="L1703" t="s">
        <v>36</v>
      </c>
      <c r="M1703">
        <v>635.57000000000005</v>
      </c>
    </row>
    <row r="1704" spans="1:13">
      <c r="A1704">
        <v>4072</v>
      </c>
      <c r="B1704" t="s">
        <v>35</v>
      </c>
      <c r="C1704" t="s">
        <v>20</v>
      </c>
      <c r="D1704" t="s">
        <v>24</v>
      </c>
      <c r="I1704">
        <v>0</v>
      </c>
      <c r="J1704" s="1">
        <v>45797</v>
      </c>
      <c r="K1704" t="s">
        <v>17</v>
      </c>
      <c r="L1704" t="s">
        <v>29</v>
      </c>
      <c r="M1704">
        <v>3542.88</v>
      </c>
    </row>
    <row r="1705" spans="1:13">
      <c r="A1705">
        <v>4248</v>
      </c>
      <c r="B1705" t="s">
        <v>13</v>
      </c>
      <c r="C1705" t="s">
        <v>20</v>
      </c>
      <c r="D1705" t="s">
        <v>24</v>
      </c>
      <c r="E1705" t="s">
        <v>32</v>
      </c>
      <c r="G1705">
        <v>4045.64</v>
      </c>
      <c r="I1705">
        <v>0</v>
      </c>
      <c r="K1705" t="s">
        <v>22</v>
      </c>
      <c r="L1705" t="s">
        <v>25</v>
      </c>
      <c r="M1705">
        <v>2167.88</v>
      </c>
    </row>
    <row r="1706" spans="1:13">
      <c r="A1706">
        <v>4294</v>
      </c>
      <c r="B1706" t="s">
        <v>19</v>
      </c>
      <c r="C1706" t="s">
        <v>20</v>
      </c>
      <c r="D1706" t="s">
        <v>24</v>
      </c>
      <c r="G1706">
        <v>5238.91</v>
      </c>
      <c r="I1706">
        <v>0</v>
      </c>
      <c r="J1706" s="1">
        <v>45673</v>
      </c>
      <c r="K1706" t="s">
        <v>17</v>
      </c>
      <c r="L1706" t="s">
        <v>43</v>
      </c>
      <c r="M1706">
        <v>1217.07</v>
      </c>
    </row>
    <row r="1707" spans="1:13">
      <c r="A1707">
        <v>4344</v>
      </c>
      <c r="B1707" t="s">
        <v>13</v>
      </c>
      <c r="C1707" t="s">
        <v>20</v>
      </c>
      <c r="D1707" t="s">
        <v>24</v>
      </c>
      <c r="E1707">
        <v>8</v>
      </c>
      <c r="I1707">
        <v>0</v>
      </c>
      <c r="J1707" s="1">
        <v>45309</v>
      </c>
      <c r="K1707" t="s">
        <v>17</v>
      </c>
      <c r="L1707" t="s">
        <v>33</v>
      </c>
      <c r="M1707">
        <v>-467.18</v>
      </c>
    </row>
    <row r="1708" spans="1:13">
      <c r="A1708">
        <v>4353</v>
      </c>
      <c r="B1708" t="s">
        <v>35</v>
      </c>
      <c r="C1708" t="s">
        <v>20</v>
      </c>
      <c r="D1708" t="s">
        <v>24</v>
      </c>
      <c r="E1708" t="s">
        <v>16</v>
      </c>
      <c r="F1708">
        <v>-1</v>
      </c>
      <c r="I1708">
        <v>0</v>
      </c>
      <c r="K1708" t="s">
        <v>22</v>
      </c>
      <c r="L1708" t="s">
        <v>36</v>
      </c>
      <c r="M1708">
        <v>1665.83</v>
      </c>
    </row>
    <row r="1709" spans="1:13">
      <c r="A1709">
        <v>4354</v>
      </c>
      <c r="B1709" t="s">
        <v>35</v>
      </c>
      <c r="C1709" t="s">
        <v>20</v>
      </c>
      <c r="D1709" t="s">
        <v>24</v>
      </c>
      <c r="F1709">
        <v>-1</v>
      </c>
      <c r="G1709">
        <v>6908.65</v>
      </c>
      <c r="I1709">
        <v>0</v>
      </c>
      <c r="J1709" s="1">
        <v>45724</v>
      </c>
      <c r="K1709" t="s">
        <v>22</v>
      </c>
      <c r="L1709" t="s">
        <v>43</v>
      </c>
      <c r="M1709">
        <v>720.09</v>
      </c>
    </row>
    <row r="1710" spans="1:13">
      <c r="A1710">
        <v>4398</v>
      </c>
      <c r="B1710" t="s">
        <v>35</v>
      </c>
      <c r="C1710" t="s">
        <v>20</v>
      </c>
      <c r="D1710" t="s">
        <v>24</v>
      </c>
      <c r="E1710" t="s">
        <v>32</v>
      </c>
      <c r="F1710">
        <v>2</v>
      </c>
      <c r="I1710">
        <v>0</v>
      </c>
      <c r="J1710" s="1">
        <v>45472</v>
      </c>
      <c r="K1710" t="s">
        <v>17</v>
      </c>
      <c r="L1710" t="s">
        <v>33</v>
      </c>
      <c r="M1710">
        <v>1971.9</v>
      </c>
    </row>
    <row r="1711" spans="1:13">
      <c r="A1711">
        <v>4402</v>
      </c>
      <c r="B1711" t="s">
        <v>19</v>
      </c>
      <c r="C1711" t="s">
        <v>20</v>
      </c>
      <c r="D1711" t="s">
        <v>24</v>
      </c>
      <c r="F1711">
        <v>1</v>
      </c>
      <c r="H1711">
        <v>0.38</v>
      </c>
      <c r="I1711">
        <v>0</v>
      </c>
      <c r="J1711" s="1">
        <v>45615</v>
      </c>
      <c r="K1711" t="s">
        <v>17</v>
      </c>
      <c r="L1711" t="s">
        <v>25</v>
      </c>
      <c r="M1711">
        <v>2429.5700000000002</v>
      </c>
    </row>
    <row r="1712" spans="1:13">
      <c r="A1712">
        <v>4429</v>
      </c>
      <c r="B1712" t="s">
        <v>13</v>
      </c>
      <c r="C1712" t="s">
        <v>20</v>
      </c>
      <c r="D1712" t="s">
        <v>24</v>
      </c>
      <c r="E1712" t="s">
        <v>32</v>
      </c>
      <c r="F1712">
        <v>2</v>
      </c>
      <c r="H1712">
        <v>0.49</v>
      </c>
      <c r="I1712">
        <v>0</v>
      </c>
      <c r="J1712" s="1">
        <v>45675</v>
      </c>
      <c r="K1712" t="s">
        <v>22</v>
      </c>
      <c r="L1712" t="s">
        <v>43</v>
      </c>
      <c r="M1712">
        <v>3905.15</v>
      </c>
    </row>
    <row r="1713" spans="1:13">
      <c r="A1713">
        <v>4441</v>
      </c>
      <c r="B1713" t="s">
        <v>13</v>
      </c>
      <c r="C1713" t="s">
        <v>20</v>
      </c>
      <c r="D1713" t="s">
        <v>24</v>
      </c>
      <c r="E1713" t="s">
        <v>28</v>
      </c>
      <c r="F1713">
        <v>3</v>
      </c>
      <c r="I1713">
        <v>0</v>
      </c>
      <c r="J1713" s="1">
        <v>45417</v>
      </c>
      <c r="K1713" t="s">
        <v>22</v>
      </c>
      <c r="L1713" t="s">
        <v>43</v>
      </c>
      <c r="M1713">
        <v>2036.39</v>
      </c>
    </row>
    <row r="1714" spans="1:13">
      <c r="A1714">
        <v>4458</v>
      </c>
      <c r="B1714" t="s">
        <v>13</v>
      </c>
      <c r="C1714" t="s">
        <v>20</v>
      </c>
      <c r="D1714" t="s">
        <v>24</v>
      </c>
      <c r="E1714" t="s">
        <v>28</v>
      </c>
      <c r="G1714">
        <v>6500.77</v>
      </c>
      <c r="H1714">
        <v>0.22</v>
      </c>
      <c r="I1714">
        <v>0</v>
      </c>
      <c r="J1714" s="1">
        <v>45593</v>
      </c>
      <c r="K1714" t="s">
        <v>22</v>
      </c>
      <c r="L1714" t="s">
        <v>25</v>
      </c>
      <c r="M1714">
        <v>870.08</v>
      </c>
    </row>
    <row r="1715" spans="1:13">
      <c r="A1715">
        <v>4463</v>
      </c>
      <c r="B1715" t="s">
        <v>35</v>
      </c>
      <c r="C1715" t="s">
        <v>20</v>
      </c>
      <c r="D1715" t="s">
        <v>24</v>
      </c>
      <c r="E1715">
        <v>11</v>
      </c>
      <c r="F1715">
        <v>3</v>
      </c>
      <c r="G1715">
        <v>8317.5300000000007</v>
      </c>
      <c r="H1715">
        <v>0.6</v>
      </c>
      <c r="I1715">
        <v>9981.0400000000009</v>
      </c>
      <c r="J1715" s="1">
        <v>45815</v>
      </c>
      <c r="K1715" t="s">
        <v>22</v>
      </c>
      <c r="L1715" t="s">
        <v>29</v>
      </c>
      <c r="M1715">
        <v>1821.65</v>
      </c>
    </row>
    <row r="1716" spans="1:13">
      <c r="A1716">
        <v>4468</v>
      </c>
      <c r="B1716" t="s">
        <v>35</v>
      </c>
      <c r="C1716" t="s">
        <v>20</v>
      </c>
      <c r="D1716" t="s">
        <v>24</v>
      </c>
      <c r="E1716" t="s">
        <v>32</v>
      </c>
      <c r="F1716">
        <v>3</v>
      </c>
      <c r="G1716">
        <v>6077.13</v>
      </c>
      <c r="H1716">
        <v>1.1299999999999999</v>
      </c>
      <c r="I1716">
        <v>-2370.08</v>
      </c>
      <c r="J1716" s="1">
        <v>45257</v>
      </c>
      <c r="K1716" t="s">
        <v>17</v>
      </c>
      <c r="L1716" t="s">
        <v>25</v>
      </c>
      <c r="M1716">
        <v>3173.31</v>
      </c>
    </row>
    <row r="1717" spans="1:13">
      <c r="A1717">
        <v>2004</v>
      </c>
      <c r="B1717" t="s">
        <v>13</v>
      </c>
      <c r="C1717" t="s">
        <v>30</v>
      </c>
      <c r="D1717" t="s">
        <v>31</v>
      </c>
      <c r="E1717" t="s">
        <v>32</v>
      </c>
      <c r="I1717">
        <v>0</v>
      </c>
      <c r="J1717" s="1">
        <v>45547</v>
      </c>
      <c r="K1717" t="s">
        <v>22</v>
      </c>
      <c r="L1717" t="s">
        <v>33</v>
      </c>
      <c r="M1717">
        <v>187.89</v>
      </c>
    </row>
    <row r="1718" spans="1:13">
      <c r="A1718">
        <v>2014</v>
      </c>
      <c r="B1718" t="s">
        <v>19</v>
      </c>
      <c r="C1718" t="s">
        <v>30</v>
      </c>
      <c r="D1718" t="s">
        <v>31</v>
      </c>
      <c r="E1718">
        <v>11</v>
      </c>
      <c r="I1718">
        <v>0</v>
      </c>
      <c r="J1718" s="1">
        <v>45759</v>
      </c>
      <c r="K1718" t="s">
        <v>17</v>
      </c>
      <c r="L1718" t="s">
        <v>36</v>
      </c>
      <c r="M1718">
        <v>-1044.4000000000001</v>
      </c>
    </row>
    <row r="1719" spans="1:13">
      <c r="A1719">
        <v>2056</v>
      </c>
      <c r="B1719" t="s">
        <v>35</v>
      </c>
      <c r="C1719" t="s">
        <v>30</v>
      </c>
      <c r="D1719" t="s">
        <v>31</v>
      </c>
      <c r="E1719" t="s">
        <v>28</v>
      </c>
      <c r="F1719">
        <v>3</v>
      </c>
      <c r="I1719">
        <v>0</v>
      </c>
      <c r="J1719" s="1">
        <v>45443</v>
      </c>
      <c r="K1719" t="s">
        <v>22</v>
      </c>
      <c r="L1719" t="s">
        <v>36</v>
      </c>
      <c r="M1719">
        <v>-244.44</v>
      </c>
    </row>
    <row r="1720" spans="1:13">
      <c r="A1720">
        <v>2064</v>
      </c>
      <c r="B1720" t="s">
        <v>13</v>
      </c>
      <c r="C1720" t="s">
        <v>30</v>
      </c>
      <c r="D1720" t="s">
        <v>31</v>
      </c>
      <c r="E1720" t="s">
        <v>28</v>
      </c>
      <c r="F1720">
        <v>2</v>
      </c>
      <c r="G1720">
        <v>7557.71</v>
      </c>
      <c r="I1720">
        <v>0</v>
      </c>
      <c r="J1720" s="1">
        <v>45718</v>
      </c>
      <c r="K1720" t="s">
        <v>17</v>
      </c>
      <c r="L1720" t="s">
        <v>36</v>
      </c>
      <c r="M1720">
        <v>3277.44</v>
      </c>
    </row>
    <row r="1721" spans="1:13">
      <c r="A1721">
        <v>2070</v>
      </c>
      <c r="B1721" t="s">
        <v>13</v>
      </c>
      <c r="C1721" t="s">
        <v>30</v>
      </c>
      <c r="D1721" t="s">
        <v>31</v>
      </c>
      <c r="E1721" t="s">
        <v>28</v>
      </c>
      <c r="I1721">
        <v>0</v>
      </c>
      <c r="K1721" t="s">
        <v>22</v>
      </c>
      <c r="L1721" t="s">
        <v>25</v>
      </c>
      <c r="M1721">
        <v>1112.43</v>
      </c>
    </row>
    <row r="1722" spans="1:13">
      <c r="A1722">
        <v>2107</v>
      </c>
      <c r="B1722" t="s">
        <v>19</v>
      </c>
      <c r="C1722" t="s">
        <v>30</v>
      </c>
      <c r="D1722" t="s">
        <v>31</v>
      </c>
      <c r="E1722" t="s">
        <v>16</v>
      </c>
      <c r="F1722">
        <v>4</v>
      </c>
      <c r="I1722">
        <v>0</v>
      </c>
      <c r="J1722" s="1">
        <v>45534</v>
      </c>
      <c r="K1722" t="s">
        <v>17</v>
      </c>
      <c r="L1722" t="s">
        <v>23</v>
      </c>
      <c r="M1722">
        <v>-184.69</v>
      </c>
    </row>
    <row r="1723" spans="1:13">
      <c r="A1723">
        <v>2000</v>
      </c>
      <c r="B1723" t="s">
        <v>13</v>
      </c>
      <c r="C1723" t="s">
        <v>30</v>
      </c>
      <c r="D1723" t="s">
        <v>31</v>
      </c>
      <c r="E1723" t="s">
        <v>16</v>
      </c>
      <c r="F1723">
        <v>-1</v>
      </c>
      <c r="I1723">
        <v>0</v>
      </c>
      <c r="J1723" s="1">
        <v>45250</v>
      </c>
      <c r="K1723" t="s">
        <v>22</v>
      </c>
      <c r="L1723" t="s">
        <v>43</v>
      </c>
      <c r="M1723">
        <v>929.75</v>
      </c>
    </row>
    <row r="1724" spans="1:13">
      <c r="A1724">
        <v>2153</v>
      </c>
      <c r="B1724" t="s">
        <v>35</v>
      </c>
      <c r="C1724" t="s">
        <v>30</v>
      </c>
      <c r="D1724" t="s">
        <v>31</v>
      </c>
      <c r="F1724">
        <v>0</v>
      </c>
      <c r="H1724">
        <v>0.09</v>
      </c>
      <c r="I1724">
        <v>0</v>
      </c>
      <c r="J1724" s="1">
        <v>45522</v>
      </c>
      <c r="K1724" t="s">
        <v>22</v>
      </c>
      <c r="L1724" t="s">
        <v>29</v>
      </c>
      <c r="M1724">
        <v>1246.58</v>
      </c>
    </row>
    <row r="1725" spans="1:13">
      <c r="A1725">
        <v>2158</v>
      </c>
      <c r="B1725" t="s">
        <v>19</v>
      </c>
      <c r="C1725" t="s">
        <v>30</v>
      </c>
      <c r="D1725" t="s">
        <v>31</v>
      </c>
      <c r="E1725" t="s">
        <v>16</v>
      </c>
      <c r="F1725">
        <v>-1</v>
      </c>
      <c r="H1725">
        <v>0.5</v>
      </c>
      <c r="I1725">
        <v>0</v>
      </c>
      <c r="J1725" s="1">
        <v>45685</v>
      </c>
      <c r="K1725" t="s">
        <v>17</v>
      </c>
      <c r="L1725" t="s">
        <v>25</v>
      </c>
      <c r="M1725">
        <v>514.79</v>
      </c>
    </row>
    <row r="1726" spans="1:13">
      <c r="A1726">
        <v>2167</v>
      </c>
      <c r="B1726" t="s">
        <v>35</v>
      </c>
      <c r="C1726" t="s">
        <v>30</v>
      </c>
      <c r="D1726" t="s">
        <v>31</v>
      </c>
      <c r="E1726" t="s">
        <v>32</v>
      </c>
      <c r="F1726">
        <v>3</v>
      </c>
      <c r="G1726">
        <v>3055.79</v>
      </c>
      <c r="I1726">
        <v>0</v>
      </c>
      <c r="K1726" t="s">
        <v>22</v>
      </c>
      <c r="L1726" t="s">
        <v>25</v>
      </c>
      <c r="M1726">
        <v>1259.58</v>
      </c>
    </row>
    <row r="1727" spans="1:13">
      <c r="A1727">
        <v>2186</v>
      </c>
      <c r="B1727" t="s">
        <v>35</v>
      </c>
      <c r="C1727" t="s">
        <v>30</v>
      </c>
      <c r="D1727" t="s">
        <v>31</v>
      </c>
      <c r="F1727">
        <v>0</v>
      </c>
      <c r="I1727">
        <v>0</v>
      </c>
      <c r="K1727" t="s">
        <v>22</v>
      </c>
      <c r="L1727" t="s">
        <v>36</v>
      </c>
      <c r="M1727">
        <v>540.83000000000004</v>
      </c>
    </row>
    <row r="1728" spans="1:13">
      <c r="A1728">
        <v>2187</v>
      </c>
      <c r="B1728" t="s">
        <v>35</v>
      </c>
      <c r="C1728" t="s">
        <v>30</v>
      </c>
      <c r="D1728" t="s">
        <v>31</v>
      </c>
      <c r="E1728" t="s">
        <v>28</v>
      </c>
      <c r="G1728">
        <v>7795.32</v>
      </c>
      <c r="I1728">
        <v>0</v>
      </c>
      <c r="J1728" s="1">
        <v>45605</v>
      </c>
      <c r="K1728" t="s">
        <v>17</v>
      </c>
      <c r="L1728" t="s">
        <v>25</v>
      </c>
      <c r="M1728">
        <v>2402.9899999999998</v>
      </c>
    </row>
    <row r="1729" spans="1:13">
      <c r="A1729">
        <v>2188</v>
      </c>
      <c r="B1729" t="s">
        <v>35</v>
      </c>
      <c r="C1729" t="s">
        <v>30</v>
      </c>
      <c r="D1729" t="s">
        <v>31</v>
      </c>
      <c r="E1729" t="s">
        <v>28</v>
      </c>
      <c r="F1729">
        <v>-1</v>
      </c>
      <c r="I1729">
        <v>0</v>
      </c>
      <c r="K1729" t="s">
        <v>17</v>
      </c>
      <c r="L1729" t="s">
        <v>29</v>
      </c>
      <c r="M1729">
        <v>1278.03</v>
      </c>
    </row>
    <row r="1730" spans="1:13">
      <c r="A1730">
        <v>2205</v>
      </c>
      <c r="B1730" t="s">
        <v>19</v>
      </c>
      <c r="C1730" t="s">
        <v>30</v>
      </c>
      <c r="D1730" t="s">
        <v>31</v>
      </c>
      <c r="E1730" t="s">
        <v>32</v>
      </c>
      <c r="F1730">
        <v>0</v>
      </c>
      <c r="I1730">
        <v>0</v>
      </c>
      <c r="J1730" s="1">
        <v>45771</v>
      </c>
      <c r="K1730" t="s">
        <v>22</v>
      </c>
      <c r="L1730" t="s">
        <v>29</v>
      </c>
      <c r="M1730">
        <v>-467.52</v>
      </c>
    </row>
    <row r="1731" spans="1:13">
      <c r="A1731">
        <v>2021</v>
      </c>
      <c r="B1731" t="s">
        <v>35</v>
      </c>
      <c r="C1731" t="s">
        <v>30</v>
      </c>
      <c r="D1731" t="s">
        <v>31</v>
      </c>
      <c r="E1731" t="s">
        <v>32</v>
      </c>
      <c r="G1731">
        <v>2180.71</v>
      </c>
      <c r="H1731">
        <v>0.82</v>
      </c>
      <c r="I1731">
        <v>0</v>
      </c>
      <c r="K1731" t="s">
        <v>22</v>
      </c>
      <c r="L1731" t="s">
        <v>23</v>
      </c>
      <c r="M1731">
        <v>2277.63</v>
      </c>
    </row>
    <row r="1732" spans="1:13">
      <c r="A1732">
        <v>2245</v>
      </c>
      <c r="B1732" t="s">
        <v>13</v>
      </c>
      <c r="C1732" t="s">
        <v>30</v>
      </c>
      <c r="D1732" t="s">
        <v>31</v>
      </c>
      <c r="G1732">
        <v>4128.3500000000004</v>
      </c>
      <c r="I1732">
        <v>0</v>
      </c>
      <c r="J1732" s="1">
        <v>45763</v>
      </c>
      <c r="K1732" t="s">
        <v>17</v>
      </c>
      <c r="L1732" t="s">
        <v>29</v>
      </c>
      <c r="M1732">
        <v>-290.33</v>
      </c>
    </row>
    <row r="1733" spans="1:13">
      <c r="A1733">
        <v>2270</v>
      </c>
      <c r="B1733" t="s">
        <v>35</v>
      </c>
      <c r="C1733" t="s">
        <v>30</v>
      </c>
      <c r="D1733" t="s">
        <v>31</v>
      </c>
      <c r="E1733" t="s">
        <v>32</v>
      </c>
      <c r="F1733">
        <v>1</v>
      </c>
      <c r="H1733">
        <v>1.03</v>
      </c>
      <c r="I1733">
        <v>0</v>
      </c>
      <c r="J1733" s="1">
        <v>45814</v>
      </c>
      <c r="K1733" t="s">
        <v>22</v>
      </c>
      <c r="L1733" t="s">
        <v>29</v>
      </c>
      <c r="M1733">
        <v>3088.25</v>
      </c>
    </row>
    <row r="1734" spans="1:13">
      <c r="A1734">
        <v>2287</v>
      </c>
      <c r="B1734" t="s">
        <v>19</v>
      </c>
      <c r="C1734" t="s">
        <v>30</v>
      </c>
      <c r="D1734" t="s">
        <v>31</v>
      </c>
      <c r="E1734">
        <v>9</v>
      </c>
      <c r="F1734">
        <v>3</v>
      </c>
      <c r="I1734">
        <v>0</v>
      </c>
      <c r="K1734" t="s">
        <v>17</v>
      </c>
      <c r="L1734" t="s">
        <v>25</v>
      </c>
      <c r="M1734">
        <v>-650.67999999999995</v>
      </c>
    </row>
    <row r="1735" spans="1:13">
      <c r="A1735">
        <v>2345</v>
      </c>
      <c r="B1735" t="s">
        <v>35</v>
      </c>
      <c r="C1735" t="s">
        <v>30</v>
      </c>
      <c r="D1735" t="s">
        <v>31</v>
      </c>
      <c r="F1735">
        <v>0</v>
      </c>
      <c r="I1735">
        <v>0</v>
      </c>
      <c r="J1735" s="1">
        <v>45829</v>
      </c>
      <c r="K1735" t="s">
        <v>22</v>
      </c>
      <c r="L1735" t="s">
        <v>37</v>
      </c>
      <c r="M1735">
        <v>3039.05</v>
      </c>
    </row>
    <row r="1736" spans="1:13">
      <c r="A1736">
        <v>2365</v>
      </c>
      <c r="B1736" t="s">
        <v>19</v>
      </c>
      <c r="C1736" t="s">
        <v>30</v>
      </c>
      <c r="D1736" t="s">
        <v>31</v>
      </c>
      <c r="E1736">
        <v>10</v>
      </c>
      <c r="I1736">
        <v>0</v>
      </c>
      <c r="J1736" s="1">
        <v>45521</v>
      </c>
      <c r="K1736" t="s">
        <v>17</v>
      </c>
      <c r="L1736" t="s">
        <v>37</v>
      </c>
      <c r="M1736">
        <v>3555.61</v>
      </c>
    </row>
    <row r="1737" spans="1:13">
      <c r="A1737">
        <v>2402</v>
      </c>
      <c r="B1737" t="s">
        <v>13</v>
      </c>
      <c r="C1737" t="s">
        <v>30</v>
      </c>
      <c r="D1737" t="s">
        <v>31</v>
      </c>
      <c r="G1737">
        <v>6437.85</v>
      </c>
      <c r="I1737">
        <v>0</v>
      </c>
      <c r="J1737" s="1">
        <v>45725</v>
      </c>
      <c r="K1737" t="s">
        <v>17</v>
      </c>
      <c r="L1737" t="s">
        <v>25</v>
      </c>
      <c r="M1737">
        <v>1231.3</v>
      </c>
    </row>
    <row r="1738" spans="1:13">
      <c r="A1738">
        <v>2403</v>
      </c>
      <c r="B1738" t="s">
        <v>19</v>
      </c>
      <c r="C1738" t="s">
        <v>30</v>
      </c>
      <c r="D1738" t="s">
        <v>31</v>
      </c>
      <c r="E1738" t="s">
        <v>32</v>
      </c>
      <c r="H1738">
        <v>1.1299999999999999</v>
      </c>
      <c r="I1738">
        <v>0</v>
      </c>
      <c r="J1738" s="1">
        <v>45528</v>
      </c>
      <c r="K1738" t="s">
        <v>22</v>
      </c>
      <c r="L1738" t="s">
        <v>33</v>
      </c>
      <c r="M1738">
        <v>1309.54</v>
      </c>
    </row>
    <row r="1739" spans="1:13">
      <c r="A1739">
        <v>2421</v>
      </c>
      <c r="B1739" t="s">
        <v>19</v>
      </c>
      <c r="C1739" t="s">
        <v>30</v>
      </c>
      <c r="D1739" t="s">
        <v>31</v>
      </c>
      <c r="E1739" t="s">
        <v>16</v>
      </c>
      <c r="F1739">
        <v>2</v>
      </c>
      <c r="G1739">
        <v>8136.39</v>
      </c>
      <c r="I1739">
        <v>0</v>
      </c>
      <c r="J1739" s="1">
        <v>45726</v>
      </c>
      <c r="K1739" t="s">
        <v>22</v>
      </c>
      <c r="L1739" t="s">
        <v>29</v>
      </c>
      <c r="M1739">
        <v>3398.15</v>
      </c>
    </row>
    <row r="1740" spans="1:13">
      <c r="A1740">
        <v>2453</v>
      </c>
      <c r="B1740" t="s">
        <v>19</v>
      </c>
      <c r="C1740" t="s">
        <v>30</v>
      </c>
      <c r="D1740" t="s">
        <v>31</v>
      </c>
      <c r="E1740" t="s">
        <v>16</v>
      </c>
      <c r="G1740">
        <v>9344.52</v>
      </c>
      <c r="I1740">
        <v>0</v>
      </c>
      <c r="K1740" t="s">
        <v>17</v>
      </c>
      <c r="L1740" t="s">
        <v>29</v>
      </c>
      <c r="M1740">
        <v>387.79</v>
      </c>
    </row>
    <row r="1741" spans="1:13">
      <c r="A1741">
        <v>2037</v>
      </c>
      <c r="B1741" t="s">
        <v>19</v>
      </c>
      <c r="C1741" t="s">
        <v>30</v>
      </c>
      <c r="D1741" t="s">
        <v>31</v>
      </c>
      <c r="E1741" t="s">
        <v>32</v>
      </c>
      <c r="I1741">
        <v>0</v>
      </c>
      <c r="J1741" s="1">
        <v>45569</v>
      </c>
      <c r="K1741" t="s">
        <v>17</v>
      </c>
      <c r="L1741" t="s">
        <v>33</v>
      </c>
      <c r="M1741">
        <v>438.39</v>
      </c>
    </row>
    <row r="1742" spans="1:13">
      <c r="A1742">
        <v>2496</v>
      </c>
      <c r="B1742" t="s">
        <v>13</v>
      </c>
      <c r="C1742" t="s">
        <v>30</v>
      </c>
      <c r="D1742" t="s">
        <v>31</v>
      </c>
      <c r="E1742" t="s">
        <v>16</v>
      </c>
      <c r="F1742">
        <v>2</v>
      </c>
      <c r="G1742">
        <v>4110.72</v>
      </c>
      <c r="H1742">
        <v>0.32</v>
      </c>
      <c r="I1742">
        <v>5590.58</v>
      </c>
      <c r="J1742" s="1">
        <v>45650</v>
      </c>
      <c r="K1742" t="s">
        <v>22</v>
      </c>
      <c r="L1742" t="s">
        <v>18</v>
      </c>
      <c r="M1742">
        <v>3894.95</v>
      </c>
    </row>
    <row r="1743" spans="1:13">
      <c r="A1743">
        <v>2509</v>
      </c>
      <c r="B1743" t="s">
        <v>35</v>
      </c>
      <c r="C1743" t="s">
        <v>30</v>
      </c>
      <c r="D1743" t="s">
        <v>31</v>
      </c>
      <c r="E1743" t="s">
        <v>28</v>
      </c>
      <c r="I1743">
        <v>0</v>
      </c>
      <c r="J1743" s="1">
        <v>45619</v>
      </c>
      <c r="K1743" t="s">
        <v>17</v>
      </c>
      <c r="L1743" t="s">
        <v>18</v>
      </c>
      <c r="M1743">
        <v>1086.0899999999999</v>
      </c>
    </row>
    <row r="1744" spans="1:13">
      <c r="A1744">
        <v>2510</v>
      </c>
      <c r="B1744" t="s">
        <v>13</v>
      </c>
      <c r="C1744" t="s">
        <v>30</v>
      </c>
      <c r="D1744" t="s">
        <v>31</v>
      </c>
      <c r="F1744">
        <v>0</v>
      </c>
      <c r="G1744">
        <v>2165.14</v>
      </c>
      <c r="H1744">
        <v>0.36</v>
      </c>
      <c r="I1744">
        <v>0</v>
      </c>
      <c r="K1744" t="s">
        <v>17</v>
      </c>
      <c r="L1744" t="s">
        <v>25</v>
      </c>
      <c r="M1744">
        <v>3012.1</v>
      </c>
    </row>
    <row r="1745" spans="1:13">
      <c r="A1745">
        <v>2516</v>
      </c>
      <c r="B1745" t="s">
        <v>13</v>
      </c>
      <c r="C1745" t="s">
        <v>30</v>
      </c>
      <c r="D1745" t="s">
        <v>31</v>
      </c>
      <c r="I1745">
        <v>0</v>
      </c>
      <c r="J1745" s="1">
        <v>45312</v>
      </c>
      <c r="K1745" t="s">
        <v>17</v>
      </c>
      <c r="L1745" t="s">
        <v>29</v>
      </c>
      <c r="M1745">
        <v>157.65</v>
      </c>
    </row>
    <row r="1746" spans="1:13">
      <c r="A1746">
        <v>2519</v>
      </c>
      <c r="B1746" t="s">
        <v>19</v>
      </c>
      <c r="C1746" t="s">
        <v>30</v>
      </c>
      <c r="D1746" t="s">
        <v>31</v>
      </c>
      <c r="E1746" t="s">
        <v>28</v>
      </c>
      <c r="G1746">
        <v>9701.7199999999993</v>
      </c>
      <c r="I1746">
        <v>0</v>
      </c>
      <c r="J1746" s="1">
        <v>45606</v>
      </c>
      <c r="K1746" t="s">
        <v>17</v>
      </c>
      <c r="L1746" t="s">
        <v>23</v>
      </c>
      <c r="M1746">
        <v>-835.82</v>
      </c>
    </row>
    <row r="1747" spans="1:13">
      <c r="A1747">
        <v>2529</v>
      </c>
      <c r="B1747" t="s">
        <v>35</v>
      </c>
      <c r="C1747" t="s">
        <v>30</v>
      </c>
      <c r="D1747" t="s">
        <v>31</v>
      </c>
      <c r="E1747" t="s">
        <v>32</v>
      </c>
      <c r="I1747">
        <v>0</v>
      </c>
      <c r="K1747" t="s">
        <v>17</v>
      </c>
      <c r="L1747" t="s">
        <v>43</v>
      </c>
      <c r="M1747">
        <v>3008.62</v>
      </c>
    </row>
    <row r="1748" spans="1:13">
      <c r="A1748">
        <v>2541</v>
      </c>
      <c r="B1748" t="s">
        <v>13</v>
      </c>
      <c r="C1748" t="s">
        <v>30</v>
      </c>
      <c r="D1748" t="s">
        <v>31</v>
      </c>
      <c r="E1748" t="s">
        <v>16</v>
      </c>
      <c r="I1748">
        <v>0</v>
      </c>
      <c r="J1748" s="1">
        <v>45796</v>
      </c>
      <c r="K1748" t="s">
        <v>22</v>
      </c>
      <c r="L1748" t="s">
        <v>25</v>
      </c>
      <c r="M1748">
        <v>-1180.1099999999999</v>
      </c>
    </row>
    <row r="1749" spans="1:13">
      <c r="A1749">
        <v>2542</v>
      </c>
      <c r="B1749" t="s">
        <v>13</v>
      </c>
      <c r="C1749" t="s">
        <v>30</v>
      </c>
      <c r="D1749" t="s">
        <v>31</v>
      </c>
      <c r="E1749" t="s">
        <v>32</v>
      </c>
      <c r="H1749">
        <v>0.18</v>
      </c>
      <c r="I1749">
        <v>0</v>
      </c>
      <c r="K1749" t="s">
        <v>22</v>
      </c>
      <c r="L1749" t="s">
        <v>37</v>
      </c>
      <c r="M1749">
        <v>-1115.8900000000001</v>
      </c>
    </row>
    <row r="1750" spans="1:13">
      <c r="A1750">
        <v>2029</v>
      </c>
      <c r="B1750" t="s">
        <v>19</v>
      </c>
      <c r="C1750" t="s">
        <v>30</v>
      </c>
      <c r="D1750" t="s">
        <v>31</v>
      </c>
      <c r="G1750">
        <v>7518.66</v>
      </c>
      <c r="I1750">
        <v>0</v>
      </c>
      <c r="J1750" s="1">
        <v>45642</v>
      </c>
      <c r="K1750" t="s">
        <v>22</v>
      </c>
      <c r="L1750" t="s">
        <v>43</v>
      </c>
      <c r="M1750">
        <v>2543.37</v>
      </c>
    </row>
    <row r="1751" spans="1:13">
      <c r="A1751">
        <v>2584</v>
      </c>
      <c r="B1751" t="s">
        <v>13</v>
      </c>
      <c r="C1751" t="s">
        <v>30</v>
      </c>
      <c r="D1751" t="s">
        <v>31</v>
      </c>
      <c r="E1751" t="s">
        <v>16</v>
      </c>
      <c r="F1751">
        <v>0</v>
      </c>
      <c r="I1751">
        <v>0</v>
      </c>
      <c r="K1751" t="s">
        <v>22</v>
      </c>
      <c r="L1751" t="s">
        <v>23</v>
      </c>
      <c r="M1751">
        <v>-123.93</v>
      </c>
    </row>
    <row r="1752" spans="1:13">
      <c r="A1752">
        <v>2587</v>
      </c>
      <c r="B1752" t="s">
        <v>19</v>
      </c>
      <c r="C1752" t="s">
        <v>30</v>
      </c>
      <c r="D1752" t="s">
        <v>31</v>
      </c>
      <c r="E1752">
        <v>6</v>
      </c>
      <c r="F1752">
        <v>4</v>
      </c>
      <c r="H1752">
        <v>0.37</v>
      </c>
      <c r="I1752">
        <v>0</v>
      </c>
      <c r="K1752" t="s">
        <v>17</v>
      </c>
      <c r="L1752" t="s">
        <v>18</v>
      </c>
      <c r="M1752">
        <v>-480.01</v>
      </c>
    </row>
    <row r="1753" spans="1:13">
      <c r="A1753">
        <v>2614</v>
      </c>
      <c r="B1753" t="s">
        <v>19</v>
      </c>
      <c r="C1753" t="s">
        <v>30</v>
      </c>
      <c r="D1753" t="s">
        <v>31</v>
      </c>
      <c r="E1753" t="s">
        <v>32</v>
      </c>
      <c r="G1753">
        <v>2265</v>
      </c>
      <c r="I1753">
        <v>0</v>
      </c>
      <c r="J1753" s="1">
        <v>45509</v>
      </c>
      <c r="K1753" t="s">
        <v>22</v>
      </c>
      <c r="L1753" t="s">
        <v>36</v>
      </c>
      <c r="M1753">
        <v>2095.44</v>
      </c>
    </row>
    <row r="1754" spans="1:13">
      <c r="A1754">
        <v>2635</v>
      </c>
      <c r="B1754" t="s">
        <v>19</v>
      </c>
      <c r="C1754" t="s">
        <v>30</v>
      </c>
      <c r="D1754" t="s">
        <v>31</v>
      </c>
      <c r="E1754" t="s">
        <v>16</v>
      </c>
      <c r="G1754">
        <v>3934.22</v>
      </c>
      <c r="I1754">
        <v>0</v>
      </c>
      <c r="J1754" s="1">
        <v>45350</v>
      </c>
      <c r="K1754" t="s">
        <v>17</v>
      </c>
      <c r="L1754" t="s">
        <v>43</v>
      </c>
      <c r="M1754">
        <v>430.63</v>
      </c>
    </row>
    <row r="1755" spans="1:13">
      <c r="A1755">
        <v>2641</v>
      </c>
      <c r="B1755" t="s">
        <v>35</v>
      </c>
      <c r="C1755" t="s">
        <v>30</v>
      </c>
      <c r="D1755" t="s">
        <v>31</v>
      </c>
      <c r="G1755">
        <v>2890.77</v>
      </c>
      <c r="I1755">
        <v>0</v>
      </c>
      <c r="J1755" s="1">
        <v>45623</v>
      </c>
      <c r="K1755" t="s">
        <v>17</v>
      </c>
      <c r="L1755" t="s">
        <v>18</v>
      </c>
      <c r="M1755">
        <v>1709.06</v>
      </c>
    </row>
    <row r="1756" spans="1:13">
      <c r="A1756">
        <v>2648</v>
      </c>
      <c r="B1756" t="s">
        <v>35</v>
      </c>
      <c r="C1756" t="s">
        <v>30</v>
      </c>
      <c r="D1756" t="s">
        <v>31</v>
      </c>
      <c r="E1756" t="s">
        <v>28</v>
      </c>
      <c r="G1756">
        <v>3477.49</v>
      </c>
      <c r="H1756">
        <v>0.54</v>
      </c>
      <c r="I1756">
        <v>0</v>
      </c>
      <c r="J1756" s="1">
        <v>45722</v>
      </c>
      <c r="K1756" t="s">
        <v>22</v>
      </c>
      <c r="L1756" t="s">
        <v>33</v>
      </c>
      <c r="M1756">
        <v>3487.39</v>
      </c>
    </row>
    <row r="1757" spans="1:13">
      <c r="A1757">
        <v>2755</v>
      </c>
      <c r="B1757" t="s">
        <v>35</v>
      </c>
      <c r="C1757" t="s">
        <v>30</v>
      </c>
      <c r="D1757" t="s">
        <v>31</v>
      </c>
      <c r="E1757" t="s">
        <v>16</v>
      </c>
      <c r="F1757">
        <v>3</v>
      </c>
      <c r="G1757">
        <v>8574</v>
      </c>
      <c r="I1757">
        <v>0</v>
      </c>
      <c r="J1757" s="1">
        <v>45650</v>
      </c>
      <c r="K1757" t="s">
        <v>17</v>
      </c>
      <c r="L1757" t="s">
        <v>18</v>
      </c>
      <c r="M1757">
        <v>161.94999999999999</v>
      </c>
    </row>
    <row r="1758" spans="1:13">
      <c r="A1758">
        <v>2783</v>
      </c>
      <c r="B1758" t="s">
        <v>19</v>
      </c>
      <c r="C1758" t="s">
        <v>30</v>
      </c>
      <c r="D1758" t="s">
        <v>31</v>
      </c>
      <c r="H1758">
        <v>0.36</v>
      </c>
      <c r="I1758">
        <v>0</v>
      </c>
      <c r="J1758" s="1">
        <v>45543</v>
      </c>
      <c r="K1758" t="s">
        <v>22</v>
      </c>
      <c r="L1758" t="s">
        <v>29</v>
      </c>
      <c r="M1758">
        <v>134.94999999999999</v>
      </c>
    </row>
    <row r="1759" spans="1:13">
      <c r="A1759">
        <v>2790</v>
      </c>
      <c r="B1759" t="s">
        <v>13</v>
      </c>
      <c r="C1759" t="s">
        <v>30</v>
      </c>
      <c r="D1759" t="s">
        <v>31</v>
      </c>
      <c r="E1759" t="s">
        <v>32</v>
      </c>
      <c r="I1759">
        <v>0</v>
      </c>
      <c r="J1759" s="1">
        <v>45521</v>
      </c>
      <c r="K1759" t="s">
        <v>22</v>
      </c>
      <c r="L1759" t="s">
        <v>33</v>
      </c>
      <c r="M1759">
        <v>2554.8200000000002</v>
      </c>
    </row>
    <row r="1760" spans="1:13">
      <c r="A1760">
        <v>2795</v>
      </c>
      <c r="B1760" t="s">
        <v>19</v>
      </c>
      <c r="C1760" t="s">
        <v>30</v>
      </c>
      <c r="D1760" t="s">
        <v>31</v>
      </c>
      <c r="E1760" t="s">
        <v>28</v>
      </c>
      <c r="F1760">
        <v>0</v>
      </c>
      <c r="I1760">
        <v>0</v>
      </c>
      <c r="K1760" t="s">
        <v>22</v>
      </c>
      <c r="L1760" t="s">
        <v>33</v>
      </c>
      <c r="M1760">
        <v>-615.37</v>
      </c>
    </row>
    <row r="1761" spans="1:13">
      <c r="A1761">
        <v>2800</v>
      </c>
      <c r="B1761" t="s">
        <v>19</v>
      </c>
      <c r="C1761" t="s">
        <v>30</v>
      </c>
      <c r="D1761" t="s">
        <v>31</v>
      </c>
      <c r="E1761">
        <v>6</v>
      </c>
      <c r="F1761">
        <v>0</v>
      </c>
      <c r="G1761">
        <v>8737.08</v>
      </c>
      <c r="H1761">
        <v>0.9</v>
      </c>
      <c r="I1761">
        <v>0</v>
      </c>
      <c r="J1761" s="1">
        <v>45729</v>
      </c>
      <c r="K1761" t="s">
        <v>17</v>
      </c>
      <c r="L1761" t="s">
        <v>33</v>
      </c>
      <c r="M1761">
        <v>1737</v>
      </c>
    </row>
    <row r="1762" spans="1:13">
      <c r="A1762">
        <v>2801</v>
      </c>
      <c r="B1762" t="s">
        <v>19</v>
      </c>
      <c r="C1762" t="s">
        <v>30</v>
      </c>
      <c r="D1762" t="s">
        <v>31</v>
      </c>
      <c r="E1762">
        <v>8</v>
      </c>
      <c r="F1762">
        <v>2</v>
      </c>
      <c r="I1762">
        <v>0</v>
      </c>
      <c r="J1762" s="1">
        <v>45335</v>
      </c>
      <c r="K1762" t="s">
        <v>22</v>
      </c>
      <c r="L1762" t="s">
        <v>25</v>
      </c>
      <c r="M1762">
        <v>2966.12</v>
      </c>
    </row>
    <row r="1763" spans="1:13">
      <c r="A1763">
        <v>2814</v>
      </c>
      <c r="B1763" t="s">
        <v>13</v>
      </c>
      <c r="C1763" t="s">
        <v>30</v>
      </c>
      <c r="D1763" t="s">
        <v>31</v>
      </c>
      <c r="E1763" t="s">
        <v>16</v>
      </c>
      <c r="F1763">
        <v>0</v>
      </c>
      <c r="I1763">
        <v>0</v>
      </c>
      <c r="J1763" s="1">
        <v>45572</v>
      </c>
      <c r="K1763" t="s">
        <v>17</v>
      </c>
      <c r="L1763" t="s">
        <v>33</v>
      </c>
      <c r="M1763">
        <v>1702.06</v>
      </c>
    </row>
    <row r="1764" spans="1:13">
      <c r="A1764">
        <v>2852</v>
      </c>
      <c r="B1764" t="s">
        <v>13</v>
      </c>
      <c r="C1764" t="s">
        <v>30</v>
      </c>
      <c r="D1764" t="s">
        <v>31</v>
      </c>
      <c r="E1764">
        <v>8</v>
      </c>
      <c r="I1764">
        <v>0</v>
      </c>
      <c r="K1764" t="s">
        <v>17</v>
      </c>
      <c r="L1764" t="s">
        <v>33</v>
      </c>
      <c r="M1764">
        <v>-234.16</v>
      </c>
    </row>
    <row r="1765" spans="1:13">
      <c r="A1765">
        <v>2857</v>
      </c>
      <c r="B1765" t="s">
        <v>19</v>
      </c>
      <c r="C1765" t="s">
        <v>30</v>
      </c>
      <c r="D1765" t="s">
        <v>31</v>
      </c>
      <c r="E1765">
        <v>10</v>
      </c>
      <c r="G1765">
        <v>4105.4399999999996</v>
      </c>
      <c r="H1765">
        <v>0.73</v>
      </c>
      <c r="I1765">
        <v>0</v>
      </c>
      <c r="J1765" s="1">
        <v>45529</v>
      </c>
      <c r="K1765" t="s">
        <v>17</v>
      </c>
      <c r="L1765" t="s">
        <v>43</v>
      </c>
      <c r="M1765">
        <v>3197.09</v>
      </c>
    </row>
    <row r="1766" spans="1:13">
      <c r="A1766">
        <v>2868</v>
      </c>
      <c r="B1766" t="s">
        <v>19</v>
      </c>
      <c r="C1766" t="s">
        <v>30</v>
      </c>
      <c r="D1766" t="s">
        <v>31</v>
      </c>
      <c r="E1766" t="s">
        <v>16</v>
      </c>
      <c r="G1766">
        <v>7379.45</v>
      </c>
      <c r="I1766">
        <v>0</v>
      </c>
      <c r="J1766" s="1">
        <v>45588</v>
      </c>
      <c r="K1766" t="s">
        <v>22</v>
      </c>
      <c r="L1766" t="s">
        <v>33</v>
      </c>
      <c r="M1766">
        <v>-688.14</v>
      </c>
    </row>
    <row r="1767" spans="1:13">
      <c r="A1767">
        <v>2893</v>
      </c>
      <c r="B1767" t="s">
        <v>19</v>
      </c>
      <c r="C1767" t="s">
        <v>30</v>
      </c>
      <c r="D1767" t="s">
        <v>31</v>
      </c>
      <c r="E1767">
        <v>10</v>
      </c>
      <c r="F1767">
        <v>1</v>
      </c>
      <c r="H1767">
        <v>0.61</v>
      </c>
      <c r="I1767">
        <v>0</v>
      </c>
      <c r="J1767" s="1">
        <v>45748</v>
      </c>
      <c r="K1767" t="s">
        <v>22</v>
      </c>
      <c r="L1767" t="s">
        <v>33</v>
      </c>
      <c r="M1767">
        <v>780.43</v>
      </c>
    </row>
    <row r="1768" spans="1:13">
      <c r="A1768">
        <v>2895</v>
      </c>
      <c r="B1768" t="s">
        <v>13</v>
      </c>
      <c r="C1768" t="s">
        <v>30</v>
      </c>
      <c r="D1768" t="s">
        <v>31</v>
      </c>
      <c r="F1768">
        <v>3</v>
      </c>
      <c r="I1768">
        <v>0</v>
      </c>
      <c r="J1768" s="1">
        <v>45507</v>
      </c>
      <c r="K1768" t="s">
        <v>17</v>
      </c>
      <c r="L1768" t="s">
        <v>29</v>
      </c>
      <c r="M1768">
        <v>677.85</v>
      </c>
    </row>
    <row r="1769" spans="1:13">
      <c r="A1769">
        <v>2905</v>
      </c>
      <c r="B1769" t="s">
        <v>35</v>
      </c>
      <c r="C1769" t="s">
        <v>30</v>
      </c>
      <c r="D1769" t="s">
        <v>31</v>
      </c>
      <c r="E1769" t="s">
        <v>16</v>
      </c>
      <c r="G1769">
        <v>5762.39</v>
      </c>
      <c r="I1769">
        <v>0</v>
      </c>
      <c r="J1769" s="1">
        <v>45853</v>
      </c>
      <c r="K1769" t="s">
        <v>22</v>
      </c>
      <c r="L1769" t="s">
        <v>40</v>
      </c>
      <c r="M1769">
        <v>-584.1</v>
      </c>
    </row>
    <row r="1770" spans="1:13">
      <c r="A1770">
        <v>2912</v>
      </c>
      <c r="B1770" t="s">
        <v>13</v>
      </c>
      <c r="C1770" t="s">
        <v>30</v>
      </c>
      <c r="D1770" t="s">
        <v>31</v>
      </c>
      <c r="E1770" t="s">
        <v>32</v>
      </c>
      <c r="F1770">
        <v>2</v>
      </c>
      <c r="G1770">
        <v>9839.6299999999992</v>
      </c>
      <c r="H1770">
        <v>0.98</v>
      </c>
      <c r="I1770">
        <v>393.59</v>
      </c>
      <c r="J1770" s="1">
        <v>45358</v>
      </c>
      <c r="K1770" t="s">
        <v>17</v>
      </c>
      <c r="L1770" t="s">
        <v>18</v>
      </c>
      <c r="M1770">
        <v>1218.22</v>
      </c>
    </row>
    <row r="1771" spans="1:13">
      <c r="A1771">
        <v>2949</v>
      </c>
      <c r="B1771" t="s">
        <v>35</v>
      </c>
      <c r="C1771" t="s">
        <v>30</v>
      </c>
      <c r="D1771" t="s">
        <v>31</v>
      </c>
      <c r="E1771" t="s">
        <v>16</v>
      </c>
      <c r="H1771">
        <v>0.49</v>
      </c>
      <c r="I1771">
        <v>0</v>
      </c>
      <c r="J1771" s="1">
        <v>45843</v>
      </c>
      <c r="K1771" t="s">
        <v>17</v>
      </c>
      <c r="L1771" t="s">
        <v>33</v>
      </c>
      <c r="M1771">
        <v>698.79</v>
      </c>
    </row>
    <row r="1772" spans="1:13">
      <c r="A1772">
        <v>2950</v>
      </c>
      <c r="B1772" t="s">
        <v>19</v>
      </c>
      <c r="C1772" t="s">
        <v>30</v>
      </c>
      <c r="D1772" t="s">
        <v>31</v>
      </c>
      <c r="E1772" t="s">
        <v>16</v>
      </c>
      <c r="G1772">
        <v>9151.36</v>
      </c>
      <c r="I1772">
        <v>0</v>
      </c>
      <c r="K1772" t="s">
        <v>17</v>
      </c>
      <c r="L1772" t="s">
        <v>29</v>
      </c>
      <c r="M1772">
        <v>2540.27</v>
      </c>
    </row>
    <row r="1773" spans="1:13">
      <c r="A1773">
        <v>2980</v>
      </c>
      <c r="B1773" t="s">
        <v>19</v>
      </c>
      <c r="C1773" t="s">
        <v>30</v>
      </c>
      <c r="D1773" t="s">
        <v>31</v>
      </c>
      <c r="E1773" t="s">
        <v>28</v>
      </c>
      <c r="F1773">
        <v>4</v>
      </c>
      <c r="G1773">
        <v>8899.81</v>
      </c>
      <c r="I1773">
        <v>0</v>
      </c>
      <c r="K1773" t="s">
        <v>22</v>
      </c>
      <c r="L1773" t="s">
        <v>18</v>
      </c>
      <c r="M1773">
        <v>3075.35</v>
      </c>
    </row>
    <row r="1774" spans="1:13">
      <c r="A1774">
        <v>3015</v>
      </c>
      <c r="B1774" t="s">
        <v>19</v>
      </c>
      <c r="C1774" t="s">
        <v>30</v>
      </c>
      <c r="D1774" t="s">
        <v>31</v>
      </c>
      <c r="F1774">
        <v>-1</v>
      </c>
      <c r="I1774">
        <v>0</v>
      </c>
      <c r="K1774" t="s">
        <v>17</v>
      </c>
      <c r="L1774" t="s">
        <v>43</v>
      </c>
      <c r="M1774">
        <v>2688.31</v>
      </c>
    </row>
    <row r="1775" spans="1:13">
      <c r="A1775">
        <v>3032</v>
      </c>
      <c r="B1775" t="s">
        <v>35</v>
      </c>
      <c r="C1775" t="s">
        <v>30</v>
      </c>
      <c r="D1775" t="s">
        <v>31</v>
      </c>
      <c r="E1775" t="s">
        <v>32</v>
      </c>
      <c r="F1775">
        <v>0</v>
      </c>
      <c r="I1775">
        <v>0</v>
      </c>
      <c r="J1775" s="1">
        <v>45673</v>
      </c>
      <c r="K1775" t="s">
        <v>17</v>
      </c>
      <c r="L1775" t="s">
        <v>25</v>
      </c>
      <c r="M1775">
        <v>450.75</v>
      </c>
    </row>
    <row r="1776" spans="1:13">
      <c r="A1776">
        <v>3043</v>
      </c>
      <c r="B1776" t="s">
        <v>35</v>
      </c>
      <c r="C1776" t="s">
        <v>30</v>
      </c>
      <c r="D1776" t="s">
        <v>31</v>
      </c>
      <c r="E1776" t="s">
        <v>28</v>
      </c>
      <c r="F1776">
        <v>2</v>
      </c>
      <c r="I1776">
        <v>0</v>
      </c>
      <c r="J1776" s="1">
        <v>45758</v>
      </c>
      <c r="K1776" t="s">
        <v>22</v>
      </c>
      <c r="L1776" t="s">
        <v>33</v>
      </c>
      <c r="M1776">
        <v>147.79</v>
      </c>
    </row>
    <row r="1777" spans="1:13">
      <c r="A1777">
        <v>3052</v>
      </c>
      <c r="B1777" t="s">
        <v>13</v>
      </c>
      <c r="C1777" t="s">
        <v>30</v>
      </c>
      <c r="D1777" t="s">
        <v>31</v>
      </c>
      <c r="E1777" t="s">
        <v>16</v>
      </c>
      <c r="G1777">
        <v>9448.34</v>
      </c>
      <c r="H1777">
        <v>0.78</v>
      </c>
      <c r="I1777">
        <v>0</v>
      </c>
      <c r="J1777" s="1">
        <v>45719</v>
      </c>
      <c r="K1777" t="s">
        <v>17</v>
      </c>
      <c r="L1777" t="s">
        <v>33</v>
      </c>
      <c r="M1777">
        <v>-871.1</v>
      </c>
    </row>
    <row r="1778" spans="1:13">
      <c r="A1778">
        <v>3059</v>
      </c>
      <c r="B1778" t="s">
        <v>19</v>
      </c>
      <c r="C1778" t="s">
        <v>30</v>
      </c>
      <c r="D1778" t="s">
        <v>31</v>
      </c>
      <c r="E1778" t="s">
        <v>28</v>
      </c>
      <c r="F1778">
        <v>3</v>
      </c>
      <c r="H1778">
        <v>1</v>
      </c>
      <c r="I1778">
        <v>0</v>
      </c>
      <c r="J1778" s="1">
        <v>45827</v>
      </c>
      <c r="K1778" t="s">
        <v>17</v>
      </c>
      <c r="L1778" t="s">
        <v>37</v>
      </c>
      <c r="M1778">
        <v>3692.43</v>
      </c>
    </row>
    <row r="1779" spans="1:13">
      <c r="A1779">
        <v>3079</v>
      </c>
      <c r="B1779" t="s">
        <v>19</v>
      </c>
      <c r="C1779" t="s">
        <v>30</v>
      </c>
      <c r="D1779" t="s">
        <v>31</v>
      </c>
      <c r="E1779" t="s">
        <v>28</v>
      </c>
      <c r="I1779">
        <v>0</v>
      </c>
      <c r="J1779" s="1">
        <v>45301</v>
      </c>
      <c r="K1779" t="s">
        <v>22</v>
      </c>
      <c r="L1779" t="s">
        <v>18</v>
      </c>
      <c r="M1779">
        <v>2815.43</v>
      </c>
    </row>
    <row r="1780" spans="1:13">
      <c r="A1780">
        <v>3109</v>
      </c>
      <c r="B1780" t="s">
        <v>35</v>
      </c>
      <c r="C1780" t="s">
        <v>30</v>
      </c>
      <c r="D1780" t="s">
        <v>31</v>
      </c>
      <c r="E1780" t="s">
        <v>32</v>
      </c>
      <c r="G1780">
        <v>6323.74</v>
      </c>
      <c r="H1780">
        <v>0.8</v>
      </c>
      <c r="I1780">
        <v>0</v>
      </c>
      <c r="K1780" t="s">
        <v>22</v>
      </c>
      <c r="L1780" t="s">
        <v>43</v>
      </c>
      <c r="M1780">
        <v>492.62</v>
      </c>
    </row>
    <row r="1781" spans="1:13">
      <c r="A1781">
        <v>3110</v>
      </c>
      <c r="B1781" t="s">
        <v>35</v>
      </c>
      <c r="C1781" t="s">
        <v>30</v>
      </c>
      <c r="D1781" t="s">
        <v>31</v>
      </c>
      <c r="E1781" t="s">
        <v>28</v>
      </c>
      <c r="G1781">
        <v>8431.5499999999993</v>
      </c>
      <c r="I1781">
        <v>0</v>
      </c>
      <c r="J1781" s="1">
        <v>45578</v>
      </c>
      <c r="K1781" t="s">
        <v>22</v>
      </c>
      <c r="L1781" t="s">
        <v>25</v>
      </c>
      <c r="M1781">
        <v>3977.41</v>
      </c>
    </row>
    <row r="1782" spans="1:13">
      <c r="A1782">
        <v>3114</v>
      </c>
      <c r="B1782" t="s">
        <v>19</v>
      </c>
      <c r="C1782" t="s">
        <v>30</v>
      </c>
      <c r="D1782" t="s">
        <v>31</v>
      </c>
      <c r="E1782" t="s">
        <v>28</v>
      </c>
      <c r="F1782">
        <v>1</v>
      </c>
      <c r="G1782">
        <v>7627.37</v>
      </c>
      <c r="I1782">
        <v>0</v>
      </c>
      <c r="J1782" s="1">
        <v>45743</v>
      </c>
      <c r="K1782" t="s">
        <v>22</v>
      </c>
      <c r="L1782" t="s">
        <v>18</v>
      </c>
      <c r="M1782">
        <v>2752.18</v>
      </c>
    </row>
    <row r="1783" spans="1:13">
      <c r="A1783">
        <v>3115</v>
      </c>
      <c r="B1783" t="s">
        <v>35</v>
      </c>
      <c r="C1783" t="s">
        <v>30</v>
      </c>
      <c r="D1783" t="s">
        <v>31</v>
      </c>
      <c r="E1783">
        <v>6</v>
      </c>
      <c r="F1783">
        <v>4</v>
      </c>
      <c r="I1783">
        <v>0</v>
      </c>
      <c r="K1783" t="s">
        <v>22</v>
      </c>
      <c r="L1783" t="s">
        <v>33</v>
      </c>
      <c r="M1783">
        <v>693.29</v>
      </c>
    </row>
    <row r="1784" spans="1:13">
      <c r="A1784">
        <v>3126</v>
      </c>
      <c r="B1784" t="s">
        <v>13</v>
      </c>
      <c r="C1784" t="s">
        <v>30</v>
      </c>
      <c r="D1784" t="s">
        <v>31</v>
      </c>
      <c r="I1784">
        <v>0</v>
      </c>
      <c r="J1784" s="1">
        <v>45453</v>
      </c>
      <c r="K1784" t="s">
        <v>17</v>
      </c>
      <c r="L1784" t="s">
        <v>18</v>
      </c>
      <c r="M1784">
        <v>2772.69</v>
      </c>
    </row>
    <row r="1785" spans="1:13">
      <c r="A1785">
        <v>3161</v>
      </c>
      <c r="B1785" t="s">
        <v>35</v>
      </c>
      <c r="C1785" t="s">
        <v>30</v>
      </c>
      <c r="D1785" t="s">
        <v>31</v>
      </c>
      <c r="G1785">
        <v>8369.2999999999993</v>
      </c>
      <c r="I1785">
        <v>0</v>
      </c>
      <c r="J1785" s="1">
        <v>45842</v>
      </c>
      <c r="K1785" t="s">
        <v>17</v>
      </c>
      <c r="L1785" t="s">
        <v>37</v>
      </c>
      <c r="M1785">
        <v>1663.79</v>
      </c>
    </row>
    <row r="1786" spans="1:13">
      <c r="A1786">
        <v>3245</v>
      </c>
      <c r="B1786" t="s">
        <v>19</v>
      </c>
      <c r="C1786" t="s">
        <v>30</v>
      </c>
      <c r="D1786" t="s">
        <v>31</v>
      </c>
      <c r="E1786" t="s">
        <v>28</v>
      </c>
      <c r="F1786">
        <v>3</v>
      </c>
      <c r="I1786">
        <v>0</v>
      </c>
      <c r="J1786" s="1">
        <v>45431</v>
      </c>
      <c r="K1786" t="s">
        <v>22</v>
      </c>
      <c r="L1786" t="s">
        <v>29</v>
      </c>
      <c r="M1786">
        <v>3102.91</v>
      </c>
    </row>
    <row r="1787" spans="1:13">
      <c r="A1787">
        <v>3263</v>
      </c>
      <c r="B1787" t="s">
        <v>19</v>
      </c>
      <c r="C1787" t="s">
        <v>30</v>
      </c>
      <c r="D1787" t="s">
        <v>31</v>
      </c>
      <c r="E1787" t="s">
        <v>28</v>
      </c>
      <c r="F1787">
        <v>4</v>
      </c>
      <c r="I1787">
        <v>0</v>
      </c>
      <c r="J1787" s="1">
        <v>45711</v>
      </c>
      <c r="K1787" t="s">
        <v>17</v>
      </c>
      <c r="L1787" t="s">
        <v>25</v>
      </c>
      <c r="M1787">
        <v>2278.12</v>
      </c>
    </row>
    <row r="1788" spans="1:13">
      <c r="A1788">
        <v>2021</v>
      </c>
      <c r="B1788" t="s">
        <v>13</v>
      </c>
      <c r="C1788" t="s">
        <v>30</v>
      </c>
      <c r="D1788" t="s">
        <v>31</v>
      </c>
      <c r="E1788">
        <v>12</v>
      </c>
      <c r="F1788">
        <v>4</v>
      </c>
      <c r="I1788">
        <v>0</v>
      </c>
      <c r="K1788" t="s">
        <v>17</v>
      </c>
      <c r="L1788" t="s">
        <v>37</v>
      </c>
      <c r="M1788">
        <v>2465.98</v>
      </c>
    </row>
    <row r="1789" spans="1:13">
      <c r="A1789">
        <v>3304</v>
      </c>
      <c r="B1789" t="s">
        <v>19</v>
      </c>
      <c r="C1789" t="s">
        <v>30</v>
      </c>
      <c r="D1789" t="s">
        <v>31</v>
      </c>
      <c r="E1789" t="s">
        <v>16</v>
      </c>
      <c r="H1789">
        <v>0.65</v>
      </c>
      <c r="I1789">
        <v>0</v>
      </c>
      <c r="J1789" s="1">
        <v>45611</v>
      </c>
      <c r="K1789" t="s">
        <v>17</v>
      </c>
      <c r="L1789" t="s">
        <v>25</v>
      </c>
      <c r="M1789">
        <v>2405.3000000000002</v>
      </c>
    </row>
    <row r="1790" spans="1:13">
      <c r="A1790">
        <v>3316</v>
      </c>
      <c r="B1790" t="s">
        <v>19</v>
      </c>
      <c r="C1790" t="s">
        <v>30</v>
      </c>
      <c r="D1790" t="s">
        <v>31</v>
      </c>
      <c r="E1790" t="s">
        <v>28</v>
      </c>
      <c r="H1790">
        <v>1.02</v>
      </c>
      <c r="I1790">
        <v>0</v>
      </c>
      <c r="J1790" s="1">
        <v>45407</v>
      </c>
      <c r="K1790" t="s">
        <v>17</v>
      </c>
      <c r="L1790" t="s">
        <v>18</v>
      </c>
      <c r="M1790">
        <v>27.15</v>
      </c>
    </row>
    <row r="1791" spans="1:13">
      <c r="A1791">
        <v>3336</v>
      </c>
      <c r="B1791" t="s">
        <v>13</v>
      </c>
      <c r="C1791" t="s">
        <v>30</v>
      </c>
      <c r="D1791" t="s">
        <v>31</v>
      </c>
      <c r="E1791" t="s">
        <v>32</v>
      </c>
      <c r="G1791">
        <v>4334.53</v>
      </c>
      <c r="I1791">
        <v>0</v>
      </c>
      <c r="J1791" s="1">
        <v>45747</v>
      </c>
      <c r="K1791" t="s">
        <v>17</v>
      </c>
      <c r="L1791" t="s">
        <v>23</v>
      </c>
      <c r="M1791">
        <v>2759.16</v>
      </c>
    </row>
    <row r="1792" spans="1:13">
      <c r="A1792">
        <v>3369</v>
      </c>
      <c r="B1792" t="s">
        <v>35</v>
      </c>
      <c r="C1792" t="s">
        <v>30</v>
      </c>
      <c r="D1792" t="s">
        <v>31</v>
      </c>
      <c r="E1792" t="s">
        <v>28</v>
      </c>
      <c r="G1792">
        <v>5103.34</v>
      </c>
      <c r="H1792">
        <v>0.05</v>
      </c>
      <c r="I1792">
        <v>0</v>
      </c>
      <c r="J1792" s="1">
        <v>45562</v>
      </c>
      <c r="K1792" t="s">
        <v>17</v>
      </c>
      <c r="L1792" t="s">
        <v>43</v>
      </c>
      <c r="M1792">
        <v>1247.02</v>
      </c>
    </row>
    <row r="1793" spans="1:13">
      <c r="A1793">
        <v>2043</v>
      </c>
      <c r="B1793" t="s">
        <v>13</v>
      </c>
      <c r="C1793" t="s">
        <v>30</v>
      </c>
      <c r="D1793" t="s">
        <v>31</v>
      </c>
      <c r="E1793">
        <v>6</v>
      </c>
      <c r="G1793">
        <v>5395.6</v>
      </c>
      <c r="H1793">
        <v>0.06</v>
      </c>
      <c r="I1793">
        <v>0</v>
      </c>
      <c r="J1793" s="1">
        <v>45723</v>
      </c>
      <c r="K1793" t="s">
        <v>17</v>
      </c>
      <c r="L1793" t="s">
        <v>33</v>
      </c>
      <c r="M1793">
        <v>2992.96</v>
      </c>
    </row>
    <row r="1794" spans="1:13">
      <c r="A1794">
        <v>3450</v>
      </c>
      <c r="B1794" t="s">
        <v>35</v>
      </c>
      <c r="C1794" t="s">
        <v>30</v>
      </c>
      <c r="D1794" t="s">
        <v>31</v>
      </c>
      <c r="E1794" t="s">
        <v>16</v>
      </c>
      <c r="F1794">
        <v>3</v>
      </c>
      <c r="I1794">
        <v>0</v>
      </c>
      <c r="J1794" s="1">
        <v>45307</v>
      </c>
      <c r="K1794" t="s">
        <v>22</v>
      </c>
      <c r="L1794" t="s">
        <v>18</v>
      </c>
      <c r="M1794">
        <v>904.82</v>
      </c>
    </row>
    <row r="1795" spans="1:13">
      <c r="A1795">
        <v>3460</v>
      </c>
      <c r="B1795" t="s">
        <v>19</v>
      </c>
      <c r="C1795" t="s">
        <v>30</v>
      </c>
      <c r="D1795" t="s">
        <v>31</v>
      </c>
      <c r="E1795" t="s">
        <v>32</v>
      </c>
      <c r="F1795">
        <v>0</v>
      </c>
      <c r="G1795">
        <v>5403.67</v>
      </c>
      <c r="I1795">
        <v>0</v>
      </c>
      <c r="K1795" t="s">
        <v>17</v>
      </c>
      <c r="L1795" t="s">
        <v>29</v>
      </c>
      <c r="M1795">
        <v>1372.6</v>
      </c>
    </row>
    <row r="1796" spans="1:13">
      <c r="A1796">
        <v>3489</v>
      </c>
      <c r="B1796" t="s">
        <v>13</v>
      </c>
      <c r="C1796" t="s">
        <v>30</v>
      </c>
      <c r="D1796" t="s">
        <v>31</v>
      </c>
      <c r="E1796">
        <v>8</v>
      </c>
      <c r="F1796">
        <v>2</v>
      </c>
      <c r="I1796">
        <v>0</v>
      </c>
      <c r="J1796" s="1">
        <v>45751</v>
      </c>
      <c r="K1796" t="s">
        <v>17</v>
      </c>
      <c r="L1796" t="s">
        <v>25</v>
      </c>
      <c r="M1796">
        <v>1734.72</v>
      </c>
    </row>
    <row r="1797" spans="1:13">
      <c r="A1797">
        <v>3514</v>
      </c>
      <c r="B1797" t="s">
        <v>13</v>
      </c>
      <c r="C1797" t="s">
        <v>30</v>
      </c>
      <c r="D1797" t="s">
        <v>31</v>
      </c>
      <c r="E1797">
        <v>7</v>
      </c>
      <c r="G1797">
        <v>6546.46</v>
      </c>
      <c r="I1797">
        <v>0</v>
      </c>
      <c r="J1797" s="1">
        <v>45514</v>
      </c>
      <c r="K1797" t="s">
        <v>22</v>
      </c>
      <c r="L1797" t="s">
        <v>37</v>
      </c>
      <c r="M1797">
        <v>2804.16</v>
      </c>
    </row>
    <row r="1798" spans="1:13">
      <c r="A1798">
        <v>3525</v>
      </c>
      <c r="B1798" t="s">
        <v>13</v>
      </c>
      <c r="C1798" t="s">
        <v>30</v>
      </c>
      <c r="D1798" t="s">
        <v>31</v>
      </c>
      <c r="G1798">
        <v>7170.91</v>
      </c>
      <c r="I1798">
        <v>0</v>
      </c>
      <c r="J1798" s="1">
        <v>45686</v>
      </c>
      <c r="K1798" t="s">
        <v>22</v>
      </c>
      <c r="L1798" t="s">
        <v>25</v>
      </c>
      <c r="M1798">
        <v>3030.5</v>
      </c>
    </row>
    <row r="1799" spans="1:13">
      <c r="A1799">
        <v>3528</v>
      </c>
      <c r="B1799" t="s">
        <v>13</v>
      </c>
      <c r="C1799" t="s">
        <v>30</v>
      </c>
      <c r="D1799" t="s">
        <v>31</v>
      </c>
      <c r="E1799" t="s">
        <v>28</v>
      </c>
      <c r="G1799">
        <v>3742.67</v>
      </c>
      <c r="I1799">
        <v>0</v>
      </c>
      <c r="J1799" s="1">
        <v>45525</v>
      </c>
      <c r="K1799" t="s">
        <v>22</v>
      </c>
      <c r="L1799" t="s">
        <v>40</v>
      </c>
      <c r="M1799">
        <v>2662.77</v>
      </c>
    </row>
    <row r="1800" spans="1:13">
      <c r="A1800">
        <v>3532</v>
      </c>
      <c r="B1800" t="s">
        <v>13</v>
      </c>
      <c r="C1800" t="s">
        <v>30</v>
      </c>
      <c r="D1800" t="s">
        <v>31</v>
      </c>
      <c r="E1800" t="s">
        <v>32</v>
      </c>
      <c r="G1800">
        <v>9244.9599999999991</v>
      </c>
      <c r="H1800">
        <v>0.47</v>
      </c>
      <c r="I1800">
        <v>0</v>
      </c>
      <c r="J1800" s="1">
        <v>45419</v>
      </c>
      <c r="K1800" t="s">
        <v>17</v>
      </c>
      <c r="L1800" t="s">
        <v>25</v>
      </c>
      <c r="M1800">
        <v>-955.19</v>
      </c>
    </row>
    <row r="1801" spans="1:13">
      <c r="A1801">
        <v>3552</v>
      </c>
      <c r="B1801" t="s">
        <v>35</v>
      </c>
      <c r="C1801" t="s">
        <v>30</v>
      </c>
      <c r="D1801" t="s">
        <v>31</v>
      </c>
      <c r="E1801" t="s">
        <v>32</v>
      </c>
      <c r="F1801">
        <v>4</v>
      </c>
      <c r="I1801">
        <v>0</v>
      </c>
      <c r="J1801" s="1">
        <v>45794</v>
      </c>
      <c r="K1801" t="s">
        <v>22</v>
      </c>
      <c r="L1801" t="s">
        <v>25</v>
      </c>
      <c r="M1801">
        <v>762.95</v>
      </c>
    </row>
    <row r="1802" spans="1:13">
      <c r="A1802">
        <v>3575</v>
      </c>
      <c r="B1802" t="s">
        <v>19</v>
      </c>
      <c r="C1802" t="s">
        <v>30</v>
      </c>
      <c r="D1802" t="s">
        <v>31</v>
      </c>
      <c r="E1802" t="s">
        <v>32</v>
      </c>
      <c r="F1802">
        <v>0</v>
      </c>
      <c r="G1802">
        <v>5716.18</v>
      </c>
      <c r="H1802">
        <v>1.1000000000000001</v>
      </c>
      <c r="I1802">
        <v>0</v>
      </c>
      <c r="J1802" s="1">
        <v>45841</v>
      </c>
      <c r="K1802" t="s">
        <v>22</v>
      </c>
      <c r="L1802" t="s">
        <v>29</v>
      </c>
      <c r="M1802">
        <v>3271.27</v>
      </c>
    </row>
    <row r="1803" spans="1:13">
      <c r="A1803">
        <v>3620</v>
      </c>
      <c r="B1803" t="s">
        <v>35</v>
      </c>
      <c r="C1803" t="s">
        <v>30</v>
      </c>
      <c r="D1803" t="s">
        <v>31</v>
      </c>
      <c r="E1803">
        <v>11</v>
      </c>
      <c r="F1803">
        <v>0</v>
      </c>
      <c r="G1803">
        <v>8561.18</v>
      </c>
      <c r="I1803">
        <v>0</v>
      </c>
      <c r="J1803" s="1">
        <v>45598</v>
      </c>
      <c r="K1803" t="s">
        <v>22</v>
      </c>
      <c r="L1803" t="s">
        <v>36</v>
      </c>
      <c r="M1803">
        <v>1538.46</v>
      </c>
    </row>
    <row r="1804" spans="1:13">
      <c r="A1804">
        <v>3626</v>
      </c>
      <c r="B1804" t="s">
        <v>35</v>
      </c>
      <c r="C1804" t="s">
        <v>30</v>
      </c>
      <c r="D1804" t="s">
        <v>31</v>
      </c>
      <c r="E1804">
        <v>7</v>
      </c>
      <c r="I1804">
        <v>0</v>
      </c>
      <c r="J1804" s="1">
        <v>45559</v>
      </c>
      <c r="K1804" t="s">
        <v>22</v>
      </c>
      <c r="L1804" t="s">
        <v>29</v>
      </c>
      <c r="M1804">
        <v>1911.32</v>
      </c>
    </row>
    <row r="1805" spans="1:13">
      <c r="A1805">
        <v>3644</v>
      </c>
      <c r="B1805" t="s">
        <v>13</v>
      </c>
      <c r="C1805" t="s">
        <v>30</v>
      </c>
      <c r="D1805" t="s">
        <v>31</v>
      </c>
      <c r="G1805">
        <v>5702.53</v>
      </c>
      <c r="I1805">
        <v>0</v>
      </c>
      <c r="J1805" s="1">
        <v>45230</v>
      </c>
      <c r="K1805" t="s">
        <v>17</v>
      </c>
      <c r="L1805" t="s">
        <v>33</v>
      </c>
      <c r="M1805">
        <v>1437.04</v>
      </c>
    </row>
    <row r="1806" spans="1:13">
      <c r="A1806">
        <v>2033</v>
      </c>
      <c r="B1806" t="s">
        <v>19</v>
      </c>
      <c r="C1806" t="s">
        <v>30</v>
      </c>
      <c r="D1806" t="s">
        <v>31</v>
      </c>
      <c r="E1806" t="s">
        <v>16</v>
      </c>
      <c r="H1806">
        <v>0.8</v>
      </c>
      <c r="I1806">
        <v>0</v>
      </c>
      <c r="J1806" s="1">
        <v>45496</v>
      </c>
      <c r="K1806" t="s">
        <v>22</v>
      </c>
      <c r="L1806" t="s">
        <v>33</v>
      </c>
      <c r="M1806">
        <v>437.17</v>
      </c>
    </row>
    <row r="1807" spans="1:13">
      <c r="A1807">
        <v>3688</v>
      </c>
      <c r="B1807" t="s">
        <v>13</v>
      </c>
      <c r="C1807" t="s">
        <v>30</v>
      </c>
      <c r="D1807" t="s">
        <v>31</v>
      </c>
      <c r="E1807" t="s">
        <v>28</v>
      </c>
      <c r="F1807">
        <v>1</v>
      </c>
      <c r="G1807">
        <v>5048.9799999999996</v>
      </c>
      <c r="I1807">
        <v>0</v>
      </c>
      <c r="J1807" s="1">
        <v>45764</v>
      </c>
      <c r="K1807" t="s">
        <v>22</v>
      </c>
      <c r="L1807" t="s">
        <v>43</v>
      </c>
      <c r="M1807">
        <v>1214.8599999999999</v>
      </c>
    </row>
    <row r="1808" spans="1:13">
      <c r="A1808">
        <v>3702</v>
      </c>
      <c r="B1808" t="s">
        <v>35</v>
      </c>
      <c r="C1808" t="s">
        <v>30</v>
      </c>
      <c r="D1808" t="s">
        <v>31</v>
      </c>
      <c r="E1808" t="s">
        <v>16</v>
      </c>
      <c r="H1808">
        <v>0.99</v>
      </c>
      <c r="I1808">
        <v>0</v>
      </c>
      <c r="J1808" s="1">
        <v>45797</v>
      </c>
      <c r="K1808" t="s">
        <v>17</v>
      </c>
      <c r="L1808" t="s">
        <v>29</v>
      </c>
      <c r="M1808">
        <v>3398.32</v>
      </c>
    </row>
    <row r="1809" spans="1:13">
      <c r="A1809">
        <v>3783</v>
      </c>
      <c r="B1809" t="s">
        <v>19</v>
      </c>
      <c r="C1809" t="s">
        <v>30</v>
      </c>
      <c r="D1809" t="s">
        <v>31</v>
      </c>
      <c r="E1809" t="s">
        <v>16</v>
      </c>
      <c r="F1809">
        <v>2</v>
      </c>
      <c r="G1809">
        <v>8500.65</v>
      </c>
      <c r="I1809">
        <v>0</v>
      </c>
      <c r="K1809" t="s">
        <v>17</v>
      </c>
      <c r="L1809" t="s">
        <v>25</v>
      </c>
      <c r="M1809">
        <v>3344.47</v>
      </c>
    </row>
    <row r="1810" spans="1:13">
      <c r="A1810">
        <v>3802</v>
      </c>
      <c r="B1810" t="s">
        <v>19</v>
      </c>
      <c r="C1810" t="s">
        <v>30</v>
      </c>
      <c r="D1810" t="s">
        <v>31</v>
      </c>
      <c r="E1810" t="s">
        <v>32</v>
      </c>
      <c r="G1810">
        <v>2391.13</v>
      </c>
      <c r="I1810">
        <v>0</v>
      </c>
      <c r="J1810" s="1">
        <v>45642</v>
      </c>
      <c r="K1810" t="s">
        <v>22</v>
      </c>
      <c r="L1810" t="s">
        <v>33</v>
      </c>
      <c r="M1810">
        <v>-489.64</v>
      </c>
    </row>
    <row r="1811" spans="1:13">
      <c r="A1811">
        <v>3811</v>
      </c>
      <c r="B1811" t="s">
        <v>19</v>
      </c>
      <c r="C1811" t="s">
        <v>30</v>
      </c>
      <c r="D1811" t="s">
        <v>31</v>
      </c>
      <c r="E1811" t="s">
        <v>32</v>
      </c>
      <c r="F1811">
        <v>0</v>
      </c>
      <c r="G1811">
        <v>5706.6</v>
      </c>
      <c r="I1811">
        <v>0</v>
      </c>
      <c r="J1811" s="1">
        <v>45563</v>
      </c>
      <c r="K1811" t="s">
        <v>17</v>
      </c>
      <c r="L1811" t="s">
        <v>18</v>
      </c>
      <c r="M1811">
        <v>1397.86</v>
      </c>
    </row>
    <row r="1812" spans="1:13">
      <c r="A1812">
        <v>3841</v>
      </c>
      <c r="B1812" t="s">
        <v>35</v>
      </c>
      <c r="C1812" t="s">
        <v>30</v>
      </c>
      <c r="D1812" t="s">
        <v>31</v>
      </c>
      <c r="F1812">
        <v>-1</v>
      </c>
      <c r="H1812">
        <v>0.99</v>
      </c>
      <c r="I1812">
        <v>0</v>
      </c>
      <c r="K1812" t="s">
        <v>22</v>
      </c>
      <c r="L1812" t="s">
        <v>43</v>
      </c>
      <c r="M1812">
        <v>3333.77</v>
      </c>
    </row>
    <row r="1813" spans="1:13">
      <c r="A1813">
        <v>3856</v>
      </c>
      <c r="B1813" t="s">
        <v>13</v>
      </c>
      <c r="C1813" t="s">
        <v>30</v>
      </c>
      <c r="D1813" t="s">
        <v>31</v>
      </c>
      <c r="E1813">
        <v>12</v>
      </c>
      <c r="G1813">
        <v>6943.86</v>
      </c>
      <c r="I1813">
        <v>0</v>
      </c>
      <c r="K1813" t="s">
        <v>22</v>
      </c>
      <c r="L1813" t="s">
        <v>43</v>
      </c>
      <c r="M1813">
        <v>2612.88</v>
      </c>
    </row>
    <row r="1814" spans="1:13">
      <c r="A1814">
        <v>3903</v>
      </c>
      <c r="B1814" t="s">
        <v>13</v>
      </c>
      <c r="C1814" t="s">
        <v>30</v>
      </c>
      <c r="D1814" t="s">
        <v>31</v>
      </c>
      <c r="E1814">
        <v>9</v>
      </c>
      <c r="I1814">
        <v>0</v>
      </c>
      <c r="K1814" t="s">
        <v>17</v>
      </c>
      <c r="L1814" t="s">
        <v>29</v>
      </c>
      <c r="M1814">
        <v>-101.29</v>
      </c>
    </row>
    <row r="1815" spans="1:13">
      <c r="A1815">
        <v>3907</v>
      </c>
      <c r="B1815" t="s">
        <v>19</v>
      </c>
      <c r="C1815" t="s">
        <v>30</v>
      </c>
      <c r="D1815" t="s">
        <v>31</v>
      </c>
      <c r="E1815" t="s">
        <v>28</v>
      </c>
      <c r="F1815">
        <v>3</v>
      </c>
      <c r="I1815">
        <v>0</v>
      </c>
      <c r="K1815" t="s">
        <v>22</v>
      </c>
      <c r="L1815" t="s">
        <v>33</v>
      </c>
      <c r="M1815">
        <v>3362.1</v>
      </c>
    </row>
    <row r="1816" spans="1:13">
      <c r="A1816">
        <v>3917</v>
      </c>
      <c r="B1816" t="s">
        <v>19</v>
      </c>
      <c r="C1816" t="s">
        <v>30</v>
      </c>
      <c r="D1816" t="s">
        <v>31</v>
      </c>
      <c r="E1816" t="s">
        <v>28</v>
      </c>
      <c r="F1816">
        <v>0</v>
      </c>
      <c r="G1816">
        <v>4726.33</v>
      </c>
      <c r="I1816">
        <v>0</v>
      </c>
      <c r="J1816" s="1">
        <v>45567</v>
      </c>
      <c r="K1816" t="s">
        <v>17</v>
      </c>
      <c r="L1816" t="s">
        <v>29</v>
      </c>
      <c r="M1816">
        <v>3551.31</v>
      </c>
    </row>
    <row r="1817" spans="1:13">
      <c r="A1817">
        <v>3935</v>
      </c>
      <c r="B1817" t="s">
        <v>19</v>
      </c>
      <c r="C1817" t="s">
        <v>30</v>
      </c>
      <c r="D1817" t="s">
        <v>31</v>
      </c>
      <c r="E1817" t="s">
        <v>16</v>
      </c>
      <c r="I1817">
        <v>0</v>
      </c>
      <c r="J1817" s="1">
        <v>45860</v>
      </c>
      <c r="K1817" t="s">
        <v>22</v>
      </c>
      <c r="L1817" t="s">
        <v>29</v>
      </c>
      <c r="M1817">
        <v>-833.94</v>
      </c>
    </row>
    <row r="1818" spans="1:13">
      <c r="A1818">
        <v>3937</v>
      </c>
      <c r="B1818" t="s">
        <v>19</v>
      </c>
      <c r="C1818" t="s">
        <v>30</v>
      </c>
      <c r="D1818" t="s">
        <v>31</v>
      </c>
      <c r="E1818" t="s">
        <v>16</v>
      </c>
      <c r="G1818">
        <v>9550.19</v>
      </c>
      <c r="I1818">
        <v>0</v>
      </c>
      <c r="J1818" s="1">
        <v>45633</v>
      </c>
      <c r="K1818" t="s">
        <v>17</v>
      </c>
      <c r="L1818" t="s">
        <v>23</v>
      </c>
      <c r="M1818">
        <v>-638.36</v>
      </c>
    </row>
    <row r="1819" spans="1:13">
      <c r="A1819">
        <v>3940</v>
      </c>
      <c r="B1819" t="s">
        <v>13</v>
      </c>
      <c r="C1819" t="s">
        <v>30</v>
      </c>
      <c r="D1819" t="s">
        <v>31</v>
      </c>
      <c r="E1819">
        <v>11</v>
      </c>
      <c r="I1819">
        <v>0</v>
      </c>
      <c r="J1819" s="1">
        <v>45656</v>
      </c>
      <c r="K1819" t="s">
        <v>17</v>
      </c>
      <c r="L1819" t="s">
        <v>37</v>
      </c>
      <c r="M1819">
        <v>491.15</v>
      </c>
    </row>
    <row r="1820" spans="1:13">
      <c r="A1820">
        <v>3950</v>
      </c>
      <c r="B1820" t="s">
        <v>13</v>
      </c>
      <c r="C1820" t="s">
        <v>30</v>
      </c>
      <c r="D1820" t="s">
        <v>31</v>
      </c>
      <c r="E1820" t="s">
        <v>32</v>
      </c>
      <c r="G1820">
        <v>3474.66</v>
      </c>
      <c r="I1820">
        <v>0</v>
      </c>
      <c r="J1820" s="1">
        <v>45840</v>
      </c>
      <c r="K1820" t="s">
        <v>17</v>
      </c>
      <c r="L1820" t="s">
        <v>43</v>
      </c>
      <c r="M1820">
        <v>474.81</v>
      </c>
    </row>
    <row r="1821" spans="1:13">
      <c r="A1821">
        <v>3973</v>
      </c>
      <c r="B1821" t="s">
        <v>13</v>
      </c>
      <c r="C1821" t="s">
        <v>30</v>
      </c>
      <c r="D1821" t="s">
        <v>31</v>
      </c>
      <c r="E1821" t="s">
        <v>16</v>
      </c>
      <c r="F1821">
        <v>2</v>
      </c>
      <c r="I1821">
        <v>0</v>
      </c>
      <c r="K1821" t="s">
        <v>17</v>
      </c>
      <c r="L1821" t="s">
        <v>36</v>
      </c>
      <c r="M1821">
        <v>-475.2</v>
      </c>
    </row>
    <row r="1822" spans="1:13">
      <c r="A1822">
        <v>3996</v>
      </c>
      <c r="B1822" t="s">
        <v>35</v>
      </c>
      <c r="C1822" t="s">
        <v>30</v>
      </c>
      <c r="D1822" t="s">
        <v>31</v>
      </c>
      <c r="F1822">
        <v>2</v>
      </c>
      <c r="I1822">
        <v>0</v>
      </c>
      <c r="K1822" t="s">
        <v>17</v>
      </c>
      <c r="L1822" t="s">
        <v>18</v>
      </c>
      <c r="M1822">
        <v>2919.12</v>
      </c>
    </row>
    <row r="1823" spans="1:13">
      <c r="A1823">
        <v>4046</v>
      </c>
      <c r="B1823" t="s">
        <v>19</v>
      </c>
      <c r="C1823" t="s">
        <v>30</v>
      </c>
      <c r="D1823" t="s">
        <v>31</v>
      </c>
      <c r="E1823" t="s">
        <v>28</v>
      </c>
      <c r="G1823">
        <v>5140.99</v>
      </c>
      <c r="I1823">
        <v>0</v>
      </c>
      <c r="J1823" s="1">
        <v>45708</v>
      </c>
      <c r="K1823" t="s">
        <v>17</v>
      </c>
      <c r="L1823" t="s">
        <v>29</v>
      </c>
      <c r="M1823">
        <v>999.97</v>
      </c>
    </row>
    <row r="1824" spans="1:13">
      <c r="A1824">
        <v>2046</v>
      </c>
      <c r="B1824" t="s">
        <v>13</v>
      </c>
      <c r="C1824" t="s">
        <v>30</v>
      </c>
      <c r="D1824" t="s">
        <v>31</v>
      </c>
      <c r="F1824">
        <v>2</v>
      </c>
      <c r="H1824">
        <v>0.71</v>
      </c>
      <c r="I1824">
        <v>0</v>
      </c>
      <c r="K1824" t="s">
        <v>17</v>
      </c>
      <c r="L1824" t="s">
        <v>33</v>
      </c>
      <c r="M1824">
        <v>63.74</v>
      </c>
    </row>
    <row r="1825" spans="1:13">
      <c r="A1825">
        <v>4066</v>
      </c>
      <c r="B1825" t="s">
        <v>13</v>
      </c>
      <c r="C1825" t="s">
        <v>30</v>
      </c>
      <c r="D1825" t="s">
        <v>31</v>
      </c>
      <c r="E1825" t="s">
        <v>28</v>
      </c>
      <c r="F1825">
        <v>4</v>
      </c>
      <c r="G1825">
        <v>6599.26</v>
      </c>
      <c r="H1825">
        <v>0.85</v>
      </c>
      <c r="I1825">
        <v>3959.56</v>
      </c>
      <c r="J1825" s="1">
        <v>45837</v>
      </c>
      <c r="K1825" t="s">
        <v>22</v>
      </c>
      <c r="L1825" t="s">
        <v>36</v>
      </c>
      <c r="M1825">
        <v>3344.47</v>
      </c>
    </row>
    <row r="1826" spans="1:13">
      <c r="A1826">
        <v>4089</v>
      </c>
      <c r="B1826" t="s">
        <v>19</v>
      </c>
      <c r="C1826" t="s">
        <v>30</v>
      </c>
      <c r="D1826" t="s">
        <v>31</v>
      </c>
      <c r="I1826">
        <v>0</v>
      </c>
      <c r="J1826" s="1">
        <v>45703</v>
      </c>
      <c r="K1826" t="s">
        <v>17</v>
      </c>
      <c r="L1826" t="s">
        <v>36</v>
      </c>
      <c r="M1826">
        <v>2854.02</v>
      </c>
    </row>
    <row r="1827" spans="1:13">
      <c r="A1827">
        <v>4107</v>
      </c>
      <c r="B1827" t="s">
        <v>13</v>
      </c>
      <c r="C1827" t="s">
        <v>30</v>
      </c>
      <c r="D1827" t="s">
        <v>31</v>
      </c>
      <c r="E1827" t="s">
        <v>28</v>
      </c>
      <c r="F1827">
        <v>2</v>
      </c>
      <c r="I1827">
        <v>0</v>
      </c>
      <c r="J1827" s="1">
        <v>45774</v>
      </c>
      <c r="K1827" t="s">
        <v>22</v>
      </c>
      <c r="L1827" t="s">
        <v>40</v>
      </c>
      <c r="M1827">
        <v>779.19</v>
      </c>
    </row>
    <row r="1828" spans="1:13">
      <c r="A1828">
        <v>4112</v>
      </c>
      <c r="B1828" t="s">
        <v>19</v>
      </c>
      <c r="C1828" t="s">
        <v>30</v>
      </c>
      <c r="D1828" t="s">
        <v>31</v>
      </c>
      <c r="E1828" t="s">
        <v>28</v>
      </c>
      <c r="F1828">
        <v>-1</v>
      </c>
      <c r="G1828">
        <v>6254.85</v>
      </c>
      <c r="I1828">
        <v>0</v>
      </c>
      <c r="J1828" s="1">
        <v>45769</v>
      </c>
      <c r="K1828" t="s">
        <v>17</v>
      </c>
      <c r="L1828" t="s">
        <v>33</v>
      </c>
      <c r="M1828">
        <v>2093.6799999999998</v>
      </c>
    </row>
    <row r="1829" spans="1:13">
      <c r="A1829">
        <v>4131</v>
      </c>
      <c r="B1829" t="s">
        <v>19</v>
      </c>
      <c r="C1829" t="s">
        <v>30</v>
      </c>
      <c r="D1829" t="s">
        <v>31</v>
      </c>
      <c r="E1829" t="s">
        <v>28</v>
      </c>
      <c r="G1829">
        <v>2081.15</v>
      </c>
      <c r="H1829">
        <v>0.9</v>
      </c>
      <c r="I1829">
        <v>0</v>
      </c>
      <c r="J1829" s="1">
        <v>45612</v>
      </c>
      <c r="K1829" t="s">
        <v>17</v>
      </c>
      <c r="L1829" t="s">
        <v>36</v>
      </c>
      <c r="M1829">
        <v>3544.31</v>
      </c>
    </row>
    <row r="1830" spans="1:13">
      <c r="A1830">
        <v>4143</v>
      </c>
      <c r="B1830" t="s">
        <v>19</v>
      </c>
      <c r="C1830" t="s">
        <v>30</v>
      </c>
      <c r="D1830" t="s">
        <v>31</v>
      </c>
      <c r="I1830">
        <v>0</v>
      </c>
      <c r="J1830" s="1">
        <v>45742</v>
      </c>
      <c r="K1830" t="s">
        <v>22</v>
      </c>
      <c r="L1830" t="s">
        <v>33</v>
      </c>
      <c r="M1830">
        <v>3876.35</v>
      </c>
    </row>
    <row r="1831" spans="1:13">
      <c r="A1831">
        <v>4156</v>
      </c>
      <c r="B1831" t="s">
        <v>35</v>
      </c>
      <c r="C1831" t="s">
        <v>30</v>
      </c>
      <c r="D1831" t="s">
        <v>31</v>
      </c>
      <c r="E1831" t="s">
        <v>16</v>
      </c>
      <c r="G1831">
        <v>7417.67</v>
      </c>
      <c r="I1831">
        <v>0</v>
      </c>
      <c r="J1831" s="1">
        <v>45432</v>
      </c>
      <c r="K1831" t="s">
        <v>17</v>
      </c>
      <c r="L1831" t="s">
        <v>25</v>
      </c>
      <c r="M1831">
        <v>203.96</v>
      </c>
    </row>
    <row r="1832" spans="1:13">
      <c r="A1832">
        <v>4159</v>
      </c>
      <c r="B1832" t="s">
        <v>19</v>
      </c>
      <c r="C1832" t="s">
        <v>30</v>
      </c>
      <c r="D1832" t="s">
        <v>31</v>
      </c>
      <c r="E1832" t="s">
        <v>32</v>
      </c>
      <c r="F1832">
        <v>2</v>
      </c>
      <c r="G1832">
        <v>8683.7999999999993</v>
      </c>
      <c r="I1832">
        <v>0</v>
      </c>
      <c r="K1832" t="s">
        <v>17</v>
      </c>
      <c r="L1832" t="s">
        <v>33</v>
      </c>
      <c r="M1832">
        <v>3914.69</v>
      </c>
    </row>
    <row r="1833" spans="1:13">
      <c r="A1833">
        <v>4171</v>
      </c>
      <c r="B1833" t="s">
        <v>35</v>
      </c>
      <c r="C1833" t="s">
        <v>30</v>
      </c>
      <c r="D1833" t="s">
        <v>31</v>
      </c>
      <c r="E1833" t="s">
        <v>16</v>
      </c>
      <c r="G1833">
        <v>9303.7999999999993</v>
      </c>
      <c r="I1833">
        <v>0</v>
      </c>
      <c r="J1833" s="1">
        <v>45647</v>
      </c>
      <c r="K1833" t="s">
        <v>22</v>
      </c>
      <c r="L1833" t="s">
        <v>33</v>
      </c>
      <c r="M1833">
        <v>-1107.26</v>
      </c>
    </row>
    <row r="1834" spans="1:13">
      <c r="A1834">
        <v>4179</v>
      </c>
      <c r="B1834" t="s">
        <v>19</v>
      </c>
      <c r="C1834" t="s">
        <v>30</v>
      </c>
      <c r="D1834" t="s">
        <v>31</v>
      </c>
      <c r="E1834" t="s">
        <v>32</v>
      </c>
      <c r="G1834">
        <v>6633.14</v>
      </c>
      <c r="I1834">
        <v>0</v>
      </c>
      <c r="J1834" s="1">
        <v>45809</v>
      </c>
      <c r="K1834" t="s">
        <v>22</v>
      </c>
      <c r="L1834" t="s">
        <v>25</v>
      </c>
      <c r="M1834">
        <v>1048.6300000000001</v>
      </c>
    </row>
    <row r="1835" spans="1:13">
      <c r="A1835">
        <v>4191</v>
      </c>
      <c r="B1835" t="s">
        <v>35</v>
      </c>
      <c r="C1835" t="s">
        <v>30</v>
      </c>
      <c r="D1835" t="s">
        <v>31</v>
      </c>
      <c r="E1835" t="s">
        <v>16</v>
      </c>
      <c r="I1835">
        <v>0</v>
      </c>
      <c r="J1835" s="1">
        <v>45495</v>
      </c>
      <c r="K1835" t="s">
        <v>17</v>
      </c>
      <c r="L1835" t="s">
        <v>29</v>
      </c>
      <c r="M1835">
        <v>671.86</v>
      </c>
    </row>
    <row r="1836" spans="1:13">
      <c r="A1836">
        <v>4194</v>
      </c>
      <c r="B1836" t="s">
        <v>13</v>
      </c>
      <c r="C1836" t="s">
        <v>30</v>
      </c>
      <c r="D1836" t="s">
        <v>31</v>
      </c>
      <c r="E1836" t="s">
        <v>28</v>
      </c>
      <c r="I1836">
        <v>0</v>
      </c>
      <c r="J1836" s="1">
        <v>45593</v>
      </c>
      <c r="K1836" t="s">
        <v>22</v>
      </c>
      <c r="L1836" t="s">
        <v>33</v>
      </c>
      <c r="M1836">
        <v>-759.55</v>
      </c>
    </row>
    <row r="1837" spans="1:13">
      <c r="A1837">
        <v>4197</v>
      </c>
      <c r="B1837" t="s">
        <v>35</v>
      </c>
      <c r="C1837" t="s">
        <v>30</v>
      </c>
      <c r="D1837" t="s">
        <v>31</v>
      </c>
      <c r="E1837" t="s">
        <v>32</v>
      </c>
      <c r="F1837">
        <v>4</v>
      </c>
      <c r="G1837">
        <v>7560.6</v>
      </c>
      <c r="I1837">
        <v>0</v>
      </c>
      <c r="K1837" t="s">
        <v>17</v>
      </c>
      <c r="L1837" t="s">
        <v>43</v>
      </c>
      <c r="M1837">
        <v>1415.35</v>
      </c>
    </row>
    <row r="1838" spans="1:13">
      <c r="A1838">
        <v>4201</v>
      </c>
      <c r="B1838" t="s">
        <v>13</v>
      </c>
      <c r="C1838" t="s">
        <v>30</v>
      </c>
      <c r="D1838" t="s">
        <v>31</v>
      </c>
      <c r="E1838" t="s">
        <v>28</v>
      </c>
      <c r="F1838">
        <v>3</v>
      </c>
      <c r="I1838">
        <v>0</v>
      </c>
      <c r="J1838" s="1">
        <v>45786</v>
      </c>
      <c r="K1838" t="s">
        <v>22</v>
      </c>
      <c r="L1838" t="s">
        <v>43</v>
      </c>
      <c r="M1838">
        <v>1412.54</v>
      </c>
    </row>
    <row r="1839" spans="1:13">
      <c r="A1839">
        <v>4208</v>
      </c>
      <c r="B1839" t="s">
        <v>13</v>
      </c>
      <c r="C1839" t="s">
        <v>30</v>
      </c>
      <c r="D1839" t="s">
        <v>31</v>
      </c>
      <c r="I1839">
        <v>0</v>
      </c>
      <c r="J1839" s="1">
        <v>45755</v>
      </c>
      <c r="K1839" t="s">
        <v>22</v>
      </c>
      <c r="L1839" t="s">
        <v>29</v>
      </c>
      <c r="M1839">
        <v>-942.96</v>
      </c>
    </row>
    <row r="1840" spans="1:13">
      <c r="A1840">
        <v>4212</v>
      </c>
      <c r="B1840" t="s">
        <v>35</v>
      </c>
      <c r="C1840" t="s">
        <v>30</v>
      </c>
      <c r="D1840" t="s">
        <v>31</v>
      </c>
      <c r="E1840" t="s">
        <v>32</v>
      </c>
      <c r="F1840">
        <v>3</v>
      </c>
      <c r="H1840">
        <v>0.9</v>
      </c>
      <c r="I1840">
        <v>0</v>
      </c>
      <c r="J1840" s="1">
        <v>45136</v>
      </c>
      <c r="K1840" t="s">
        <v>17</v>
      </c>
      <c r="L1840" t="s">
        <v>43</v>
      </c>
      <c r="M1840">
        <v>3556.86</v>
      </c>
    </row>
    <row r="1841" spans="1:13">
      <c r="A1841">
        <v>4255</v>
      </c>
      <c r="B1841" t="s">
        <v>19</v>
      </c>
      <c r="C1841" t="s">
        <v>30</v>
      </c>
      <c r="D1841" t="s">
        <v>31</v>
      </c>
      <c r="F1841">
        <v>1</v>
      </c>
      <c r="I1841">
        <v>0</v>
      </c>
      <c r="K1841" t="s">
        <v>22</v>
      </c>
      <c r="L1841" t="s">
        <v>43</v>
      </c>
      <c r="M1841">
        <v>2584.67</v>
      </c>
    </row>
    <row r="1842" spans="1:13">
      <c r="A1842">
        <v>4263</v>
      </c>
      <c r="B1842" t="s">
        <v>35</v>
      </c>
      <c r="C1842" t="s">
        <v>30</v>
      </c>
      <c r="D1842" t="s">
        <v>31</v>
      </c>
      <c r="F1842">
        <v>3</v>
      </c>
      <c r="G1842">
        <v>4641.58</v>
      </c>
      <c r="I1842">
        <v>0</v>
      </c>
      <c r="J1842" s="1">
        <v>45838</v>
      </c>
      <c r="K1842" t="s">
        <v>22</v>
      </c>
      <c r="L1842" t="s">
        <v>33</v>
      </c>
      <c r="M1842">
        <v>2049.3200000000002</v>
      </c>
    </row>
    <row r="1843" spans="1:13">
      <c r="A1843">
        <v>4297</v>
      </c>
      <c r="B1843" t="s">
        <v>19</v>
      </c>
      <c r="C1843" t="s">
        <v>30</v>
      </c>
      <c r="D1843" t="s">
        <v>31</v>
      </c>
      <c r="E1843" t="s">
        <v>28</v>
      </c>
      <c r="I1843">
        <v>0</v>
      </c>
      <c r="J1843" s="1">
        <v>45722</v>
      </c>
      <c r="K1843" t="s">
        <v>17</v>
      </c>
      <c r="L1843" t="s">
        <v>43</v>
      </c>
      <c r="M1843">
        <v>1123.18</v>
      </c>
    </row>
    <row r="1844" spans="1:13">
      <c r="A1844">
        <v>4298</v>
      </c>
      <c r="B1844" t="s">
        <v>35</v>
      </c>
      <c r="C1844" t="s">
        <v>30</v>
      </c>
      <c r="D1844" t="s">
        <v>31</v>
      </c>
      <c r="F1844">
        <v>4</v>
      </c>
      <c r="H1844">
        <v>0.37</v>
      </c>
      <c r="I1844">
        <v>0</v>
      </c>
      <c r="J1844" s="1">
        <v>45517</v>
      </c>
      <c r="K1844" t="s">
        <v>17</v>
      </c>
      <c r="L1844" t="s">
        <v>25</v>
      </c>
      <c r="M1844">
        <v>1574.59</v>
      </c>
    </row>
    <row r="1845" spans="1:13">
      <c r="A1845">
        <v>4316</v>
      </c>
      <c r="B1845" t="s">
        <v>35</v>
      </c>
      <c r="C1845" t="s">
        <v>30</v>
      </c>
      <c r="D1845" t="s">
        <v>31</v>
      </c>
      <c r="E1845" t="s">
        <v>32</v>
      </c>
      <c r="I1845">
        <v>0</v>
      </c>
      <c r="J1845" s="1">
        <v>45295</v>
      </c>
      <c r="K1845" t="s">
        <v>22</v>
      </c>
      <c r="L1845" t="s">
        <v>23</v>
      </c>
      <c r="M1845">
        <v>405.43</v>
      </c>
    </row>
    <row r="1846" spans="1:13">
      <c r="A1846">
        <v>4397</v>
      </c>
      <c r="B1846" t="s">
        <v>35</v>
      </c>
      <c r="C1846" t="s">
        <v>30</v>
      </c>
      <c r="D1846" t="s">
        <v>31</v>
      </c>
      <c r="E1846">
        <v>9</v>
      </c>
      <c r="F1846">
        <v>-1</v>
      </c>
      <c r="I1846">
        <v>0</v>
      </c>
      <c r="J1846" s="1">
        <v>45785</v>
      </c>
      <c r="K1846" t="s">
        <v>22</v>
      </c>
      <c r="L1846" t="s">
        <v>33</v>
      </c>
      <c r="M1846">
        <v>-671.54</v>
      </c>
    </row>
    <row r="1847" spans="1:13">
      <c r="A1847">
        <v>4421</v>
      </c>
      <c r="B1847" t="s">
        <v>19</v>
      </c>
      <c r="C1847" t="s">
        <v>30</v>
      </c>
      <c r="D1847" t="s">
        <v>31</v>
      </c>
      <c r="E1847" t="s">
        <v>32</v>
      </c>
      <c r="I1847">
        <v>0</v>
      </c>
      <c r="J1847" s="1">
        <v>45540</v>
      </c>
      <c r="K1847" t="s">
        <v>17</v>
      </c>
      <c r="L1847" t="s">
        <v>25</v>
      </c>
      <c r="M1847">
        <v>3005.03</v>
      </c>
    </row>
    <row r="1848" spans="1:13">
      <c r="A1848">
        <v>4422</v>
      </c>
      <c r="B1848" t="s">
        <v>35</v>
      </c>
      <c r="C1848" t="s">
        <v>30</v>
      </c>
      <c r="D1848" t="s">
        <v>31</v>
      </c>
      <c r="H1848">
        <v>0.43</v>
      </c>
      <c r="I1848">
        <v>0</v>
      </c>
      <c r="J1848" s="1">
        <v>45816</v>
      </c>
      <c r="K1848" t="s">
        <v>17</v>
      </c>
      <c r="L1848" t="s">
        <v>33</v>
      </c>
      <c r="M1848">
        <v>1143.45</v>
      </c>
    </row>
    <row r="1849" spans="1:13">
      <c r="A1849">
        <v>4444</v>
      </c>
      <c r="B1849" t="s">
        <v>35</v>
      </c>
      <c r="C1849" t="s">
        <v>30</v>
      </c>
      <c r="D1849" t="s">
        <v>31</v>
      </c>
      <c r="E1849">
        <v>7</v>
      </c>
      <c r="F1849">
        <v>4</v>
      </c>
      <c r="H1849">
        <v>0.36</v>
      </c>
      <c r="I1849">
        <v>0</v>
      </c>
      <c r="J1849" s="1">
        <v>45569</v>
      </c>
      <c r="K1849" t="s">
        <v>17</v>
      </c>
      <c r="L1849" t="s">
        <v>43</v>
      </c>
      <c r="M1849">
        <v>243.39</v>
      </c>
    </row>
    <row r="1850" spans="1:13">
      <c r="A1850">
        <v>4462</v>
      </c>
      <c r="B1850" t="s">
        <v>13</v>
      </c>
      <c r="C1850" t="s">
        <v>30</v>
      </c>
      <c r="D1850" t="s">
        <v>31</v>
      </c>
      <c r="E1850" t="s">
        <v>28</v>
      </c>
      <c r="I1850">
        <v>0</v>
      </c>
      <c r="K1850" t="s">
        <v>22</v>
      </c>
      <c r="L1850" t="s">
        <v>29</v>
      </c>
      <c r="M1850">
        <v>2280.52</v>
      </c>
    </row>
    <row r="1851" spans="1:13">
      <c r="A1851">
        <v>2000</v>
      </c>
      <c r="B1851" t="s">
        <v>13</v>
      </c>
      <c r="C1851" t="s">
        <v>14</v>
      </c>
      <c r="D1851" t="s">
        <v>15</v>
      </c>
      <c r="E1851" t="s">
        <v>16</v>
      </c>
      <c r="H1851">
        <v>0.47</v>
      </c>
      <c r="I1851">
        <v>0</v>
      </c>
      <c r="J1851" s="1">
        <v>45360</v>
      </c>
      <c r="K1851" t="s">
        <v>17</v>
      </c>
      <c r="L1851" t="s">
        <v>18</v>
      </c>
      <c r="M1851">
        <v>-770.45</v>
      </c>
    </row>
    <row r="1852" spans="1:13">
      <c r="A1852">
        <v>2006</v>
      </c>
      <c r="B1852" t="s">
        <v>35</v>
      </c>
      <c r="C1852" t="s">
        <v>14</v>
      </c>
      <c r="D1852" t="s">
        <v>15</v>
      </c>
      <c r="E1852" t="s">
        <v>16</v>
      </c>
      <c r="G1852">
        <v>6819.78</v>
      </c>
      <c r="I1852">
        <v>0</v>
      </c>
      <c r="J1852" s="1">
        <v>45812</v>
      </c>
      <c r="K1852" t="s">
        <v>17</v>
      </c>
      <c r="L1852" t="s">
        <v>36</v>
      </c>
      <c r="M1852">
        <v>1802.09</v>
      </c>
    </row>
    <row r="1853" spans="1:13">
      <c r="A1853">
        <v>2007</v>
      </c>
      <c r="B1853" t="s">
        <v>13</v>
      </c>
      <c r="C1853" t="s">
        <v>14</v>
      </c>
      <c r="D1853" t="s">
        <v>15</v>
      </c>
      <c r="E1853" t="s">
        <v>16</v>
      </c>
      <c r="F1853">
        <v>1</v>
      </c>
      <c r="H1853">
        <v>0.32</v>
      </c>
      <c r="I1853">
        <v>0</v>
      </c>
      <c r="K1853" t="s">
        <v>22</v>
      </c>
      <c r="L1853" t="s">
        <v>36</v>
      </c>
      <c r="M1853">
        <v>2928.36</v>
      </c>
    </row>
    <row r="1854" spans="1:13">
      <c r="A1854">
        <v>2013</v>
      </c>
      <c r="B1854" t="s">
        <v>13</v>
      </c>
      <c r="C1854" t="s">
        <v>14</v>
      </c>
      <c r="D1854" t="s">
        <v>15</v>
      </c>
      <c r="G1854">
        <v>9671.0499999999993</v>
      </c>
      <c r="I1854">
        <v>0</v>
      </c>
      <c r="J1854" s="1">
        <v>45554</v>
      </c>
      <c r="K1854" t="s">
        <v>17</v>
      </c>
      <c r="L1854" t="s">
        <v>40</v>
      </c>
      <c r="M1854">
        <v>299.33999999999997</v>
      </c>
    </row>
    <row r="1855" spans="1:13">
      <c r="A1855">
        <v>2024</v>
      </c>
      <c r="B1855" t="s">
        <v>13</v>
      </c>
      <c r="C1855" t="s">
        <v>14</v>
      </c>
      <c r="D1855" t="s">
        <v>15</v>
      </c>
      <c r="E1855" t="s">
        <v>32</v>
      </c>
      <c r="F1855">
        <v>0</v>
      </c>
      <c r="H1855">
        <v>0.5</v>
      </c>
      <c r="I1855">
        <v>0</v>
      </c>
      <c r="J1855" s="1">
        <v>45654</v>
      </c>
      <c r="K1855" t="s">
        <v>22</v>
      </c>
      <c r="L1855" t="s">
        <v>36</v>
      </c>
      <c r="M1855">
        <v>1842.35</v>
      </c>
    </row>
    <row r="1856" spans="1:13">
      <c r="A1856">
        <v>2044</v>
      </c>
      <c r="B1856" t="s">
        <v>13</v>
      </c>
      <c r="C1856" t="s">
        <v>14</v>
      </c>
      <c r="D1856" t="s">
        <v>15</v>
      </c>
      <c r="I1856">
        <v>0</v>
      </c>
      <c r="J1856" s="1">
        <v>45175</v>
      </c>
      <c r="K1856" t="s">
        <v>17</v>
      </c>
      <c r="L1856" t="s">
        <v>33</v>
      </c>
      <c r="M1856">
        <v>2174.71</v>
      </c>
    </row>
    <row r="1857" spans="1:13">
      <c r="A1857">
        <v>2047</v>
      </c>
      <c r="B1857" t="s">
        <v>19</v>
      </c>
      <c r="C1857" t="s">
        <v>14</v>
      </c>
      <c r="D1857" t="s">
        <v>15</v>
      </c>
      <c r="E1857">
        <v>10</v>
      </c>
      <c r="F1857">
        <v>1</v>
      </c>
      <c r="G1857">
        <v>8577.75</v>
      </c>
      <c r="I1857">
        <v>0</v>
      </c>
      <c r="J1857" s="1">
        <v>45456</v>
      </c>
      <c r="K1857" t="s">
        <v>22</v>
      </c>
      <c r="L1857" t="s">
        <v>36</v>
      </c>
      <c r="M1857">
        <v>2888.68</v>
      </c>
    </row>
    <row r="1858" spans="1:13">
      <c r="A1858">
        <v>2069</v>
      </c>
      <c r="B1858" t="s">
        <v>19</v>
      </c>
      <c r="C1858" t="s">
        <v>14</v>
      </c>
      <c r="D1858" t="s">
        <v>15</v>
      </c>
      <c r="G1858">
        <v>7502.24</v>
      </c>
      <c r="I1858">
        <v>0</v>
      </c>
      <c r="J1858" s="1">
        <v>45852</v>
      </c>
      <c r="K1858" t="s">
        <v>17</v>
      </c>
      <c r="L1858" t="s">
        <v>29</v>
      </c>
      <c r="M1858">
        <v>3554.58</v>
      </c>
    </row>
    <row r="1859" spans="1:13">
      <c r="A1859">
        <v>2117</v>
      </c>
      <c r="B1859" t="s">
        <v>19</v>
      </c>
      <c r="C1859" t="s">
        <v>14</v>
      </c>
      <c r="D1859" t="s">
        <v>15</v>
      </c>
      <c r="E1859" t="s">
        <v>28</v>
      </c>
      <c r="F1859">
        <v>0</v>
      </c>
      <c r="G1859">
        <v>7645.96</v>
      </c>
      <c r="I1859">
        <v>0</v>
      </c>
      <c r="J1859" s="1">
        <v>45595</v>
      </c>
      <c r="K1859" t="s">
        <v>17</v>
      </c>
      <c r="L1859" t="s">
        <v>29</v>
      </c>
      <c r="M1859">
        <v>2037.43</v>
      </c>
    </row>
    <row r="1860" spans="1:13">
      <c r="A1860">
        <v>2165</v>
      </c>
      <c r="B1860" t="s">
        <v>13</v>
      </c>
      <c r="C1860" t="s">
        <v>14</v>
      </c>
      <c r="D1860" t="s">
        <v>15</v>
      </c>
      <c r="E1860" t="s">
        <v>28</v>
      </c>
      <c r="F1860">
        <v>4</v>
      </c>
      <c r="G1860">
        <v>4577.6499999999996</v>
      </c>
      <c r="I1860">
        <v>0</v>
      </c>
      <c r="J1860" s="1">
        <v>45607</v>
      </c>
      <c r="K1860" t="s">
        <v>22</v>
      </c>
      <c r="L1860" t="s">
        <v>43</v>
      </c>
      <c r="M1860">
        <v>2460.19</v>
      </c>
    </row>
    <row r="1861" spans="1:13">
      <c r="A1861">
        <v>2189</v>
      </c>
      <c r="B1861" t="s">
        <v>35</v>
      </c>
      <c r="C1861" t="s">
        <v>14</v>
      </c>
      <c r="D1861" t="s">
        <v>15</v>
      </c>
      <c r="E1861" t="s">
        <v>28</v>
      </c>
      <c r="F1861">
        <v>3</v>
      </c>
      <c r="H1861">
        <v>0.9</v>
      </c>
      <c r="I1861">
        <v>0</v>
      </c>
      <c r="J1861" s="1">
        <v>45567</v>
      </c>
      <c r="K1861" t="s">
        <v>17</v>
      </c>
      <c r="L1861" t="s">
        <v>23</v>
      </c>
      <c r="M1861">
        <v>3628.46</v>
      </c>
    </row>
    <row r="1862" spans="1:13">
      <c r="A1862">
        <v>2195</v>
      </c>
      <c r="B1862" t="s">
        <v>19</v>
      </c>
      <c r="C1862" t="s">
        <v>14</v>
      </c>
      <c r="D1862" t="s">
        <v>15</v>
      </c>
      <c r="H1862">
        <v>0.51</v>
      </c>
      <c r="I1862">
        <v>0</v>
      </c>
      <c r="K1862" t="s">
        <v>17</v>
      </c>
      <c r="L1862" t="s">
        <v>33</v>
      </c>
      <c r="M1862">
        <v>1041.81</v>
      </c>
    </row>
    <row r="1863" spans="1:13">
      <c r="A1863">
        <v>2198</v>
      </c>
      <c r="B1863" t="s">
        <v>35</v>
      </c>
      <c r="C1863" t="s">
        <v>14</v>
      </c>
      <c r="D1863" t="s">
        <v>15</v>
      </c>
      <c r="E1863">
        <v>7</v>
      </c>
      <c r="F1863">
        <v>4</v>
      </c>
      <c r="H1863">
        <v>0.65</v>
      </c>
      <c r="I1863">
        <v>0</v>
      </c>
      <c r="J1863" s="1">
        <v>45662</v>
      </c>
      <c r="K1863" t="s">
        <v>17</v>
      </c>
      <c r="L1863" t="s">
        <v>29</v>
      </c>
      <c r="M1863">
        <v>-169.33</v>
      </c>
    </row>
    <row r="1864" spans="1:13">
      <c r="A1864">
        <v>2201</v>
      </c>
      <c r="B1864" t="s">
        <v>19</v>
      </c>
      <c r="C1864" t="s">
        <v>14</v>
      </c>
      <c r="D1864" t="s">
        <v>15</v>
      </c>
      <c r="E1864">
        <v>11</v>
      </c>
      <c r="I1864">
        <v>0</v>
      </c>
      <c r="J1864" s="1">
        <v>45422</v>
      </c>
      <c r="K1864" t="s">
        <v>17</v>
      </c>
      <c r="L1864" t="s">
        <v>25</v>
      </c>
      <c r="M1864">
        <v>1403.56</v>
      </c>
    </row>
    <row r="1865" spans="1:13">
      <c r="A1865">
        <v>2209</v>
      </c>
      <c r="B1865" t="s">
        <v>13</v>
      </c>
      <c r="C1865" t="s">
        <v>14</v>
      </c>
      <c r="D1865" t="s">
        <v>15</v>
      </c>
      <c r="I1865">
        <v>0</v>
      </c>
      <c r="J1865" s="1">
        <v>45536</v>
      </c>
      <c r="K1865" t="s">
        <v>22</v>
      </c>
      <c r="L1865" t="s">
        <v>23</v>
      </c>
      <c r="M1865">
        <v>1956.7</v>
      </c>
    </row>
    <row r="1866" spans="1:13">
      <c r="A1866">
        <v>2220</v>
      </c>
      <c r="B1866" t="s">
        <v>13</v>
      </c>
      <c r="C1866" t="s">
        <v>14</v>
      </c>
      <c r="D1866" t="s">
        <v>15</v>
      </c>
      <c r="E1866" t="s">
        <v>16</v>
      </c>
      <c r="I1866">
        <v>0</v>
      </c>
      <c r="J1866" s="1">
        <v>45544</v>
      </c>
      <c r="K1866" t="s">
        <v>17</v>
      </c>
      <c r="L1866" t="s">
        <v>43</v>
      </c>
      <c r="M1866">
        <v>890.14</v>
      </c>
    </row>
    <row r="1867" spans="1:13">
      <c r="A1867">
        <v>2238</v>
      </c>
      <c r="B1867" t="s">
        <v>13</v>
      </c>
      <c r="C1867" t="s">
        <v>14</v>
      </c>
      <c r="D1867" t="s">
        <v>15</v>
      </c>
      <c r="F1867">
        <v>3</v>
      </c>
      <c r="G1867">
        <v>4348.8599999999997</v>
      </c>
      <c r="I1867">
        <v>0</v>
      </c>
      <c r="K1867" t="s">
        <v>17</v>
      </c>
      <c r="L1867" t="s">
        <v>33</v>
      </c>
      <c r="M1867">
        <v>662.02</v>
      </c>
    </row>
    <row r="1868" spans="1:13">
      <c r="A1868">
        <v>2239</v>
      </c>
      <c r="B1868" t="s">
        <v>35</v>
      </c>
      <c r="C1868" t="s">
        <v>14</v>
      </c>
      <c r="D1868" t="s">
        <v>15</v>
      </c>
      <c r="E1868" t="s">
        <v>32</v>
      </c>
      <c r="I1868">
        <v>0</v>
      </c>
      <c r="J1868" s="1">
        <v>45508</v>
      </c>
      <c r="K1868" t="s">
        <v>17</v>
      </c>
      <c r="L1868" t="s">
        <v>43</v>
      </c>
      <c r="M1868">
        <v>1750.71</v>
      </c>
    </row>
    <row r="1869" spans="1:13">
      <c r="A1869">
        <v>2278</v>
      </c>
      <c r="B1869" t="s">
        <v>35</v>
      </c>
      <c r="C1869" t="s">
        <v>14</v>
      </c>
      <c r="D1869" t="s">
        <v>15</v>
      </c>
      <c r="E1869">
        <v>11</v>
      </c>
      <c r="H1869">
        <v>1.22</v>
      </c>
      <c r="I1869">
        <v>0</v>
      </c>
      <c r="J1869" s="1">
        <v>45723</v>
      </c>
      <c r="K1869" t="s">
        <v>22</v>
      </c>
      <c r="L1869" t="s">
        <v>29</v>
      </c>
      <c r="M1869">
        <v>3638.15</v>
      </c>
    </row>
    <row r="1870" spans="1:13">
      <c r="A1870">
        <v>2298</v>
      </c>
      <c r="B1870" t="s">
        <v>35</v>
      </c>
      <c r="C1870" t="s">
        <v>14</v>
      </c>
      <c r="D1870" t="s">
        <v>15</v>
      </c>
      <c r="G1870">
        <v>5571.14</v>
      </c>
      <c r="H1870">
        <v>0.49</v>
      </c>
      <c r="I1870">
        <v>0</v>
      </c>
      <c r="J1870" s="1">
        <v>45819</v>
      </c>
      <c r="K1870" t="s">
        <v>22</v>
      </c>
      <c r="L1870" t="s">
        <v>43</v>
      </c>
      <c r="M1870">
        <v>3445.5</v>
      </c>
    </row>
    <row r="1871" spans="1:13">
      <c r="A1871">
        <v>2313</v>
      </c>
      <c r="B1871" t="s">
        <v>19</v>
      </c>
      <c r="C1871" t="s">
        <v>14</v>
      </c>
      <c r="D1871" t="s">
        <v>15</v>
      </c>
      <c r="E1871" t="s">
        <v>16</v>
      </c>
      <c r="F1871">
        <v>0</v>
      </c>
      <c r="I1871">
        <v>0</v>
      </c>
      <c r="K1871" t="s">
        <v>17</v>
      </c>
      <c r="L1871" t="s">
        <v>33</v>
      </c>
      <c r="M1871">
        <v>480.74</v>
      </c>
    </row>
    <row r="1872" spans="1:13">
      <c r="A1872">
        <v>2334</v>
      </c>
      <c r="B1872" t="s">
        <v>19</v>
      </c>
      <c r="C1872" t="s">
        <v>14</v>
      </c>
      <c r="D1872" t="s">
        <v>15</v>
      </c>
      <c r="E1872" t="s">
        <v>28</v>
      </c>
      <c r="F1872">
        <v>4</v>
      </c>
      <c r="H1872">
        <v>0.82</v>
      </c>
      <c r="I1872">
        <v>0</v>
      </c>
      <c r="J1872" s="1">
        <v>45449</v>
      </c>
      <c r="K1872" t="s">
        <v>22</v>
      </c>
      <c r="L1872" t="s">
        <v>25</v>
      </c>
      <c r="M1872">
        <v>-80.25</v>
      </c>
    </row>
    <row r="1873" spans="1:13">
      <c r="A1873">
        <v>2337</v>
      </c>
      <c r="B1873" t="s">
        <v>19</v>
      </c>
      <c r="C1873" t="s">
        <v>14</v>
      </c>
      <c r="D1873" t="s">
        <v>15</v>
      </c>
      <c r="I1873">
        <v>0</v>
      </c>
      <c r="J1873" s="1">
        <v>45582</v>
      </c>
      <c r="K1873" t="s">
        <v>17</v>
      </c>
      <c r="L1873" t="s">
        <v>29</v>
      </c>
      <c r="M1873">
        <v>3186.84</v>
      </c>
    </row>
    <row r="1874" spans="1:13">
      <c r="A1874">
        <v>2384</v>
      </c>
      <c r="B1874" t="s">
        <v>19</v>
      </c>
      <c r="C1874" t="s">
        <v>14</v>
      </c>
      <c r="D1874" t="s">
        <v>15</v>
      </c>
      <c r="F1874">
        <v>3</v>
      </c>
      <c r="G1874">
        <v>2070.9699999999998</v>
      </c>
      <c r="H1874">
        <v>1.25</v>
      </c>
      <c r="I1874">
        <v>-1553.23</v>
      </c>
      <c r="J1874" s="1">
        <v>45540</v>
      </c>
      <c r="K1874" t="s">
        <v>17</v>
      </c>
      <c r="L1874" t="s">
        <v>33</v>
      </c>
      <c r="M1874">
        <v>42.89</v>
      </c>
    </row>
    <row r="1875" spans="1:13">
      <c r="A1875">
        <v>2449</v>
      </c>
      <c r="B1875" t="s">
        <v>19</v>
      </c>
      <c r="C1875" t="s">
        <v>14</v>
      </c>
      <c r="D1875" t="s">
        <v>15</v>
      </c>
      <c r="F1875">
        <v>-1</v>
      </c>
      <c r="G1875">
        <v>3664.69</v>
      </c>
      <c r="I1875">
        <v>0</v>
      </c>
      <c r="J1875" s="1">
        <v>45718</v>
      </c>
      <c r="K1875" t="s">
        <v>22</v>
      </c>
      <c r="L1875" t="s">
        <v>37</v>
      </c>
      <c r="M1875">
        <v>-173.68</v>
      </c>
    </row>
    <row r="1876" spans="1:13">
      <c r="A1876">
        <v>2467</v>
      </c>
      <c r="B1876" t="s">
        <v>13</v>
      </c>
      <c r="C1876" t="s">
        <v>14</v>
      </c>
      <c r="D1876" t="s">
        <v>15</v>
      </c>
      <c r="E1876" t="s">
        <v>16</v>
      </c>
      <c r="F1876">
        <v>1</v>
      </c>
      <c r="G1876">
        <v>8484.82</v>
      </c>
      <c r="I1876">
        <v>0</v>
      </c>
      <c r="J1876" s="1">
        <v>45235</v>
      </c>
      <c r="K1876" t="s">
        <v>17</v>
      </c>
      <c r="L1876" t="s">
        <v>25</v>
      </c>
      <c r="M1876">
        <v>1899.54</v>
      </c>
    </row>
    <row r="1877" spans="1:13">
      <c r="A1877">
        <v>2506</v>
      </c>
      <c r="B1877" t="s">
        <v>35</v>
      </c>
      <c r="C1877" t="s">
        <v>14</v>
      </c>
      <c r="D1877" t="s">
        <v>15</v>
      </c>
      <c r="G1877">
        <v>2225.73</v>
      </c>
      <c r="I1877">
        <v>0</v>
      </c>
      <c r="J1877" s="1">
        <v>45804</v>
      </c>
      <c r="K1877" t="s">
        <v>17</v>
      </c>
      <c r="L1877" t="s">
        <v>33</v>
      </c>
      <c r="M1877">
        <v>276.63</v>
      </c>
    </row>
    <row r="1878" spans="1:13">
      <c r="A1878">
        <v>2515</v>
      </c>
      <c r="B1878" t="s">
        <v>19</v>
      </c>
      <c r="C1878" t="s">
        <v>14</v>
      </c>
      <c r="D1878" t="s">
        <v>15</v>
      </c>
      <c r="F1878">
        <v>1</v>
      </c>
      <c r="G1878">
        <v>7532.24</v>
      </c>
      <c r="I1878">
        <v>0</v>
      </c>
      <c r="K1878" t="s">
        <v>22</v>
      </c>
      <c r="L1878" t="s">
        <v>29</v>
      </c>
      <c r="M1878">
        <v>1060.53</v>
      </c>
    </row>
    <row r="1879" spans="1:13">
      <c r="A1879">
        <v>2534</v>
      </c>
      <c r="B1879" t="s">
        <v>19</v>
      </c>
      <c r="C1879" t="s">
        <v>14</v>
      </c>
      <c r="D1879" t="s">
        <v>15</v>
      </c>
      <c r="E1879" t="s">
        <v>16</v>
      </c>
      <c r="I1879">
        <v>0</v>
      </c>
      <c r="K1879" t="s">
        <v>17</v>
      </c>
      <c r="L1879" t="s">
        <v>29</v>
      </c>
      <c r="M1879">
        <v>506.26</v>
      </c>
    </row>
    <row r="1880" spans="1:13">
      <c r="A1880">
        <v>2591</v>
      </c>
      <c r="B1880" t="s">
        <v>19</v>
      </c>
      <c r="C1880" t="s">
        <v>14</v>
      </c>
      <c r="D1880" t="s">
        <v>15</v>
      </c>
      <c r="I1880">
        <v>0</v>
      </c>
      <c r="J1880" s="1">
        <v>45829</v>
      </c>
      <c r="K1880" t="s">
        <v>22</v>
      </c>
      <c r="L1880" t="s">
        <v>43</v>
      </c>
      <c r="M1880">
        <v>1261.67</v>
      </c>
    </row>
    <row r="1881" spans="1:13">
      <c r="A1881">
        <v>2637</v>
      </c>
      <c r="B1881" t="s">
        <v>13</v>
      </c>
      <c r="C1881" t="s">
        <v>14</v>
      </c>
      <c r="D1881" t="s">
        <v>15</v>
      </c>
      <c r="E1881" t="s">
        <v>28</v>
      </c>
      <c r="I1881">
        <v>0</v>
      </c>
      <c r="J1881" s="1">
        <v>45767</v>
      </c>
      <c r="K1881" t="s">
        <v>22</v>
      </c>
      <c r="L1881" t="s">
        <v>23</v>
      </c>
      <c r="M1881">
        <v>3847.48</v>
      </c>
    </row>
    <row r="1882" spans="1:13">
      <c r="A1882">
        <v>2644</v>
      </c>
      <c r="B1882" t="s">
        <v>35</v>
      </c>
      <c r="C1882" t="s">
        <v>14</v>
      </c>
      <c r="D1882" t="s">
        <v>15</v>
      </c>
      <c r="E1882" t="s">
        <v>16</v>
      </c>
      <c r="F1882">
        <v>1</v>
      </c>
      <c r="G1882">
        <v>2640.04</v>
      </c>
      <c r="I1882">
        <v>0</v>
      </c>
      <c r="K1882" t="s">
        <v>22</v>
      </c>
      <c r="L1882" t="s">
        <v>18</v>
      </c>
      <c r="M1882">
        <v>1466.96</v>
      </c>
    </row>
    <row r="1883" spans="1:13">
      <c r="A1883">
        <v>2655</v>
      </c>
      <c r="B1883" t="s">
        <v>13</v>
      </c>
      <c r="C1883" t="s">
        <v>14</v>
      </c>
      <c r="D1883" t="s">
        <v>15</v>
      </c>
      <c r="E1883">
        <v>10</v>
      </c>
      <c r="G1883">
        <v>4993.9399999999996</v>
      </c>
      <c r="I1883">
        <v>0</v>
      </c>
      <c r="K1883" t="s">
        <v>22</v>
      </c>
      <c r="L1883" t="s">
        <v>25</v>
      </c>
      <c r="M1883">
        <v>2420.85</v>
      </c>
    </row>
    <row r="1884" spans="1:13">
      <c r="A1884">
        <v>2662</v>
      </c>
      <c r="B1884" t="s">
        <v>13</v>
      </c>
      <c r="C1884" t="s">
        <v>14</v>
      </c>
      <c r="D1884" t="s">
        <v>15</v>
      </c>
      <c r="E1884" t="s">
        <v>16</v>
      </c>
      <c r="F1884">
        <v>0</v>
      </c>
      <c r="I1884">
        <v>0</v>
      </c>
      <c r="K1884" t="s">
        <v>17</v>
      </c>
      <c r="L1884" t="s">
        <v>33</v>
      </c>
      <c r="M1884">
        <v>2104.46</v>
      </c>
    </row>
    <row r="1885" spans="1:13">
      <c r="A1885">
        <v>2701</v>
      </c>
      <c r="B1885" t="s">
        <v>35</v>
      </c>
      <c r="C1885" t="s">
        <v>14</v>
      </c>
      <c r="D1885" t="s">
        <v>15</v>
      </c>
      <c r="E1885" t="s">
        <v>32</v>
      </c>
      <c r="I1885">
        <v>0</v>
      </c>
      <c r="J1885" s="1">
        <v>45625</v>
      </c>
      <c r="K1885" t="s">
        <v>17</v>
      </c>
      <c r="L1885" t="s">
        <v>33</v>
      </c>
      <c r="M1885">
        <v>2007.01</v>
      </c>
    </row>
    <row r="1886" spans="1:13">
      <c r="A1886">
        <v>2716</v>
      </c>
      <c r="B1886" t="s">
        <v>13</v>
      </c>
      <c r="C1886" t="s">
        <v>14</v>
      </c>
      <c r="D1886" t="s">
        <v>15</v>
      </c>
      <c r="E1886" t="s">
        <v>16</v>
      </c>
      <c r="F1886">
        <v>0</v>
      </c>
      <c r="G1886">
        <v>4830.96</v>
      </c>
      <c r="I1886">
        <v>0</v>
      </c>
      <c r="J1886" s="1">
        <v>45613</v>
      </c>
      <c r="K1886" t="s">
        <v>17</v>
      </c>
      <c r="L1886" t="s">
        <v>29</v>
      </c>
      <c r="M1886">
        <v>1344.73</v>
      </c>
    </row>
    <row r="1887" spans="1:13">
      <c r="A1887">
        <v>2732</v>
      </c>
      <c r="B1887" t="s">
        <v>19</v>
      </c>
      <c r="C1887" t="s">
        <v>14</v>
      </c>
      <c r="D1887" t="s">
        <v>15</v>
      </c>
      <c r="E1887" t="s">
        <v>16</v>
      </c>
      <c r="F1887">
        <v>0</v>
      </c>
      <c r="G1887">
        <v>3402.8</v>
      </c>
      <c r="I1887">
        <v>0</v>
      </c>
      <c r="J1887" s="1">
        <v>45717</v>
      </c>
      <c r="K1887" t="s">
        <v>17</v>
      </c>
      <c r="L1887" t="s">
        <v>37</v>
      </c>
      <c r="M1887">
        <v>1045.5</v>
      </c>
    </row>
    <row r="1888" spans="1:13">
      <c r="A1888">
        <v>2741</v>
      </c>
      <c r="B1888" t="s">
        <v>19</v>
      </c>
      <c r="C1888" t="s">
        <v>14</v>
      </c>
      <c r="D1888" t="s">
        <v>15</v>
      </c>
      <c r="E1888" t="s">
        <v>28</v>
      </c>
      <c r="G1888">
        <v>5241.8999999999996</v>
      </c>
      <c r="I1888">
        <v>0</v>
      </c>
      <c r="J1888" s="1">
        <v>45672</v>
      </c>
      <c r="K1888" t="s">
        <v>17</v>
      </c>
      <c r="L1888" t="s">
        <v>37</v>
      </c>
      <c r="M1888">
        <v>-295.49</v>
      </c>
    </row>
    <row r="1889" spans="1:13">
      <c r="A1889">
        <v>2760</v>
      </c>
      <c r="B1889" t="s">
        <v>35</v>
      </c>
      <c r="C1889" t="s">
        <v>14</v>
      </c>
      <c r="D1889" t="s">
        <v>15</v>
      </c>
      <c r="E1889">
        <v>7</v>
      </c>
      <c r="I1889">
        <v>0</v>
      </c>
      <c r="J1889" s="1">
        <v>45805</v>
      </c>
      <c r="K1889" t="s">
        <v>17</v>
      </c>
      <c r="L1889" t="s">
        <v>25</v>
      </c>
      <c r="M1889">
        <v>1496.19</v>
      </c>
    </row>
    <row r="1890" spans="1:13">
      <c r="A1890">
        <v>2799</v>
      </c>
      <c r="B1890" t="s">
        <v>13</v>
      </c>
      <c r="C1890" t="s">
        <v>14</v>
      </c>
      <c r="D1890" t="s">
        <v>15</v>
      </c>
      <c r="F1890">
        <v>3</v>
      </c>
      <c r="G1890">
        <v>2359.4699999999998</v>
      </c>
      <c r="H1890">
        <v>0.54</v>
      </c>
      <c r="I1890">
        <v>3256.07</v>
      </c>
      <c r="J1890" s="1">
        <v>45846</v>
      </c>
      <c r="K1890" t="s">
        <v>17</v>
      </c>
      <c r="L1890" t="s">
        <v>25</v>
      </c>
      <c r="M1890">
        <v>3165.65</v>
      </c>
    </row>
    <row r="1891" spans="1:13">
      <c r="A1891">
        <v>2825</v>
      </c>
      <c r="B1891" t="s">
        <v>13</v>
      </c>
      <c r="C1891" t="s">
        <v>14</v>
      </c>
      <c r="D1891" t="s">
        <v>15</v>
      </c>
      <c r="E1891" t="s">
        <v>16</v>
      </c>
      <c r="I1891">
        <v>0</v>
      </c>
      <c r="K1891" t="s">
        <v>22</v>
      </c>
      <c r="L1891" t="s">
        <v>29</v>
      </c>
      <c r="M1891">
        <v>2322.87</v>
      </c>
    </row>
    <row r="1892" spans="1:13">
      <c r="A1892">
        <v>2831</v>
      </c>
      <c r="B1892" t="s">
        <v>19</v>
      </c>
      <c r="C1892" t="s">
        <v>14</v>
      </c>
      <c r="D1892" t="s">
        <v>15</v>
      </c>
      <c r="E1892">
        <v>7</v>
      </c>
      <c r="F1892">
        <v>4</v>
      </c>
      <c r="I1892">
        <v>0</v>
      </c>
      <c r="J1892" s="1">
        <v>45606</v>
      </c>
      <c r="K1892" t="s">
        <v>17</v>
      </c>
      <c r="L1892" t="s">
        <v>25</v>
      </c>
      <c r="M1892">
        <v>3134.87</v>
      </c>
    </row>
    <row r="1893" spans="1:13">
      <c r="A1893">
        <v>2843</v>
      </c>
      <c r="B1893" t="s">
        <v>35</v>
      </c>
      <c r="C1893" t="s">
        <v>14</v>
      </c>
      <c r="D1893" t="s">
        <v>15</v>
      </c>
      <c r="E1893">
        <v>12</v>
      </c>
      <c r="I1893">
        <v>0</v>
      </c>
      <c r="J1893" s="1">
        <v>45772</v>
      </c>
      <c r="K1893" t="s">
        <v>17</v>
      </c>
      <c r="L1893" t="s">
        <v>25</v>
      </c>
      <c r="M1893">
        <v>3574.05</v>
      </c>
    </row>
    <row r="1894" spans="1:13">
      <c r="A1894">
        <v>2866</v>
      </c>
      <c r="B1894" t="s">
        <v>13</v>
      </c>
      <c r="C1894" t="s">
        <v>14</v>
      </c>
      <c r="D1894" t="s">
        <v>15</v>
      </c>
      <c r="E1894">
        <v>11</v>
      </c>
      <c r="F1894">
        <v>2</v>
      </c>
      <c r="I1894">
        <v>0</v>
      </c>
      <c r="J1894" s="1">
        <v>45666</v>
      </c>
      <c r="K1894" t="s">
        <v>17</v>
      </c>
      <c r="L1894" t="s">
        <v>29</v>
      </c>
      <c r="M1894">
        <v>273.27999999999997</v>
      </c>
    </row>
    <row r="1895" spans="1:13">
      <c r="A1895">
        <v>2896</v>
      </c>
      <c r="B1895" t="s">
        <v>13</v>
      </c>
      <c r="C1895" t="s">
        <v>14</v>
      </c>
      <c r="D1895" t="s">
        <v>15</v>
      </c>
      <c r="E1895">
        <v>7</v>
      </c>
      <c r="G1895">
        <v>6252.51</v>
      </c>
      <c r="H1895">
        <v>0.47</v>
      </c>
      <c r="I1895">
        <v>0</v>
      </c>
      <c r="J1895" s="1">
        <v>45703</v>
      </c>
      <c r="K1895" t="s">
        <v>17</v>
      </c>
      <c r="L1895" t="s">
        <v>33</v>
      </c>
      <c r="M1895">
        <v>-1104.33</v>
      </c>
    </row>
    <row r="1896" spans="1:13">
      <c r="A1896">
        <v>2918</v>
      </c>
      <c r="B1896" t="s">
        <v>35</v>
      </c>
      <c r="C1896" t="s">
        <v>14</v>
      </c>
      <c r="D1896" t="s">
        <v>15</v>
      </c>
      <c r="E1896" t="s">
        <v>16</v>
      </c>
      <c r="I1896">
        <v>0</v>
      </c>
      <c r="J1896" s="1">
        <v>45603</v>
      </c>
      <c r="K1896" t="s">
        <v>22</v>
      </c>
      <c r="L1896" t="s">
        <v>25</v>
      </c>
      <c r="M1896">
        <v>1398.13</v>
      </c>
    </row>
    <row r="1897" spans="1:13">
      <c r="A1897">
        <v>2943</v>
      </c>
      <c r="B1897" t="s">
        <v>19</v>
      </c>
      <c r="C1897" t="s">
        <v>14</v>
      </c>
      <c r="D1897" t="s">
        <v>15</v>
      </c>
      <c r="E1897">
        <v>7</v>
      </c>
      <c r="F1897">
        <v>-1</v>
      </c>
      <c r="G1897">
        <v>3390</v>
      </c>
      <c r="I1897">
        <v>0</v>
      </c>
      <c r="J1897" s="1">
        <v>45574</v>
      </c>
      <c r="K1897" t="s">
        <v>22</v>
      </c>
      <c r="L1897" t="s">
        <v>25</v>
      </c>
      <c r="M1897">
        <v>-429.78</v>
      </c>
    </row>
    <row r="1898" spans="1:13">
      <c r="A1898">
        <v>2952</v>
      </c>
      <c r="B1898" t="s">
        <v>13</v>
      </c>
      <c r="C1898" t="s">
        <v>14</v>
      </c>
      <c r="D1898" t="s">
        <v>15</v>
      </c>
      <c r="E1898" t="s">
        <v>32</v>
      </c>
      <c r="G1898">
        <v>5443.44</v>
      </c>
      <c r="I1898">
        <v>0</v>
      </c>
      <c r="J1898" s="1">
        <v>45548</v>
      </c>
      <c r="K1898" t="s">
        <v>22</v>
      </c>
      <c r="L1898" t="s">
        <v>43</v>
      </c>
      <c r="M1898">
        <v>2237.39</v>
      </c>
    </row>
    <row r="1899" spans="1:13">
      <c r="A1899">
        <v>2959</v>
      </c>
      <c r="B1899" t="s">
        <v>19</v>
      </c>
      <c r="C1899" t="s">
        <v>14</v>
      </c>
      <c r="D1899" t="s">
        <v>15</v>
      </c>
      <c r="E1899" t="s">
        <v>16</v>
      </c>
      <c r="I1899">
        <v>0</v>
      </c>
      <c r="K1899" t="s">
        <v>22</v>
      </c>
      <c r="L1899" t="s">
        <v>33</v>
      </c>
      <c r="M1899">
        <v>3166.22</v>
      </c>
    </row>
    <row r="1900" spans="1:13">
      <c r="A1900">
        <v>2991</v>
      </c>
      <c r="B1900" t="s">
        <v>35</v>
      </c>
      <c r="C1900" t="s">
        <v>14</v>
      </c>
      <c r="D1900" t="s">
        <v>15</v>
      </c>
      <c r="E1900" t="s">
        <v>16</v>
      </c>
      <c r="G1900">
        <v>4004.4</v>
      </c>
      <c r="H1900">
        <v>1.23</v>
      </c>
      <c r="I1900">
        <v>0</v>
      </c>
      <c r="K1900" t="s">
        <v>22</v>
      </c>
      <c r="L1900" t="s">
        <v>29</v>
      </c>
      <c r="M1900">
        <v>3772.99</v>
      </c>
    </row>
    <row r="1901" spans="1:13">
      <c r="A1901">
        <v>3027</v>
      </c>
      <c r="B1901" t="s">
        <v>19</v>
      </c>
      <c r="C1901" t="s">
        <v>14</v>
      </c>
      <c r="D1901" t="s">
        <v>15</v>
      </c>
      <c r="E1901" t="s">
        <v>28</v>
      </c>
      <c r="F1901">
        <v>2</v>
      </c>
      <c r="G1901">
        <v>9593.27</v>
      </c>
      <c r="I1901">
        <v>0</v>
      </c>
      <c r="J1901" s="1">
        <v>45590</v>
      </c>
      <c r="K1901" t="s">
        <v>22</v>
      </c>
      <c r="L1901" t="s">
        <v>33</v>
      </c>
      <c r="M1901">
        <v>-1038.79</v>
      </c>
    </row>
    <row r="1902" spans="1:13">
      <c r="A1902">
        <v>3131</v>
      </c>
      <c r="B1902" t="s">
        <v>13</v>
      </c>
      <c r="C1902" t="s">
        <v>14</v>
      </c>
      <c r="D1902" t="s">
        <v>15</v>
      </c>
      <c r="E1902">
        <v>10</v>
      </c>
      <c r="G1902">
        <v>5171.4399999999996</v>
      </c>
      <c r="H1902">
        <v>0.33</v>
      </c>
      <c r="I1902">
        <v>0</v>
      </c>
      <c r="J1902" s="1">
        <v>45804</v>
      </c>
      <c r="K1902" t="s">
        <v>17</v>
      </c>
      <c r="L1902" t="s">
        <v>29</v>
      </c>
      <c r="M1902">
        <v>634.64</v>
      </c>
    </row>
    <row r="1903" spans="1:13">
      <c r="A1903">
        <v>3147</v>
      </c>
      <c r="B1903" t="s">
        <v>13</v>
      </c>
      <c r="C1903" t="s">
        <v>14</v>
      </c>
      <c r="D1903" t="s">
        <v>15</v>
      </c>
      <c r="E1903">
        <v>11</v>
      </c>
      <c r="G1903">
        <v>2579.36</v>
      </c>
      <c r="I1903">
        <v>0</v>
      </c>
      <c r="J1903" s="1">
        <v>45729</v>
      </c>
      <c r="K1903" t="s">
        <v>17</v>
      </c>
      <c r="L1903" t="s">
        <v>25</v>
      </c>
      <c r="M1903">
        <v>939.38</v>
      </c>
    </row>
    <row r="1904" spans="1:13">
      <c r="A1904">
        <v>3153</v>
      </c>
      <c r="B1904" t="s">
        <v>19</v>
      </c>
      <c r="C1904" t="s">
        <v>14</v>
      </c>
      <c r="D1904" t="s">
        <v>15</v>
      </c>
      <c r="G1904">
        <v>3693.3</v>
      </c>
      <c r="I1904">
        <v>0</v>
      </c>
      <c r="J1904" s="1">
        <v>45552</v>
      </c>
      <c r="K1904" t="s">
        <v>17</v>
      </c>
      <c r="L1904" t="s">
        <v>36</v>
      </c>
      <c r="M1904">
        <v>1480.99</v>
      </c>
    </row>
    <row r="1905" spans="1:13">
      <c r="A1905">
        <v>3178</v>
      </c>
      <c r="B1905" t="s">
        <v>19</v>
      </c>
      <c r="C1905" t="s">
        <v>14</v>
      </c>
      <c r="D1905" t="s">
        <v>15</v>
      </c>
      <c r="E1905">
        <v>11</v>
      </c>
      <c r="I1905">
        <v>0</v>
      </c>
      <c r="J1905" s="1">
        <v>45554</v>
      </c>
      <c r="K1905" t="s">
        <v>22</v>
      </c>
      <c r="L1905" t="s">
        <v>33</v>
      </c>
      <c r="M1905">
        <v>-271.02999999999997</v>
      </c>
    </row>
    <row r="1906" spans="1:13">
      <c r="A1906">
        <v>3179</v>
      </c>
      <c r="B1906" t="s">
        <v>19</v>
      </c>
      <c r="C1906" t="s">
        <v>14</v>
      </c>
      <c r="D1906" t="s">
        <v>15</v>
      </c>
      <c r="F1906">
        <v>3</v>
      </c>
      <c r="H1906">
        <v>0.36</v>
      </c>
      <c r="I1906">
        <v>0</v>
      </c>
      <c r="J1906" s="1">
        <v>45771</v>
      </c>
      <c r="K1906" t="s">
        <v>17</v>
      </c>
      <c r="L1906" t="s">
        <v>25</v>
      </c>
      <c r="M1906">
        <v>517.77</v>
      </c>
    </row>
    <row r="1907" spans="1:13">
      <c r="A1907">
        <v>3185</v>
      </c>
      <c r="B1907" t="s">
        <v>13</v>
      </c>
      <c r="C1907" t="s">
        <v>14</v>
      </c>
      <c r="D1907" t="s">
        <v>15</v>
      </c>
      <c r="G1907">
        <v>9715.85</v>
      </c>
      <c r="I1907">
        <v>0</v>
      </c>
      <c r="J1907" s="1">
        <v>45728</v>
      </c>
      <c r="K1907" t="s">
        <v>17</v>
      </c>
      <c r="L1907" t="s">
        <v>29</v>
      </c>
      <c r="M1907">
        <v>-542.20000000000005</v>
      </c>
    </row>
    <row r="1908" spans="1:13">
      <c r="A1908">
        <v>3194</v>
      </c>
      <c r="B1908" t="s">
        <v>13</v>
      </c>
      <c r="C1908" t="s">
        <v>14</v>
      </c>
      <c r="D1908" t="s">
        <v>15</v>
      </c>
      <c r="E1908" t="s">
        <v>16</v>
      </c>
      <c r="F1908">
        <v>-1</v>
      </c>
      <c r="I1908">
        <v>0</v>
      </c>
      <c r="J1908" s="1">
        <v>45220</v>
      </c>
      <c r="K1908" t="s">
        <v>17</v>
      </c>
      <c r="L1908" t="s">
        <v>37</v>
      </c>
      <c r="M1908">
        <v>896.94</v>
      </c>
    </row>
    <row r="1909" spans="1:13">
      <c r="A1909">
        <v>3203</v>
      </c>
      <c r="B1909" t="s">
        <v>19</v>
      </c>
      <c r="C1909" t="s">
        <v>14</v>
      </c>
      <c r="D1909" t="s">
        <v>15</v>
      </c>
      <c r="E1909">
        <v>11</v>
      </c>
      <c r="H1909">
        <v>1.17</v>
      </c>
      <c r="I1909">
        <v>0</v>
      </c>
      <c r="J1909" s="1">
        <v>45727</v>
      </c>
      <c r="K1909" t="s">
        <v>22</v>
      </c>
      <c r="L1909" t="s">
        <v>29</v>
      </c>
      <c r="M1909">
        <v>2854.21</v>
      </c>
    </row>
    <row r="1910" spans="1:13">
      <c r="A1910">
        <v>3207</v>
      </c>
      <c r="B1910" t="s">
        <v>13</v>
      </c>
      <c r="C1910" t="s">
        <v>14</v>
      </c>
      <c r="D1910" t="s">
        <v>15</v>
      </c>
      <c r="F1910">
        <v>2</v>
      </c>
      <c r="I1910">
        <v>0</v>
      </c>
      <c r="K1910" t="s">
        <v>22</v>
      </c>
      <c r="L1910" t="s">
        <v>29</v>
      </c>
      <c r="M1910">
        <v>3909.06</v>
      </c>
    </row>
    <row r="1911" spans="1:13">
      <c r="A1911">
        <v>3210</v>
      </c>
      <c r="B1911" t="s">
        <v>19</v>
      </c>
      <c r="C1911" t="s">
        <v>14</v>
      </c>
      <c r="D1911" t="s">
        <v>15</v>
      </c>
      <c r="E1911" t="s">
        <v>16</v>
      </c>
      <c r="F1911">
        <v>4</v>
      </c>
      <c r="G1911">
        <v>6344.63</v>
      </c>
      <c r="I1911">
        <v>0</v>
      </c>
      <c r="K1911" t="s">
        <v>17</v>
      </c>
      <c r="L1911" t="s">
        <v>25</v>
      </c>
      <c r="M1911">
        <v>160.72999999999999</v>
      </c>
    </row>
    <row r="1912" spans="1:13">
      <c r="A1912">
        <v>3235</v>
      </c>
      <c r="B1912" t="s">
        <v>19</v>
      </c>
      <c r="C1912" t="s">
        <v>14</v>
      </c>
      <c r="D1912" t="s">
        <v>15</v>
      </c>
      <c r="F1912">
        <v>0</v>
      </c>
      <c r="H1912">
        <v>0.75</v>
      </c>
      <c r="I1912">
        <v>0</v>
      </c>
      <c r="K1912" t="s">
        <v>22</v>
      </c>
      <c r="L1912" t="s">
        <v>37</v>
      </c>
      <c r="M1912">
        <v>1899.62</v>
      </c>
    </row>
    <row r="1913" spans="1:13">
      <c r="A1913">
        <v>3238</v>
      </c>
      <c r="B1913" t="s">
        <v>19</v>
      </c>
      <c r="C1913" t="s">
        <v>14</v>
      </c>
      <c r="D1913" t="s">
        <v>15</v>
      </c>
      <c r="E1913" t="s">
        <v>32</v>
      </c>
      <c r="F1913">
        <v>1</v>
      </c>
      <c r="G1913">
        <v>4420.21</v>
      </c>
      <c r="H1913">
        <v>0.32</v>
      </c>
      <c r="I1913">
        <v>3005.74</v>
      </c>
      <c r="K1913" t="s">
        <v>22</v>
      </c>
      <c r="L1913" t="s">
        <v>25</v>
      </c>
      <c r="M1913">
        <v>705.58</v>
      </c>
    </row>
    <row r="1914" spans="1:13">
      <c r="A1914">
        <v>3256</v>
      </c>
      <c r="B1914" t="s">
        <v>35</v>
      </c>
      <c r="C1914" t="s">
        <v>14</v>
      </c>
      <c r="D1914" t="s">
        <v>15</v>
      </c>
      <c r="E1914" t="s">
        <v>16</v>
      </c>
      <c r="G1914">
        <v>4814.32</v>
      </c>
      <c r="I1914">
        <v>0</v>
      </c>
      <c r="K1914" t="s">
        <v>22</v>
      </c>
      <c r="L1914" t="s">
        <v>40</v>
      </c>
      <c r="M1914">
        <v>-583.08000000000004</v>
      </c>
    </row>
    <row r="1915" spans="1:13">
      <c r="A1915">
        <v>3274</v>
      </c>
      <c r="B1915" t="s">
        <v>35</v>
      </c>
      <c r="C1915" t="s">
        <v>14</v>
      </c>
      <c r="D1915" t="s">
        <v>15</v>
      </c>
      <c r="E1915" t="s">
        <v>28</v>
      </c>
      <c r="F1915">
        <v>3</v>
      </c>
      <c r="G1915">
        <v>6031.14</v>
      </c>
      <c r="H1915">
        <v>0.15</v>
      </c>
      <c r="I1915">
        <v>15379.41</v>
      </c>
      <c r="J1915" s="1">
        <v>45780</v>
      </c>
      <c r="K1915" t="s">
        <v>22</v>
      </c>
      <c r="L1915" t="s">
        <v>40</v>
      </c>
      <c r="M1915">
        <v>169.05</v>
      </c>
    </row>
    <row r="1916" spans="1:13">
      <c r="A1916">
        <v>3277</v>
      </c>
      <c r="B1916" t="s">
        <v>35</v>
      </c>
      <c r="C1916" t="s">
        <v>14</v>
      </c>
      <c r="D1916" t="s">
        <v>15</v>
      </c>
      <c r="F1916">
        <v>4</v>
      </c>
      <c r="I1916">
        <v>0</v>
      </c>
      <c r="J1916" s="1">
        <v>45540</v>
      </c>
      <c r="K1916" t="s">
        <v>17</v>
      </c>
      <c r="L1916" t="s">
        <v>18</v>
      </c>
      <c r="M1916">
        <v>293.58999999999997</v>
      </c>
    </row>
    <row r="1917" spans="1:13">
      <c r="A1917">
        <v>3280</v>
      </c>
      <c r="B1917" t="s">
        <v>13</v>
      </c>
      <c r="C1917" t="s">
        <v>14</v>
      </c>
      <c r="D1917" t="s">
        <v>15</v>
      </c>
      <c r="E1917" t="s">
        <v>32</v>
      </c>
      <c r="F1917">
        <v>-1</v>
      </c>
      <c r="G1917">
        <v>7709.7</v>
      </c>
      <c r="I1917">
        <v>0</v>
      </c>
      <c r="J1917" s="1">
        <v>45577</v>
      </c>
      <c r="K1917" t="s">
        <v>17</v>
      </c>
      <c r="L1917" t="s">
        <v>25</v>
      </c>
      <c r="M1917">
        <v>663.54</v>
      </c>
    </row>
    <row r="1918" spans="1:13">
      <c r="A1918">
        <v>3295</v>
      </c>
      <c r="B1918" t="s">
        <v>19</v>
      </c>
      <c r="C1918" t="s">
        <v>14</v>
      </c>
      <c r="D1918" t="s">
        <v>15</v>
      </c>
      <c r="E1918">
        <v>10</v>
      </c>
      <c r="G1918">
        <v>2983.6</v>
      </c>
      <c r="I1918">
        <v>0</v>
      </c>
      <c r="J1918" s="1">
        <v>45655</v>
      </c>
      <c r="K1918" t="s">
        <v>17</v>
      </c>
      <c r="L1918" t="s">
        <v>33</v>
      </c>
      <c r="M1918">
        <v>3650.65</v>
      </c>
    </row>
    <row r="1919" spans="1:13">
      <c r="A1919">
        <v>3326</v>
      </c>
      <c r="B1919" t="s">
        <v>35</v>
      </c>
      <c r="C1919" t="s">
        <v>14</v>
      </c>
      <c r="D1919" t="s">
        <v>15</v>
      </c>
      <c r="E1919" t="s">
        <v>16</v>
      </c>
      <c r="H1919">
        <v>0.88</v>
      </c>
      <c r="I1919">
        <v>0</v>
      </c>
      <c r="J1919" s="1">
        <v>45807</v>
      </c>
      <c r="K1919" t="s">
        <v>17</v>
      </c>
      <c r="L1919" t="s">
        <v>25</v>
      </c>
      <c r="M1919">
        <v>991.04</v>
      </c>
    </row>
    <row r="1920" spans="1:13">
      <c r="A1920">
        <v>3332</v>
      </c>
      <c r="B1920" t="s">
        <v>35</v>
      </c>
      <c r="C1920" t="s">
        <v>14</v>
      </c>
      <c r="D1920" t="s">
        <v>15</v>
      </c>
      <c r="E1920" t="s">
        <v>28</v>
      </c>
      <c r="G1920">
        <v>3106.54</v>
      </c>
      <c r="I1920">
        <v>0</v>
      </c>
      <c r="K1920" t="s">
        <v>22</v>
      </c>
      <c r="L1920" t="s">
        <v>29</v>
      </c>
      <c r="M1920">
        <v>3793.25</v>
      </c>
    </row>
    <row r="1921" spans="1:13">
      <c r="A1921">
        <v>3333</v>
      </c>
      <c r="B1921" t="s">
        <v>13</v>
      </c>
      <c r="C1921" t="s">
        <v>14</v>
      </c>
      <c r="D1921" t="s">
        <v>15</v>
      </c>
      <c r="E1921" t="s">
        <v>28</v>
      </c>
      <c r="F1921">
        <v>2</v>
      </c>
      <c r="I1921">
        <v>0</v>
      </c>
      <c r="K1921" t="s">
        <v>22</v>
      </c>
      <c r="L1921" t="s">
        <v>43</v>
      </c>
      <c r="M1921">
        <v>1519.97</v>
      </c>
    </row>
    <row r="1922" spans="1:13">
      <c r="A1922">
        <v>3346</v>
      </c>
      <c r="B1922" t="s">
        <v>13</v>
      </c>
      <c r="C1922" t="s">
        <v>14</v>
      </c>
      <c r="D1922" t="s">
        <v>15</v>
      </c>
      <c r="E1922">
        <v>12</v>
      </c>
      <c r="F1922">
        <v>4</v>
      </c>
      <c r="H1922">
        <v>0.15</v>
      </c>
      <c r="I1922">
        <v>0</v>
      </c>
      <c r="K1922" t="s">
        <v>22</v>
      </c>
      <c r="L1922" t="s">
        <v>33</v>
      </c>
      <c r="M1922">
        <v>3392.46</v>
      </c>
    </row>
    <row r="1923" spans="1:13">
      <c r="A1923">
        <v>3351</v>
      </c>
      <c r="B1923" t="s">
        <v>35</v>
      </c>
      <c r="C1923" t="s">
        <v>14</v>
      </c>
      <c r="D1923" t="s">
        <v>15</v>
      </c>
      <c r="G1923">
        <v>5319.24</v>
      </c>
      <c r="H1923">
        <v>0.48</v>
      </c>
      <c r="I1923">
        <v>0</v>
      </c>
      <c r="K1923" t="s">
        <v>17</v>
      </c>
      <c r="L1923" t="s">
        <v>43</v>
      </c>
      <c r="M1923">
        <v>-382.32</v>
      </c>
    </row>
    <row r="1924" spans="1:13">
      <c r="A1924">
        <v>3352</v>
      </c>
      <c r="B1924" t="s">
        <v>19</v>
      </c>
      <c r="C1924" t="s">
        <v>14</v>
      </c>
      <c r="D1924" t="s">
        <v>15</v>
      </c>
      <c r="E1924">
        <v>9</v>
      </c>
      <c r="G1924">
        <v>6622.41</v>
      </c>
      <c r="H1924">
        <v>0.23</v>
      </c>
      <c r="I1924">
        <v>0</v>
      </c>
      <c r="J1924" s="1">
        <v>45717</v>
      </c>
      <c r="K1924" t="s">
        <v>22</v>
      </c>
      <c r="L1924" t="s">
        <v>29</v>
      </c>
      <c r="M1924">
        <v>1437.43</v>
      </c>
    </row>
    <row r="1925" spans="1:13">
      <c r="A1925">
        <v>3373</v>
      </c>
      <c r="B1925" t="s">
        <v>13</v>
      </c>
      <c r="C1925" t="s">
        <v>14</v>
      </c>
      <c r="D1925" t="s">
        <v>15</v>
      </c>
      <c r="E1925">
        <v>8</v>
      </c>
      <c r="H1925">
        <v>0.76</v>
      </c>
      <c r="I1925">
        <v>0</v>
      </c>
      <c r="K1925" t="s">
        <v>22</v>
      </c>
      <c r="L1925" t="s">
        <v>29</v>
      </c>
      <c r="M1925">
        <v>1069.43</v>
      </c>
    </row>
    <row r="1926" spans="1:13">
      <c r="A1926">
        <v>3419</v>
      </c>
      <c r="B1926" t="s">
        <v>13</v>
      </c>
      <c r="C1926" t="s">
        <v>14</v>
      </c>
      <c r="D1926" t="s">
        <v>15</v>
      </c>
      <c r="F1926">
        <v>4</v>
      </c>
      <c r="H1926">
        <v>0.92</v>
      </c>
      <c r="I1926">
        <v>0</v>
      </c>
      <c r="K1926" t="s">
        <v>17</v>
      </c>
      <c r="L1926" t="s">
        <v>25</v>
      </c>
      <c r="M1926">
        <v>-1180.1600000000001</v>
      </c>
    </row>
    <row r="1927" spans="1:13">
      <c r="A1927">
        <v>3424</v>
      </c>
      <c r="B1927" t="s">
        <v>19</v>
      </c>
      <c r="C1927" t="s">
        <v>14</v>
      </c>
      <c r="D1927" t="s">
        <v>15</v>
      </c>
      <c r="E1927" t="s">
        <v>16</v>
      </c>
      <c r="G1927">
        <v>7007.84</v>
      </c>
      <c r="H1927">
        <v>0.32</v>
      </c>
      <c r="I1927">
        <v>0</v>
      </c>
      <c r="J1927" s="1">
        <v>45699</v>
      </c>
      <c r="K1927" t="s">
        <v>17</v>
      </c>
      <c r="L1927" t="s">
        <v>25</v>
      </c>
      <c r="M1927">
        <v>1955.19</v>
      </c>
    </row>
    <row r="1928" spans="1:13">
      <c r="A1928">
        <v>3435</v>
      </c>
      <c r="B1928" t="s">
        <v>35</v>
      </c>
      <c r="C1928" t="s">
        <v>14</v>
      </c>
      <c r="D1928" t="s">
        <v>15</v>
      </c>
      <c r="F1928">
        <v>4</v>
      </c>
      <c r="I1928">
        <v>0</v>
      </c>
      <c r="K1928" t="s">
        <v>17</v>
      </c>
      <c r="L1928" t="s">
        <v>33</v>
      </c>
      <c r="M1928">
        <v>2936.54</v>
      </c>
    </row>
    <row r="1929" spans="1:13">
      <c r="A1929">
        <v>3451</v>
      </c>
      <c r="B1929" t="s">
        <v>35</v>
      </c>
      <c r="C1929" t="s">
        <v>14</v>
      </c>
      <c r="D1929" t="s">
        <v>15</v>
      </c>
      <c r="E1929">
        <v>7</v>
      </c>
      <c r="I1929">
        <v>0</v>
      </c>
      <c r="J1929" s="1">
        <v>45843</v>
      </c>
      <c r="K1929" t="s">
        <v>22</v>
      </c>
      <c r="L1929" t="s">
        <v>25</v>
      </c>
      <c r="M1929">
        <v>720.76</v>
      </c>
    </row>
    <row r="1930" spans="1:13">
      <c r="A1930">
        <v>3452</v>
      </c>
      <c r="B1930" t="s">
        <v>35</v>
      </c>
      <c r="C1930" t="s">
        <v>14</v>
      </c>
      <c r="D1930" t="s">
        <v>15</v>
      </c>
      <c r="E1930">
        <v>11</v>
      </c>
      <c r="I1930">
        <v>0</v>
      </c>
      <c r="J1930" s="1">
        <v>45509</v>
      </c>
      <c r="K1930" t="s">
        <v>17</v>
      </c>
      <c r="L1930" t="s">
        <v>33</v>
      </c>
      <c r="M1930">
        <v>1239.1099999999999</v>
      </c>
    </row>
    <row r="1931" spans="1:13">
      <c r="A1931">
        <v>3486</v>
      </c>
      <c r="B1931" t="s">
        <v>13</v>
      </c>
      <c r="C1931" t="s">
        <v>14</v>
      </c>
      <c r="D1931" t="s">
        <v>15</v>
      </c>
      <c r="E1931" t="s">
        <v>28</v>
      </c>
      <c r="F1931">
        <v>4</v>
      </c>
      <c r="I1931">
        <v>0</v>
      </c>
      <c r="J1931" s="1">
        <v>45579</v>
      </c>
      <c r="K1931" t="s">
        <v>22</v>
      </c>
      <c r="L1931" t="s">
        <v>33</v>
      </c>
      <c r="M1931">
        <v>1451.77</v>
      </c>
    </row>
    <row r="1932" spans="1:13">
      <c r="A1932">
        <v>3498</v>
      </c>
      <c r="B1932" t="s">
        <v>19</v>
      </c>
      <c r="C1932" t="s">
        <v>14</v>
      </c>
      <c r="D1932" t="s">
        <v>15</v>
      </c>
      <c r="E1932" t="s">
        <v>16</v>
      </c>
      <c r="F1932">
        <v>0</v>
      </c>
      <c r="G1932">
        <v>8797.69</v>
      </c>
      <c r="I1932">
        <v>0</v>
      </c>
      <c r="J1932" s="1">
        <v>45545</v>
      </c>
      <c r="K1932" t="s">
        <v>22</v>
      </c>
      <c r="L1932" t="s">
        <v>29</v>
      </c>
      <c r="M1932">
        <v>-910.3</v>
      </c>
    </row>
    <row r="1933" spans="1:13">
      <c r="A1933">
        <v>3503</v>
      </c>
      <c r="B1933" t="s">
        <v>35</v>
      </c>
      <c r="C1933" t="s">
        <v>14</v>
      </c>
      <c r="D1933" t="s">
        <v>15</v>
      </c>
      <c r="E1933" t="s">
        <v>16</v>
      </c>
      <c r="G1933">
        <v>6992.17</v>
      </c>
      <c r="I1933">
        <v>0</v>
      </c>
      <c r="J1933" s="1">
        <v>45612</v>
      </c>
      <c r="K1933" t="s">
        <v>17</v>
      </c>
      <c r="L1933" t="s">
        <v>25</v>
      </c>
      <c r="M1933">
        <v>-1048.24</v>
      </c>
    </row>
    <row r="1934" spans="1:13">
      <c r="A1934">
        <v>3504</v>
      </c>
      <c r="B1934" t="s">
        <v>19</v>
      </c>
      <c r="C1934" t="s">
        <v>14</v>
      </c>
      <c r="D1934" t="s">
        <v>15</v>
      </c>
      <c r="G1934">
        <v>9075.41</v>
      </c>
      <c r="H1934">
        <v>0.03</v>
      </c>
      <c r="I1934">
        <v>0</v>
      </c>
      <c r="J1934" s="1">
        <v>45522</v>
      </c>
      <c r="K1934" t="s">
        <v>22</v>
      </c>
      <c r="L1934" t="s">
        <v>33</v>
      </c>
      <c r="M1934">
        <v>3035.95</v>
      </c>
    </row>
    <row r="1935" spans="1:13">
      <c r="A1935">
        <v>3513</v>
      </c>
      <c r="B1935" t="s">
        <v>19</v>
      </c>
      <c r="C1935" t="s">
        <v>14</v>
      </c>
      <c r="D1935" t="s">
        <v>15</v>
      </c>
      <c r="F1935">
        <v>0</v>
      </c>
      <c r="G1935">
        <v>6145.98</v>
      </c>
      <c r="I1935">
        <v>0</v>
      </c>
      <c r="J1935" s="1">
        <v>45763</v>
      </c>
      <c r="K1935" t="s">
        <v>22</v>
      </c>
      <c r="L1935" t="s">
        <v>40</v>
      </c>
      <c r="M1935">
        <v>2625.95</v>
      </c>
    </row>
    <row r="1936" spans="1:13">
      <c r="A1936">
        <v>3523</v>
      </c>
      <c r="B1936" t="s">
        <v>13</v>
      </c>
      <c r="C1936" t="s">
        <v>14</v>
      </c>
      <c r="D1936" t="s">
        <v>15</v>
      </c>
      <c r="E1936">
        <v>6</v>
      </c>
      <c r="G1936">
        <v>7061.5</v>
      </c>
      <c r="H1936">
        <v>1.04</v>
      </c>
      <c r="I1936">
        <v>0</v>
      </c>
      <c r="J1936" s="1">
        <v>45452</v>
      </c>
      <c r="K1936" t="s">
        <v>22</v>
      </c>
      <c r="L1936" t="s">
        <v>43</v>
      </c>
      <c r="M1936">
        <v>825.03</v>
      </c>
    </row>
    <row r="1937" spans="1:13">
      <c r="A1937">
        <v>3524</v>
      </c>
      <c r="B1937" t="s">
        <v>13</v>
      </c>
      <c r="C1937" t="s">
        <v>14</v>
      </c>
      <c r="D1937" t="s">
        <v>15</v>
      </c>
      <c r="E1937">
        <v>9</v>
      </c>
      <c r="I1937">
        <v>0</v>
      </c>
      <c r="J1937" s="1">
        <v>45608</v>
      </c>
      <c r="K1937" t="s">
        <v>17</v>
      </c>
      <c r="L1937" t="s">
        <v>25</v>
      </c>
      <c r="M1937">
        <v>1646.1</v>
      </c>
    </row>
    <row r="1938" spans="1:13">
      <c r="A1938">
        <v>3529</v>
      </c>
      <c r="B1938" t="s">
        <v>35</v>
      </c>
      <c r="C1938" t="s">
        <v>14</v>
      </c>
      <c r="D1938" t="s">
        <v>15</v>
      </c>
      <c r="E1938" t="s">
        <v>28</v>
      </c>
      <c r="F1938">
        <v>1</v>
      </c>
      <c r="H1938">
        <v>0.2</v>
      </c>
      <c r="I1938">
        <v>0</v>
      </c>
      <c r="J1938" s="1">
        <v>45744</v>
      </c>
      <c r="K1938" t="s">
        <v>22</v>
      </c>
      <c r="L1938" t="s">
        <v>33</v>
      </c>
      <c r="M1938">
        <v>1448.77</v>
      </c>
    </row>
    <row r="1939" spans="1:13">
      <c r="A1939">
        <v>3541</v>
      </c>
      <c r="B1939" t="s">
        <v>13</v>
      </c>
      <c r="C1939" t="s">
        <v>14</v>
      </c>
      <c r="D1939" t="s">
        <v>15</v>
      </c>
      <c r="E1939" t="s">
        <v>16</v>
      </c>
      <c r="F1939">
        <v>-1</v>
      </c>
      <c r="G1939">
        <v>3644.5</v>
      </c>
      <c r="I1939">
        <v>0</v>
      </c>
      <c r="J1939" s="1">
        <v>45539</v>
      </c>
      <c r="K1939" t="s">
        <v>17</v>
      </c>
      <c r="L1939" t="s">
        <v>25</v>
      </c>
      <c r="M1939">
        <v>2011.76</v>
      </c>
    </row>
    <row r="1940" spans="1:13">
      <c r="A1940">
        <v>3549</v>
      </c>
      <c r="B1940" t="s">
        <v>13</v>
      </c>
      <c r="C1940" t="s">
        <v>14</v>
      </c>
      <c r="D1940" t="s">
        <v>15</v>
      </c>
      <c r="E1940" t="s">
        <v>28</v>
      </c>
      <c r="F1940">
        <v>0</v>
      </c>
      <c r="G1940">
        <v>4493.0200000000004</v>
      </c>
      <c r="H1940">
        <v>0.81</v>
      </c>
      <c r="I1940">
        <v>0</v>
      </c>
      <c r="K1940" t="s">
        <v>17</v>
      </c>
      <c r="L1940" t="s">
        <v>25</v>
      </c>
      <c r="M1940">
        <v>14.79</v>
      </c>
    </row>
    <row r="1941" spans="1:13">
      <c r="A1941">
        <v>3551</v>
      </c>
      <c r="B1941" t="s">
        <v>19</v>
      </c>
      <c r="C1941" t="s">
        <v>14</v>
      </c>
      <c r="D1941" t="s">
        <v>15</v>
      </c>
      <c r="E1941">
        <v>10</v>
      </c>
      <c r="G1941">
        <v>9948.15</v>
      </c>
      <c r="H1941">
        <v>1.1200000000000001</v>
      </c>
      <c r="I1941">
        <v>0</v>
      </c>
      <c r="J1941" s="1">
        <v>45140</v>
      </c>
      <c r="K1941" t="s">
        <v>22</v>
      </c>
      <c r="L1941" t="s">
        <v>43</v>
      </c>
      <c r="M1941">
        <v>-259.16000000000003</v>
      </c>
    </row>
    <row r="1942" spans="1:13">
      <c r="A1942">
        <v>3587</v>
      </c>
      <c r="B1942" t="s">
        <v>35</v>
      </c>
      <c r="C1942" t="s">
        <v>14</v>
      </c>
      <c r="D1942" t="s">
        <v>15</v>
      </c>
      <c r="E1942">
        <v>6</v>
      </c>
      <c r="I1942">
        <v>0</v>
      </c>
      <c r="J1942" s="1">
        <v>45839</v>
      </c>
      <c r="K1942" t="s">
        <v>17</v>
      </c>
      <c r="L1942" t="s">
        <v>18</v>
      </c>
      <c r="M1942">
        <v>-1182.04</v>
      </c>
    </row>
    <row r="1943" spans="1:13">
      <c r="A1943">
        <v>3607</v>
      </c>
      <c r="B1943" t="s">
        <v>13</v>
      </c>
      <c r="C1943" t="s">
        <v>14</v>
      </c>
      <c r="D1943" t="s">
        <v>15</v>
      </c>
      <c r="G1943">
        <v>3020.51</v>
      </c>
      <c r="H1943">
        <v>0.08</v>
      </c>
      <c r="I1943">
        <v>0</v>
      </c>
      <c r="K1943" t="s">
        <v>22</v>
      </c>
      <c r="L1943" t="s">
        <v>43</v>
      </c>
      <c r="M1943">
        <v>3934.51</v>
      </c>
    </row>
    <row r="1944" spans="1:13">
      <c r="A1944">
        <v>3609</v>
      </c>
      <c r="B1944" t="s">
        <v>35</v>
      </c>
      <c r="C1944" t="s">
        <v>14</v>
      </c>
      <c r="D1944" t="s">
        <v>15</v>
      </c>
      <c r="E1944" t="s">
        <v>32</v>
      </c>
      <c r="I1944">
        <v>0</v>
      </c>
      <c r="J1944" s="1">
        <v>45599</v>
      </c>
      <c r="K1944" t="s">
        <v>17</v>
      </c>
      <c r="L1944" t="s">
        <v>33</v>
      </c>
      <c r="M1944">
        <v>-696.69</v>
      </c>
    </row>
    <row r="1945" spans="1:13">
      <c r="A1945">
        <v>3627</v>
      </c>
      <c r="B1945" t="s">
        <v>13</v>
      </c>
      <c r="C1945" t="s">
        <v>14</v>
      </c>
      <c r="D1945" t="s">
        <v>15</v>
      </c>
      <c r="E1945">
        <v>8</v>
      </c>
      <c r="H1945">
        <v>1.07</v>
      </c>
      <c r="I1945">
        <v>0</v>
      </c>
      <c r="J1945" s="1">
        <v>45647</v>
      </c>
      <c r="K1945" t="s">
        <v>17</v>
      </c>
      <c r="L1945" t="s">
        <v>25</v>
      </c>
      <c r="M1945">
        <v>396.74</v>
      </c>
    </row>
    <row r="1946" spans="1:13">
      <c r="A1946">
        <v>3635</v>
      </c>
      <c r="B1946" t="s">
        <v>35</v>
      </c>
      <c r="C1946" t="s">
        <v>14</v>
      </c>
      <c r="D1946" t="s">
        <v>15</v>
      </c>
      <c r="E1946" t="s">
        <v>16</v>
      </c>
      <c r="F1946">
        <v>2</v>
      </c>
      <c r="I1946">
        <v>0</v>
      </c>
      <c r="J1946" s="1">
        <v>45738</v>
      </c>
      <c r="K1946" t="s">
        <v>22</v>
      </c>
      <c r="L1946" t="s">
        <v>36</v>
      </c>
      <c r="M1946">
        <v>3656.45</v>
      </c>
    </row>
    <row r="1947" spans="1:13">
      <c r="A1947">
        <v>3641</v>
      </c>
      <c r="B1947" t="s">
        <v>13</v>
      </c>
      <c r="C1947" t="s">
        <v>14</v>
      </c>
      <c r="D1947" t="s">
        <v>15</v>
      </c>
      <c r="E1947" t="s">
        <v>32</v>
      </c>
      <c r="F1947">
        <v>0</v>
      </c>
      <c r="G1947">
        <v>6037.65</v>
      </c>
      <c r="I1947">
        <v>0</v>
      </c>
      <c r="K1947" t="s">
        <v>22</v>
      </c>
      <c r="L1947" t="s">
        <v>33</v>
      </c>
      <c r="M1947">
        <v>-132.13</v>
      </c>
    </row>
    <row r="1948" spans="1:13">
      <c r="A1948">
        <v>3651</v>
      </c>
      <c r="B1948" t="s">
        <v>35</v>
      </c>
      <c r="C1948" t="s">
        <v>14</v>
      </c>
      <c r="D1948" t="s">
        <v>15</v>
      </c>
      <c r="E1948" t="s">
        <v>16</v>
      </c>
      <c r="G1948">
        <v>8891.6299999999992</v>
      </c>
      <c r="H1948">
        <v>1.07</v>
      </c>
      <c r="I1948">
        <v>0</v>
      </c>
      <c r="J1948" s="1">
        <v>45643</v>
      </c>
      <c r="K1948" t="s">
        <v>22</v>
      </c>
      <c r="L1948" t="s">
        <v>33</v>
      </c>
      <c r="M1948">
        <v>-636.77</v>
      </c>
    </row>
    <row r="1949" spans="1:13">
      <c r="A1949">
        <v>3663</v>
      </c>
      <c r="B1949" t="s">
        <v>19</v>
      </c>
      <c r="C1949" t="s">
        <v>14</v>
      </c>
      <c r="D1949" t="s">
        <v>15</v>
      </c>
      <c r="E1949" t="s">
        <v>28</v>
      </c>
      <c r="G1949">
        <v>5604.03</v>
      </c>
      <c r="I1949">
        <v>0</v>
      </c>
      <c r="J1949" s="1">
        <v>45756</v>
      </c>
      <c r="K1949" t="s">
        <v>22</v>
      </c>
      <c r="L1949" t="s">
        <v>33</v>
      </c>
      <c r="M1949">
        <v>3359.81</v>
      </c>
    </row>
    <row r="1950" spans="1:13">
      <c r="A1950">
        <v>3686</v>
      </c>
      <c r="B1950" t="s">
        <v>19</v>
      </c>
      <c r="C1950" t="s">
        <v>14</v>
      </c>
      <c r="D1950" t="s">
        <v>15</v>
      </c>
      <c r="E1950">
        <v>8</v>
      </c>
      <c r="I1950">
        <v>0</v>
      </c>
      <c r="J1950" s="1">
        <v>45591</v>
      </c>
      <c r="K1950" t="s">
        <v>22</v>
      </c>
      <c r="L1950" t="s">
        <v>40</v>
      </c>
      <c r="M1950">
        <v>-2.86</v>
      </c>
    </row>
    <row r="1951" spans="1:13">
      <c r="A1951">
        <v>3695</v>
      </c>
      <c r="B1951" t="s">
        <v>13</v>
      </c>
      <c r="C1951" t="s">
        <v>14</v>
      </c>
      <c r="D1951" t="s">
        <v>15</v>
      </c>
      <c r="F1951">
        <v>-1</v>
      </c>
      <c r="G1951">
        <v>4788.1099999999997</v>
      </c>
      <c r="H1951">
        <v>0.19</v>
      </c>
      <c r="I1951">
        <v>-3878.37</v>
      </c>
      <c r="J1951" s="1">
        <v>45754</v>
      </c>
      <c r="K1951" t="s">
        <v>22</v>
      </c>
      <c r="L1951" t="s">
        <v>25</v>
      </c>
      <c r="M1951">
        <v>-259.55</v>
      </c>
    </row>
    <row r="1952" spans="1:13">
      <c r="A1952">
        <v>3739</v>
      </c>
      <c r="B1952" t="s">
        <v>19</v>
      </c>
      <c r="C1952" t="s">
        <v>14</v>
      </c>
      <c r="D1952" t="s">
        <v>15</v>
      </c>
      <c r="E1952">
        <v>11</v>
      </c>
      <c r="F1952">
        <v>-1</v>
      </c>
      <c r="G1952">
        <v>5050.05</v>
      </c>
      <c r="I1952">
        <v>0</v>
      </c>
      <c r="J1952" s="1">
        <v>45670</v>
      </c>
      <c r="K1952" t="s">
        <v>17</v>
      </c>
      <c r="L1952" t="s">
        <v>43</v>
      </c>
      <c r="M1952">
        <v>3928.19</v>
      </c>
    </row>
    <row r="1953" spans="1:13">
      <c r="A1953">
        <v>3744</v>
      </c>
      <c r="B1953" t="s">
        <v>13</v>
      </c>
      <c r="C1953" t="s">
        <v>14</v>
      </c>
      <c r="D1953" t="s">
        <v>15</v>
      </c>
      <c r="F1953">
        <v>3</v>
      </c>
      <c r="G1953">
        <v>2370.48</v>
      </c>
      <c r="I1953">
        <v>0</v>
      </c>
      <c r="K1953" t="s">
        <v>17</v>
      </c>
      <c r="L1953" t="s">
        <v>36</v>
      </c>
      <c r="M1953">
        <v>2830.51</v>
      </c>
    </row>
    <row r="1954" spans="1:13">
      <c r="A1954">
        <v>3748</v>
      </c>
      <c r="B1954" t="s">
        <v>13</v>
      </c>
      <c r="C1954" t="s">
        <v>14</v>
      </c>
      <c r="D1954" t="s">
        <v>15</v>
      </c>
      <c r="E1954" t="s">
        <v>32</v>
      </c>
      <c r="G1954">
        <v>6272.89</v>
      </c>
      <c r="H1954">
        <v>1.02</v>
      </c>
      <c r="I1954">
        <v>0</v>
      </c>
      <c r="K1954" t="s">
        <v>17</v>
      </c>
      <c r="L1954" t="s">
        <v>18</v>
      </c>
      <c r="M1954">
        <v>3386.86</v>
      </c>
    </row>
    <row r="1955" spans="1:13">
      <c r="A1955">
        <v>3777</v>
      </c>
      <c r="B1955" t="s">
        <v>35</v>
      </c>
      <c r="C1955" t="s">
        <v>14</v>
      </c>
      <c r="D1955" t="s">
        <v>15</v>
      </c>
      <c r="E1955" t="s">
        <v>32</v>
      </c>
      <c r="F1955">
        <v>-1</v>
      </c>
      <c r="I1955">
        <v>0</v>
      </c>
      <c r="J1955" s="1">
        <v>45813</v>
      </c>
      <c r="K1955" t="s">
        <v>22</v>
      </c>
      <c r="L1955" t="s">
        <v>23</v>
      </c>
      <c r="M1955">
        <v>2781.77</v>
      </c>
    </row>
    <row r="1956" spans="1:13">
      <c r="A1956">
        <v>3784</v>
      </c>
      <c r="B1956" t="s">
        <v>13</v>
      </c>
      <c r="C1956" t="s">
        <v>14</v>
      </c>
      <c r="D1956" t="s">
        <v>15</v>
      </c>
      <c r="E1956">
        <v>10</v>
      </c>
      <c r="F1956">
        <v>0</v>
      </c>
      <c r="I1956">
        <v>0</v>
      </c>
      <c r="J1956" s="1">
        <v>45845</v>
      </c>
      <c r="K1956" t="s">
        <v>22</v>
      </c>
      <c r="L1956" t="s">
        <v>29</v>
      </c>
      <c r="M1956">
        <v>2743.21</v>
      </c>
    </row>
    <row r="1957" spans="1:13">
      <c r="A1957">
        <v>3798</v>
      </c>
      <c r="B1957" t="s">
        <v>19</v>
      </c>
      <c r="C1957" t="s">
        <v>14</v>
      </c>
      <c r="D1957" t="s">
        <v>15</v>
      </c>
      <c r="E1957" t="s">
        <v>28</v>
      </c>
      <c r="G1957">
        <v>3503.14</v>
      </c>
      <c r="I1957">
        <v>0</v>
      </c>
      <c r="J1957" s="1">
        <v>45801</v>
      </c>
      <c r="K1957" t="s">
        <v>22</v>
      </c>
      <c r="L1957" t="s">
        <v>29</v>
      </c>
      <c r="M1957">
        <v>957.97</v>
      </c>
    </row>
    <row r="1958" spans="1:13">
      <c r="A1958">
        <v>3843</v>
      </c>
      <c r="B1958" t="s">
        <v>19</v>
      </c>
      <c r="C1958" t="s">
        <v>14</v>
      </c>
      <c r="D1958" t="s">
        <v>15</v>
      </c>
      <c r="E1958" t="s">
        <v>16</v>
      </c>
      <c r="F1958">
        <v>2</v>
      </c>
      <c r="I1958">
        <v>0</v>
      </c>
      <c r="K1958" t="s">
        <v>17</v>
      </c>
      <c r="L1958" t="s">
        <v>40</v>
      </c>
      <c r="M1958">
        <v>2882.29</v>
      </c>
    </row>
    <row r="1959" spans="1:13">
      <c r="A1959">
        <v>3850</v>
      </c>
      <c r="B1959" t="s">
        <v>19</v>
      </c>
      <c r="C1959" t="s">
        <v>14</v>
      </c>
      <c r="D1959" t="s">
        <v>15</v>
      </c>
      <c r="F1959">
        <v>1</v>
      </c>
      <c r="I1959">
        <v>0</v>
      </c>
      <c r="J1959" s="1">
        <v>45824</v>
      </c>
      <c r="K1959" t="s">
        <v>22</v>
      </c>
      <c r="L1959" t="s">
        <v>33</v>
      </c>
      <c r="M1959">
        <v>142.55000000000001</v>
      </c>
    </row>
    <row r="1960" spans="1:13">
      <c r="A1960">
        <v>3864</v>
      </c>
      <c r="B1960" t="s">
        <v>19</v>
      </c>
      <c r="C1960" t="s">
        <v>14</v>
      </c>
      <c r="D1960" t="s">
        <v>15</v>
      </c>
      <c r="E1960">
        <v>7</v>
      </c>
      <c r="I1960">
        <v>0</v>
      </c>
      <c r="J1960" s="1">
        <v>45778</v>
      </c>
      <c r="K1960" t="s">
        <v>22</v>
      </c>
      <c r="L1960" t="s">
        <v>33</v>
      </c>
      <c r="M1960">
        <v>2972.96</v>
      </c>
    </row>
    <row r="1961" spans="1:13">
      <c r="A1961">
        <v>3871</v>
      </c>
      <c r="B1961" t="s">
        <v>19</v>
      </c>
      <c r="C1961" t="s">
        <v>14</v>
      </c>
      <c r="D1961" t="s">
        <v>15</v>
      </c>
      <c r="E1961" t="s">
        <v>32</v>
      </c>
      <c r="F1961">
        <v>3</v>
      </c>
      <c r="I1961">
        <v>0</v>
      </c>
      <c r="J1961" s="1">
        <v>45552</v>
      </c>
      <c r="K1961" t="s">
        <v>22</v>
      </c>
      <c r="L1961" t="s">
        <v>33</v>
      </c>
      <c r="M1961">
        <v>1773.99</v>
      </c>
    </row>
    <row r="1962" spans="1:13">
      <c r="A1962">
        <v>3872</v>
      </c>
      <c r="B1962" t="s">
        <v>19</v>
      </c>
      <c r="C1962" t="s">
        <v>14</v>
      </c>
      <c r="D1962" t="s">
        <v>15</v>
      </c>
      <c r="G1962">
        <v>8517.6200000000008</v>
      </c>
      <c r="I1962">
        <v>0</v>
      </c>
      <c r="K1962" t="s">
        <v>22</v>
      </c>
      <c r="L1962" t="s">
        <v>33</v>
      </c>
      <c r="M1962">
        <v>962.82</v>
      </c>
    </row>
    <row r="1963" spans="1:13">
      <c r="A1963">
        <v>3877</v>
      </c>
      <c r="B1963" t="s">
        <v>35</v>
      </c>
      <c r="C1963" t="s">
        <v>14</v>
      </c>
      <c r="D1963" t="s">
        <v>15</v>
      </c>
      <c r="I1963">
        <v>0</v>
      </c>
      <c r="J1963" s="1">
        <v>45734</v>
      </c>
      <c r="K1963" t="s">
        <v>17</v>
      </c>
      <c r="L1963" t="s">
        <v>33</v>
      </c>
      <c r="M1963">
        <v>2594.37</v>
      </c>
    </row>
    <row r="1964" spans="1:13">
      <c r="A1964">
        <v>3881</v>
      </c>
      <c r="B1964" t="s">
        <v>19</v>
      </c>
      <c r="C1964" t="s">
        <v>14</v>
      </c>
      <c r="D1964" t="s">
        <v>15</v>
      </c>
      <c r="F1964">
        <v>3</v>
      </c>
      <c r="G1964">
        <v>3656.98</v>
      </c>
      <c r="H1964">
        <v>0.06</v>
      </c>
      <c r="I1964">
        <v>10312.68</v>
      </c>
      <c r="K1964" t="s">
        <v>17</v>
      </c>
      <c r="L1964" t="s">
        <v>40</v>
      </c>
      <c r="M1964">
        <v>1953.91</v>
      </c>
    </row>
    <row r="1965" spans="1:13">
      <c r="A1965">
        <v>3932</v>
      </c>
      <c r="B1965" t="s">
        <v>13</v>
      </c>
      <c r="C1965" t="s">
        <v>14</v>
      </c>
      <c r="D1965" t="s">
        <v>15</v>
      </c>
      <c r="E1965" t="s">
        <v>28</v>
      </c>
      <c r="F1965">
        <v>4</v>
      </c>
      <c r="G1965">
        <v>4520.97</v>
      </c>
      <c r="H1965">
        <v>0.54</v>
      </c>
      <c r="I1965">
        <v>8318.58</v>
      </c>
      <c r="J1965" s="1">
        <v>45818</v>
      </c>
      <c r="K1965" t="s">
        <v>22</v>
      </c>
      <c r="L1965" t="s">
        <v>36</v>
      </c>
      <c r="M1965">
        <v>1289.3599999999999</v>
      </c>
    </row>
    <row r="1966" spans="1:13">
      <c r="A1966">
        <v>3933</v>
      </c>
      <c r="B1966" t="s">
        <v>35</v>
      </c>
      <c r="C1966" t="s">
        <v>14</v>
      </c>
      <c r="D1966" t="s">
        <v>15</v>
      </c>
      <c r="E1966" t="s">
        <v>32</v>
      </c>
      <c r="F1966">
        <v>4</v>
      </c>
      <c r="I1966">
        <v>0</v>
      </c>
      <c r="J1966" s="1">
        <v>45682</v>
      </c>
      <c r="K1966" t="s">
        <v>17</v>
      </c>
      <c r="L1966" t="s">
        <v>29</v>
      </c>
      <c r="M1966">
        <v>1348.54</v>
      </c>
    </row>
    <row r="1967" spans="1:13">
      <c r="A1967">
        <v>3938</v>
      </c>
      <c r="B1967" t="s">
        <v>13</v>
      </c>
      <c r="C1967" t="s">
        <v>14</v>
      </c>
      <c r="D1967" t="s">
        <v>15</v>
      </c>
      <c r="E1967">
        <v>8</v>
      </c>
      <c r="F1967">
        <v>1</v>
      </c>
      <c r="G1967">
        <v>2823.65</v>
      </c>
      <c r="I1967">
        <v>0</v>
      </c>
      <c r="K1967" t="s">
        <v>17</v>
      </c>
      <c r="L1967" t="s">
        <v>43</v>
      </c>
      <c r="M1967">
        <v>1933.98</v>
      </c>
    </row>
    <row r="1968" spans="1:13">
      <c r="A1968">
        <v>3946</v>
      </c>
      <c r="B1968" t="s">
        <v>35</v>
      </c>
      <c r="C1968" t="s">
        <v>14</v>
      </c>
      <c r="D1968" t="s">
        <v>15</v>
      </c>
      <c r="F1968">
        <v>-1</v>
      </c>
      <c r="I1968">
        <v>0</v>
      </c>
      <c r="J1968" s="1">
        <v>45527</v>
      </c>
      <c r="K1968" t="s">
        <v>22</v>
      </c>
      <c r="L1968" t="s">
        <v>43</v>
      </c>
      <c r="M1968">
        <v>3250.78</v>
      </c>
    </row>
    <row r="1969" spans="1:13">
      <c r="A1969">
        <v>3947</v>
      </c>
      <c r="B1969" t="s">
        <v>35</v>
      </c>
      <c r="C1969" t="s">
        <v>14</v>
      </c>
      <c r="D1969" t="s">
        <v>15</v>
      </c>
      <c r="F1969">
        <v>2</v>
      </c>
      <c r="I1969">
        <v>0</v>
      </c>
      <c r="J1969" s="1">
        <v>45502</v>
      </c>
      <c r="K1969" t="s">
        <v>22</v>
      </c>
      <c r="L1969" t="s">
        <v>43</v>
      </c>
      <c r="M1969">
        <v>3354.76</v>
      </c>
    </row>
    <row r="1970" spans="1:13">
      <c r="A1970">
        <v>3955</v>
      </c>
      <c r="B1970" t="s">
        <v>13</v>
      </c>
      <c r="C1970" t="s">
        <v>14</v>
      </c>
      <c r="D1970" t="s">
        <v>15</v>
      </c>
      <c r="E1970" t="s">
        <v>32</v>
      </c>
      <c r="F1970">
        <v>3</v>
      </c>
      <c r="I1970">
        <v>0</v>
      </c>
      <c r="J1970" s="1">
        <v>45673</v>
      </c>
      <c r="K1970" t="s">
        <v>22</v>
      </c>
      <c r="L1970" t="s">
        <v>29</v>
      </c>
      <c r="M1970">
        <v>1798.76</v>
      </c>
    </row>
    <row r="1971" spans="1:13">
      <c r="A1971">
        <v>3976</v>
      </c>
      <c r="B1971" t="s">
        <v>35</v>
      </c>
      <c r="C1971" t="s">
        <v>14</v>
      </c>
      <c r="D1971" t="s">
        <v>15</v>
      </c>
      <c r="E1971" t="s">
        <v>28</v>
      </c>
      <c r="F1971">
        <v>4</v>
      </c>
      <c r="G1971">
        <v>7534.51</v>
      </c>
      <c r="H1971">
        <v>1.05</v>
      </c>
      <c r="I1971">
        <v>-1506.9</v>
      </c>
      <c r="J1971" s="1">
        <v>45638</v>
      </c>
      <c r="K1971" t="s">
        <v>22</v>
      </c>
      <c r="L1971" t="s">
        <v>33</v>
      </c>
      <c r="M1971">
        <v>778.13</v>
      </c>
    </row>
    <row r="1972" spans="1:13">
      <c r="A1972">
        <v>3980</v>
      </c>
      <c r="B1972" t="s">
        <v>35</v>
      </c>
      <c r="C1972" t="s">
        <v>14</v>
      </c>
      <c r="D1972" t="s">
        <v>15</v>
      </c>
      <c r="E1972">
        <v>10</v>
      </c>
      <c r="I1972">
        <v>0</v>
      </c>
      <c r="J1972" s="1">
        <v>45845</v>
      </c>
      <c r="K1972" t="s">
        <v>22</v>
      </c>
      <c r="L1972" t="s">
        <v>40</v>
      </c>
      <c r="M1972">
        <v>-223.3</v>
      </c>
    </row>
    <row r="1973" spans="1:13">
      <c r="A1973">
        <v>3984</v>
      </c>
      <c r="B1973" t="s">
        <v>19</v>
      </c>
      <c r="C1973" t="s">
        <v>14</v>
      </c>
      <c r="D1973" t="s">
        <v>15</v>
      </c>
      <c r="F1973">
        <v>4</v>
      </c>
      <c r="I1973">
        <v>0</v>
      </c>
      <c r="K1973" t="s">
        <v>22</v>
      </c>
      <c r="L1973" t="s">
        <v>29</v>
      </c>
      <c r="M1973">
        <v>486.8</v>
      </c>
    </row>
    <row r="1974" spans="1:13">
      <c r="A1974">
        <v>4077</v>
      </c>
      <c r="B1974" t="s">
        <v>35</v>
      </c>
      <c r="C1974" t="s">
        <v>14</v>
      </c>
      <c r="D1974" t="s">
        <v>15</v>
      </c>
      <c r="G1974">
        <v>9261.43</v>
      </c>
      <c r="I1974">
        <v>0</v>
      </c>
      <c r="K1974" t="s">
        <v>17</v>
      </c>
      <c r="L1974" t="s">
        <v>25</v>
      </c>
      <c r="M1974">
        <v>361.16</v>
      </c>
    </row>
    <row r="1975" spans="1:13">
      <c r="A1975">
        <v>4109</v>
      </c>
      <c r="B1975" t="s">
        <v>13</v>
      </c>
      <c r="C1975" t="s">
        <v>14</v>
      </c>
      <c r="D1975" t="s">
        <v>15</v>
      </c>
      <c r="E1975">
        <v>12</v>
      </c>
      <c r="G1975">
        <v>9731.83</v>
      </c>
      <c r="I1975">
        <v>0</v>
      </c>
      <c r="J1975" s="1">
        <v>45625</v>
      </c>
      <c r="K1975" t="s">
        <v>17</v>
      </c>
      <c r="L1975" t="s">
        <v>25</v>
      </c>
      <c r="M1975">
        <v>-675.88</v>
      </c>
    </row>
    <row r="1976" spans="1:13">
      <c r="A1976">
        <v>4126</v>
      </c>
      <c r="B1976" t="s">
        <v>19</v>
      </c>
      <c r="C1976" t="s">
        <v>14</v>
      </c>
      <c r="D1976" t="s">
        <v>15</v>
      </c>
      <c r="E1976">
        <v>10</v>
      </c>
      <c r="I1976">
        <v>0</v>
      </c>
      <c r="J1976" s="1">
        <v>45858</v>
      </c>
      <c r="K1976" t="s">
        <v>22</v>
      </c>
      <c r="L1976" t="s">
        <v>33</v>
      </c>
      <c r="M1976">
        <v>1345.61</v>
      </c>
    </row>
    <row r="1977" spans="1:13">
      <c r="A1977">
        <v>4135</v>
      </c>
      <c r="B1977" t="s">
        <v>35</v>
      </c>
      <c r="C1977" t="s">
        <v>14</v>
      </c>
      <c r="D1977" t="s">
        <v>15</v>
      </c>
      <c r="F1977">
        <v>2</v>
      </c>
      <c r="G1977">
        <v>3860.5</v>
      </c>
      <c r="I1977">
        <v>0</v>
      </c>
      <c r="J1977" s="1">
        <v>45579</v>
      </c>
      <c r="K1977" t="s">
        <v>22</v>
      </c>
      <c r="L1977" t="s">
        <v>33</v>
      </c>
      <c r="M1977">
        <v>1756.3</v>
      </c>
    </row>
    <row r="1978" spans="1:13">
      <c r="A1978">
        <v>4149</v>
      </c>
      <c r="B1978" t="s">
        <v>19</v>
      </c>
      <c r="C1978" t="s">
        <v>14</v>
      </c>
      <c r="D1978" t="s">
        <v>15</v>
      </c>
      <c r="E1978">
        <v>10</v>
      </c>
      <c r="F1978">
        <v>4</v>
      </c>
      <c r="G1978">
        <v>5716.52</v>
      </c>
      <c r="I1978">
        <v>0</v>
      </c>
      <c r="J1978" s="1">
        <v>45549</v>
      </c>
      <c r="K1978" t="s">
        <v>22</v>
      </c>
      <c r="L1978" t="s">
        <v>29</v>
      </c>
      <c r="M1978">
        <v>274.76</v>
      </c>
    </row>
    <row r="1979" spans="1:13">
      <c r="A1979">
        <v>4162</v>
      </c>
      <c r="B1979" t="s">
        <v>35</v>
      </c>
      <c r="C1979" t="s">
        <v>14</v>
      </c>
      <c r="D1979" t="s">
        <v>15</v>
      </c>
      <c r="E1979" t="s">
        <v>32</v>
      </c>
      <c r="F1979">
        <v>1</v>
      </c>
      <c r="G1979">
        <v>3782.59</v>
      </c>
      <c r="I1979">
        <v>0</v>
      </c>
      <c r="K1979" t="s">
        <v>17</v>
      </c>
      <c r="L1979" t="s">
        <v>29</v>
      </c>
      <c r="M1979">
        <v>1401.88</v>
      </c>
    </row>
    <row r="1980" spans="1:13">
      <c r="A1980">
        <v>4163</v>
      </c>
      <c r="B1980" t="s">
        <v>35</v>
      </c>
      <c r="C1980" t="s">
        <v>14</v>
      </c>
      <c r="D1980" t="s">
        <v>15</v>
      </c>
      <c r="E1980" t="s">
        <v>28</v>
      </c>
      <c r="I1980">
        <v>0</v>
      </c>
      <c r="J1980" s="1">
        <v>45547</v>
      </c>
      <c r="K1980" t="s">
        <v>22</v>
      </c>
      <c r="L1980" t="s">
        <v>23</v>
      </c>
      <c r="M1980">
        <v>1942.39</v>
      </c>
    </row>
    <row r="1981" spans="1:13">
      <c r="A1981">
        <v>4165</v>
      </c>
      <c r="B1981" t="s">
        <v>19</v>
      </c>
      <c r="C1981" t="s">
        <v>14</v>
      </c>
      <c r="D1981" t="s">
        <v>15</v>
      </c>
      <c r="E1981" t="s">
        <v>32</v>
      </c>
      <c r="F1981">
        <v>1</v>
      </c>
      <c r="H1981">
        <v>0.26</v>
      </c>
      <c r="I1981">
        <v>0</v>
      </c>
      <c r="J1981" s="1">
        <v>45616</v>
      </c>
      <c r="K1981" t="s">
        <v>17</v>
      </c>
      <c r="L1981" t="s">
        <v>36</v>
      </c>
      <c r="M1981">
        <v>2194.38</v>
      </c>
    </row>
    <row r="1982" spans="1:13">
      <c r="A1982">
        <v>4202</v>
      </c>
      <c r="B1982" t="s">
        <v>35</v>
      </c>
      <c r="C1982" t="s">
        <v>14</v>
      </c>
      <c r="D1982" t="s">
        <v>15</v>
      </c>
      <c r="E1982" t="s">
        <v>28</v>
      </c>
      <c r="F1982">
        <v>4</v>
      </c>
      <c r="G1982">
        <v>4996.25</v>
      </c>
      <c r="I1982">
        <v>0</v>
      </c>
      <c r="J1982" s="1">
        <v>45793</v>
      </c>
      <c r="K1982" t="s">
        <v>17</v>
      </c>
      <c r="L1982" t="s">
        <v>29</v>
      </c>
      <c r="M1982">
        <v>299.85000000000002</v>
      </c>
    </row>
    <row r="1983" spans="1:13">
      <c r="A1983">
        <v>4210</v>
      </c>
      <c r="B1983" t="s">
        <v>13</v>
      </c>
      <c r="C1983" t="s">
        <v>14</v>
      </c>
      <c r="D1983" t="s">
        <v>15</v>
      </c>
      <c r="E1983" t="s">
        <v>16</v>
      </c>
      <c r="F1983">
        <v>3</v>
      </c>
      <c r="I1983">
        <v>0</v>
      </c>
      <c r="K1983" t="s">
        <v>22</v>
      </c>
      <c r="L1983" t="s">
        <v>25</v>
      </c>
      <c r="M1983">
        <v>2738.04</v>
      </c>
    </row>
    <row r="1984" spans="1:13">
      <c r="A1984">
        <v>4214</v>
      </c>
      <c r="B1984" t="s">
        <v>35</v>
      </c>
      <c r="C1984" t="s">
        <v>14</v>
      </c>
      <c r="D1984" t="s">
        <v>15</v>
      </c>
      <c r="H1984">
        <v>0</v>
      </c>
      <c r="I1984">
        <v>0</v>
      </c>
      <c r="J1984" s="1">
        <v>45604</v>
      </c>
      <c r="K1984" t="s">
        <v>22</v>
      </c>
      <c r="L1984" t="s">
        <v>29</v>
      </c>
      <c r="M1984">
        <v>1393.11</v>
      </c>
    </row>
    <row r="1985" spans="1:13">
      <c r="A1985">
        <v>4228</v>
      </c>
      <c r="B1985" t="s">
        <v>13</v>
      </c>
      <c r="C1985" t="s">
        <v>14</v>
      </c>
      <c r="D1985" t="s">
        <v>15</v>
      </c>
      <c r="E1985" t="s">
        <v>28</v>
      </c>
      <c r="F1985">
        <v>3</v>
      </c>
      <c r="I1985">
        <v>0</v>
      </c>
      <c r="J1985" s="1">
        <v>45789</v>
      </c>
      <c r="K1985" t="s">
        <v>22</v>
      </c>
      <c r="L1985" t="s">
        <v>43</v>
      </c>
      <c r="M1985">
        <v>-448.12</v>
      </c>
    </row>
    <row r="1986" spans="1:13">
      <c r="A1986">
        <v>4252</v>
      </c>
      <c r="B1986" t="s">
        <v>13</v>
      </c>
      <c r="C1986" t="s">
        <v>14</v>
      </c>
      <c r="D1986" t="s">
        <v>15</v>
      </c>
      <c r="E1986" t="s">
        <v>28</v>
      </c>
      <c r="H1986">
        <v>1</v>
      </c>
      <c r="I1986">
        <v>0</v>
      </c>
      <c r="J1986" s="1">
        <v>45451</v>
      </c>
      <c r="K1986" t="s">
        <v>17</v>
      </c>
      <c r="L1986" t="s">
        <v>40</v>
      </c>
      <c r="M1986">
        <v>2633.21</v>
      </c>
    </row>
    <row r="1987" spans="1:13">
      <c r="A1987">
        <v>4307</v>
      </c>
      <c r="B1987" t="s">
        <v>19</v>
      </c>
      <c r="C1987" t="s">
        <v>14</v>
      </c>
      <c r="D1987" t="s">
        <v>15</v>
      </c>
      <c r="E1987">
        <v>7</v>
      </c>
      <c r="G1987">
        <v>6767.5</v>
      </c>
      <c r="I1987">
        <v>0</v>
      </c>
      <c r="K1987" t="s">
        <v>22</v>
      </c>
      <c r="L1987" t="s">
        <v>33</v>
      </c>
      <c r="M1987">
        <v>1311.71</v>
      </c>
    </row>
    <row r="1988" spans="1:13">
      <c r="A1988">
        <v>4311</v>
      </c>
      <c r="B1988" t="s">
        <v>35</v>
      </c>
      <c r="C1988" t="s">
        <v>14</v>
      </c>
      <c r="D1988" t="s">
        <v>15</v>
      </c>
      <c r="E1988" t="s">
        <v>28</v>
      </c>
      <c r="F1988">
        <v>3</v>
      </c>
      <c r="H1988">
        <v>0.46</v>
      </c>
      <c r="I1988">
        <v>0</v>
      </c>
      <c r="J1988" s="1">
        <v>45154</v>
      </c>
      <c r="K1988" t="s">
        <v>22</v>
      </c>
      <c r="L1988" t="s">
        <v>18</v>
      </c>
      <c r="M1988">
        <v>2595.5100000000002</v>
      </c>
    </row>
    <row r="1989" spans="1:13">
      <c r="A1989">
        <v>4312</v>
      </c>
      <c r="B1989" t="s">
        <v>13</v>
      </c>
      <c r="C1989" t="s">
        <v>14</v>
      </c>
      <c r="D1989" t="s">
        <v>15</v>
      </c>
      <c r="G1989">
        <v>7889.36</v>
      </c>
      <c r="I1989">
        <v>0</v>
      </c>
      <c r="K1989" t="s">
        <v>17</v>
      </c>
      <c r="L1989" t="s">
        <v>33</v>
      </c>
      <c r="M1989">
        <v>521.96</v>
      </c>
    </row>
    <row r="1990" spans="1:13">
      <c r="A1990">
        <v>2027</v>
      </c>
      <c r="B1990" t="s">
        <v>35</v>
      </c>
      <c r="C1990" t="s">
        <v>14</v>
      </c>
      <c r="D1990" t="s">
        <v>15</v>
      </c>
      <c r="E1990" t="s">
        <v>28</v>
      </c>
      <c r="F1990">
        <v>0</v>
      </c>
      <c r="H1990">
        <v>0.08</v>
      </c>
      <c r="I1990">
        <v>0</v>
      </c>
      <c r="J1990" s="1">
        <v>45610</v>
      </c>
      <c r="K1990" t="s">
        <v>22</v>
      </c>
      <c r="L1990" t="s">
        <v>43</v>
      </c>
      <c r="M1990">
        <v>126.1</v>
      </c>
    </row>
    <row r="1991" spans="1:13">
      <c r="A1991">
        <v>4320</v>
      </c>
      <c r="B1991" t="s">
        <v>19</v>
      </c>
      <c r="C1991" t="s">
        <v>14</v>
      </c>
      <c r="D1991" t="s">
        <v>15</v>
      </c>
      <c r="E1991">
        <v>11</v>
      </c>
      <c r="I1991">
        <v>0</v>
      </c>
      <c r="J1991" s="1">
        <v>45562</v>
      </c>
      <c r="K1991" t="s">
        <v>17</v>
      </c>
      <c r="L1991" t="s">
        <v>33</v>
      </c>
      <c r="M1991">
        <v>1848.29</v>
      </c>
    </row>
    <row r="1992" spans="1:13">
      <c r="A1992">
        <v>4327</v>
      </c>
      <c r="B1992" t="s">
        <v>35</v>
      </c>
      <c r="C1992" t="s">
        <v>14</v>
      </c>
      <c r="D1992" t="s">
        <v>15</v>
      </c>
      <c r="F1992">
        <v>-1</v>
      </c>
      <c r="G1992">
        <v>6348.4</v>
      </c>
      <c r="I1992">
        <v>0</v>
      </c>
      <c r="J1992" s="1">
        <v>45641</v>
      </c>
      <c r="K1992" t="s">
        <v>22</v>
      </c>
      <c r="L1992" t="s">
        <v>29</v>
      </c>
      <c r="M1992">
        <v>1249.1500000000001</v>
      </c>
    </row>
    <row r="1993" spans="1:13">
      <c r="A1993">
        <v>4331</v>
      </c>
      <c r="B1993" t="s">
        <v>19</v>
      </c>
      <c r="C1993" t="s">
        <v>14</v>
      </c>
      <c r="D1993" t="s">
        <v>15</v>
      </c>
      <c r="F1993">
        <v>2</v>
      </c>
      <c r="G1993">
        <v>4574.53</v>
      </c>
      <c r="H1993">
        <v>0.04</v>
      </c>
      <c r="I1993">
        <v>8783.1</v>
      </c>
      <c r="J1993" s="1">
        <v>45660</v>
      </c>
      <c r="K1993" t="s">
        <v>22</v>
      </c>
      <c r="L1993" t="s">
        <v>43</v>
      </c>
      <c r="M1993">
        <v>3534.47</v>
      </c>
    </row>
    <row r="1994" spans="1:13">
      <c r="A1994">
        <v>4366</v>
      </c>
      <c r="B1994" t="s">
        <v>13</v>
      </c>
      <c r="C1994" t="s">
        <v>14</v>
      </c>
      <c r="D1994" t="s">
        <v>15</v>
      </c>
      <c r="E1994" t="s">
        <v>28</v>
      </c>
      <c r="G1994">
        <v>2572.92</v>
      </c>
      <c r="I1994">
        <v>0</v>
      </c>
      <c r="J1994" s="1">
        <v>45704</v>
      </c>
      <c r="K1994" t="s">
        <v>22</v>
      </c>
      <c r="L1994" t="s">
        <v>43</v>
      </c>
      <c r="M1994">
        <v>714.82</v>
      </c>
    </row>
    <row r="1995" spans="1:13">
      <c r="A1995">
        <v>4369</v>
      </c>
      <c r="B1995" t="s">
        <v>19</v>
      </c>
      <c r="C1995" t="s">
        <v>14</v>
      </c>
      <c r="D1995" t="s">
        <v>15</v>
      </c>
      <c r="E1995" t="s">
        <v>28</v>
      </c>
      <c r="I1995">
        <v>0</v>
      </c>
      <c r="K1995" t="s">
        <v>17</v>
      </c>
      <c r="L1995" t="s">
        <v>23</v>
      </c>
      <c r="M1995">
        <v>1525.91</v>
      </c>
    </row>
    <row r="1996" spans="1:13">
      <c r="A1996">
        <v>4436</v>
      </c>
      <c r="B1996" t="s">
        <v>35</v>
      </c>
      <c r="C1996" t="s">
        <v>14</v>
      </c>
      <c r="D1996" t="s">
        <v>15</v>
      </c>
      <c r="E1996" t="s">
        <v>16</v>
      </c>
      <c r="F1996">
        <v>4</v>
      </c>
      <c r="G1996">
        <v>2720.7</v>
      </c>
      <c r="I1996">
        <v>0</v>
      </c>
      <c r="J1996" s="1">
        <v>45755</v>
      </c>
      <c r="K1996" t="s">
        <v>17</v>
      </c>
      <c r="L1996" t="s">
        <v>29</v>
      </c>
      <c r="M1996">
        <v>-818.53</v>
      </c>
    </row>
    <row r="1997" spans="1:13">
      <c r="A1997">
        <v>4459</v>
      </c>
      <c r="B1997" t="s">
        <v>35</v>
      </c>
      <c r="C1997" t="s">
        <v>14</v>
      </c>
      <c r="D1997" t="s">
        <v>15</v>
      </c>
      <c r="F1997">
        <v>-1</v>
      </c>
      <c r="H1997">
        <v>0.59</v>
      </c>
      <c r="I1997">
        <v>0</v>
      </c>
      <c r="K1997" t="s">
        <v>17</v>
      </c>
      <c r="L1997" t="s">
        <v>43</v>
      </c>
      <c r="M1997">
        <v>3055.56</v>
      </c>
    </row>
    <row r="1998" spans="1:13">
      <c r="A1998">
        <v>4480</v>
      </c>
      <c r="B1998" t="s">
        <v>35</v>
      </c>
      <c r="C1998" t="s">
        <v>14</v>
      </c>
      <c r="D1998" t="s">
        <v>15</v>
      </c>
      <c r="E1998">
        <v>7</v>
      </c>
      <c r="H1998">
        <v>0.61</v>
      </c>
      <c r="I1998">
        <v>0</v>
      </c>
      <c r="J1998" s="1">
        <v>45782</v>
      </c>
      <c r="K1998" t="s">
        <v>22</v>
      </c>
      <c r="L1998" t="s">
        <v>37</v>
      </c>
      <c r="M1998">
        <v>1920.5</v>
      </c>
    </row>
    <row r="1999" spans="1:13">
      <c r="A1999">
        <v>2001</v>
      </c>
      <c r="B1999" t="s">
        <v>19</v>
      </c>
      <c r="C1999" t="s">
        <v>20</v>
      </c>
      <c r="D1999" t="s">
        <v>21</v>
      </c>
      <c r="E1999" t="s">
        <v>16</v>
      </c>
      <c r="F1999">
        <v>3</v>
      </c>
      <c r="G1999">
        <v>4957.93</v>
      </c>
      <c r="I1999">
        <v>0</v>
      </c>
      <c r="J1999" s="1">
        <v>45482</v>
      </c>
      <c r="K1999" t="s">
        <v>22</v>
      </c>
      <c r="L1999" t="s">
        <v>23</v>
      </c>
      <c r="M1999">
        <v>-112.53</v>
      </c>
    </row>
    <row r="2000" spans="1:13">
      <c r="A2000">
        <v>2020</v>
      </c>
      <c r="B2000" t="s">
        <v>13</v>
      </c>
      <c r="C2000" t="s">
        <v>20</v>
      </c>
      <c r="D2000" t="s">
        <v>21</v>
      </c>
      <c r="E2000" t="s">
        <v>28</v>
      </c>
      <c r="F2000">
        <v>-1</v>
      </c>
      <c r="H2000">
        <v>0.67</v>
      </c>
      <c r="I2000">
        <v>0</v>
      </c>
      <c r="J2000" s="1">
        <v>45744</v>
      </c>
      <c r="K2000" t="s">
        <v>22</v>
      </c>
      <c r="L2000" t="s">
        <v>25</v>
      </c>
      <c r="M2000">
        <v>439.96</v>
      </c>
    </row>
    <row r="2001" spans="1:13">
      <c r="A2001">
        <v>2041</v>
      </c>
      <c r="B2001" t="s">
        <v>13</v>
      </c>
      <c r="C2001" t="s">
        <v>20</v>
      </c>
      <c r="D2001" t="s">
        <v>21</v>
      </c>
      <c r="E2001">
        <v>12</v>
      </c>
      <c r="G2001">
        <v>5553.88</v>
      </c>
      <c r="I2001">
        <v>0</v>
      </c>
      <c r="J2001" s="1">
        <v>45721</v>
      </c>
      <c r="K2001" t="s">
        <v>17</v>
      </c>
      <c r="L2001" t="s">
        <v>23</v>
      </c>
      <c r="M2001">
        <v>2371.66</v>
      </c>
    </row>
    <row r="2002" spans="1:13">
      <c r="A2002">
        <v>2049</v>
      </c>
      <c r="B2002" t="s">
        <v>13</v>
      </c>
      <c r="C2002" t="s">
        <v>20</v>
      </c>
      <c r="D2002" t="s">
        <v>21</v>
      </c>
      <c r="E2002" t="s">
        <v>28</v>
      </c>
      <c r="F2002">
        <v>1</v>
      </c>
      <c r="G2002">
        <v>7767.2</v>
      </c>
      <c r="I2002">
        <v>0</v>
      </c>
      <c r="K2002" t="s">
        <v>22</v>
      </c>
      <c r="L2002" t="s">
        <v>29</v>
      </c>
      <c r="M2002">
        <v>311.48</v>
      </c>
    </row>
    <row r="2003" spans="1:13">
      <c r="A2003">
        <v>2125</v>
      </c>
      <c r="B2003" t="s">
        <v>19</v>
      </c>
      <c r="C2003" t="s">
        <v>20</v>
      </c>
      <c r="D2003" t="s">
        <v>21</v>
      </c>
      <c r="E2003" t="s">
        <v>16</v>
      </c>
      <c r="I2003">
        <v>0</v>
      </c>
      <c r="J2003" s="1">
        <v>45636</v>
      </c>
      <c r="K2003" t="s">
        <v>22</v>
      </c>
      <c r="L2003" t="s">
        <v>37</v>
      </c>
      <c r="M2003">
        <v>1051.22</v>
      </c>
    </row>
    <row r="2004" spans="1:13">
      <c r="A2004">
        <v>2141</v>
      </c>
      <c r="B2004" t="s">
        <v>13</v>
      </c>
      <c r="C2004" t="s">
        <v>20</v>
      </c>
      <c r="D2004" t="s">
        <v>21</v>
      </c>
      <c r="H2004">
        <v>1.1000000000000001</v>
      </c>
      <c r="I2004">
        <v>0</v>
      </c>
      <c r="J2004" s="1">
        <v>45252</v>
      </c>
      <c r="K2004" t="s">
        <v>22</v>
      </c>
      <c r="L2004" t="s">
        <v>43</v>
      </c>
      <c r="M2004">
        <v>-1032.47</v>
      </c>
    </row>
    <row r="2005" spans="1:13">
      <c r="A2005">
        <v>2151</v>
      </c>
      <c r="B2005" t="s">
        <v>13</v>
      </c>
      <c r="C2005" t="s">
        <v>20</v>
      </c>
      <c r="D2005" t="s">
        <v>21</v>
      </c>
      <c r="E2005" t="s">
        <v>28</v>
      </c>
      <c r="F2005">
        <v>4</v>
      </c>
      <c r="G2005">
        <v>5619.75</v>
      </c>
      <c r="I2005">
        <v>0</v>
      </c>
      <c r="J2005" s="1">
        <v>45804</v>
      </c>
      <c r="K2005" t="s">
        <v>17</v>
      </c>
      <c r="L2005" t="s">
        <v>18</v>
      </c>
      <c r="M2005">
        <v>2000.85</v>
      </c>
    </row>
    <row r="2006" spans="1:13">
      <c r="A2006">
        <v>2156</v>
      </c>
      <c r="B2006" t="s">
        <v>35</v>
      </c>
      <c r="C2006" t="s">
        <v>20</v>
      </c>
      <c r="D2006" t="s">
        <v>21</v>
      </c>
      <c r="E2006" t="s">
        <v>16</v>
      </c>
      <c r="F2006">
        <v>0</v>
      </c>
      <c r="I2006">
        <v>0</v>
      </c>
      <c r="J2006" s="1">
        <v>45535</v>
      </c>
      <c r="K2006" t="s">
        <v>17</v>
      </c>
      <c r="L2006" t="s">
        <v>29</v>
      </c>
      <c r="M2006">
        <v>-286.07</v>
      </c>
    </row>
    <row r="2007" spans="1:13">
      <c r="A2007">
        <v>2241</v>
      </c>
      <c r="B2007" t="s">
        <v>19</v>
      </c>
      <c r="C2007" t="s">
        <v>20</v>
      </c>
      <c r="D2007" t="s">
        <v>21</v>
      </c>
      <c r="E2007">
        <v>12</v>
      </c>
      <c r="G2007">
        <v>9662.0400000000009</v>
      </c>
      <c r="I2007">
        <v>0</v>
      </c>
      <c r="J2007" s="1">
        <v>45707</v>
      </c>
      <c r="K2007" t="s">
        <v>17</v>
      </c>
      <c r="L2007" t="s">
        <v>40</v>
      </c>
      <c r="M2007">
        <v>-233.74</v>
      </c>
    </row>
    <row r="2008" spans="1:13">
      <c r="A2008">
        <v>2349</v>
      </c>
      <c r="B2008" t="s">
        <v>13</v>
      </c>
      <c r="C2008" t="s">
        <v>20</v>
      </c>
      <c r="D2008" t="s">
        <v>21</v>
      </c>
      <c r="E2008">
        <v>10</v>
      </c>
      <c r="F2008">
        <v>3</v>
      </c>
      <c r="I2008">
        <v>0</v>
      </c>
      <c r="J2008" s="1">
        <v>45224</v>
      </c>
      <c r="K2008" t="s">
        <v>17</v>
      </c>
      <c r="L2008" t="s">
        <v>33</v>
      </c>
      <c r="M2008">
        <v>-902.62</v>
      </c>
    </row>
    <row r="2009" spans="1:13">
      <c r="A2009">
        <v>2422</v>
      </c>
      <c r="B2009" t="s">
        <v>13</v>
      </c>
      <c r="C2009" t="s">
        <v>20</v>
      </c>
      <c r="D2009" t="s">
        <v>21</v>
      </c>
      <c r="F2009">
        <v>4</v>
      </c>
      <c r="I2009">
        <v>0</v>
      </c>
      <c r="J2009" s="1">
        <v>45496</v>
      </c>
      <c r="K2009" t="s">
        <v>22</v>
      </c>
      <c r="L2009" t="s">
        <v>25</v>
      </c>
      <c r="M2009">
        <v>3044.66</v>
      </c>
    </row>
    <row r="2010" spans="1:13">
      <c r="A2010">
        <v>2430</v>
      </c>
      <c r="B2010" t="s">
        <v>19</v>
      </c>
      <c r="C2010" t="s">
        <v>20</v>
      </c>
      <c r="D2010" t="s">
        <v>21</v>
      </c>
      <c r="E2010">
        <v>12</v>
      </c>
      <c r="F2010">
        <v>3</v>
      </c>
      <c r="H2010">
        <v>0.1</v>
      </c>
      <c r="I2010">
        <v>0</v>
      </c>
      <c r="J2010" s="1">
        <v>45847</v>
      </c>
      <c r="K2010" t="s">
        <v>17</v>
      </c>
      <c r="L2010" t="s">
        <v>29</v>
      </c>
      <c r="M2010">
        <v>215.3</v>
      </c>
    </row>
    <row r="2011" spans="1:13">
      <c r="A2011">
        <v>2442</v>
      </c>
      <c r="B2011" t="s">
        <v>35</v>
      </c>
      <c r="C2011" t="s">
        <v>20</v>
      </c>
      <c r="D2011" t="s">
        <v>21</v>
      </c>
      <c r="E2011" t="s">
        <v>28</v>
      </c>
      <c r="H2011">
        <v>0.04</v>
      </c>
      <c r="I2011">
        <v>0</v>
      </c>
      <c r="J2011" s="1">
        <v>45683</v>
      </c>
      <c r="K2011" t="s">
        <v>17</v>
      </c>
      <c r="L2011" t="s">
        <v>25</v>
      </c>
      <c r="M2011">
        <v>3083.26</v>
      </c>
    </row>
    <row r="2012" spans="1:13">
      <c r="A2012">
        <v>2454</v>
      </c>
      <c r="B2012" t="s">
        <v>19</v>
      </c>
      <c r="C2012" t="s">
        <v>20</v>
      </c>
      <c r="D2012" t="s">
        <v>21</v>
      </c>
      <c r="E2012" t="s">
        <v>32</v>
      </c>
      <c r="H2012">
        <v>0.19</v>
      </c>
      <c r="I2012">
        <v>0</v>
      </c>
      <c r="J2012" s="1">
        <v>45713</v>
      </c>
      <c r="K2012" t="s">
        <v>17</v>
      </c>
      <c r="L2012" t="s">
        <v>36</v>
      </c>
      <c r="M2012">
        <v>3100.44</v>
      </c>
    </row>
    <row r="2013" spans="1:13">
      <c r="A2013">
        <v>2532</v>
      </c>
      <c r="B2013" t="s">
        <v>35</v>
      </c>
      <c r="C2013" t="s">
        <v>20</v>
      </c>
      <c r="D2013" t="s">
        <v>21</v>
      </c>
      <c r="E2013" t="s">
        <v>28</v>
      </c>
      <c r="I2013">
        <v>0</v>
      </c>
      <c r="J2013" s="1">
        <v>45764</v>
      </c>
      <c r="K2013" t="s">
        <v>22</v>
      </c>
      <c r="L2013" t="s">
        <v>36</v>
      </c>
      <c r="M2013">
        <v>72.78</v>
      </c>
    </row>
    <row r="2014" spans="1:13">
      <c r="A2014">
        <v>2535</v>
      </c>
      <c r="B2014" t="s">
        <v>35</v>
      </c>
      <c r="C2014" t="s">
        <v>20</v>
      </c>
      <c r="D2014" t="s">
        <v>21</v>
      </c>
      <c r="E2014" t="s">
        <v>32</v>
      </c>
      <c r="F2014">
        <v>2</v>
      </c>
      <c r="G2014">
        <v>2786.84</v>
      </c>
      <c r="H2014">
        <v>0.21</v>
      </c>
      <c r="I2014">
        <v>4403.21</v>
      </c>
      <c r="J2014" s="1">
        <v>45682</v>
      </c>
      <c r="K2014" t="s">
        <v>17</v>
      </c>
      <c r="L2014" t="s">
        <v>25</v>
      </c>
      <c r="M2014">
        <v>3345.36</v>
      </c>
    </row>
    <row r="2015" spans="1:13">
      <c r="A2015">
        <v>2561</v>
      </c>
      <c r="B2015" t="s">
        <v>19</v>
      </c>
      <c r="C2015" t="s">
        <v>20</v>
      </c>
      <c r="D2015" t="s">
        <v>21</v>
      </c>
      <c r="E2015" t="s">
        <v>32</v>
      </c>
      <c r="G2015">
        <v>3642.21</v>
      </c>
      <c r="I2015">
        <v>0</v>
      </c>
      <c r="J2015" s="1">
        <v>45376</v>
      </c>
      <c r="K2015" t="s">
        <v>17</v>
      </c>
      <c r="L2015" t="s">
        <v>18</v>
      </c>
      <c r="M2015">
        <v>3900.7</v>
      </c>
    </row>
    <row r="2016" spans="1:13">
      <c r="A2016">
        <v>2574</v>
      </c>
      <c r="B2016" t="s">
        <v>19</v>
      </c>
      <c r="C2016" t="s">
        <v>20</v>
      </c>
      <c r="D2016" t="s">
        <v>21</v>
      </c>
      <c r="G2016">
        <v>3502.97</v>
      </c>
      <c r="I2016">
        <v>0</v>
      </c>
      <c r="J2016" s="1">
        <v>45554</v>
      </c>
      <c r="K2016" t="s">
        <v>22</v>
      </c>
      <c r="L2016" t="s">
        <v>33</v>
      </c>
      <c r="M2016">
        <v>-542.87</v>
      </c>
    </row>
    <row r="2017" spans="1:13">
      <c r="A2017">
        <v>2583</v>
      </c>
      <c r="B2017" t="s">
        <v>35</v>
      </c>
      <c r="C2017" t="s">
        <v>20</v>
      </c>
      <c r="D2017" t="s">
        <v>21</v>
      </c>
      <c r="E2017" t="s">
        <v>16</v>
      </c>
      <c r="I2017">
        <v>0</v>
      </c>
      <c r="J2017" s="1">
        <v>45538</v>
      </c>
      <c r="K2017" t="s">
        <v>22</v>
      </c>
      <c r="L2017" t="s">
        <v>25</v>
      </c>
      <c r="M2017">
        <v>3051.16</v>
      </c>
    </row>
    <row r="2018" spans="1:13">
      <c r="A2018">
        <v>2601</v>
      </c>
      <c r="B2018" t="s">
        <v>19</v>
      </c>
      <c r="C2018" t="s">
        <v>20</v>
      </c>
      <c r="D2018" t="s">
        <v>21</v>
      </c>
      <c r="E2018" t="s">
        <v>32</v>
      </c>
      <c r="F2018">
        <v>1</v>
      </c>
      <c r="I2018">
        <v>0</v>
      </c>
      <c r="J2018" s="1">
        <v>45562</v>
      </c>
      <c r="K2018" t="s">
        <v>22</v>
      </c>
      <c r="L2018" t="s">
        <v>33</v>
      </c>
      <c r="M2018">
        <v>3739.4</v>
      </c>
    </row>
    <row r="2019" spans="1:13">
      <c r="A2019">
        <v>2654</v>
      </c>
      <c r="B2019" t="s">
        <v>13</v>
      </c>
      <c r="C2019" t="s">
        <v>20</v>
      </c>
      <c r="D2019" t="s">
        <v>21</v>
      </c>
      <c r="E2019" t="s">
        <v>16</v>
      </c>
      <c r="I2019">
        <v>0</v>
      </c>
      <c r="J2019" s="1">
        <v>45494</v>
      </c>
      <c r="K2019" t="s">
        <v>17</v>
      </c>
      <c r="L2019" t="s">
        <v>36</v>
      </c>
      <c r="M2019">
        <v>2933.02</v>
      </c>
    </row>
    <row r="2020" spans="1:13">
      <c r="A2020">
        <v>2661</v>
      </c>
      <c r="B2020" t="s">
        <v>13</v>
      </c>
      <c r="C2020" t="s">
        <v>20</v>
      </c>
      <c r="D2020" t="s">
        <v>21</v>
      </c>
      <c r="E2020" t="s">
        <v>32</v>
      </c>
      <c r="G2020">
        <v>2006.63</v>
      </c>
      <c r="I2020">
        <v>0</v>
      </c>
      <c r="K2020" t="s">
        <v>17</v>
      </c>
      <c r="L2020" t="s">
        <v>33</v>
      </c>
      <c r="M2020">
        <v>3171.69</v>
      </c>
    </row>
    <row r="2021" spans="1:13">
      <c r="A2021">
        <v>2018</v>
      </c>
      <c r="B2021" t="s">
        <v>13</v>
      </c>
      <c r="C2021" t="s">
        <v>20</v>
      </c>
      <c r="D2021" t="s">
        <v>21</v>
      </c>
      <c r="E2021" t="s">
        <v>28</v>
      </c>
      <c r="I2021">
        <v>0</v>
      </c>
      <c r="J2021" s="1">
        <v>45703</v>
      </c>
      <c r="K2021" t="s">
        <v>22</v>
      </c>
      <c r="L2021" t="s">
        <v>18</v>
      </c>
      <c r="M2021">
        <v>-701.28</v>
      </c>
    </row>
    <row r="2022" spans="1:13">
      <c r="A2022">
        <v>2734</v>
      </c>
      <c r="B2022" t="s">
        <v>19</v>
      </c>
      <c r="C2022" t="s">
        <v>20</v>
      </c>
      <c r="D2022" t="s">
        <v>21</v>
      </c>
      <c r="F2022">
        <v>-1</v>
      </c>
      <c r="I2022">
        <v>0</v>
      </c>
      <c r="J2022" s="1">
        <v>45848</v>
      </c>
      <c r="K2022" t="s">
        <v>17</v>
      </c>
      <c r="L2022" t="s">
        <v>36</v>
      </c>
      <c r="M2022">
        <v>1229.08</v>
      </c>
    </row>
    <row r="2023" spans="1:13">
      <c r="A2023">
        <v>2736</v>
      </c>
      <c r="B2023" t="s">
        <v>35</v>
      </c>
      <c r="C2023" t="s">
        <v>20</v>
      </c>
      <c r="D2023" t="s">
        <v>21</v>
      </c>
      <c r="H2023">
        <v>0.49</v>
      </c>
      <c r="I2023">
        <v>0</v>
      </c>
      <c r="J2023" s="1">
        <v>45710</v>
      </c>
      <c r="K2023" t="s">
        <v>22</v>
      </c>
      <c r="L2023" t="s">
        <v>33</v>
      </c>
      <c r="M2023">
        <v>3042.49</v>
      </c>
    </row>
    <row r="2024" spans="1:13">
      <c r="A2024">
        <v>2747</v>
      </c>
      <c r="B2024" t="s">
        <v>35</v>
      </c>
      <c r="C2024" t="s">
        <v>20</v>
      </c>
      <c r="D2024" t="s">
        <v>21</v>
      </c>
      <c r="E2024" t="s">
        <v>32</v>
      </c>
      <c r="F2024">
        <v>4</v>
      </c>
      <c r="G2024">
        <v>2483.9699999999998</v>
      </c>
      <c r="I2024">
        <v>0</v>
      </c>
      <c r="K2024" t="s">
        <v>17</v>
      </c>
      <c r="L2024" t="s">
        <v>33</v>
      </c>
      <c r="M2024">
        <v>-609.36</v>
      </c>
    </row>
    <row r="2025" spans="1:13">
      <c r="A2025">
        <v>2770</v>
      </c>
      <c r="B2025" t="s">
        <v>35</v>
      </c>
      <c r="C2025" t="s">
        <v>20</v>
      </c>
      <c r="D2025" t="s">
        <v>21</v>
      </c>
      <c r="E2025">
        <v>9</v>
      </c>
      <c r="H2025">
        <v>0.7</v>
      </c>
      <c r="I2025">
        <v>0</v>
      </c>
      <c r="J2025" s="1">
        <v>45526</v>
      </c>
      <c r="K2025" t="s">
        <v>17</v>
      </c>
      <c r="L2025" t="s">
        <v>43</v>
      </c>
      <c r="M2025">
        <v>-1095.1199999999999</v>
      </c>
    </row>
    <row r="2026" spans="1:13">
      <c r="A2026">
        <v>2864</v>
      </c>
      <c r="B2026" t="s">
        <v>13</v>
      </c>
      <c r="C2026" t="s">
        <v>20</v>
      </c>
      <c r="D2026" t="s">
        <v>21</v>
      </c>
      <c r="F2026">
        <v>-1</v>
      </c>
      <c r="G2026">
        <v>6445.79</v>
      </c>
      <c r="H2026">
        <v>0.45</v>
      </c>
      <c r="I2026">
        <v>-3545.18</v>
      </c>
      <c r="J2026" s="1">
        <v>45739</v>
      </c>
      <c r="K2026" t="s">
        <v>17</v>
      </c>
      <c r="L2026" t="s">
        <v>18</v>
      </c>
      <c r="M2026">
        <v>1534.89</v>
      </c>
    </row>
    <row r="2027" spans="1:13">
      <c r="A2027">
        <v>2904</v>
      </c>
      <c r="B2027" t="s">
        <v>19</v>
      </c>
      <c r="C2027" t="s">
        <v>20</v>
      </c>
      <c r="D2027" t="s">
        <v>21</v>
      </c>
      <c r="E2027">
        <v>9</v>
      </c>
      <c r="F2027">
        <v>2</v>
      </c>
      <c r="G2027">
        <v>8644.67</v>
      </c>
      <c r="H2027">
        <v>0.54</v>
      </c>
      <c r="I2027">
        <v>7953.1</v>
      </c>
      <c r="J2027" s="1">
        <v>45776</v>
      </c>
      <c r="K2027" t="s">
        <v>17</v>
      </c>
      <c r="L2027" t="s">
        <v>18</v>
      </c>
      <c r="M2027">
        <v>2711.75</v>
      </c>
    </row>
    <row r="2028" spans="1:13">
      <c r="A2028">
        <v>2914</v>
      </c>
      <c r="B2028" t="s">
        <v>35</v>
      </c>
      <c r="C2028" t="s">
        <v>20</v>
      </c>
      <c r="D2028" t="s">
        <v>21</v>
      </c>
      <c r="E2028" t="s">
        <v>28</v>
      </c>
      <c r="G2028">
        <v>7603.38</v>
      </c>
      <c r="H2028">
        <v>1.25</v>
      </c>
      <c r="I2028">
        <v>0</v>
      </c>
      <c r="J2028" s="1">
        <v>45741</v>
      </c>
      <c r="K2028" t="s">
        <v>17</v>
      </c>
      <c r="L2028" t="s">
        <v>25</v>
      </c>
      <c r="M2028">
        <v>-950.86</v>
      </c>
    </row>
    <row r="2029" spans="1:13">
      <c r="A2029">
        <v>2922</v>
      </c>
      <c r="B2029" t="s">
        <v>13</v>
      </c>
      <c r="C2029" t="s">
        <v>20</v>
      </c>
      <c r="D2029" t="s">
        <v>21</v>
      </c>
      <c r="E2029" t="s">
        <v>32</v>
      </c>
      <c r="F2029">
        <v>2</v>
      </c>
      <c r="H2029">
        <v>1.2</v>
      </c>
      <c r="I2029">
        <v>0</v>
      </c>
      <c r="J2029" s="1">
        <v>45673</v>
      </c>
      <c r="K2029" t="s">
        <v>17</v>
      </c>
      <c r="L2029" t="s">
        <v>43</v>
      </c>
      <c r="M2029">
        <v>3495.67</v>
      </c>
    </row>
    <row r="2030" spans="1:13">
      <c r="A2030">
        <v>2929</v>
      </c>
      <c r="B2030" t="s">
        <v>13</v>
      </c>
      <c r="C2030" t="s">
        <v>20</v>
      </c>
      <c r="D2030" t="s">
        <v>21</v>
      </c>
      <c r="E2030" t="s">
        <v>16</v>
      </c>
      <c r="G2030">
        <v>6589.95</v>
      </c>
      <c r="I2030">
        <v>0</v>
      </c>
      <c r="J2030" s="1">
        <v>45383</v>
      </c>
      <c r="K2030" t="s">
        <v>22</v>
      </c>
      <c r="L2030" t="s">
        <v>37</v>
      </c>
      <c r="M2030">
        <v>157.26</v>
      </c>
    </row>
    <row r="2031" spans="1:13">
      <c r="A2031">
        <v>2961</v>
      </c>
      <c r="B2031" t="s">
        <v>13</v>
      </c>
      <c r="C2031" t="s">
        <v>20</v>
      </c>
      <c r="D2031" t="s">
        <v>21</v>
      </c>
      <c r="E2031" t="s">
        <v>32</v>
      </c>
      <c r="I2031">
        <v>0</v>
      </c>
      <c r="J2031" s="1">
        <v>45617</v>
      </c>
      <c r="K2031" t="s">
        <v>22</v>
      </c>
      <c r="L2031" t="s">
        <v>25</v>
      </c>
      <c r="M2031">
        <v>665.39</v>
      </c>
    </row>
    <row r="2032" spans="1:13">
      <c r="A2032">
        <v>3007</v>
      </c>
      <c r="B2032" t="s">
        <v>19</v>
      </c>
      <c r="C2032" t="s">
        <v>20</v>
      </c>
      <c r="D2032" t="s">
        <v>21</v>
      </c>
      <c r="E2032">
        <v>12</v>
      </c>
      <c r="F2032">
        <v>1</v>
      </c>
      <c r="G2032">
        <v>7680.16</v>
      </c>
      <c r="H2032">
        <v>1.23</v>
      </c>
      <c r="I2032">
        <v>-1766.44</v>
      </c>
      <c r="J2032" s="1">
        <v>45807</v>
      </c>
      <c r="K2032" t="s">
        <v>17</v>
      </c>
      <c r="L2032" t="s">
        <v>36</v>
      </c>
      <c r="M2032">
        <v>-1076.72</v>
      </c>
    </row>
    <row r="2033" spans="1:13">
      <c r="A2033">
        <v>3010</v>
      </c>
      <c r="B2033" t="s">
        <v>19</v>
      </c>
      <c r="C2033" t="s">
        <v>20</v>
      </c>
      <c r="D2033" t="s">
        <v>21</v>
      </c>
      <c r="I2033">
        <v>0</v>
      </c>
      <c r="J2033" s="1">
        <v>45782</v>
      </c>
      <c r="K2033" t="s">
        <v>17</v>
      </c>
      <c r="L2033" t="s">
        <v>29</v>
      </c>
      <c r="M2033">
        <v>-311.32</v>
      </c>
    </row>
    <row r="2034" spans="1:13">
      <c r="A2034">
        <v>3064</v>
      </c>
      <c r="B2034" t="s">
        <v>35</v>
      </c>
      <c r="C2034" t="s">
        <v>20</v>
      </c>
      <c r="D2034" t="s">
        <v>21</v>
      </c>
      <c r="G2034">
        <v>6041.3</v>
      </c>
      <c r="I2034">
        <v>0</v>
      </c>
      <c r="J2034" s="1">
        <v>45302</v>
      </c>
      <c r="K2034" t="s">
        <v>22</v>
      </c>
      <c r="L2034" t="s">
        <v>29</v>
      </c>
      <c r="M2034">
        <v>-1048.54</v>
      </c>
    </row>
    <row r="2035" spans="1:13">
      <c r="A2035">
        <v>3093</v>
      </c>
      <c r="B2035" t="s">
        <v>19</v>
      </c>
      <c r="C2035" t="s">
        <v>20</v>
      </c>
      <c r="D2035" t="s">
        <v>21</v>
      </c>
      <c r="E2035">
        <v>10</v>
      </c>
      <c r="F2035">
        <v>3</v>
      </c>
      <c r="I2035">
        <v>0</v>
      </c>
      <c r="J2035" s="1">
        <v>45837</v>
      </c>
      <c r="K2035" t="s">
        <v>22</v>
      </c>
      <c r="L2035" t="s">
        <v>43</v>
      </c>
      <c r="M2035">
        <v>28.77</v>
      </c>
    </row>
    <row r="2036" spans="1:13">
      <c r="A2036">
        <v>3113</v>
      </c>
      <c r="B2036" t="s">
        <v>19</v>
      </c>
      <c r="C2036" t="s">
        <v>20</v>
      </c>
      <c r="D2036" t="s">
        <v>21</v>
      </c>
      <c r="E2036">
        <v>11</v>
      </c>
      <c r="I2036">
        <v>0</v>
      </c>
      <c r="K2036" t="s">
        <v>17</v>
      </c>
      <c r="L2036" t="s">
        <v>18</v>
      </c>
      <c r="M2036">
        <v>1328.68</v>
      </c>
    </row>
    <row r="2037" spans="1:13">
      <c r="A2037">
        <v>3148</v>
      </c>
      <c r="B2037" t="s">
        <v>13</v>
      </c>
      <c r="C2037" t="s">
        <v>20</v>
      </c>
      <c r="D2037" t="s">
        <v>21</v>
      </c>
      <c r="E2037">
        <v>8</v>
      </c>
      <c r="F2037">
        <v>3</v>
      </c>
      <c r="I2037">
        <v>0</v>
      </c>
      <c r="K2037" t="s">
        <v>22</v>
      </c>
      <c r="L2037" t="s">
        <v>36</v>
      </c>
      <c r="M2037">
        <v>1125.29</v>
      </c>
    </row>
    <row r="2038" spans="1:13">
      <c r="A2038">
        <v>3162</v>
      </c>
      <c r="B2038" t="s">
        <v>35</v>
      </c>
      <c r="C2038" t="s">
        <v>20</v>
      </c>
      <c r="D2038" t="s">
        <v>21</v>
      </c>
      <c r="E2038" t="s">
        <v>32</v>
      </c>
      <c r="F2038">
        <v>2</v>
      </c>
      <c r="I2038">
        <v>0</v>
      </c>
      <c r="J2038" s="1">
        <v>45346</v>
      </c>
      <c r="K2038" t="s">
        <v>17</v>
      </c>
      <c r="L2038" t="s">
        <v>29</v>
      </c>
      <c r="M2038">
        <v>1686.78</v>
      </c>
    </row>
    <row r="2039" spans="1:13">
      <c r="A2039">
        <v>3217</v>
      </c>
      <c r="B2039" t="s">
        <v>35</v>
      </c>
      <c r="C2039" t="s">
        <v>20</v>
      </c>
      <c r="D2039" t="s">
        <v>21</v>
      </c>
      <c r="E2039">
        <v>6</v>
      </c>
      <c r="F2039">
        <v>1</v>
      </c>
      <c r="G2039">
        <v>4819.75</v>
      </c>
      <c r="H2039">
        <v>0.22</v>
      </c>
      <c r="I2039">
        <v>3759.41</v>
      </c>
      <c r="J2039" s="1">
        <v>45703</v>
      </c>
      <c r="K2039" t="s">
        <v>22</v>
      </c>
      <c r="L2039" t="s">
        <v>29</v>
      </c>
      <c r="M2039">
        <v>-514.9</v>
      </c>
    </row>
    <row r="2040" spans="1:13">
      <c r="A2040">
        <v>2046</v>
      </c>
      <c r="B2040" t="s">
        <v>35</v>
      </c>
      <c r="C2040" t="s">
        <v>20</v>
      </c>
      <c r="D2040" t="s">
        <v>21</v>
      </c>
      <c r="F2040">
        <v>-1</v>
      </c>
      <c r="I2040">
        <v>0</v>
      </c>
      <c r="J2040" s="1">
        <v>45552</v>
      </c>
      <c r="K2040" t="s">
        <v>17</v>
      </c>
      <c r="L2040" t="s">
        <v>36</v>
      </c>
      <c r="M2040">
        <v>1314.84</v>
      </c>
    </row>
    <row r="2041" spans="1:13">
      <c r="A2041">
        <v>3302</v>
      </c>
      <c r="B2041" t="s">
        <v>19</v>
      </c>
      <c r="C2041" t="s">
        <v>20</v>
      </c>
      <c r="D2041" t="s">
        <v>21</v>
      </c>
      <c r="E2041" t="s">
        <v>16</v>
      </c>
      <c r="G2041">
        <v>6226.74</v>
      </c>
      <c r="I2041">
        <v>0</v>
      </c>
      <c r="J2041" s="1">
        <v>45789</v>
      </c>
      <c r="K2041" t="s">
        <v>22</v>
      </c>
      <c r="L2041" t="s">
        <v>29</v>
      </c>
      <c r="M2041">
        <v>-316.51</v>
      </c>
    </row>
    <row r="2042" spans="1:13">
      <c r="A2042">
        <v>3303</v>
      </c>
      <c r="B2042" t="s">
        <v>13</v>
      </c>
      <c r="C2042" t="s">
        <v>20</v>
      </c>
      <c r="D2042" t="s">
        <v>21</v>
      </c>
      <c r="E2042">
        <v>9</v>
      </c>
      <c r="F2042">
        <v>2</v>
      </c>
      <c r="G2042">
        <v>6380.5</v>
      </c>
      <c r="I2042">
        <v>0</v>
      </c>
      <c r="J2042" s="1">
        <v>45584</v>
      </c>
      <c r="K2042" t="s">
        <v>17</v>
      </c>
      <c r="L2042" t="s">
        <v>43</v>
      </c>
      <c r="M2042">
        <v>2846.02</v>
      </c>
    </row>
    <row r="2043" spans="1:13">
      <c r="A2043">
        <v>3321</v>
      </c>
      <c r="B2043" t="s">
        <v>13</v>
      </c>
      <c r="C2043" t="s">
        <v>20</v>
      </c>
      <c r="D2043" t="s">
        <v>21</v>
      </c>
      <c r="E2043" t="s">
        <v>16</v>
      </c>
      <c r="F2043">
        <v>4</v>
      </c>
      <c r="G2043">
        <v>4986.67</v>
      </c>
      <c r="H2043">
        <v>1.07</v>
      </c>
      <c r="I2043">
        <v>-1396.27</v>
      </c>
      <c r="J2043" s="1">
        <v>45672</v>
      </c>
      <c r="K2043" t="s">
        <v>22</v>
      </c>
      <c r="L2043" t="s">
        <v>25</v>
      </c>
      <c r="M2043">
        <v>3170.16</v>
      </c>
    </row>
    <row r="2044" spans="1:13">
      <c r="A2044">
        <v>3334</v>
      </c>
      <c r="B2044" t="s">
        <v>13</v>
      </c>
      <c r="C2044" t="s">
        <v>20</v>
      </c>
      <c r="D2044" t="s">
        <v>21</v>
      </c>
      <c r="E2044" t="s">
        <v>28</v>
      </c>
      <c r="F2044">
        <v>3</v>
      </c>
      <c r="G2044">
        <v>2471.71</v>
      </c>
      <c r="I2044">
        <v>0</v>
      </c>
      <c r="J2044" s="1">
        <v>45244</v>
      </c>
      <c r="K2044" t="s">
        <v>17</v>
      </c>
      <c r="L2044" t="s">
        <v>25</v>
      </c>
      <c r="M2044">
        <v>1190.8900000000001</v>
      </c>
    </row>
    <row r="2045" spans="1:13">
      <c r="A2045">
        <v>3356</v>
      </c>
      <c r="B2045" t="s">
        <v>19</v>
      </c>
      <c r="C2045" t="s">
        <v>20</v>
      </c>
      <c r="D2045" t="s">
        <v>21</v>
      </c>
      <c r="E2045" t="s">
        <v>16</v>
      </c>
      <c r="F2045">
        <v>4</v>
      </c>
      <c r="I2045">
        <v>0</v>
      </c>
      <c r="J2045" s="1">
        <v>45729</v>
      </c>
      <c r="K2045" t="s">
        <v>17</v>
      </c>
      <c r="L2045" t="s">
        <v>25</v>
      </c>
      <c r="M2045">
        <v>724.11</v>
      </c>
    </row>
    <row r="2046" spans="1:13">
      <c r="A2046">
        <v>3418</v>
      </c>
      <c r="B2046" t="s">
        <v>35</v>
      </c>
      <c r="C2046" t="s">
        <v>20</v>
      </c>
      <c r="D2046" t="s">
        <v>21</v>
      </c>
      <c r="E2046" t="s">
        <v>16</v>
      </c>
      <c r="F2046">
        <v>1</v>
      </c>
      <c r="H2046">
        <v>1.24</v>
      </c>
      <c r="I2046">
        <v>0</v>
      </c>
      <c r="K2046" t="s">
        <v>22</v>
      </c>
      <c r="L2046" t="s">
        <v>36</v>
      </c>
      <c r="M2046">
        <v>639.28</v>
      </c>
    </row>
    <row r="2047" spans="1:13">
      <c r="A2047">
        <v>3437</v>
      </c>
      <c r="B2047" t="s">
        <v>13</v>
      </c>
      <c r="C2047" t="s">
        <v>20</v>
      </c>
      <c r="D2047" t="s">
        <v>21</v>
      </c>
      <c r="E2047" t="s">
        <v>16</v>
      </c>
      <c r="I2047">
        <v>0</v>
      </c>
      <c r="J2047" s="1">
        <v>45422</v>
      </c>
      <c r="K2047" t="s">
        <v>22</v>
      </c>
      <c r="L2047" t="s">
        <v>25</v>
      </c>
      <c r="M2047">
        <v>-113.52</v>
      </c>
    </row>
    <row r="2048" spans="1:13">
      <c r="A2048">
        <v>3470</v>
      </c>
      <c r="B2048" t="s">
        <v>13</v>
      </c>
      <c r="C2048" t="s">
        <v>20</v>
      </c>
      <c r="D2048" t="s">
        <v>21</v>
      </c>
      <c r="E2048" t="s">
        <v>16</v>
      </c>
      <c r="I2048">
        <v>0</v>
      </c>
      <c r="J2048" s="1">
        <v>45699</v>
      </c>
      <c r="K2048" t="s">
        <v>17</v>
      </c>
      <c r="L2048" t="s">
        <v>43</v>
      </c>
      <c r="M2048">
        <v>284.95999999999998</v>
      </c>
    </row>
    <row r="2049" spans="1:13">
      <c r="A2049">
        <v>3475</v>
      </c>
      <c r="B2049" t="s">
        <v>13</v>
      </c>
      <c r="C2049" t="s">
        <v>20</v>
      </c>
      <c r="D2049" t="s">
        <v>21</v>
      </c>
      <c r="E2049" t="s">
        <v>28</v>
      </c>
      <c r="F2049">
        <v>1</v>
      </c>
      <c r="G2049">
        <v>2120.44</v>
      </c>
      <c r="I2049">
        <v>0</v>
      </c>
      <c r="J2049" s="1">
        <v>45502</v>
      </c>
      <c r="K2049" t="s">
        <v>17</v>
      </c>
      <c r="L2049" t="s">
        <v>25</v>
      </c>
      <c r="M2049">
        <v>2996.47</v>
      </c>
    </row>
    <row r="2050" spans="1:13">
      <c r="A2050">
        <v>3488</v>
      </c>
      <c r="B2050" t="s">
        <v>19</v>
      </c>
      <c r="C2050" t="s">
        <v>20</v>
      </c>
      <c r="D2050" t="s">
        <v>21</v>
      </c>
      <c r="E2050" t="s">
        <v>32</v>
      </c>
      <c r="F2050">
        <v>4</v>
      </c>
      <c r="I2050">
        <v>0</v>
      </c>
      <c r="J2050" s="1">
        <v>45728</v>
      </c>
      <c r="K2050" t="s">
        <v>17</v>
      </c>
      <c r="L2050" t="s">
        <v>43</v>
      </c>
      <c r="M2050">
        <v>86.25</v>
      </c>
    </row>
    <row r="2051" spans="1:13">
      <c r="A2051">
        <v>3510</v>
      </c>
      <c r="B2051" t="s">
        <v>35</v>
      </c>
      <c r="C2051" t="s">
        <v>20</v>
      </c>
      <c r="D2051" t="s">
        <v>21</v>
      </c>
      <c r="E2051" t="s">
        <v>16</v>
      </c>
      <c r="I2051">
        <v>0</v>
      </c>
      <c r="J2051" s="1">
        <v>45764</v>
      </c>
      <c r="K2051" t="s">
        <v>22</v>
      </c>
      <c r="L2051" t="s">
        <v>37</v>
      </c>
      <c r="M2051">
        <v>3445.21</v>
      </c>
    </row>
    <row r="2052" spans="1:13">
      <c r="A2052">
        <v>3547</v>
      </c>
      <c r="B2052" t="s">
        <v>13</v>
      </c>
      <c r="C2052" t="s">
        <v>20</v>
      </c>
      <c r="D2052" t="s">
        <v>21</v>
      </c>
      <c r="E2052" t="s">
        <v>32</v>
      </c>
      <c r="F2052">
        <v>4</v>
      </c>
      <c r="I2052">
        <v>0</v>
      </c>
      <c r="K2052" t="s">
        <v>17</v>
      </c>
      <c r="L2052" t="s">
        <v>33</v>
      </c>
      <c r="M2052">
        <v>2157.7399999999998</v>
      </c>
    </row>
    <row r="2053" spans="1:13">
      <c r="A2053">
        <v>3570</v>
      </c>
      <c r="B2053" t="s">
        <v>35</v>
      </c>
      <c r="C2053" t="s">
        <v>20</v>
      </c>
      <c r="D2053" t="s">
        <v>21</v>
      </c>
      <c r="G2053">
        <v>9713.73</v>
      </c>
      <c r="I2053">
        <v>0</v>
      </c>
      <c r="J2053" s="1">
        <v>45711</v>
      </c>
      <c r="K2053" t="s">
        <v>17</v>
      </c>
      <c r="L2053" t="s">
        <v>33</v>
      </c>
      <c r="M2053">
        <v>1914.18</v>
      </c>
    </row>
    <row r="2054" spans="1:13">
      <c r="A2054">
        <v>3598</v>
      </c>
      <c r="B2054" t="s">
        <v>35</v>
      </c>
      <c r="C2054" t="s">
        <v>20</v>
      </c>
      <c r="D2054" t="s">
        <v>21</v>
      </c>
      <c r="E2054" t="s">
        <v>32</v>
      </c>
      <c r="F2054">
        <v>1</v>
      </c>
      <c r="I2054">
        <v>0</v>
      </c>
      <c r="K2054" t="s">
        <v>17</v>
      </c>
      <c r="L2054" t="s">
        <v>33</v>
      </c>
      <c r="M2054">
        <v>-798.42</v>
      </c>
    </row>
    <row r="2055" spans="1:13">
      <c r="A2055">
        <v>3602</v>
      </c>
      <c r="B2055" t="s">
        <v>35</v>
      </c>
      <c r="C2055" t="s">
        <v>20</v>
      </c>
      <c r="D2055" t="s">
        <v>21</v>
      </c>
      <c r="E2055" t="s">
        <v>32</v>
      </c>
      <c r="F2055">
        <v>-1</v>
      </c>
      <c r="I2055">
        <v>0</v>
      </c>
      <c r="J2055" s="1">
        <v>45501</v>
      </c>
      <c r="K2055" t="s">
        <v>17</v>
      </c>
      <c r="L2055" t="s">
        <v>29</v>
      </c>
      <c r="M2055">
        <v>3731.9</v>
      </c>
    </row>
    <row r="2056" spans="1:13">
      <c r="A2056">
        <v>3625</v>
      </c>
      <c r="B2056" t="s">
        <v>13</v>
      </c>
      <c r="C2056" t="s">
        <v>20</v>
      </c>
      <c r="D2056" t="s">
        <v>21</v>
      </c>
      <c r="E2056" t="s">
        <v>32</v>
      </c>
      <c r="I2056">
        <v>0</v>
      </c>
      <c r="J2056" s="1">
        <v>45718</v>
      </c>
      <c r="K2056" t="s">
        <v>22</v>
      </c>
      <c r="L2056" t="s">
        <v>43</v>
      </c>
      <c r="M2056">
        <v>849.98</v>
      </c>
    </row>
    <row r="2057" spans="1:13">
      <c r="A2057">
        <v>3636</v>
      </c>
      <c r="B2057" t="s">
        <v>19</v>
      </c>
      <c r="C2057" t="s">
        <v>20</v>
      </c>
      <c r="D2057" t="s">
        <v>21</v>
      </c>
      <c r="E2057" t="s">
        <v>16</v>
      </c>
      <c r="F2057">
        <v>2</v>
      </c>
      <c r="G2057">
        <v>7881.53</v>
      </c>
      <c r="I2057">
        <v>0</v>
      </c>
      <c r="J2057" s="1">
        <v>45279</v>
      </c>
      <c r="K2057" t="s">
        <v>22</v>
      </c>
      <c r="L2057" t="s">
        <v>33</v>
      </c>
      <c r="M2057">
        <v>2615.73</v>
      </c>
    </row>
    <row r="2058" spans="1:13">
      <c r="A2058">
        <v>3645</v>
      </c>
      <c r="B2058" t="s">
        <v>35</v>
      </c>
      <c r="C2058" t="s">
        <v>20</v>
      </c>
      <c r="D2058" t="s">
        <v>21</v>
      </c>
      <c r="G2058">
        <v>6830.85</v>
      </c>
      <c r="H2058">
        <v>0.81</v>
      </c>
      <c r="I2058">
        <v>0</v>
      </c>
      <c r="K2058" t="s">
        <v>17</v>
      </c>
      <c r="L2058" t="s">
        <v>43</v>
      </c>
      <c r="M2058">
        <v>632.37</v>
      </c>
    </row>
    <row r="2059" spans="1:13">
      <c r="A2059">
        <v>3648</v>
      </c>
      <c r="B2059" t="s">
        <v>35</v>
      </c>
      <c r="C2059" t="s">
        <v>20</v>
      </c>
      <c r="D2059" t="s">
        <v>21</v>
      </c>
      <c r="E2059" t="s">
        <v>16</v>
      </c>
      <c r="I2059">
        <v>0</v>
      </c>
      <c r="J2059" s="1">
        <v>45665</v>
      </c>
      <c r="K2059" t="s">
        <v>17</v>
      </c>
      <c r="L2059" t="s">
        <v>18</v>
      </c>
      <c r="M2059">
        <v>3584.04</v>
      </c>
    </row>
    <row r="2060" spans="1:13">
      <c r="A2060">
        <v>3672</v>
      </c>
      <c r="B2060" t="s">
        <v>19</v>
      </c>
      <c r="C2060" t="s">
        <v>20</v>
      </c>
      <c r="D2060" t="s">
        <v>21</v>
      </c>
      <c r="E2060">
        <v>7</v>
      </c>
      <c r="F2060">
        <v>3</v>
      </c>
      <c r="G2060">
        <v>7127.18</v>
      </c>
      <c r="H2060">
        <v>0.32</v>
      </c>
      <c r="I2060">
        <v>14539.45</v>
      </c>
      <c r="J2060" s="1">
        <v>45520</v>
      </c>
      <c r="K2060" t="s">
        <v>17</v>
      </c>
      <c r="L2060" t="s">
        <v>33</v>
      </c>
      <c r="M2060">
        <v>2651.63</v>
      </c>
    </row>
    <row r="2061" spans="1:13">
      <c r="A2061">
        <v>3676</v>
      </c>
      <c r="B2061" t="s">
        <v>35</v>
      </c>
      <c r="C2061" t="s">
        <v>20</v>
      </c>
      <c r="D2061" t="s">
        <v>21</v>
      </c>
      <c r="E2061" t="s">
        <v>16</v>
      </c>
      <c r="H2061">
        <v>1.24</v>
      </c>
      <c r="I2061">
        <v>0</v>
      </c>
      <c r="K2061" t="s">
        <v>17</v>
      </c>
      <c r="L2061" t="s">
        <v>33</v>
      </c>
      <c r="M2061">
        <v>1923.5</v>
      </c>
    </row>
    <row r="2062" spans="1:13">
      <c r="A2062">
        <v>3684</v>
      </c>
      <c r="B2062" t="s">
        <v>13</v>
      </c>
      <c r="C2062" t="s">
        <v>20</v>
      </c>
      <c r="D2062" t="s">
        <v>21</v>
      </c>
      <c r="E2062" t="s">
        <v>28</v>
      </c>
      <c r="G2062">
        <v>3440.57</v>
      </c>
      <c r="H2062">
        <v>1.01</v>
      </c>
      <c r="I2062">
        <v>0</v>
      </c>
      <c r="J2062" s="1">
        <v>45536</v>
      </c>
      <c r="K2062" t="s">
        <v>17</v>
      </c>
      <c r="L2062" t="s">
        <v>23</v>
      </c>
      <c r="M2062">
        <v>3299.44</v>
      </c>
    </row>
    <row r="2063" spans="1:13">
      <c r="A2063">
        <v>3694</v>
      </c>
      <c r="B2063" t="s">
        <v>13</v>
      </c>
      <c r="C2063" t="s">
        <v>20</v>
      </c>
      <c r="D2063" t="s">
        <v>21</v>
      </c>
      <c r="E2063" t="s">
        <v>28</v>
      </c>
      <c r="F2063">
        <v>0</v>
      </c>
      <c r="G2063">
        <v>4954.41</v>
      </c>
      <c r="I2063">
        <v>0</v>
      </c>
      <c r="K2063" t="s">
        <v>17</v>
      </c>
      <c r="L2063" t="s">
        <v>23</v>
      </c>
      <c r="M2063">
        <v>1522.3</v>
      </c>
    </row>
    <row r="2064" spans="1:13">
      <c r="A2064">
        <v>3714</v>
      </c>
      <c r="B2064" t="s">
        <v>13</v>
      </c>
      <c r="C2064" t="s">
        <v>20</v>
      </c>
      <c r="D2064" t="s">
        <v>21</v>
      </c>
      <c r="E2064" t="s">
        <v>28</v>
      </c>
      <c r="F2064">
        <v>2</v>
      </c>
      <c r="G2064">
        <v>3568.35</v>
      </c>
      <c r="I2064">
        <v>0</v>
      </c>
      <c r="J2064" s="1">
        <v>45709</v>
      </c>
      <c r="K2064" t="s">
        <v>22</v>
      </c>
      <c r="L2064" t="s">
        <v>25</v>
      </c>
      <c r="M2064">
        <v>2363.52</v>
      </c>
    </row>
    <row r="2065" spans="1:13">
      <c r="A2065">
        <v>3721</v>
      </c>
      <c r="B2065" t="s">
        <v>13</v>
      </c>
      <c r="C2065" t="s">
        <v>20</v>
      </c>
      <c r="D2065" t="s">
        <v>21</v>
      </c>
      <c r="E2065">
        <v>10</v>
      </c>
      <c r="G2065">
        <v>7155.1</v>
      </c>
      <c r="I2065">
        <v>0</v>
      </c>
      <c r="J2065" s="1">
        <v>45840</v>
      </c>
      <c r="K2065" t="s">
        <v>22</v>
      </c>
      <c r="L2065" t="s">
        <v>43</v>
      </c>
      <c r="M2065">
        <v>2274.14</v>
      </c>
    </row>
    <row r="2066" spans="1:13">
      <c r="A2066">
        <v>3726</v>
      </c>
      <c r="B2066" t="s">
        <v>13</v>
      </c>
      <c r="C2066" t="s">
        <v>20</v>
      </c>
      <c r="D2066" t="s">
        <v>21</v>
      </c>
      <c r="I2066">
        <v>0</v>
      </c>
      <c r="J2066" s="1">
        <v>45687</v>
      </c>
      <c r="K2066" t="s">
        <v>22</v>
      </c>
      <c r="L2066" t="s">
        <v>29</v>
      </c>
      <c r="M2066">
        <v>-239.87</v>
      </c>
    </row>
    <row r="2067" spans="1:13">
      <c r="A2067">
        <v>3742</v>
      </c>
      <c r="B2067" t="s">
        <v>19</v>
      </c>
      <c r="C2067" t="s">
        <v>20</v>
      </c>
      <c r="D2067" t="s">
        <v>21</v>
      </c>
      <c r="H2067">
        <v>0.78</v>
      </c>
      <c r="I2067">
        <v>0</v>
      </c>
      <c r="J2067" s="1">
        <v>45463</v>
      </c>
      <c r="K2067" t="s">
        <v>22</v>
      </c>
      <c r="L2067" t="s">
        <v>25</v>
      </c>
      <c r="M2067">
        <v>2266.5100000000002</v>
      </c>
    </row>
    <row r="2068" spans="1:13">
      <c r="A2068">
        <v>3768</v>
      </c>
      <c r="B2068" t="s">
        <v>35</v>
      </c>
      <c r="C2068" t="s">
        <v>20</v>
      </c>
      <c r="D2068" t="s">
        <v>21</v>
      </c>
      <c r="E2068" t="s">
        <v>32</v>
      </c>
      <c r="H2068">
        <v>1.1499999999999999</v>
      </c>
      <c r="I2068">
        <v>0</v>
      </c>
      <c r="J2068" s="1">
        <v>45568</v>
      </c>
      <c r="K2068" t="s">
        <v>22</v>
      </c>
      <c r="L2068" t="s">
        <v>40</v>
      </c>
      <c r="M2068">
        <v>647.72</v>
      </c>
    </row>
    <row r="2069" spans="1:13">
      <c r="A2069">
        <v>3776</v>
      </c>
      <c r="B2069" t="s">
        <v>35</v>
      </c>
      <c r="C2069" t="s">
        <v>20</v>
      </c>
      <c r="D2069" t="s">
        <v>21</v>
      </c>
      <c r="E2069" t="s">
        <v>28</v>
      </c>
      <c r="H2069">
        <v>1.22</v>
      </c>
      <c r="I2069">
        <v>0</v>
      </c>
      <c r="J2069" s="1">
        <v>45608</v>
      </c>
      <c r="K2069" t="s">
        <v>17</v>
      </c>
      <c r="L2069" t="s">
        <v>43</v>
      </c>
      <c r="M2069">
        <v>-1034.46</v>
      </c>
    </row>
    <row r="2070" spans="1:13">
      <c r="A2070">
        <v>3779</v>
      </c>
      <c r="B2070" t="s">
        <v>19</v>
      </c>
      <c r="C2070" t="s">
        <v>20</v>
      </c>
      <c r="D2070" t="s">
        <v>21</v>
      </c>
      <c r="E2070" t="s">
        <v>16</v>
      </c>
      <c r="H2070">
        <v>1.08</v>
      </c>
      <c r="I2070">
        <v>0</v>
      </c>
      <c r="J2070" s="1">
        <v>45643</v>
      </c>
      <c r="K2070" t="s">
        <v>17</v>
      </c>
      <c r="L2070" t="s">
        <v>43</v>
      </c>
      <c r="M2070">
        <v>1073.22</v>
      </c>
    </row>
    <row r="2071" spans="1:13">
      <c r="A2071">
        <v>3780</v>
      </c>
      <c r="B2071" t="s">
        <v>19</v>
      </c>
      <c r="C2071" t="s">
        <v>20</v>
      </c>
      <c r="D2071" t="s">
        <v>21</v>
      </c>
      <c r="E2071" t="s">
        <v>32</v>
      </c>
      <c r="F2071">
        <v>0</v>
      </c>
      <c r="G2071">
        <v>5054.63</v>
      </c>
      <c r="H2071">
        <v>0.21</v>
      </c>
      <c r="I2071">
        <v>0</v>
      </c>
      <c r="K2071" t="s">
        <v>17</v>
      </c>
      <c r="L2071" t="s">
        <v>29</v>
      </c>
      <c r="M2071">
        <v>3818.72</v>
      </c>
    </row>
    <row r="2072" spans="1:13">
      <c r="A2072">
        <v>3788</v>
      </c>
      <c r="B2072" t="s">
        <v>13</v>
      </c>
      <c r="C2072" t="s">
        <v>20</v>
      </c>
      <c r="D2072" t="s">
        <v>21</v>
      </c>
      <c r="E2072" t="s">
        <v>28</v>
      </c>
      <c r="I2072">
        <v>0</v>
      </c>
      <c r="J2072" s="1">
        <v>45795</v>
      </c>
      <c r="K2072" t="s">
        <v>22</v>
      </c>
      <c r="L2072" t="s">
        <v>43</v>
      </c>
      <c r="M2072">
        <v>-302.19</v>
      </c>
    </row>
    <row r="2073" spans="1:13">
      <c r="A2073">
        <v>3837</v>
      </c>
      <c r="B2073" t="s">
        <v>19</v>
      </c>
      <c r="C2073" t="s">
        <v>20</v>
      </c>
      <c r="D2073" t="s">
        <v>21</v>
      </c>
      <c r="E2073">
        <v>11</v>
      </c>
      <c r="G2073">
        <v>7490.57</v>
      </c>
      <c r="H2073">
        <v>0.99</v>
      </c>
      <c r="I2073">
        <v>0</v>
      </c>
      <c r="J2073" s="1">
        <v>45499</v>
      </c>
      <c r="K2073" t="s">
        <v>22</v>
      </c>
      <c r="L2073" t="s">
        <v>36</v>
      </c>
      <c r="M2073">
        <v>1006.53</v>
      </c>
    </row>
    <row r="2074" spans="1:13">
      <c r="A2074">
        <v>3842</v>
      </c>
      <c r="B2074" t="s">
        <v>35</v>
      </c>
      <c r="C2074" t="s">
        <v>20</v>
      </c>
      <c r="D2074" t="s">
        <v>21</v>
      </c>
      <c r="E2074" t="s">
        <v>16</v>
      </c>
      <c r="F2074">
        <v>-1</v>
      </c>
      <c r="H2074">
        <v>1.22</v>
      </c>
      <c r="I2074">
        <v>0</v>
      </c>
      <c r="J2074" s="1">
        <v>45549</v>
      </c>
      <c r="K2074" t="s">
        <v>22</v>
      </c>
      <c r="L2074" t="s">
        <v>25</v>
      </c>
      <c r="M2074">
        <v>3506.47</v>
      </c>
    </row>
    <row r="2075" spans="1:13">
      <c r="A2075">
        <v>3873</v>
      </c>
      <c r="B2075" t="s">
        <v>35</v>
      </c>
      <c r="C2075" t="s">
        <v>20</v>
      </c>
      <c r="D2075" t="s">
        <v>21</v>
      </c>
      <c r="E2075" t="s">
        <v>16</v>
      </c>
      <c r="F2075">
        <v>3</v>
      </c>
      <c r="I2075">
        <v>0</v>
      </c>
      <c r="K2075" t="s">
        <v>17</v>
      </c>
      <c r="L2075" t="s">
        <v>18</v>
      </c>
      <c r="M2075">
        <v>996.15</v>
      </c>
    </row>
    <row r="2076" spans="1:13">
      <c r="A2076">
        <v>3882</v>
      </c>
      <c r="B2076" t="s">
        <v>35</v>
      </c>
      <c r="C2076" t="s">
        <v>20</v>
      </c>
      <c r="D2076" t="s">
        <v>21</v>
      </c>
      <c r="E2076" t="s">
        <v>16</v>
      </c>
      <c r="G2076">
        <v>7237.49</v>
      </c>
      <c r="I2076">
        <v>0</v>
      </c>
      <c r="K2076" t="s">
        <v>17</v>
      </c>
      <c r="L2076" t="s">
        <v>36</v>
      </c>
      <c r="M2076">
        <v>-376.24</v>
      </c>
    </row>
    <row r="2077" spans="1:13">
      <c r="A2077">
        <v>3895</v>
      </c>
      <c r="B2077" t="s">
        <v>35</v>
      </c>
      <c r="C2077" t="s">
        <v>20</v>
      </c>
      <c r="D2077" t="s">
        <v>21</v>
      </c>
      <c r="E2077" t="s">
        <v>32</v>
      </c>
      <c r="F2077">
        <v>-1</v>
      </c>
      <c r="I2077">
        <v>0</v>
      </c>
      <c r="J2077" s="1">
        <v>45703</v>
      </c>
      <c r="K2077" t="s">
        <v>17</v>
      </c>
      <c r="L2077" t="s">
        <v>37</v>
      </c>
      <c r="M2077">
        <v>366.35</v>
      </c>
    </row>
    <row r="2078" spans="1:13">
      <c r="A2078">
        <v>3897</v>
      </c>
      <c r="B2078" t="s">
        <v>19</v>
      </c>
      <c r="C2078" t="s">
        <v>20</v>
      </c>
      <c r="D2078" t="s">
        <v>21</v>
      </c>
      <c r="E2078">
        <v>8</v>
      </c>
      <c r="F2078">
        <v>2</v>
      </c>
      <c r="G2078">
        <v>6050.27</v>
      </c>
      <c r="H2078">
        <v>0.69</v>
      </c>
      <c r="I2078">
        <v>3751.17</v>
      </c>
      <c r="K2078" t="s">
        <v>22</v>
      </c>
      <c r="L2078" t="s">
        <v>33</v>
      </c>
      <c r="M2078">
        <v>3332.49</v>
      </c>
    </row>
    <row r="2079" spans="1:13">
      <c r="A2079">
        <v>3905</v>
      </c>
      <c r="B2079" t="s">
        <v>19</v>
      </c>
      <c r="C2079" t="s">
        <v>20</v>
      </c>
      <c r="D2079" t="s">
        <v>21</v>
      </c>
      <c r="E2079">
        <v>7</v>
      </c>
      <c r="I2079">
        <v>0</v>
      </c>
      <c r="J2079" s="1">
        <v>45636</v>
      </c>
      <c r="K2079" t="s">
        <v>22</v>
      </c>
      <c r="L2079" t="s">
        <v>43</v>
      </c>
      <c r="M2079">
        <v>3926.59</v>
      </c>
    </row>
    <row r="2080" spans="1:13">
      <c r="A2080">
        <v>3914</v>
      </c>
      <c r="B2080" t="s">
        <v>13</v>
      </c>
      <c r="C2080" t="s">
        <v>20</v>
      </c>
      <c r="D2080" t="s">
        <v>21</v>
      </c>
      <c r="E2080" t="s">
        <v>32</v>
      </c>
      <c r="F2080">
        <v>2</v>
      </c>
      <c r="I2080">
        <v>0</v>
      </c>
      <c r="J2080" s="1">
        <v>45594</v>
      </c>
      <c r="K2080" t="s">
        <v>22</v>
      </c>
      <c r="L2080" t="s">
        <v>33</v>
      </c>
      <c r="M2080">
        <v>1253.02</v>
      </c>
    </row>
    <row r="2081" spans="1:13">
      <c r="A2081">
        <v>3943</v>
      </c>
      <c r="B2081" t="s">
        <v>19</v>
      </c>
      <c r="C2081" t="s">
        <v>20</v>
      </c>
      <c r="D2081" t="s">
        <v>21</v>
      </c>
      <c r="F2081">
        <v>0</v>
      </c>
      <c r="G2081">
        <v>7253.3</v>
      </c>
      <c r="H2081">
        <v>0.45</v>
      </c>
      <c r="I2081">
        <v>0</v>
      </c>
      <c r="K2081" t="s">
        <v>22</v>
      </c>
      <c r="L2081" t="s">
        <v>36</v>
      </c>
      <c r="M2081">
        <v>3857.9</v>
      </c>
    </row>
    <row r="2082" spans="1:13">
      <c r="A2082">
        <v>2042</v>
      </c>
      <c r="B2082" t="s">
        <v>13</v>
      </c>
      <c r="C2082" t="s">
        <v>20</v>
      </c>
      <c r="D2082" t="s">
        <v>21</v>
      </c>
      <c r="E2082" t="s">
        <v>28</v>
      </c>
      <c r="F2082">
        <v>4</v>
      </c>
      <c r="G2082">
        <v>8290.9699999999993</v>
      </c>
      <c r="I2082">
        <v>0</v>
      </c>
      <c r="J2082" s="1">
        <v>45656</v>
      </c>
      <c r="K2082" t="s">
        <v>17</v>
      </c>
      <c r="L2082" t="s">
        <v>33</v>
      </c>
      <c r="M2082">
        <v>-84.8</v>
      </c>
    </row>
    <row r="2083" spans="1:13">
      <c r="A2083">
        <v>2041</v>
      </c>
      <c r="B2083" t="s">
        <v>13</v>
      </c>
      <c r="C2083" t="s">
        <v>20</v>
      </c>
      <c r="D2083" t="s">
        <v>21</v>
      </c>
      <c r="E2083" t="s">
        <v>16</v>
      </c>
      <c r="F2083">
        <v>-1</v>
      </c>
      <c r="G2083">
        <v>4414.63</v>
      </c>
      <c r="I2083">
        <v>0</v>
      </c>
      <c r="J2083" s="1">
        <v>45715</v>
      </c>
      <c r="K2083" t="s">
        <v>17</v>
      </c>
      <c r="L2083" t="s">
        <v>36</v>
      </c>
      <c r="M2083">
        <v>1709.18</v>
      </c>
    </row>
    <row r="2084" spans="1:13">
      <c r="A2084">
        <v>3975</v>
      </c>
      <c r="B2084" t="s">
        <v>19</v>
      </c>
      <c r="C2084" t="s">
        <v>20</v>
      </c>
      <c r="D2084" t="s">
        <v>21</v>
      </c>
      <c r="E2084" t="s">
        <v>16</v>
      </c>
      <c r="F2084">
        <v>3</v>
      </c>
      <c r="I2084">
        <v>0</v>
      </c>
      <c r="J2084" s="1">
        <v>45738</v>
      </c>
      <c r="K2084" t="s">
        <v>22</v>
      </c>
      <c r="L2084" t="s">
        <v>25</v>
      </c>
      <c r="M2084">
        <v>1293.3800000000001</v>
      </c>
    </row>
    <row r="2085" spans="1:13">
      <c r="A2085">
        <v>4019</v>
      </c>
      <c r="B2085" t="s">
        <v>19</v>
      </c>
      <c r="C2085" t="s">
        <v>20</v>
      </c>
      <c r="D2085" t="s">
        <v>21</v>
      </c>
      <c r="E2085">
        <v>10</v>
      </c>
      <c r="F2085">
        <v>-1</v>
      </c>
      <c r="H2085">
        <v>0.66</v>
      </c>
      <c r="I2085">
        <v>0</v>
      </c>
      <c r="J2085" s="1">
        <v>45592</v>
      </c>
      <c r="K2085" t="s">
        <v>17</v>
      </c>
      <c r="L2085" t="s">
        <v>18</v>
      </c>
      <c r="M2085">
        <v>171.8</v>
      </c>
    </row>
    <row r="2086" spans="1:13">
      <c r="A2086">
        <v>4060</v>
      </c>
      <c r="B2086" t="s">
        <v>19</v>
      </c>
      <c r="C2086" t="s">
        <v>20</v>
      </c>
      <c r="D2086" t="s">
        <v>21</v>
      </c>
      <c r="E2086" t="s">
        <v>28</v>
      </c>
      <c r="F2086">
        <v>-1</v>
      </c>
      <c r="G2086">
        <v>8655.4599999999991</v>
      </c>
      <c r="H2086">
        <v>0.9</v>
      </c>
      <c r="I2086">
        <v>-865.55</v>
      </c>
      <c r="J2086" s="1">
        <v>45524</v>
      </c>
      <c r="K2086" t="s">
        <v>17</v>
      </c>
      <c r="L2086" t="s">
        <v>29</v>
      </c>
      <c r="M2086">
        <v>3159.11</v>
      </c>
    </row>
    <row r="2087" spans="1:13">
      <c r="A2087">
        <v>4068</v>
      </c>
      <c r="B2087" t="s">
        <v>35</v>
      </c>
      <c r="C2087" t="s">
        <v>20</v>
      </c>
      <c r="D2087" t="s">
        <v>21</v>
      </c>
      <c r="E2087">
        <v>10</v>
      </c>
      <c r="F2087">
        <v>-1</v>
      </c>
      <c r="I2087">
        <v>0</v>
      </c>
      <c r="K2087" t="s">
        <v>17</v>
      </c>
      <c r="L2087" t="s">
        <v>29</v>
      </c>
      <c r="M2087">
        <v>1280.5899999999999</v>
      </c>
    </row>
    <row r="2088" spans="1:13">
      <c r="A2088">
        <v>4094</v>
      </c>
      <c r="B2088" t="s">
        <v>13</v>
      </c>
      <c r="C2088" t="s">
        <v>20</v>
      </c>
      <c r="D2088" t="s">
        <v>21</v>
      </c>
      <c r="E2088">
        <v>9</v>
      </c>
      <c r="G2088">
        <v>4094.79</v>
      </c>
      <c r="I2088">
        <v>0</v>
      </c>
      <c r="J2088" s="1">
        <v>45795</v>
      </c>
      <c r="K2088" t="s">
        <v>17</v>
      </c>
      <c r="L2088" t="s">
        <v>23</v>
      </c>
      <c r="M2088">
        <v>2779.39</v>
      </c>
    </row>
    <row r="2089" spans="1:13">
      <c r="A2089">
        <v>4099</v>
      </c>
      <c r="B2089" t="s">
        <v>19</v>
      </c>
      <c r="C2089" t="s">
        <v>20</v>
      </c>
      <c r="D2089" t="s">
        <v>21</v>
      </c>
      <c r="G2089">
        <v>8864.2900000000009</v>
      </c>
      <c r="I2089">
        <v>0</v>
      </c>
      <c r="J2089" s="1">
        <v>45731</v>
      </c>
      <c r="K2089" t="s">
        <v>17</v>
      </c>
      <c r="L2089" t="s">
        <v>29</v>
      </c>
      <c r="M2089">
        <v>3616.91</v>
      </c>
    </row>
    <row r="2090" spans="1:13">
      <c r="A2090">
        <v>4125</v>
      </c>
      <c r="B2090" t="s">
        <v>35</v>
      </c>
      <c r="C2090" t="s">
        <v>20</v>
      </c>
      <c r="D2090" t="s">
        <v>21</v>
      </c>
      <c r="E2090" t="s">
        <v>16</v>
      </c>
      <c r="I2090">
        <v>0</v>
      </c>
      <c r="K2090" t="s">
        <v>22</v>
      </c>
      <c r="L2090" t="s">
        <v>43</v>
      </c>
      <c r="M2090">
        <v>2465.79</v>
      </c>
    </row>
    <row r="2091" spans="1:13">
      <c r="A2091">
        <v>4145</v>
      </c>
      <c r="B2091" t="s">
        <v>13</v>
      </c>
      <c r="C2091" t="s">
        <v>20</v>
      </c>
      <c r="D2091" t="s">
        <v>21</v>
      </c>
      <c r="E2091" t="s">
        <v>16</v>
      </c>
      <c r="F2091">
        <v>2</v>
      </c>
      <c r="I2091">
        <v>0</v>
      </c>
      <c r="K2091" t="s">
        <v>22</v>
      </c>
      <c r="L2091" t="s">
        <v>33</v>
      </c>
      <c r="M2091">
        <v>285.95</v>
      </c>
    </row>
    <row r="2092" spans="1:13">
      <c r="A2092">
        <v>4154</v>
      </c>
      <c r="B2092" t="s">
        <v>19</v>
      </c>
      <c r="C2092" t="s">
        <v>20</v>
      </c>
      <c r="D2092" t="s">
        <v>21</v>
      </c>
      <c r="E2092" t="s">
        <v>28</v>
      </c>
      <c r="F2092">
        <v>-1</v>
      </c>
      <c r="I2092">
        <v>0</v>
      </c>
      <c r="K2092" t="s">
        <v>17</v>
      </c>
      <c r="L2092" t="s">
        <v>18</v>
      </c>
      <c r="M2092">
        <v>2963.38</v>
      </c>
    </row>
    <row r="2093" spans="1:13">
      <c r="A2093">
        <v>4164</v>
      </c>
      <c r="B2093" t="s">
        <v>35</v>
      </c>
      <c r="C2093" t="s">
        <v>20</v>
      </c>
      <c r="D2093" t="s">
        <v>21</v>
      </c>
      <c r="E2093" t="s">
        <v>32</v>
      </c>
      <c r="F2093">
        <v>0</v>
      </c>
      <c r="G2093">
        <v>2196.67</v>
      </c>
      <c r="I2093">
        <v>0</v>
      </c>
      <c r="J2093" s="1">
        <v>45859</v>
      </c>
      <c r="K2093" t="s">
        <v>17</v>
      </c>
      <c r="L2093" t="s">
        <v>36</v>
      </c>
      <c r="M2093">
        <v>-1088.9000000000001</v>
      </c>
    </row>
    <row r="2094" spans="1:13">
      <c r="A2094">
        <v>4173</v>
      </c>
      <c r="B2094" t="s">
        <v>35</v>
      </c>
      <c r="C2094" t="s">
        <v>20</v>
      </c>
      <c r="D2094" t="s">
        <v>21</v>
      </c>
      <c r="E2094" t="s">
        <v>16</v>
      </c>
      <c r="I2094">
        <v>0</v>
      </c>
      <c r="K2094" t="s">
        <v>17</v>
      </c>
      <c r="L2094" t="s">
        <v>37</v>
      </c>
      <c r="M2094">
        <v>-835.46</v>
      </c>
    </row>
    <row r="2095" spans="1:13">
      <c r="A2095">
        <v>4174</v>
      </c>
      <c r="B2095" t="s">
        <v>19</v>
      </c>
      <c r="C2095" t="s">
        <v>20</v>
      </c>
      <c r="D2095" t="s">
        <v>21</v>
      </c>
      <c r="E2095" t="s">
        <v>32</v>
      </c>
      <c r="I2095">
        <v>0</v>
      </c>
      <c r="J2095" s="1">
        <v>45724</v>
      </c>
      <c r="K2095" t="s">
        <v>22</v>
      </c>
      <c r="L2095" t="s">
        <v>43</v>
      </c>
      <c r="M2095">
        <v>-869.37</v>
      </c>
    </row>
    <row r="2096" spans="1:13">
      <c r="A2096">
        <v>2050</v>
      </c>
      <c r="B2096" t="s">
        <v>13</v>
      </c>
      <c r="C2096" t="s">
        <v>20</v>
      </c>
      <c r="D2096" t="s">
        <v>21</v>
      </c>
      <c r="F2096">
        <v>0</v>
      </c>
      <c r="I2096">
        <v>0</v>
      </c>
      <c r="J2096" s="1">
        <v>45199</v>
      </c>
      <c r="K2096" t="s">
        <v>17</v>
      </c>
      <c r="L2096" t="s">
        <v>29</v>
      </c>
      <c r="M2096">
        <v>1182.9000000000001</v>
      </c>
    </row>
    <row r="2097" spans="1:13">
      <c r="A2097">
        <v>4200</v>
      </c>
      <c r="B2097" t="s">
        <v>19</v>
      </c>
      <c r="C2097" t="s">
        <v>20</v>
      </c>
      <c r="D2097" t="s">
        <v>21</v>
      </c>
      <c r="E2097" t="s">
        <v>28</v>
      </c>
      <c r="H2097">
        <v>0.78</v>
      </c>
      <c r="I2097">
        <v>0</v>
      </c>
      <c r="K2097" t="s">
        <v>17</v>
      </c>
      <c r="L2097" t="s">
        <v>18</v>
      </c>
      <c r="M2097">
        <v>-613.22</v>
      </c>
    </row>
    <row r="2098" spans="1:13">
      <c r="A2098">
        <v>4217</v>
      </c>
      <c r="B2098" t="s">
        <v>35</v>
      </c>
      <c r="C2098" t="s">
        <v>20</v>
      </c>
      <c r="D2098" t="s">
        <v>21</v>
      </c>
      <c r="E2098">
        <v>12</v>
      </c>
      <c r="G2098">
        <v>3080.23</v>
      </c>
      <c r="H2098">
        <v>0.22</v>
      </c>
      <c r="I2098">
        <v>0</v>
      </c>
      <c r="J2098" s="1">
        <v>45785</v>
      </c>
      <c r="K2098" t="s">
        <v>17</v>
      </c>
      <c r="L2098" t="s">
        <v>33</v>
      </c>
      <c r="M2098">
        <v>-950.13</v>
      </c>
    </row>
    <row r="2099" spans="1:13">
      <c r="A2099">
        <v>4232</v>
      </c>
      <c r="B2099" t="s">
        <v>19</v>
      </c>
      <c r="C2099" t="s">
        <v>20</v>
      </c>
      <c r="D2099" t="s">
        <v>21</v>
      </c>
      <c r="E2099">
        <v>10</v>
      </c>
      <c r="F2099">
        <v>0</v>
      </c>
      <c r="I2099">
        <v>0</v>
      </c>
      <c r="K2099" t="s">
        <v>17</v>
      </c>
      <c r="L2099" t="s">
        <v>18</v>
      </c>
      <c r="M2099">
        <v>-532.52</v>
      </c>
    </row>
    <row r="2100" spans="1:13">
      <c r="A2100">
        <v>4256</v>
      </c>
      <c r="B2100" t="s">
        <v>19</v>
      </c>
      <c r="C2100" t="s">
        <v>20</v>
      </c>
      <c r="D2100" t="s">
        <v>21</v>
      </c>
      <c r="E2100" t="s">
        <v>32</v>
      </c>
      <c r="F2100">
        <v>4</v>
      </c>
      <c r="H2100">
        <v>0.52</v>
      </c>
      <c r="I2100">
        <v>0</v>
      </c>
      <c r="J2100" s="1">
        <v>45644</v>
      </c>
      <c r="K2100" t="s">
        <v>17</v>
      </c>
      <c r="L2100" t="s">
        <v>23</v>
      </c>
      <c r="M2100">
        <v>-782.15</v>
      </c>
    </row>
    <row r="2101" spans="1:13">
      <c r="A2101">
        <v>4270</v>
      </c>
      <c r="B2101" t="s">
        <v>13</v>
      </c>
      <c r="C2101" t="s">
        <v>20</v>
      </c>
      <c r="D2101" t="s">
        <v>21</v>
      </c>
      <c r="E2101" t="s">
        <v>28</v>
      </c>
      <c r="I2101">
        <v>0</v>
      </c>
      <c r="J2101" s="1">
        <v>45658</v>
      </c>
      <c r="K2101" t="s">
        <v>17</v>
      </c>
      <c r="L2101" t="s">
        <v>36</v>
      </c>
      <c r="M2101">
        <v>679.64</v>
      </c>
    </row>
    <row r="2102" spans="1:13">
      <c r="A2102">
        <v>4286</v>
      </c>
      <c r="B2102" t="s">
        <v>13</v>
      </c>
      <c r="C2102" t="s">
        <v>20</v>
      </c>
      <c r="D2102" t="s">
        <v>21</v>
      </c>
      <c r="E2102" t="s">
        <v>28</v>
      </c>
      <c r="G2102">
        <v>5385.78</v>
      </c>
      <c r="I2102">
        <v>0</v>
      </c>
      <c r="J2102" s="1">
        <v>45816</v>
      </c>
      <c r="K2102" t="s">
        <v>17</v>
      </c>
      <c r="L2102" t="s">
        <v>43</v>
      </c>
      <c r="M2102">
        <v>840.25</v>
      </c>
    </row>
    <row r="2103" spans="1:13">
      <c r="A2103">
        <v>4313</v>
      </c>
      <c r="B2103" t="s">
        <v>19</v>
      </c>
      <c r="C2103" t="s">
        <v>20</v>
      </c>
      <c r="D2103" t="s">
        <v>21</v>
      </c>
      <c r="E2103">
        <v>8</v>
      </c>
      <c r="I2103">
        <v>0</v>
      </c>
      <c r="K2103" t="s">
        <v>22</v>
      </c>
      <c r="L2103" t="s">
        <v>18</v>
      </c>
      <c r="M2103">
        <v>3611.15</v>
      </c>
    </row>
    <row r="2104" spans="1:13">
      <c r="A2104">
        <v>4324</v>
      </c>
      <c r="B2104" t="s">
        <v>19</v>
      </c>
      <c r="C2104" t="s">
        <v>20</v>
      </c>
      <c r="D2104" t="s">
        <v>21</v>
      </c>
      <c r="E2104">
        <v>7</v>
      </c>
      <c r="F2104">
        <v>0</v>
      </c>
      <c r="I2104">
        <v>0</v>
      </c>
      <c r="K2104" t="s">
        <v>22</v>
      </c>
      <c r="L2104" t="s">
        <v>25</v>
      </c>
      <c r="M2104">
        <v>920.34</v>
      </c>
    </row>
    <row r="2105" spans="1:13">
      <c r="A2105">
        <v>4368</v>
      </c>
      <c r="B2105" t="s">
        <v>19</v>
      </c>
      <c r="C2105" t="s">
        <v>20</v>
      </c>
      <c r="D2105" t="s">
        <v>21</v>
      </c>
      <c r="E2105" t="s">
        <v>16</v>
      </c>
      <c r="F2105">
        <v>3</v>
      </c>
      <c r="G2105">
        <v>5481.64</v>
      </c>
      <c r="H2105">
        <v>1.18</v>
      </c>
      <c r="I2105">
        <v>-2960.09</v>
      </c>
      <c r="J2105" s="1">
        <v>45577</v>
      </c>
      <c r="K2105" t="s">
        <v>22</v>
      </c>
      <c r="L2105" t="s">
        <v>33</v>
      </c>
      <c r="M2105">
        <v>2234.2800000000002</v>
      </c>
    </row>
    <row r="2106" spans="1:13">
      <c r="A2106">
        <v>4383</v>
      </c>
      <c r="B2106" t="s">
        <v>19</v>
      </c>
      <c r="C2106" t="s">
        <v>20</v>
      </c>
      <c r="D2106" t="s">
        <v>21</v>
      </c>
      <c r="H2106">
        <v>0.16</v>
      </c>
      <c r="I2106">
        <v>0</v>
      </c>
      <c r="J2106" s="1">
        <v>45650</v>
      </c>
      <c r="K2106" t="s">
        <v>22</v>
      </c>
      <c r="L2106" t="s">
        <v>33</v>
      </c>
      <c r="M2106">
        <v>3378.64</v>
      </c>
    </row>
    <row r="2107" spans="1:13">
      <c r="A2107">
        <v>4417</v>
      </c>
      <c r="B2107" t="s">
        <v>19</v>
      </c>
      <c r="C2107" t="s">
        <v>20</v>
      </c>
      <c r="D2107" t="s">
        <v>21</v>
      </c>
      <c r="E2107" t="s">
        <v>28</v>
      </c>
      <c r="H2107">
        <v>0.83</v>
      </c>
      <c r="I2107">
        <v>0</v>
      </c>
      <c r="K2107" t="s">
        <v>22</v>
      </c>
      <c r="L2107" t="s">
        <v>37</v>
      </c>
      <c r="M2107">
        <v>2668.14</v>
      </c>
    </row>
    <row r="2108" spans="1:13">
      <c r="A2108">
        <v>4460</v>
      </c>
      <c r="B2108" t="s">
        <v>19</v>
      </c>
      <c r="C2108" t="s">
        <v>20</v>
      </c>
      <c r="D2108" t="s">
        <v>21</v>
      </c>
      <c r="E2108" t="s">
        <v>16</v>
      </c>
      <c r="F2108">
        <v>-1</v>
      </c>
      <c r="G2108">
        <v>9682.2000000000007</v>
      </c>
      <c r="I2108">
        <v>0</v>
      </c>
      <c r="K2108" t="s">
        <v>17</v>
      </c>
      <c r="L2108" t="s">
        <v>40</v>
      </c>
      <c r="M2108">
        <v>570.41999999999996</v>
      </c>
    </row>
    <row r="2109" spans="1:13">
      <c r="A2109">
        <v>4475</v>
      </c>
      <c r="B2109" t="s">
        <v>13</v>
      </c>
      <c r="C2109" t="s">
        <v>20</v>
      </c>
      <c r="D2109" t="s">
        <v>21</v>
      </c>
      <c r="E2109" t="s">
        <v>16</v>
      </c>
      <c r="H2109">
        <v>1.25</v>
      </c>
      <c r="I2109">
        <v>0</v>
      </c>
      <c r="J2109" s="1">
        <v>45355</v>
      </c>
      <c r="K2109" t="s">
        <v>17</v>
      </c>
      <c r="L2109" t="s">
        <v>23</v>
      </c>
      <c r="M2109">
        <v>1487.03</v>
      </c>
    </row>
    <row r="2110" spans="1:13">
      <c r="A2110">
        <v>4497</v>
      </c>
      <c r="B2110" t="s">
        <v>35</v>
      </c>
      <c r="C2110" t="s">
        <v>20</v>
      </c>
      <c r="D2110" t="s">
        <v>21</v>
      </c>
      <c r="E2110">
        <v>7</v>
      </c>
      <c r="G2110">
        <v>6647.6</v>
      </c>
      <c r="H2110">
        <v>0.52</v>
      </c>
      <c r="I2110">
        <v>0</v>
      </c>
      <c r="J2110" s="1">
        <v>45840</v>
      </c>
      <c r="K2110" t="s">
        <v>22</v>
      </c>
      <c r="L2110" t="s">
        <v>36</v>
      </c>
      <c r="M2110">
        <v>-918.14</v>
      </c>
    </row>
    <row r="2111" spans="1:13">
      <c r="A2111">
        <v>2010</v>
      </c>
      <c r="B2111" t="s">
        <v>13</v>
      </c>
      <c r="C2111" t="s">
        <v>26</v>
      </c>
      <c r="D2111" t="s">
        <v>39</v>
      </c>
      <c r="E2111" t="s">
        <v>28</v>
      </c>
      <c r="F2111">
        <v>1</v>
      </c>
      <c r="G2111">
        <v>7949.83</v>
      </c>
      <c r="I2111">
        <v>0</v>
      </c>
      <c r="J2111" s="1">
        <v>45673</v>
      </c>
      <c r="K2111" t="s">
        <v>17</v>
      </c>
      <c r="L2111" t="s">
        <v>29</v>
      </c>
      <c r="M2111">
        <v>1965.56</v>
      </c>
    </row>
    <row r="2112" spans="1:13">
      <c r="A2112">
        <v>2023</v>
      </c>
      <c r="B2112" t="s">
        <v>35</v>
      </c>
      <c r="C2112" t="s">
        <v>26</v>
      </c>
      <c r="D2112" t="s">
        <v>39</v>
      </c>
      <c r="E2112" t="s">
        <v>16</v>
      </c>
      <c r="G2112">
        <v>5003.95</v>
      </c>
      <c r="I2112">
        <v>0</v>
      </c>
      <c r="J2112" s="1">
        <v>45667</v>
      </c>
      <c r="K2112" t="s">
        <v>17</v>
      </c>
      <c r="L2112" t="s">
        <v>25</v>
      </c>
      <c r="M2112">
        <v>1498.37</v>
      </c>
    </row>
    <row r="2113" spans="1:13">
      <c r="A2113">
        <v>2048</v>
      </c>
      <c r="B2113" t="s">
        <v>35</v>
      </c>
      <c r="C2113" t="s">
        <v>26</v>
      </c>
      <c r="D2113" t="s">
        <v>39</v>
      </c>
      <c r="E2113" t="s">
        <v>16</v>
      </c>
      <c r="F2113">
        <v>3</v>
      </c>
      <c r="G2113">
        <v>6216.29</v>
      </c>
      <c r="H2113">
        <v>0.94</v>
      </c>
      <c r="I2113">
        <v>1118.93</v>
      </c>
      <c r="J2113" s="1">
        <v>45549</v>
      </c>
      <c r="K2113" t="s">
        <v>17</v>
      </c>
      <c r="L2113" t="s">
        <v>25</v>
      </c>
      <c r="M2113">
        <v>-642.02</v>
      </c>
    </row>
    <row r="2114" spans="1:13">
      <c r="A2114">
        <v>2060</v>
      </c>
      <c r="B2114" t="s">
        <v>35</v>
      </c>
      <c r="C2114" t="s">
        <v>26</v>
      </c>
      <c r="D2114" t="s">
        <v>39</v>
      </c>
      <c r="E2114" t="s">
        <v>28</v>
      </c>
      <c r="F2114">
        <v>2</v>
      </c>
      <c r="G2114">
        <v>7979.26</v>
      </c>
      <c r="I2114">
        <v>0</v>
      </c>
      <c r="J2114" s="1">
        <v>45484</v>
      </c>
      <c r="K2114" t="s">
        <v>17</v>
      </c>
      <c r="L2114" t="s">
        <v>18</v>
      </c>
      <c r="M2114">
        <v>2821.59</v>
      </c>
    </row>
    <row r="2115" spans="1:13">
      <c r="A2115">
        <v>2065</v>
      </c>
      <c r="B2115" t="s">
        <v>19</v>
      </c>
      <c r="C2115" t="s">
        <v>26</v>
      </c>
      <c r="D2115" t="s">
        <v>39</v>
      </c>
      <c r="E2115">
        <v>10</v>
      </c>
      <c r="H2115">
        <v>0.78</v>
      </c>
      <c r="I2115">
        <v>0</v>
      </c>
      <c r="J2115" s="1">
        <v>45333</v>
      </c>
      <c r="K2115" t="s">
        <v>22</v>
      </c>
      <c r="L2115" t="s">
        <v>23</v>
      </c>
      <c r="M2115">
        <v>21.58</v>
      </c>
    </row>
    <row r="2116" spans="1:13">
      <c r="A2116">
        <v>2095</v>
      </c>
      <c r="B2116" t="s">
        <v>35</v>
      </c>
      <c r="C2116" t="s">
        <v>26</v>
      </c>
      <c r="D2116" t="s">
        <v>39</v>
      </c>
      <c r="E2116" t="s">
        <v>16</v>
      </c>
      <c r="I2116">
        <v>0</v>
      </c>
      <c r="J2116" s="1">
        <v>45581</v>
      </c>
      <c r="K2116" t="s">
        <v>17</v>
      </c>
      <c r="L2116" t="s">
        <v>33</v>
      </c>
      <c r="M2116">
        <v>880.57</v>
      </c>
    </row>
    <row r="2117" spans="1:13">
      <c r="A2117">
        <v>2111</v>
      </c>
      <c r="B2117" t="s">
        <v>35</v>
      </c>
      <c r="C2117" t="s">
        <v>26</v>
      </c>
      <c r="D2117" t="s">
        <v>39</v>
      </c>
      <c r="H2117">
        <v>1.1399999999999999</v>
      </c>
      <c r="I2117">
        <v>0</v>
      </c>
      <c r="J2117" s="1">
        <v>45617</v>
      </c>
      <c r="K2117" t="s">
        <v>22</v>
      </c>
      <c r="L2117" t="s">
        <v>18</v>
      </c>
      <c r="M2117">
        <v>1326.67</v>
      </c>
    </row>
    <row r="2118" spans="1:13">
      <c r="A2118">
        <v>2144</v>
      </c>
      <c r="B2118" t="s">
        <v>19</v>
      </c>
      <c r="C2118" t="s">
        <v>26</v>
      </c>
      <c r="D2118" t="s">
        <v>39</v>
      </c>
      <c r="F2118">
        <v>4</v>
      </c>
      <c r="I2118">
        <v>0</v>
      </c>
      <c r="J2118" s="1">
        <v>45746</v>
      </c>
      <c r="K2118" t="s">
        <v>17</v>
      </c>
      <c r="L2118" t="s">
        <v>43</v>
      </c>
      <c r="M2118">
        <v>2385.1</v>
      </c>
    </row>
    <row r="2119" spans="1:13">
      <c r="A2119">
        <v>2161</v>
      </c>
      <c r="B2119" t="s">
        <v>13</v>
      </c>
      <c r="C2119" t="s">
        <v>26</v>
      </c>
      <c r="D2119" t="s">
        <v>39</v>
      </c>
      <c r="E2119" t="s">
        <v>16</v>
      </c>
      <c r="F2119">
        <v>0</v>
      </c>
      <c r="G2119">
        <v>5119.41</v>
      </c>
      <c r="H2119">
        <v>0.8</v>
      </c>
      <c r="I2119">
        <v>0</v>
      </c>
      <c r="K2119" t="s">
        <v>17</v>
      </c>
      <c r="L2119" t="s">
        <v>29</v>
      </c>
      <c r="M2119">
        <v>1956.8</v>
      </c>
    </row>
    <row r="2120" spans="1:13">
      <c r="A2120">
        <v>2177</v>
      </c>
      <c r="B2120" t="s">
        <v>19</v>
      </c>
      <c r="C2120" t="s">
        <v>26</v>
      </c>
      <c r="D2120" t="s">
        <v>39</v>
      </c>
      <c r="E2120" t="s">
        <v>32</v>
      </c>
      <c r="I2120">
        <v>0</v>
      </c>
      <c r="J2120" s="1">
        <v>45835</v>
      </c>
      <c r="K2120" t="s">
        <v>22</v>
      </c>
      <c r="L2120" t="s">
        <v>25</v>
      </c>
      <c r="M2120">
        <v>885.37</v>
      </c>
    </row>
    <row r="2121" spans="1:13">
      <c r="A2121">
        <v>2183</v>
      </c>
      <c r="B2121" t="s">
        <v>13</v>
      </c>
      <c r="C2121" t="s">
        <v>26</v>
      </c>
      <c r="D2121" t="s">
        <v>39</v>
      </c>
      <c r="E2121" t="s">
        <v>16</v>
      </c>
      <c r="G2121">
        <v>5389.56</v>
      </c>
      <c r="I2121">
        <v>0</v>
      </c>
      <c r="K2121" t="s">
        <v>17</v>
      </c>
      <c r="L2121" t="s">
        <v>29</v>
      </c>
      <c r="M2121">
        <v>2927.93</v>
      </c>
    </row>
    <row r="2122" spans="1:13">
      <c r="A2122">
        <v>2193</v>
      </c>
      <c r="B2122" t="s">
        <v>19</v>
      </c>
      <c r="C2122" t="s">
        <v>26</v>
      </c>
      <c r="D2122" t="s">
        <v>39</v>
      </c>
      <c r="E2122" t="s">
        <v>32</v>
      </c>
      <c r="F2122">
        <v>-1</v>
      </c>
      <c r="H2122">
        <v>1.24</v>
      </c>
      <c r="I2122">
        <v>0</v>
      </c>
      <c r="J2122" s="1">
        <v>45674</v>
      </c>
      <c r="K2122" t="s">
        <v>22</v>
      </c>
      <c r="L2122" t="s">
        <v>33</v>
      </c>
      <c r="M2122">
        <v>1803.66</v>
      </c>
    </row>
    <row r="2123" spans="1:13">
      <c r="A2123">
        <v>2217</v>
      </c>
      <c r="B2123" t="s">
        <v>19</v>
      </c>
      <c r="C2123" t="s">
        <v>26</v>
      </c>
      <c r="D2123" t="s">
        <v>39</v>
      </c>
      <c r="E2123" t="s">
        <v>28</v>
      </c>
      <c r="I2123">
        <v>0</v>
      </c>
      <c r="J2123" s="1">
        <v>45762</v>
      </c>
      <c r="K2123" t="s">
        <v>22</v>
      </c>
      <c r="L2123" t="s">
        <v>33</v>
      </c>
      <c r="M2123">
        <v>2190.84</v>
      </c>
    </row>
    <row r="2124" spans="1:13">
      <c r="A2124">
        <v>2221</v>
      </c>
      <c r="B2124" t="s">
        <v>13</v>
      </c>
      <c r="C2124" t="s">
        <v>26</v>
      </c>
      <c r="D2124" t="s">
        <v>39</v>
      </c>
      <c r="E2124" t="s">
        <v>28</v>
      </c>
      <c r="F2124">
        <v>2</v>
      </c>
      <c r="G2124">
        <v>3375.97</v>
      </c>
      <c r="I2124">
        <v>0</v>
      </c>
      <c r="J2124" s="1">
        <v>45297</v>
      </c>
      <c r="K2124" t="s">
        <v>22</v>
      </c>
      <c r="L2124" t="s">
        <v>25</v>
      </c>
      <c r="M2124">
        <v>-297.05</v>
      </c>
    </row>
    <row r="2125" spans="1:13">
      <c r="A2125">
        <v>2271</v>
      </c>
      <c r="B2125" t="s">
        <v>13</v>
      </c>
      <c r="C2125" t="s">
        <v>26</v>
      </c>
      <c r="D2125" t="s">
        <v>39</v>
      </c>
      <c r="E2125">
        <v>9</v>
      </c>
      <c r="G2125">
        <v>5116.58</v>
      </c>
      <c r="H2125">
        <v>7.0000000000000007E-2</v>
      </c>
      <c r="I2125">
        <v>0</v>
      </c>
      <c r="J2125" s="1">
        <v>45415</v>
      </c>
      <c r="K2125" t="s">
        <v>22</v>
      </c>
      <c r="L2125" t="s">
        <v>33</v>
      </c>
      <c r="M2125">
        <v>1293.94</v>
      </c>
    </row>
    <row r="2126" spans="1:13">
      <c r="A2126">
        <v>2281</v>
      </c>
      <c r="B2126" t="s">
        <v>13</v>
      </c>
      <c r="C2126" t="s">
        <v>26</v>
      </c>
      <c r="D2126" t="s">
        <v>39</v>
      </c>
      <c r="E2126" t="s">
        <v>16</v>
      </c>
      <c r="F2126">
        <v>2</v>
      </c>
      <c r="I2126">
        <v>0</v>
      </c>
      <c r="J2126" s="1">
        <v>45851</v>
      </c>
      <c r="K2126" t="s">
        <v>22</v>
      </c>
      <c r="L2126" t="s">
        <v>43</v>
      </c>
      <c r="M2126">
        <v>1753.48</v>
      </c>
    </row>
    <row r="2127" spans="1:13">
      <c r="A2127">
        <v>2286</v>
      </c>
      <c r="B2127" t="s">
        <v>19</v>
      </c>
      <c r="C2127" t="s">
        <v>26</v>
      </c>
      <c r="D2127" t="s">
        <v>39</v>
      </c>
      <c r="I2127">
        <v>0</v>
      </c>
      <c r="J2127" s="1">
        <v>45581</v>
      </c>
      <c r="K2127" t="s">
        <v>17</v>
      </c>
      <c r="L2127" t="s">
        <v>36</v>
      </c>
      <c r="M2127">
        <v>2419.09</v>
      </c>
    </row>
    <row r="2128" spans="1:13">
      <c r="A2128">
        <v>2328</v>
      </c>
      <c r="B2128" t="s">
        <v>35</v>
      </c>
      <c r="C2128" t="s">
        <v>26</v>
      </c>
      <c r="D2128" t="s">
        <v>39</v>
      </c>
      <c r="E2128">
        <v>6</v>
      </c>
      <c r="F2128">
        <v>2</v>
      </c>
      <c r="G2128">
        <v>6449.46</v>
      </c>
      <c r="H2128">
        <v>0.28999999999999998</v>
      </c>
      <c r="I2128">
        <v>9158.23</v>
      </c>
      <c r="J2128" s="1">
        <v>45605</v>
      </c>
      <c r="K2128" t="s">
        <v>17</v>
      </c>
      <c r="L2128" t="s">
        <v>25</v>
      </c>
      <c r="M2128">
        <v>39.69</v>
      </c>
    </row>
    <row r="2129" spans="1:13">
      <c r="A2129">
        <v>2341</v>
      </c>
      <c r="B2129" t="s">
        <v>19</v>
      </c>
      <c r="C2129" t="s">
        <v>26</v>
      </c>
      <c r="D2129" t="s">
        <v>39</v>
      </c>
      <c r="E2129">
        <v>11</v>
      </c>
      <c r="I2129">
        <v>0</v>
      </c>
      <c r="J2129" s="1">
        <v>45769</v>
      </c>
      <c r="K2129" t="s">
        <v>17</v>
      </c>
      <c r="L2129" t="s">
        <v>23</v>
      </c>
      <c r="M2129">
        <v>-280.18</v>
      </c>
    </row>
    <row r="2130" spans="1:13">
      <c r="A2130">
        <v>2355</v>
      </c>
      <c r="B2130" t="s">
        <v>19</v>
      </c>
      <c r="C2130" t="s">
        <v>26</v>
      </c>
      <c r="D2130" t="s">
        <v>39</v>
      </c>
      <c r="E2130" t="s">
        <v>28</v>
      </c>
      <c r="F2130">
        <v>1</v>
      </c>
      <c r="I2130">
        <v>0</v>
      </c>
      <c r="J2130" s="1">
        <v>45499</v>
      </c>
      <c r="K2130" t="s">
        <v>22</v>
      </c>
      <c r="L2130" t="s">
        <v>18</v>
      </c>
      <c r="M2130">
        <v>-887.83</v>
      </c>
    </row>
    <row r="2131" spans="1:13">
      <c r="A2131">
        <v>2359</v>
      </c>
      <c r="B2131" t="s">
        <v>35</v>
      </c>
      <c r="C2131" t="s">
        <v>26</v>
      </c>
      <c r="D2131" t="s">
        <v>39</v>
      </c>
      <c r="E2131" t="s">
        <v>28</v>
      </c>
      <c r="F2131">
        <v>-1</v>
      </c>
      <c r="G2131">
        <v>9836.48</v>
      </c>
      <c r="H2131">
        <v>0.34</v>
      </c>
      <c r="I2131">
        <v>-6492.08</v>
      </c>
      <c r="K2131" t="s">
        <v>22</v>
      </c>
      <c r="L2131" t="s">
        <v>29</v>
      </c>
      <c r="M2131">
        <v>-874.96</v>
      </c>
    </row>
    <row r="2132" spans="1:13">
      <c r="A2132">
        <v>2366</v>
      </c>
      <c r="B2132" t="s">
        <v>13</v>
      </c>
      <c r="C2132" t="s">
        <v>26</v>
      </c>
      <c r="D2132" t="s">
        <v>39</v>
      </c>
      <c r="E2132" t="s">
        <v>16</v>
      </c>
      <c r="H2132">
        <v>0.63</v>
      </c>
      <c r="I2132">
        <v>0</v>
      </c>
      <c r="J2132" s="1">
        <v>45785</v>
      </c>
      <c r="K2132" t="s">
        <v>22</v>
      </c>
      <c r="L2132" t="s">
        <v>36</v>
      </c>
      <c r="M2132">
        <v>3737.47</v>
      </c>
    </row>
    <row r="2133" spans="1:13">
      <c r="A2133">
        <v>2368</v>
      </c>
      <c r="B2133" t="s">
        <v>19</v>
      </c>
      <c r="C2133" t="s">
        <v>26</v>
      </c>
      <c r="D2133" t="s">
        <v>39</v>
      </c>
      <c r="E2133" t="s">
        <v>28</v>
      </c>
      <c r="G2133">
        <v>5582.98</v>
      </c>
      <c r="I2133">
        <v>0</v>
      </c>
      <c r="J2133" s="1">
        <v>45142</v>
      </c>
      <c r="K2133" t="s">
        <v>22</v>
      </c>
      <c r="L2133" t="s">
        <v>33</v>
      </c>
      <c r="M2133">
        <v>2369.2800000000002</v>
      </c>
    </row>
    <row r="2134" spans="1:13">
      <c r="A2134">
        <v>2382</v>
      </c>
      <c r="B2134" t="s">
        <v>35</v>
      </c>
      <c r="C2134" t="s">
        <v>26</v>
      </c>
      <c r="D2134" t="s">
        <v>39</v>
      </c>
      <c r="E2134" t="s">
        <v>28</v>
      </c>
      <c r="F2134">
        <v>4</v>
      </c>
      <c r="I2134">
        <v>0</v>
      </c>
      <c r="J2134" s="1">
        <v>45360</v>
      </c>
      <c r="K2134" t="s">
        <v>22</v>
      </c>
      <c r="L2134" t="s">
        <v>25</v>
      </c>
      <c r="M2134">
        <v>787.42</v>
      </c>
    </row>
    <row r="2135" spans="1:13">
      <c r="A2135">
        <v>2390</v>
      </c>
      <c r="B2135" t="s">
        <v>13</v>
      </c>
      <c r="C2135" t="s">
        <v>26</v>
      </c>
      <c r="D2135" t="s">
        <v>39</v>
      </c>
      <c r="E2135" t="s">
        <v>32</v>
      </c>
      <c r="F2135">
        <v>-1</v>
      </c>
      <c r="I2135">
        <v>0</v>
      </c>
      <c r="J2135" s="1">
        <v>45801</v>
      </c>
      <c r="K2135" t="s">
        <v>17</v>
      </c>
      <c r="L2135" t="s">
        <v>33</v>
      </c>
      <c r="M2135">
        <v>496.54</v>
      </c>
    </row>
    <row r="2136" spans="1:13">
      <c r="A2136">
        <v>2435</v>
      </c>
      <c r="B2136" t="s">
        <v>13</v>
      </c>
      <c r="C2136" t="s">
        <v>26</v>
      </c>
      <c r="D2136" t="s">
        <v>39</v>
      </c>
      <c r="E2136" t="s">
        <v>32</v>
      </c>
      <c r="G2136">
        <v>5853.58</v>
      </c>
      <c r="I2136">
        <v>0</v>
      </c>
      <c r="J2136" s="1">
        <v>45383</v>
      </c>
      <c r="K2136" t="s">
        <v>22</v>
      </c>
      <c r="L2136" t="s">
        <v>43</v>
      </c>
      <c r="M2136">
        <v>2378.8200000000002</v>
      </c>
    </row>
    <row r="2137" spans="1:13">
      <c r="A2137">
        <v>2447</v>
      </c>
      <c r="B2137" t="s">
        <v>13</v>
      </c>
      <c r="C2137" t="s">
        <v>26</v>
      </c>
      <c r="D2137" t="s">
        <v>39</v>
      </c>
      <c r="E2137" t="s">
        <v>32</v>
      </c>
      <c r="I2137">
        <v>0</v>
      </c>
      <c r="J2137" s="1">
        <v>45416</v>
      </c>
      <c r="K2137" t="s">
        <v>17</v>
      </c>
      <c r="L2137" t="s">
        <v>43</v>
      </c>
      <c r="M2137">
        <v>1291.8</v>
      </c>
    </row>
    <row r="2138" spans="1:13">
      <c r="A2138">
        <v>2003</v>
      </c>
      <c r="B2138" t="s">
        <v>19</v>
      </c>
      <c r="C2138" t="s">
        <v>26</v>
      </c>
      <c r="D2138" t="s">
        <v>39</v>
      </c>
      <c r="E2138" t="s">
        <v>32</v>
      </c>
      <c r="F2138">
        <v>2</v>
      </c>
      <c r="G2138">
        <v>8516.4500000000007</v>
      </c>
      <c r="H2138">
        <v>0.22</v>
      </c>
      <c r="I2138">
        <v>13285.66</v>
      </c>
      <c r="J2138" s="1">
        <v>45199</v>
      </c>
      <c r="K2138" t="s">
        <v>17</v>
      </c>
      <c r="L2138" t="s">
        <v>43</v>
      </c>
      <c r="M2138">
        <v>1764.52</v>
      </c>
    </row>
    <row r="2139" spans="1:13">
      <c r="A2139">
        <v>2526</v>
      </c>
      <c r="B2139" t="s">
        <v>13</v>
      </c>
      <c r="C2139" t="s">
        <v>26</v>
      </c>
      <c r="D2139" t="s">
        <v>39</v>
      </c>
      <c r="E2139">
        <v>10</v>
      </c>
      <c r="F2139">
        <v>1</v>
      </c>
      <c r="I2139">
        <v>0</v>
      </c>
      <c r="J2139" s="1">
        <v>45505</v>
      </c>
      <c r="K2139" t="s">
        <v>22</v>
      </c>
      <c r="L2139" t="s">
        <v>37</v>
      </c>
      <c r="M2139">
        <v>3188.07</v>
      </c>
    </row>
    <row r="2140" spans="1:13">
      <c r="A2140">
        <v>2537</v>
      </c>
      <c r="B2140" t="s">
        <v>19</v>
      </c>
      <c r="C2140" t="s">
        <v>26</v>
      </c>
      <c r="D2140" t="s">
        <v>39</v>
      </c>
      <c r="E2140" t="s">
        <v>16</v>
      </c>
      <c r="I2140">
        <v>0</v>
      </c>
      <c r="J2140" s="1">
        <v>45807</v>
      </c>
      <c r="K2140" t="s">
        <v>22</v>
      </c>
      <c r="L2140" t="s">
        <v>36</v>
      </c>
      <c r="M2140">
        <v>2596.8000000000002</v>
      </c>
    </row>
    <row r="2141" spans="1:13">
      <c r="A2141">
        <v>2538</v>
      </c>
      <c r="B2141" t="s">
        <v>35</v>
      </c>
      <c r="C2141" t="s">
        <v>26</v>
      </c>
      <c r="D2141" t="s">
        <v>39</v>
      </c>
      <c r="F2141">
        <v>2</v>
      </c>
      <c r="G2141">
        <v>9701.24</v>
      </c>
      <c r="I2141">
        <v>0</v>
      </c>
      <c r="J2141" s="1">
        <v>45571</v>
      </c>
      <c r="K2141" t="s">
        <v>22</v>
      </c>
      <c r="L2141" t="s">
        <v>43</v>
      </c>
      <c r="M2141">
        <v>223.82</v>
      </c>
    </row>
    <row r="2142" spans="1:13">
      <c r="A2142">
        <v>2543</v>
      </c>
      <c r="B2142" t="s">
        <v>19</v>
      </c>
      <c r="C2142" t="s">
        <v>26</v>
      </c>
      <c r="D2142" t="s">
        <v>39</v>
      </c>
      <c r="I2142">
        <v>0</v>
      </c>
      <c r="K2142" t="s">
        <v>22</v>
      </c>
      <c r="L2142" t="s">
        <v>23</v>
      </c>
      <c r="M2142">
        <v>-244.09</v>
      </c>
    </row>
    <row r="2143" spans="1:13">
      <c r="A2143">
        <v>2572</v>
      </c>
      <c r="B2143" t="s">
        <v>35</v>
      </c>
      <c r="C2143" t="s">
        <v>26</v>
      </c>
      <c r="D2143" t="s">
        <v>39</v>
      </c>
      <c r="E2143" t="s">
        <v>32</v>
      </c>
      <c r="F2143">
        <v>-1</v>
      </c>
      <c r="G2143">
        <v>2729.99</v>
      </c>
      <c r="H2143">
        <v>0.76</v>
      </c>
      <c r="I2143">
        <v>-655.20000000000005</v>
      </c>
      <c r="J2143" s="1">
        <v>45322</v>
      </c>
      <c r="K2143" t="s">
        <v>22</v>
      </c>
      <c r="L2143" t="s">
        <v>29</v>
      </c>
      <c r="M2143">
        <v>1204.81</v>
      </c>
    </row>
    <row r="2144" spans="1:13">
      <c r="A2144">
        <v>2608</v>
      </c>
      <c r="B2144" t="s">
        <v>19</v>
      </c>
      <c r="C2144" t="s">
        <v>26</v>
      </c>
      <c r="D2144" t="s">
        <v>39</v>
      </c>
      <c r="E2144" t="s">
        <v>28</v>
      </c>
      <c r="F2144">
        <v>2</v>
      </c>
      <c r="I2144">
        <v>0</v>
      </c>
      <c r="K2144" t="s">
        <v>17</v>
      </c>
      <c r="L2144" t="s">
        <v>43</v>
      </c>
      <c r="M2144">
        <v>354.67</v>
      </c>
    </row>
    <row r="2145" spans="1:13">
      <c r="A2145">
        <v>2613</v>
      </c>
      <c r="B2145" t="s">
        <v>19</v>
      </c>
      <c r="C2145" t="s">
        <v>26</v>
      </c>
      <c r="D2145" t="s">
        <v>39</v>
      </c>
      <c r="E2145">
        <v>7</v>
      </c>
      <c r="F2145">
        <v>3</v>
      </c>
      <c r="G2145">
        <v>4374.83</v>
      </c>
      <c r="H2145">
        <v>0.27</v>
      </c>
      <c r="I2145">
        <v>9580.8799999999992</v>
      </c>
      <c r="K2145" t="s">
        <v>22</v>
      </c>
      <c r="L2145" t="s">
        <v>33</v>
      </c>
      <c r="M2145">
        <v>1473.37</v>
      </c>
    </row>
    <row r="2146" spans="1:13">
      <c r="A2146">
        <v>2616</v>
      </c>
      <c r="B2146" t="s">
        <v>35</v>
      </c>
      <c r="C2146" t="s">
        <v>26</v>
      </c>
      <c r="D2146" t="s">
        <v>39</v>
      </c>
      <c r="E2146" t="s">
        <v>32</v>
      </c>
      <c r="H2146">
        <v>0.2</v>
      </c>
      <c r="I2146">
        <v>0</v>
      </c>
      <c r="J2146" s="1">
        <v>45450</v>
      </c>
      <c r="K2146" t="s">
        <v>17</v>
      </c>
      <c r="L2146" t="s">
        <v>43</v>
      </c>
      <c r="M2146">
        <v>2788.41</v>
      </c>
    </row>
    <row r="2147" spans="1:13">
      <c r="A2147">
        <v>2619</v>
      </c>
      <c r="B2147" t="s">
        <v>13</v>
      </c>
      <c r="C2147" t="s">
        <v>26</v>
      </c>
      <c r="D2147" t="s">
        <v>39</v>
      </c>
      <c r="E2147" t="s">
        <v>28</v>
      </c>
      <c r="F2147">
        <v>4</v>
      </c>
      <c r="H2147">
        <v>0.65</v>
      </c>
      <c r="I2147">
        <v>0</v>
      </c>
      <c r="J2147" s="1">
        <v>45313</v>
      </c>
      <c r="K2147" t="s">
        <v>17</v>
      </c>
      <c r="L2147" t="s">
        <v>23</v>
      </c>
      <c r="M2147">
        <v>-300.27999999999997</v>
      </c>
    </row>
    <row r="2148" spans="1:13">
      <c r="A2148">
        <v>2629</v>
      </c>
      <c r="B2148" t="s">
        <v>13</v>
      </c>
      <c r="C2148" t="s">
        <v>26</v>
      </c>
      <c r="D2148" t="s">
        <v>39</v>
      </c>
      <c r="E2148" t="s">
        <v>32</v>
      </c>
      <c r="I2148">
        <v>0</v>
      </c>
      <c r="J2148" s="1">
        <v>45588</v>
      </c>
      <c r="K2148" t="s">
        <v>22</v>
      </c>
      <c r="L2148" t="s">
        <v>36</v>
      </c>
      <c r="M2148">
        <v>1198.75</v>
      </c>
    </row>
    <row r="2149" spans="1:13">
      <c r="A2149">
        <v>2634</v>
      </c>
      <c r="B2149" t="s">
        <v>35</v>
      </c>
      <c r="C2149" t="s">
        <v>26</v>
      </c>
      <c r="D2149" t="s">
        <v>39</v>
      </c>
      <c r="G2149">
        <v>5815.75</v>
      </c>
      <c r="I2149">
        <v>0</v>
      </c>
      <c r="J2149" s="1">
        <v>45526</v>
      </c>
      <c r="K2149" t="s">
        <v>22</v>
      </c>
      <c r="L2149" t="s">
        <v>18</v>
      </c>
      <c r="M2149">
        <v>3190.46</v>
      </c>
    </row>
    <row r="2150" spans="1:13">
      <c r="A2150">
        <v>2665</v>
      </c>
      <c r="B2150" t="s">
        <v>35</v>
      </c>
      <c r="C2150" t="s">
        <v>26</v>
      </c>
      <c r="D2150" t="s">
        <v>39</v>
      </c>
      <c r="E2150" t="s">
        <v>28</v>
      </c>
      <c r="G2150">
        <v>6140.7</v>
      </c>
      <c r="I2150">
        <v>0</v>
      </c>
      <c r="K2150" t="s">
        <v>17</v>
      </c>
      <c r="L2150" t="s">
        <v>33</v>
      </c>
      <c r="M2150">
        <v>506.87</v>
      </c>
    </row>
    <row r="2151" spans="1:13">
      <c r="A2151">
        <v>2674</v>
      </c>
      <c r="B2151" t="s">
        <v>19</v>
      </c>
      <c r="C2151" t="s">
        <v>26</v>
      </c>
      <c r="D2151" t="s">
        <v>39</v>
      </c>
      <c r="E2151">
        <v>7</v>
      </c>
      <c r="F2151">
        <v>-1</v>
      </c>
      <c r="G2151">
        <v>4784.45</v>
      </c>
      <c r="I2151">
        <v>0</v>
      </c>
      <c r="J2151" s="1">
        <v>45682</v>
      </c>
      <c r="K2151" t="s">
        <v>17</v>
      </c>
      <c r="L2151" t="s">
        <v>29</v>
      </c>
      <c r="M2151">
        <v>3357.12</v>
      </c>
    </row>
    <row r="2152" spans="1:13">
      <c r="A2152">
        <v>2687</v>
      </c>
      <c r="B2152" t="s">
        <v>19</v>
      </c>
      <c r="C2152" t="s">
        <v>26</v>
      </c>
      <c r="D2152" t="s">
        <v>39</v>
      </c>
      <c r="E2152">
        <v>8</v>
      </c>
      <c r="F2152">
        <v>-1</v>
      </c>
      <c r="G2152">
        <v>2381.94</v>
      </c>
      <c r="I2152">
        <v>0</v>
      </c>
      <c r="J2152" s="1">
        <v>45565</v>
      </c>
      <c r="K2152" t="s">
        <v>22</v>
      </c>
      <c r="L2152" t="s">
        <v>33</v>
      </c>
      <c r="M2152">
        <v>1457.93</v>
      </c>
    </row>
    <row r="2153" spans="1:13">
      <c r="A2153">
        <v>2727</v>
      </c>
      <c r="B2153" t="s">
        <v>35</v>
      </c>
      <c r="C2153" t="s">
        <v>26</v>
      </c>
      <c r="D2153" t="s">
        <v>39</v>
      </c>
      <c r="E2153" t="s">
        <v>16</v>
      </c>
      <c r="G2153">
        <v>6154.32</v>
      </c>
      <c r="H2153">
        <v>0.94</v>
      </c>
      <c r="I2153">
        <v>0</v>
      </c>
      <c r="K2153" t="s">
        <v>17</v>
      </c>
      <c r="L2153" t="s">
        <v>43</v>
      </c>
      <c r="M2153">
        <v>2004.4</v>
      </c>
    </row>
    <row r="2154" spans="1:13">
      <c r="A2154">
        <v>2752</v>
      </c>
      <c r="B2154" t="s">
        <v>13</v>
      </c>
      <c r="C2154" t="s">
        <v>26</v>
      </c>
      <c r="D2154" t="s">
        <v>39</v>
      </c>
      <c r="F2154">
        <v>0</v>
      </c>
      <c r="I2154">
        <v>0</v>
      </c>
      <c r="J2154" s="1">
        <v>45711</v>
      </c>
      <c r="K2154" t="s">
        <v>22</v>
      </c>
      <c r="L2154" t="s">
        <v>29</v>
      </c>
      <c r="M2154">
        <v>341.26</v>
      </c>
    </row>
    <row r="2155" spans="1:13">
      <c r="A2155">
        <v>2756</v>
      </c>
      <c r="B2155" t="s">
        <v>19</v>
      </c>
      <c r="C2155" t="s">
        <v>26</v>
      </c>
      <c r="D2155" t="s">
        <v>39</v>
      </c>
      <c r="G2155">
        <v>8510.85</v>
      </c>
      <c r="H2155">
        <v>1.1100000000000001</v>
      </c>
      <c r="I2155">
        <v>0</v>
      </c>
      <c r="J2155" s="1">
        <v>45190</v>
      </c>
      <c r="K2155" t="s">
        <v>22</v>
      </c>
      <c r="L2155" t="s">
        <v>18</v>
      </c>
      <c r="M2155">
        <v>1491.91</v>
      </c>
    </row>
    <row r="2156" spans="1:13">
      <c r="A2156">
        <v>2758</v>
      </c>
      <c r="B2156" t="s">
        <v>19</v>
      </c>
      <c r="C2156" t="s">
        <v>26</v>
      </c>
      <c r="D2156" t="s">
        <v>39</v>
      </c>
      <c r="E2156" t="s">
        <v>16</v>
      </c>
      <c r="I2156">
        <v>0</v>
      </c>
      <c r="K2156" t="s">
        <v>17</v>
      </c>
      <c r="L2156" t="s">
        <v>29</v>
      </c>
      <c r="M2156">
        <v>3986.03</v>
      </c>
    </row>
    <row r="2157" spans="1:13">
      <c r="A2157">
        <v>2792</v>
      </c>
      <c r="B2157" t="s">
        <v>13</v>
      </c>
      <c r="C2157" t="s">
        <v>26</v>
      </c>
      <c r="D2157" t="s">
        <v>39</v>
      </c>
      <c r="E2157" t="s">
        <v>28</v>
      </c>
      <c r="F2157">
        <v>-1</v>
      </c>
      <c r="G2157">
        <v>4338.16</v>
      </c>
      <c r="I2157">
        <v>0</v>
      </c>
      <c r="J2157" s="1">
        <v>45785</v>
      </c>
      <c r="K2157" t="s">
        <v>17</v>
      </c>
      <c r="L2157" t="s">
        <v>43</v>
      </c>
      <c r="M2157">
        <v>-328.05</v>
      </c>
    </row>
    <row r="2158" spans="1:13">
      <c r="A2158">
        <v>2839</v>
      </c>
      <c r="B2158" t="s">
        <v>35</v>
      </c>
      <c r="C2158" t="s">
        <v>26</v>
      </c>
      <c r="D2158" t="s">
        <v>39</v>
      </c>
      <c r="E2158">
        <v>6</v>
      </c>
      <c r="I2158">
        <v>0</v>
      </c>
      <c r="J2158" s="1">
        <v>45719</v>
      </c>
      <c r="K2158" t="s">
        <v>17</v>
      </c>
      <c r="L2158" t="s">
        <v>23</v>
      </c>
      <c r="M2158">
        <v>2992.52</v>
      </c>
    </row>
    <row r="2159" spans="1:13">
      <c r="A2159">
        <v>2844</v>
      </c>
      <c r="B2159" t="s">
        <v>35</v>
      </c>
      <c r="C2159" t="s">
        <v>26</v>
      </c>
      <c r="D2159" t="s">
        <v>39</v>
      </c>
      <c r="F2159">
        <v>2</v>
      </c>
      <c r="G2159">
        <v>6495.53</v>
      </c>
      <c r="H2159">
        <v>0.23</v>
      </c>
      <c r="I2159">
        <v>10003.120000000001</v>
      </c>
      <c r="K2159" t="s">
        <v>22</v>
      </c>
      <c r="L2159" t="s">
        <v>25</v>
      </c>
      <c r="M2159">
        <v>-951.85</v>
      </c>
    </row>
    <row r="2160" spans="1:13">
      <c r="A2160">
        <v>2850</v>
      </c>
      <c r="B2160" t="s">
        <v>13</v>
      </c>
      <c r="C2160" t="s">
        <v>26</v>
      </c>
      <c r="D2160" t="s">
        <v>39</v>
      </c>
      <c r="E2160" t="s">
        <v>32</v>
      </c>
      <c r="F2160">
        <v>2</v>
      </c>
      <c r="I2160">
        <v>0</v>
      </c>
      <c r="J2160" s="1">
        <v>45606</v>
      </c>
      <c r="K2160" t="s">
        <v>22</v>
      </c>
      <c r="L2160" t="s">
        <v>29</v>
      </c>
      <c r="M2160">
        <v>458.86</v>
      </c>
    </row>
    <row r="2161" spans="1:13">
      <c r="A2161">
        <v>2876</v>
      </c>
      <c r="B2161" t="s">
        <v>13</v>
      </c>
      <c r="C2161" t="s">
        <v>26</v>
      </c>
      <c r="D2161" t="s">
        <v>39</v>
      </c>
      <c r="I2161">
        <v>0</v>
      </c>
      <c r="J2161" s="1">
        <v>45525</v>
      </c>
      <c r="K2161" t="s">
        <v>22</v>
      </c>
      <c r="L2161" t="s">
        <v>23</v>
      </c>
      <c r="M2161">
        <v>-94.98</v>
      </c>
    </row>
    <row r="2162" spans="1:13">
      <c r="A2162">
        <v>2887</v>
      </c>
      <c r="B2162" t="s">
        <v>19</v>
      </c>
      <c r="C2162" t="s">
        <v>26</v>
      </c>
      <c r="D2162" t="s">
        <v>39</v>
      </c>
      <c r="E2162" t="s">
        <v>28</v>
      </c>
      <c r="G2162">
        <v>9292.33</v>
      </c>
      <c r="I2162">
        <v>0</v>
      </c>
      <c r="J2162" s="1">
        <v>45347</v>
      </c>
      <c r="K2162" t="s">
        <v>17</v>
      </c>
      <c r="L2162" t="s">
        <v>40</v>
      </c>
      <c r="M2162">
        <v>3747.95</v>
      </c>
    </row>
    <row r="2163" spans="1:13">
      <c r="A2163">
        <v>2897</v>
      </c>
      <c r="B2163" t="s">
        <v>35</v>
      </c>
      <c r="C2163" t="s">
        <v>26</v>
      </c>
      <c r="D2163" t="s">
        <v>39</v>
      </c>
      <c r="F2163">
        <v>1</v>
      </c>
      <c r="H2163">
        <v>0.11</v>
      </c>
      <c r="I2163">
        <v>0</v>
      </c>
      <c r="K2163" t="s">
        <v>22</v>
      </c>
      <c r="L2163" t="s">
        <v>43</v>
      </c>
      <c r="M2163">
        <v>221.95</v>
      </c>
    </row>
    <row r="2164" spans="1:13">
      <c r="A2164">
        <v>2006</v>
      </c>
      <c r="B2164" t="s">
        <v>35</v>
      </c>
      <c r="C2164" t="s">
        <v>26</v>
      </c>
      <c r="D2164" t="s">
        <v>39</v>
      </c>
      <c r="E2164" t="s">
        <v>32</v>
      </c>
      <c r="F2164">
        <v>2</v>
      </c>
      <c r="I2164">
        <v>0</v>
      </c>
      <c r="J2164" s="1">
        <v>45195</v>
      </c>
      <c r="K2164" t="s">
        <v>22</v>
      </c>
      <c r="L2164" t="s">
        <v>25</v>
      </c>
      <c r="M2164">
        <v>-716.79</v>
      </c>
    </row>
    <row r="2165" spans="1:13">
      <c r="A2165">
        <v>2906</v>
      </c>
      <c r="B2165" t="s">
        <v>19</v>
      </c>
      <c r="C2165" t="s">
        <v>26</v>
      </c>
      <c r="D2165" t="s">
        <v>39</v>
      </c>
      <c r="E2165">
        <v>7</v>
      </c>
      <c r="F2165">
        <v>1</v>
      </c>
      <c r="I2165">
        <v>0</v>
      </c>
      <c r="J2165" s="1">
        <v>45529</v>
      </c>
      <c r="K2165" t="s">
        <v>22</v>
      </c>
      <c r="L2165" t="s">
        <v>33</v>
      </c>
      <c r="M2165">
        <v>-291.45</v>
      </c>
    </row>
    <row r="2166" spans="1:13">
      <c r="A2166">
        <v>2006</v>
      </c>
      <c r="B2166" t="s">
        <v>35</v>
      </c>
      <c r="C2166" t="s">
        <v>26</v>
      </c>
      <c r="D2166" t="s">
        <v>39</v>
      </c>
      <c r="E2166" t="s">
        <v>32</v>
      </c>
      <c r="F2166">
        <v>4</v>
      </c>
      <c r="G2166">
        <v>6064.42</v>
      </c>
      <c r="I2166">
        <v>0</v>
      </c>
      <c r="K2166" t="s">
        <v>17</v>
      </c>
      <c r="L2166" t="s">
        <v>23</v>
      </c>
      <c r="M2166">
        <v>2936.55</v>
      </c>
    </row>
    <row r="2167" spans="1:13">
      <c r="A2167">
        <v>2928</v>
      </c>
      <c r="B2167" t="s">
        <v>19</v>
      </c>
      <c r="C2167" t="s">
        <v>26</v>
      </c>
      <c r="D2167" t="s">
        <v>39</v>
      </c>
      <c r="E2167">
        <v>6</v>
      </c>
      <c r="F2167">
        <v>3</v>
      </c>
      <c r="I2167">
        <v>0</v>
      </c>
      <c r="J2167" s="1">
        <v>45542</v>
      </c>
      <c r="K2167" t="s">
        <v>17</v>
      </c>
      <c r="L2167" t="s">
        <v>33</v>
      </c>
      <c r="M2167">
        <v>-1064.8599999999999</v>
      </c>
    </row>
    <row r="2168" spans="1:13">
      <c r="A2168">
        <v>2043</v>
      </c>
      <c r="B2168" t="s">
        <v>19</v>
      </c>
      <c r="C2168" t="s">
        <v>26</v>
      </c>
      <c r="D2168" t="s">
        <v>39</v>
      </c>
      <c r="E2168" t="s">
        <v>28</v>
      </c>
      <c r="F2168">
        <v>-1</v>
      </c>
      <c r="I2168">
        <v>0</v>
      </c>
      <c r="J2168" s="1">
        <v>45578</v>
      </c>
      <c r="K2168" t="s">
        <v>22</v>
      </c>
      <c r="L2168" t="s">
        <v>25</v>
      </c>
      <c r="M2168">
        <v>497.69</v>
      </c>
    </row>
    <row r="2169" spans="1:13">
      <c r="A2169">
        <v>3002</v>
      </c>
      <c r="B2169" t="s">
        <v>19</v>
      </c>
      <c r="C2169" t="s">
        <v>26</v>
      </c>
      <c r="D2169" t="s">
        <v>39</v>
      </c>
      <c r="F2169">
        <v>4</v>
      </c>
      <c r="I2169">
        <v>0</v>
      </c>
      <c r="J2169" s="1">
        <v>45618</v>
      </c>
      <c r="K2169" t="s">
        <v>22</v>
      </c>
      <c r="L2169" t="s">
        <v>33</v>
      </c>
      <c r="M2169">
        <v>3535.87</v>
      </c>
    </row>
    <row r="2170" spans="1:13">
      <c r="A2170">
        <v>3009</v>
      </c>
      <c r="B2170" t="s">
        <v>35</v>
      </c>
      <c r="C2170" t="s">
        <v>26</v>
      </c>
      <c r="D2170" t="s">
        <v>39</v>
      </c>
      <c r="E2170" t="s">
        <v>28</v>
      </c>
      <c r="I2170">
        <v>0</v>
      </c>
      <c r="J2170" s="1">
        <v>45519</v>
      </c>
      <c r="K2170" t="s">
        <v>17</v>
      </c>
      <c r="L2170" t="s">
        <v>36</v>
      </c>
      <c r="M2170">
        <v>3724.01</v>
      </c>
    </row>
    <row r="2171" spans="1:13">
      <c r="A2171">
        <v>2033</v>
      </c>
      <c r="B2171" t="s">
        <v>13</v>
      </c>
      <c r="C2171" t="s">
        <v>26</v>
      </c>
      <c r="D2171" t="s">
        <v>39</v>
      </c>
      <c r="E2171" t="s">
        <v>16</v>
      </c>
      <c r="I2171">
        <v>0</v>
      </c>
      <c r="J2171" s="1">
        <v>45679</v>
      </c>
      <c r="K2171" t="s">
        <v>17</v>
      </c>
      <c r="L2171" t="s">
        <v>43</v>
      </c>
      <c r="M2171">
        <v>-679.74</v>
      </c>
    </row>
    <row r="2172" spans="1:13">
      <c r="A2172">
        <v>3040</v>
      </c>
      <c r="B2172" t="s">
        <v>19</v>
      </c>
      <c r="C2172" t="s">
        <v>26</v>
      </c>
      <c r="D2172" t="s">
        <v>39</v>
      </c>
      <c r="E2172" t="s">
        <v>32</v>
      </c>
      <c r="I2172">
        <v>0</v>
      </c>
      <c r="J2172" s="1">
        <v>45516</v>
      </c>
      <c r="K2172" t="s">
        <v>17</v>
      </c>
      <c r="L2172" t="s">
        <v>23</v>
      </c>
      <c r="M2172">
        <v>3833.04</v>
      </c>
    </row>
    <row r="2173" spans="1:13">
      <c r="A2173">
        <v>3041</v>
      </c>
      <c r="B2173" t="s">
        <v>13</v>
      </c>
      <c r="C2173" t="s">
        <v>26</v>
      </c>
      <c r="D2173" t="s">
        <v>39</v>
      </c>
      <c r="E2173">
        <v>9</v>
      </c>
      <c r="G2173">
        <v>4884.55</v>
      </c>
      <c r="I2173">
        <v>0</v>
      </c>
      <c r="J2173" s="1">
        <v>45660</v>
      </c>
      <c r="K2173" t="s">
        <v>17</v>
      </c>
      <c r="L2173" t="s">
        <v>36</v>
      </c>
      <c r="M2173">
        <v>-1182.29</v>
      </c>
    </row>
    <row r="2174" spans="1:13">
      <c r="A2174">
        <v>3048</v>
      </c>
      <c r="B2174" t="s">
        <v>19</v>
      </c>
      <c r="C2174" t="s">
        <v>26</v>
      </c>
      <c r="D2174" t="s">
        <v>39</v>
      </c>
      <c r="E2174">
        <v>6</v>
      </c>
      <c r="F2174">
        <v>1</v>
      </c>
      <c r="H2174">
        <v>0.23</v>
      </c>
      <c r="I2174">
        <v>0</v>
      </c>
      <c r="J2174" s="1">
        <v>45855</v>
      </c>
      <c r="K2174" t="s">
        <v>22</v>
      </c>
      <c r="L2174" t="s">
        <v>37</v>
      </c>
      <c r="M2174">
        <v>517.16999999999996</v>
      </c>
    </row>
    <row r="2175" spans="1:13">
      <c r="A2175">
        <v>3087</v>
      </c>
      <c r="B2175" t="s">
        <v>13</v>
      </c>
      <c r="C2175" t="s">
        <v>26</v>
      </c>
      <c r="D2175" t="s">
        <v>39</v>
      </c>
      <c r="E2175" t="s">
        <v>16</v>
      </c>
      <c r="F2175">
        <v>3</v>
      </c>
      <c r="G2175">
        <v>2765.77</v>
      </c>
      <c r="I2175">
        <v>0</v>
      </c>
      <c r="J2175" s="1">
        <v>45665</v>
      </c>
      <c r="K2175" t="s">
        <v>22</v>
      </c>
      <c r="L2175" t="s">
        <v>18</v>
      </c>
      <c r="M2175">
        <v>2785.94</v>
      </c>
    </row>
    <row r="2176" spans="1:13">
      <c r="A2176">
        <v>3099</v>
      </c>
      <c r="B2176" t="s">
        <v>19</v>
      </c>
      <c r="C2176" t="s">
        <v>26</v>
      </c>
      <c r="D2176" t="s">
        <v>39</v>
      </c>
      <c r="E2176" t="s">
        <v>28</v>
      </c>
      <c r="G2176">
        <v>8462.09</v>
      </c>
      <c r="H2176">
        <v>0.08</v>
      </c>
      <c r="I2176">
        <v>0</v>
      </c>
      <c r="J2176" s="1">
        <v>45586</v>
      </c>
      <c r="K2176" t="s">
        <v>17</v>
      </c>
      <c r="L2176" t="s">
        <v>25</v>
      </c>
      <c r="M2176">
        <v>1720.4</v>
      </c>
    </row>
    <row r="2177" spans="1:13">
      <c r="A2177">
        <v>3155</v>
      </c>
      <c r="B2177" t="s">
        <v>19</v>
      </c>
      <c r="C2177" t="s">
        <v>26</v>
      </c>
      <c r="D2177" t="s">
        <v>39</v>
      </c>
      <c r="E2177" t="s">
        <v>28</v>
      </c>
      <c r="I2177">
        <v>0</v>
      </c>
      <c r="K2177" t="s">
        <v>22</v>
      </c>
      <c r="L2177" t="s">
        <v>18</v>
      </c>
      <c r="M2177">
        <v>2013.96</v>
      </c>
    </row>
    <row r="2178" spans="1:13">
      <c r="A2178">
        <v>3301</v>
      </c>
      <c r="B2178" t="s">
        <v>19</v>
      </c>
      <c r="C2178" t="s">
        <v>26</v>
      </c>
      <c r="D2178" t="s">
        <v>39</v>
      </c>
      <c r="E2178" t="s">
        <v>28</v>
      </c>
      <c r="F2178">
        <v>0</v>
      </c>
      <c r="G2178">
        <v>4492.46</v>
      </c>
      <c r="I2178">
        <v>0</v>
      </c>
      <c r="K2178" t="s">
        <v>22</v>
      </c>
      <c r="L2178" t="s">
        <v>37</v>
      </c>
      <c r="M2178">
        <v>1018.52</v>
      </c>
    </row>
    <row r="2179" spans="1:13">
      <c r="A2179">
        <v>3400</v>
      </c>
      <c r="B2179" t="s">
        <v>13</v>
      </c>
      <c r="C2179" t="s">
        <v>26</v>
      </c>
      <c r="D2179" t="s">
        <v>39</v>
      </c>
      <c r="E2179" t="s">
        <v>16</v>
      </c>
      <c r="H2179">
        <v>0.23</v>
      </c>
      <c r="I2179">
        <v>0</v>
      </c>
      <c r="J2179" s="1">
        <v>45576</v>
      </c>
      <c r="K2179" t="s">
        <v>22</v>
      </c>
      <c r="L2179" t="s">
        <v>40</v>
      </c>
      <c r="M2179">
        <v>703.25</v>
      </c>
    </row>
    <row r="2180" spans="1:13">
      <c r="A2180">
        <v>2028</v>
      </c>
      <c r="B2180" t="s">
        <v>13</v>
      </c>
      <c r="C2180" t="s">
        <v>26</v>
      </c>
      <c r="D2180" t="s">
        <v>39</v>
      </c>
      <c r="E2180" t="s">
        <v>32</v>
      </c>
      <c r="F2180">
        <v>0</v>
      </c>
      <c r="H2180">
        <v>0.95</v>
      </c>
      <c r="I2180">
        <v>0</v>
      </c>
      <c r="J2180" s="1">
        <v>45659</v>
      </c>
      <c r="K2180" t="s">
        <v>17</v>
      </c>
      <c r="L2180" t="s">
        <v>33</v>
      </c>
      <c r="M2180">
        <v>2511.65</v>
      </c>
    </row>
    <row r="2181" spans="1:13">
      <c r="A2181">
        <v>3440</v>
      </c>
      <c r="B2181" t="s">
        <v>13</v>
      </c>
      <c r="C2181" t="s">
        <v>26</v>
      </c>
      <c r="D2181" t="s">
        <v>39</v>
      </c>
      <c r="E2181" t="s">
        <v>16</v>
      </c>
      <c r="F2181">
        <v>3</v>
      </c>
      <c r="I2181">
        <v>0</v>
      </c>
      <c r="K2181" t="s">
        <v>17</v>
      </c>
      <c r="L2181" t="s">
        <v>25</v>
      </c>
      <c r="M2181">
        <v>-510.72</v>
      </c>
    </row>
    <row r="2182" spans="1:13">
      <c r="A2182">
        <v>3471</v>
      </c>
      <c r="B2182" t="s">
        <v>13</v>
      </c>
      <c r="C2182" t="s">
        <v>26</v>
      </c>
      <c r="D2182" t="s">
        <v>39</v>
      </c>
      <c r="E2182" t="s">
        <v>28</v>
      </c>
      <c r="F2182">
        <v>0</v>
      </c>
      <c r="G2182">
        <v>5637.46</v>
      </c>
      <c r="I2182">
        <v>0</v>
      </c>
      <c r="J2182" s="1">
        <v>45692</v>
      </c>
      <c r="K2182" t="s">
        <v>22</v>
      </c>
      <c r="L2182" t="s">
        <v>43</v>
      </c>
      <c r="M2182">
        <v>-364.01</v>
      </c>
    </row>
    <row r="2183" spans="1:13">
      <c r="A2183">
        <v>3520</v>
      </c>
      <c r="B2183" t="s">
        <v>19</v>
      </c>
      <c r="C2183" t="s">
        <v>26</v>
      </c>
      <c r="D2183" t="s">
        <v>39</v>
      </c>
      <c r="E2183" t="s">
        <v>32</v>
      </c>
      <c r="F2183">
        <v>2</v>
      </c>
      <c r="G2183">
        <v>2080.85</v>
      </c>
      <c r="H2183">
        <v>1.24</v>
      </c>
      <c r="I2183">
        <v>-998.81</v>
      </c>
      <c r="J2183" s="1">
        <v>45373</v>
      </c>
      <c r="K2183" t="s">
        <v>22</v>
      </c>
      <c r="L2183" t="s">
        <v>33</v>
      </c>
      <c r="M2183">
        <v>-776.21</v>
      </c>
    </row>
    <row r="2184" spans="1:13">
      <c r="A2184">
        <v>3546</v>
      </c>
      <c r="B2184" t="s">
        <v>35</v>
      </c>
      <c r="C2184" t="s">
        <v>26</v>
      </c>
      <c r="D2184" t="s">
        <v>39</v>
      </c>
      <c r="E2184" t="s">
        <v>28</v>
      </c>
      <c r="I2184">
        <v>0</v>
      </c>
      <c r="K2184" t="s">
        <v>22</v>
      </c>
      <c r="L2184" t="s">
        <v>33</v>
      </c>
      <c r="M2184">
        <v>945.11</v>
      </c>
    </row>
    <row r="2185" spans="1:13">
      <c r="A2185">
        <v>3566</v>
      </c>
      <c r="B2185" t="s">
        <v>35</v>
      </c>
      <c r="C2185" t="s">
        <v>26</v>
      </c>
      <c r="D2185" t="s">
        <v>39</v>
      </c>
      <c r="E2185" t="s">
        <v>32</v>
      </c>
      <c r="I2185">
        <v>0</v>
      </c>
      <c r="J2185" s="1">
        <v>45638</v>
      </c>
      <c r="K2185" t="s">
        <v>22</v>
      </c>
      <c r="L2185" t="s">
        <v>23</v>
      </c>
      <c r="M2185">
        <v>2315.64</v>
      </c>
    </row>
    <row r="2186" spans="1:13">
      <c r="A2186">
        <v>3576</v>
      </c>
      <c r="B2186" t="s">
        <v>19</v>
      </c>
      <c r="C2186" t="s">
        <v>26</v>
      </c>
      <c r="D2186" t="s">
        <v>39</v>
      </c>
      <c r="E2186" t="s">
        <v>16</v>
      </c>
      <c r="F2186">
        <v>2</v>
      </c>
      <c r="G2186">
        <v>3533.18</v>
      </c>
      <c r="I2186">
        <v>0</v>
      </c>
      <c r="J2186" s="1">
        <v>45368</v>
      </c>
      <c r="K2186" t="s">
        <v>22</v>
      </c>
      <c r="L2186" t="s">
        <v>18</v>
      </c>
      <c r="M2186">
        <v>-586.23</v>
      </c>
    </row>
    <row r="2187" spans="1:13">
      <c r="A2187">
        <v>3586</v>
      </c>
      <c r="B2187" t="s">
        <v>19</v>
      </c>
      <c r="C2187" t="s">
        <v>26</v>
      </c>
      <c r="D2187" t="s">
        <v>39</v>
      </c>
      <c r="E2187" t="s">
        <v>28</v>
      </c>
      <c r="I2187">
        <v>0</v>
      </c>
      <c r="J2187" s="1">
        <v>45640</v>
      </c>
      <c r="K2187" t="s">
        <v>17</v>
      </c>
      <c r="L2187" t="s">
        <v>33</v>
      </c>
      <c r="M2187">
        <v>3579.64</v>
      </c>
    </row>
    <row r="2188" spans="1:13">
      <c r="A2188">
        <v>3588</v>
      </c>
      <c r="B2188" t="s">
        <v>35</v>
      </c>
      <c r="C2188" t="s">
        <v>26</v>
      </c>
      <c r="D2188" t="s">
        <v>39</v>
      </c>
      <c r="E2188" t="s">
        <v>28</v>
      </c>
      <c r="G2188">
        <v>7808.46</v>
      </c>
      <c r="I2188">
        <v>0</v>
      </c>
      <c r="J2188" s="1">
        <v>45533</v>
      </c>
      <c r="K2188" t="s">
        <v>17</v>
      </c>
      <c r="L2188" t="s">
        <v>29</v>
      </c>
      <c r="M2188">
        <v>3190.87</v>
      </c>
    </row>
    <row r="2189" spans="1:13">
      <c r="A2189">
        <v>2025</v>
      </c>
      <c r="B2189" t="s">
        <v>35</v>
      </c>
      <c r="C2189" t="s">
        <v>26</v>
      </c>
      <c r="D2189" t="s">
        <v>39</v>
      </c>
      <c r="G2189">
        <v>5245.87</v>
      </c>
      <c r="I2189">
        <v>0</v>
      </c>
      <c r="J2189" s="1">
        <v>45505</v>
      </c>
      <c r="K2189" t="s">
        <v>22</v>
      </c>
      <c r="L2189" t="s">
        <v>40</v>
      </c>
      <c r="M2189">
        <v>-1193.8699999999999</v>
      </c>
    </row>
    <row r="2190" spans="1:13">
      <c r="A2190">
        <v>3611</v>
      </c>
      <c r="B2190" t="s">
        <v>19</v>
      </c>
      <c r="C2190" t="s">
        <v>26</v>
      </c>
      <c r="D2190" t="s">
        <v>39</v>
      </c>
      <c r="F2190">
        <v>-1</v>
      </c>
      <c r="G2190">
        <v>5798.69</v>
      </c>
      <c r="I2190">
        <v>0</v>
      </c>
      <c r="J2190" s="1">
        <v>45757</v>
      </c>
      <c r="K2190" t="s">
        <v>17</v>
      </c>
      <c r="L2190" t="s">
        <v>33</v>
      </c>
      <c r="M2190">
        <v>3450.57</v>
      </c>
    </row>
    <row r="2191" spans="1:13">
      <c r="A2191">
        <v>3623</v>
      </c>
      <c r="B2191" t="s">
        <v>35</v>
      </c>
      <c r="C2191" t="s">
        <v>26</v>
      </c>
      <c r="D2191" t="s">
        <v>39</v>
      </c>
      <c r="E2191" t="s">
        <v>32</v>
      </c>
      <c r="H2191">
        <v>0.75</v>
      </c>
      <c r="I2191">
        <v>0</v>
      </c>
      <c r="J2191" s="1">
        <v>45832</v>
      </c>
      <c r="K2191" t="s">
        <v>22</v>
      </c>
      <c r="L2191" t="s">
        <v>25</v>
      </c>
      <c r="M2191">
        <v>1980.48</v>
      </c>
    </row>
    <row r="2192" spans="1:13">
      <c r="A2192">
        <v>3634</v>
      </c>
      <c r="B2192" t="s">
        <v>35</v>
      </c>
      <c r="C2192" t="s">
        <v>26</v>
      </c>
      <c r="D2192" t="s">
        <v>39</v>
      </c>
      <c r="E2192" t="s">
        <v>28</v>
      </c>
      <c r="H2192">
        <v>1.06</v>
      </c>
      <c r="I2192">
        <v>0</v>
      </c>
      <c r="J2192" s="1">
        <v>45846</v>
      </c>
      <c r="K2192" t="s">
        <v>17</v>
      </c>
      <c r="L2192" t="s">
        <v>43</v>
      </c>
      <c r="M2192">
        <v>3717.46</v>
      </c>
    </row>
    <row r="2193" spans="1:13">
      <c r="A2193">
        <v>3656</v>
      </c>
      <c r="B2193" t="s">
        <v>35</v>
      </c>
      <c r="C2193" t="s">
        <v>26</v>
      </c>
      <c r="D2193" t="s">
        <v>39</v>
      </c>
      <c r="E2193" t="s">
        <v>28</v>
      </c>
      <c r="F2193">
        <v>4</v>
      </c>
      <c r="I2193">
        <v>0</v>
      </c>
      <c r="J2193" s="1">
        <v>45819</v>
      </c>
      <c r="K2193" t="s">
        <v>22</v>
      </c>
      <c r="L2193" t="s">
        <v>29</v>
      </c>
      <c r="M2193">
        <v>3421.81</v>
      </c>
    </row>
    <row r="2194" spans="1:13">
      <c r="A2194">
        <v>3662</v>
      </c>
      <c r="B2194" t="s">
        <v>13</v>
      </c>
      <c r="C2194" t="s">
        <v>26</v>
      </c>
      <c r="D2194" t="s">
        <v>39</v>
      </c>
      <c r="F2194">
        <v>4</v>
      </c>
      <c r="G2194">
        <v>9032.9</v>
      </c>
      <c r="H2194">
        <v>0.64</v>
      </c>
      <c r="I2194">
        <v>13007.38</v>
      </c>
      <c r="K2194" t="s">
        <v>17</v>
      </c>
      <c r="L2194" t="s">
        <v>18</v>
      </c>
      <c r="M2194">
        <v>131.76</v>
      </c>
    </row>
    <row r="2195" spans="1:13">
      <c r="A2195">
        <v>3670</v>
      </c>
      <c r="B2195" t="s">
        <v>35</v>
      </c>
      <c r="C2195" t="s">
        <v>26</v>
      </c>
      <c r="D2195" t="s">
        <v>39</v>
      </c>
      <c r="E2195">
        <v>10</v>
      </c>
      <c r="F2195">
        <v>1</v>
      </c>
      <c r="I2195">
        <v>0</v>
      </c>
      <c r="K2195" t="s">
        <v>17</v>
      </c>
      <c r="L2195" t="s">
        <v>29</v>
      </c>
      <c r="M2195">
        <v>-929.07</v>
      </c>
    </row>
    <row r="2196" spans="1:13">
      <c r="A2196">
        <v>3674</v>
      </c>
      <c r="B2196" t="s">
        <v>35</v>
      </c>
      <c r="C2196" t="s">
        <v>26</v>
      </c>
      <c r="D2196" t="s">
        <v>39</v>
      </c>
      <c r="E2196" t="s">
        <v>32</v>
      </c>
      <c r="I2196">
        <v>0</v>
      </c>
      <c r="J2196" s="1">
        <v>45765</v>
      </c>
      <c r="K2196" t="s">
        <v>17</v>
      </c>
      <c r="L2196" t="s">
        <v>29</v>
      </c>
      <c r="M2196">
        <v>1819.44</v>
      </c>
    </row>
    <row r="2197" spans="1:13">
      <c r="A2197">
        <v>3678</v>
      </c>
      <c r="B2197" t="s">
        <v>19</v>
      </c>
      <c r="C2197" t="s">
        <v>26</v>
      </c>
      <c r="D2197" t="s">
        <v>39</v>
      </c>
      <c r="E2197">
        <v>10</v>
      </c>
      <c r="F2197">
        <v>3</v>
      </c>
      <c r="I2197">
        <v>0</v>
      </c>
      <c r="J2197" s="1">
        <v>45518</v>
      </c>
      <c r="K2197" t="s">
        <v>17</v>
      </c>
      <c r="L2197" t="s">
        <v>43</v>
      </c>
      <c r="M2197">
        <v>1488.91</v>
      </c>
    </row>
    <row r="2198" spans="1:13">
      <c r="A2198">
        <v>3707</v>
      </c>
      <c r="B2198" t="s">
        <v>13</v>
      </c>
      <c r="C2198" t="s">
        <v>26</v>
      </c>
      <c r="D2198" t="s">
        <v>39</v>
      </c>
      <c r="E2198" t="s">
        <v>28</v>
      </c>
      <c r="F2198">
        <v>4</v>
      </c>
      <c r="G2198">
        <v>9532.7999999999993</v>
      </c>
      <c r="I2198">
        <v>0</v>
      </c>
      <c r="J2198" s="1">
        <v>45689</v>
      </c>
      <c r="K2198" t="s">
        <v>17</v>
      </c>
      <c r="L2198" t="s">
        <v>25</v>
      </c>
      <c r="M2198">
        <v>732.26</v>
      </c>
    </row>
    <row r="2199" spans="1:13">
      <c r="A2199">
        <v>3745</v>
      </c>
      <c r="B2199" t="s">
        <v>35</v>
      </c>
      <c r="C2199" t="s">
        <v>26</v>
      </c>
      <c r="D2199" t="s">
        <v>39</v>
      </c>
      <c r="I2199">
        <v>0</v>
      </c>
      <c r="J2199" s="1">
        <v>45725</v>
      </c>
      <c r="K2199" t="s">
        <v>17</v>
      </c>
      <c r="L2199" t="s">
        <v>43</v>
      </c>
      <c r="M2199">
        <v>552.84</v>
      </c>
    </row>
    <row r="2200" spans="1:13">
      <c r="A2200">
        <v>3746</v>
      </c>
      <c r="B2200" t="s">
        <v>13</v>
      </c>
      <c r="C2200" t="s">
        <v>26</v>
      </c>
      <c r="D2200" t="s">
        <v>39</v>
      </c>
      <c r="E2200" t="s">
        <v>16</v>
      </c>
      <c r="G2200">
        <v>7490.78</v>
      </c>
      <c r="I2200">
        <v>0</v>
      </c>
      <c r="J2200" s="1">
        <v>45632</v>
      </c>
      <c r="K2200" t="s">
        <v>22</v>
      </c>
      <c r="L2200" t="s">
        <v>25</v>
      </c>
      <c r="M2200">
        <v>2815.43</v>
      </c>
    </row>
    <row r="2201" spans="1:13">
      <c r="A2201">
        <v>3778</v>
      </c>
      <c r="B2201" t="s">
        <v>13</v>
      </c>
      <c r="C2201" t="s">
        <v>26</v>
      </c>
      <c r="D2201" t="s">
        <v>39</v>
      </c>
      <c r="E2201">
        <v>11</v>
      </c>
      <c r="G2201">
        <v>7248.3</v>
      </c>
      <c r="I2201">
        <v>0</v>
      </c>
      <c r="J2201" s="1">
        <v>45783</v>
      </c>
      <c r="K2201" t="s">
        <v>17</v>
      </c>
      <c r="L2201" t="s">
        <v>43</v>
      </c>
      <c r="M2201">
        <v>-672.15</v>
      </c>
    </row>
    <row r="2202" spans="1:13">
      <c r="A2202">
        <v>3813</v>
      </c>
      <c r="B2202" t="s">
        <v>35</v>
      </c>
      <c r="C2202" t="s">
        <v>26</v>
      </c>
      <c r="D2202" t="s">
        <v>39</v>
      </c>
      <c r="E2202" t="s">
        <v>16</v>
      </c>
      <c r="F2202">
        <v>3</v>
      </c>
      <c r="I2202">
        <v>0</v>
      </c>
      <c r="J2202" s="1">
        <v>45786</v>
      </c>
      <c r="K2202" t="s">
        <v>17</v>
      </c>
      <c r="L2202" t="s">
        <v>25</v>
      </c>
      <c r="M2202">
        <v>-921.98</v>
      </c>
    </row>
    <row r="2203" spans="1:13">
      <c r="A2203">
        <v>3826</v>
      </c>
      <c r="B2203" t="s">
        <v>35</v>
      </c>
      <c r="C2203" t="s">
        <v>26</v>
      </c>
      <c r="D2203" t="s">
        <v>39</v>
      </c>
      <c r="E2203" t="s">
        <v>32</v>
      </c>
      <c r="G2203">
        <v>6598.54</v>
      </c>
      <c r="I2203">
        <v>0</v>
      </c>
      <c r="J2203" s="1">
        <v>45573</v>
      </c>
      <c r="K2203" t="s">
        <v>22</v>
      </c>
      <c r="L2203" t="s">
        <v>25</v>
      </c>
      <c r="M2203">
        <v>314.89999999999998</v>
      </c>
    </row>
    <row r="2204" spans="1:13">
      <c r="A2204">
        <v>3845</v>
      </c>
      <c r="B2204" t="s">
        <v>13</v>
      </c>
      <c r="C2204" t="s">
        <v>26</v>
      </c>
      <c r="D2204" t="s">
        <v>39</v>
      </c>
      <c r="E2204" t="s">
        <v>16</v>
      </c>
      <c r="I2204">
        <v>0</v>
      </c>
      <c r="K2204" t="s">
        <v>17</v>
      </c>
      <c r="L2204" t="s">
        <v>29</v>
      </c>
      <c r="M2204">
        <v>968.97</v>
      </c>
    </row>
    <row r="2205" spans="1:13">
      <c r="A2205">
        <v>3858</v>
      </c>
      <c r="B2205" t="s">
        <v>13</v>
      </c>
      <c r="C2205" t="s">
        <v>26</v>
      </c>
      <c r="D2205" t="s">
        <v>39</v>
      </c>
      <c r="E2205" t="s">
        <v>28</v>
      </c>
      <c r="F2205">
        <v>2</v>
      </c>
      <c r="H2205">
        <v>0.87</v>
      </c>
      <c r="I2205">
        <v>0</v>
      </c>
      <c r="J2205" s="1">
        <v>45542</v>
      </c>
      <c r="K2205" t="s">
        <v>17</v>
      </c>
      <c r="L2205" t="s">
        <v>36</v>
      </c>
      <c r="M2205">
        <v>-485.83</v>
      </c>
    </row>
    <row r="2206" spans="1:13">
      <c r="A2206">
        <v>3867</v>
      </c>
      <c r="B2206" t="s">
        <v>13</v>
      </c>
      <c r="C2206" t="s">
        <v>26</v>
      </c>
      <c r="D2206" t="s">
        <v>39</v>
      </c>
      <c r="E2206" t="s">
        <v>32</v>
      </c>
      <c r="I2206">
        <v>0</v>
      </c>
      <c r="J2206" s="1">
        <v>45569</v>
      </c>
      <c r="K2206" t="s">
        <v>17</v>
      </c>
      <c r="L2206" t="s">
        <v>18</v>
      </c>
      <c r="M2206">
        <v>3405.94</v>
      </c>
    </row>
    <row r="2207" spans="1:13">
      <c r="A2207">
        <v>2032</v>
      </c>
      <c r="B2207" t="s">
        <v>13</v>
      </c>
      <c r="C2207" t="s">
        <v>26</v>
      </c>
      <c r="D2207" t="s">
        <v>39</v>
      </c>
      <c r="E2207">
        <v>6</v>
      </c>
      <c r="F2207">
        <v>-1</v>
      </c>
      <c r="I2207">
        <v>0</v>
      </c>
      <c r="J2207" s="1">
        <v>45724</v>
      </c>
      <c r="K2207" t="s">
        <v>22</v>
      </c>
      <c r="L2207" t="s">
        <v>36</v>
      </c>
      <c r="M2207">
        <v>2281.5</v>
      </c>
    </row>
    <row r="2208" spans="1:13">
      <c r="A2208">
        <v>2003</v>
      </c>
      <c r="B2208" t="s">
        <v>19</v>
      </c>
      <c r="C2208" t="s">
        <v>26</v>
      </c>
      <c r="D2208" t="s">
        <v>39</v>
      </c>
      <c r="G2208">
        <v>7203.25</v>
      </c>
      <c r="I2208">
        <v>0</v>
      </c>
      <c r="J2208" s="1">
        <v>45719</v>
      </c>
      <c r="K2208" t="s">
        <v>17</v>
      </c>
      <c r="L2208" t="s">
        <v>43</v>
      </c>
      <c r="M2208">
        <v>-23.38</v>
      </c>
    </row>
    <row r="2209" spans="1:13">
      <c r="A2209">
        <v>3957</v>
      </c>
      <c r="B2209" t="s">
        <v>35</v>
      </c>
      <c r="C2209" t="s">
        <v>26</v>
      </c>
      <c r="D2209" t="s">
        <v>39</v>
      </c>
      <c r="E2209" t="s">
        <v>32</v>
      </c>
      <c r="G2209">
        <v>2113.0100000000002</v>
      </c>
      <c r="H2209">
        <v>1.1399999999999999</v>
      </c>
      <c r="I2209">
        <v>0</v>
      </c>
      <c r="J2209" s="1">
        <v>45834</v>
      </c>
      <c r="K2209" t="s">
        <v>17</v>
      </c>
      <c r="L2209" t="s">
        <v>37</v>
      </c>
      <c r="M2209">
        <v>2404.92</v>
      </c>
    </row>
    <row r="2210" spans="1:13">
      <c r="A2210">
        <v>3961</v>
      </c>
      <c r="B2210" t="s">
        <v>13</v>
      </c>
      <c r="C2210" t="s">
        <v>26</v>
      </c>
      <c r="D2210" t="s">
        <v>39</v>
      </c>
      <c r="G2210">
        <v>3369.14</v>
      </c>
      <c r="I2210">
        <v>0</v>
      </c>
      <c r="J2210" s="1">
        <v>45744</v>
      </c>
      <c r="K2210" t="s">
        <v>17</v>
      </c>
      <c r="L2210" t="s">
        <v>37</v>
      </c>
      <c r="M2210">
        <v>3888.52</v>
      </c>
    </row>
    <row r="2211" spans="1:13">
      <c r="A2211">
        <v>3967</v>
      </c>
      <c r="B2211" t="s">
        <v>19</v>
      </c>
      <c r="C2211" t="s">
        <v>26</v>
      </c>
      <c r="D2211" t="s">
        <v>39</v>
      </c>
      <c r="F2211">
        <v>0</v>
      </c>
      <c r="I2211">
        <v>0</v>
      </c>
      <c r="K2211" t="s">
        <v>17</v>
      </c>
      <c r="L2211" t="s">
        <v>36</v>
      </c>
      <c r="M2211">
        <v>-806.4</v>
      </c>
    </row>
    <row r="2212" spans="1:13">
      <c r="A2212">
        <v>3968</v>
      </c>
      <c r="B2212" t="s">
        <v>13</v>
      </c>
      <c r="C2212" t="s">
        <v>26</v>
      </c>
      <c r="D2212" t="s">
        <v>39</v>
      </c>
      <c r="E2212" t="s">
        <v>16</v>
      </c>
      <c r="G2212">
        <v>8141.77</v>
      </c>
      <c r="I2212">
        <v>0</v>
      </c>
      <c r="J2212" s="1">
        <v>45631</v>
      </c>
      <c r="K2212" t="s">
        <v>22</v>
      </c>
      <c r="L2212" t="s">
        <v>18</v>
      </c>
      <c r="M2212">
        <v>774.01</v>
      </c>
    </row>
    <row r="2213" spans="1:13">
      <c r="A2213">
        <v>3969</v>
      </c>
      <c r="B2213" t="s">
        <v>19</v>
      </c>
      <c r="C2213" t="s">
        <v>26</v>
      </c>
      <c r="D2213" t="s">
        <v>39</v>
      </c>
      <c r="E2213" t="s">
        <v>32</v>
      </c>
      <c r="G2213">
        <v>7922.86</v>
      </c>
      <c r="I2213">
        <v>0</v>
      </c>
      <c r="J2213" s="1">
        <v>45142</v>
      </c>
      <c r="K2213" t="s">
        <v>22</v>
      </c>
      <c r="L2213" t="s">
        <v>25</v>
      </c>
      <c r="M2213">
        <v>3753.92</v>
      </c>
    </row>
    <row r="2214" spans="1:13">
      <c r="A2214">
        <v>3983</v>
      </c>
      <c r="B2214" t="s">
        <v>13</v>
      </c>
      <c r="C2214" t="s">
        <v>26</v>
      </c>
      <c r="D2214" t="s">
        <v>39</v>
      </c>
      <c r="E2214" t="s">
        <v>28</v>
      </c>
      <c r="F2214">
        <v>4</v>
      </c>
      <c r="H2214">
        <v>0.22</v>
      </c>
      <c r="I2214">
        <v>0</v>
      </c>
      <c r="K2214" t="s">
        <v>17</v>
      </c>
      <c r="L2214" t="s">
        <v>29</v>
      </c>
      <c r="M2214">
        <v>633.64</v>
      </c>
    </row>
    <row r="2215" spans="1:13">
      <c r="A2215">
        <v>3997</v>
      </c>
      <c r="B2215" t="s">
        <v>19</v>
      </c>
      <c r="C2215" t="s">
        <v>26</v>
      </c>
      <c r="D2215" t="s">
        <v>39</v>
      </c>
      <c r="E2215" t="s">
        <v>16</v>
      </c>
      <c r="F2215">
        <v>4</v>
      </c>
      <c r="I2215">
        <v>0</v>
      </c>
      <c r="J2215" s="1">
        <v>45315</v>
      </c>
      <c r="K2215" t="s">
        <v>22</v>
      </c>
      <c r="L2215" t="s">
        <v>37</v>
      </c>
      <c r="M2215">
        <v>-484.62</v>
      </c>
    </row>
    <row r="2216" spans="1:13">
      <c r="A2216">
        <v>2021</v>
      </c>
      <c r="B2216" t="s">
        <v>13</v>
      </c>
      <c r="C2216" t="s">
        <v>26</v>
      </c>
      <c r="D2216" t="s">
        <v>39</v>
      </c>
      <c r="E2216" t="s">
        <v>32</v>
      </c>
      <c r="G2216">
        <v>4561.67</v>
      </c>
      <c r="I2216">
        <v>0</v>
      </c>
      <c r="J2216" s="1">
        <v>45335</v>
      </c>
      <c r="K2216" t="s">
        <v>17</v>
      </c>
      <c r="L2216" t="s">
        <v>29</v>
      </c>
      <c r="M2216">
        <v>1720.61</v>
      </c>
    </row>
    <row r="2217" spans="1:13">
      <c r="A2217">
        <v>4030</v>
      </c>
      <c r="B2217" t="s">
        <v>35</v>
      </c>
      <c r="C2217" t="s">
        <v>26</v>
      </c>
      <c r="D2217" t="s">
        <v>39</v>
      </c>
      <c r="E2217" t="s">
        <v>28</v>
      </c>
      <c r="I2217">
        <v>0</v>
      </c>
      <c r="J2217" s="1">
        <v>45775</v>
      </c>
      <c r="K2217" t="s">
        <v>17</v>
      </c>
      <c r="L2217" t="s">
        <v>43</v>
      </c>
      <c r="M2217">
        <v>1865.56</v>
      </c>
    </row>
    <row r="2218" spans="1:13">
      <c r="A2218">
        <v>4054</v>
      </c>
      <c r="B2218" t="s">
        <v>19</v>
      </c>
      <c r="C2218" t="s">
        <v>26</v>
      </c>
      <c r="D2218" t="s">
        <v>39</v>
      </c>
      <c r="G2218">
        <v>3394.38</v>
      </c>
      <c r="H2218">
        <v>0.75</v>
      </c>
      <c r="I2218">
        <v>0</v>
      </c>
      <c r="J2218" s="1">
        <v>45421</v>
      </c>
      <c r="K2218" t="s">
        <v>17</v>
      </c>
      <c r="L2218" t="s">
        <v>25</v>
      </c>
      <c r="M2218">
        <v>-401.5</v>
      </c>
    </row>
    <row r="2219" spans="1:13">
      <c r="A2219">
        <v>4079</v>
      </c>
      <c r="B2219" t="s">
        <v>13</v>
      </c>
      <c r="C2219" t="s">
        <v>26</v>
      </c>
      <c r="D2219" t="s">
        <v>39</v>
      </c>
      <c r="E2219" t="s">
        <v>32</v>
      </c>
      <c r="H2219">
        <v>1.03</v>
      </c>
      <c r="I2219">
        <v>0</v>
      </c>
      <c r="J2219" s="1">
        <v>45617</v>
      </c>
      <c r="K2219" t="s">
        <v>22</v>
      </c>
      <c r="L2219" t="s">
        <v>33</v>
      </c>
      <c r="M2219">
        <v>2083.6</v>
      </c>
    </row>
    <row r="2220" spans="1:13">
      <c r="A2220">
        <v>4081</v>
      </c>
      <c r="B2220" t="s">
        <v>35</v>
      </c>
      <c r="C2220" t="s">
        <v>26</v>
      </c>
      <c r="D2220" t="s">
        <v>39</v>
      </c>
      <c r="E2220" t="s">
        <v>32</v>
      </c>
      <c r="G2220">
        <v>4902.1899999999996</v>
      </c>
      <c r="H2220">
        <v>0.25</v>
      </c>
      <c r="I2220">
        <v>0</v>
      </c>
      <c r="K2220" t="s">
        <v>22</v>
      </c>
      <c r="L2220" t="s">
        <v>18</v>
      </c>
      <c r="M2220">
        <v>608.65</v>
      </c>
    </row>
    <row r="2221" spans="1:13">
      <c r="A2221">
        <v>4093</v>
      </c>
      <c r="B2221" t="s">
        <v>19</v>
      </c>
      <c r="C2221" t="s">
        <v>26</v>
      </c>
      <c r="D2221" t="s">
        <v>39</v>
      </c>
      <c r="E2221">
        <v>11</v>
      </c>
      <c r="F2221">
        <v>4</v>
      </c>
      <c r="G2221">
        <v>8888.58</v>
      </c>
      <c r="I2221">
        <v>0</v>
      </c>
      <c r="K2221" t="s">
        <v>22</v>
      </c>
      <c r="L2221" t="s">
        <v>43</v>
      </c>
      <c r="M2221">
        <v>2944.03</v>
      </c>
    </row>
    <row r="2222" spans="1:13">
      <c r="A2222">
        <v>4098</v>
      </c>
      <c r="B2222" t="s">
        <v>35</v>
      </c>
      <c r="C2222" t="s">
        <v>26</v>
      </c>
      <c r="D2222" t="s">
        <v>39</v>
      </c>
      <c r="E2222" t="s">
        <v>28</v>
      </c>
      <c r="F2222">
        <v>0</v>
      </c>
      <c r="I2222">
        <v>0</v>
      </c>
      <c r="J2222" s="1">
        <v>45546</v>
      </c>
      <c r="K2222" t="s">
        <v>22</v>
      </c>
      <c r="L2222" t="s">
        <v>36</v>
      </c>
      <c r="M2222">
        <v>2371.4499999999998</v>
      </c>
    </row>
    <row r="2223" spans="1:13">
      <c r="A2223">
        <v>4103</v>
      </c>
      <c r="B2223" t="s">
        <v>35</v>
      </c>
      <c r="C2223" t="s">
        <v>26</v>
      </c>
      <c r="D2223" t="s">
        <v>39</v>
      </c>
      <c r="E2223" t="s">
        <v>28</v>
      </c>
      <c r="G2223">
        <v>2475.41</v>
      </c>
      <c r="I2223">
        <v>0</v>
      </c>
      <c r="K2223" t="s">
        <v>22</v>
      </c>
      <c r="L2223" t="s">
        <v>40</v>
      </c>
      <c r="M2223">
        <v>2158.91</v>
      </c>
    </row>
    <row r="2224" spans="1:13">
      <c r="A2224">
        <v>4111</v>
      </c>
      <c r="B2224" t="s">
        <v>19</v>
      </c>
      <c r="C2224" t="s">
        <v>26</v>
      </c>
      <c r="D2224" t="s">
        <v>39</v>
      </c>
      <c r="E2224" t="s">
        <v>28</v>
      </c>
      <c r="F2224">
        <v>-1</v>
      </c>
      <c r="G2224">
        <v>4934.05</v>
      </c>
      <c r="H2224">
        <v>0.83</v>
      </c>
      <c r="I2224">
        <v>-838.79</v>
      </c>
      <c r="J2224" s="1">
        <v>45622</v>
      </c>
      <c r="K2224" t="s">
        <v>22</v>
      </c>
      <c r="L2224" t="s">
        <v>18</v>
      </c>
      <c r="M2224">
        <v>2377.84</v>
      </c>
    </row>
    <row r="2225" spans="1:13">
      <c r="A2225">
        <v>4192</v>
      </c>
      <c r="B2225" t="s">
        <v>35</v>
      </c>
      <c r="C2225" t="s">
        <v>26</v>
      </c>
      <c r="D2225" t="s">
        <v>39</v>
      </c>
      <c r="G2225">
        <v>3339.95</v>
      </c>
      <c r="H2225">
        <v>1</v>
      </c>
      <c r="I2225">
        <v>0</v>
      </c>
      <c r="J2225" s="1">
        <v>45803</v>
      </c>
      <c r="K2225" t="s">
        <v>22</v>
      </c>
      <c r="L2225" t="s">
        <v>33</v>
      </c>
      <c r="M2225">
        <v>642.54999999999995</v>
      </c>
    </row>
    <row r="2226" spans="1:13">
      <c r="A2226">
        <v>4204</v>
      </c>
      <c r="B2226" t="s">
        <v>13</v>
      </c>
      <c r="C2226" t="s">
        <v>26</v>
      </c>
      <c r="D2226" t="s">
        <v>39</v>
      </c>
      <c r="G2226">
        <v>7265.47</v>
      </c>
      <c r="I2226">
        <v>0</v>
      </c>
      <c r="J2226" s="1">
        <v>45763</v>
      </c>
      <c r="K2226" t="s">
        <v>17</v>
      </c>
      <c r="L2226" t="s">
        <v>29</v>
      </c>
      <c r="M2226">
        <v>1589.71</v>
      </c>
    </row>
    <row r="2227" spans="1:13">
      <c r="A2227">
        <v>4205</v>
      </c>
      <c r="B2227" t="s">
        <v>13</v>
      </c>
      <c r="C2227" t="s">
        <v>26</v>
      </c>
      <c r="D2227" t="s">
        <v>39</v>
      </c>
      <c r="E2227" t="s">
        <v>32</v>
      </c>
      <c r="I2227">
        <v>0</v>
      </c>
      <c r="J2227" s="1">
        <v>45578</v>
      </c>
      <c r="K2227" t="s">
        <v>17</v>
      </c>
      <c r="L2227" t="s">
        <v>25</v>
      </c>
      <c r="M2227">
        <v>2333.09</v>
      </c>
    </row>
    <row r="2228" spans="1:13">
      <c r="A2228">
        <v>4216</v>
      </c>
      <c r="B2228" t="s">
        <v>13</v>
      </c>
      <c r="C2228" t="s">
        <v>26</v>
      </c>
      <c r="D2228" t="s">
        <v>39</v>
      </c>
      <c r="E2228" t="s">
        <v>16</v>
      </c>
      <c r="F2228">
        <v>-1</v>
      </c>
      <c r="G2228">
        <v>4989.1499999999996</v>
      </c>
      <c r="I2228">
        <v>0</v>
      </c>
      <c r="J2228" s="1">
        <v>45711</v>
      </c>
      <c r="K2228" t="s">
        <v>17</v>
      </c>
      <c r="L2228" t="s">
        <v>33</v>
      </c>
      <c r="M2228">
        <v>3445.94</v>
      </c>
    </row>
    <row r="2229" spans="1:13">
      <c r="A2229">
        <v>4226</v>
      </c>
      <c r="B2229" t="s">
        <v>19</v>
      </c>
      <c r="C2229" t="s">
        <v>26</v>
      </c>
      <c r="D2229" t="s">
        <v>39</v>
      </c>
      <c r="F2229">
        <v>-1</v>
      </c>
      <c r="I2229">
        <v>0</v>
      </c>
      <c r="J2229" s="1">
        <v>45674</v>
      </c>
      <c r="K2229" t="s">
        <v>17</v>
      </c>
      <c r="L2229" t="s">
        <v>33</v>
      </c>
      <c r="M2229">
        <v>2918.69</v>
      </c>
    </row>
    <row r="2230" spans="1:13">
      <c r="A2230">
        <v>4230</v>
      </c>
      <c r="B2230" t="s">
        <v>13</v>
      </c>
      <c r="C2230" t="s">
        <v>26</v>
      </c>
      <c r="D2230" t="s">
        <v>39</v>
      </c>
      <c r="E2230" t="s">
        <v>28</v>
      </c>
      <c r="I2230">
        <v>0</v>
      </c>
      <c r="J2230" s="1">
        <v>45519</v>
      </c>
      <c r="K2230" t="s">
        <v>22</v>
      </c>
      <c r="L2230" t="s">
        <v>37</v>
      </c>
      <c r="M2230">
        <v>-1193.8499999999999</v>
      </c>
    </row>
    <row r="2231" spans="1:13">
      <c r="A2231">
        <v>4260</v>
      </c>
      <c r="B2231" t="s">
        <v>19</v>
      </c>
      <c r="C2231" t="s">
        <v>26</v>
      </c>
      <c r="D2231" t="s">
        <v>39</v>
      </c>
      <c r="F2231">
        <v>3</v>
      </c>
      <c r="G2231">
        <v>6058.38</v>
      </c>
      <c r="I2231">
        <v>0</v>
      </c>
      <c r="K2231" t="s">
        <v>17</v>
      </c>
      <c r="L2231" t="s">
        <v>43</v>
      </c>
      <c r="M2231">
        <v>258.08</v>
      </c>
    </row>
    <row r="2232" spans="1:13">
      <c r="A2232">
        <v>4266</v>
      </c>
      <c r="B2232" t="s">
        <v>35</v>
      </c>
      <c r="C2232" t="s">
        <v>26</v>
      </c>
      <c r="D2232" t="s">
        <v>39</v>
      </c>
      <c r="E2232" t="s">
        <v>32</v>
      </c>
      <c r="F2232">
        <v>3</v>
      </c>
      <c r="I2232">
        <v>0</v>
      </c>
      <c r="J2232" s="1">
        <v>45842</v>
      </c>
      <c r="K2232" t="s">
        <v>17</v>
      </c>
      <c r="L2232" t="s">
        <v>25</v>
      </c>
      <c r="M2232">
        <v>-898.11</v>
      </c>
    </row>
    <row r="2233" spans="1:13">
      <c r="A2233">
        <v>4268</v>
      </c>
      <c r="B2233" t="s">
        <v>35</v>
      </c>
      <c r="C2233" t="s">
        <v>26</v>
      </c>
      <c r="D2233" t="s">
        <v>39</v>
      </c>
      <c r="E2233" t="s">
        <v>28</v>
      </c>
      <c r="F2233">
        <v>1</v>
      </c>
      <c r="G2233">
        <v>6321.98</v>
      </c>
      <c r="I2233">
        <v>0</v>
      </c>
      <c r="K2233" t="s">
        <v>17</v>
      </c>
      <c r="L2233" t="s">
        <v>25</v>
      </c>
      <c r="M2233">
        <v>-557.35</v>
      </c>
    </row>
    <row r="2234" spans="1:13">
      <c r="A2234">
        <v>4271</v>
      </c>
      <c r="B2234" t="s">
        <v>13</v>
      </c>
      <c r="C2234" t="s">
        <v>26</v>
      </c>
      <c r="D2234" t="s">
        <v>39</v>
      </c>
      <c r="E2234" t="s">
        <v>32</v>
      </c>
      <c r="G2234">
        <v>4426.6899999999996</v>
      </c>
      <c r="H2234">
        <v>0.52</v>
      </c>
      <c r="I2234">
        <v>0</v>
      </c>
      <c r="J2234" s="1">
        <v>45670</v>
      </c>
      <c r="K2234" t="s">
        <v>17</v>
      </c>
      <c r="L2234" t="s">
        <v>36</v>
      </c>
      <c r="M2234">
        <v>-389.08</v>
      </c>
    </row>
    <row r="2235" spans="1:13">
      <c r="A2235">
        <v>4285</v>
      </c>
      <c r="B2235" t="s">
        <v>13</v>
      </c>
      <c r="C2235" t="s">
        <v>26</v>
      </c>
      <c r="D2235" t="s">
        <v>39</v>
      </c>
      <c r="F2235">
        <v>4</v>
      </c>
      <c r="I2235">
        <v>0</v>
      </c>
      <c r="J2235" s="1">
        <v>45624</v>
      </c>
      <c r="K2235" t="s">
        <v>22</v>
      </c>
      <c r="L2235" t="s">
        <v>29</v>
      </c>
      <c r="M2235">
        <v>3380.53</v>
      </c>
    </row>
    <row r="2236" spans="1:13">
      <c r="A2236">
        <v>4287</v>
      </c>
      <c r="B2236" t="s">
        <v>13</v>
      </c>
      <c r="C2236" t="s">
        <v>26</v>
      </c>
      <c r="D2236" t="s">
        <v>39</v>
      </c>
      <c r="E2236">
        <v>6</v>
      </c>
      <c r="F2236">
        <v>0</v>
      </c>
      <c r="I2236">
        <v>0</v>
      </c>
      <c r="K2236" t="s">
        <v>22</v>
      </c>
      <c r="L2236" t="s">
        <v>43</v>
      </c>
      <c r="M2236">
        <v>-157.55000000000001</v>
      </c>
    </row>
    <row r="2237" spans="1:13">
      <c r="A2237">
        <v>4289</v>
      </c>
      <c r="B2237" t="s">
        <v>35</v>
      </c>
      <c r="C2237" t="s">
        <v>26</v>
      </c>
      <c r="D2237" t="s">
        <v>39</v>
      </c>
      <c r="E2237" t="s">
        <v>28</v>
      </c>
      <c r="H2237">
        <v>0.1</v>
      </c>
      <c r="I2237">
        <v>0</v>
      </c>
      <c r="K2237" t="s">
        <v>22</v>
      </c>
      <c r="L2237" t="s">
        <v>33</v>
      </c>
      <c r="M2237">
        <v>2164.64</v>
      </c>
    </row>
    <row r="2238" spans="1:13">
      <c r="A2238">
        <v>4296</v>
      </c>
      <c r="B2238" t="s">
        <v>19</v>
      </c>
      <c r="C2238" t="s">
        <v>26</v>
      </c>
      <c r="D2238" t="s">
        <v>39</v>
      </c>
      <c r="E2238">
        <v>7</v>
      </c>
      <c r="F2238">
        <v>3</v>
      </c>
      <c r="G2238">
        <v>4121.58</v>
      </c>
      <c r="I2238">
        <v>0</v>
      </c>
      <c r="K2238" t="s">
        <v>17</v>
      </c>
      <c r="L2238" t="s">
        <v>25</v>
      </c>
      <c r="M2238">
        <v>3702.74</v>
      </c>
    </row>
    <row r="2239" spans="1:13">
      <c r="A2239">
        <v>4305</v>
      </c>
      <c r="B2239" t="s">
        <v>19</v>
      </c>
      <c r="C2239" t="s">
        <v>26</v>
      </c>
      <c r="D2239" t="s">
        <v>39</v>
      </c>
      <c r="E2239" t="s">
        <v>16</v>
      </c>
      <c r="G2239">
        <v>2270.5700000000002</v>
      </c>
      <c r="I2239">
        <v>0</v>
      </c>
      <c r="J2239" s="1">
        <v>45633</v>
      </c>
      <c r="K2239" t="s">
        <v>22</v>
      </c>
      <c r="L2239" t="s">
        <v>18</v>
      </c>
      <c r="M2239">
        <v>-331.09</v>
      </c>
    </row>
    <row r="2240" spans="1:13">
      <c r="A2240">
        <v>4322</v>
      </c>
      <c r="B2240" t="s">
        <v>19</v>
      </c>
      <c r="C2240" t="s">
        <v>26</v>
      </c>
      <c r="D2240" t="s">
        <v>39</v>
      </c>
      <c r="E2240" t="s">
        <v>16</v>
      </c>
      <c r="I2240">
        <v>0</v>
      </c>
      <c r="J2240" s="1">
        <v>45677</v>
      </c>
      <c r="K2240" t="s">
        <v>17</v>
      </c>
      <c r="L2240" t="s">
        <v>25</v>
      </c>
      <c r="M2240">
        <v>1939.05</v>
      </c>
    </row>
    <row r="2241" spans="1:13">
      <c r="A2241">
        <v>4373</v>
      </c>
      <c r="B2241" t="s">
        <v>35</v>
      </c>
      <c r="C2241" t="s">
        <v>26</v>
      </c>
      <c r="D2241" t="s">
        <v>39</v>
      </c>
      <c r="E2241" t="s">
        <v>16</v>
      </c>
      <c r="I2241">
        <v>0</v>
      </c>
      <c r="J2241" s="1">
        <v>45505</v>
      </c>
      <c r="K2241" t="s">
        <v>22</v>
      </c>
      <c r="L2241" t="s">
        <v>18</v>
      </c>
      <c r="M2241">
        <v>396.99</v>
      </c>
    </row>
    <row r="2242" spans="1:13">
      <c r="A2242">
        <v>4390</v>
      </c>
      <c r="B2242" t="s">
        <v>13</v>
      </c>
      <c r="C2242" t="s">
        <v>26</v>
      </c>
      <c r="D2242" t="s">
        <v>39</v>
      </c>
      <c r="E2242" t="s">
        <v>28</v>
      </c>
      <c r="H2242">
        <v>1.1100000000000001</v>
      </c>
      <c r="I2242">
        <v>0</v>
      </c>
      <c r="J2242" s="1">
        <v>45631</v>
      </c>
      <c r="K2242" t="s">
        <v>17</v>
      </c>
      <c r="L2242" t="s">
        <v>36</v>
      </c>
      <c r="M2242">
        <v>848.64</v>
      </c>
    </row>
    <row r="2243" spans="1:13">
      <c r="A2243">
        <v>4407</v>
      </c>
      <c r="B2243" t="s">
        <v>13</v>
      </c>
      <c r="C2243" t="s">
        <v>26</v>
      </c>
      <c r="D2243" t="s">
        <v>39</v>
      </c>
      <c r="E2243" t="s">
        <v>16</v>
      </c>
      <c r="H2243">
        <v>1.1100000000000001</v>
      </c>
      <c r="I2243">
        <v>0</v>
      </c>
      <c r="K2243" t="s">
        <v>17</v>
      </c>
      <c r="L2243" t="s">
        <v>25</v>
      </c>
      <c r="M2243">
        <v>3172.6</v>
      </c>
    </row>
    <row r="2244" spans="1:13">
      <c r="A2244">
        <v>4428</v>
      </c>
      <c r="B2244" t="s">
        <v>13</v>
      </c>
      <c r="C2244" t="s">
        <v>26</v>
      </c>
      <c r="D2244" t="s">
        <v>39</v>
      </c>
      <c r="F2244">
        <v>2</v>
      </c>
      <c r="I2244">
        <v>0</v>
      </c>
      <c r="J2244" s="1">
        <v>45751</v>
      </c>
      <c r="K2244" t="s">
        <v>17</v>
      </c>
      <c r="L2244" t="s">
        <v>37</v>
      </c>
      <c r="M2244">
        <v>2700.85</v>
      </c>
    </row>
    <row r="2245" spans="1:13">
      <c r="A2245">
        <v>4461</v>
      </c>
      <c r="B2245" t="s">
        <v>13</v>
      </c>
      <c r="C2245" t="s">
        <v>26</v>
      </c>
      <c r="D2245" t="s">
        <v>39</v>
      </c>
      <c r="E2245" t="s">
        <v>32</v>
      </c>
      <c r="I2245">
        <v>0</v>
      </c>
      <c r="K2245" t="s">
        <v>22</v>
      </c>
      <c r="L2245" t="s">
        <v>37</v>
      </c>
      <c r="M2245">
        <v>1800.98</v>
      </c>
    </row>
    <row r="2246" spans="1:13">
      <c r="A2246">
        <v>4473</v>
      </c>
      <c r="B2246" t="s">
        <v>13</v>
      </c>
      <c r="C2246" t="s">
        <v>26</v>
      </c>
      <c r="D2246" t="s">
        <v>39</v>
      </c>
      <c r="E2246">
        <v>12</v>
      </c>
      <c r="I2246">
        <v>0</v>
      </c>
      <c r="K2246" t="s">
        <v>17</v>
      </c>
      <c r="L2246" t="s">
        <v>43</v>
      </c>
      <c r="M2246">
        <v>1011.74</v>
      </c>
    </row>
    <row r="2247" spans="1:13">
      <c r="A2247">
        <v>4476</v>
      </c>
      <c r="B2247" t="s">
        <v>19</v>
      </c>
      <c r="C2247" t="s">
        <v>26</v>
      </c>
      <c r="D2247" t="s">
        <v>39</v>
      </c>
      <c r="E2247" t="s">
        <v>28</v>
      </c>
      <c r="G2247">
        <v>4495.47</v>
      </c>
      <c r="I2247">
        <v>0</v>
      </c>
      <c r="J2247" s="1">
        <v>45684</v>
      </c>
      <c r="K2247" t="s">
        <v>17</v>
      </c>
      <c r="L2247" t="s">
        <v>18</v>
      </c>
      <c r="M2247">
        <v>560.20000000000005</v>
      </c>
    </row>
    <row r="2248" spans="1:13">
      <c r="A2248">
        <v>2027</v>
      </c>
      <c r="B2248" t="s">
        <v>35</v>
      </c>
      <c r="C2248" t="s">
        <v>41</v>
      </c>
      <c r="D2248" t="s">
        <v>48</v>
      </c>
      <c r="E2248" t="s">
        <v>32</v>
      </c>
      <c r="H2248">
        <v>0.22</v>
      </c>
      <c r="I2248">
        <v>0</v>
      </c>
      <c r="K2248" t="s">
        <v>17</v>
      </c>
      <c r="L2248" t="s">
        <v>29</v>
      </c>
      <c r="M2248">
        <v>-138.74</v>
      </c>
    </row>
    <row r="2249" spans="1:13">
      <c r="A2249">
        <v>2035</v>
      </c>
      <c r="B2249" t="s">
        <v>13</v>
      </c>
      <c r="C2249" t="s">
        <v>41</v>
      </c>
      <c r="D2249" t="s">
        <v>48</v>
      </c>
      <c r="F2249">
        <v>4</v>
      </c>
      <c r="H2249">
        <v>0.38</v>
      </c>
      <c r="I2249">
        <v>0</v>
      </c>
      <c r="J2249" s="1">
        <v>45613</v>
      </c>
      <c r="K2249" t="s">
        <v>17</v>
      </c>
      <c r="L2249" t="s">
        <v>36</v>
      </c>
      <c r="M2249">
        <v>2914.83</v>
      </c>
    </row>
    <row r="2250" spans="1:13">
      <c r="A2250">
        <v>2002</v>
      </c>
      <c r="B2250" t="s">
        <v>19</v>
      </c>
      <c r="C2250" t="s">
        <v>41</v>
      </c>
      <c r="D2250" t="s">
        <v>48</v>
      </c>
      <c r="E2250" t="s">
        <v>32</v>
      </c>
      <c r="F2250">
        <v>3</v>
      </c>
      <c r="G2250">
        <v>5075.22</v>
      </c>
      <c r="I2250">
        <v>0</v>
      </c>
      <c r="J2250" s="1">
        <v>45723</v>
      </c>
      <c r="K2250" t="s">
        <v>22</v>
      </c>
      <c r="L2250" t="s">
        <v>33</v>
      </c>
      <c r="M2250">
        <v>145.08000000000001</v>
      </c>
    </row>
    <row r="2251" spans="1:13">
      <c r="A2251">
        <v>2087</v>
      </c>
      <c r="B2251" t="s">
        <v>13</v>
      </c>
      <c r="C2251" t="s">
        <v>41</v>
      </c>
      <c r="D2251" t="s">
        <v>48</v>
      </c>
      <c r="G2251">
        <v>4656.28</v>
      </c>
      <c r="I2251">
        <v>0</v>
      </c>
      <c r="J2251" s="1">
        <v>45597</v>
      </c>
      <c r="K2251" t="s">
        <v>17</v>
      </c>
      <c r="L2251" t="s">
        <v>43</v>
      </c>
      <c r="M2251">
        <v>3777.5</v>
      </c>
    </row>
    <row r="2252" spans="1:13">
      <c r="A2252">
        <v>2092</v>
      </c>
      <c r="B2252" t="s">
        <v>13</v>
      </c>
      <c r="C2252" t="s">
        <v>41</v>
      </c>
      <c r="D2252" t="s">
        <v>48</v>
      </c>
      <c r="E2252" t="s">
        <v>32</v>
      </c>
      <c r="F2252">
        <v>2</v>
      </c>
      <c r="H2252">
        <v>1.1299999999999999</v>
      </c>
      <c r="I2252">
        <v>0</v>
      </c>
      <c r="K2252" t="s">
        <v>17</v>
      </c>
      <c r="L2252" t="s">
        <v>33</v>
      </c>
      <c r="M2252">
        <v>207.2</v>
      </c>
    </row>
    <row r="2253" spans="1:13">
      <c r="A2253">
        <v>2109</v>
      </c>
      <c r="B2253" t="s">
        <v>13</v>
      </c>
      <c r="C2253" t="s">
        <v>41</v>
      </c>
      <c r="D2253" t="s">
        <v>48</v>
      </c>
      <c r="E2253" t="s">
        <v>16</v>
      </c>
      <c r="F2253">
        <v>0</v>
      </c>
      <c r="I2253">
        <v>0</v>
      </c>
      <c r="J2253" s="1">
        <v>45686</v>
      </c>
      <c r="K2253" t="s">
        <v>22</v>
      </c>
      <c r="L2253" t="s">
        <v>43</v>
      </c>
      <c r="M2253">
        <v>3791.88</v>
      </c>
    </row>
    <row r="2254" spans="1:13">
      <c r="A2254">
        <v>2118</v>
      </c>
      <c r="B2254" t="s">
        <v>13</v>
      </c>
      <c r="C2254" t="s">
        <v>41</v>
      </c>
      <c r="D2254" t="s">
        <v>48</v>
      </c>
      <c r="E2254" t="s">
        <v>32</v>
      </c>
      <c r="F2254">
        <v>2</v>
      </c>
      <c r="G2254">
        <v>8426.5400000000009</v>
      </c>
      <c r="I2254">
        <v>0</v>
      </c>
      <c r="J2254" s="1">
        <v>45190</v>
      </c>
      <c r="K2254" t="s">
        <v>17</v>
      </c>
      <c r="L2254" t="s">
        <v>40</v>
      </c>
      <c r="M2254">
        <v>2696.85</v>
      </c>
    </row>
    <row r="2255" spans="1:13">
      <c r="A2255">
        <v>2129</v>
      </c>
      <c r="B2255" t="s">
        <v>35</v>
      </c>
      <c r="C2255" t="s">
        <v>41</v>
      </c>
      <c r="D2255" t="s">
        <v>48</v>
      </c>
      <c r="E2255">
        <v>9</v>
      </c>
      <c r="I2255">
        <v>0</v>
      </c>
      <c r="K2255" t="s">
        <v>22</v>
      </c>
      <c r="L2255" t="s">
        <v>33</v>
      </c>
      <c r="M2255">
        <v>841.4</v>
      </c>
    </row>
    <row r="2256" spans="1:13">
      <c r="A2256">
        <v>2135</v>
      </c>
      <c r="B2256" t="s">
        <v>35</v>
      </c>
      <c r="C2256" t="s">
        <v>41</v>
      </c>
      <c r="D2256" t="s">
        <v>48</v>
      </c>
      <c r="E2256" t="s">
        <v>28</v>
      </c>
      <c r="F2256">
        <v>2</v>
      </c>
      <c r="G2256">
        <v>9106.61</v>
      </c>
      <c r="H2256">
        <v>0.74</v>
      </c>
      <c r="I2256">
        <v>4735.4399999999996</v>
      </c>
      <c r="J2256" s="1">
        <v>45599</v>
      </c>
      <c r="K2256" t="s">
        <v>22</v>
      </c>
      <c r="L2256" t="s">
        <v>40</v>
      </c>
      <c r="M2256">
        <v>2422.38</v>
      </c>
    </row>
    <row r="2257" spans="1:13">
      <c r="A2257">
        <v>2140</v>
      </c>
      <c r="B2257" t="s">
        <v>35</v>
      </c>
      <c r="C2257" t="s">
        <v>41</v>
      </c>
      <c r="D2257" t="s">
        <v>48</v>
      </c>
      <c r="E2257" t="s">
        <v>16</v>
      </c>
      <c r="G2257">
        <v>6765.74</v>
      </c>
      <c r="I2257">
        <v>0</v>
      </c>
      <c r="J2257" s="1">
        <v>45775</v>
      </c>
      <c r="K2257" t="s">
        <v>17</v>
      </c>
      <c r="L2257" t="s">
        <v>36</v>
      </c>
      <c r="M2257">
        <v>-875.45</v>
      </c>
    </row>
    <row r="2258" spans="1:13">
      <c r="A2258">
        <v>2182</v>
      </c>
      <c r="B2258" t="s">
        <v>13</v>
      </c>
      <c r="C2258" t="s">
        <v>41</v>
      </c>
      <c r="D2258" t="s">
        <v>48</v>
      </c>
      <c r="E2258">
        <v>11</v>
      </c>
      <c r="G2258">
        <v>7214.55</v>
      </c>
      <c r="I2258">
        <v>0</v>
      </c>
      <c r="K2258" t="s">
        <v>17</v>
      </c>
      <c r="L2258" t="s">
        <v>25</v>
      </c>
      <c r="M2258">
        <v>-662.77</v>
      </c>
    </row>
    <row r="2259" spans="1:13">
      <c r="A2259">
        <v>2215</v>
      </c>
      <c r="B2259" t="s">
        <v>35</v>
      </c>
      <c r="C2259" t="s">
        <v>41</v>
      </c>
      <c r="D2259" t="s">
        <v>48</v>
      </c>
      <c r="E2259" t="s">
        <v>32</v>
      </c>
      <c r="F2259">
        <v>3</v>
      </c>
      <c r="H2259">
        <v>0.36</v>
      </c>
      <c r="I2259">
        <v>0</v>
      </c>
      <c r="J2259" s="1">
        <v>45642</v>
      </c>
      <c r="K2259" t="s">
        <v>17</v>
      </c>
      <c r="L2259" t="s">
        <v>43</v>
      </c>
      <c r="M2259">
        <v>3254.06</v>
      </c>
    </row>
    <row r="2260" spans="1:13">
      <c r="A2260">
        <v>2226</v>
      </c>
      <c r="B2260" t="s">
        <v>19</v>
      </c>
      <c r="C2260" t="s">
        <v>41</v>
      </c>
      <c r="D2260" t="s">
        <v>48</v>
      </c>
      <c r="H2260">
        <v>0.31</v>
      </c>
      <c r="I2260">
        <v>0</v>
      </c>
      <c r="J2260" s="1">
        <v>45836</v>
      </c>
      <c r="K2260" t="s">
        <v>17</v>
      </c>
      <c r="L2260" t="s">
        <v>33</v>
      </c>
      <c r="M2260">
        <v>-131.04</v>
      </c>
    </row>
    <row r="2261" spans="1:13">
      <c r="A2261">
        <v>2228</v>
      </c>
      <c r="B2261" t="s">
        <v>13</v>
      </c>
      <c r="C2261" t="s">
        <v>41</v>
      </c>
      <c r="D2261" t="s">
        <v>48</v>
      </c>
      <c r="G2261">
        <v>9382.15</v>
      </c>
      <c r="I2261">
        <v>0</v>
      </c>
      <c r="J2261" s="1">
        <v>45526</v>
      </c>
      <c r="K2261" t="s">
        <v>17</v>
      </c>
      <c r="L2261" t="s">
        <v>43</v>
      </c>
      <c r="M2261">
        <v>-127.34</v>
      </c>
    </row>
    <row r="2262" spans="1:13">
      <c r="A2262">
        <v>2325</v>
      </c>
      <c r="B2262" t="s">
        <v>35</v>
      </c>
      <c r="C2262" t="s">
        <v>41</v>
      </c>
      <c r="D2262" t="s">
        <v>48</v>
      </c>
      <c r="E2262" t="s">
        <v>16</v>
      </c>
      <c r="F2262">
        <v>0</v>
      </c>
      <c r="G2262">
        <v>8031.83</v>
      </c>
      <c r="H2262">
        <v>0.56000000000000005</v>
      </c>
      <c r="I2262">
        <v>0</v>
      </c>
      <c r="J2262" s="1">
        <v>45795</v>
      </c>
      <c r="K2262" t="s">
        <v>17</v>
      </c>
      <c r="L2262" t="s">
        <v>43</v>
      </c>
      <c r="M2262">
        <v>3954.38</v>
      </c>
    </row>
    <row r="2263" spans="1:13">
      <c r="A2263">
        <v>2343</v>
      </c>
      <c r="B2263" t="s">
        <v>19</v>
      </c>
      <c r="C2263" t="s">
        <v>41</v>
      </c>
      <c r="D2263" t="s">
        <v>48</v>
      </c>
      <c r="F2263">
        <v>0</v>
      </c>
      <c r="G2263">
        <v>7507.91</v>
      </c>
      <c r="I2263">
        <v>0</v>
      </c>
      <c r="J2263" s="1">
        <v>45618</v>
      </c>
      <c r="K2263" t="s">
        <v>22</v>
      </c>
      <c r="L2263" t="s">
        <v>43</v>
      </c>
      <c r="M2263">
        <v>1900.24</v>
      </c>
    </row>
    <row r="2264" spans="1:13">
      <c r="A2264">
        <v>2006</v>
      </c>
      <c r="B2264" t="s">
        <v>19</v>
      </c>
      <c r="C2264" t="s">
        <v>41</v>
      </c>
      <c r="D2264" t="s">
        <v>48</v>
      </c>
      <c r="E2264" t="s">
        <v>28</v>
      </c>
      <c r="F2264">
        <v>-1</v>
      </c>
      <c r="G2264">
        <v>8799.2199999999993</v>
      </c>
      <c r="I2264">
        <v>0</v>
      </c>
      <c r="J2264" s="1">
        <v>45151</v>
      </c>
      <c r="K2264" t="s">
        <v>22</v>
      </c>
      <c r="L2264" t="s">
        <v>36</v>
      </c>
      <c r="M2264">
        <v>-1109.57</v>
      </c>
    </row>
    <row r="2265" spans="1:13">
      <c r="A2265">
        <v>2392</v>
      </c>
      <c r="B2265" t="s">
        <v>13</v>
      </c>
      <c r="C2265" t="s">
        <v>41</v>
      </c>
      <c r="D2265" t="s">
        <v>48</v>
      </c>
      <c r="E2265" t="s">
        <v>32</v>
      </c>
      <c r="G2265">
        <v>8631.0300000000007</v>
      </c>
      <c r="I2265">
        <v>0</v>
      </c>
      <c r="K2265" t="s">
        <v>22</v>
      </c>
      <c r="L2265" t="s">
        <v>18</v>
      </c>
      <c r="M2265">
        <v>1356.18</v>
      </c>
    </row>
    <row r="2266" spans="1:13">
      <c r="A2266">
        <v>2409</v>
      </c>
      <c r="B2266" t="s">
        <v>35</v>
      </c>
      <c r="C2266" t="s">
        <v>41</v>
      </c>
      <c r="D2266" t="s">
        <v>48</v>
      </c>
      <c r="E2266" t="s">
        <v>16</v>
      </c>
      <c r="I2266">
        <v>0</v>
      </c>
      <c r="J2266" s="1">
        <v>45676</v>
      </c>
      <c r="K2266" t="s">
        <v>22</v>
      </c>
      <c r="L2266" t="s">
        <v>18</v>
      </c>
      <c r="M2266">
        <v>2993.72</v>
      </c>
    </row>
    <row r="2267" spans="1:13">
      <c r="A2267">
        <v>2420</v>
      </c>
      <c r="B2267" t="s">
        <v>13</v>
      </c>
      <c r="C2267" t="s">
        <v>41</v>
      </c>
      <c r="D2267" t="s">
        <v>48</v>
      </c>
      <c r="E2267">
        <v>9</v>
      </c>
      <c r="H2267">
        <v>1.02</v>
      </c>
      <c r="I2267">
        <v>0</v>
      </c>
      <c r="J2267" s="1">
        <v>45393</v>
      </c>
      <c r="K2267" t="s">
        <v>17</v>
      </c>
      <c r="L2267" t="s">
        <v>40</v>
      </c>
      <c r="M2267">
        <v>1664.6</v>
      </c>
    </row>
    <row r="2268" spans="1:13">
      <c r="A2268">
        <v>2432</v>
      </c>
      <c r="B2268" t="s">
        <v>19</v>
      </c>
      <c r="C2268" t="s">
        <v>41</v>
      </c>
      <c r="D2268" t="s">
        <v>48</v>
      </c>
      <c r="E2268" t="s">
        <v>28</v>
      </c>
      <c r="F2268">
        <v>1</v>
      </c>
      <c r="G2268">
        <v>3036.61</v>
      </c>
      <c r="H2268">
        <v>0.86</v>
      </c>
      <c r="I2268">
        <v>425.13</v>
      </c>
      <c r="J2268" s="1">
        <v>45591</v>
      </c>
      <c r="K2268" t="s">
        <v>17</v>
      </c>
      <c r="L2268" t="s">
        <v>25</v>
      </c>
      <c r="M2268">
        <v>3754.3</v>
      </c>
    </row>
    <row r="2269" spans="1:13">
      <c r="A2269">
        <v>2433</v>
      </c>
      <c r="B2269" t="s">
        <v>35</v>
      </c>
      <c r="C2269" t="s">
        <v>41</v>
      </c>
      <c r="D2269" t="s">
        <v>48</v>
      </c>
      <c r="F2269">
        <v>4</v>
      </c>
      <c r="G2269">
        <v>7154.83</v>
      </c>
      <c r="I2269">
        <v>0</v>
      </c>
      <c r="K2269" t="s">
        <v>22</v>
      </c>
      <c r="L2269" t="s">
        <v>29</v>
      </c>
      <c r="M2269">
        <v>-620.53</v>
      </c>
    </row>
    <row r="2270" spans="1:13">
      <c r="A2270">
        <v>2460</v>
      </c>
      <c r="B2270" t="s">
        <v>19</v>
      </c>
      <c r="C2270" t="s">
        <v>41</v>
      </c>
      <c r="D2270" t="s">
        <v>48</v>
      </c>
      <c r="E2270" t="s">
        <v>32</v>
      </c>
      <c r="F2270">
        <v>2</v>
      </c>
      <c r="G2270">
        <v>5482.96</v>
      </c>
      <c r="H2270">
        <v>0.35</v>
      </c>
      <c r="I2270">
        <v>7127.85</v>
      </c>
      <c r="J2270" s="1">
        <v>45600</v>
      </c>
      <c r="K2270" t="s">
        <v>17</v>
      </c>
      <c r="L2270" t="s">
        <v>43</v>
      </c>
      <c r="M2270">
        <v>-823.8</v>
      </c>
    </row>
    <row r="2271" spans="1:13">
      <c r="A2271">
        <v>2462</v>
      </c>
      <c r="B2271" t="s">
        <v>35</v>
      </c>
      <c r="C2271" t="s">
        <v>41</v>
      </c>
      <c r="D2271" t="s">
        <v>48</v>
      </c>
      <c r="E2271">
        <v>8</v>
      </c>
      <c r="G2271">
        <v>4468.7</v>
      </c>
      <c r="H2271">
        <v>0.49</v>
      </c>
      <c r="I2271">
        <v>0</v>
      </c>
      <c r="J2271" s="1">
        <v>45680</v>
      </c>
      <c r="K2271" t="s">
        <v>22</v>
      </c>
      <c r="L2271" t="s">
        <v>29</v>
      </c>
      <c r="M2271">
        <v>2143.6</v>
      </c>
    </row>
    <row r="2272" spans="1:13">
      <c r="A2272">
        <v>2504</v>
      </c>
      <c r="B2272" t="s">
        <v>35</v>
      </c>
      <c r="C2272" t="s">
        <v>41</v>
      </c>
      <c r="D2272" t="s">
        <v>48</v>
      </c>
      <c r="F2272">
        <v>3</v>
      </c>
      <c r="I2272">
        <v>0</v>
      </c>
      <c r="K2272" t="s">
        <v>17</v>
      </c>
      <c r="L2272" t="s">
        <v>40</v>
      </c>
      <c r="M2272">
        <v>-278.07</v>
      </c>
    </row>
    <row r="2273" spans="1:13">
      <c r="A2273">
        <v>2513</v>
      </c>
      <c r="B2273" t="s">
        <v>19</v>
      </c>
      <c r="C2273" t="s">
        <v>41</v>
      </c>
      <c r="D2273" t="s">
        <v>48</v>
      </c>
      <c r="E2273" t="s">
        <v>32</v>
      </c>
      <c r="F2273">
        <v>4</v>
      </c>
      <c r="G2273">
        <v>9848.7999999999993</v>
      </c>
      <c r="I2273">
        <v>0</v>
      </c>
      <c r="J2273" s="1">
        <v>45576</v>
      </c>
      <c r="K2273" t="s">
        <v>17</v>
      </c>
      <c r="L2273" t="s">
        <v>29</v>
      </c>
      <c r="M2273">
        <v>2764.66</v>
      </c>
    </row>
    <row r="2274" spans="1:13">
      <c r="A2274">
        <v>2560</v>
      </c>
      <c r="B2274" t="s">
        <v>13</v>
      </c>
      <c r="C2274" t="s">
        <v>41</v>
      </c>
      <c r="D2274" t="s">
        <v>48</v>
      </c>
      <c r="E2274" t="s">
        <v>16</v>
      </c>
      <c r="F2274">
        <v>2</v>
      </c>
      <c r="I2274">
        <v>0</v>
      </c>
      <c r="J2274" s="1">
        <v>45673</v>
      </c>
      <c r="K2274" t="s">
        <v>22</v>
      </c>
      <c r="L2274" t="s">
        <v>33</v>
      </c>
      <c r="M2274">
        <v>3493.16</v>
      </c>
    </row>
    <row r="2275" spans="1:13">
      <c r="A2275">
        <v>2631</v>
      </c>
      <c r="B2275" t="s">
        <v>19</v>
      </c>
      <c r="C2275" t="s">
        <v>41</v>
      </c>
      <c r="D2275" t="s">
        <v>48</v>
      </c>
      <c r="I2275">
        <v>0</v>
      </c>
      <c r="J2275" s="1">
        <v>45732</v>
      </c>
      <c r="K2275" t="s">
        <v>17</v>
      </c>
      <c r="L2275" t="s">
        <v>43</v>
      </c>
      <c r="M2275">
        <v>2848.46</v>
      </c>
    </row>
    <row r="2276" spans="1:13">
      <c r="A2276">
        <v>2647</v>
      </c>
      <c r="B2276" t="s">
        <v>19</v>
      </c>
      <c r="C2276" t="s">
        <v>41</v>
      </c>
      <c r="D2276" t="s">
        <v>48</v>
      </c>
      <c r="F2276">
        <v>4</v>
      </c>
      <c r="I2276">
        <v>0</v>
      </c>
      <c r="K2276" t="s">
        <v>17</v>
      </c>
      <c r="L2276" t="s">
        <v>25</v>
      </c>
      <c r="M2276">
        <v>747.29</v>
      </c>
    </row>
    <row r="2277" spans="1:13">
      <c r="A2277">
        <v>2767</v>
      </c>
      <c r="B2277" t="s">
        <v>13</v>
      </c>
      <c r="C2277" t="s">
        <v>41</v>
      </c>
      <c r="D2277" t="s">
        <v>48</v>
      </c>
      <c r="E2277" t="s">
        <v>28</v>
      </c>
      <c r="G2277">
        <v>6887.39</v>
      </c>
      <c r="I2277">
        <v>0</v>
      </c>
      <c r="J2277" s="1">
        <v>45859</v>
      </c>
      <c r="K2277" t="s">
        <v>17</v>
      </c>
      <c r="L2277" t="s">
        <v>33</v>
      </c>
      <c r="M2277">
        <v>1562.76</v>
      </c>
    </row>
    <row r="2278" spans="1:13">
      <c r="A2278">
        <v>2772</v>
      </c>
      <c r="B2278" t="s">
        <v>13</v>
      </c>
      <c r="C2278" t="s">
        <v>41</v>
      </c>
      <c r="D2278" t="s">
        <v>48</v>
      </c>
      <c r="E2278">
        <v>12</v>
      </c>
      <c r="I2278">
        <v>0</v>
      </c>
      <c r="J2278" s="1">
        <v>45661</v>
      </c>
      <c r="K2278" t="s">
        <v>17</v>
      </c>
      <c r="L2278" t="s">
        <v>29</v>
      </c>
      <c r="M2278">
        <v>2332.29</v>
      </c>
    </row>
    <row r="2279" spans="1:13">
      <c r="A2279">
        <v>2811</v>
      </c>
      <c r="B2279" t="s">
        <v>35</v>
      </c>
      <c r="C2279" t="s">
        <v>41</v>
      </c>
      <c r="D2279" t="s">
        <v>48</v>
      </c>
      <c r="E2279">
        <v>8</v>
      </c>
      <c r="F2279">
        <v>3</v>
      </c>
      <c r="G2279">
        <v>9153.02</v>
      </c>
      <c r="I2279">
        <v>0</v>
      </c>
      <c r="J2279" s="1">
        <v>45681</v>
      </c>
      <c r="K2279" t="s">
        <v>22</v>
      </c>
      <c r="L2279" t="s">
        <v>36</v>
      </c>
      <c r="M2279">
        <v>-77.61</v>
      </c>
    </row>
    <row r="2280" spans="1:13">
      <c r="A2280">
        <v>2879</v>
      </c>
      <c r="B2280" t="s">
        <v>13</v>
      </c>
      <c r="C2280" t="s">
        <v>41</v>
      </c>
      <c r="D2280" t="s">
        <v>48</v>
      </c>
      <c r="E2280" t="s">
        <v>16</v>
      </c>
      <c r="G2280">
        <v>2831.62</v>
      </c>
      <c r="I2280">
        <v>0</v>
      </c>
      <c r="J2280" s="1">
        <v>45691</v>
      </c>
      <c r="K2280" t="s">
        <v>22</v>
      </c>
      <c r="L2280" t="s">
        <v>18</v>
      </c>
      <c r="M2280">
        <v>1053.25</v>
      </c>
    </row>
    <row r="2281" spans="1:13">
      <c r="A2281">
        <v>2050</v>
      </c>
      <c r="B2281" t="s">
        <v>13</v>
      </c>
      <c r="C2281" t="s">
        <v>41</v>
      </c>
      <c r="D2281" t="s">
        <v>48</v>
      </c>
      <c r="E2281">
        <v>6</v>
      </c>
      <c r="F2281">
        <v>3</v>
      </c>
      <c r="I2281">
        <v>0</v>
      </c>
      <c r="J2281" s="1">
        <v>45838</v>
      </c>
      <c r="K2281" t="s">
        <v>22</v>
      </c>
      <c r="L2281" t="s">
        <v>43</v>
      </c>
      <c r="M2281">
        <v>-1000.03</v>
      </c>
    </row>
    <row r="2282" spans="1:13">
      <c r="A2282">
        <v>2889</v>
      </c>
      <c r="B2282" t="s">
        <v>19</v>
      </c>
      <c r="C2282" t="s">
        <v>41</v>
      </c>
      <c r="D2282" t="s">
        <v>48</v>
      </c>
      <c r="E2282" t="s">
        <v>16</v>
      </c>
      <c r="H2282">
        <v>1.23</v>
      </c>
      <c r="I2282">
        <v>0</v>
      </c>
      <c r="J2282" s="1">
        <v>45536</v>
      </c>
      <c r="K2282" t="s">
        <v>17</v>
      </c>
      <c r="L2282" t="s">
        <v>23</v>
      </c>
      <c r="M2282">
        <v>2447.88</v>
      </c>
    </row>
    <row r="2283" spans="1:13">
      <c r="A2283">
        <v>2911</v>
      </c>
      <c r="B2283" t="s">
        <v>13</v>
      </c>
      <c r="C2283" t="s">
        <v>41</v>
      </c>
      <c r="D2283" t="s">
        <v>48</v>
      </c>
      <c r="E2283" t="s">
        <v>16</v>
      </c>
      <c r="I2283">
        <v>0</v>
      </c>
      <c r="J2283" s="1">
        <v>45225</v>
      </c>
      <c r="K2283" t="s">
        <v>22</v>
      </c>
      <c r="L2283" t="s">
        <v>25</v>
      </c>
      <c r="M2283">
        <v>927.88</v>
      </c>
    </row>
    <row r="2284" spans="1:13">
      <c r="A2284">
        <v>2931</v>
      </c>
      <c r="B2284" t="s">
        <v>35</v>
      </c>
      <c r="C2284" t="s">
        <v>41</v>
      </c>
      <c r="D2284" t="s">
        <v>48</v>
      </c>
      <c r="E2284">
        <v>7</v>
      </c>
      <c r="I2284">
        <v>0</v>
      </c>
      <c r="J2284" s="1">
        <v>45163</v>
      </c>
      <c r="K2284" t="s">
        <v>22</v>
      </c>
      <c r="L2284" t="s">
        <v>29</v>
      </c>
      <c r="M2284">
        <v>3751.45</v>
      </c>
    </row>
    <row r="2285" spans="1:13">
      <c r="A2285">
        <v>2957</v>
      </c>
      <c r="B2285" t="s">
        <v>35</v>
      </c>
      <c r="C2285" t="s">
        <v>41</v>
      </c>
      <c r="D2285" t="s">
        <v>48</v>
      </c>
      <c r="E2285" t="s">
        <v>32</v>
      </c>
      <c r="G2285">
        <v>5348.89</v>
      </c>
      <c r="H2285">
        <v>0.47</v>
      </c>
      <c r="I2285">
        <v>0</v>
      </c>
      <c r="J2285" s="1">
        <v>45615</v>
      </c>
      <c r="K2285" t="s">
        <v>17</v>
      </c>
      <c r="L2285" t="s">
        <v>43</v>
      </c>
      <c r="M2285">
        <v>753.26</v>
      </c>
    </row>
    <row r="2286" spans="1:13">
      <c r="A2286">
        <v>2964</v>
      </c>
      <c r="B2286" t="s">
        <v>13</v>
      </c>
      <c r="C2286" t="s">
        <v>41</v>
      </c>
      <c r="D2286" t="s">
        <v>48</v>
      </c>
      <c r="F2286">
        <v>-1</v>
      </c>
      <c r="I2286">
        <v>0</v>
      </c>
      <c r="J2286" s="1">
        <v>45460</v>
      </c>
      <c r="K2286" t="s">
        <v>17</v>
      </c>
      <c r="L2286" t="s">
        <v>25</v>
      </c>
      <c r="M2286">
        <v>995.42</v>
      </c>
    </row>
    <row r="2287" spans="1:13">
      <c r="A2287">
        <v>3003</v>
      </c>
      <c r="B2287" t="s">
        <v>35</v>
      </c>
      <c r="C2287" t="s">
        <v>41</v>
      </c>
      <c r="D2287" t="s">
        <v>48</v>
      </c>
      <c r="E2287" t="s">
        <v>32</v>
      </c>
      <c r="F2287">
        <v>2</v>
      </c>
      <c r="I2287">
        <v>0</v>
      </c>
      <c r="J2287" s="1">
        <v>45141</v>
      </c>
      <c r="K2287" t="s">
        <v>17</v>
      </c>
      <c r="L2287" t="s">
        <v>36</v>
      </c>
      <c r="M2287">
        <v>-646.26</v>
      </c>
    </row>
    <row r="2288" spans="1:13">
      <c r="A2288">
        <v>3005</v>
      </c>
      <c r="B2288" t="s">
        <v>19</v>
      </c>
      <c r="C2288" t="s">
        <v>41</v>
      </c>
      <c r="D2288" t="s">
        <v>48</v>
      </c>
      <c r="E2288">
        <v>9</v>
      </c>
      <c r="H2288">
        <v>0.19</v>
      </c>
      <c r="I2288">
        <v>0</v>
      </c>
      <c r="J2288" s="1">
        <v>45770</v>
      </c>
      <c r="K2288" t="s">
        <v>17</v>
      </c>
      <c r="L2288" t="s">
        <v>33</v>
      </c>
      <c r="M2288">
        <v>3295.17</v>
      </c>
    </row>
    <row r="2289" spans="1:13">
      <c r="A2289">
        <v>3013</v>
      </c>
      <c r="B2289" t="s">
        <v>13</v>
      </c>
      <c r="C2289" t="s">
        <v>41</v>
      </c>
      <c r="D2289" t="s">
        <v>48</v>
      </c>
      <c r="E2289" t="s">
        <v>32</v>
      </c>
      <c r="F2289">
        <v>4</v>
      </c>
      <c r="H2289">
        <v>0.96</v>
      </c>
      <c r="I2289">
        <v>0</v>
      </c>
      <c r="J2289" s="1">
        <v>45824</v>
      </c>
      <c r="K2289" t="s">
        <v>22</v>
      </c>
      <c r="L2289" t="s">
        <v>43</v>
      </c>
      <c r="M2289">
        <v>1039.0899999999999</v>
      </c>
    </row>
    <row r="2290" spans="1:13">
      <c r="A2290">
        <v>3023</v>
      </c>
      <c r="B2290" t="s">
        <v>13</v>
      </c>
      <c r="C2290" t="s">
        <v>41</v>
      </c>
      <c r="D2290" t="s">
        <v>48</v>
      </c>
      <c r="G2290">
        <v>2493.2800000000002</v>
      </c>
      <c r="I2290">
        <v>0</v>
      </c>
      <c r="J2290" s="1">
        <v>45431</v>
      </c>
      <c r="K2290" t="s">
        <v>22</v>
      </c>
      <c r="L2290" t="s">
        <v>33</v>
      </c>
      <c r="M2290">
        <v>708.93</v>
      </c>
    </row>
    <row r="2291" spans="1:13">
      <c r="A2291">
        <v>3089</v>
      </c>
      <c r="B2291" t="s">
        <v>19</v>
      </c>
      <c r="C2291" t="s">
        <v>41</v>
      </c>
      <c r="D2291" t="s">
        <v>48</v>
      </c>
      <c r="E2291" t="s">
        <v>32</v>
      </c>
      <c r="G2291">
        <v>8399.35</v>
      </c>
      <c r="I2291">
        <v>0</v>
      </c>
      <c r="J2291" s="1">
        <v>45808</v>
      </c>
      <c r="K2291" t="s">
        <v>17</v>
      </c>
      <c r="L2291" t="s">
        <v>25</v>
      </c>
      <c r="M2291">
        <v>2967.22</v>
      </c>
    </row>
    <row r="2292" spans="1:13">
      <c r="A2292">
        <v>3094</v>
      </c>
      <c r="B2292" t="s">
        <v>35</v>
      </c>
      <c r="C2292" t="s">
        <v>41</v>
      </c>
      <c r="D2292" t="s">
        <v>48</v>
      </c>
      <c r="G2292">
        <v>4731.54</v>
      </c>
      <c r="I2292">
        <v>0</v>
      </c>
      <c r="J2292" s="1">
        <v>45484</v>
      </c>
      <c r="K2292" t="s">
        <v>17</v>
      </c>
      <c r="L2292" t="s">
        <v>33</v>
      </c>
      <c r="M2292">
        <v>3485.33</v>
      </c>
    </row>
    <row r="2293" spans="1:13">
      <c r="A2293">
        <v>3116</v>
      </c>
      <c r="B2293" t="s">
        <v>13</v>
      </c>
      <c r="C2293" t="s">
        <v>41</v>
      </c>
      <c r="D2293" t="s">
        <v>48</v>
      </c>
      <c r="E2293" t="s">
        <v>16</v>
      </c>
      <c r="F2293">
        <v>3</v>
      </c>
      <c r="H2293">
        <v>0.06</v>
      </c>
      <c r="I2293">
        <v>0</v>
      </c>
      <c r="J2293" s="1">
        <v>45617</v>
      </c>
      <c r="K2293" t="s">
        <v>22</v>
      </c>
      <c r="L2293" t="s">
        <v>43</v>
      </c>
      <c r="M2293">
        <v>-236.15</v>
      </c>
    </row>
    <row r="2294" spans="1:13">
      <c r="A2294">
        <v>3167</v>
      </c>
      <c r="B2294" t="s">
        <v>19</v>
      </c>
      <c r="C2294" t="s">
        <v>41</v>
      </c>
      <c r="D2294" t="s">
        <v>48</v>
      </c>
      <c r="E2294">
        <v>12</v>
      </c>
      <c r="G2294">
        <v>3212.74</v>
      </c>
      <c r="I2294">
        <v>0</v>
      </c>
      <c r="K2294" t="s">
        <v>17</v>
      </c>
      <c r="L2294" t="s">
        <v>40</v>
      </c>
      <c r="M2294">
        <v>3517.65</v>
      </c>
    </row>
    <row r="2295" spans="1:13">
      <c r="A2295">
        <v>3180</v>
      </c>
      <c r="B2295" t="s">
        <v>35</v>
      </c>
      <c r="C2295" t="s">
        <v>41</v>
      </c>
      <c r="D2295" t="s">
        <v>48</v>
      </c>
      <c r="E2295" t="s">
        <v>32</v>
      </c>
      <c r="H2295">
        <v>0.65</v>
      </c>
      <c r="I2295">
        <v>0</v>
      </c>
      <c r="J2295" s="1">
        <v>45721</v>
      </c>
      <c r="K2295" t="s">
        <v>17</v>
      </c>
      <c r="L2295" t="s">
        <v>29</v>
      </c>
      <c r="M2295">
        <v>1603.13</v>
      </c>
    </row>
    <row r="2296" spans="1:13">
      <c r="A2296">
        <v>3186</v>
      </c>
      <c r="B2296" t="s">
        <v>35</v>
      </c>
      <c r="C2296" t="s">
        <v>41</v>
      </c>
      <c r="D2296" t="s">
        <v>48</v>
      </c>
      <c r="G2296">
        <v>3156.31</v>
      </c>
      <c r="I2296">
        <v>0</v>
      </c>
      <c r="J2296" s="1">
        <v>45581</v>
      </c>
      <c r="K2296" t="s">
        <v>22</v>
      </c>
      <c r="L2296" t="s">
        <v>33</v>
      </c>
      <c r="M2296">
        <v>540.77</v>
      </c>
    </row>
    <row r="2297" spans="1:13">
      <c r="A2297">
        <v>3240</v>
      </c>
      <c r="B2297" t="s">
        <v>13</v>
      </c>
      <c r="C2297" t="s">
        <v>41</v>
      </c>
      <c r="D2297" t="s">
        <v>48</v>
      </c>
      <c r="E2297">
        <v>9</v>
      </c>
      <c r="F2297">
        <v>-1</v>
      </c>
      <c r="G2297">
        <v>8776.59</v>
      </c>
      <c r="I2297">
        <v>0</v>
      </c>
      <c r="J2297" s="1">
        <v>45439</v>
      </c>
      <c r="K2297" t="s">
        <v>22</v>
      </c>
      <c r="L2297" t="s">
        <v>23</v>
      </c>
      <c r="M2297">
        <v>-1020.05</v>
      </c>
    </row>
    <row r="2298" spans="1:13">
      <c r="A2298">
        <v>3252</v>
      </c>
      <c r="B2298" t="s">
        <v>35</v>
      </c>
      <c r="C2298" t="s">
        <v>41</v>
      </c>
      <c r="D2298" t="s">
        <v>48</v>
      </c>
      <c r="E2298">
        <v>10</v>
      </c>
      <c r="F2298">
        <v>1</v>
      </c>
      <c r="I2298">
        <v>0</v>
      </c>
      <c r="J2298" s="1">
        <v>45377</v>
      </c>
      <c r="K2298" t="s">
        <v>17</v>
      </c>
      <c r="L2298" t="s">
        <v>25</v>
      </c>
      <c r="M2298">
        <v>-563.83000000000004</v>
      </c>
    </row>
    <row r="2299" spans="1:13">
      <c r="A2299">
        <v>3312</v>
      </c>
      <c r="B2299" t="s">
        <v>19</v>
      </c>
      <c r="C2299" t="s">
        <v>41</v>
      </c>
      <c r="D2299" t="s">
        <v>48</v>
      </c>
      <c r="E2299" t="s">
        <v>16</v>
      </c>
      <c r="F2299">
        <v>1</v>
      </c>
      <c r="G2299">
        <v>8069.3</v>
      </c>
      <c r="I2299">
        <v>0</v>
      </c>
      <c r="J2299" s="1">
        <v>45802</v>
      </c>
      <c r="K2299" t="s">
        <v>22</v>
      </c>
      <c r="L2299" t="s">
        <v>29</v>
      </c>
      <c r="M2299">
        <v>-95.96</v>
      </c>
    </row>
    <row r="2300" spans="1:13">
      <c r="A2300">
        <v>3350</v>
      </c>
      <c r="B2300" t="s">
        <v>19</v>
      </c>
      <c r="C2300" t="s">
        <v>41</v>
      </c>
      <c r="D2300" t="s">
        <v>48</v>
      </c>
      <c r="E2300" t="s">
        <v>28</v>
      </c>
      <c r="H2300">
        <v>0.48</v>
      </c>
      <c r="I2300">
        <v>0</v>
      </c>
      <c r="J2300" s="1">
        <v>45805</v>
      </c>
      <c r="K2300" t="s">
        <v>17</v>
      </c>
      <c r="L2300" t="s">
        <v>36</v>
      </c>
      <c r="M2300">
        <v>2199.4299999999998</v>
      </c>
    </row>
    <row r="2301" spans="1:13">
      <c r="A2301">
        <v>3401</v>
      </c>
      <c r="B2301" t="s">
        <v>13</v>
      </c>
      <c r="C2301" t="s">
        <v>41</v>
      </c>
      <c r="D2301" t="s">
        <v>48</v>
      </c>
      <c r="E2301" t="s">
        <v>16</v>
      </c>
      <c r="I2301">
        <v>0</v>
      </c>
      <c r="K2301" t="s">
        <v>22</v>
      </c>
      <c r="L2301" t="s">
        <v>43</v>
      </c>
      <c r="M2301">
        <v>3834.84</v>
      </c>
    </row>
    <row r="2302" spans="1:13">
      <c r="A2302">
        <v>3404</v>
      </c>
      <c r="B2302" t="s">
        <v>13</v>
      </c>
      <c r="C2302" t="s">
        <v>41</v>
      </c>
      <c r="D2302" t="s">
        <v>48</v>
      </c>
      <c r="E2302" t="s">
        <v>32</v>
      </c>
      <c r="I2302">
        <v>0</v>
      </c>
      <c r="J2302" s="1">
        <v>45752</v>
      </c>
      <c r="K2302" t="s">
        <v>17</v>
      </c>
      <c r="L2302" t="s">
        <v>29</v>
      </c>
      <c r="M2302">
        <v>1505.06</v>
      </c>
    </row>
    <row r="2303" spans="1:13">
      <c r="A2303">
        <v>3406</v>
      </c>
      <c r="B2303" t="s">
        <v>19</v>
      </c>
      <c r="C2303" t="s">
        <v>41</v>
      </c>
      <c r="D2303" t="s">
        <v>48</v>
      </c>
      <c r="E2303">
        <v>10</v>
      </c>
      <c r="H2303">
        <v>1.06</v>
      </c>
      <c r="I2303">
        <v>0</v>
      </c>
      <c r="J2303" s="1">
        <v>45523</v>
      </c>
      <c r="K2303" t="s">
        <v>17</v>
      </c>
      <c r="L2303" t="s">
        <v>36</v>
      </c>
      <c r="M2303">
        <v>3314.92</v>
      </c>
    </row>
    <row r="2304" spans="1:13">
      <c r="A2304">
        <v>3421</v>
      </c>
      <c r="B2304" t="s">
        <v>19</v>
      </c>
      <c r="C2304" t="s">
        <v>41</v>
      </c>
      <c r="D2304" t="s">
        <v>48</v>
      </c>
      <c r="E2304" t="s">
        <v>28</v>
      </c>
      <c r="I2304">
        <v>0</v>
      </c>
      <c r="J2304" s="1">
        <v>45633</v>
      </c>
      <c r="K2304" t="s">
        <v>17</v>
      </c>
      <c r="L2304" t="s">
        <v>40</v>
      </c>
      <c r="M2304">
        <v>-242.44</v>
      </c>
    </row>
    <row r="2305" spans="1:13">
      <c r="A2305">
        <v>3442</v>
      </c>
      <c r="B2305" t="s">
        <v>13</v>
      </c>
      <c r="C2305" t="s">
        <v>41</v>
      </c>
      <c r="D2305" t="s">
        <v>48</v>
      </c>
      <c r="E2305" t="s">
        <v>32</v>
      </c>
      <c r="F2305">
        <v>4</v>
      </c>
      <c r="I2305">
        <v>0</v>
      </c>
      <c r="J2305" s="1">
        <v>45678</v>
      </c>
      <c r="K2305" t="s">
        <v>17</v>
      </c>
      <c r="L2305" t="s">
        <v>25</v>
      </c>
      <c r="M2305">
        <v>3129.5</v>
      </c>
    </row>
    <row r="2306" spans="1:13">
      <c r="A2306">
        <v>3443</v>
      </c>
      <c r="B2306" t="s">
        <v>13</v>
      </c>
      <c r="C2306" t="s">
        <v>41</v>
      </c>
      <c r="D2306" t="s">
        <v>48</v>
      </c>
      <c r="E2306">
        <v>8</v>
      </c>
      <c r="G2306">
        <v>2989.01</v>
      </c>
      <c r="I2306">
        <v>0</v>
      </c>
      <c r="K2306" t="s">
        <v>22</v>
      </c>
      <c r="L2306" t="s">
        <v>25</v>
      </c>
      <c r="M2306">
        <v>3549.06</v>
      </c>
    </row>
    <row r="2307" spans="1:13">
      <c r="A2307">
        <v>3454</v>
      </c>
      <c r="B2307" t="s">
        <v>13</v>
      </c>
      <c r="C2307" t="s">
        <v>41</v>
      </c>
      <c r="D2307" t="s">
        <v>48</v>
      </c>
      <c r="E2307" t="s">
        <v>32</v>
      </c>
      <c r="F2307">
        <v>2</v>
      </c>
      <c r="I2307">
        <v>0</v>
      </c>
      <c r="K2307" t="s">
        <v>17</v>
      </c>
      <c r="L2307" t="s">
        <v>33</v>
      </c>
      <c r="M2307">
        <v>2313.9499999999998</v>
      </c>
    </row>
    <row r="2308" spans="1:13">
      <c r="A2308">
        <v>3497</v>
      </c>
      <c r="B2308" t="s">
        <v>19</v>
      </c>
      <c r="C2308" t="s">
        <v>41</v>
      </c>
      <c r="D2308" t="s">
        <v>48</v>
      </c>
      <c r="E2308" t="s">
        <v>28</v>
      </c>
      <c r="F2308">
        <v>2</v>
      </c>
      <c r="G2308">
        <v>8688.92</v>
      </c>
      <c r="I2308">
        <v>0</v>
      </c>
      <c r="J2308" s="1">
        <v>45634</v>
      </c>
      <c r="K2308" t="s">
        <v>17</v>
      </c>
      <c r="L2308" t="s">
        <v>25</v>
      </c>
      <c r="M2308">
        <v>1878.22</v>
      </c>
    </row>
    <row r="2309" spans="1:13">
      <c r="A2309">
        <v>3512</v>
      </c>
      <c r="B2309" t="s">
        <v>13</v>
      </c>
      <c r="C2309" t="s">
        <v>41</v>
      </c>
      <c r="D2309" t="s">
        <v>48</v>
      </c>
      <c r="E2309" t="s">
        <v>16</v>
      </c>
      <c r="F2309">
        <v>4</v>
      </c>
      <c r="H2309">
        <v>0.96</v>
      </c>
      <c r="I2309">
        <v>0</v>
      </c>
      <c r="J2309" s="1">
        <v>45813</v>
      </c>
      <c r="K2309" t="s">
        <v>22</v>
      </c>
      <c r="L2309" t="s">
        <v>29</v>
      </c>
      <c r="M2309">
        <v>2516.79</v>
      </c>
    </row>
    <row r="2310" spans="1:13">
      <c r="A2310">
        <v>2002</v>
      </c>
      <c r="B2310" t="s">
        <v>19</v>
      </c>
      <c r="C2310" t="s">
        <v>41</v>
      </c>
      <c r="D2310" t="s">
        <v>48</v>
      </c>
      <c r="E2310" t="s">
        <v>16</v>
      </c>
      <c r="G2310">
        <v>9041.15</v>
      </c>
      <c r="H2310">
        <v>0.44</v>
      </c>
      <c r="I2310">
        <v>0</v>
      </c>
      <c r="K2310" t="s">
        <v>22</v>
      </c>
      <c r="L2310" t="s">
        <v>43</v>
      </c>
      <c r="M2310">
        <v>1597.12</v>
      </c>
    </row>
    <row r="2311" spans="1:13">
      <c r="A2311">
        <v>3534</v>
      </c>
      <c r="B2311" t="s">
        <v>13</v>
      </c>
      <c r="C2311" t="s">
        <v>41</v>
      </c>
      <c r="D2311" t="s">
        <v>48</v>
      </c>
      <c r="F2311">
        <v>3</v>
      </c>
      <c r="G2311">
        <v>3280.57</v>
      </c>
      <c r="H2311">
        <v>0.62</v>
      </c>
      <c r="I2311">
        <v>3739.85</v>
      </c>
      <c r="J2311" s="1">
        <v>45605</v>
      </c>
      <c r="K2311" t="s">
        <v>22</v>
      </c>
      <c r="L2311" t="s">
        <v>43</v>
      </c>
      <c r="M2311">
        <v>427.76</v>
      </c>
    </row>
    <row r="2312" spans="1:13">
      <c r="A2312">
        <v>3561</v>
      </c>
      <c r="B2312" t="s">
        <v>19</v>
      </c>
      <c r="C2312" t="s">
        <v>41</v>
      </c>
      <c r="D2312" t="s">
        <v>48</v>
      </c>
      <c r="E2312">
        <v>11</v>
      </c>
      <c r="I2312">
        <v>0</v>
      </c>
      <c r="J2312" s="1">
        <v>45497</v>
      </c>
      <c r="K2312" t="s">
        <v>17</v>
      </c>
      <c r="L2312" t="s">
        <v>43</v>
      </c>
      <c r="M2312">
        <v>1062.3900000000001</v>
      </c>
    </row>
    <row r="2313" spans="1:13">
      <c r="A2313">
        <v>3597</v>
      </c>
      <c r="B2313" t="s">
        <v>13</v>
      </c>
      <c r="C2313" t="s">
        <v>41</v>
      </c>
      <c r="D2313" t="s">
        <v>48</v>
      </c>
      <c r="H2313">
        <v>1.17</v>
      </c>
      <c r="I2313">
        <v>0</v>
      </c>
      <c r="J2313" s="1">
        <v>45754</v>
      </c>
      <c r="K2313" t="s">
        <v>17</v>
      </c>
      <c r="L2313" t="s">
        <v>23</v>
      </c>
      <c r="M2313">
        <v>230.4</v>
      </c>
    </row>
    <row r="2314" spans="1:13">
      <c r="A2314">
        <v>3682</v>
      </c>
      <c r="B2314" t="s">
        <v>19</v>
      </c>
      <c r="C2314" t="s">
        <v>41</v>
      </c>
      <c r="D2314" t="s">
        <v>48</v>
      </c>
      <c r="E2314">
        <v>12</v>
      </c>
      <c r="G2314">
        <v>6158.05</v>
      </c>
      <c r="H2314">
        <v>1.1200000000000001</v>
      </c>
      <c r="I2314">
        <v>0</v>
      </c>
      <c r="J2314" s="1">
        <v>45574</v>
      </c>
      <c r="K2314" t="s">
        <v>22</v>
      </c>
      <c r="L2314" t="s">
        <v>25</v>
      </c>
      <c r="M2314">
        <v>160.21</v>
      </c>
    </row>
    <row r="2315" spans="1:13">
      <c r="A2315">
        <v>3692</v>
      </c>
      <c r="B2315" t="s">
        <v>19</v>
      </c>
      <c r="C2315" t="s">
        <v>41</v>
      </c>
      <c r="D2315" t="s">
        <v>48</v>
      </c>
      <c r="F2315">
        <v>0</v>
      </c>
      <c r="I2315">
        <v>0</v>
      </c>
      <c r="K2315" t="s">
        <v>22</v>
      </c>
      <c r="L2315" t="s">
        <v>36</v>
      </c>
      <c r="M2315">
        <v>1194.3499999999999</v>
      </c>
    </row>
    <row r="2316" spans="1:13">
      <c r="A2316">
        <v>3698</v>
      </c>
      <c r="B2316" t="s">
        <v>19</v>
      </c>
      <c r="C2316" t="s">
        <v>41</v>
      </c>
      <c r="D2316" t="s">
        <v>48</v>
      </c>
      <c r="E2316" t="s">
        <v>28</v>
      </c>
      <c r="F2316">
        <v>0</v>
      </c>
      <c r="G2316">
        <v>7268.55</v>
      </c>
      <c r="H2316">
        <v>0.34</v>
      </c>
      <c r="I2316">
        <v>0</v>
      </c>
      <c r="J2316" s="1">
        <v>45706</v>
      </c>
      <c r="K2316" t="s">
        <v>22</v>
      </c>
      <c r="L2316" t="s">
        <v>33</v>
      </c>
      <c r="M2316">
        <v>219.99</v>
      </c>
    </row>
    <row r="2317" spans="1:13">
      <c r="A2317">
        <v>3711</v>
      </c>
      <c r="B2317" t="s">
        <v>13</v>
      </c>
      <c r="C2317" t="s">
        <v>41</v>
      </c>
      <c r="D2317" t="s">
        <v>48</v>
      </c>
      <c r="F2317">
        <v>2</v>
      </c>
      <c r="H2317">
        <v>0.53</v>
      </c>
      <c r="I2317">
        <v>0</v>
      </c>
      <c r="J2317" s="1">
        <v>45288</v>
      </c>
      <c r="K2317" t="s">
        <v>17</v>
      </c>
      <c r="L2317" t="s">
        <v>33</v>
      </c>
      <c r="M2317">
        <v>1077.08</v>
      </c>
    </row>
    <row r="2318" spans="1:13">
      <c r="A2318">
        <v>3713</v>
      </c>
      <c r="B2318" t="s">
        <v>35</v>
      </c>
      <c r="C2318" t="s">
        <v>41</v>
      </c>
      <c r="D2318" t="s">
        <v>48</v>
      </c>
      <c r="E2318" t="s">
        <v>32</v>
      </c>
      <c r="H2318">
        <v>0.68</v>
      </c>
      <c r="I2318">
        <v>0</v>
      </c>
      <c r="J2318" s="1">
        <v>45595</v>
      </c>
      <c r="K2318" t="s">
        <v>22</v>
      </c>
      <c r="L2318" t="s">
        <v>29</v>
      </c>
      <c r="M2318">
        <v>3271.73</v>
      </c>
    </row>
    <row r="2319" spans="1:13">
      <c r="A2319">
        <v>3727</v>
      </c>
      <c r="B2319" t="s">
        <v>19</v>
      </c>
      <c r="C2319" t="s">
        <v>41</v>
      </c>
      <c r="D2319" t="s">
        <v>48</v>
      </c>
      <c r="E2319" t="s">
        <v>28</v>
      </c>
      <c r="H2319">
        <v>0.6</v>
      </c>
      <c r="I2319">
        <v>0</v>
      </c>
      <c r="J2319" s="1">
        <v>45643</v>
      </c>
      <c r="K2319" t="s">
        <v>22</v>
      </c>
      <c r="L2319" t="s">
        <v>33</v>
      </c>
      <c r="M2319">
        <v>1555.74</v>
      </c>
    </row>
    <row r="2320" spans="1:13">
      <c r="A2320">
        <v>3740</v>
      </c>
      <c r="B2320" t="s">
        <v>35</v>
      </c>
      <c r="C2320" t="s">
        <v>41</v>
      </c>
      <c r="D2320" t="s">
        <v>48</v>
      </c>
      <c r="F2320">
        <v>0</v>
      </c>
      <c r="I2320">
        <v>0</v>
      </c>
      <c r="J2320" s="1">
        <v>45190</v>
      </c>
      <c r="K2320" t="s">
        <v>22</v>
      </c>
      <c r="L2320" t="s">
        <v>29</v>
      </c>
      <c r="M2320">
        <v>2909.82</v>
      </c>
    </row>
    <row r="2321" spans="1:13">
      <c r="A2321">
        <v>3761</v>
      </c>
      <c r="B2321" t="s">
        <v>19</v>
      </c>
      <c r="C2321" t="s">
        <v>41</v>
      </c>
      <c r="D2321" t="s">
        <v>48</v>
      </c>
      <c r="E2321" t="s">
        <v>28</v>
      </c>
      <c r="F2321">
        <v>4</v>
      </c>
      <c r="G2321">
        <v>2972.38</v>
      </c>
      <c r="H2321">
        <v>0.14000000000000001</v>
      </c>
      <c r="I2321">
        <v>10224.99</v>
      </c>
      <c r="J2321" s="1">
        <v>45614</v>
      </c>
      <c r="K2321" t="s">
        <v>17</v>
      </c>
      <c r="L2321" t="s">
        <v>23</v>
      </c>
      <c r="M2321">
        <v>2569.7399999999998</v>
      </c>
    </row>
    <row r="2322" spans="1:13">
      <c r="A2322">
        <v>3796</v>
      </c>
      <c r="B2322" t="s">
        <v>19</v>
      </c>
      <c r="C2322" t="s">
        <v>41</v>
      </c>
      <c r="D2322" t="s">
        <v>48</v>
      </c>
      <c r="F2322">
        <v>4</v>
      </c>
      <c r="G2322">
        <v>6165.64</v>
      </c>
      <c r="H2322">
        <v>0.16</v>
      </c>
      <c r="I2322">
        <v>20716.55</v>
      </c>
      <c r="J2322" s="1">
        <v>45648</v>
      </c>
      <c r="K2322" t="s">
        <v>17</v>
      </c>
      <c r="L2322" t="s">
        <v>33</v>
      </c>
      <c r="M2322">
        <v>2081.4299999999998</v>
      </c>
    </row>
    <row r="2323" spans="1:13">
      <c r="A2323">
        <v>3803</v>
      </c>
      <c r="B2323" t="s">
        <v>35</v>
      </c>
      <c r="C2323" t="s">
        <v>41</v>
      </c>
      <c r="D2323" t="s">
        <v>48</v>
      </c>
      <c r="F2323">
        <v>3</v>
      </c>
      <c r="H2323">
        <v>1.07</v>
      </c>
      <c r="I2323">
        <v>0</v>
      </c>
      <c r="J2323" s="1">
        <v>45773</v>
      </c>
      <c r="K2323" t="s">
        <v>17</v>
      </c>
      <c r="L2323" t="s">
        <v>25</v>
      </c>
      <c r="M2323">
        <v>-659.53</v>
      </c>
    </row>
    <row r="2324" spans="1:13">
      <c r="A2324">
        <v>3819</v>
      </c>
      <c r="B2324" t="s">
        <v>13</v>
      </c>
      <c r="C2324" t="s">
        <v>41</v>
      </c>
      <c r="D2324" t="s">
        <v>48</v>
      </c>
      <c r="E2324" t="s">
        <v>16</v>
      </c>
      <c r="F2324">
        <v>3</v>
      </c>
      <c r="G2324">
        <v>7171.03</v>
      </c>
      <c r="I2324">
        <v>0</v>
      </c>
      <c r="J2324" s="1">
        <v>45804</v>
      </c>
      <c r="K2324" t="s">
        <v>22</v>
      </c>
      <c r="L2324" t="s">
        <v>43</v>
      </c>
      <c r="M2324">
        <v>2723</v>
      </c>
    </row>
    <row r="2325" spans="1:13">
      <c r="A2325">
        <v>3887</v>
      </c>
      <c r="B2325" t="s">
        <v>19</v>
      </c>
      <c r="C2325" t="s">
        <v>41</v>
      </c>
      <c r="D2325" t="s">
        <v>48</v>
      </c>
      <c r="E2325">
        <v>10</v>
      </c>
      <c r="F2325">
        <v>4</v>
      </c>
      <c r="I2325">
        <v>0</v>
      </c>
      <c r="J2325" s="1">
        <v>45815</v>
      </c>
      <c r="K2325" t="s">
        <v>17</v>
      </c>
      <c r="L2325" t="s">
        <v>25</v>
      </c>
      <c r="M2325">
        <v>3824.51</v>
      </c>
    </row>
    <row r="2326" spans="1:13">
      <c r="A2326">
        <v>3899</v>
      </c>
      <c r="B2326" t="s">
        <v>35</v>
      </c>
      <c r="C2326" t="s">
        <v>41</v>
      </c>
      <c r="D2326" t="s">
        <v>48</v>
      </c>
      <c r="E2326" t="s">
        <v>28</v>
      </c>
      <c r="F2326">
        <v>1</v>
      </c>
      <c r="H2326">
        <v>0.75</v>
      </c>
      <c r="I2326">
        <v>0</v>
      </c>
      <c r="K2326" t="s">
        <v>22</v>
      </c>
      <c r="L2326" t="s">
        <v>29</v>
      </c>
      <c r="M2326">
        <v>-579.76</v>
      </c>
    </row>
    <row r="2327" spans="1:13">
      <c r="A2327">
        <v>3900</v>
      </c>
      <c r="B2327" t="s">
        <v>35</v>
      </c>
      <c r="C2327" t="s">
        <v>41</v>
      </c>
      <c r="D2327" t="s">
        <v>48</v>
      </c>
      <c r="E2327" t="s">
        <v>16</v>
      </c>
      <c r="F2327">
        <v>3</v>
      </c>
      <c r="G2327">
        <v>9599.44</v>
      </c>
      <c r="I2327">
        <v>0</v>
      </c>
      <c r="J2327" s="1">
        <v>45597</v>
      </c>
      <c r="K2327" t="s">
        <v>22</v>
      </c>
      <c r="L2327" t="s">
        <v>33</v>
      </c>
      <c r="M2327">
        <v>-553.29999999999995</v>
      </c>
    </row>
    <row r="2328" spans="1:13">
      <c r="A2328">
        <v>3910</v>
      </c>
      <c r="B2328" t="s">
        <v>35</v>
      </c>
      <c r="C2328" t="s">
        <v>41</v>
      </c>
      <c r="D2328" t="s">
        <v>48</v>
      </c>
      <c r="E2328" t="s">
        <v>32</v>
      </c>
      <c r="G2328">
        <v>2913.15</v>
      </c>
      <c r="I2328">
        <v>0</v>
      </c>
      <c r="J2328" s="1">
        <v>45729</v>
      </c>
      <c r="K2328" t="s">
        <v>17</v>
      </c>
      <c r="L2328" t="s">
        <v>29</v>
      </c>
      <c r="M2328">
        <v>1834.09</v>
      </c>
    </row>
    <row r="2329" spans="1:13">
      <c r="A2329">
        <v>3982</v>
      </c>
      <c r="B2329" t="s">
        <v>35</v>
      </c>
      <c r="C2329" t="s">
        <v>41</v>
      </c>
      <c r="D2329" t="s">
        <v>48</v>
      </c>
      <c r="E2329" t="s">
        <v>28</v>
      </c>
      <c r="G2329">
        <v>8006.71</v>
      </c>
      <c r="I2329">
        <v>0</v>
      </c>
      <c r="J2329" s="1">
        <v>45581</v>
      </c>
      <c r="K2329" t="s">
        <v>17</v>
      </c>
      <c r="L2329" t="s">
        <v>36</v>
      </c>
      <c r="M2329">
        <v>1486.86</v>
      </c>
    </row>
    <row r="2330" spans="1:13">
      <c r="A2330">
        <v>3987</v>
      </c>
      <c r="B2330" t="s">
        <v>13</v>
      </c>
      <c r="C2330" t="s">
        <v>41</v>
      </c>
      <c r="D2330" t="s">
        <v>48</v>
      </c>
      <c r="E2330" t="s">
        <v>28</v>
      </c>
      <c r="F2330">
        <v>2</v>
      </c>
      <c r="I2330">
        <v>0</v>
      </c>
      <c r="J2330" s="1">
        <v>45522</v>
      </c>
      <c r="K2330" t="s">
        <v>22</v>
      </c>
      <c r="L2330" t="s">
        <v>23</v>
      </c>
      <c r="M2330">
        <v>3908.61</v>
      </c>
    </row>
    <row r="2331" spans="1:13">
      <c r="A2331">
        <v>4001</v>
      </c>
      <c r="B2331" t="s">
        <v>19</v>
      </c>
      <c r="C2331" t="s">
        <v>41</v>
      </c>
      <c r="D2331" t="s">
        <v>48</v>
      </c>
      <c r="E2331" t="s">
        <v>28</v>
      </c>
      <c r="G2331">
        <v>7586.32</v>
      </c>
      <c r="I2331">
        <v>0</v>
      </c>
      <c r="K2331" t="s">
        <v>17</v>
      </c>
      <c r="L2331" t="s">
        <v>25</v>
      </c>
      <c r="M2331">
        <v>2155.0100000000002</v>
      </c>
    </row>
    <row r="2332" spans="1:13">
      <c r="A2332">
        <v>4009</v>
      </c>
      <c r="B2332" t="s">
        <v>13</v>
      </c>
      <c r="C2332" t="s">
        <v>41</v>
      </c>
      <c r="D2332" t="s">
        <v>48</v>
      </c>
      <c r="E2332" t="s">
        <v>16</v>
      </c>
      <c r="I2332">
        <v>0</v>
      </c>
      <c r="J2332" s="1">
        <v>45381</v>
      </c>
      <c r="K2332" t="s">
        <v>22</v>
      </c>
      <c r="L2332" t="s">
        <v>25</v>
      </c>
      <c r="M2332">
        <v>-737.91</v>
      </c>
    </row>
    <row r="2333" spans="1:13">
      <c r="A2333">
        <v>4012</v>
      </c>
      <c r="B2333" t="s">
        <v>35</v>
      </c>
      <c r="C2333" t="s">
        <v>41</v>
      </c>
      <c r="D2333" t="s">
        <v>48</v>
      </c>
      <c r="G2333">
        <v>5879.06</v>
      </c>
      <c r="H2333">
        <v>0.47</v>
      </c>
      <c r="I2333">
        <v>0</v>
      </c>
      <c r="J2333" s="1">
        <v>45805</v>
      </c>
      <c r="K2333" t="s">
        <v>22</v>
      </c>
      <c r="L2333" t="s">
        <v>23</v>
      </c>
      <c r="M2333">
        <v>2129.44</v>
      </c>
    </row>
    <row r="2334" spans="1:13">
      <c r="A2334">
        <v>4026</v>
      </c>
      <c r="B2334" t="s">
        <v>35</v>
      </c>
      <c r="C2334" t="s">
        <v>41</v>
      </c>
      <c r="D2334" t="s">
        <v>48</v>
      </c>
      <c r="E2334" t="s">
        <v>32</v>
      </c>
      <c r="F2334">
        <v>0</v>
      </c>
      <c r="G2334">
        <v>3731.78</v>
      </c>
      <c r="H2334">
        <v>1.1200000000000001</v>
      </c>
      <c r="I2334">
        <v>0</v>
      </c>
      <c r="J2334" s="1">
        <v>45705</v>
      </c>
      <c r="K2334" t="s">
        <v>17</v>
      </c>
      <c r="L2334" t="s">
        <v>37</v>
      </c>
      <c r="M2334">
        <v>-885.09</v>
      </c>
    </row>
    <row r="2335" spans="1:13">
      <c r="A2335">
        <v>4062</v>
      </c>
      <c r="B2335" t="s">
        <v>35</v>
      </c>
      <c r="C2335" t="s">
        <v>41</v>
      </c>
      <c r="D2335" t="s">
        <v>48</v>
      </c>
      <c r="E2335" t="s">
        <v>16</v>
      </c>
      <c r="F2335">
        <v>0</v>
      </c>
      <c r="H2335">
        <v>0.48</v>
      </c>
      <c r="I2335">
        <v>0</v>
      </c>
      <c r="J2335" s="1">
        <v>45794</v>
      </c>
      <c r="K2335" t="s">
        <v>17</v>
      </c>
      <c r="L2335" t="s">
        <v>25</v>
      </c>
      <c r="M2335">
        <v>505.51</v>
      </c>
    </row>
    <row r="2336" spans="1:13">
      <c r="A2336">
        <v>4104</v>
      </c>
      <c r="B2336" t="s">
        <v>13</v>
      </c>
      <c r="C2336" t="s">
        <v>41</v>
      </c>
      <c r="D2336" t="s">
        <v>48</v>
      </c>
      <c r="E2336">
        <v>11</v>
      </c>
      <c r="F2336">
        <v>2</v>
      </c>
      <c r="I2336">
        <v>0</v>
      </c>
      <c r="J2336" s="1">
        <v>45854</v>
      </c>
      <c r="K2336" t="s">
        <v>17</v>
      </c>
      <c r="L2336" t="s">
        <v>18</v>
      </c>
      <c r="M2336">
        <v>3999.21</v>
      </c>
    </row>
    <row r="2337" spans="1:13">
      <c r="A2337">
        <v>4113</v>
      </c>
      <c r="B2337" t="s">
        <v>13</v>
      </c>
      <c r="C2337" t="s">
        <v>41</v>
      </c>
      <c r="D2337" t="s">
        <v>48</v>
      </c>
      <c r="E2337" t="s">
        <v>28</v>
      </c>
      <c r="F2337">
        <v>2</v>
      </c>
      <c r="G2337">
        <v>6435.66</v>
      </c>
      <c r="H2337">
        <v>1.05</v>
      </c>
      <c r="I2337">
        <v>-643.57000000000005</v>
      </c>
      <c r="J2337" s="1">
        <v>45789</v>
      </c>
      <c r="K2337" t="s">
        <v>17</v>
      </c>
      <c r="L2337" t="s">
        <v>36</v>
      </c>
      <c r="M2337">
        <v>3372.49</v>
      </c>
    </row>
    <row r="2338" spans="1:13">
      <c r="A2338">
        <v>4117</v>
      </c>
      <c r="B2338" t="s">
        <v>19</v>
      </c>
      <c r="C2338" t="s">
        <v>41</v>
      </c>
      <c r="D2338" t="s">
        <v>48</v>
      </c>
      <c r="E2338" t="s">
        <v>16</v>
      </c>
      <c r="G2338">
        <v>9501.67</v>
      </c>
      <c r="H2338">
        <v>0.51</v>
      </c>
      <c r="I2338">
        <v>0</v>
      </c>
      <c r="J2338" s="1">
        <v>45568</v>
      </c>
      <c r="K2338" t="s">
        <v>17</v>
      </c>
      <c r="L2338" t="s">
        <v>37</v>
      </c>
      <c r="M2338">
        <v>266.39999999999998</v>
      </c>
    </row>
    <row r="2339" spans="1:13">
      <c r="A2339">
        <v>4120</v>
      </c>
      <c r="B2339" t="s">
        <v>19</v>
      </c>
      <c r="C2339" t="s">
        <v>41</v>
      </c>
      <c r="D2339" t="s">
        <v>48</v>
      </c>
      <c r="E2339" t="s">
        <v>16</v>
      </c>
      <c r="H2339">
        <v>1.23</v>
      </c>
      <c r="I2339">
        <v>0</v>
      </c>
      <c r="K2339" t="s">
        <v>17</v>
      </c>
      <c r="L2339" t="s">
        <v>33</v>
      </c>
      <c r="M2339">
        <v>3175.14</v>
      </c>
    </row>
    <row r="2340" spans="1:13">
      <c r="A2340">
        <v>4147</v>
      </c>
      <c r="B2340" t="s">
        <v>35</v>
      </c>
      <c r="C2340" t="s">
        <v>41</v>
      </c>
      <c r="D2340" t="s">
        <v>48</v>
      </c>
      <c r="E2340" t="s">
        <v>28</v>
      </c>
      <c r="F2340">
        <v>1</v>
      </c>
      <c r="G2340">
        <v>7659.09</v>
      </c>
      <c r="I2340">
        <v>0</v>
      </c>
      <c r="J2340" s="1">
        <v>45622</v>
      </c>
      <c r="K2340" t="s">
        <v>17</v>
      </c>
      <c r="L2340" t="s">
        <v>33</v>
      </c>
      <c r="M2340">
        <v>106.35</v>
      </c>
    </row>
    <row r="2341" spans="1:13">
      <c r="A2341">
        <v>4150</v>
      </c>
      <c r="B2341" t="s">
        <v>35</v>
      </c>
      <c r="C2341" t="s">
        <v>41</v>
      </c>
      <c r="D2341" t="s">
        <v>48</v>
      </c>
      <c r="E2341">
        <v>11</v>
      </c>
      <c r="H2341">
        <v>0.81</v>
      </c>
      <c r="I2341">
        <v>0</v>
      </c>
      <c r="J2341" s="1">
        <v>45643</v>
      </c>
      <c r="K2341" t="s">
        <v>22</v>
      </c>
      <c r="L2341" t="s">
        <v>29</v>
      </c>
      <c r="M2341">
        <v>3076.73</v>
      </c>
    </row>
    <row r="2342" spans="1:13">
      <c r="A2342">
        <v>4157</v>
      </c>
      <c r="B2342" t="s">
        <v>35</v>
      </c>
      <c r="C2342" t="s">
        <v>41</v>
      </c>
      <c r="D2342" t="s">
        <v>48</v>
      </c>
      <c r="E2342" t="s">
        <v>32</v>
      </c>
      <c r="F2342">
        <v>3</v>
      </c>
      <c r="I2342">
        <v>0</v>
      </c>
      <c r="J2342" s="1">
        <v>45847</v>
      </c>
      <c r="K2342" t="s">
        <v>22</v>
      </c>
      <c r="L2342" t="s">
        <v>33</v>
      </c>
      <c r="M2342">
        <v>-699.76</v>
      </c>
    </row>
    <row r="2343" spans="1:13">
      <c r="A2343">
        <v>4234</v>
      </c>
      <c r="B2343" t="s">
        <v>19</v>
      </c>
      <c r="C2343" t="s">
        <v>41</v>
      </c>
      <c r="D2343" t="s">
        <v>48</v>
      </c>
      <c r="E2343" t="s">
        <v>16</v>
      </c>
      <c r="I2343">
        <v>0</v>
      </c>
      <c r="K2343" t="s">
        <v>17</v>
      </c>
      <c r="L2343" t="s">
        <v>25</v>
      </c>
      <c r="M2343">
        <v>404.2</v>
      </c>
    </row>
    <row r="2344" spans="1:13">
      <c r="A2344">
        <v>4235</v>
      </c>
      <c r="B2344" t="s">
        <v>13</v>
      </c>
      <c r="C2344" t="s">
        <v>41</v>
      </c>
      <c r="D2344" t="s">
        <v>48</v>
      </c>
      <c r="F2344">
        <v>4</v>
      </c>
      <c r="G2344">
        <v>3417.98</v>
      </c>
      <c r="I2344">
        <v>0</v>
      </c>
      <c r="J2344" s="1">
        <v>45765</v>
      </c>
      <c r="K2344" t="s">
        <v>17</v>
      </c>
      <c r="L2344" t="s">
        <v>36</v>
      </c>
      <c r="M2344">
        <v>2112.4699999999998</v>
      </c>
    </row>
    <row r="2345" spans="1:13">
      <c r="A2345">
        <v>4245</v>
      </c>
      <c r="B2345" t="s">
        <v>13</v>
      </c>
      <c r="C2345" t="s">
        <v>41</v>
      </c>
      <c r="D2345" t="s">
        <v>48</v>
      </c>
      <c r="E2345" t="s">
        <v>16</v>
      </c>
      <c r="F2345">
        <v>3</v>
      </c>
      <c r="H2345">
        <v>0.17</v>
      </c>
      <c r="I2345">
        <v>0</v>
      </c>
      <c r="J2345" s="1">
        <v>45638</v>
      </c>
      <c r="K2345" t="s">
        <v>17</v>
      </c>
      <c r="L2345" t="s">
        <v>33</v>
      </c>
      <c r="M2345">
        <v>2445.12</v>
      </c>
    </row>
    <row r="2346" spans="1:13">
      <c r="A2346">
        <v>4267</v>
      </c>
      <c r="B2346" t="s">
        <v>19</v>
      </c>
      <c r="C2346" t="s">
        <v>41</v>
      </c>
      <c r="D2346" t="s">
        <v>48</v>
      </c>
      <c r="E2346" t="s">
        <v>28</v>
      </c>
      <c r="F2346">
        <v>0</v>
      </c>
      <c r="G2346">
        <v>4101.5</v>
      </c>
      <c r="H2346">
        <v>0.28000000000000003</v>
      </c>
      <c r="I2346">
        <v>0</v>
      </c>
      <c r="K2346" t="s">
        <v>22</v>
      </c>
      <c r="L2346" t="s">
        <v>29</v>
      </c>
      <c r="M2346">
        <v>2289.0500000000002</v>
      </c>
    </row>
    <row r="2347" spans="1:13">
      <c r="A2347">
        <v>4269</v>
      </c>
      <c r="B2347" t="s">
        <v>13</v>
      </c>
      <c r="C2347" t="s">
        <v>41</v>
      </c>
      <c r="D2347" t="s">
        <v>48</v>
      </c>
      <c r="E2347" t="s">
        <v>28</v>
      </c>
      <c r="F2347">
        <v>2</v>
      </c>
      <c r="I2347">
        <v>0</v>
      </c>
      <c r="K2347" t="s">
        <v>17</v>
      </c>
      <c r="L2347" t="s">
        <v>29</v>
      </c>
      <c r="M2347">
        <v>672.46</v>
      </c>
    </row>
    <row r="2348" spans="1:13">
      <c r="A2348">
        <v>4278</v>
      </c>
      <c r="B2348" t="s">
        <v>13</v>
      </c>
      <c r="C2348" t="s">
        <v>41</v>
      </c>
      <c r="D2348" t="s">
        <v>48</v>
      </c>
      <c r="E2348" t="s">
        <v>16</v>
      </c>
      <c r="G2348">
        <v>5606.81</v>
      </c>
      <c r="I2348">
        <v>0</v>
      </c>
      <c r="K2348" t="s">
        <v>22</v>
      </c>
      <c r="L2348" t="s">
        <v>29</v>
      </c>
      <c r="M2348">
        <v>-356.42</v>
      </c>
    </row>
    <row r="2349" spans="1:13">
      <c r="A2349">
        <v>4300</v>
      </c>
      <c r="B2349" t="s">
        <v>13</v>
      </c>
      <c r="C2349" t="s">
        <v>41</v>
      </c>
      <c r="D2349" t="s">
        <v>48</v>
      </c>
      <c r="I2349">
        <v>0</v>
      </c>
      <c r="J2349" s="1">
        <v>45653</v>
      </c>
      <c r="K2349" t="s">
        <v>17</v>
      </c>
      <c r="L2349" t="s">
        <v>43</v>
      </c>
      <c r="M2349">
        <v>1868.82</v>
      </c>
    </row>
    <row r="2350" spans="1:13">
      <c r="A2350">
        <v>4310</v>
      </c>
      <c r="B2350" t="s">
        <v>13</v>
      </c>
      <c r="C2350" t="s">
        <v>41</v>
      </c>
      <c r="D2350" t="s">
        <v>48</v>
      </c>
      <c r="E2350" t="s">
        <v>32</v>
      </c>
      <c r="F2350">
        <v>0</v>
      </c>
      <c r="G2350">
        <v>9745.69</v>
      </c>
      <c r="H2350">
        <v>0.16</v>
      </c>
      <c r="I2350">
        <v>0</v>
      </c>
      <c r="J2350" s="1">
        <v>45825</v>
      </c>
      <c r="K2350" t="s">
        <v>22</v>
      </c>
      <c r="L2350" t="s">
        <v>33</v>
      </c>
      <c r="M2350">
        <v>138.5</v>
      </c>
    </row>
    <row r="2351" spans="1:13">
      <c r="A2351">
        <v>4325</v>
      </c>
      <c r="B2351" t="s">
        <v>35</v>
      </c>
      <c r="C2351" t="s">
        <v>41</v>
      </c>
      <c r="D2351" t="s">
        <v>48</v>
      </c>
      <c r="E2351" t="s">
        <v>28</v>
      </c>
      <c r="I2351">
        <v>0</v>
      </c>
      <c r="J2351" s="1">
        <v>45672</v>
      </c>
      <c r="K2351" t="s">
        <v>22</v>
      </c>
      <c r="L2351" t="s">
        <v>36</v>
      </c>
      <c r="M2351">
        <v>-402.21</v>
      </c>
    </row>
    <row r="2352" spans="1:13">
      <c r="A2352">
        <v>4328</v>
      </c>
      <c r="B2352" t="s">
        <v>35</v>
      </c>
      <c r="C2352" t="s">
        <v>41</v>
      </c>
      <c r="D2352" t="s">
        <v>48</v>
      </c>
      <c r="G2352">
        <v>3943.71</v>
      </c>
      <c r="I2352">
        <v>0</v>
      </c>
      <c r="J2352" s="1">
        <v>45776</v>
      </c>
      <c r="K2352" t="s">
        <v>17</v>
      </c>
      <c r="L2352" t="s">
        <v>23</v>
      </c>
      <c r="M2352">
        <v>2631.07</v>
      </c>
    </row>
    <row r="2353" spans="1:13">
      <c r="A2353">
        <v>4365</v>
      </c>
      <c r="B2353" t="s">
        <v>35</v>
      </c>
      <c r="C2353" t="s">
        <v>41</v>
      </c>
      <c r="D2353" t="s">
        <v>48</v>
      </c>
      <c r="E2353" t="s">
        <v>28</v>
      </c>
      <c r="G2353">
        <v>7357.98</v>
      </c>
      <c r="I2353">
        <v>0</v>
      </c>
      <c r="J2353" s="1">
        <v>45567</v>
      </c>
      <c r="K2353" t="s">
        <v>17</v>
      </c>
      <c r="L2353" t="s">
        <v>43</v>
      </c>
      <c r="M2353">
        <v>-86.8</v>
      </c>
    </row>
    <row r="2354" spans="1:13">
      <c r="A2354">
        <v>4374</v>
      </c>
      <c r="B2354" t="s">
        <v>19</v>
      </c>
      <c r="C2354" t="s">
        <v>41</v>
      </c>
      <c r="D2354" t="s">
        <v>48</v>
      </c>
      <c r="E2354" t="s">
        <v>32</v>
      </c>
      <c r="F2354">
        <v>3</v>
      </c>
      <c r="I2354">
        <v>0</v>
      </c>
      <c r="J2354" s="1">
        <v>45615</v>
      </c>
      <c r="K2354" t="s">
        <v>22</v>
      </c>
      <c r="L2354" t="s">
        <v>29</v>
      </c>
      <c r="M2354">
        <v>-1129.3800000000001</v>
      </c>
    </row>
    <row r="2355" spans="1:13">
      <c r="A2355">
        <v>4386</v>
      </c>
      <c r="B2355" t="s">
        <v>13</v>
      </c>
      <c r="C2355" t="s">
        <v>41</v>
      </c>
      <c r="D2355" t="s">
        <v>48</v>
      </c>
      <c r="F2355">
        <v>2</v>
      </c>
      <c r="G2355">
        <v>3432.35</v>
      </c>
      <c r="H2355">
        <v>0.34</v>
      </c>
      <c r="I2355">
        <v>4530.7</v>
      </c>
      <c r="J2355" s="1">
        <v>45822</v>
      </c>
      <c r="K2355" t="s">
        <v>17</v>
      </c>
      <c r="L2355" t="s">
        <v>18</v>
      </c>
      <c r="M2355">
        <v>2576.11</v>
      </c>
    </row>
    <row r="2356" spans="1:13">
      <c r="A2356">
        <v>4389</v>
      </c>
      <c r="B2356" t="s">
        <v>19</v>
      </c>
      <c r="C2356" t="s">
        <v>41</v>
      </c>
      <c r="D2356" t="s">
        <v>48</v>
      </c>
      <c r="E2356" t="s">
        <v>16</v>
      </c>
      <c r="F2356">
        <v>0</v>
      </c>
      <c r="G2356">
        <v>9304.56</v>
      </c>
      <c r="I2356">
        <v>0</v>
      </c>
      <c r="J2356" s="1">
        <v>45844</v>
      </c>
      <c r="K2356" t="s">
        <v>17</v>
      </c>
      <c r="L2356" t="s">
        <v>43</v>
      </c>
      <c r="M2356">
        <v>2773.13</v>
      </c>
    </row>
    <row r="2357" spans="1:13">
      <c r="A2357">
        <v>4416</v>
      </c>
      <c r="B2357" t="s">
        <v>19</v>
      </c>
      <c r="C2357" t="s">
        <v>41</v>
      </c>
      <c r="D2357" t="s">
        <v>48</v>
      </c>
      <c r="G2357">
        <v>2365.6</v>
      </c>
      <c r="I2357">
        <v>0</v>
      </c>
      <c r="J2357" s="1">
        <v>45815</v>
      </c>
      <c r="K2357" t="s">
        <v>22</v>
      </c>
      <c r="L2357" t="s">
        <v>25</v>
      </c>
      <c r="M2357">
        <v>-178.54</v>
      </c>
    </row>
    <row r="2358" spans="1:13">
      <c r="A2358">
        <v>4434</v>
      </c>
      <c r="B2358" t="s">
        <v>35</v>
      </c>
      <c r="C2358" t="s">
        <v>41</v>
      </c>
      <c r="D2358" t="s">
        <v>48</v>
      </c>
      <c r="E2358" t="s">
        <v>28</v>
      </c>
      <c r="F2358">
        <v>3</v>
      </c>
      <c r="G2358">
        <v>3844.82</v>
      </c>
      <c r="I2358">
        <v>0</v>
      </c>
      <c r="J2358" s="1">
        <v>45697</v>
      </c>
      <c r="K2358" t="s">
        <v>17</v>
      </c>
      <c r="L2358" t="s">
        <v>40</v>
      </c>
      <c r="M2358">
        <v>-289.83</v>
      </c>
    </row>
    <row r="2359" spans="1:13">
      <c r="A2359">
        <v>4438</v>
      </c>
      <c r="B2359" t="s">
        <v>35</v>
      </c>
      <c r="C2359" t="s">
        <v>41</v>
      </c>
      <c r="D2359" t="s">
        <v>48</v>
      </c>
      <c r="F2359">
        <v>3</v>
      </c>
      <c r="I2359">
        <v>0</v>
      </c>
      <c r="K2359" t="s">
        <v>22</v>
      </c>
      <c r="L2359" t="s">
        <v>33</v>
      </c>
      <c r="M2359">
        <v>-735.65</v>
      </c>
    </row>
    <row r="2360" spans="1:13">
      <c r="A2360">
        <v>4440</v>
      </c>
      <c r="B2360" t="s">
        <v>35</v>
      </c>
      <c r="C2360" t="s">
        <v>41</v>
      </c>
      <c r="D2360" t="s">
        <v>48</v>
      </c>
      <c r="E2360" t="s">
        <v>32</v>
      </c>
      <c r="G2360">
        <v>6172.36</v>
      </c>
      <c r="I2360">
        <v>0</v>
      </c>
      <c r="J2360" s="1">
        <v>45762</v>
      </c>
      <c r="K2360" t="s">
        <v>17</v>
      </c>
      <c r="L2360" t="s">
        <v>25</v>
      </c>
      <c r="M2360">
        <v>-551.75</v>
      </c>
    </row>
    <row r="2361" spans="1:13">
      <c r="A2361">
        <v>4471</v>
      </c>
      <c r="B2361" t="s">
        <v>13</v>
      </c>
      <c r="C2361" t="s">
        <v>41</v>
      </c>
      <c r="D2361" t="s">
        <v>48</v>
      </c>
      <c r="G2361">
        <v>2184.9499999999998</v>
      </c>
      <c r="I2361">
        <v>0</v>
      </c>
      <c r="J2361" s="1">
        <v>45828</v>
      </c>
      <c r="K2361" t="s">
        <v>17</v>
      </c>
      <c r="L2361" t="s">
        <v>25</v>
      </c>
      <c r="M2361">
        <v>3303.4</v>
      </c>
    </row>
    <row r="2362" spans="1:13">
      <c r="A2362">
        <v>2029</v>
      </c>
      <c r="B2362" t="s">
        <v>35</v>
      </c>
      <c r="C2362" t="s">
        <v>14</v>
      </c>
      <c r="D2362" t="s">
        <v>49</v>
      </c>
      <c r="E2362">
        <v>12</v>
      </c>
      <c r="F2362">
        <v>0</v>
      </c>
      <c r="I2362">
        <v>0</v>
      </c>
      <c r="J2362" s="1">
        <v>45227</v>
      </c>
      <c r="K2362" t="s">
        <v>17</v>
      </c>
      <c r="L2362" t="s">
        <v>36</v>
      </c>
      <c r="M2362">
        <v>-185.67</v>
      </c>
    </row>
    <row r="2363" spans="1:13">
      <c r="A2363">
        <v>2076</v>
      </c>
      <c r="B2363" t="s">
        <v>19</v>
      </c>
      <c r="C2363" t="s">
        <v>14</v>
      </c>
      <c r="D2363" t="s">
        <v>49</v>
      </c>
      <c r="E2363">
        <v>11</v>
      </c>
      <c r="I2363">
        <v>0</v>
      </c>
      <c r="J2363" s="1">
        <v>45578</v>
      </c>
      <c r="K2363" t="s">
        <v>22</v>
      </c>
      <c r="L2363" t="s">
        <v>18</v>
      </c>
      <c r="M2363">
        <v>2011.25</v>
      </c>
    </row>
    <row r="2364" spans="1:13">
      <c r="A2364">
        <v>2077</v>
      </c>
      <c r="B2364" t="s">
        <v>35</v>
      </c>
      <c r="C2364" t="s">
        <v>14</v>
      </c>
      <c r="D2364" t="s">
        <v>49</v>
      </c>
      <c r="E2364" t="s">
        <v>28</v>
      </c>
      <c r="I2364">
        <v>0</v>
      </c>
      <c r="J2364" s="1">
        <v>45251</v>
      </c>
      <c r="K2364" t="s">
        <v>17</v>
      </c>
      <c r="L2364" t="s">
        <v>29</v>
      </c>
      <c r="M2364">
        <v>3332.66</v>
      </c>
    </row>
    <row r="2365" spans="1:13">
      <c r="A2365">
        <v>2081</v>
      </c>
      <c r="B2365" t="s">
        <v>35</v>
      </c>
      <c r="C2365" t="s">
        <v>14</v>
      </c>
      <c r="D2365" t="s">
        <v>49</v>
      </c>
      <c r="E2365" t="s">
        <v>28</v>
      </c>
      <c r="I2365">
        <v>0</v>
      </c>
      <c r="K2365" t="s">
        <v>17</v>
      </c>
      <c r="L2365" t="s">
        <v>25</v>
      </c>
      <c r="M2365">
        <v>2810.49</v>
      </c>
    </row>
    <row r="2366" spans="1:13">
      <c r="A2366">
        <v>2097</v>
      </c>
      <c r="B2366" t="s">
        <v>19</v>
      </c>
      <c r="C2366" t="s">
        <v>14</v>
      </c>
      <c r="D2366" t="s">
        <v>49</v>
      </c>
      <c r="E2366" t="s">
        <v>32</v>
      </c>
      <c r="G2366">
        <v>7978.89</v>
      </c>
      <c r="I2366">
        <v>0</v>
      </c>
      <c r="K2366" t="s">
        <v>17</v>
      </c>
      <c r="L2366" t="s">
        <v>36</v>
      </c>
      <c r="M2366">
        <v>769.05</v>
      </c>
    </row>
    <row r="2367" spans="1:13">
      <c r="A2367">
        <v>2098</v>
      </c>
      <c r="B2367" t="s">
        <v>35</v>
      </c>
      <c r="C2367" t="s">
        <v>14</v>
      </c>
      <c r="D2367" t="s">
        <v>49</v>
      </c>
      <c r="E2367" t="s">
        <v>28</v>
      </c>
      <c r="G2367">
        <v>5690.69</v>
      </c>
      <c r="H2367">
        <v>0.69</v>
      </c>
      <c r="I2367">
        <v>0</v>
      </c>
      <c r="J2367" s="1">
        <v>45315</v>
      </c>
      <c r="K2367" t="s">
        <v>17</v>
      </c>
      <c r="L2367" t="s">
        <v>40</v>
      </c>
      <c r="M2367">
        <v>98.3</v>
      </c>
    </row>
    <row r="2368" spans="1:13">
      <c r="A2368">
        <v>2134</v>
      </c>
      <c r="B2368" t="s">
        <v>35</v>
      </c>
      <c r="C2368" t="s">
        <v>14</v>
      </c>
      <c r="D2368" t="s">
        <v>49</v>
      </c>
      <c r="E2368" t="s">
        <v>16</v>
      </c>
      <c r="G2368">
        <v>4738.62</v>
      </c>
      <c r="I2368">
        <v>0</v>
      </c>
      <c r="J2368" s="1">
        <v>45510</v>
      </c>
      <c r="K2368" t="s">
        <v>17</v>
      </c>
      <c r="L2368" t="s">
        <v>37</v>
      </c>
      <c r="M2368">
        <v>1009.28</v>
      </c>
    </row>
    <row r="2369" spans="1:13">
      <c r="A2369">
        <v>2136</v>
      </c>
      <c r="B2369" t="s">
        <v>13</v>
      </c>
      <c r="C2369" t="s">
        <v>14</v>
      </c>
      <c r="D2369" t="s">
        <v>49</v>
      </c>
      <c r="E2369" t="s">
        <v>28</v>
      </c>
      <c r="F2369">
        <v>1</v>
      </c>
      <c r="I2369">
        <v>0</v>
      </c>
      <c r="J2369" s="1">
        <v>45550</v>
      </c>
      <c r="K2369" t="s">
        <v>17</v>
      </c>
      <c r="L2369" t="s">
        <v>29</v>
      </c>
      <c r="M2369">
        <v>3672.24</v>
      </c>
    </row>
    <row r="2370" spans="1:13">
      <c r="A2370">
        <v>2143</v>
      </c>
      <c r="B2370" t="s">
        <v>13</v>
      </c>
      <c r="C2370" t="s">
        <v>14</v>
      </c>
      <c r="D2370" t="s">
        <v>49</v>
      </c>
      <c r="E2370" t="s">
        <v>28</v>
      </c>
      <c r="F2370">
        <v>-1</v>
      </c>
      <c r="I2370">
        <v>0</v>
      </c>
      <c r="J2370" s="1">
        <v>45726</v>
      </c>
      <c r="K2370" t="s">
        <v>17</v>
      </c>
      <c r="L2370" t="s">
        <v>33</v>
      </c>
      <c r="M2370">
        <v>1006.66</v>
      </c>
    </row>
    <row r="2371" spans="1:13">
      <c r="A2371">
        <v>2159</v>
      </c>
      <c r="B2371" t="s">
        <v>19</v>
      </c>
      <c r="C2371" t="s">
        <v>14</v>
      </c>
      <c r="D2371" t="s">
        <v>49</v>
      </c>
      <c r="E2371" t="s">
        <v>32</v>
      </c>
      <c r="F2371">
        <v>2</v>
      </c>
      <c r="G2371">
        <v>3987.65</v>
      </c>
      <c r="I2371">
        <v>0</v>
      </c>
      <c r="K2371" t="s">
        <v>22</v>
      </c>
      <c r="L2371" t="s">
        <v>33</v>
      </c>
      <c r="M2371">
        <v>2781.72</v>
      </c>
    </row>
    <row r="2372" spans="1:13">
      <c r="A2372">
        <v>2172</v>
      </c>
      <c r="B2372" t="s">
        <v>19</v>
      </c>
      <c r="C2372" t="s">
        <v>14</v>
      </c>
      <c r="D2372" t="s">
        <v>49</v>
      </c>
      <c r="E2372" t="s">
        <v>16</v>
      </c>
      <c r="G2372">
        <v>7988.99</v>
      </c>
      <c r="H2372">
        <v>1.2</v>
      </c>
      <c r="I2372">
        <v>0</v>
      </c>
      <c r="J2372" s="1">
        <v>45643</v>
      </c>
      <c r="K2372" t="s">
        <v>17</v>
      </c>
      <c r="L2372" t="s">
        <v>18</v>
      </c>
      <c r="M2372">
        <v>-909.86</v>
      </c>
    </row>
    <row r="2373" spans="1:13">
      <c r="A2373">
        <v>2179</v>
      </c>
      <c r="B2373" t="s">
        <v>19</v>
      </c>
      <c r="C2373" t="s">
        <v>14</v>
      </c>
      <c r="D2373" t="s">
        <v>49</v>
      </c>
      <c r="E2373" t="s">
        <v>16</v>
      </c>
      <c r="F2373">
        <v>3</v>
      </c>
      <c r="I2373">
        <v>0</v>
      </c>
      <c r="J2373" s="1">
        <v>45317</v>
      </c>
      <c r="K2373" t="s">
        <v>22</v>
      </c>
      <c r="L2373" t="s">
        <v>29</v>
      </c>
      <c r="M2373">
        <v>3135.92</v>
      </c>
    </row>
    <row r="2374" spans="1:13">
      <c r="A2374">
        <v>2185</v>
      </c>
      <c r="B2374" t="s">
        <v>19</v>
      </c>
      <c r="C2374" t="s">
        <v>14</v>
      </c>
      <c r="D2374" t="s">
        <v>49</v>
      </c>
      <c r="E2374" t="s">
        <v>32</v>
      </c>
      <c r="F2374">
        <v>4</v>
      </c>
      <c r="G2374">
        <v>4207.4399999999996</v>
      </c>
      <c r="H2374">
        <v>0.59</v>
      </c>
      <c r="I2374">
        <v>6900.2</v>
      </c>
      <c r="J2374" s="1">
        <v>45816</v>
      </c>
      <c r="K2374" t="s">
        <v>17</v>
      </c>
      <c r="L2374" t="s">
        <v>43</v>
      </c>
      <c r="M2374">
        <v>-615.48</v>
      </c>
    </row>
    <row r="2375" spans="1:13">
      <c r="A2375">
        <v>2197</v>
      </c>
      <c r="B2375" t="s">
        <v>13</v>
      </c>
      <c r="C2375" t="s">
        <v>14</v>
      </c>
      <c r="D2375" t="s">
        <v>49</v>
      </c>
      <c r="E2375" t="s">
        <v>28</v>
      </c>
      <c r="F2375">
        <v>3</v>
      </c>
      <c r="I2375">
        <v>0</v>
      </c>
      <c r="J2375" s="1">
        <v>45571</v>
      </c>
      <c r="K2375" t="s">
        <v>17</v>
      </c>
      <c r="L2375" t="s">
        <v>18</v>
      </c>
      <c r="M2375">
        <v>-418.5</v>
      </c>
    </row>
    <row r="2376" spans="1:13">
      <c r="A2376">
        <v>2222</v>
      </c>
      <c r="B2376" t="s">
        <v>35</v>
      </c>
      <c r="C2376" t="s">
        <v>14</v>
      </c>
      <c r="D2376" t="s">
        <v>49</v>
      </c>
      <c r="E2376" t="s">
        <v>32</v>
      </c>
      <c r="F2376">
        <v>2</v>
      </c>
      <c r="G2376">
        <v>8897.19</v>
      </c>
      <c r="H2376">
        <v>0.11</v>
      </c>
      <c r="I2376">
        <v>15837</v>
      </c>
      <c r="J2376" s="1">
        <v>45647</v>
      </c>
      <c r="K2376" t="s">
        <v>22</v>
      </c>
      <c r="L2376" t="s">
        <v>25</v>
      </c>
      <c r="M2376">
        <v>2821.69</v>
      </c>
    </row>
    <row r="2377" spans="1:13">
      <c r="A2377">
        <v>2261</v>
      </c>
      <c r="B2377" t="s">
        <v>19</v>
      </c>
      <c r="C2377" t="s">
        <v>14</v>
      </c>
      <c r="D2377" t="s">
        <v>49</v>
      </c>
      <c r="G2377">
        <v>2503.6</v>
      </c>
      <c r="H2377">
        <v>0.54</v>
      </c>
      <c r="I2377">
        <v>0</v>
      </c>
      <c r="J2377" s="1">
        <v>45569</v>
      </c>
      <c r="K2377" t="s">
        <v>22</v>
      </c>
      <c r="L2377" t="s">
        <v>29</v>
      </c>
      <c r="M2377">
        <v>1574.74</v>
      </c>
    </row>
    <row r="2378" spans="1:13">
      <c r="A2378">
        <v>2264</v>
      </c>
      <c r="B2378" t="s">
        <v>35</v>
      </c>
      <c r="C2378" t="s">
        <v>14</v>
      </c>
      <c r="D2378" t="s">
        <v>49</v>
      </c>
      <c r="F2378">
        <v>4</v>
      </c>
      <c r="G2378">
        <v>5622.32</v>
      </c>
      <c r="H2378">
        <v>1.08</v>
      </c>
      <c r="I2378">
        <v>-1799.14</v>
      </c>
      <c r="J2378" s="1">
        <v>45404</v>
      </c>
      <c r="K2378" t="s">
        <v>22</v>
      </c>
      <c r="L2378" t="s">
        <v>18</v>
      </c>
      <c r="M2378">
        <v>1248.25</v>
      </c>
    </row>
    <row r="2379" spans="1:13">
      <c r="A2379">
        <v>2269</v>
      </c>
      <c r="B2379" t="s">
        <v>19</v>
      </c>
      <c r="C2379" t="s">
        <v>14</v>
      </c>
      <c r="D2379" t="s">
        <v>49</v>
      </c>
      <c r="E2379">
        <v>11</v>
      </c>
      <c r="F2379">
        <v>4</v>
      </c>
      <c r="G2379">
        <v>6424.32</v>
      </c>
      <c r="I2379">
        <v>0</v>
      </c>
      <c r="J2379" s="1">
        <v>45487</v>
      </c>
      <c r="K2379" t="s">
        <v>22</v>
      </c>
      <c r="L2379" t="s">
        <v>25</v>
      </c>
      <c r="M2379">
        <v>-405.26</v>
      </c>
    </row>
    <row r="2380" spans="1:13">
      <c r="A2380">
        <v>2038</v>
      </c>
      <c r="B2380" t="s">
        <v>19</v>
      </c>
      <c r="C2380" t="s">
        <v>14</v>
      </c>
      <c r="D2380" t="s">
        <v>49</v>
      </c>
      <c r="E2380" t="s">
        <v>32</v>
      </c>
      <c r="F2380">
        <v>1</v>
      </c>
      <c r="G2380">
        <v>7338.57</v>
      </c>
      <c r="I2380">
        <v>0</v>
      </c>
      <c r="J2380" s="1">
        <v>45586</v>
      </c>
      <c r="K2380" t="s">
        <v>22</v>
      </c>
      <c r="L2380" t="s">
        <v>33</v>
      </c>
      <c r="M2380">
        <v>3680.24</v>
      </c>
    </row>
    <row r="2381" spans="1:13">
      <c r="A2381">
        <v>2288</v>
      </c>
      <c r="B2381" t="s">
        <v>19</v>
      </c>
      <c r="C2381" t="s">
        <v>14</v>
      </c>
      <c r="D2381" t="s">
        <v>49</v>
      </c>
      <c r="H2381">
        <v>0.25</v>
      </c>
      <c r="I2381">
        <v>0</v>
      </c>
      <c r="J2381" s="1">
        <v>45528</v>
      </c>
      <c r="K2381" t="s">
        <v>22</v>
      </c>
      <c r="L2381" t="s">
        <v>37</v>
      </c>
      <c r="M2381">
        <v>1570.91</v>
      </c>
    </row>
    <row r="2382" spans="1:13">
      <c r="A2382">
        <v>2344</v>
      </c>
      <c r="B2382" t="s">
        <v>13</v>
      </c>
      <c r="C2382" t="s">
        <v>14</v>
      </c>
      <c r="D2382" t="s">
        <v>49</v>
      </c>
      <c r="E2382">
        <v>10</v>
      </c>
      <c r="F2382">
        <v>-1</v>
      </c>
      <c r="H2382">
        <v>0.65</v>
      </c>
      <c r="I2382">
        <v>0</v>
      </c>
      <c r="J2382" s="1">
        <v>45828</v>
      </c>
      <c r="K2382" t="s">
        <v>17</v>
      </c>
      <c r="L2382" t="s">
        <v>43</v>
      </c>
      <c r="M2382">
        <v>938.88</v>
      </c>
    </row>
    <row r="2383" spans="1:13">
      <c r="A2383">
        <v>2353</v>
      </c>
      <c r="B2383" t="s">
        <v>13</v>
      </c>
      <c r="C2383" t="s">
        <v>14</v>
      </c>
      <c r="D2383" t="s">
        <v>49</v>
      </c>
      <c r="E2383">
        <v>9</v>
      </c>
      <c r="F2383">
        <v>0</v>
      </c>
      <c r="H2383">
        <v>0.22</v>
      </c>
      <c r="I2383">
        <v>0</v>
      </c>
      <c r="J2383" s="1">
        <v>45568</v>
      </c>
      <c r="K2383" t="s">
        <v>22</v>
      </c>
      <c r="L2383" t="s">
        <v>36</v>
      </c>
      <c r="M2383">
        <v>818.35</v>
      </c>
    </row>
    <row r="2384" spans="1:13">
      <c r="A2384">
        <v>2002</v>
      </c>
      <c r="B2384" t="s">
        <v>19</v>
      </c>
      <c r="C2384" t="s">
        <v>14</v>
      </c>
      <c r="D2384" t="s">
        <v>49</v>
      </c>
      <c r="E2384" t="s">
        <v>32</v>
      </c>
      <c r="F2384">
        <v>4</v>
      </c>
      <c r="G2384">
        <v>6820.42</v>
      </c>
      <c r="I2384">
        <v>0</v>
      </c>
      <c r="J2384" s="1">
        <v>45568</v>
      </c>
      <c r="K2384" t="s">
        <v>22</v>
      </c>
      <c r="L2384" t="s">
        <v>43</v>
      </c>
      <c r="M2384">
        <v>3842.85</v>
      </c>
    </row>
    <row r="2385" spans="1:13">
      <c r="A2385">
        <v>2050</v>
      </c>
      <c r="B2385" t="s">
        <v>13</v>
      </c>
      <c r="C2385" t="s">
        <v>14</v>
      </c>
      <c r="D2385" t="s">
        <v>49</v>
      </c>
      <c r="E2385" t="s">
        <v>28</v>
      </c>
      <c r="H2385">
        <v>1.19</v>
      </c>
      <c r="I2385">
        <v>0</v>
      </c>
      <c r="K2385" t="s">
        <v>22</v>
      </c>
      <c r="L2385" t="s">
        <v>37</v>
      </c>
      <c r="M2385">
        <v>4.76</v>
      </c>
    </row>
    <row r="2386" spans="1:13">
      <c r="A2386">
        <v>2025</v>
      </c>
      <c r="B2386" t="s">
        <v>13</v>
      </c>
      <c r="C2386" t="s">
        <v>14</v>
      </c>
      <c r="D2386" t="s">
        <v>49</v>
      </c>
      <c r="E2386" t="s">
        <v>32</v>
      </c>
      <c r="F2386">
        <v>4</v>
      </c>
      <c r="G2386">
        <v>6743.07</v>
      </c>
      <c r="I2386">
        <v>0</v>
      </c>
      <c r="J2386" s="1">
        <v>45574</v>
      </c>
      <c r="K2386" t="s">
        <v>17</v>
      </c>
      <c r="L2386" t="s">
        <v>29</v>
      </c>
      <c r="M2386">
        <v>-277.41000000000003</v>
      </c>
    </row>
    <row r="2387" spans="1:13">
      <c r="A2387">
        <v>2425</v>
      </c>
      <c r="B2387" t="s">
        <v>13</v>
      </c>
      <c r="C2387" t="s">
        <v>14</v>
      </c>
      <c r="D2387" t="s">
        <v>49</v>
      </c>
      <c r="E2387" t="s">
        <v>32</v>
      </c>
      <c r="H2387">
        <v>0.38</v>
      </c>
      <c r="I2387">
        <v>0</v>
      </c>
      <c r="J2387" s="1">
        <v>45656</v>
      </c>
      <c r="K2387" t="s">
        <v>17</v>
      </c>
      <c r="L2387" t="s">
        <v>18</v>
      </c>
      <c r="M2387">
        <v>3058.78</v>
      </c>
    </row>
    <row r="2388" spans="1:13">
      <c r="A2388">
        <v>2473</v>
      </c>
      <c r="B2388" t="s">
        <v>35</v>
      </c>
      <c r="C2388" t="s">
        <v>14</v>
      </c>
      <c r="D2388" t="s">
        <v>49</v>
      </c>
      <c r="G2388">
        <v>8752.02</v>
      </c>
      <c r="I2388">
        <v>0</v>
      </c>
      <c r="K2388" t="s">
        <v>22</v>
      </c>
      <c r="L2388" t="s">
        <v>29</v>
      </c>
      <c r="M2388">
        <v>283.56</v>
      </c>
    </row>
    <row r="2389" spans="1:13">
      <c r="A2389">
        <v>2477</v>
      </c>
      <c r="B2389" t="s">
        <v>19</v>
      </c>
      <c r="C2389" t="s">
        <v>14</v>
      </c>
      <c r="D2389" t="s">
        <v>49</v>
      </c>
      <c r="E2389" t="s">
        <v>16</v>
      </c>
      <c r="G2389">
        <v>5923.67</v>
      </c>
      <c r="I2389">
        <v>0</v>
      </c>
      <c r="J2389" s="1">
        <v>45565</v>
      </c>
      <c r="K2389" t="s">
        <v>17</v>
      </c>
      <c r="L2389" t="s">
        <v>40</v>
      </c>
      <c r="M2389">
        <v>-177.68</v>
      </c>
    </row>
    <row r="2390" spans="1:13">
      <c r="A2390">
        <v>2498</v>
      </c>
      <c r="B2390" t="s">
        <v>13</v>
      </c>
      <c r="C2390" t="s">
        <v>14</v>
      </c>
      <c r="D2390" t="s">
        <v>49</v>
      </c>
      <c r="I2390">
        <v>0</v>
      </c>
      <c r="J2390" s="1">
        <v>45809</v>
      </c>
      <c r="K2390" t="s">
        <v>22</v>
      </c>
      <c r="L2390" t="s">
        <v>29</v>
      </c>
      <c r="M2390">
        <v>1574.98</v>
      </c>
    </row>
    <row r="2391" spans="1:13">
      <c r="A2391">
        <v>2503</v>
      </c>
      <c r="B2391" t="s">
        <v>19</v>
      </c>
      <c r="C2391" t="s">
        <v>14</v>
      </c>
      <c r="D2391" t="s">
        <v>49</v>
      </c>
      <c r="E2391" t="s">
        <v>32</v>
      </c>
      <c r="F2391">
        <v>-1</v>
      </c>
      <c r="I2391">
        <v>0</v>
      </c>
      <c r="J2391" s="1">
        <v>45677</v>
      </c>
      <c r="K2391" t="s">
        <v>17</v>
      </c>
      <c r="L2391" t="s">
        <v>36</v>
      </c>
      <c r="M2391">
        <v>-173.16</v>
      </c>
    </row>
    <row r="2392" spans="1:13">
      <c r="A2392">
        <v>2528</v>
      </c>
      <c r="B2392" t="s">
        <v>19</v>
      </c>
      <c r="C2392" t="s">
        <v>14</v>
      </c>
      <c r="D2392" t="s">
        <v>49</v>
      </c>
      <c r="E2392">
        <v>11</v>
      </c>
      <c r="F2392">
        <v>2</v>
      </c>
      <c r="I2392">
        <v>0</v>
      </c>
      <c r="J2392" s="1">
        <v>45818</v>
      </c>
      <c r="K2392" t="s">
        <v>17</v>
      </c>
      <c r="L2392" t="s">
        <v>33</v>
      </c>
      <c r="M2392">
        <v>134.1</v>
      </c>
    </row>
    <row r="2393" spans="1:13">
      <c r="A2393">
        <v>2544</v>
      </c>
      <c r="B2393" t="s">
        <v>35</v>
      </c>
      <c r="C2393" t="s">
        <v>14</v>
      </c>
      <c r="D2393" t="s">
        <v>49</v>
      </c>
      <c r="E2393" t="s">
        <v>28</v>
      </c>
      <c r="G2393">
        <v>8856.07</v>
      </c>
      <c r="I2393">
        <v>0</v>
      </c>
      <c r="K2393" t="s">
        <v>17</v>
      </c>
      <c r="L2393" t="s">
        <v>36</v>
      </c>
      <c r="M2393">
        <v>2069.9299999999998</v>
      </c>
    </row>
    <row r="2394" spans="1:13">
      <c r="A2394">
        <v>2546</v>
      </c>
      <c r="B2394" t="s">
        <v>13</v>
      </c>
      <c r="C2394" t="s">
        <v>14</v>
      </c>
      <c r="D2394" t="s">
        <v>49</v>
      </c>
      <c r="E2394" t="s">
        <v>32</v>
      </c>
      <c r="G2394">
        <v>5179.57</v>
      </c>
      <c r="I2394">
        <v>0</v>
      </c>
      <c r="J2394" s="1">
        <v>45568</v>
      </c>
      <c r="K2394" t="s">
        <v>22</v>
      </c>
      <c r="L2394" t="s">
        <v>36</v>
      </c>
      <c r="M2394">
        <v>2084.9899999999998</v>
      </c>
    </row>
    <row r="2395" spans="1:13">
      <c r="A2395">
        <v>2551</v>
      </c>
      <c r="B2395" t="s">
        <v>35</v>
      </c>
      <c r="C2395" t="s">
        <v>14</v>
      </c>
      <c r="D2395" t="s">
        <v>49</v>
      </c>
      <c r="E2395" t="s">
        <v>32</v>
      </c>
      <c r="I2395">
        <v>0</v>
      </c>
      <c r="K2395" t="s">
        <v>22</v>
      </c>
      <c r="L2395" t="s">
        <v>25</v>
      </c>
      <c r="M2395">
        <v>853.25</v>
      </c>
    </row>
    <row r="2396" spans="1:13">
      <c r="A2396">
        <v>2562</v>
      </c>
      <c r="B2396" t="s">
        <v>13</v>
      </c>
      <c r="C2396" t="s">
        <v>14</v>
      </c>
      <c r="D2396" t="s">
        <v>49</v>
      </c>
      <c r="E2396" t="s">
        <v>28</v>
      </c>
      <c r="F2396">
        <v>1</v>
      </c>
      <c r="I2396">
        <v>0</v>
      </c>
      <c r="J2396" s="1">
        <v>45647</v>
      </c>
      <c r="K2396" t="s">
        <v>22</v>
      </c>
      <c r="L2396" t="s">
        <v>25</v>
      </c>
      <c r="M2396">
        <v>-79.099999999999994</v>
      </c>
    </row>
    <row r="2397" spans="1:13">
      <c r="A2397">
        <v>2594</v>
      </c>
      <c r="B2397" t="s">
        <v>19</v>
      </c>
      <c r="C2397" t="s">
        <v>14</v>
      </c>
      <c r="D2397" t="s">
        <v>49</v>
      </c>
      <c r="E2397" t="s">
        <v>32</v>
      </c>
      <c r="F2397">
        <v>3</v>
      </c>
      <c r="G2397">
        <v>7944.34</v>
      </c>
      <c r="H2397">
        <v>0.67</v>
      </c>
      <c r="I2397">
        <v>7864.9</v>
      </c>
      <c r="J2397" s="1">
        <v>45345</v>
      </c>
      <c r="K2397" t="s">
        <v>22</v>
      </c>
      <c r="L2397" t="s">
        <v>40</v>
      </c>
      <c r="M2397">
        <v>1534.91</v>
      </c>
    </row>
    <row r="2398" spans="1:13">
      <c r="A2398">
        <v>2640</v>
      </c>
      <c r="B2398" t="s">
        <v>13</v>
      </c>
      <c r="C2398" t="s">
        <v>14</v>
      </c>
      <c r="D2398" t="s">
        <v>49</v>
      </c>
      <c r="E2398">
        <v>9</v>
      </c>
      <c r="F2398">
        <v>2</v>
      </c>
      <c r="G2398">
        <v>7900.02</v>
      </c>
      <c r="I2398">
        <v>0</v>
      </c>
      <c r="J2398" s="1">
        <v>45506</v>
      </c>
      <c r="K2398" t="s">
        <v>17</v>
      </c>
      <c r="L2398" t="s">
        <v>36</v>
      </c>
      <c r="M2398">
        <v>861.92</v>
      </c>
    </row>
    <row r="2399" spans="1:13">
      <c r="A2399">
        <v>2022</v>
      </c>
      <c r="B2399" t="s">
        <v>13</v>
      </c>
      <c r="C2399" t="s">
        <v>14</v>
      </c>
      <c r="D2399" t="s">
        <v>49</v>
      </c>
      <c r="E2399" t="s">
        <v>28</v>
      </c>
      <c r="F2399">
        <v>3</v>
      </c>
      <c r="I2399">
        <v>0</v>
      </c>
      <c r="J2399" s="1">
        <v>45623</v>
      </c>
      <c r="K2399" t="s">
        <v>22</v>
      </c>
      <c r="L2399" t="s">
        <v>25</v>
      </c>
      <c r="M2399">
        <v>689.62</v>
      </c>
    </row>
    <row r="2400" spans="1:13">
      <c r="A2400">
        <v>2668</v>
      </c>
      <c r="B2400" t="s">
        <v>19</v>
      </c>
      <c r="C2400" t="s">
        <v>14</v>
      </c>
      <c r="D2400" t="s">
        <v>49</v>
      </c>
      <c r="E2400" t="s">
        <v>16</v>
      </c>
      <c r="H2400">
        <v>0.45</v>
      </c>
      <c r="I2400">
        <v>0</v>
      </c>
      <c r="J2400" s="1">
        <v>45646</v>
      </c>
      <c r="K2400" t="s">
        <v>22</v>
      </c>
      <c r="L2400" t="s">
        <v>36</v>
      </c>
      <c r="M2400">
        <v>3138.32</v>
      </c>
    </row>
    <row r="2401" spans="1:13">
      <c r="A2401">
        <v>2693</v>
      </c>
      <c r="B2401" t="s">
        <v>13</v>
      </c>
      <c r="C2401" t="s">
        <v>14</v>
      </c>
      <c r="D2401" t="s">
        <v>49</v>
      </c>
      <c r="E2401">
        <v>10</v>
      </c>
      <c r="I2401">
        <v>0</v>
      </c>
      <c r="J2401" s="1">
        <v>45788</v>
      </c>
      <c r="K2401" t="s">
        <v>17</v>
      </c>
      <c r="L2401" t="s">
        <v>36</v>
      </c>
      <c r="M2401">
        <v>262.12</v>
      </c>
    </row>
    <row r="2402" spans="1:13">
      <c r="A2402">
        <v>2706</v>
      </c>
      <c r="B2402" t="s">
        <v>19</v>
      </c>
      <c r="C2402" t="s">
        <v>14</v>
      </c>
      <c r="D2402" t="s">
        <v>49</v>
      </c>
      <c r="E2402" t="s">
        <v>32</v>
      </c>
      <c r="F2402">
        <v>0</v>
      </c>
      <c r="I2402">
        <v>0</v>
      </c>
      <c r="J2402" s="1">
        <v>45785</v>
      </c>
      <c r="K2402" t="s">
        <v>22</v>
      </c>
      <c r="L2402" t="s">
        <v>43</v>
      </c>
      <c r="M2402">
        <v>3153.1</v>
      </c>
    </row>
    <row r="2403" spans="1:13">
      <c r="A2403">
        <v>2720</v>
      </c>
      <c r="B2403" t="s">
        <v>13</v>
      </c>
      <c r="C2403" t="s">
        <v>14</v>
      </c>
      <c r="D2403" t="s">
        <v>49</v>
      </c>
      <c r="E2403" t="s">
        <v>16</v>
      </c>
      <c r="I2403">
        <v>0</v>
      </c>
      <c r="K2403" t="s">
        <v>22</v>
      </c>
      <c r="L2403" t="s">
        <v>33</v>
      </c>
      <c r="M2403">
        <v>2548.7800000000002</v>
      </c>
    </row>
    <row r="2404" spans="1:13">
      <c r="A2404">
        <v>2738</v>
      </c>
      <c r="B2404" t="s">
        <v>19</v>
      </c>
      <c r="C2404" t="s">
        <v>14</v>
      </c>
      <c r="D2404" t="s">
        <v>49</v>
      </c>
      <c r="E2404" t="s">
        <v>16</v>
      </c>
      <c r="F2404">
        <v>3</v>
      </c>
      <c r="H2404">
        <v>0.39</v>
      </c>
      <c r="I2404">
        <v>0</v>
      </c>
      <c r="J2404" s="1">
        <v>45788</v>
      </c>
      <c r="K2404" t="s">
        <v>22</v>
      </c>
      <c r="L2404" t="s">
        <v>29</v>
      </c>
      <c r="M2404">
        <v>-712.53</v>
      </c>
    </row>
    <row r="2405" spans="1:13">
      <c r="A2405">
        <v>2003</v>
      </c>
      <c r="B2405" t="s">
        <v>19</v>
      </c>
      <c r="C2405" t="s">
        <v>14</v>
      </c>
      <c r="D2405" t="s">
        <v>49</v>
      </c>
      <c r="E2405" t="s">
        <v>32</v>
      </c>
      <c r="F2405">
        <v>4</v>
      </c>
      <c r="G2405">
        <v>7850.87</v>
      </c>
      <c r="H2405">
        <v>1.02</v>
      </c>
      <c r="I2405">
        <v>-628.07000000000005</v>
      </c>
      <c r="J2405" s="1">
        <v>45748</v>
      </c>
      <c r="K2405" t="s">
        <v>17</v>
      </c>
      <c r="L2405" t="s">
        <v>43</v>
      </c>
      <c r="M2405">
        <v>992.14</v>
      </c>
    </row>
    <row r="2406" spans="1:13">
      <c r="A2406">
        <v>2028</v>
      </c>
      <c r="B2406" t="s">
        <v>13</v>
      </c>
      <c r="C2406" t="s">
        <v>14</v>
      </c>
      <c r="D2406" t="s">
        <v>49</v>
      </c>
      <c r="G2406">
        <v>5474.79</v>
      </c>
      <c r="I2406">
        <v>0</v>
      </c>
      <c r="J2406" s="1">
        <v>45717</v>
      </c>
      <c r="K2406" t="s">
        <v>17</v>
      </c>
      <c r="L2406" t="s">
        <v>29</v>
      </c>
      <c r="M2406">
        <v>-682.62</v>
      </c>
    </row>
    <row r="2407" spans="1:13">
      <c r="A2407">
        <v>2754</v>
      </c>
      <c r="B2407" t="s">
        <v>13</v>
      </c>
      <c r="C2407" t="s">
        <v>14</v>
      </c>
      <c r="D2407" t="s">
        <v>49</v>
      </c>
      <c r="E2407" t="s">
        <v>32</v>
      </c>
      <c r="F2407">
        <v>1</v>
      </c>
      <c r="I2407">
        <v>0</v>
      </c>
      <c r="J2407" s="1">
        <v>45660</v>
      </c>
      <c r="K2407" t="s">
        <v>17</v>
      </c>
      <c r="L2407" t="s">
        <v>43</v>
      </c>
      <c r="M2407">
        <v>3565.12</v>
      </c>
    </row>
    <row r="2408" spans="1:13">
      <c r="A2408">
        <v>2773</v>
      </c>
      <c r="B2408" t="s">
        <v>19</v>
      </c>
      <c r="C2408" t="s">
        <v>14</v>
      </c>
      <c r="D2408" t="s">
        <v>49</v>
      </c>
      <c r="E2408" t="s">
        <v>16</v>
      </c>
      <c r="F2408">
        <v>1</v>
      </c>
      <c r="G2408">
        <v>5045.62</v>
      </c>
      <c r="H2408">
        <v>1.21</v>
      </c>
      <c r="I2408">
        <v>-1059.58</v>
      </c>
      <c r="J2408" s="1">
        <v>45749</v>
      </c>
      <c r="K2408" t="s">
        <v>17</v>
      </c>
      <c r="L2408" t="s">
        <v>40</v>
      </c>
      <c r="M2408">
        <v>1191.02</v>
      </c>
    </row>
    <row r="2409" spans="1:13">
      <c r="A2409">
        <v>2782</v>
      </c>
      <c r="B2409" t="s">
        <v>19</v>
      </c>
      <c r="C2409" t="s">
        <v>14</v>
      </c>
      <c r="D2409" t="s">
        <v>49</v>
      </c>
      <c r="E2409">
        <v>8</v>
      </c>
      <c r="G2409">
        <v>8292.3700000000008</v>
      </c>
      <c r="I2409">
        <v>0</v>
      </c>
      <c r="K2409" t="s">
        <v>17</v>
      </c>
      <c r="L2409" t="s">
        <v>29</v>
      </c>
      <c r="M2409">
        <v>-816.55</v>
      </c>
    </row>
    <row r="2410" spans="1:13">
      <c r="A2410">
        <v>2807</v>
      </c>
      <c r="B2410" t="s">
        <v>13</v>
      </c>
      <c r="C2410" t="s">
        <v>14</v>
      </c>
      <c r="D2410" t="s">
        <v>49</v>
      </c>
      <c r="E2410" t="s">
        <v>28</v>
      </c>
      <c r="F2410">
        <v>2</v>
      </c>
      <c r="I2410">
        <v>0</v>
      </c>
      <c r="J2410" s="1">
        <v>45566</v>
      </c>
      <c r="K2410" t="s">
        <v>17</v>
      </c>
      <c r="L2410" t="s">
        <v>40</v>
      </c>
      <c r="M2410">
        <v>875.36</v>
      </c>
    </row>
    <row r="2411" spans="1:13">
      <c r="A2411">
        <v>2828</v>
      </c>
      <c r="B2411" t="s">
        <v>19</v>
      </c>
      <c r="C2411" t="s">
        <v>14</v>
      </c>
      <c r="D2411" t="s">
        <v>49</v>
      </c>
      <c r="E2411" t="s">
        <v>32</v>
      </c>
      <c r="G2411">
        <v>2095</v>
      </c>
      <c r="I2411">
        <v>0</v>
      </c>
      <c r="J2411" s="1">
        <v>45540</v>
      </c>
      <c r="K2411" t="s">
        <v>17</v>
      </c>
      <c r="L2411" t="s">
        <v>40</v>
      </c>
      <c r="M2411">
        <v>-831.4</v>
      </c>
    </row>
    <row r="2412" spans="1:13">
      <c r="A2412">
        <v>2845</v>
      </c>
      <c r="B2412" t="s">
        <v>35</v>
      </c>
      <c r="C2412" t="s">
        <v>14</v>
      </c>
      <c r="D2412" t="s">
        <v>49</v>
      </c>
      <c r="I2412">
        <v>0</v>
      </c>
      <c r="J2412" s="1">
        <v>45230</v>
      </c>
      <c r="K2412" t="s">
        <v>22</v>
      </c>
      <c r="L2412" t="s">
        <v>29</v>
      </c>
      <c r="M2412">
        <v>40.98</v>
      </c>
    </row>
    <row r="2413" spans="1:13">
      <c r="A2413">
        <v>2846</v>
      </c>
      <c r="B2413" t="s">
        <v>13</v>
      </c>
      <c r="C2413" t="s">
        <v>14</v>
      </c>
      <c r="D2413" t="s">
        <v>49</v>
      </c>
      <c r="E2413" t="s">
        <v>28</v>
      </c>
      <c r="G2413">
        <v>2932.99</v>
      </c>
      <c r="I2413">
        <v>0</v>
      </c>
      <c r="J2413" s="1">
        <v>45594</v>
      </c>
      <c r="K2413" t="s">
        <v>17</v>
      </c>
      <c r="L2413" t="s">
        <v>29</v>
      </c>
      <c r="M2413">
        <v>-543.26</v>
      </c>
    </row>
    <row r="2414" spans="1:13">
      <c r="A2414">
        <v>2861</v>
      </c>
      <c r="B2414" t="s">
        <v>13</v>
      </c>
      <c r="C2414" t="s">
        <v>14</v>
      </c>
      <c r="D2414" t="s">
        <v>49</v>
      </c>
      <c r="E2414" t="s">
        <v>32</v>
      </c>
      <c r="F2414">
        <v>0</v>
      </c>
      <c r="I2414">
        <v>0</v>
      </c>
      <c r="J2414" s="1">
        <v>45767</v>
      </c>
      <c r="K2414" t="s">
        <v>17</v>
      </c>
      <c r="L2414" t="s">
        <v>29</v>
      </c>
      <c r="M2414">
        <v>650.99</v>
      </c>
    </row>
    <row r="2415" spans="1:13">
      <c r="A2415">
        <v>2878</v>
      </c>
      <c r="B2415" t="s">
        <v>19</v>
      </c>
      <c r="C2415" t="s">
        <v>14</v>
      </c>
      <c r="D2415" t="s">
        <v>49</v>
      </c>
      <c r="E2415" t="s">
        <v>16</v>
      </c>
      <c r="G2415">
        <v>9213.58</v>
      </c>
      <c r="H2415">
        <v>1.23</v>
      </c>
      <c r="I2415">
        <v>0</v>
      </c>
      <c r="K2415" t="s">
        <v>22</v>
      </c>
      <c r="L2415" t="s">
        <v>37</v>
      </c>
      <c r="M2415">
        <v>3968.86</v>
      </c>
    </row>
    <row r="2416" spans="1:13">
      <c r="A2416">
        <v>2933</v>
      </c>
      <c r="B2416" t="s">
        <v>19</v>
      </c>
      <c r="C2416" t="s">
        <v>14</v>
      </c>
      <c r="D2416" t="s">
        <v>49</v>
      </c>
      <c r="F2416">
        <v>2</v>
      </c>
      <c r="G2416">
        <v>9501.17</v>
      </c>
      <c r="I2416">
        <v>0</v>
      </c>
      <c r="J2416" s="1">
        <v>45395</v>
      </c>
      <c r="K2416" t="s">
        <v>22</v>
      </c>
      <c r="L2416" t="s">
        <v>40</v>
      </c>
      <c r="M2416">
        <v>1069.32</v>
      </c>
    </row>
    <row r="2417" spans="1:13">
      <c r="A2417">
        <v>2944</v>
      </c>
      <c r="B2417" t="s">
        <v>19</v>
      </c>
      <c r="C2417" t="s">
        <v>14</v>
      </c>
      <c r="D2417" t="s">
        <v>49</v>
      </c>
      <c r="G2417">
        <v>9738.93</v>
      </c>
      <c r="I2417">
        <v>0</v>
      </c>
      <c r="J2417" s="1">
        <v>45571</v>
      </c>
      <c r="K2417" t="s">
        <v>22</v>
      </c>
      <c r="L2417" t="s">
        <v>29</v>
      </c>
      <c r="M2417">
        <v>261.36</v>
      </c>
    </row>
    <row r="2418" spans="1:13">
      <c r="A2418">
        <v>2956</v>
      </c>
      <c r="B2418" t="s">
        <v>13</v>
      </c>
      <c r="C2418" t="s">
        <v>14</v>
      </c>
      <c r="D2418" t="s">
        <v>49</v>
      </c>
      <c r="F2418">
        <v>4</v>
      </c>
      <c r="H2418">
        <v>0.86</v>
      </c>
      <c r="I2418">
        <v>0</v>
      </c>
      <c r="J2418" s="1">
        <v>45428</v>
      </c>
      <c r="K2418" t="s">
        <v>17</v>
      </c>
      <c r="L2418" t="s">
        <v>25</v>
      </c>
      <c r="M2418">
        <v>3144.87</v>
      </c>
    </row>
    <row r="2419" spans="1:13">
      <c r="A2419">
        <v>2960</v>
      </c>
      <c r="B2419" t="s">
        <v>35</v>
      </c>
      <c r="C2419" t="s">
        <v>14</v>
      </c>
      <c r="D2419" t="s">
        <v>49</v>
      </c>
      <c r="E2419" t="s">
        <v>16</v>
      </c>
      <c r="I2419">
        <v>0</v>
      </c>
      <c r="K2419" t="s">
        <v>22</v>
      </c>
      <c r="L2419" t="s">
        <v>23</v>
      </c>
      <c r="M2419">
        <v>2620.9299999999998</v>
      </c>
    </row>
    <row r="2420" spans="1:13">
      <c r="A2420">
        <v>2969</v>
      </c>
      <c r="B2420" t="s">
        <v>35</v>
      </c>
      <c r="C2420" t="s">
        <v>14</v>
      </c>
      <c r="D2420" t="s">
        <v>49</v>
      </c>
      <c r="E2420" t="s">
        <v>16</v>
      </c>
      <c r="I2420">
        <v>0</v>
      </c>
      <c r="J2420" s="1">
        <v>45857</v>
      </c>
      <c r="K2420" t="s">
        <v>17</v>
      </c>
      <c r="L2420" t="s">
        <v>29</v>
      </c>
      <c r="M2420">
        <v>2323.02</v>
      </c>
    </row>
    <row r="2421" spans="1:13">
      <c r="A2421">
        <v>2977</v>
      </c>
      <c r="B2421" t="s">
        <v>13</v>
      </c>
      <c r="C2421" t="s">
        <v>14</v>
      </c>
      <c r="D2421" t="s">
        <v>49</v>
      </c>
      <c r="E2421">
        <v>8</v>
      </c>
      <c r="F2421">
        <v>3</v>
      </c>
      <c r="G2421">
        <v>2959.26</v>
      </c>
      <c r="H2421">
        <v>0.37</v>
      </c>
      <c r="I2421">
        <v>5593</v>
      </c>
      <c r="K2421" t="s">
        <v>17</v>
      </c>
      <c r="L2421" t="s">
        <v>43</v>
      </c>
      <c r="M2421">
        <v>-821.76</v>
      </c>
    </row>
    <row r="2422" spans="1:13">
      <c r="A2422">
        <v>3004</v>
      </c>
      <c r="B2422" t="s">
        <v>35</v>
      </c>
      <c r="C2422" t="s">
        <v>14</v>
      </c>
      <c r="D2422" t="s">
        <v>49</v>
      </c>
      <c r="E2422" t="s">
        <v>32</v>
      </c>
      <c r="F2422">
        <v>2</v>
      </c>
      <c r="G2422">
        <v>6897.68</v>
      </c>
      <c r="I2422">
        <v>0</v>
      </c>
      <c r="K2422" t="s">
        <v>22</v>
      </c>
      <c r="L2422" t="s">
        <v>29</v>
      </c>
      <c r="M2422">
        <v>2708.1</v>
      </c>
    </row>
    <row r="2423" spans="1:13">
      <c r="A2423">
        <v>3022</v>
      </c>
      <c r="B2423" t="s">
        <v>13</v>
      </c>
      <c r="C2423" t="s">
        <v>14</v>
      </c>
      <c r="D2423" t="s">
        <v>49</v>
      </c>
      <c r="E2423" t="s">
        <v>28</v>
      </c>
      <c r="F2423">
        <v>-1</v>
      </c>
      <c r="G2423">
        <v>4318.4799999999996</v>
      </c>
      <c r="I2423">
        <v>0</v>
      </c>
      <c r="J2423" s="1">
        <v>45791</v>
      </c>
      <c r="K2423" t="s">
        <v>17</v>
      </c>
      <c r="L2423" t="s">
        <v>33</v>
      </c>
      <c r="M2423">
        <v>271.37</v>
      </c>
    </row>
    <row r="2424" spans="1:13">
      <c r="A2424">
        <v>3029</v>
      </c>
      <c r="B2424" t="s">
        <v>13</v>
      </c>
      <c r="C2424" t="s">
        <v>14</v>
      </c>
      <c r="D2424" t="s">
        <v>49</v>
      </c>
      <c r="E2424" t="s">
        <v>16</v>
      </c>
      <c r="I2424">
        <v>0</v>
      </c>
      <c r="K2424" t="s">
        <v>22</v>
      </c>
      <c r="L2424" t="s">
        <v>36</v>
      </c>
      <c r="M2424">
        <v>2696.49</v>
      </c>
    </row>
    <row r="2425" spans="1:13">
      <c r="A2425">
        <v>3033</v>
      </c>
      <c r="B2425" t="s">
        <v>35</v>
      </c>
      <c r="C2425" t="s">
        <v>14</v>
      </c>
      <c r="D2425" t="s">
        <v>49</v>
      </c>
      <c r="E2425" t="s">
        <v>16</v>
      </c>
      <c r="G2425">
        <v>9397.68</v>
      </c>
      <c r="H2425">
        <v>0.74</v>
      </c>
      <c r="I2425">
        <v>0</v>
      </c>
      <c r="J2425" s="1">
        <v>45617</v>
      </c>
      <c r="K2425" t="s">
        <v>22</v>
      </c>
      <c r="L2425" t="s">
        <v>23</v>
      </c>
      <c r="M2425">
        <v>313.58</v>
      </c>
    </row>
    <row r="2426" spans="1:13">
      <c r="A2426">
        <v>3056</v>
      </c>
      <c r="B2426" t="s">
        <v>35</v>
      </c>
      <c r="C2426" t="s">
        <v>14</v>
      </c>
      <c r="D2426" t="s">
        <v>49</v>
      </c>
      <c r="E2426">
        <v>12</v>
      </c>
      <c r="I2426">
        <v>0</v>
      </c>
      <c r="K2426" t="s">
        <v>17</v>
      </c>
      <c r="L2426" t="s">
        <v>25</v>
      </c>
      <c r="M2426">
        <v>544.14</v>
      </c>
    </row>
    <row r="2427" spans="1:13">
      <c r="A2427">
        <v>3066</v>
      </c>
      <c r="B2427" t="s">
        <v>13</v>
      </c>
      <c r="C2427" t="s">
        <v>14</v>
      </c>
      <c r="D2427" t="s">
        <v>49</v>
      </c>
      <c r="E2427" t="s">
        <v>28</v>
      </c>
      <c r="I2427">
        <v>0</v>
      </c>
      <c r="J2427" s="1">
        <v>45352</v>
      </c>
      <c r="K2427" t="s">
        <v>17</v>
      </c>
      <c r="L2427" t="s">
        <v>25</v>
      </c>
      <c r="M2427">
        <v>1383.01</v>
      </c>
    </row>
    <row r="2428" spans="1:13">
      <c r="A2428">
        <v>3073</v>
      </c>
      <c r="B2428" t="s">
        <v>35</v>
      </c>
      <c r="C2428" t="s">
        <v>14</v>
      </c>
      <c r="D2428" t="s">
        <v>49</v>
      </c>
      <c r="I2428">
        <v>0</v>
      </c>
      <c r="J2428" s="1">
        <v>45822</v>
      </c>
      <c r="K2428" t="s">
        <v>22</v>
      </c>
      <c r="L2428" t="s">
        <v>25</v>
      </c>
      <c r="M2428">
        <v>1992.12</v>
      </c>
    </row>
    <row r="2429" spans="1:13">
      <c r="A2429">
        <v>3083</v>
      </c>
      <c r="B2429" t="s">
        <v>13</v>
      </c>
      <c r="C2429" t="s">
        <v>14</v>
      </c>
      <c r="D2429" t="s">
        <v>49</v>
      </c>
      <c r="E2429" t="s">
        <v>32</v>
      </c>
      <c r="G2429">
        <v>8535.31</v>
      </c>
      <c r="I2429">
        <v>0</v>
      </c>
      <c r="J2429" s="1">
        <v>45533</v>
      </c>
      <c r="K2429" t="s">
        <v>22</v>
      </c>
      <c r="L2429" t="s">
        <v>33</v>
      </c>
      <c r="M2429">
        <v>1159.57</v>
      </c>
    </row>
    <row r="2430" spans="1:13">
      <c r="A2430">
        <v>3088</v>
      </c>
      <c r="B2430" t="s">
        <v>13</v>
      </c>
      <c r="C2430" t="s">
        <v>14</v>
      </c>
      <c r="D2430" t="s">
        <v>49</v>
      </c>
      <c r="E2430" t="s">
        <v>32</v>
      </c>
      <c r="F2430">
        <v>3</v>
      </c>
      <c r="I2430">
        <v>0</v>
      </c>
      <c r="K2430" t="s">
        <v>17</v>
      </c>
      <c r="L2430" t="s">
        <v>33</v>
      </c>
      <c r="M2430">
        <v>2418.7399999999998</v>
      </c>
    </row>
    <row r="2431" spans="1:13">
      <c r="A2431">
        <v>3096</v>
      </c>
      <c r="B2431" t="s">
        <v>35</v>
      </c>
      <c r="C2431" t="s">
        <v>14</v>
      </c>
      <c r="D2431" t="s">
        <v>49</v>
      </c>
      <c r="F2431">
        <v>4</v>
      </c>
      <c r="H2431">
        <v>0.9</v>
      </c>
      <c r="I2431">
        <v>0</v>
      </c>
      <c r="J2431" s="1">
        <v>45721</v>
      </c>
      <c r="K2431" t="s">
        <v>17</v>
      </c>
      <c r="L2431" t="s">
        <v>37</v>
      </c>
      <c r="M2431">
        <v>20.309999999999999</v>
      </c>
    </row>
    <row r="2432" spans="1:13">
      <c r="A2432">
        <v>3100</v>
      </c>
      <c r="B2432" t="s">
        <v>19</v>
      </c>
      <c r="C2432" t="s">
        <v>14</v>
      </c>
      <c r="D2432" t="s">
        <v>49</v>
      </c>
      <c r="E2432">
        <v>7</v>
      </c>
      <c r="F2432">
        <v>4</v>
      </c>
      <c r="H2432">
        <v>0.97</v>
      </c>
      <c r="I2432">
        <v>0</v>
      </c>
      <c r="J2432" s="1">
        <v>45838</v>
      </c>
      <c r="K2432" t="s">
        <v>22</v>
      </c>
      <c r="L2432" t="s">
        <v>25</v>
      </c>
      <c r="M2432">
        <v>1861.15</v>
      </c>
    </row>
    <row r="2433" spans="1:13">
      <c r="A2433">
        <v>3127</v>
      </c>
      <c r="B2433" t="s">
        <v>35</v>
      </c>
      <c r="C2433" t="s">
        <v>14</v>
      </c>
      <c r="D2433" t="s">
        <v>49</v>
      </c>
      <c r="E2433" t="s">
        <v>32</v>
      </c>
      <c r="F2433">
        <v>1</v>
      </c>
      <c r="G2433">
        <v>4614.33</v>
      </c>
      <c r="H2433">
        <v>0.47</v>
      </c>
      <c r="I2433">
        <v>2445.59</v>
      </c>
      <c r="J2433" s="1">
        <v>45572</v>
      </c>
      <c r="K2433" t="s">
        <v>17</v>
      </c>
      <c r="L2433" t="s">
        <v>29</v>
      </c>
      <c r="M2433">
        <v>-440.44</v>
      </c>
    </row>
    <row r="2434" spans="1:13">
      <c r="A2434">
        <v>3141</v>
      </c>
      <c r="B2434" t="s">
        <v>19</v>
      </c>
      <c r="C2434" t="s">
        <v>14</v>
      </c>
      <c r="D2434" t="s">
        <v>49</v>
      </c>
      <c r="E2434">
        <v>11</v>
      </c>
      <c r="F2434">
        <v>-1</v>
      </c>
      <c r="I2434">
        <v>0</v>
      </c>
      <c r="K2434" t="s">
        <v>22</v>
      </c>
      <c r="L2434" t="s">
        <v>43</v>
      </c>
      <c r="M2434">
        <v>-734.72</v>
      </c>
    </row>
    <row r="2435" spans="1:13">
      <c r="A2435">
        <v>3184</v>
      </c>
      <c r="B2435" t="s">
        <v>35</v>
      </c>
      <c r="C2435" t="s">
        <v>14</v>
      </c>
      <c r="D2435" t="s">
        <v>49</v>
      </c>
      <c r="E2435" t="s">
        <v>16</v>
      </c>
      <c r="H2435">
        <v>0.42</v>
      </c>
      <c r="I2435">
        <v>0</v>
      </c>
      <c r="J2435" s="1">
        <v>45580</v>
      </c>
      <c r="K2435" t="s">
        <v>17</v>
      </c>
      <c r="L2435" t="s">
        <v>25</v>
      </c>
      <c r="M2435">
        <v>-760.63</v>
      </c>
    </row>
    <row r="2436" spans="1:13">
      <c r="A2436">
        <v>3196</v>
      </c>
      <c r="B2436" t="s">
        <v>19</v>
      </c>
      <c r="C2436" t="s">
        <v>14</v>
      </c>
      <c r="D2436" t="s">
        <v>49</v>
      </c>
      <c r="E2436">
        <v>11</v>
      </c>
      <c r="F2436">
        <v>1</v>
      </c>
      <c r="I2436">
        <v>0</v>
      </c>
      <c r="K2436" t="s">
        <v>22</v>
      </c>
      <c r="L2436" t="s">
        <v>43</v>
      </c>
      <c r="M2436">
        <v>425.5</v>
      </c>
    </row>
    <row r="2437" spans="1:13">
      <c r="A2437">
        <v>3199</v>
      </c>
      <c r="B2437" t="s">
        <v>19</v>
      </c>
      <c r="C2437" t="s">
        <v>14</v>
      </c>
      <c r="D2437" t="s">
        <v>49</v>
      </c>
      <c r="I2437">
        <v>0</v>
      </c>
      <c r="K2437" t="s">
        <v>17</v>
      </c>
      <c r="L2437" t="s">
        <v>43</v>
      </c>
      <c r="M2437">
        <v>3873.48</v>
      </c>
    </row>
    <row r="2438" spans="1:13">
      <c r="A2438">
        <v>3227</v>
      </c>
      <c r="B2438" t="s">
        <v>19</v>
      </c>
      <c r="C2438" t="s">
        <v>14</v>
      </c>
      <c r="D2438" t="s">
        <v>49</v>
      </c>
      <c r="E2438">
        <v>7</v>
      </c>
      <c r="F2438">
        <v>1</v>
      </c>
      <c r="H2438">
        <v>0.2</v>
      </c>
      <c r="I2438">
        <v>0</v>
      </c>
      <c r="K2438" t="s">
        <v>17</v>
      </c>
      <c r="L2438" t="s">
        <v>33</v>
      </c>
      <c r="M2438">
        <v>-604.23</v>
      </c>
    </row>
    <row r="2439" spans="1:13">
      <c r="A2439">
        <v>3247</v>
      </c>
      <c r="B2439" t="s">
        <v>35</v>
      </c>
      <c r="C2439" t="s">
        <v>14</v>
      </c>
      <c r="D2439" t="s">
        <v>49</v>
      </c>
      <c r="F2439">
        <v>1</v>
      </c>
      <c r="G2439">
        <v>5888.37</v>
      </c>
      <c r="I2439">
        <v>0</v>
      </c>
      <c r="K2439" t="s">
        <v>17</v>
      </c>
      <c r="L2439" t="s">
        <v>25</v>
      </c>
      <c r="M2439">
        <v>3687.47</v>
      </c>
    </row>
    <row r="2440" spans="1:13">
      <c r="A2440">
        <v>3298</v>
      </c>
      <c r="B2440" t="s">
        <v>35</v>
      </c>
      <c r="C2440" t="s">
        <v>14</v>
      </c>
      <c r="D2440" t="s">
        <v>49</v>
      </c>
      <c r="F2440">
        <v>4</v>
      </c>
      <c r="G2440">
        <v>9716.0300000000007</v>
      </c>
      <c r="I2440">
        <v>0</v>
      </c>
      <c r="K2440" t="s">
        <v>17</v>
      </c>
      <c r="L2440" t="s">
        <v>25</v>
      </c>
      <c r="M2440">
        <v>2961.23</v>
      </c>
    </row>
    <row r="2441" spans="1:13">
      <c r="A2441">
        <v>3308</v>
      </c>
      <c r="B2441" t="s">
        <v>35</v>
      </c>
      <c r="C2441" t="s">
        <v>14</v>
      </c>
      <c r="D2441" t="s">
        <v>49</v>
      </c>
      <c r="F2441">
        <v>0</v>
      </c>
      <c r="H2441">
        <v>0.85</v>
      </c>
      <c r="I2441">
        <v>0</v>
      </c>
      <c r="J2441" s="1">
        <v>45755</v>
      </c>
      <c r="K2441" t="s">
        <v>17</v>
      </c>
      <c r="L2441" t="s">
        <v>36</v>
      </c>
      <c r="M2441">
        <v>2625.19</v>
      </c>
    </row>
    <row r="2442" spans="1:13">
      <c r="A2442">
        <v>3314</v>
      </c>
      <c r="B2442" t="s">
        <v>35</v>
      </c>
      <c r="C2442" t="s">
        <v>14</v>
      </c>
      <c r="D2442" t="s">
        <v>49</v>
      </c>
      <c r="E2442">
        <v>9</v>
      </c>
      <c r="F2442">
        <v>2</v>
      </c>
      <c r="G2442">
        <v>7050.14</v>
      </c>
      <c r="I2442">
        <v>0</v>
      </c>
      <c r="K2442" t="s">
        <v>22</v>
      </c>
      <c r="L2442" t="s">
        <v>23</v>
      </c>
      <c r="M2442">
        <v>-815.54</v>
      </c>
    </row>
    <row r="2443" spans="1:13">
      <c r="A2443">
        <v>3329</v>
      </c>
      <c r="B2443" t="s">
        <v>13</v>
      </c>
      <c r="C2443" t="s">
        <v>14</v>
      </c>
      <c r="D2443" t="s">
        <v>49</v>
      </c>
      <c r="E2443" t="s">
        <v>16</v>
      </c>
      <c r="I2443">
        <v>0</v>
      </c>
      <c r="J2443" s="1">
        <v>45410</v>
      </c>
      <c r="K2443" t="s">
        <v>22</v>
      </c>
      <c r="L2443" t="s">
        <v>43</v>
      </c>
      <c r="M2443">
        <v>530.29</v>
      </c>
    </row>
    <row r="2444" spans="1:13">
      <c r="A2444">
        <v>3337</v>
      </c>
      <c r="B2444" t="s">
        <v>35</v>
      </c>
      <c r="C2444" t="s">
        <v>14</v>
      </c>
      <c r="D2444" t="s">
        <v>49</v>
      </c>
      <c r="E2444" t="s">
        <v>28</v>
      </c>
      <c r="F2444">
        <v>4</v>
      </c>
      <c r="I2444">
        <v>0</v>
      </c>
      <c r="J2444" s="1">
        <v>45575</v>
      </c>
      <c r="K2444" t="s">
        <v>17</v>
      </c>
      <c r="L2444" t="s">
        <v>33</v>
      </c>
      <c r="M2444">
        <v>2915.13</v>
      </c>
    </row>
    <row r="2445" spans="1:13">
      <c r="A2445">
        <v>3338</v>
      </c>
      <c r="B2445" t="s">
        <v>19</v>
      </c>
      <c r="C2445" t="s">
        <v>14</v>
      </c>
      <c r="D2445" t="s">
        <v>49</v>
      </c>
      <c r="E2445" t="s">
        <v>28</v>
      </c>
      <c r="H2445">
        <v>1.24</v>
      </c>
      <c r="I2445">
        <v>0</v>
      </c>
      <c r="J2445" s="1">
        <v>45817</v>
      </c>
      <c r="K2445" t="s">
        <v>17</v>
      </c>
      <c r="L2445" t="s">
        <v>43</v>
      </c>
      <c r="M2445">
        <v>3011.73</v>
      </c>
    </row>
    <row r="2446" spans="1:13">
      <c r="A2446">
        <v>3347</v>
      </c>
      <c r="B2446" t="s">
        <v>35</v>
      </c>
      <c r="C2446" t="s">
        <v>14</v>
      </c>
      <c r="D2446" t="s">
        <v>49</v>
      </c>
      <c r="E2446" t="s">
        <v>28</v>
      </c>
      <c r="G2446">
        <v>4389.4399999999996</v>
      </c>
      <c r="I2446">
        <v>0</v>
      </c>
      <c r="K2446" t="s">
        <v>17</v>
      </c>
      <c r="L2446" t="s">
        <v>25</v>
      </c>
      <c r="M2446">
        <v>1546.55</v>
      </c>
    </row>
    <row r="2447" spans="1:13">
      <c r="A2447">
        <v>3349</v>
      </c>
      <c r="B2447" t="s">
        <v>35</v>
      </c>
      <c r="C2447" t="s">
        <v>14</v>
      </c>
      <c r="D2447" t="s">
        <v>49</v>
      </c>
      <c r="E2447" t="s">
        <v>16</v>
      </c>
      <c r="F2447">
        <v>0</v>
      </c>
      <c r="G2447">
        <v>8180.92</v>
      </c>
      <c r="H2447">
        <v>1.25</v>
      </c>
      <c r="I2447">
        <v>0</v>
      </c>
      <c r="K2447" t="s">
        <v>22</v>
      </c>
      <c r="L2447" t="s">
        <v>37</v>
      </c>
      <c r="M2447">
        <v>-481.2</v>
      </c>
    </row>
    <row r="2448" spans="1:13">
      <c r="A2448">
        <v>3381</v>
      </c>
      <c r="B2448" t="s">
        <v>35</v>
      </c>
      <c r="C2448" t="s">
        <v>14</v>
      </c>
      <c r="D2448" t="s">
        <v>49</v>
      </c>
      <c r="F2448">
        <v>1</v>
      </c>
      <c r="I2448">
        <v>0</v>
      </c>
      <c r="J2448" s="1">
        <v>45345</v>
      </c>
      <c r="K2448" t="s">
        <v>22</v>
      </c>
      <c r="L2448" t="s">
        <v>25</v>
      </c>
      <c r="M2448">
        <v>2718.47</v>
      </c>
    </row>
    <row r="2449" spans="1:13">
      <c r="A2449">
        <v>3385</v>
      </c>
      <c r="B2449" t="s">
        <v>35</v>
      </c>
      <c r="C2449" t="s">
        <v>14</v>
      </c>
      <c r="D2449" t="s">
        <v>49</v>
      </c>
      <c r="G2449">
        <v>9019.91</v>
      </c>
      <c r="I2449">
        <v>0</v>
      </c>
      <c r="J2449" s="1">
        <v>45737</v>
      </c>
      <c r="K2449" t="s">
        <v>17</v>
      </c>
      <c r="L2449" t="s">
        <v>23</v>
      </c>
      <c r="M2449">
        <v>-643.92999999999995</v>
      </c>
    </row>
    <row r="2450" spans="1:13">
      <c r="A2450">
        <v>3449</v>
      </c>
      <c r="B2450" t="s">
        <v>35</v>
      </c>
      <c r="C2450" t="s">
        <v>14</v>
      </c>
      <c r="D2450" t="s">
        <v>49</v>
      </c>
      <c r="F2450">
        <v>0</v>
      </c>
      <c r="H2450">
        <v>0.25</v>
      </c>
      <c r="I2450">
        <v>0</v>
      </c>
      <c r="J2450" s="1">
        <v>45709</v>
      </c>
      <c r="K2450" t="s">
        <v>22</v>
      </c>
      <c r="L2450" t="s">
        <v>33</v>
      </c>
      <c r="M2450">
        <v>1586.59</v>
      </c>
    </row>
    <row r="2451" spans="1:13">
      <c r="A2451">
        <v>3479</v>
      </c>
      <c r="B2451" t="s">
        <v>19</v>
      </c>
      <c r="C2451" t="s">
        <v>14</v>
      </c>
      <c r="D2451" t="s">
        <v>49</v>
      </c>
      <c r="E2451" t="s">
        <v>32</v>
      </c>
      <c r="F2451">
        <v>4</v>
      </c>
      <c r="I2451">
        <v>0</v>
      </c>
      <c r="J2451" s="1">
        <v>45551</v>
      </c>
      <c r="K2451" t="s">
        <v>22</v>
      </c>
      <c r="L2451" t="s">
        <v>25</v>
      </c>
      <c r="M2451">
        <v>1909.78</v>
      </c>
    </row>
    <row r="2452" spans="1:13">
      <c r="A2452">
        <v>3499</v>
      </c>
      <c r="B2452" t="s">
        <v>19</v>
      </c>
      <c r="C2452" t="s">
        <v>14</v>
      </c>
      <c r="D2452" t="s">
        <v>49</v>
      </c>
      <c r="G2452">
        <v>5864.29</v>
      </c>
      <c r="I2452">
        <v>0</v>
      </c>
      <c r="J2452" s="1">
        <v>45746</v>
      </c>
      <c r="K2452" t="s">
        <v>22</v>
      </c>
      <c r="L2452" t="s">
        <v>43</v>
      </c>
      <c r="M2452">
        <v>357.03</v>
      </c>
    </row>
    <row r="2453" spans="1:13">
      <c r="A2453">
        <v>3508</v>
      </c>
      <c r="B2453" t="s">
        <v>13</v>
      </c>
      <c r="C2453" t="s">
        <v>14</v>
      </c>
      <c r="D2453" t="s">
        <v>49</v>
      </c>
      <c r="I2453">
        <v>0</v>
      </c>
      <c r="J2453" s="1">
        <v>45577</v>
      </c>
      <c r="K2453" t="s">
        <v>22</v>
      </c>
      <c r="L2453" t="s">
        <v>36</v>
      </c>
      <c r="M2453">
        <v>3466.92</v>
      </c>
    </row>
    <row r="2454" spans="1:13">
      <c r="A2454">
        <v>3516</v>
      </c>
      <c r="B2454" t="s">
        <v>35</v>
      </c>
      <c r="C2454" t="s">
        <v>14</v>
      </c>
      <c r="D2454" t="s">
        <v>49</v>
      </c>
      <c r="E2454" t="s">
        <v>16</v>
      </c>
      <c r="G2454">
        <v>7495.24</v>
      </c>
      <c r="H2454">
        <v>0.42</v>
      </c>
      <c r="I2454">
        <v>0</v>
      </c>
      <c r="K2454" t="s">
        <v>17</v>
      </c>
      <c r="L2454" t="s">
        <v>29</v>
      </c>
      <c r="M2454">
        <v>3844.73</v>
      </c>
    </row>
    <row r="2455" spans="1:13">
      <c r="A2455">
        <v>3521</v>
      </c>
      <c r="B2455" t="s">
        <v>19</v>
      </c>
      <c r="C2455" t="s">
        <v>14</v>
      </c>
      <c r="D2455" t="s">
        <v>49</v>
      </c>
      <c r="E2455" t="s">
        <v>16</v>
      </c>
      <c r="G2455">
        <v>8565.24</v>
      </c>
      <c r="I2455">
        <v>0</v>
      </c>
      <c r="K2455" t="s">
        <v>17</v>
      </c>
      <c r="L2455" t="s">
        <v>43</v>
      </c>
      <c r="M2455">
        <v>3721.9</v>
      </c>
    </row>
    <row r="2456" spans="1:13">
      <c r="A2456">
        <v>3614</v>
      </c>
      <c r="B2456" t="s">
        <v>35</v>
      </c>
      <c r="C2456" t="s">
        <v>14</v>
      </c>
      <c r="D2456" t="s">
        <v>49</v>
      </c>
      <c r="E2456" t="s">
        <v>28</v>
      </c>
      <c r="G2456">
        <v>6186.3</v>
      </c>
      <c r="H2456">
        <v>0.22</v>
      </c>
      <c r="I2456">
        <v>0</v>
      </c>
      <c r="J2456" s="1">
        <v>45552</v>
      </c>
      <c r="K2456" t="s">
        <v>17</v>
      </c>
      <c r="L2456" t="s">
        <v>29</v>
      </c>
      <c r="M2456">
        <v>2169.69</v>
      </c>
    </row>
    <row r="2457" spans="1:13">
      <c r="A2457">
        <v>3661</v>
      </c>
      <c r="B2457" t="s">
        <v>13</v>
      </c>
      <c r="C2457" t="s">
        <v>14</v>
      </c>
      <c r="D2457" t="s">
        <v>49</v>
      </c>
      <c r="E2457" t="s">
        <v>32</v>
      </c>
      <c r="F2457">
        <v>0</v>
      </c>
      <c r="G2457">
        <v>9979.3799999999992</v>
      </c>
      <c r="I2457">
        <v>0</v>
      </c>
      <c r="J2457" s="1">
        <v>45631</v>
      </c>
      <c r="K2457" t="s">
        <v>17</v>
      </c>
      <c r="L2457" t="s">
        <v>33</v>
      </c>
      <c r="M2457">
        <v>2957.86</v>
      </c>
    </row>
    <row r="2458" spans="1:13">
      <c r="A2458">
        <v>3687</v>
      </c>
      <c r="B2458" t="s">
        <v>19</v>
      </c>
      <c r="C2458" t="s">
        <v>14</v>
      </c>
      <c r="D2458" t="s">
        <v>49</v>
      </c>
      <c r="E2458" t="s">
        <v>32</v>
      </c>
      <c r="F2458">
        <v>-1</v>
      </c>
      <c r="G2458">
        <v>6216.27</v>
      </c>
      <c r="I2458">
        <v>0</v>
      </c>
      <c r="J2458" s="1">
        <v>45588</v>
      </c>
      <c r="K2458" t="s">
        <v>22</v>
      </c>
      <c r="L2458" t="s">
        <v>25</v>
      </c>
      <c r="M2458">
        <v>2418.27</v>
      </c>
    </row>
    <row r="2459" spans="1:13">
      <c r="A2459">
        <v>3696</v>
      </c>
      <c r="B2459" t="s">
        <v>13</v>
      </c>
      <c r="C2459" t="s">
        <v>14</v>
      </c>
      <c r="D2459" t="s">
        <v>49</v>
      </c>
      <c r="E2459" t="s">
        <v>16</v>
      </c>
      <c r="G2459">
        <v>6425.04</v>
      </c>
      <c r="I2459">
        <v>0</v>
      </c>
      <c r="J2459" s="1">
        <v>45605</v>
      </c>
      <c r="K2459" t="s">
        <v>22</v>
      </c>
      <c r="L2459" t="s">
        <v>43</v>
      </c>
      <c r="M2459">
        <v>1966.58</v>
      </c>
    </row>
    <row r="2460" spans="1:13">
      <c r="A2460">
        <v>3717</v>
      </c>
      <c r="B2460" t="s">
        <v>13</v>
      </c>
      <c r="C2460" t="s">
        <v>14</v>
      </c>
      <c r="D2460" t="s">
        <v>49</v>
      </c>
      <c r="E2460">
        <v>9</v>
      </c>
      <c r="F2460">
        <v>0</v>
      </c>
      <c r="G2460">
        <v>7781.11</v>
      </c>
      <c r="I2460">
        <v>0</v>
      </c>
      <c r="K2460" t="s">
        <v>22</v>
      </c>
      <c r="L2460" t="s">
        <v>43</v>
      </c>
      <c r="M2460">
        <v>-313.83</v>
      </c>
    </row>
    <row r="2461" spans="1:13">
      <c r="A2461">
        <v>3718</v>
      </c>
      <c r="B2461" t="s">
        <v>13</v>
      </c>
      <c r="C2461" t="s">
        <v>14</v>
      </c>
      <c r="D2461" t="s">
        <v>49</v>
      </c>
      <c r="I2461">
        <v>0</v>
      </c>
      <c r="K2461" t="s">
        <v>17</v>
      </c>
      <c r="L2461" t="s">
        <v>43</v>
      </c>
      <c r="M2461">
        <v>701.83</v>
      </c>
    </row>
    <row r="2462" spans="1:13">
      <c r="A2462">
        <v>3722</v>
      </c>
      <c r="B2462" t="s">
        <v>13</v>
      </c>
      <c r="C2462" t="s">
        <v>14</v>
      </c>
      <c r="D2462" t="s">
        <v>49</v>
      </c>
      <c r="E2462">
        <v>7</v>
      </c>
      <c r="F2462">
        <v>1</v>
      </c>
      <c r="G2462">
        <v>9335</v>
      </c>
      <c r="H2462">
        <v>0.22</v>
      </c>
      <c r="I2462">
        <v>7281.3</v>
      </c>
      <c r="J2462" s="1">
        <v>45251</v>
      </c>
      <c r="K2462" t="s">
        <v>22</v>
      </c>
      <c r="L2462" t="s">
        <v>25</v>
      </c>
      <c r="M2462">
        <v>1787.45</v>
      </c>
    </row>
    <row r="2463" spans="1:13">
      <c r="A2463">
        <v>3730</v>
      </c>
      <c r="B2463" t="s">
        <v>13</v>
      </c>
      <c r="C2463" t="s">
        <v>14</v>
      </c>
      <c r="D2463" t="s">
        <v>49</v>
      </c>
      <c r="E2463" t="s">
        <v>16</v>
      </c>
      <c r="F2463">
        <v>1</v>
      </c>
      <c r="G2463">
        <v>7865.95</v>
      </c>
      <c r="I2463">
        <v>0</v>
      </c>
      <c r="K2463" t="s">
        <v>17</v>
      </c>
      <c r="L2463" t="s">
        <v>36</v>
      </c>
      <c r="M2463">
        <v>3302.11</v>
      </c>
    </row>
    <row r="2464" spans="1:13">
      <c r="A2464">
        <v>3736</v>
      </c>
      <c r="B2464" t="s">
        <v>35</v>
      </c>
      <c r="C2464" t="s">
        <v>14</v>
      </c>
      <c r="D2464" t="s">
        <v>49</v>
      </c>
      <c r="E2464" t="s">
        <v>16</v>
      </c>
      <c r="F2464">
        <v>1</v>
      </c>
      <c r="H2464">
        <v>0.38</v>
      </c>
      <c r="I2464">
        <v>0</v>
      </c>
      <c r="K2464" t="s">
        <v>22</v>
      </c>
      <c r="L2464" t="s">
        <v>29</v>
      </c>
      <c r="M2464">
        <v>-1171.6099999999999</v>
      </c>
    </row>
    <row r="2465" spans="1:13">
      <c r="A2465">
        <v>3753</v>
      </c>
      <c r="B2465" t="s">
        <v>13</v>
      </c>
      <c r="C2465" t="s">
        <v>14</v>
      </c>
      <c r="D2465" t="s">
        <v>49</v>
      </c>
      <c r="F2465">
        <v>2</v>
      </c>
      <c r="G2465">
        <v>9315.06</v>
      </c>
      <c r="H2465">
        <v>1.03</v>
      </c>
      <c r="I2465">
        <v>-558.9</v>
      </c>
      <c r="J2465" s="1">
        <v>45746</v>
      </c>
      <c r="K2465" t="s">
        <v>17</v>
      </c>
      <c r="L2465" t="s">
        <v>37</v>
      </c>
      <c r="M2465">
        <v>-757.47</v>
      </c>
    </row>
    <row r="2466" spans="1:13">
      <c r="A2466">
        <v>3782</v>
      </c>
      <c r="B2466" t="s">
        <v>13</v>
      </c>
      <c r="C2466" t="s">
        <v>14</v>
      </c>
      <c r="D2466" t="s">
        <v>49</v>
      </c>
      <c r="F2466">
        <v>0</v>
      </c>
      <c r="H2466">
        <v>0.99</v>
      </c>
      <c r="I2466">
        <v>0</v>
      </c>
      <c r="J2466" s="1">
        <v>45710</v>
      </c>
      <c r="K2466" t="s">
        <v>17</v>
      </c>
      <c r="L2466" t="s">
        <v>25</v>
      </c>
      <c r="M2466">
        <v>804.02</v>
      </c>
    </row>
    <row r="2467" spans="1:13">
      <c r="A2467">
        <v>3797</v>
      </c>
      <c r="B2467" t="s">
        <v>19</v>
      </c>
      <c r="C2467" t="s">
        <v>14</v>
      </c>
      <c r="D2467" t="s">
        <v>49</v>
      </c>
      <c r="E2467" t="s">
        <v>28</v>
      </c>
      <c r="G2467">
        <v>8735.51</v>
      </c>
      <c r="H2467">
        <v>0.13</v>
      </c>
      <c r="I2467">
        <v>0</v>
      </c>
      <c r="J2467" s="1">
        <v>45833</v>
      </c>
      <c r="K2467" t="s">
        <v>17</v>
      </c>
      <c r="L2467" t="s">
        <v>25</v>
      </c>
      <c r="M2467">
        <v>433.58</v>
      </c>
    </row>
    <row r="2468" spans="1:13">
      <c r="A2468">
        <v>3801</v>
      </c>
      <c r="B2468" t="s">
        <v>19</v>
      </c>
      <c r="C2468" t="s">
        <v>14</v>
      </c>
      <c r="D2468" t="s">
        <v>49</v>
      </c>
      <c r="E2468" t="s">
        <v>32</v>
      </c>
      <c r="I2468">
        <v>0</v>
      </c>
      <c r="K2468" t="s">
        <v>17</v>
      </c>
      <c r="L2468" t="s">
        <v>33</v>
      </c>
      <c r="M2468">
        <v>2638.1</v>
      </c>
    </row>
    <row r="2469" spans="1:13">
      <c r="A2469">
        <v>3812</v>
      </c>
      <c r="B2469" t="s">
        <v>13</v>
      </c>
      <c r="C2469" t="s">
        <v>14</v>
      </c>
      <c r="D2469" t="s">
        <v>49</v>
      </c>
      <c r="E2469" t="s">
        <v>28</v>
      </c>
      <c r="F2469">
        <v>0</v>
      </c>
      <c r="G2469">
        <v>9321.19</v>
      </c>
      <c r="I2469">
        <v>0</v>
      </c>
      <c r="J2469" s="1">
        <v>45597</v>
      </c>
      <c r="K2469" t="s">
        <v>17</v>
      </c>
      <c r="L2469" t="s">
        <v>43</v>
      </c>
      <c r="M2469">
        <v>818.49</v>
      </c>
    </row>
    <row r="2470" spans="1:13">
      <c r="A2470">
        <v>3865</v>
      </c>
      <c r="B2470" t="s">
        <v>35</v>
      </c>
      <c r="C2470" t="s">
        <v>14</v>
      </c>
      <c r="D2470" t="s">
        <v>49</v>
      </c>
      <c r="E2470" t="s">
        <v>28</v>
      </c>
      <c r="F2470">
        <v>2</v>
      </c>
      <c r="G2470">
        <v>7356.92</v>
      </c>
      <c r="I2470">
        <v>0</v>
      </c>
      <c r="K2470" t="s">
        <v>17</v>
      </c>
      <c r="L2470" t="s">
        <v>23</v>
      </c>
      <c r="M2470">
        <v>-1144.1600000000001</v>
      </c>
    </row>
    <row r="2471" spans="1:13">
      <c r="A2471">
        <v>3870</v>
      </c>
      <c r="B2471" t="s">
        <v>19</v>
      </c>
      <c r="C2471" t="s">
        <v>14</v>
      </c>
      <c r="D2471" t="s">
        <v>49</v>
      </c>
      <c r="E2471" t="s">
        <v>16</v>
      </c>
      <c r="G2471">
        <v>6944.2</v>
      </c>
      <c r="I2471">
        <v>0</v>
      </c>
      <c r="J2471" s="1">
        <v>45794</v>
      </c>
      <c r="K2471" t="s">
        <v>17</v>
      </c>
      <c r="L2471" t="s">
        <v>37</v>
      </c>
      <c r="M2471">
        <v>764.21</v>
      </c>
    </row>
    <row r="2472" spans="1:13">
      <c r="A2472">
        <v>3888</v>
      </c>
      <c r="B2472" t="s">
        <v>13</v>
      </c>
      <c r="C2472" t="s">
        <v>14</v>
      </c>
      <c r="D2472" t="s">
        <v>49</v>
      </c>
      <c r="G2472">
        <v>3737.67</v>
      </c>
      <c r="I2472">
        <v>0</v>
      </c>
      <c r="J2472" s="1">
        <v>45656</v>
      </c>
      <c r="K2472" t="s">
        <v>17</v>
      </c>
      <c r="L2472" t="s">
        <v>25</v>
      </c>
      <c r="M2472">
        <v>-341.37</v>
      </c>
    </row>
    <row r="2473" spans="1:13">
      <c r="A2473">
        <v>3890</v>
      </c>
      <c r="B2473" t="s">
        <v>19</v>
      </c>
      <c r="C2473" t="s">
        <v>14</v>
      </c>
      <c r="D2473" t="s">
        <v>49</v>
      </c>
      <c r="E2473" t="s">
        <v>32</v>
      </c>
      <c r="G2473">
        <v>4392.78</v>
      </c>
      <c r="I2473">
        <v>0</v>
      </c>
      <c r="J2473" s="1">
        <v>45667</v>
      </c>
      <c r="K2473" t="s">
        <v>17</v>
      </c>
      <c r="L2473" t="s">
        <v>33</v>
      </c>
      <c r="M2473">
        <v>676.44</v>
      </c>
    </row>
    <row r="2474" spans="1:13">
      <c r="A2474">
        <v>3891</v>
      </c>
      <c r="B2474" t="s">
        <v>35</v>
      </c>
      <c r="C2474" t="s">
        <v>14</v>
      </c>
      <c r="D2474" t="s">
        <v>49</v>
      </c>
      <c r="E2474" t="s">
        <v>28</v>
      </c>
      <c r="F2474">
        <v>0</v>
      </c>
      <c r="G2474">
        <v>9453.17</v>
      </c>
      <c r="I2474">
        <v>0</v>
      </c>
      <c r="J2474" s="1">
        <v>45701</v>
      </c>
      <c r="K2474" t="s">
        <v>22</v>
      </c>
      <c r="L2474" t="s">
        <v>36</v>
      </c>
      <c r="M2474">
        <v>3832.99</v>
      </c>
    </row>
    <row r="2475" spans="1:13">
      <c r="A2475">
        <v>3913</v>
      </c>
      <c r="B2475" t="s">
        <v>13</v>
      </c>
      <c r="C2475" t="s">
        <v>14</v>
      </c>
      <c r="D2475" t="s">
        <v>49</v>
      </c>
      <c r="E2475" t="s">
        <v>32</v>
      </c>
      <c r="F2475">
        <v>1</v>
      </c>
      <c r="G2475">
        <v>5255.09</v>
      </c>
      <c r="I2475">
        <v>0</v>
      </c>
      <c r="J2475" s="1">
        <v>45455</v>
      </c>
      <c r="K2475" t="s">
        <v>22</v>
      </c>
      <c r="L2475" t="s">
        <v>33</v>
      </c>
      <c r="M2475">
        <v>2941.84</v>
      </c>
    </row>
    <row r="2476" spans="1:13">
      <c r="A2476">
        <v>3939</v>
      </c>
      <c r="B2476" t="s">
        <v>19</v>
      </c>
      <c r="C2476" t="s">
        <v>14</v>
      </c>
      <c r="D2476" t="s">
        <v>49</v>
      </c>
      <c r="E2476" t="s">
        <v>16</v>
      </c>
      <c r="I2476">
        <v>0</v>
      </c>
      <c r="J2476" s="1">
        <v>45679</v>
      </c>
      <c r="K2476" t="s">
        <v>17</v>
      </c>
      <c r="L2476" t="s">
        <v>36</v>
      </c>
      <c r="M2476">
        <v>2219.59</v>
      </c>
    </row>
    <row r="2477" spans="1:13">
      <c r="A2477">
        <v>3964</v>
      </c>
      <c r="B2477" t="s">
        <v>19</v>
      </c>
      <c r="C2477" t="s">
        <v>14</v>
      </c>
      <c r="D2477" t="s">
        <v>49</v>
      </c>
      <c r="E2477" t="s">
        <v>32</v>
      </c>
      <c r="F2477">
        <v>-1</v>
      </c>
      <c r="I2477">
        <v>0</v>
      </c>
      <c r="J2477" s="1">
        <v>45660</v>
      </c>
      <c r="K2477" t="s">
        <v>22</v>
      </c>
      <c r="L2477" t="s">
        <v>43</v>
      </c>
      <c r="M2477">
        <v>117.6</v>
      </c>
    </row>
    <row r="2478" spans="1:13">
      <c r="A2478">
        <v>3979</v>
      </c>
      <c r="B2478" t="s">
        <v>35</v>
      </c>
      <c r="C2478" t="s">
        <v>14</v>
      </c>
      <c r="D2478" t="s">
        <v>49</v>
      </c>
      <c r="E2478" t="s">
        <v>16</v>
      </c>
      <c r="F2478">
        <v>3</v>
      </c>
      <c r="H2478">
        <v>0.5</v>
      </c>
      <c r="I2478">
        <v>0</v>
      </c>
      <c r="J2478" s="1">
        <v>45819</v>
      </c>
      <c r="K2478" t="s">
        <v>17</v>
      </c>
      <c r="L2478" t="s">
        <v>29</v>
      </c>
      <c r="M2478">
        <v>896.9</v>
      </c>
    </row>
    <row r="2479" spans="1:13">
      <c r="A2479">
        <v>3991</v>
      </c>
      <c r="B2479" t="s">
        <v>35</v>
      </c>
      <c r="C2479" t="s">
        <v>14</v>
      </c>
      <c r="D2479" t="s">
        <v>49</v>
      </c>
      <c r="F2479">
        <v>0</v>
      </c>
      <c r="H2479">
        <v>0.1</v>
      </c>
      <c r="I2479">
        <v>0</v>
      </c>
      <c r="J2479" s="1">
        <v>45857</v>
      </c>
      <c r="K2479" t="s">
        <v>17</v>
      </c>
      <c r="L2479" t="s">
        <v>18</v>
      </c>
      <c r="M2479">
        <v>97.51</v>
      </c>
    </row>
    <row r="2480" spans="1:13">
      <c r="A2480">
        <v>2046</v>
      </c>
      <c r="B2480" t="s">
        <v>35</v>
      </c>
      <c r="C2480" t="s">
        <v>14</v>
      </c>
      <c r="D2480" t="s">
        <v>49</v>
      </c>
      <c r="E2480" t="s">
        <v>16</v>
      </c>
      <c r="F2480">
        <v>-1</v>
      </c>
      <c r="G2480">
        <v>5091.2</v>
      </c>
      <c r="I2480">
        <v>0</v>
      </c>
      <c r="J2480" s="1">
        <v>45848</v>
      </c>
      <c r="K2480" t="s">
        <v>22</v>
      </c>
      <c r="L2480" t="s">
        <v>29</v>
      </c>
      <c r="M2480">
        <v>1544.79</v>
      </c>
    </row>
    <row r="2481" spans="1:13">
      <c r="A2481">
        <v>4035</v>
      </c>
      <c r="B2481" t="s">
        <v>19</v>
      </c>
      <c r="C2481" t="s">
        <v>14</v>
      </c>
      <c r="D2481" t="s">
        <v>49</v>
      </c>
      <c r="E2481" t="s">
        <v>28</v>
      </c>
      <c r="H2481">
        <v>0.87</v>
      </c>
      <c r="I2481">
        <v>0</v>
      </c>
      <c r="J2481" s="1">
        <v>45668</v>
      </c>
      <c r="K2481" t="s">
        <v>22</v>
      </c>
      <c r="L2481" t="s">
        <v>33</v>
      </c>
      <c r="M2481">
        <v>2738.44</v>
      </c>
    </row>
    <row r="2482" spans="1:13">
      <c r="A2482">
        <v>4119</v>
      </c>
      <c r="B2482" t="s">
        <v>13</v>
      </c>
      <c r="C2482" t="s">
        <v>14</v>
      </c>
      <c r="D2482" t="s">
        <v>49</v>
      </c>
      <c r="E2482" t="s">
        <v>16</v>
      </c>
      <c r="G2482">
        <v>8849.6200000000008</v>
      </c>
      <c r="H2482">
        <v>0.69</v>
      </c>
      <c r="I2482">
        <v>0</v>
      </c>
      <c r="J2482" s="1">
        <v>45529</v>
      </c>
      <c r="K2482" t="s">
        <v>17</v>
      </c>
      <c r="L2482" t="s">
        <v>25</v>
      </c>
      <c r="M2482">
        <v>1451.15</v>
      </c>
    </row>
    <row r="2483" spans="1:13">
      <c r="A2483">
        <v>4121</v>
      </c>
      <c r="B2483" t="s">
        <v>13</v>
      </c>
      <c r="C2483" t="s">
        <v>14</v>
      </c>
      <c r="D2483" t="s">
        <v>49</v>
      </c>
      <c r="E2483">
        <v>6</v>
      </c>
      <c r="F2483">
        <v>0</v>
      </c>
      <c r="G2483">
        <v>2763.46</v>
      </c>
      <c r="H2483">
        <v>1</v>
      </c>
      <c r="I2483">
        <v>0</v>
      </c>
      <c r="J2483" s="1">
        <v>45603</v>
      </c>
      <c r="K2483" t="s">
        <v>22</v>
      </c>
      <c r="L2483" t="s">
        <v>18</v>
      </c>
      <c r="M2483">
        <v>-399.33</v>
      </c>
    </row>
    <row r="2484" spans="1:13">
      <c r="A2484">
        <v>4134</v>
      </c>
      <c r="B2484" t="s">
        <v>19</v>
      </c>
      <c r="C2484" t="s">
        <v>14</v>
      </c>
      <c r="D2484" t="s">
        <v>49</v>
      </c>
      <c r="E2484">
        <v>12</v>
      </c>
      <c r="F2484">
        <v>1</v>
      </c>
      <c r="H2484">
        <v>1.1100000000000001</v>
      </c>
      <c r="I2484">
        <v>0</v>
      </c>
      <c r="K2484" t="s">
        <v>22</v>
      </c>
      <c r="L2484" t="s">
        <v>33</v>
      </c>
      <c r="M2484">
        <v>2535.71</v>
      </c>
    </row>
    <row r="2485" spans="1:13">
      <c r="A2485">
        <v>4141</v>
      </c>
      <c r="B2485" t="s">
        <v>35</v>
      </c>
      <c r="C2485" t="s">
        <v>14</v>
      </c>
      <c r="D2485" t="s">
        <v>49</v>
      </c>
      <c r="E2485">
        <v>7</v>
      </c>
      <c r="G2485">
        <v>2406.0300000000002</v>
      </c>
      <c r="I2485">
        <v>0</v>
      </c>
      <c r="J2485" s="1">
        <v>45647</v>
      </c>
      <c r="K2485" t="s">
        <v>17</v>
      </c>
      <c r="L2485" t="s">
        <v>18</v>
      </c>
      <c r="M2485">
        <v>1504.9</v>
      </c>
    </row>
    <row r="2486" spans="1:13">
      <c r="A2486">
        <v>4144</v>
      </c>
      <c r="B2486" t="s">
        <v>35</v>
      </c>
      <c r="C2486" t="s">
        <v>14</v>
      </c>
      <c r="D2486" t="s">
        <v>49</v>
      </c>
      <c r="E2486" t="s">
        <v>32</v>
      </c>
      <c r="F2486">
        <v>-1</v>
      </c>
      <c r="G2486">
        <v>2335.8200000000002</v>
      </c>
      <c r="I2486">
        <v>0</v>
      </c>
      <c r="K2486" t="s">
        <v>17</v>
      </c>
      <c r="L2486" t="s">
        <v>18</v>
      </c>
      <c r="M2486">
        <v>304.77999999999997</v>
      </c>
    </row>
    <row r="2487" spans="1:13">
      <c r="A2487">
        <v>4176</v>
      </c>
      <c r="B2487" t="s">
        <v>19</v>
      </c>
      <c r="C2487" t="s">
        <v>14</v>
      </c>
      <c r="D2487" t="s">
        <v>49</v>
      </c>
      <c r="E2487" t="s">
        <v>16</v>
      </c>
      <c r="F2487">
        <v>1</v>
      </c>
      <c r="I2487">
        <v>0</v>
      </c>
      <c r="J2487" s="1">
        <v>45171</v>
      </c>
      <c r="K2487" t="s">
        <v>22</v>
      </c>
      <c r="L2487" t="s">
        <v>37</v>
      </c>
      <c r="M2487">
        <v>2254.67</v>
      </c>
    </row>
    <row r="2488" spans="1:13">
      <c r="A2488">
        <v>4185</v>
      </c>
      <c r="B2488" t="s">
        <v>19</v>
      </c>
      <c r="C2488" t="s">
        <v>14</v>
      </c>
      <c r="D2488" t="s">
        <v>49</v>
      </c>
      <c r="E2488">
        <v>6</v>
      </c>
      <c r="F2488">
        <v>3</v>
      </c>
      <c r="I2488">
        <v>0</v>
      </c>
      <c r="J2488" s="1">
        <v>45689</v>
      </c>
      <c r="K2488" t="s">
        <v>17</v>
      </c>
      <c r="L2488" t="s">
        <v>40</v>
      </c>
      <c r="M2488">
        <v>2562.0500000000002</v>
      </c>
    </row>
    <row r="2489" spans="1:13">
      <c r="A2489">
        <v>4224</v>
      </c>
      <c r="B2489" t="s">
        <v>13</v>
      </c>
      <c r="C2489" t="s">
        <v>14</v>
      </c>
      <c r="D2489" t="s">
        <v>49</v>
      </c>
      <c r="H2489">
        <v>0.57999999999999996</v>
      </c>
      <c r="I2489">
        <v>0</v>
      </c>
      <c r="J2489" s="1">
        <v>45575</v>
      </c>
      <c r="K2489" t="s">
        <v>17</v>
      </c>
      <c r="L2489" t="s">
        <v>40</v>
      </c>
      <c r="M2489">
        <v>2541.0700000000002</v>
      </c>
    </row>
    <row r="2490" spans="1:13">
      <c r="A2490">
        <v>4243</v>
      </c>
      <c r="B2490" t="s">
        <v>13</v>
      </c>
      <c r="C2490" t="s">
        <v>14</v>
      </c>
      <c r="D2490" t="s">
        <v>49</v>
      </c>
      <c r="G2490">
        <v>5248.74</v>
      </c>
      <c r="I2490">
        <v>0</v>
      </c>
      <c r="K2490" t="s">
        <v>22</v>
      </c>
      <c r="L2490" t="s">
        <v>18</v>
      </c>
      <c r="M2490">
        <v>3500.67</v>
      </c>
    </row>
    <row r="2491" spans="1:13">
      <c r="A2491">
        <v>4279</v>
      </c>
      <c r="B2491" t="s">
        <v>35</v>
      </c>
      <c r="C2491" t="s">
        <v>14</v>
      </c>
      <c r="D2491" t="s">
        <v>49</v>
      </c>
      <c r="E2491" t="s">
        <v>32</v>
      </c>
      <c r="I2491">
        <v>0</v>
      </c>
      <c r="J2491" s="1">
        <v>45777</v>
      </c>
      <c r="K2491" t="s">
        <v>22</v>
      </c>
      <c r="L2491" t="s">
        <v>29</v>
      </c>
      <c r="M2491">
        <v>1724.71</v>
      </c>
    </row>
    <row r="2492" spans="1:13">
      <c r="A2492">
        <v>4283</v>
      </c>
      <c r="B2492" t="s">
        <v>35</v>
      </c>
      <c r="C2492" t="s">
        <v>14</v>
      </c>
      <c r="D2492" t="s">
        <v>49</v>
      </c>
      <c r="E2492" t="s">
        <v>16</v>
      </c>
      <c r="F2492">
        <v>1</v>
      </c>
      <c r="G2492">
        <v>9649.36</v>
      </c>
      <c r="H2492">
        <v>0.95</v>
      </c>
      <c r="I2492">
        <v>482.47</v>
      </c>
      <c r="J2492" s="1">
        <v>45714</v>
      </c>
      <c r="K2492" t="s">
        <v>22</v>
      </c>
      <c r="L2492" t="s">
        <v>18</v>
      </c>
      <c r="M2492">
        <v>1158.69</v>
      </c>
    </row>
    <row r="2493" spans="1:13">
      <c r="A2493">
        <v>4292</v>
      </c>
      <c r="B2493" t="s">
        <v>35</v>
      </c>
      <c r="C2493" t="s">
        <v>14</v>
      </c>
      <c r="D2493" t="s">
        <v>49</v>
      </c>
      <c r="E2493" t="s">
        <v>28</v>
      </c>
      <c r="F2493">
        <v>2</v>
      </c>
      <c r="H2493">
        <v>0.23</v>
      </c>
      <c r="I2493">
        <v>0</v>
      </c>
      <c r="J2493" s="1">
        <v>45620</v>
      </c>
      <c r="K2493" t="s">
        <v>17</v>
      </c>
      <c r="L2493" t="s">
        <v>33</v>
      </c>
      <c r="M2493">
        <v>1328.75</v>
      </c>
    </row>
    <row r="2494" spans="1:13">
      <c r="A2494">
        <v>2026</v>
      </c>
      <c r="B2494" t="s">
        <v>13</v>
      </c>
      <c r="C2494" t="s">
        <v>14</v>
      </c>
      <c r="D2494" t="s">
        <v>49</v>
      </c>
      <c r="I2494">
        <v>0</v>
      </c>
      <c r="J2494" s="1">
        <v>45296</v>
      </c>
      <c r="K2494" t="s">
        <v>17</v>
      </c>
      <c r="L2494" t="s">
        <v>43</v>
      </c>
      <c r="M2494">
        <v>-264.64999999999998</v>
      </c>
    </row>
    <row r="2495" spans="1:13">
      <c r="A2495">
        <v>4340</v>
      </c>
      <c r="B2495" t="s">
        <v>19</v>
      </c>
      <c r="C2495" t="s">
        <v>14</v>
      </c>
      <c r="D2495" t="s">
        <v>49</v>
      </c>
      <c r="E2495">
        <v>6</v>
      </c>
      <c r="G2495">
        <v>3051.51</v>
      </c>
      <c r="I2495">
        <v>0</v>
      </c>
      <c r="K2495" t="s">
        <v>22</v>
      </c>
      <c r="L2495" t="s">
        <v>36</v>
      </c>
      <c r="M2495">
        <v>728.33</v>
      </c>
    </row>
    <row r="2496" spans="1:13">
      <c r="A2496">
        <v>4346</v>
      </c>
      <c r="B2496" t="s">
        <v>35</v>
      </c>
      <c r="C2496" t="s">
        <v>14</v>
      </c>
      <c r="D2496" t="s">
        <v>49</v>
      </c>
      <c r="E2496" t="s">
        <v>16</v>
      </c>
      <c r="H2496">
        <v>0.71</v>
      </c>
      <c r="I2496">
        <v>0</v>
      </c>
      <c r="J2496" s="1">
        <v>45781</v>
      </c>
      <c r="K2496" t="s">
        <v>17</v>
      </c>
      <c r="L2496" t="s">
        <v>25</v>
      </c>
      <c r="M2496">
        <v>3222.9</v>
      </c>
    </row>
    <row r="2497" spans="1:13">
      <c r="A2497">
        <v>4375</v>
      </c>
      <c r="B2497" t="s">
        <v>19</v>
      </c>
      <c r="C2497" t="s">
        <v>14</v>
      </c>
      <c r="D2497" t="s">
        <v>49</v>
      </c>
      <c r="E2497" t="s">
        <v>28</v>
      </c>
      <c r="F2497">
        <v>-1</v>
      </c>
      <c r="H2497">
        <v>0.45</v>
      </c>
      <c r="I2497">
        <v>0</v>
      </c>
      <c r="J2497" s="1">
        <v>45820</v>
      </c>
      <c r="K2497" t="s">
        <v>17</v>
      </c>
      <c r="L2497" t="s">
        <v>43</v>
      </c>
      <c r="M2497">
        <v>-693.38</v>
      </c>
    </row>
    <row r="2498" spans="1:13">
      <c r="A2498">
        <v>4388</v>
      </c>
      <c r="B2498" t="s">
        <v>19</v>
      </c>
      <c r="C2498" t="s">
        <v>14</v>
      </c>
      <c r="D2498" t="s">
        <v>49</v>
      </c>
      <c r="E2498" t="s">
        <v>16</v>
      </c>
      <c r="I2498">
        <v>0</v>
      </c>
      <c r="J2498" s="1">
        <v>45840</v>
      </c>
      <c r="K2498" t="s">
        <v>22</v>
      </c>
      <c r="L2498" t="s">
        <v>18</v>
      </c>
      <c r="M2498">
        <v>2186.94</v>
      </c>
    </row>
    <row r="2499" spans="1:13">
      <c r="A2499">
        <v>4394</v>
      </c>
      <c r="B2499" t="s">
        <v>19</v>
      </c>
      <c r="C2499" t="s">
        <v>14</v>
      </c>
      <c r="D2499" t="s">
        <v>49</v>
      </c>
      <c r="E2499" t="s">
        <v>28</v>
      </c>
      <c r="G2499">
        <v>8873.61</v>
      </c>
      <c r="H2499">
        <v>0.81</v>
      </c>
      <c r="I2499">
        <v>0</v>
      </c>
      <c r="J2499" s="1">
        <v>45730</v>
      </c>
      <c r="K2499" t="s">
        <v>22</v>
      </c>
      <c r="L2499" t="s">
        <v>18</v>
      </c>
      <c r="M2499">
        <v>1663.56</v>
      </c>
    </row>
    <row r="2500" spans="1:13">
      <c r="A2500">
        <v>4494</v>
      </c>
      <c r="B2500" t="s">
        <v>19</v>
      </c>
      <c r="C2500" t="s">
        <v>14</v>
      </c>
      <c r="D2500" t="s">
        <v>49</v>
      </c>
      <c r="E2500" t="s">
        <v>28</v>
      </c>
      <c r="I2500">
        <v>0</v>
      </c>
      <c r="J2500" s="1">
        <v>45700</v>
      </c>
      <c r="K2500" t="s">
        <v>17</v>
      </c>
      <c r="L2500" t="s">
        <v>43</v>
      </c>
      <c r="M2500">
        <v>1357.29</v>
      </c>
    </row>
    <row r="2501" spans="1:13">
      <c r="A2501">
        <v>4498</v>
      </c>
      <c r="B2501" t="s">
        <v>19</v>
      </c>
      <c r="C2501" t="s">
        <v>14</v>
      </c>
      <c r="D2501" t="s">
        <v>49</v>
      </c>
      <c r="F2501">
        <v>4</v>
      </c>
      <c r="G2501">
        <v>5358.7</v>
      </c>
      <c r="I2501">
        <v>0</v>
      </c>
      <c r="J2501" s="1">
        <v>45637</v>
      </c>
      <c r="K2501" t="s">
        <v>17</v>
      </c>
      <c r="L2501" t="s">
        <v>25</v>
      </c>
      <c r="M2501">
        <v>3352.29</v>
      </c>
    </row>
  </sheetData>
  <autoFilter ref="A1:M2501" xr:uid="{395E5C9D-222E-4D05-9509-48D1B43DD558}">
    <sortState xmlns:xlrd2="http://schemas.microsoft.com/office/spreadsheetml/2017/richdata2" ref="A2:M2501">
      <sortCondition ref="D1:D2501"/>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1AC99-1989-4AF0-BD12-FEE2AAB058A9}">
  <dimension ref="A3:Y38"/>
  <sheetViews>
    <sheetView topLeftCell="B1" workbookViewId="0">
      <selection activeCell="W25" sqref="W25"/>
    </sheetView>
  </sheetViews>
  <sheetFormatPr defaultRowHeight="14.4"/>
  <cols>
    <col min="1" max="1" width="15.88671875" bestFit="1" customWidth="1"/>
    <col min="2" max="2" width="21.77734375" bestFit="1" customWidth="1"/>
    <col min="4" max="4" width="12.5546875" bestFit="1" customWidth="1"/>
    <col min="5" max="5" width="12" bestFit="1" customWidth="1"/>
    <col min="7" max="7" width="16.44140625" bestFit="1" customWidth="1"/>
    <col min="8" max="8" width="15.5546875" bestFit="1" customWidth="1"/>
    <col min="9" max="14" width="3" bestFit="1" customWidth="1"/>
    <col min="15" max="16" width="4" bestFit="1" customWidth="1"/>
    <col min="17" max="17" width="9.21875" bestFit="1" customWidth="1"/>
    <col min="18" max="18" width="4" bestFit="1" customWidth="1"/>
    <col min="19" max="19" width="10.77734375" bestFit="1" customWidth="1"/>
    <col min="21" max="21" width="12.5546875" bestFit="1" customWidth="1"/>
    <col min="22" max="22" width="16.44140625" bestFit="1" customWidth="1"/>
    <col min="23" max="23" width="14.88671875" bestFit="1" customWidth="1"/>
    <col min="24" max="24" width="19.109375" bestFit="1" customWidth="1"/>
    <col min="25" max="25" width="10.77734375" bestFit="1" customWidth="1"/>
  </cols>
  <sheetData>
    <row r="3" spans="1:25">
      <c r="A3" s="2" t="s">
        <v>56</v>
      </c>
      <c r="B3" t="s">
        <v>55</v>
      </c>
      <c r="D3" s="2" t="s">
        <v>56</v>
      </c>
      <c r="E3" t="s">
        <v>61</v>
      </c>
      <c r="G3" s="2" t="s">
        <v>81</v>
      </c>
      <c r="H3" s="2" t="s">
        <v>72</v>
      </c>
      <c r="U3" s="2" t="s">
        <v>85</v>
      </c>
      <c r="V3" s="2" t="s">
        <v>72</v>
      </c>
    </row>
    <row r="4" spans="1:25">
      <c r="A4" s="3" t="s">
        <v>13</v>
      </c>
      <c r="B4">
        <v>841</v>
      </c>
      <c r="D4" s="3">
        <v>6</v>
      </c>
      <c r="E4">
        <v>59</v>
      </c>
      <c r="G4" s="2" t="s">
        <v>56</v>
      </c>
      <c r="H4" t="s">
        <v>73</v>
      </c>
      <c r="I4" t="s">
        <v>74</v>
      </c>
      <c r="J4" t="s">
        <v>75</v>
      </c>
      <c r="K4" t="s">
        <v>76</v>
      </c>
      <c r="L4" t="s">
        <v>77</v>
      </c>
      <c r="M4" t="s">
        <v>78</v>
      </c>
      <c r="N4" t="s">
        <v>79</v>
      </c>
      <c r="O4" t="s">
        <v>28</v>
      </c>
      <c r="P4" t="s">
        <v>16</v>
      </c>
      <c r="Q4" t="s">
        <v>80</v>
      </c>
      <c r="R4" t="s">
        <v>32</v>
      </c>
      <c r="S4" t="s">
        <v>57</v>
      </c>
      <c r="U4" s="2" t="s">
        <v>56</v>
      </c>
      <c r="V4" t="s">
        <v>82</v>
      </c>
      <c r="W4" t="s">
        <v>83</v>
      </c>
      <c r="X4" t="s">
        <v>84</v>
      </c>
      <c r="Y4" t="s">
        <v>57</v>
      </c>
    </row>
    <row r="5" spans="1:25">
      <c r="A5" s="3" t="s">
        <v>35</v>
      </c>
      <c r="B5">
        <v>840</v>
      </c>
      <c r="D5" s="3">
        <v>7</v>
      </c>
      <c r="E5">
        <v>86</v>
      </c>
      <c r="G5" s="3" t="s">
        <v>53</v>
      </c>
      <c r="H5">
        <v>1</v>
      </c>
      <c r="I5">
        <v>5</v>
      </c>
      <c r="J5">
        <v>1</v>
      </c>
      <c r="K5">
        <v>5</v>
      </c>
      <c r="L5">
        <v>5</v>
      </c>
      <c r="M5">
        <v>2</v>
      </c>
      <c r="N5">
        <v>8</v>
      </c>
      <c r="O5">
        <v>32</v>
      </c>
      <c r="P5">
        <v>18</v>
      </c>
      <c r="Q5">
        <v>20</v>
      </c>
      <c r="R5">
        <v>24</v>
      </c>
      <c r="S5">
        <v>121</v>
      </c>
      <c r="U5" s="3" t="s">
        <v>41</v>
      </c>
      <c r="V5">
        <v>319</v>
      </c>
      <c r="W5">
        <v>103</v>
      </c>
      <c r="X5">
        <v>85</v>
      </c>
      <c r="Y5">
        <v>507</v>
      </c>
    </row>
    <row r="6" spans="1:25">
      <c r="A6" s="3" t="s">
        <v>19</v>
      </c>
      <c r="B6">
        <v>819</v>
      </c>
      <c r="D6" s="3">
        <v>8</v>
      </c>
      <c r="E6">
        <v>60</v>
      </c>
      <c r="G6" s="3" t="s">
        <v>42</v>
      </c>
      <c r="H6">
        <v>7</v>
      </c>
      <c r="I6">
        <v>7</v>
      </c>
      <c r="J6">
        <v>3</v>
      </c>
      <c r="K6">
        <v>3</v>
      </c>
      <c r="L6">
        <v>1</v>
      </c>
      <c r="M6">
        <v>2</v>
      </c>
      <c r="N6">
        <v>5</v>
      </c>
      <c r="O6">
        <v>28</v>
      </c>
      <c r="P6">
        <v>15</v>
      </c>
      <c r="Q6">
        <v>24</v>
      </c>
      <c r="R6">
        <v>38</v>
      </c>
      <c r="S6">
        <v>133</v>
      </c>
      <c r="U6" s="3" t="s">
        <v>26</v>
      </c>
      <c r="V6">
        <v>311</v>
      </c>
      <c r="W6">
        <v>93</v>
      </c>
      <c r="X6">
        <v>97</v>
      </c>
      <c r="Y6">
        <v>501</v>
      </c>
    </row>
    <row r="7" spans="1:25">
      <c r="A7" s="3" t="s">
        <v>57</v>
      </c>
      <c r="B7">
        <v>2500</v>
      </c>
      <c r="D7" s="3">
        <v>9</v>
      </c>
      <c r="E7">
        <v>68</v>
      </c>
      <c r="G7" s="3" t="s">
        <v>45</v>
      </c>
      <c r="H7">
        <v>5</v>
      </c>
      <c r="I7">
        <v>2</v>
      </c>
      <c r="J7">
        <v>5</v>
      </c>
      <c r="K7">
        <v>2</v>
      </c>
      <c r="L7">
        <v>6</v>
      </c>
      <c r="M7">
        <v>2</v>
      </c>
      <c r="N7">
        <v>1</v>
      </c>
      <c r="O7">
        <v>23</v>
      </c>
      <c r="P7">
        <v>22</v>
      </c>
      <c r="Q7">
        <v>18</v>
      </c>
      <c r="R7">
        <v>21</v>
      </c>
      <c r="S7">
        <v>107</v>
      </c>
      <c r="U7" s="3" t="s">
        <v>30</v>
      </c>
      <c r="V7">
        <v>282</v>
      </c>
      <c r="W7">
        <v>99</v>
      </c>
      <c r="X7">
        <v>93</v>
      </c>
      <c r="Y7">
        <v>474</v>
      </c>
    </row>
    <row r="8" spans="1:25">
      <c r="D8" s="3">
        <v>10</v>
      </c>
      <c r="E8">
        <v>76</v>
      </c>
      <c r="G8" s="3" t="s">
        <v>27</v>
      </c>
      <c r="H8">
        <v>4</v>
      </c>
      <c r="I8">
        <v>1</v>
      </c>
      <c r="J8">
        <v>3</v>
      </c>
      <c r="K8">
        <v>2</v>
      </c>
      <c r="L8">
        <v>4</v>
      </c>
      <c r="M8">
        <v>4</v>
      </c>
      <c r="N8">
        <v>5</v>
      </c>
      <c r="O8">
        <v>30</v>
      </c>
      <c r="P8">
        <v>20</v>
      </c>
      <c r="Q8">
        <v>22</v>
      </c>
      <c r="R8">
        <v>32</v>
      </c>
      <c r="S8">
        <v>127</v>
      </c>
      <c r="U8" s="3" t="s">
        <v>20</v>
      </c>
      <c r="V8">
        <v>273</v>
      </c>
      <c r="W8">
        <v>100</v>
      </c>
      <c r="X8">
        <v>99</v>
      </c>
      <c r="Y8">
        <v>472</v>
      </c>
    </row>
    <row r="9" spans="1:25">
      <c r="A9" s="2" t="s">
        <v>56</v>
      </c>
      <c r="B9" t="s">
        <v>58</v>
      </c>
      <c r="D9" s="3">
        <v>11</v>
      </c>
      <c r="E9">
        <v>77</v>
      </c>
      <c r="G9" s="3" t="s">
        <v>52</v>
      </c>
      <c r="H9">
        <v>4</v>
      </c>
      <c r="I9">
        <v>4</v>
      </c>
      <c r="J9">
        <v>5</v>
      </c>
      <c r="L9">
        <v>5</v>
      </c>
      <c r="M9">
        <v>5</v>
      </c>
      <c r="N9">
        <v>3</v>
      </c>
      <c r="O9">
        <v>22</v>
      </c>
      <c r="P9">
        <v>21</v>
      </c>
      <c r="Q9">
        <v>25</v>
      </c>
      <c r="R9">
        <v>22</v>
      </c>
      <c r="S9">
        <v>116</v>
      </c>
      <c r="U9" s="3" t="s">
        <v>14</v>
      </c>
      <c r="V9">
        <v>318</v>
      </c>
      <c r="W9">
        <v>115</v>
      </c>
      <c r="X9">
        <v>113</v>
      </c>
      <c r="Y9">
        <v>546</v>
      </c>
    </row>
    <row r="10" spans="1:25">
      <c r="A10" s="3" t="s">
        <v>41</v>
      </c>
      <c r="B10">
        <v>507</v>
      </c>
      <c r="D10" s="3">
        <v>12</v>
      </c>
      <c r="E10">
        <v>61</v>
      </c>
      <c r="G10" s="3" t="s">
        <v>34</v>
      </c>
      <c r="H10">
        <v>3</v>
      </c>
      <c r="I10">
        <v>8</v>
      </c>
      <c r="J10">
        <v>7</v>
      </c>
      <c r="K10">
        <v>1</v>
      </c>
      <c r="L10">
        <v>2</v>
      </c>
      <c r="M10">
        <v>3</v>
      </c>
      <c r="N10">
        <v>6</v>
      </c>
      <c r="O10">
        <v>27</v>
      </c>
      <c r="P10">
        <v>30</v>
      </c>
      <c r="Q10">
        <v>23</v>
      </c>
      <c r="R10">
        <v>31</v>
      </c>
      <c r="S10">
        <v>141</v>
      </c>
      <c r="U10" s="3" t="s">
        <v>57</v>
      </c>
      <c r="V10">
        <v>1503</v>
      </c>
      <c r="W10">
        <v>510</v>
      </c>
      <c r="X10">
        <v>487</v>
      </c>
      <c r="Y10">
        <v>2500</v>
      </c>
    </row>
    <row r="11" spans="1:25">
      <c r="A11" s="3" t="s">
        <v>26</v>
      </c>
      <c r="B11">
        <v>501</v>
      </c>
      <c r="D11" s="3" t="s">
        <v>28</v>
      </c>
      <c r="E11">
        <v>513</v>
      </c>
      <c r="G11" s="3" t="s">
        <v>46</v>
      </c>
      <c r="H11">
        <v>6</v>
      </c>
      <c r="I11">
        <v>3</v>
      </c>
      <c r="J11">
        <v>4</v>
      </c>
      <c r="K11">
        <v>4</v>
      </c>
      <c r="L11">
        <v>5</v>
      </c>
      <c r="M11">
        <v>3</v>
      </c>
      <c r="N11">
        <v>1</v>
      </c>
      <c r="O11">
        <v>24</v>
      </c>
      <c r="P11">
        <v>21</v>
      </c>
      <c r="Q11">
        <v>29</v>
      </c>
      <c r="R11">
        <v>24</v>
      </c>
      <c r="S11">
        <v>124</v>
      </c>
    </row>
    <row r="12" spans="1:25">
      <c r="A12" s="3" t="s">
        <v>30</v>
      </c>
      <c r="B12">
        <v>474</v>
      </c>
      <c r="D12" s="3" t="s">
        <v>16</v>
      </c>
      <c r="E12">
        <v>478</v>
      </c>
      <c r="G12" s="3" t="s">
        <v>47</v>
      </c>
      <c r="H12">
        <v>2</v>
      </c>
      <c r="I12">
        <v>3</v>
      </c>
      <c r="J12">
        <v>4</v>
      </c>
      <c r="K12">
        <v>3</v>
      </c>
      <c r="L12">
        <v>3</v>
      </c>
      <c r="M12">
        <v>2</v>
      </c>
      <c r="N12">
        <v>1</v>
      </c>
      <c r="O12">
        <v>30</v>
      </c>
      <c r="P12">
        <v>17</v>
      </c>
      <c r="Q12">
        <v>22</v>
      </c>
      <c r="R12">
        <v>29</v>
      </c>
      <c r="S12">
        <v>116</v>
      </c>
    </row>
    <row r="13" spans="1:25">
      <c r="A13" s="3" t="s">
        <v>20</v>
      </c>
      <c r="B13">
        <v>472</v>
      </c>
      <c r="D13" s="3" t="s">
        <v>32</v>
      </c>
      <c r="E13">
        <v>512</v>
      </c>
      <c r="G13" s="3" t="s">
        <v>54</v>
      </c>
      <c r="H13">
        <v>2</v>
      </c>
      <c r="I13">
        <v>3</v>
      </c>
      <c r="J13">
        <v>2</v>
      </c>
      <c r="K13">
        <v>6</v>
      </c>
      <c r="L13">
        <v>5</v>
      </c>
      <c r="M13">
        <v>1</v>
      </c>
      <c r="N13">
        <v>1</v>
      </c>
      <c r="O13">
        <v>30</v>
      </c>
      <c r="P13">
        <v>30</v>
      </c>
      <c r="Q13">
        <v>29</v>
      </c>
      <c r="R13">
        <v>35</v>
      </c>
      <c r="S13">
        <v>144</v>
      </c>
    </row>
    <row r="14" spans="1:25">
      <c r="A14" s="3" t="s">
        <v>14</v>
      </c>
      <c r="B14">
        <v>546</v>
      </c>
      <c r="D14" s="3" t="s">
        <v>60</v>
      </c>
      <c r="G14" s="3" t="s">
        <v>38</v>
      </c>
      <c r="H14">
        <v>5</v>
      </c>
      <c r="I14">
        <v>1</v>
      </c>
      <c r="J14">
        <v>2</v>
      </c>
      <c r="K14">
        <v>1</v>
      </c>
      <c r="L14">
        <v>3</v>
      </c>
      <c r="M14">
        <v>2</v>
      </c>
      <c r="N14">
        <v>5</v>
      </c>
      <c r="O14">
        <v>17</v>
      </c>
      <c r="P14">
        <v>32</v>
      </c>
      <c r="Q14">
        <v>28</v>
      </c>
      <c r="R14">
        <v>13</v>
      </c>
      <c r="S14">
        <v>109</v>
      </c>
    </row>
    <row r="15" spans="1:25">
      <c r="A15" s="3" t="s">
        <v>57</v>
      </c>
      <c r="B15">
        <v>2500</v>
      </c>
      <c r="D15" s="3" t="s">
        <v>57</v>
      </c>
      <c r="E15">
        <v>1990</v>
      </c>
      <c r="G15" s="3" t="s">
        <v>44</v>
      </c>
      <c r="H15">
        <v>1</v>
      </c>
      <c r="I15">
        <v>1</v>
      </c>
      <c r="J15">
        <v>3</v>
      </c>
      <c r="K15">
        <v>6</v>
      </c>
      <c r="L15">
        <v>4</v>
      </c>
      <c r="M15">
        <v>5</v>
      </c>
      <c r="N15">
        <v>2</v>
      </c>
      <c r="O15">
        <v>18</v>
      </c>
      <c r="P15">
        <v>29</v>
      </c>
      <c r="Q15">
        <v>20</v>
      </c>
      <c r="R15">
        <v>28</v>
      </c>
      <c r="S15">
        <v>117</v>
      </c>
    </row>
    <row r="16" spans="1:25">
      <c r="G16" s="3" t="s">
        <v>51</v>
      </c>
      <c r="H16">
        <v>3</v>
      </c>
      <c r="I16">
        <v>4</v>
      </c>
      <c r="K16">
        <v>2</v>
      </c>
      <c r="L16">
        <v>5</v>
      </c>
      <c r="M16">
        <v>4</v>
      </c>
      <c r="N16">
        <v>5</v>
      </c>
      <c r="O16">
        <v>27</v>
      </c>
      <c r="P16">
        <v>15</v>
      </c>
      <c r="Q16">
        <v>26</v>
      </c>
      <c r="R16">
        <v>18</v>
      </c>
      <c r="S16">
        <v>109</v>
      </c>
    </row>
    <row r="17" spans="1:24">
      <c r="A17" s="2" t="s">
        <v>56</v>
      </c>
      <c r="B17" t="s">
        <v>59</v>
      </c>
      <c r="D17" s="2" t="s">
        <v>56</v>
      </c>
      <c r="E17" t="s">
        <v>65</v>
      </c>
      <c r="G17" s="3" t="s">
        <v>50</v>
      </c>
      <c r="H17">
        <v>2</v>
      </c>
      <c r="I17">
        <v>3</v>
      </c>
      <c r="J17">
        <v>3</v>
      </c>
      <c r="K17">
        <v>5</v>
      </c>
      <c r="L17">
        <v>9</v>
      </c>
      <c r="M17">
        <v>5</v>
      </c>
      <c r="N17">
        <v>3</v>
      </c>
      <c r="O17">
        <v>20</v>
      </c>
      <c r="P17">
        <v>22</v>
      </c>
      <c r="Q17">
        <v>32</v>
      </c>
      <c r="R17">
        <v>26</v>
      </c>
      <c r="S17">
        <v>130</v>
      </c>
    </row>
    <row r="18" spans="1:24">
      <c r="A18" s="3" t="s">
        <v>53</v>
      </c>
      <c r="B18">
        <v>121</v>
      </c>
      <c r="D18" s="3" t="s">
        <v>36</v>
      </c>
      <c r="E18">
        <v>216</v>
      </c>
      <c r="G18" s="3" t="s">
        <v>24</v>
      </c>
      <c r="H18">
        <v>4</v>
      </c>
      <c r="I18">
        <v>6</v>
      </c>
      <c r="J18">
        <v>2</v>
      </c>
      <c r="K18">
        <v>2</v>
      </c>
      <c r="L18">
        <v>4</v>
      </c>
      <c r="M18">
        <v>4</v>
      </c>
      <c r="N18">
        <v>3</v>
      </c>
      <c r="O18">
        <v>23</v>
      </c>
      <c r="P18">
        <v>25</v>
      </c>
      <c r="Q18">
        <v>23</v>
      </c>
      <c r="R18">
        <v>25</v>
      </c>
      <c r="S18">
        <v>121</v>
      </c>
    </row>
    <row r="19" spans="1:24">
      <c r="A19" s="3" t="s">
        <v>42</v>
      </c>
      <c r="B19">
        <v>133</v>
      </c>
      <c r="D19" s="3" t="s">
        <v>64</v>
      </c>
      <c r="E19">
        <v>220</v>
      </c>
      <c r="G19" s="3" t="s">
        <v>31</v>
      </c>
      <c r="H19">
        <v>3</v>
      </c>
      <c r="I19">
        <v>3</v>
      </c>
      <c r="J19">
        <v>2</v>
      </c>
      <c r="K19">
        <v>4</v>
      </c>
      <c r="L19">
        <v>3</v>
      </c>
      <c r="M19">
        <v>3</v>
      </c>
      <c r="N19">
        <v>3</v>
      </c>
      <c r="O19">
        <v>32</v>
      </c>
      <c r="P19">
        <v>27</v>
      </c>
      <c r="Q19">
        <v>26</v>
      </c>
      <c r="R19">
        <v>28</v>
      </c>
      <c r="S19">
        <v>134</v>
      </c>
    </row>
    <row r="20" spans="1:24">
      <c r="A20" s="3" t="s">
        <v>45</v>
      </c>
      <c r="B20">
        <v>107</v>
      </c>
      <c r="D20" s="3" t="s">
        <v>33</v>
      </c>
      <c r="E20">
        <v>438</v>
      </c>
      <c r="G20" s="3" t="s">
        <v>15</v>
      </c>
      <c r="H20">
        <v>9</v>
      </c>
      <c r="I20">
        <v>9</v>
      </c>
      <c r="J20">
        <v>3</v>
      </c>
      <c r="K20">
        <v>2</v>
      </c>
      <c r="L20">
        <v>9</v>
      </c>
      <c r="M20">
        <v>4</v>
      </c>
      <c r="N20">
        <v>2</v>
      </c>
      <c r="O20">
        <v>25</v>
      </c>
      <c r="P20">
        <v>28</v>
      </c>
      <c r="Q20">
        <v>42</v>
      </c>
      <c r="R20">
        <v>15</v>
      </c>
      <c r="S20">
        <v>148</v>
      </c>
    </row>
    <row r="21" spans="1:24">
      <c r="A21" s="3" t="s">
        <v>27</v>
      </c>
      <c r="B21">
        <v>127</v>
      </c>
      <c r="D21" s="3" t="s">
        <v>37</v>
      </c>
      <c r="E21">
        <v>403</v>
      </c>
      <c r="G21" s="3" t="s">
        <v>21</v>
      </c>
      <c r="H21">
        <v>6</v>
      </c>
      <c r="I21">
        <v>2</v>
      </c>
      <c r="J21">
        <v>5</v>
      </c>
      <c r="K21">
        <v>1</v>
      </c>
      <c r="L21">
        <v>4</v>
      </c>
      <c r="M21">
        <v>3</v>
      </c>
      <c r="N21">
        <v>4</v>
      </c>
      <c r="O21">
        <v>21</v>
      </c>
      <c r="P21">
        <v>28</v>
      </c>
      <c r="Q21">
        <v>17</v>
      </c>
      <c r="R21">
        <v>21</v>
      </c>
      <c r="S21">
        <v>112</v>
      </c>
    </row>
    <row r="22" spans="1:24">
      <c r="A22" s="3" t="s">
        <v>52</v>
      </c>
      <c r="B22">
        <v>116</v>
      </c>
      <c r="D22" s="3" t="s">
        <v>43</v>
      </c>
      <c r="E22">
        <v>417</v>
      </c>
      <c r="G22" s="3" t="s">
        <v>39</v>
      </c>
      <c r="H22">
        <v>4</v>
      </c>
      <c r="I22">
        <v>3</v>
      </c>
      <c r="J22">
        <v>1</v>
      </c>
      <c r="K22">
        <v>6</v>
      </c>
      <c r="L22">
        <v>4</v>
      </c>
      <c r="M22">
        <v>1</v>
      </c>
      <c r="N22">
        <v>2</v>
      </c>
      <c r="O22">
        <v>36</v>
      </c>
      <c r="P22">
        <v>25</v>
      </c>
      <c r="Q22">
        <v>26</v>
      </c>
      <c r="R22">
        <v>29</v>
      </c>
      <c r="S22">
        <v>137</v>
      </c>
      <c r="U22" s="2" t="s">
        <v>56</v>
      </c>
      <c r="V22" t="s">
        <v>81</v>
      </c>
      <c r="W22" t="s">
        <v>86</v>
      </c>
      <c r="X22" t="s">
        <v>87</v>
      </c>
    </row>
    <row r="23" spans="1:24">
      <c r="A23" s="3" t="s">
        <v>34</v>
      </c>
      <c r="B23">
        <v>141</v>
      </c>
      <c r="D23" s="3" t="s">
        <v>25</v>
      </c>
      <c r="E23">
        <v>418</v>
      </c>
      <c r="G23" s="3" t="s">
        <v>48</v>
      </c>
      <c r="H23">
        <v>3</v>
      </c>
      <c r="I23">
        <v>4</v>
      </c>
      <c r="J23">
        <v>3</v>
      </c>
      <c r="K23">
        <v>1</v>
      </c>
      <c r="L23">
        <v>1</v>
      </c>
      <c r="M23">
        <v>3</v>
      </c>
      <c r="N23">
        <v>4</v>
      </c>
      <c r="O23">
        <v>21</v>
      </c>
      <c r="P23">
        <v>23</v>
      </c>
      <c r="Q23">
        <v>28</v>
      </c>
      <c r="R23">
        <v>23</v>
      </c>
      <c r="S23">
        <v>114</v>
      </c>
      <c r="U23" s="3" t="s">
        <v>82</v>
      </c>
      <c r="V23">
        <v>1503</v>
      </c>
      <c r="W23">
        <v>406379.4499999999</v>
      </c>
      <c r="X23">
        <v>270.37887558216892</v>
      </c>
    </row>
    <row r="24" spans="1:24">
      <c r="A24" s="3" t="s">
        <v>46</v>
      </c>
      <c r="B24">
        <v>124</v>
      </c>
      <c r="D24" s="3" t="s">
        <v>29</v>
      </c>
      <c r="E24">
        <v>388</v>
      </c>
      <c r="G24" s="3" t="s">
        <v>49</v>
      </c>
      <c r="H24">
        <v>2</v>
      </c>
      <c r="I24">
        <v>5</v>
      </c>
      <c r="J24">
        <v>3</v>
      </c>
      <c r="K24">
        <v>3</v>
      </c>
      <c r="L24">
        <v>4</v>
      </c>
      <c r="M24">
        <v>2</v>
      </c>
      <c r="N24">
        <v>4</v>
      </c>
      <c r="O24">
        <v>27</v>
      </c>
      <c r="P24">
        <v>30</v>
      </c>
      <c r="Q24">
        <v>30</v>
      </c>
      <c r="R24">
        <v>30</v>
      </c>
      <c r="S24">
        <v>140</v>
      </c>
      <c r="U24" s="3" t="s">
        <v>83</v>
      </c>
      <c r="V24">
        <v>510</v>
      </c>
      <c r="W24">
        <v>157717.70000000004</v>
      </c>
      <c r="X24">
        <v>309.2503921568628</v>
      </c>
    </row>
    <row r="25" spans="1:24">
      <c r="A25" s="3" t="s">
        <v>47</v>
      </c>
      <c r="B25">
        <v>116</v>
      </c>
      <c r="D25" s="3" t="s">
        <v>57</v>
      </c>
      <c r="E25">
        <v>2500</v>
      </c>
      <c r="G25" s="3" t="s">
        <v>57</v>
      </c>
      <c r="H25">
        <v>76</v>
      </c>
      <c r="I25">
        <v>77</v>
      </c>
      <c r="J25">
        <v>61</v>
      </c>
      <c r="K25">
        <v>59</v>
      </c>
      <c r="L25">
        <v>86</v>
      </c>
      <c r="M25">
        <v>60</v>
      </c>
      <c r="N25">
        <v>68</v>
      </c>
      <c r="O25">
        <v>513</v>
      </c>
      <c r="P25">
        <v>478</v>
      </c>
      <c r="Q25">
        <v>510</v>
      </c>
      <c r="R25">
        <v>512</v>
      </c>
      <c r="S25">
        <v>2500</v>
      </c>
      <c r="U25" s="3" t="s">
        <v>84</v>
      </c>
      <c r="V25">
        <v>487</v>
      </c>
      <c r="W25">
        <v>123087.13999999998</v>
      </c>
      <c r="X25">
        <v>252.74566735112933</v>
      </c>
    </row>
    <row r="26" spans="1:24">
      <c r="A26" s="3" t="s">
        <v>54</v>
      </c>
      <c r="B26">
        <v>144</v>
      </c>
      <c r="U26" s="3" t="s">
        <v>57</v>
      </c>
      <c r="V26">
        <v>2500</v>
      </c>
      <c r="W26">
        <v>687184.28999999969</v>
      </c>
      <c r="X26">
        <v>274.87371599999989</v>
      </c>
    </row>
    <row r="27" spans="1:24">
      <c r="A27" s="3" t="s">
        <v>38</v>
      </c>
      <c r="B27">
        <v>109</v>
      </c>
      <c r="D27" s="2" t="s">
        <v>56</v>
      </c>
      <c r="E27" t="s">
        <v>63</v>
      </c>
    </row>
    <row r="28" spans="1:24">
      <c r="A28" s="3" t="s">
        <v>44</v>
      </c>
      <c r="B28">
        <v>117</v>
      </c>
      <c r="D28" s="3">
        <v>-1</v>
      </c>
      <c r="E28">
        <v>205</v>
      </c>
    </row>
    <row r="29" spans="1:24">
      <c r="A29" s="3" t="s">
        <v>51</v>
      </c>
      <c r="B29">
        <v>109</v>
      </c>
      <c r="D29" s="3">
        <v>0</v>
      </c>
      <c r="E29">
        <v>224</v>
      </c>
    </row>
    <row r="30" spans="1:24">
      <c r="A30" s="3" t="s">
        <v>50</v>
      </c>
      <c r="B30">
        <v>130</v>
      </c>
      <c r="D30" s="3">
        <v>1</v>
      </c>
      <c r="E30">
        <v>203</v>
      </c>
    </row>
    <row r="31" spans="1:24">
      <c r="A31" s="3" t="s">
        <v>24</v>
      </c>
      <c r="B31">
        <v>121</v>
      </c>
      <c r="D31" s="3">
        <v>2</v>
      </c>
      <c r="E31">
        <v>234</v>
      </c>
    </row>
    <row r="32" spans="1:24">
      <c r="A32" s="3" t="s">
        <v>31</v>
      </c>
      <c r="B32">
        <v>134</v>
      </c>
      <c r="D32" s="3">
        <v>3</v>
      </c>
      <c r="E32">
        <v>187</v>
      </c>
    </row>
    <row r="33" spans="1:5">
      <c r="A33" s="3" t="s">
        <v>15</v>
      </c>
      <c r="B33">
        <v>148</v>
      </c>
      <c r="D33" s="3">
        <v>4</v>
      </c>
      <c r="E33">
        <v>212</v>
      </c>
    </row>
    <row r="34" spans="1:5">
      <c r="A34" s="3" t="s">
        <v>21</v>
      </c>
      <c r="B34">
        <v>112</v>
      </c>
      <c r="D34" s="3" t="s">
        <v>60</v>
      </c>
    </row>
    <row r="35" spans="1:5">
      <c r="A35" s="3" t="s">
        <v>39</v>
      </c>
      <c r="B35">
        <v>137</v>
      </c>
      <c r="D35" s="3" t="s">
        <v>57</v>
      </c>
      <c r="E35">
        <v>1265</v>
      </c>
    </row>
    <row r="36" spans="1:5">
      <c r="A36" s="3" t="s">
        <v>48</v>
      </c>
      <c r="B36">
        <v>114</v>
      </c>
    </row>
    <row r="37" spans="1:5">
      <c r="A37" s="3" t="s">
        <v>49</v>
      </c>
      <c r="B37">
        <v>140</v>
      </c>
    </row>
    <row r="38" spans="1:5">
      <c r="A38" s="3" t="s">
        <v>57</v>
      </c>
      <c r="B38">
        <v>2500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F3D45-8752-4DEB-976F-F1241ECDBDE6}">
  <dimension ref="A1:AD2501"/>
  <sheetViews>
    <sheetView topLeftCell="E1" workbookViewId="0">
      <selection activeCell="AC14" sqref="AC14"/>
    </sheetView>
  </sheetViews>
  <sheetFormatPr defaultRowHeight="14.4"/>
  <cols>
    <col min="1" max="1" width="14.88671875" customWidth="1"/>
    <col min="2" max="2" width="25.44140625" customWidth="1"/>
    <col min="3" max="3" width="27.33203125" customWidth="1"/>
    <col min="4" max="4" width="24.21875" customWidth="1"/>
    <col min="5" max="5" width="8.88671875" style="3"/>
    <col min="6" max="6" width="15.6640625" customWidth="1"/>
    <col min="7" max="7" width="15.33203125" customWidth="1"/>
    <col min="8" max="8" width="19.33203125" customWidth="1"/>
    <col min="9" max="9" width="19.5546875" customWidth="1"/>
    <col min="10" max="10" width="21.77734375" customWidth="1"/>
    <col min="11" max="11" width="19.109375" customWidth="1"/>
    <col min="12" max="12" width="20.88671875" customWidth="1"/>
    <col min="13" max="14" width="18.21875" customWidth="1"/>
    <col min="15" max="15" width="22.6640625" customWidth="1"/>
    <col min="16" max="16" width="26.44140625" customWidth="1"/>
    <col min="17" max="17" width="22.6640625" customWidth="1"/>
    <col min="18" max="18" width="14.88671875" style="1" customWidth="1"/>
    <col min="19" max="19" width="14.88671875" customWidth="1"/>
    <col min="20" max="20" width="18.44140625" style="4" customWidth="1"/>
    <col min="21" max="21" width="18.44140625" customWidth="1"/>
    <col min="22" max="22" width="18.21875" customWidth="1"/>
    <col min="23" max="24" width="18.44140625" customWidth="1"/>
    <col min="25" max="25" width="13.77734375" customWidth="1"/>
    <col min="26" max="26" width="16.44140625" customWidth="1"/>
    <col min="27" max="27" width="16.6640625" customWidth="1"/>
    <col min="29" max="29" width="31.109375" customWidth="1"/>
    <col min="30" max="30" width="17.77734375" customWidth="1"/>
    <col min="31" max="31" width="14.44140625" customWidth="1"/>
  </cols>
  <sheetData>
    <row r="1" spans="1:30">
      <c r="A1" t="s">
        <v>0</v>
      </c>
      <c r="B1" t="s">
        <v>1</v>
      </c>
      <c r="C1" t="s">
        <v>2</v>
      </c>
      <c r="D1" t="s">
        <v>3</v>
      </c>
      <c r="E1" s="3" t="s">
        <v>4</v>
      </c>
      <c r="F1" t="s">
        <v>70</v>
      </c>
      <c r="G1" t="s">
        <v>71</v>
      </c>
      <c r="H1" t="s">
        <v>88</v>
      </c>
      <c r="I1" t="s">
        <v>5</v>
      </c>
      <c r="J1" t="s">
        <v>66</v>
      </c>
      <c r="K1" t="s">
        <v>6</v>
      </c>
      <c r="L1" t="s">
        <v>7</v>
      </c>
      <c r="M1" t="s">
        <v>69</v>
      </c>
      <c r="N1" t="s">
        <v>92</v>
      </c>
      <c r="O1" t="s">
        <v>8</v>
      </c>
      <c r="P1" t="s">
        <v>90</v>
      </c>
      <c r="Q1" t="s">
        <v>91</v>
      </c>
      <c r="R1" t="s">
        <v>93</v>
      </c>
      <c r="S1" s="1" t="s">
        <v>9</v>
      </c>
      <c r="T1" s="4" t="s">
        <v>67</v>
      </c>
      <c r="U1" t="s">
        <v>89</v>
      </c>
      <c r="V1" t="s">
        <v>10</v>
      </c>
      <c r="W1" t="s">
        <v>11</v>
      </c>
      <c r="X1" t="s">
        <v>62</v>
      </c>
      <c r="Y1" t="s">
        <v>12</v>
      </c>
      <c r="Z1" t="s">
        <v>68</v>
      </c>
      <c r="AA1" t="s">
        <v>94</v>
      </c>
      <c r="AC1" s="15" t="s">
        <v>158</v>
      </c>
      <c r="AD1" s="15" t="s">
        <v>162</v>
      </c>
    </row>
    <row r="2" spans="1:30">
      <c r="A2">
        <v>2000</v>
      </c>
      <c r="B2" t="s">
        <v>13</v>
      </c>
      <c r="C2" t="s">
        <v>14</v>
      </c>
      <c r="D2" t="s">
        <v>15</v>
      </c>
      <c r="E2" s="3" t="s">
        <v>16</v>
      </c>
      <c r="F2" t="str">
        <f t="shared" ref="F2:F65" si="0">_xlfn.IFS(ISBLANK(Size),"Missing",ISNUMBER(Size),"Number",ISTEXT(Size),"Alphabet")</f>
        <v>Alphabet</v>
      </c>
      <c r="G2" t="str">
        <f t="shared" ref="G2:G65" si="1">IF(Size_Type ="Missing","Unknown",TRIM(Size))</f>
        <v>M</v>
      </c>
      <c r="H2" t="str">
        <f t="shared" ref="H2:H65" si="2">IF(Size_Verification="Unknown","No","Yes")</f>
        <v>Yes</v>
      </c>
      <c r="J2" t="str">
        <f>_xlfn.IFS(Units_Sold&lt;0,"Check Return/Refund",Units_Sold=" ",Invalid,Units_Sold=0,"Available",Units_Sold&gt;0,"Sold")</f>
        <v>Available</v>
      </c>
      <c r="L2">
        <v>0.47</v>
      </c>
      <c r="M2" t="str">
        <f t="shared" ref="M2:M65" si="3">IF(OR(Discount_Applied="",Discount_Applied&gt;1,Discount_Applied&lt;0),"Invalid","Valid")</f>
        <v>Valid</v>
      </c>
      <c r="N2" t="str">
        <f>IF(PC_NikeSales[[#This Row],[Discount_Verification]]="Valid","Include","Exclude")</f>
        <v>Include</v>
      </c>
      <c r="O2">
        <v>0</v>
      </c>
      <c r="P2" t="str">
        <f t="shared" ref="P2:P65" si="4">IF(AND(Units_Sold&lt;&gt;"",MRP&lt;&gt;"",Discount_Applied&lt;1),Units_Sold*MRP*(1-Discount_Applied),"Insufficient Data")</f>
        <v>Insufficient Data</v>
      </c>
      <c r="Q2" t="str">
        <f t="shared" ref="Q2:Q65" si="5">_xlfn.IFS(Rev_Recalc="Insufficient Data","Missing Information",Rev_Recalc&lt;0,"Negative Revenue",Rev_Recalc=0,"No Recorded Revenue",Rev_Recalc&gt;0,"Valid Revenue")</f>
        <v>Missing Information</v>
      </c>
      <c r="R2" t="str">
        <f>IF(PC_NikeSales[[#This Row],[Rev_Verify]]="Valid Revenue","Include","Exclude")</f>
        <v>Exclude</v>
      </c>
      <c r="S2" s="1">
        <v>45360</v>
      </c>
      <c r="T2" s="5">
        <f t="shared" ref="T2:T65" si="6">IF(ISBLANK(Order_Date),"Missing Date",Order_Date)</f>
        <v>45360</v>
      </c>
      <c r="U2" s="1" t="str">
        <f t="shared" ref="U2:U65" si="7">IF(ISBLANK(Order_Date),"No","Yes")</f>
        <v>Yes</v>
      </c>
      <c r="V2" t="s">
        <v>17</v>
      </c>
      <c r="W2" t="s">
        <v>18</v>
      </c>
      <c r="X2" t="str">
        <f t="shared" ref="X2:X65" si="8">PROPER(Region)</f>
        <v>Bengaluru</v>
      </c>
      <c r="Y2">
        <v>-770.45</v>
      </c>
      <c r="Z2" t="str">
        <f>IF(PC_NikeSales[[#This Row],[Profit]]&lt;0,"Loss Making Sales",IF(PC_NikeSales[[#This Row],[Profit]]=0,"No Recorded Profit",IF(PC_NikeSales[[#This Row],[Profit]]&gt;PC_NikeSales[Rev_Recalc],"Invalid Profit", "Valid Profit")))</f>
        <v>Loss Making Sales</v>
      </c>
      <c r="AA2" t="str">
        <f>IF(PC_NikeSales[[#This Row],[Profit_Status]]="Valid Profit","Include","Exclude")</f>
        <v>Exclude</v>
      </c>
      <c r="AC2" t="s">
        <v>159</v>
      </c>
      <c r="AD2">
        <f>(COUNTIF(Rev_Recalc,"Insufficient Data")/2500)*100</f>
        <v>76.44</v>
      </c>
    </row>
    <row r="3" spans="1:30">
      <c r="A3">
        <v>2001</v>
      </c>
      <c r="B3" t="s">
        <v>19</v>
      </c>
      <c r="C3" t="s">
        <v>20</v>
      </c>
      <c r="D3" t="s">
        <v>21</v>
      </c>
      <c r="E3" s="3" t="s">
        <v>16</v>
      </c>
      <c r="F3" t="str">
        <f t="shared" si="0"/>
        <v>Alphabet</v>
      </c>
      <c r="G3" t="str">
        <f t="shared" si="1"/>
        <v>M</v>
      </c>
      <c r="H3" t="str">
        <f t="shared" si="2"/>
        <v>Yes</v>
      </c>
      <c r="I3">
        <v>3</v>
      </c>
      <c r="J3" t="str">
        <f>_xlfn.IFS(Units_Sold&lt;0,"Check Return/Refund",Units_Sold=" ",Invalid,Units_Sold=0,"Available",Units_Sold&gt;0,"Sold")</f>
        <v>Sold</v>
      </c>
      <c r="K3">
        <v>4957.93</v>
      </c>
      <c r="M3" t="str">
        <f t="shared" si="3"/>
        <v>Invalid</v>
      </c>
      <c r="N3" t="str">
        <f>IF(PC_NikeSales[[#This Row],[Discount_Verification]]="Valid","Include","Exclude")</f>
        <v>Exclude</v>
      </c>
      <c r="O3">
        <v>0</v>
      </c>
      <c r="P3">
        <f t="shared" si="4"/>
        <v>14873.79</v>
      </c>
      <c r="Q3" t="str">
        <f t="shared" si="5"/>
        <v>Valid Revenue</v>
      </c>
      <c r="R3" t="str">
        <f>IF(PC_NikeSales[[#This Row],[Rev_Verify]]="Valid Revenue","Include","Exclude")</f>
        <v>Include</v>
      </c>
      <c r="S3" s="1">
        <v>45482</v>
      </c>
      <c r="T3" s="5">
        <f t="shared" si="6"/>
        <v>45482</v>
      </c>
      <c r="U3" s="1" t="str">
        <f t="shared" si="7"/>
        <v>Yes</v>
      </c>
      <c r="V3" t="s">
        <v>22</v>
      </c>
      <c r="W3" t="s">
        <v>37</v>
      </c>
      <c r="X3" t="str">
        <f t="shared" si="8"/>
        <v>Hyderabad</v>
      </c>
      <c r="Y3">
        <v>-112.53</v>
      </c>
      <c r="Z3" t="str">
        <f>IF(PC_NikeSales[[#This Row],[Profit]]&lt;0,"Loss Making Sales",IF(PC_NikeSales[[#This Row],[Profit]]=0,"No Recorded Profit",IF(PC_NikeSales[[#This Row],[Profit]]&gt;PC_NikeSales[Rev_Recalc],"Invalid Profit", "Valid Profit")))</f>
        <v>Loss Making Sales</v>
      </c>
      <c r="AA3" t="str">
        <f>IF(PC_NikeSales[[#This Row],[Profit_Status]]="Valid Profit","Include","Exclude")</f>
        <v>Exclude</v>
      </c>
      <c r="AC3" t="s">
        <v>166</v>
      </c>
      <c r="AD3">
        <f>(COUNTIF(Z:Z, "Invalid Profit")/ROWS(Order_ID))*100</f>
        <v>12.2</v>
      </c>
    </row>
    <row r="4" spans="1:30">
      <c r="A4">
        <v>2002</v>
      </c>
      <c r="B4" t="s">
        <v>19</v>
      </c>
      <c r="C4" t="s">
        <v>20</v>
      </c>
      <c r="D4" t="s">
        <v>24</v>
      </c>
      <c r="E4" s="3" t="s">
        <v>16</v>
      </c>
      <c r="F4" t="str">
        <f t="shared" si="0"/>
        <v>Alphabet</v>
      </c>
      <c r="G4" t="str">
        <f t="shared" si="1"/>
        <v>M</v>
      </c>
      <c r="H4" t="str">
        <f t="shared" si="2"/>
        <v>Yes</v>
      </c>
      <c r="I4">
        <v>4</v>
      </c>
      <c r="J4" t="str">
        <f>_xlfn.IFS(Units_Sold&lt;0,"Check Return/Refund",Units_Sold=" ",Invalid,Units_Sold=0,"Available",Units_Sold&gt;0,"Sold")</f>
        <v>Sold</v>
      </c>
      <c r="M4" t="str">
        <f t="shared" si="3"/>
        <v>Invalid</v>
      </c>
      <c r="N4" t="str">
        <f>IF(PC_NikeSales[[#This Row],[Discount_Verification]]="Valid","Include","Exclude")</f>
        <v>Exclude</v>
      </c>
      <c r="O4">
        <v>0</v>
      </c>
      <c r="P4" t="str">
        <f t="shared" si="4"/>
        <v>Insufficient Data</v>
      </c>
      <c r="Q4" t="str">
        <f t="shared" si="5"/>
        <v>Missing Information</v>
      </c>
      <c r="R4" t="str">
        <f>IF(PC_NikeSales[[#This Row],[Rev_Verify]]="Valid Revenue","Include","Exclude")</f>
        <v>Exclude</v>
      </c>
      <c r="S4" s="1"/>
      <c r="T4" s="5" t="str">
        <f t="shared" si="6"/>
        <v>Missing Date</v>
      </c>
      <c r="U4" s="1" t="str">
        <f t="shared" si="7"/>
        <v>No</v>
      </c>
      <c r="V4" t="s">
        <v>22</v>
      </c>
      <c r="W4" t="s">
        <v>25</v>
      </c>
      <c r="X4" t="str">
        <f t="shared" si="8"/>
        <v>Mumbai</v>
      </c>
      <c r="Y4">
        <v>3337.34</v>
      </c>
      <c r="Z4" t="str">
        <f>IF(PC_NikeSales[[#This Row],[Profit]]&lt;0,"Loss Making Sales",IF(PC_NikeSales[[#This Row],[Profit]]=0,"No Recorded Profit",IF($Y2&gt;$P2,"Invalid Profit", "Valid Profit")))</f>
        <v>Valid Profit</v>
      </c>
      <c r="AA4" t="str">
        <f>IF(PC_NikeSales[[#This Row],[Profit_Status]]="Valid Profit","Include","Exclude")</f>
        <v>Include</v>
      </c>
      <c r="AC4" t="s">
        <v>160</v>
      </c>
      <c r="AD4">
        <f>(COUNTIF(Profit_Status,"Loss Making Sales")/2500)*100</f>
        <v>23.119999999999997</v>
      </c>
    </row>
    <row r="5" spans="1:30">
      <c r="A5">
        <v>2003</v>
      </c>
      <c r="B5" t="s">
        <v>13</v>
      </c>
      <c r="C5" t="s">
        <v>26</v>
      </c>
      <c r="D5" t="s">
        <v>27</v>
      </c>
      <c r="E5" s="3" t="s">
        <v>28</v>
      </c>
      <c r="F5" t="str">
        <f t="shared" si="0"/>
        <v>Alphabet</v>
      </c>
      <c r="G5" t="str">
        <f t="shared" si="1"/>
        <v>L</v>
      </c>
      <c r="H5" t="str">
        <f t="shared" si="2"/>
        <v>Yes</v>
      </c>
      <c r="J5" t="str">
        <f>_xlfn.IFS(Units_Sold&lt;0,"Check Return/Refund",Units_Sold=" ",Invalid,Units_Sold=0,"Available",Units_Sold&gt;0,"Sold")</f>
        <v>Available</v>
      </c>
      <c r="K5">
        <v>9673.57</v>
      </c>
      <c r="M5" t="str">
        <f t="shared" si="3"/>
        <v>Invalid</v>
      </c>
      <c r="N5" t="str">
        <f>IF(PC_NikeSales[[#This Row],[Discount_Verification]]="Valid","Include","Exclude")</f>
        <v>Exclude</v>
      </c>
      <c r="O5">
        <v>0</v>
      </c>
      <c r="P5" t="str">
        <f t="shared" si="4"/>
        <v>Insufficient Data</v>
      </c>
      <c r="Q5" t="str">
        <f t="shared" si="5"/>
        <v>Missing Information</v>
      </c>
      <c r="R5" t="str">
        <f>IF(PC_NikeSales[[#This Row],[Rev_Verify]]="Valid Revenue","Include","Exclude")</f>
        <v>Exclude</v>
      </c>
      <c r="S5" s="1">
        <v>45569</v>
      </c>
      <c r="T5" s="5">
        <f t="shared" si="6"/>
        <v>45569</v>
      </c>
      <c r="U5" s="1" t="str">
        <f t="shared" si="7"/>
        <v>Yes</v>
      </c>
      <c r="V5" t="s">
        <v>17</v>
      </c>
      <c r="W5" t="s">
        <v>29</v>
      </c>
      <c r="X5" t="str">
        <f t="shared" si="8"/>
        <v>Pune</v>
      </c>
      <c r="Y5">
        <v>3376.85</v>
      </c>
      <c r="Z5" t="str">
        <f>IF(PC_NikeSales[[#This Row],[Profit]]&lt;0,"Loss Making Sales",IF(PC_NikeSales[[#This Row],[Profit]]=0,"No Recorded Profit",IF($Y3&gt;$P3,"Invalid Profit", "Valid Profit")))</f>
        <v>Valid Profit</v>
      </c>
      <c r="AA5" t="str">
        <f>IF(PC_NikeSales[[#This Row],[Profit_Status]]="Valid Profit","Include","Exclude")</f>
        <v>Include</v>
      </c>
      <c r="AC5" t="s">
        <v>156</v>
      </c>
      <c r="AD5">
        <f>(COUNTIF(Size_Type,"Missing")/2500)*100</f>
        <v>20.399999999999999</v>
      </c>
    </row>
    <row r="6" spans="1:30">
      <c r="A6">
        <v>2004</v>
      </c>
      <c r="B6" t="s">
        <v>13</v>
      </c>
      <c r="C6" t="s">
        <v>30</v>
      </c>
      <c r="D6" t="s">
        <v>31</v>
      </c>
      <c r="E6" s="3" t="s">
        <v>32</v>
      </c>
      <c r="F6" t="str">
        <f t="shared" si="0"/>
        <v>Alphabet</v>
      </c>
      <c r="G6" t="str">
        <f t="shared" si="1"/>
        <v>XL</v>
      </c>
      <c r="H6" t="str">
        <f t="shared" si="2"/>
        <v>Yes</v>
      </c>
      <c r="J6" t="str">
        <f>_xlfn.IFS(Units_Sold&lt;0,"Check Return/Refund",Units_Sold=" ",Invalid,Units_Sold=0,"Available",Units_Sold&gt;0,"Sold")</f>
        <v>Available</v>
      </c>
      <c r="M6" t="str">
        <f t="shared" si="3"/>
        <v>Invalid</v>
      </c>
      <c r="N6" t="str">
        <f>IF(PC_NikeSales[[#This Row],[Discount_Verification]]="Valid","Include","Exclude")</f>
        <v>Exclude</v>
      </c>
      <c r="O6">
        <v>0</v>
      </c>
      <c r="P6" t="str">
        <f t="shared" si="4"/>
        <v>Insufficient Data</v>
      </c>
      <c r="Q6" t="str">
        <f t="shared" si="5"/>
        <v>Missing Information</v>
      </c>
      <c r="R6" t="str">
        <f>IF(PC_NikeSales[[#This Row],[Rev_Verify]]="Valid Revenue","Include","Exclude")</f>
        <v>Exclude</v>
      </c>
      <c r="S6" s="1">
        <v>45547</v>
      </c>
      <c r="T6" s="5">
        <f t="shared" si="6"/>
        <v>45547</v>
      </c>
      <c r="U6" s="1" t="str">
        <f t="shared" si="7"/>
        <v>Yes</v>
      </c>
      <c r="V6" t="s">
        <v>22</v>
      </c>
      <c r="W6" t="s">
        <v>33</v>
      </c>
      <c r="X6" t="str">
        <f t="shared" si="8"/>
        <v>Delhi</v>
      </c>
      <c r="Y6">
        <v>187.89</v>
      </c>
      <c r="Z6" t="str">
        <f>IF(PC_NikeSales[[#This Row],[Profit]]&lt;0,"Loss Making Sales",IF(PC_NikeSales[[#This Row],[Profit]]=0,"No Recorded Profit",IF($Y4&gt;$P4,"Invalid Profit", "Valid Profit")))</f>
        <v>Valid Profit</v>
      </c>
      <c r="AA6" t="str">
        <f>IF(PC_NikeSales[[#This Row],[Profit_Status]]="Valid Profit","Include","Exclude")</f>
        <v>Include</v>
      </c>
      <c r="AC6" t="s">
        <v>157</v>
      </c>
      <c r="AD6">
        <f>(COUNTIF(OD_Status,"Missing Date")/2500)*100</f>
        <v>24.64</v>
      </c>
    </row>
    <row r="7" spans="1:30">
      <c r="A7">
        <v>2005</v>
      </c>
      <c r="B7" t="s">
        <v>19</v>
      </c>
      <c r="C7" t="s">
        <v>14</v>
      </c>
      <c r="D7" t="s">
        <v>34</v>
      </c>
      <c r="E7" s="3" t="s">
        <v>16</v>
      </c>
      <c r="F7" t="str">
        <f t="shared" si="0"/>
        <v>Alphabet</v>
      </c>
      <c r="G7" t="str">
        <f t="shared" si="1"/>
        <v>M</v>
      </c>
      <c r="H7" t="str">
        <f t="shared" si="2"/>
        <v>Yes</v>
      </c>
      <c r="I7">
        <v>1</v>
      </c>
      <c r="J7" t="str">
        <f>_xlfn.IFS(Units_Sold&lt;0,"Check Return/Refund",Units_Sold=" ",Invalid,Units_Sold=0,"Available",Units_Sold&gt;0,"Sold")</f>
        <v>Sold</v>
      </c>
      <c r="K7">
        <v>7363.96</v>
      </c>
      <c r="M7" t="str">
        <f t="shared" si="3"/>
        <v>Invalid</v>
      </c>
      <c r="N7" t="str">
        <f>IF(PC_NikeSales[[#This Row],[Discount_Verification]]="Valid","Include","Exclude")</f>
        <v>Exclude</v>
      </c>
      <c r="O7">
        <v>0</v>
      </c>
      <c r="P7">
        <f t="shared" si="4"/>
        <v>7363.96</v>
      </c>
      <c r="Q7" t="str">
        <f t="shared" si="5"/>
        <v>Valid Revenue</v>
      </c>
      <c r="R7" t="str">
        <f>IF(PC_NikeSales[[#This Row],[Rev_Verify]]="Valid Revenue","Include","Exclude")</f>
        <v>Include</v>
      </c>
      <c r="S7" s="1"/>
      <c r="T7" s="5" t="str">
        <f t="shared" si="6"/>
        <v>Missing Date</v>
      </c>
      <c r="U7" s="1" t="str">
        <f t="shared" si="7"/>
        <v>No</v>
      </c>
      <c r="V7" t="s">
        <v>22</v>
      </c>
      <c r="W7" t="s">
        <v>33</v>
      </c>
      <c r="X7" t="str">
        <f t="shared" si="8"/>
        <v>Delhi</v>
      </c>
      <c r="Y7">
        <v>1415.98</v>
      </c>
      <c r="Z7" t="str">
        <f>IF(PC_NikeSales[[#This Row],[Profit]]&lt;0,"Loss Making Sales",IF(PC_NikeSales[[#This Row],[Profit]]=0,"No Recorded Profit",IF($Y5&gt;$P5,"Invalid Profit", "Valid Profit")))</f>
        <v>Valid Profit</v>
      </c>
      <c r="AA7" t="str">
        <f>IF(PC_NikeSales[[#This Row],[Profit_Status]]="Valid Profit","Include","Exclude")</f>
        <v>Include</v>
      </c>
      <c r="AC7" t="s">
        <v>165</v>
      </c>
      <c r="AD7">
        <f>(COUNTIF(M:M,"Invalid")/ROWS(Order_ID))*100</f>
        <v>73.92</v>
      </c>
    </row>
    <row r="8" spans="1:30">
      <c r="A8">
        <v>2006</v>
      </c>
      <c r="B8" t="s">
        <v>35</v>
      </c>
      <c r="C8" t="s">
        <v>14</v>
      </c>
      <c r="D8" t="s">
        <v>15</v>
      </c>
      <c r="E8" s="3" t="s">
        <v>16</v>
      </c>
      <c r="F8" t="str">
        <f t="shared" si="0"/>
        <v>Alphabet</v>
      </c>
      <c r="G8" t="str">
        <f t="shared" si="1"/>
        <v>M</v>
      </c>
      <c r="H8" t="str">
        <f t="shared" si="2"/>
        <v>Yes</v>
      </c>
      <c r="J8" t="str">
        <f>_xlfn.IFS(Units_Sold&lt;0,"Check Return/Refund",Units_Sold=" ",Invalid,Units_Sold=0,"Available",Units_Sold&gt;0,"Sold")</f>
        <v>Available</v>
      </c>
      <c r="K8">
        <v>6819.78</v>
      </c>
      <c r="M8" t="str">
        <f t="shared" si="3"/>
        <v>Invalid</v>
      </c>
      <c r="N8" t="str">
        <f>IF(PC_NikeSales[[#This Row],[Discount_Verification]]="Valid","Include","Exclude")</f>
        <v>Exclude</v>
      </c>
      <c r="O8">
        <v>0</v>
      </c>
      <c r="P8" t="str">
        <f t="shared" si="4"/>
        <v>Insufficient Data</v>
      </c>
      <c r="Q8" t="str">
        <f t="shared" si="5"/>
        <v>Missing Information</v>
      </c>
      <c r="R8" t="str">
        <f>IF(PC_NikeSales[[#This Row],[Rev_Verify]]="Valid Revenue","Include","Exclude")</f>
        <v>Exclude</v>
      </c>
      <c r="S8" s="1">
        <v>45812</v>
      </c>
      <c r="T8" s="5">
        <f t="shared" si="6"/>
        <v>45812</v>
      </c>
      <c r="U8" s="1" t="str">
        <f t="shared" si="7"/>
        <v>Yes</v>
      </c>
      <c r="V8" t="s">
        <v>17</v>
      </c>
      <c r="W8" t="s">
        <v>36</v>
      </c>
      <c r="X8" t="str">
        <f t="shared" si="8"/>
        <v>Bangalore</v>
      </c>
      <c r="Y8">
        <v>1802.09</v>
      </c>
      <c r="Z8" t="str">
        <f>IF(PC_NikeSales[[#This Row],[Profit]]&lt;0,"Loss Making Sales",IF(PC_NikeSales[[#This Row],[Profit]]=0,"No Recorded Profit",IF($Y6&gt;$P6,"Invalid Profit", "Valid Profit")))</f>
        <v>Valid Profit</v>
      </c>
      <c r="AA8" t="str">
        <f>IF(PC_NikeSales[[#This Row],[Profit_Status]]="Valid Profit","Include","Exclude")</f>
        <v>Include</v>
      </c>
      <c r="AC8" t="s">
        <v>163</v>
      </c>
      <c r="AD8">
        <f>(ROWS(CleanedSales)/2500)*100</f>
        <v>1.68</v>
      </c>
    </row>
    <row r="9" spans="1:30">
      <c r="A9">
        <v>2007</v>
      </c>
      <c r="B9" t="s">
        <v>13</v>
      </c>
      <c r="C9" t="s">
        <v>14</v>
      </c>
      <c r="D9" t="s">
        <v>15</v>
      </c>
      <c r="E9" s="3" t="s">
        <v>16</v>
      </c>
      <c r="F9" t="str">
        <f t="shared" si="0"/>
        <v>Alphabet</v>
      </c>
      <c r="G9" t="str">
        <f t="shared" si="1"/>
        <v>M</v>
      </c>
      <c r="H9" t="str">
        <f t="shared" si="2"/>
        <v>Yes</v>
      </c>
      <c r="I9">
        <v>1</v>
      </c>
      <c r="J9" t="str">
        <f>_xlfn.IFS(Units_Sold&lt;0,"Check Return/Refund",Units_Sold=" ",Invalid,Units_Sold=0,"Available",Units_Sold&gt;0,"Sold")</f>
        <v>Sold</v>
      </c>
      <c r="L9">
        <v>0.32</v>
      </c>
      <c r="M9" t="str">
        <f t="shared" si="3"/>
        <v>Valid</v>
      </c>
      <c r="N9" t="str">
        <f>IF(PC_NikeSales[[#This Row],[Discount_Verification]]="Valid","Include","Exclude")</f>
        <v>Include</v>
      </c>
      <c r="O9">
        <v>0</v>
      </c>
      <c r="P9" t="str">
        <f t="shared" si="4"/>
        <v>Insufficient Data</v>
      </c>
      <c r="Q9" t="str">
        <f t="shared" si="5"/>
        <v>Missing Information</v>
      </c>
      <c r="R9" t="str">
        <f>IF(PC_NikeSales[[#This Row],[Rev_Verify]]="Valid Revenue","Include","Exclude")</f>
        <v>Exclude</v>
      </c>
      <c r="S9" s="1"/>
      <c r="T9" s="5" t="str">
        <f t="shared" si="6"/>
        <v>Missing Date</v>
      </c>
      <c r="U9" s="1" t="str">
        <f t="shared" si="7"/>
        <v>No</v>
      </c>
      <c r="V9" t="s">
        <v>22</v>
      </c>
      <c r="W9" t="s">
        <v>36</v>
      </c>
      <c r="X9" t="str">
        <f t="shared" si="8"/>
        <v>Bangalore</v>
      </c>
      <c r="Y9">
        <v>2928.36</v>
      </c>
      <c r="Z9" t="str">
        <f>IF(PC_NikeSales[[#This Row],[Profit]]&lt;0,"Loss Making Sales",IF(PC_NikeSales[[#This Row],[Profit]]=0,"No Recorded Profit",IF($Y7&gt;$P7,"Invalid Profit", "Valid Profit")))</f>
        <v>Valid Profit</v>
      </c>
      <c r="AA9" t="str">
        <f>IF(PC_NikeSales[[#This Row],[Profit_Status]]="Valid Profit","Include","Exclude")</f>
        <v>Include</v>
      </c>
      <c r="AC9" t="s">
        <v>161</v>
      </c>
      <c r="AD9">
        <f>ROWS(Order_ID)</f>
        <v>2500</v>
      </c>
    </row>
    <row r="10" spans="1:30">
      <c r="A10">
        <v>2008</v>
      </c>
      <c r="B10" t="s">
        <v>19</v>
      </c>
      <c r="C10" t="s">
        <v>20</v>
      </c>
      <c r="D10" t="s">
        <v>24</v>
      </c>
      <c r="E10" s="3">
        <v>11</v>
      </c>
      <c r="F10" t="str">
        <f t="shared" si="0"/>
        <v>Number</v>
      </c>
      <c r="G10" t="str">
        <f t="shared" si="1"/>
        <v>11</v>
      </c>
      <c r="H10" t="str">
        <f t="shared" si="2"/>
        <v>Yes</v>
      </c>
      <c r="I10">
        <v>-1</v>
      </c>
      <c r="J10" t="str">
        <f>_xlfn.IFS(Units_Sold&lt;0,"Check Return/Refund",Units_Sold=" ",Invalid,Units_Sold=0,"Available",Units_Sold&gt;0,"Sold")</f>
        <v>Check Return/Refund</v>
      </c>
      <c r="M10" t="str">
        <f t="shared" si="3"/>
        <v>Invalid</v>
      </c>
      <c r="N10" t="str">
        <f>IF(PC_NikeSales[[#This Row],[Discount_Verification]]="Valid","Include","Exclude")</f>
        <v>Exclude</v>
      </c>
      <c r="O10">
        <v>0</v>
      </c>
      <c r="P10" t="str">
        <f t="shared" si="4"/>
        <v>Insufficient Data</v>
      </c>
      <c r="Q10" t="str">
        <f t="shared" si="5"/>
        <v>Missing Information</v>
      </c>
      <c r="R10" t="str">
        <f>IF(PC_NikeSales[[#This Row],[Rev_Verify]]="Valid Revenue","Include","Exclude")</f>
        <v>Exclude</v>
      </c>
      <c r="S10" s="1">
        <v>45576</v>
      </c>
      <c r="T10" s="5">
        <f t="shared" si="6"/>
        <v>45576</v>
      </c>
      <c r="U10" s="1" t="str">
        <f t="shared" si="7"/>
        <v>Yes</v>
      </c>
      <c r="V10" t="s">
        <v>17</v>
      </c>
      <c r="W10" t="s">
        <v>37</v>
      </c>
      <c r="X10" t="str">
        <f t="shared" si="8"/>
        <v>Hyderabad</v>
      </c>
      <c r="Y10">
        <v>-731.18</v>
      </c>
      <c r="Z10" t="str">
        <f>IF(PC_NikeSales[[#This Row],[Profit]]&lt;0,"Loss Making Sales",IF(PC_NikeSales[[#This Row],[Profit]]=0,"No Recorded Profit",IF(PC_NikeSales[[#This Row],[Profit]]&gt;PC_NikeSales[Rev_Recalc],"Invalid Profit", "Valid Profit")))</f>
        <v>Loss Making Sales</v>
      </c>
      <c r="AA10" t="str">
        <f>IF(PC_NikeSales[[#This Row],[Profit_Status]]="Valid Profit","Include","Exclude")</f>
        <v>Exclude</v>
      </c>
    </row>
    <row r="11" spans="1:30">
      <c r="A11">
        <v>2009</v>
      </c>
      <c r="B11" t="s">
        <v>35</v>
      </c>
      <c r="C11" t="s">
        <v>20</v>
      </c>
      <c r="D11" t="s">
        <v>38</v>
      </c>
      <c r="E11" s="3" t="s">
        <v>16</v>
      </c>
      <c r="F11" t="str">
        <f t="shared" si="0"/>
        <v>Alphabet</v>
      </c>
      <c r="G11" t="str">
        <f t="shared" si="1"/>
        <v>M</v>
      </c>
      <c r="H11" t="str">
        <f t="shared" si="2"/>
        <v>Yes</v>
      </c>
      <c r="I11">
        <v>4</v>
      </c>
      <c r="J11" t="str">
        <f>_xlfn.IFS(Units_Sold&lt;0,"Check Return/Refund",Units_Sold=" ",Invalid,Units_Sold=0,"Available",Units_Sold&gt;0,"Sold")</f>
        <v>Sold</v>
      </c>
      <c r="M11" t="str">
        <f t="shared" si="3"/>
        <v>Invalid</v>
      </c>
      <c r="N11" t="str">
        <f>IF(PC_NikeSales[[#This Row],[Discount_Verification]]="Valid","Include","Exclude")</f>
        <v>Exclude</v>
      </c>
      <c r="O11">
        <v>0</v>
      </c>
      <c r="P11" t="str">
        <f t="shared" si="4"/>
        <v>Insufficient Data</v>
      </c>
      <c r="Q11" t="str">
        <f t="shared" si="5"/>
        <v>Missing Information</v>
      </c>
      <c r="R11" t="str">
        <f>IF(PC_NikeSales[[#This Row],[Rev_Verify]]="Valid Revenue","Include","Exclude")</f>
        <v>Exclude</v>
      </c>
      <c r="S11" s="1"/>
      <c r="T11" s="5" t="str">
        <f t="shared" si="6"/>
        <v>Missing Date</v>
      </c>
      <c r="U11" s="1" t="str">
        <f t="shared" si="7"/>
        <v>No</v>
      </c>
      <c r="V11" t="s">
        <v>17</v>
      </c>
      <c r="W11" t="s">
        <v>29</v>
      </c>
      <c r="X11" t="str">
        <f t="shared" si="8"/>
        <v>Pune</v>
      </c>
      <c r="Y11">
        <v>3929.61</v>
      </c>
      <c r="Z11" t="str">
        <f>IF(PC_NikeSales[[#This Row],[Profit]]&lt;0,"Loss Making Sales",IF(PC_NikeSales[[#This Row],[Profit]]=0,"No Recorded Profit",IF($Y9&gt;$P9,"Invalid Profit", "Valid Profit")))</f>
        <v>Valid Profit</v>
      </c>
      <c r="AA11" t="str">
        <f>IF(PC_NikeSales[[#This Row],[Profit_Status]]="Valid Profit","Include","Exclude")</f>
        <v>Include</v>
      </c>
    </row>
    <row r="12" spans="1:30">
      <c r="A12">
        <v>2010</v>
      </c>
      <c r="B12" t="s">
        <v>13</v>
      </c>
      <c r="C12" t="s">
        <v>26</v>
      </c>
      <c r="D12" t="s">
        <v>39</v>
      </c>
      <c r="E12" s="3" t="s">
        <v>28</v>
      </c>
      <c r="F12" t="str">
        <f t="shared" si="0"/>
        <v>Alphabet</v>
      </c>
      <c r="G12" t="str">
        <f t="shared" si="1"/>
        <v>L</v>
      </c>
      <c r="H12" t="str">
        <f t="shared" si="2"/>
        <v>Yes</v>
      </c>
      <c r="I12">
        <v>1</v>
      </c>
      <c r="J12" t="str">
        <f>_xlfn.IFS(Units_Sold&lt;0,"Check Return/Refund",Units_Sold=" ",Invalid,Units_Sold=0,"Available",Units_Sold&gt;0,"Sold")</f>
        <v>Sold</v>
      </c>
      <c r="K12">
        <v>7949.83</v>
      </c>
      <c r="M12" t="str">
        <f t="shared" si="3"/>
        <v>Invalid</v>
      </c>
      <c r="N12" t="str">
        <f>IF(PC_NikeSales[[#This Row],[Discount_Verification]]="Valid","Include","Exclude")</f>
        <v>Exclude</v>
      </c>
      <c r="O12">
        <v>0</v>
      </c>
      <c r="P12">
        <f t="shared" si="4"/>
        <v>7949.83</v>
      </c>
      <c r="Q12" t="str">
        <f t="shared" si="5"/>
        <v>Valid Revenue</v>
      </c>
      <c r="R12" t="str">
        <f>IF(PC_NikeSales[[#This Row],[Rev_Verify]]="Valid Revenue","Include","Exclude")</f>
        <v>Include</v>
      </c>
      <c r="S12" s="1">
        <v>45673</v>
      </c>
      <c r="T12" s="5">
        <f t="shared" si="6"/>
        <v>45673</v>
      </c>
      <c r="U12" s="1" t="str">
        <f t="shared" si="7"/>
        <v>Yes</v>
      </c>
      <c r="V12" t="s">
        <v>17</v>
      </c>
      <c r="W12" t="s">
        <v>29</v>
      </c>
      <c r="X12" t="str">
        <f t="shared" si="8"/>
        <v>Pune</v>
      </c>
      <c r="Y12">
        <v>1965.56</v>
      </c>
      <c r="Z12" t="str">
        <f>IF(PC_NikeSales[[#This Row],[Profit]]&lt;0,"Loss Making Sales",IF(PC_NikeSales[[#This Row],[Profit]]=0,"No Recorded Profit",IF($Y10&gt;$P10,"Invalid Profit", "Valid Profit")))</f>
        <v>Valid Profit</v>
      </c>
      <c r="AA12" t="str">
        <f>IF(PC_NikeSales[[#This Row],[Profit_Status]]="Valid Profit","Include","Exclude")</f>
        <v>Include</v>
      </c>
    </row>
    <row r="13" spans="1:30">
      <c r="A13">
        <v>2011</v>
      </c>
      <c r="B13" t="s">
        <v>19</v>
      </c>
      <c r="C13" t="s">
        <v>14</v>
      </c>
      <c r="D13" t="s">
        <v>34</v>
      </c>
      <c r="E13" s="3" t="s">
        <v>28</v>
      </c>
      <c r="F13" t="str">
        <f t="shared" si="0"/>
        <v>Alphabet</v>
      </c>
      <c r="G13" t="str">
        <f t="shared" si="1"/>
        <v>L</v>
      </c>
      <c r="H13" t="str">
        <f t="shared" si="2"/>
        <v>Yes</v>
      </c>
      <c r="I13">
        <v>-1</v>
      </c>
      <c r="J13" t="str">
        <f>_xlfn.IFS(Units_Sold&lt;0,"Check Return/Refund",Units_Sold=" ",Invalid,Units_Sold=0,"Available",Units_Sold&gt;0,"Sold")</f>
        <v>Check Return/Refund</v>
      </c>
      <c r="K13">
        <v>9586.08</v>
      </c>
      <c r="M13" t="str">
        <f t="shared" si="3"/>
        <v>Invalid</v>
      </c>
      <c r="N13" t="str">
        <f>IF(PC_NikeSales[[#This Row],[Discount_Verification]]="Valid","Include","Exclude")</f>
        <v>Exclude</v>
      </c>
      <c r="O13">
        <v>0</v>
      </c>
      <c r="P13">
        <f t="shared" si="4"/>
        <v>-9586.08</v>
      </c>
      <c r="Q13" t="str">
        <f t="shared" si="5"/>
        <v>Negative Revenue</v>
      </c>
      <c r="R13" t="str">
        <f>IF(PC_NikeSales[[#This Row],[Rev_Verify]]="Valid Revenue","Include","Exclude")</f>
        <v>Exclude</v>
      </c>
      <c r="S13" s="1"/>
      <c r="T13" s="5" t="str">
        <f t="shared" si="6"/>
        <v>Missing Date</v>
      </c>
      <c r="U13" s="1" t="str">
        <f t="shared" si="7"/>
        <v>No</v>
      </c>
      <c r="V13" t="s">
        <v>22</v>
      </c>
      <c r="W13" t="s">
        <v>37</v>
      </c>
      <c r="X13" t="str">
        <f t="shared" si="8"/>
        <v>Hyderabad</v>
      </c>
      <c r="Y13">
        <v>1667.08</v>
      </c>
      <c r="Z13" t="str">
        <f>IF(PC_NikeSales[[#This Row],[Profit]]&lt;0,"Loss Making Sales",IF(PC_NikeSales[[#This Row],[Profit]]=0,"No Recorded Profit",IF(PC_NikeSales[[#This Row],[Profit]]&gt;PC_NikeSales[Rev_Recalc],"Invalid Profit", "Valid Profit")))</f>
        <v>Invalid Profit</v>
      </c>
      <c r="AA13" t="str">
        <f>IF(PC_NikeSales[[#This Row],[Profit_Status]]="Valid Profit","Include","Exclude")</f>
        <v>Exclude</v>
      </c>
    </row>
    <row r="14" spans="1:30">
      <c r="A14">
        <v>2018</v>
      </c>
      <c r="B14" t="s">
        <v>13</v>
      </c>
      <c r="C14" t="s">
        <v>26</v>
      </c>
      <c r="D14" t="s">
        <v>27</v>
      </c>
      <c r="F14" t="str">
        <f t="shared" si="0"/>
        <v>Missing</v>
      </c>
      <c r="G14" t="str">
        <f t="shared" si="1"/>
        <v>Unknown</v>
      </c>
      <c r="H14" t="str">
        <f t="shared" si="2"/>
        <v>No</v>
      </c>
      <c r="I14">
        <v>-1</v>
      </c>
      <c r="J14" t="str">
        <f>_xlfn.IFS(Units_Sold&lt;0,"Check Return/Refund",Units_Sold=" ",Invalid,Units_Sold=0,"Available",Units_Sold&gt;0,"Sold")</f>
        <v>Check Return/Refund</v>
      </c>
      <c r="L14">
        <v>0.86</v>
      </c>
      <c r="M14" t="str">
        <f t="shared" si="3"/>
        <v>Valid</v>
      </c>
      <c r="N14" t="str">
        <f>IF(PC_NikeSales[[#This Row],[Discount_Verification]]="Valid","Include","Exclude")</f>
        <v>Include</v>
      </c>
      <c r="O14">
        <v>0</v>
      </c>
      <c r="P14" t="str">
        <f t="shared" si="4"/>
        <v>Insufficient Data</v>
      </c>
      <c r="Q14" t="str">
        <f t="shared" si="5"/>
        <v>Missing Information</v>
      </c>
      <c r="R14" t="str">
        <f>IF(PC_NikeSales[[#This Row],[Rev_Verify]]="Valid Revenue","Include","Exclude")</f>
        <v>Exclude</v>
      </c>
      <c r="S14" s="1">
        <v>45609</v>
      </c>
      <c r="T14" s="5">
        <f t="shared" si="6"/>
        <v>45609</v>
      </c>
      <c r="U14" s="1" t="str">
        <f t="shared" si="7"/>
        <v>Yes</v>
      </c>
      <c r="V14" t="s">
        <v>17</v>
      </c>
      <c r="W14" t="s">
        <v>33</v>
      </c>
      <c r="X14" t="str">
        <f t="shared" si="8"/>
        <v>Delhi</v>
      </c>
      <c r="Y14">
        <v>2109.48</v>
      </c>
      <c r="Z14" t="str">
        <f>IF(PC_NikeSales[[#This Row],[Profit]]&lt;0,"Loss Making Sales",IF(PC_NikeSales[[#This Row],[Profit]]=0,"No Recorded Profit",IF($Y12&gt;$P12,"Invalid Profit", "Valid Profit")))</f>
        <v>Valid Profit</v>
      </c>
      <c r="AA14" t="str">
        <f>IF(PC_NikeSales[[#This Row],[Profit_Status]]="Valid Profit","Include","Exclude")</f>
        <v>Include</v>
      </c>
    </row>
    <row r="15" spans="1:30">
      <c r="A15">
        <v>2013</v>
      </c>
      <c r="B15" t="s">
        <v>13</v>
      </c>
      <c r="C15" t="s">
        <v>14</v>
      </c>
      <c r="D15" t="s">
        <v>15</v>
      </c>
      <c r="F15" t="str">
        <f t="shared" si="0"/>
        <v>Missing</v>
      </c>
      <c r="G15" t="str">
        <f t="shared" si="1"/>
        <v>Unknown</v>
      </c>
      <c r="H15" t="str">
        <f t="shared" si="2"/>
        <v>No</v>
      </c>
      <c r="J15" t="str">
        <f>_xlfn.IFS(Units_Sold&lt;0,"Check Return/Refund",Units_Sold=" ",Invalid,Units_Sold=0,"Available",Units_Sold&gt;0,"Sold")</f>
        <v>Available</v>
      </c>
      <c r="K15">
        <v>9671.0499999999993</v>
      </c>
      <c r="M15" t="str">
        <f t="shared" si="3"/>
        <v>Invalid</v>
      </c>
      <c r="N15" t="str">
        <f>IF(PC_NikeSales[[#This Row],[Discount_Verification]]="Valid","Include","Exclude")</f>
        <v>Exclude</v>
      </c>
      <c r="O15">
        <v>0</v>
      </c>
      <c r="P15" t="str">
        <f t="shared" si="4"/>
        <v>Insufficient Data</v>
      </c>
      <c r="Q15" t="str">
        <f t="shared" si="5"/>
        <v>Missing Information</v>
      </c>
      <c r="R15" t="str">
        <f>IF(PC_NikeSales[[#This Row],[Rev_Verify]]="Valid Revenue","Include","Exclude")</f>
        <v>Exclude</v>
      </c>
      <c r="S15" s="1">
        <v>45554</v>
      </c>
      <c r="T15" s="5">
        <f t="shared" si="6"/>
        <v>45554</v>
      </c>
      <c r="U15" s="1" t="str">
        <f t="shared" si="7"/>
        <v>Yes</v>
      </c>
      <c r="V15" t="s">
        <v>17</v>
      </c>
      <c r="W15" t="s">
        <v>37</v>
      </c>
      <c r="X15" t="str">
        <f t="shared" si="8"/>
        <v>Hyderabad</v>
      </c>
      <c r="Y15">
        <v>299.33999999999997</v>
      </c>
      <c r="Z15" t="str">
        <f>IF(PC_NikeSales[[#This Row],[Profit]]&lt;0,"Loss Making Sales",IF(PC_NikeSales[[#This Row],[Profit]]=0,"No Recorded Profit",IF($Y13&gt;$P13,"Invalid Profit", "Valid Profit")))</f>
        <v>Invalid Profit</v>
      </c>
      <c r="AA15" t="str">
        <f>IF(PC_NikeSales[[#This Row],[Profit_Status]]="Valid Profit","Include","Exclude")</f>
        <v>Exclude</v>
      </c>
    </row>
    <row r="16" spans="1:30">
      <c r="A16">
        <v>2014</v>
      </c>
      <c r="B16" t="s">
        <v>19</v>
      </c>
      <c r="C16" t="s">
        <v>30</v>
      </c>
      <c r="D16" t="s">
        <v>31</v>
      </c>
      <c r="E16" s="3">
        <v>11</v>
      </c>
      <c r="F16" t="str">
        <f t="shared" si="0"/>
        <v>Number</v>
      </c>
      <c r="G16" t="str">
        <f t="shared" si="1"/>
        <v>11</v>
      </c>
      <c r="H16" t="str">
        <f t="shared" si="2"/>
        <v>Yes</v>
      </c>
      <c r="J16" t="str">
        <f>_xlfn.IFS(Units_Sold&lt;0,"Check Return/Refund",Units_Sold=" ",Invalid,Units_Sold=0,"Available",Units_Sold&gt;0,"Sold")</f>
        <v>Available</v>
      </c>
      <c r="M16" t="str">
        <f t="shared" si="3"/>
        <v>Invalid</v>
      </c>
      <c r="N16" t="str">
        <f>IF(PC_NikeSales[[#This Row],[Discount_Verification]]="Valid","Include","Exclude")</f>
        <v>Exclude</v>
      </c>
      <c r="O16">
        <v>0</v>
      </c>
      <c r="P16" t="str">
        <f t="shared" si="4"/>
        <v>Insufficient Data</v>
      </c>
      <c r="Q16" t="str">
        <f t="shared" si="5"/>
        <v>Missing Information</v>
      </c>
      <c r="R16" t="str">
        <f>IF(PC_NikeSales[[#This Row],[Rev_Verify]]="Valid Revenue","Include","Exclude")</f>
        <v>Exclude</v>
      </c>
      <c r="S16" s="1">
        <v>45759</v>
      </c>
      <c r="T16" s="5">
        <f t="shared" si="6"/>
        <v>45759</v>
      </c>
      <c r="U16" s="1" t="str">
        <f t="shared" si="7"/>
        <v>Yes</v>
      </c>
      <c r="V16" t="s">
        <v>17</v>
      </c>
      <c r="W16" t="s">
        <v>36</v>
      </c>
      <c r="X16" t="str">
        <f t="shared" si="8"/>
        <v>Bangalore</v>
      </c>
      <c r="Y16">
        <v>-1044.4000000000001</v>
      </c>
      <c r="Z16" t="str">
        <f>IF(PC_NikeSales[[#This Row],[Profit]]&lt;0,"Loss Making Sales",IF(PC_NikeSales[[#This Row],[Profit]]=0,"No Recorded Profit",IF(PC_NikeSales[[#This Row],[Profit]]&gt;PC_NikeSales[Rev_Recalc],"Invalid Profit", "Valid Profit")))</f>
        <v>Loss Making Sales</v>
      </c>
      <c r="AA16" t="str">
        <f>IF(PC_NikeSales[[#This Row],[Profit_Status]]="Valid Profit","Include","Exclude")</f>
        <v>Exclude</v>
      </c>
    </row>
    <row r="17" spans="1:27">
      <c r="A17">
        <v>2015</v>
      </c>
      <c r="B17" t="s">
        <v>13</v>
      </c>
      <c r="C17" t="s">
        <v>41</v>
      </c>
      <c r="D17" t="s">
        <v>42</v>
      </c>
      <c r="F17" t="str">
        <f t="shared" si="0"/>
        <v>Missing</v>
      </c>
      <c r="G17" t="str">
        <f t="shared" si="1"/>
        <v>Unknown</v>
      </c>
      <c r="H17" t="str">
        <f t="shared" si="2"/>
        <v>No</v>
      </c>
      <c r="J17" t="str">
        <f>_xlfn.IFS(Units_Sold&lt;0,"Check Return/Refund",Units_Sold=" ",Invalid,Units_Sold=0,"Available",Units_Sold&gt;0,"Sold")</f>
        <v>Available</v>
      </c>
      <c r="K17">
        <v>3285.52</v>
      </c>
      <c r="M17" t="str">
        <f t="shared" si="3"/>
        <v>Invalid</v>
      </c>
      <c r="N17" t="str">
        <f>IF(PC_NikeSales[[#This Row],[Discount_Verification]]="Valid","Include","Exclude")</f>
        <v>Exclude</v>
      </c>
      <c r="O17">
        <v>0</v>
      </c>
      <c r="P17" t="str">
        <f t="shared" si="4"/>
        <v>Insufficient Data</v>
      </c>
      <c r="Q17" t="str">
        <f t="shared" si="5"/>
        <v>Missing Information</v>
      </c>
      <c r="R17" t="str">
        <f>IF(PC_NikeSales[[#This Row],[Rev_Verify]]="Valid Revenue","Include","Exclude")</f>
        <v>Exclude</v>
      </c>
      <c r="S17" s="1">
        <v>45808</v>
      </c>
      <c r="T17" s="5">
        <f t="shared" si="6"/>
        <v>45808</v>
      </c>
      <c r="U17" s="1" t="str">
        <f t="shared" si="7"/>
        <v>Yes</v>
      </c>
      <c r="V17" t="s">
        <v>22</v>
      </c>
      <c r="W17" t="s">
        <v>43</v>
      </c>
      <c r="X17" t="str">
        <f t="shared" si="8"/>
        <v>Kolkata</v>
      </c>
      <c r="Y17">
        <v>1193.21</v>
      </c>
      <c r="Z17" t="str">
        <f>IF(PC_NikeSales[[#This Row],[Profit]]&lt;0,"Loss Making Sales",IF(PC_NikeSales[[#This Row],[Profit]]=0,"No Recorded Profit",IF($Y15&gt;$P15,"Invalid Profit", "Valid Profit")))</f>
        <v>Valid Profit</v>
      </c>
      <c r="AA17" t="str">
        <f>IF(PC_NikeSales[[#This Row],[Profit_Status]]="Valid Profit","Include","Exclude")</f>
        <v>Include</v>
      </c>
    </row>
    <row r="18" spans="1:27">
      <c r="A18">
        <v>2016</v>
      </c>
      <c r="B18" t="s">
        <v>19</v>
      </c>
      <c r="C18" t="s">
        <v>41</v>
      </c>
      <c r="D18" t="s">
        <v>42</v>
      </c>
      <c r="E18" s="3" t="s">
        <v>16</v>
      </c>
      <c r="F18" t="str">
        <f t="shared" si="0"/>
        <v>Alphabet</v>
      </c>
      <c r="G18" t="str">
        <f t="shared" si="1"/>
        <v>M</v>
      </c>
      <c r="H18" t="str">
        <f t="shared" si="2"/>
        <v>Yes</v>
      </c>
      <c r="I18">
        <v>1</v>
      </c>
      <c r="J18" t="str">
        <f>_xlfn.IFS(Units_Sold&lt;0,"Check Return/Refund",Units_Sold=" ",Invalid,Units_Sold=0,"Available",Units_Sold&gt;0,"Sold")</f>
        <v>Sold</v>
      </c>
      <c r="K18">
        <v>9871.75</v>
      </c>
      <c r="L18">
        <v>0.3</v>
      </c>
      <c r="M18" t="str">
        <f t="shared" si="3"/>
        <v>Valid</v>
      </c>
      <c r="N18" t="str">
        <f>IF(PC_NikeSales[[#This Row],[Discount_Verification]]="Valid","Include","Exclude")</f>
        <v>Include</v>
      </c>
      <c r="O18">
        <v>6910.22</v>
      </c>
      <c r="P18">
        <f t="shared" si="4"/>
        <v>6910.2249999999995</v>
      </c>
      <c r="Q18" t="str">
        <f t="shared" si="5"/>
        <v>Valid Revenue</v>
      </c>
      <c r="R18" t="str">
        <f>IF(PC_NikeSales[[#This Row],[Rev_Verify]]="Valid Revenue","Include","Exclude")</f>
        <v>Include</v>
      </c>
      <c r="S18" s="1"/>
      <c r="T18" s="5" t="str">
        <f t="shared" si="6"/>
        <v>Missing Date</v>
      </c>
      <c r="U18" s="1" t="str">
        <f t="shared" si="7"/>
        <v>No</v>
      </c>
      <c r="V18" t="s">
        <v>22</v>
      </c>
      <c r="W18" t="s">
        <v>37</v>
      </c>
      <c r="X18" t="str">
        <f t="shared" si="8"/>
        <v>Hyderabad</v>
      </c>
      <c r="Y18">
        <v>2452.69</v>
      </c>
      <c r="Z18" t="str">
        <f>IF(PC_NikeSales[[#This Row],[Profit]]&lt;0,"Loss Making Sales",IF(PC_NikeSales[[#This Row],[Profit]]=0,"No Recorded Profit",IF($Y16&gt;$P16,"Invalid Profit", "Valid Profit")))</f>
        <v>Valid Profit</v>
      </c>
      <c r="AA18" t="str">
        <f>IF(PC_NikeSales[[#This Row],[Profit_Status]]="Valid Profit","Include","Exclude")</f>
        <v>Include</v>
      </c>
    </row>
    <row r="19" spans="1:27">
      <c r="A19">
        <v>2017</v>
      </c>
      <c r="B19" t="s">
        <v>19</v>
      </c>
      <c r="C19" t="s">
        <v>41</v>
      </c>
      <c r="D19" t="s">
        <v>42</v>
      </c>
      <c r="E19" s="3">
        <v>9</v>
      </c>
      <c r="F19" t="str">
        <f t="shared" si="0"/>
        <v>Number</v>
      </c>
      <c r="G19" t="str">
        <f t="shared" si="1"/>
        <v>9</v>
      </c>
      <c r="H19" t="str">
        <f t="shared" si="2"/>
        <v>Yes</v>
      </c>
      <c r="I19">
        <v>4</v>
      </c>
      <c r="J19" t="str">
        <f>_xlfn.IFS(Units_Sold&lt;0,"Check Return/Refund",Units_Sold=" ",Invalid,Units_Sold=0,"Available",Units_Sold&gt;0,"Sold")</f>
        <v>Sold</v>
      </c>
      <c r="M19" t="str">
        <f t="shared" si="3"/>
        <v>Invalid</v>
      </c>
      <c r="N19" t="str">
        <f>IF(PC_NikeSales[[#This Row],[Discount_Verification]]="Valid","Include","Exclude")</f>
        <v>Exclude</v>
      </c>
      <c r="O19">
        <v>0</v>
      </c>
      <c r="P19" t="str">
        <f t="shared" si="4"/>
        <v>Insufficient Data</v>
      </c>
      <c r="Q19" t="str">
        <f t="shared" si="5"/>
        <v>Missing Information</v>
      </c>
      <c r="R19" t="str">
        <f>IF(PC_NikeSales[[#This Row],[Rev_Verify]]="Valid Revenue","Include","Exclude")</f>
        <v>Exclude</v>
      </c>
      <c r="S19" s="1">
        <v>45733</v>
      </c>
      <c r="T19" s="5">
        <f t="shared" si="6"/>
        <v>45733</v>
      </c>
      <c r="U19" s="1" t="str">
        <f t="shared" si="7"/>
        <v>Yes</v>
      </c>
      <c r="V19" t="s">
        <v>22</v>
      </c>
      <c r="W19" t="s">
        <v>33</v>
      </c>
      <c r="X19" t="str">
        <f t="shared" si="8"/>
        <v>Delhi</v>
      </c>
      <c r="Y19">
        <v>1946.24</v>
      </c>
      <c r="Z19" t="str">
        <f>IF(PC_NikeSales[[#This Row],[Profit]]&lt;0,"Loss Making Sales",IF(PC_NikeSales[[#This Row],[Profit]]=0,"No Recorded Profit",IF($Y17&gt;$P17,"Invalid Profit", "Valid Profit")))</f>
        <v>Valid Profit</v>
      </c>
      <c r="AA19" t="str">
        <f>IF(PC_NikeSales[[#This Row],[Profit_Status]]="Valid Profit","Include","Exclude")</f>
        <v>Include</v>
      </c>
    </row>
    <row r="20" spans="1:27">
      <c r="A20">
        <v>2018</v>
      </c>
      <c r="B20" t="s">
        <v>35</v>
      </c>
      <c r="C20" t="s">
        <v>14</v>
      </c>
      <c r="D20" t="s">
        <v>44</v>
      </c>
      <c r="E20" s="3" t="s">
        <v>32</v>
      </c>
      <c r="F20" t="str">
        <f t="shared" si="0"/>
        <v>Alphabet</v>
      </c>
      <c r="G20" t="str">
        <f t="shared" si="1"/>
        <v>XL</v>
      </c>
      <c r="H20" t="str">
        <f t="shared" si="2"/>
        <v>Yes</v>
      </c>
      <c r="I20">
        <v>0</v>
      </c>
      <c r="J20" t="str">
        <f>_xlfn.IFS(Units_Sold&lt;0,"Check Return/Refund",Units_Sold=" ",Invalid,Units_Sold=0,"Available",Units_Sold&gt;0,"Sold")</f>
        <v>Available</v>
      </c>
      <c r="L20">
        <v>1.17</v>
      </c>
      <c r="M20" t="str">
        <f t="shared" si="3"/>
        <v>Invalid</v>
      </c>
      <c r="N20" t="str">
        <f>IF(PC_NikeSales[[#This Row],[Discount_Verification]]="Valid","Include","Exclude")</f>
        <v>Exclude</v>
      </c>
      <c r="O20">
        <v>0</v>
      </c>
      <c r="P20" t="str">
        <f t="shared" si="4"/>
        <v>Insufficient Data</v>
      </c>
      <c r="Q20" t="str">
        <f t="shared" si="5"/>
        <v>Missing Information</v>
      </c>
      <c r="R20" t="str">
        <f>IF(PC_NikeSales[[#This Row],[Rev_Verify]]="Valid Revenue","Include","Exclude")</f>
        <v>Exclude</v>
      </c>
      <c r="S20" s="1"/>
      <c r="T20" s="5" t="str">
        <f t="shared" si="6"/>
        <v>Missing Date</v>
      </c>
      <c r="U20" s="1" t="str">
        <f t="shared" si="7"/>
        <v>No</v>
      </c>
      <c r="V20" t="s">
        <v>17</v>
      </c>
      <c r="W20" t="s">
        <v>18</v>
      </c>
      <c r="X20" t="str">
        <f t="shared" si="8"/>
        <v>Bengaluru</v>
      </c>
      <c r="Y20">
        <v>-966.89</v>
      </c>
      <c r="Z20" t="str">
        <f>IF(PC_NikeSales[[#This Row],[Profit]]&lt;0,"Loss Making Sales",IF(PC_NikeSales[[#This Row],[Profit]]=0,"No Recorded Profit",IF(PC_NikeSales[[#This Row],[Profit]]&gt;PC_NikeSales[Rev_Recalc],"Invalid Profit", "Valid Profit")))</f>
        <v>Loss Making Sales</v>
      </c>
      <c r="AA20" t="str">
        <f>IF(PC_NikeSales[[#This Row],[Profit_Status]]="Valid Profit","Include","Exclude")</f>
        <v>Exclude</v>
      </c>
    </row>
    <row r="21" spans="1:27">
      <c r="A21">
        <v>2019</v>
      </c>
      <c r="B21" t="s">
        <v>13</v>
      </c>
      <c r="C21" t="s">
        <v>30</v>
      </c>
      <c r="D21" t="s">
        <v>45</v>
      </c>
      <c r="E21" s="3">
        <v>6</v>
      </c>
      <c r="F21" t="str">
        <f t="shared" si="0"/>
        <v>Number</v>
      </c>
      <c r="G21" t="str">
        <f t="shared" si="1"/>
        <v>6</v>
      </c>
      <c r="H21" t="str">
        <f t="shared" si="2"/>
        <v>Yes</v>
      </c>
      <c r="I21">
        <v>0</v>
      </c>
      <c r="J21" t="str">
        <f>_xlfn.IFS(Units_Sold&lt;0,"Check Return/Refund",Units_Sold=" ",Invalid,Units_Sold=0,"Available",Units_Sold&gt;0,"Sold")</f>
        <v>Available</v>
      </c>
      <c r="K21">
        <v>3424.06</v>
      </c>
      <c r="L21">
        <v>0.32</v>
      </c>
      <c r="M21" t="str">
        <f t="shared" si="3"/>
        <v>Valid</v>
      </c>
      <c r="N21" t="str">
        <f>IF(PC_NikeSales[[#This Row],[Discount_Verification]]="Valid","Include","Exclude")</f>
        <v>Include</v>
      </c>
      <c r="O21">
        <v>0</v>
      </c>
      <c r="P21">
        <f t="shared" si="4"/>
        <v>0</v>
      </c>
      <c r="Q21" t="str">
        <f t="shared" si="5"/>
        <v>No Recorded Revenue</v>
      </c>
      <c r="R21" t="str">
        <f>IF(PC_NikeSales[[#This Row],[Rev_Verify]]="Valid Revenue","Include","Exclude")</f>
        <v>Exclude</v>
      </c>
      <c r="S21" s="1">
        <v>45674</v>
      </c>
      <c r="T21" s="5">
        <f t="shared" si="6"/>
        <v>45674</v>
      </c>
      <c r="U21" s="1" t="str">
        <f t="shared" si="7"/>
        <v>Yes</v>
      </c>
      <c r="V21" t="s">
        <v>17</v>
      </c>
      <c r="W21" t="s">
        <v>37</v>
      </c>
      <c r="X21" t="str">
        <f t="shared" si="8"/>
        <v>Hyderabad</v>
      </c>
      <c r="Y21">
        <v>1915.24</v>
      </c>
      <c r="Z21" t="str">
        <f>IF(PC_NikeSales[[#This Row],[Profit]]&lt;0,"Loss Making Sales",IF(PC_NikeSales[[#This Row],[Profit]]=0,"No Recorded Profit",IF(PC_NikeSales[[#This Row],[Profit]]&gt;PC_NikeSales[Rev_Recalc],"Invalid Profit", "Valid Profit")))</f>
        <v>Invalid Profit</v>
      </c>
      <c r="AA21" t="str">
        <f>IF(PC_NikeSales[[#This Row],[Profit_Status]]="Valid Profit","Include","Exclude")</f>
        <v>Exclude</v>
      </c>
    </row>
    <row r="22" spans="1:27">
      <c r="A22">
        <v>2020</v>
      </c>
      <c r="B22" t="s">
        <v>13</v>
      </c>
      <c r="C22" t="s">
        <v>20</v>
      </c>
      <c r="D22" t="s">
        <v>21</v>
      </c>
      <c r="E22" s="3" t="s">
        <v>28</v>
      </c>
      <c r="F22" t="str">
        <f t="shared" si="0"/>
        <v>Alphabet</v>
      </c>
      <c r="G22" t="str">
        <f t="shared" si="1"/>
        <v>L</v>
      </c>
      <c r="H22" t="str">
        <f t="shared" si="2"/>
        <v>Yes</v>
      </c>
      <c r="I22">
        <v>-1</v>
      </c>
      <c r="J22" t="str">
        <f>_xlfn.IFS(Units_Sold&lt;0,"Check Return/Refund",Units_Sold=" ",Invalid,Units_Sold=0,"Available",Units_Sold&gt;0,"Sold")</f>
        <v>Check Return/Refund</v>
      </c>
      <c r="L22">
        <v>0.67</v>
      </c>
      <c r="M22" t="str">
        <f t="shared" si="3"/>
        <v>Valid</v>
      </c>
      <c r="N22" t="str">
        <f>IF(PC_NikeSales[[#This Row],[Discount_Verification]]="Valid","Include","Exclude")</f>
        <v>Include</v>
      </c>
      <c r="O22">
        <v>0</v>
      </c>
      <c r="P22" t="str">
        <f t="shared" si="4"/>
        <v>Insufficient Data</v>
      </c>
      <c r="Q22" t="str">
        <f t="shared" si="5"/>
        <v>Missing Information</v>
      </c>
      <c r="R22" t="str">
        <f>IF(PC_NikeSales[[#This Row],[Rev_Verify]]="Valid Revenue","Include","Exclude")</f>
        <v>Exclude</v>
      </c>
      <c r="S22" s="1">
        <v>45744</v>
      </c>
      <c r="T22" s="5">
        <f t="shared" si="6"/>
        <v>45744</v>
      </c>
      <c r="U22" s="1" t="str">
        <f t="shared" si="7"/>
        <v>Yes</v>
      </c>
      <c r="V22" t="s">
        <v>22</v>
      </c>
      <c r="W22" t="s">
        <v>25</v>
      </c>
      <c r="X22" t="str">
        <f t="shared" si="8"/>
        <v>Mumbai</v>
      </c>
      <c r="Y22">
        <v>439.96</v>
      </c>
      <c r="Z22" t="str">
        <f>IF(PC_NikeSales[[#This Row],[Profit]]&lt;0,"Loss Making Sales",IF(PC_NikeSales[[#This Row],[Profit]]=0,"No Recorded Profit",IF($Y20&gt;$P20,"Invalid Profit", "Valid Profit")))</f>
        <v>Valid Profit</v>
      </c>
      <c r="AA22" t="str">
        <f>IF(PC_NikeSales[[#This Row],[Profit_Status]]="Valid Profit","Include","Exclude")</f>
        <v>Include</v>
      </c>
    </row>
    <row r="23" spans="1:27">
      <c r="A23">
        <v>2021</v>
      </c>
      <c r="B23" t="s">
        <v>35</v>
      </c>
      <c r="C23" t="s">
        <v>30</v>
      </c>
      <c r="D23" t="s">
        <v>46</v>
      </c>
      <c r="E23" s="3" t="s">
        <v>28</v>
      </c>
      <c r="F23" t="str">
        <f t="shared" si="0"/>
        <v>Alphabet</v>
      </c>
      <c r="G23" t="str">
        <f t="shared" si="1"/>
        <v>L</v>
      </c>
      <c r="H23" t="str">
        <f t="shared" si="2"/>
        <v>Yes</v>
      </c>
      <c r="I23">
        <v>-1</v>
      </c>
      <c r="J23" t="str">
        <f>_xlfn.IFS(Units_Sold&lt;0,"Check Return/Refund",Units_Sold=" ",Invalid,Units_Sold=0,"Available",Units_Sold&gt;0,"Sold")</f>
        <v>Check Return/Refund</v>
      </c>
      <c r="K23">
        <v>7086.7</v>
      </c>
      <c r="L23">
        <v>0.66</v>
      </c>
      <c r="M23" t="str">
        <f t="shared" si="3"/>
        <v>Valid</v>
      </c>
      <c r="N23" t="str">
        <f>IF(PC_NikeSales[[#This Row],[Discount_Verification]]="Valid","Include","Exclude")</f>
        <v>Include</v>
      </c>
      <c r="O23">
        <v>-2409.48</v>
      </c>
      <c r="P23">
        <f t="shared" si="4"/>
        <v>-2409.4779999999996</v>
      </c>
      <c r="Q23" t="str">
        <f t="shared" si="5"/>
        <v>Negative Revenue</v>
      </c>
      <c r="R23" t="str">
        <f>IF(PC_NikeSales[[#This Row],[Rev_Verify]]="Valid Revenue","Include","Exclude")</f>
        <v>Exclude</v>
      </c>
      <c r="S23" s="1">
        <v>45615</v>
      </c>
      <c r="T23" s="5">
        <f t="shared" si="6"/>
        <v>45615</v>
      </c>
      <c r="U23" s="1" t="str">
        <f t="shared" si="7"/>
        <v>Yes</v>
      </c>
      <c r="V23" t="s">
        <v>22</v>
      </c>
      <c r="W23" t="s">
        <v>37</v>
      </c>
      <c r="X23" t="str">
        <f t="shared" si="8"/>
        <v>Hyderabad</v>
      </c>
      <c r="Y23">
        <v>-1120.49</v>
      </c>
      <c r="Z23" t="str">
        <f>IF(PC_NikeSales[[#This Row],[Profit]]&lt;0,"Loss Making Sales",IF(PC_NikeSales[[#This Row],[Profit]]=0,"No Recorded Profit",IF(PC_NikeSales[[#This Row],[Profit]]&gt;PC_NikeSales[Rev_Recalc],"Invalid Profit", "Valid Profit")))</f>
        <v>Loss Making Sales</v>
      </c>
      <c r="AA23" t="str">
        <f>IF(PC_NikeSales[[#This Row],[Profit_Status]]="Valid Profit","Include","Exclude")</f>
        <v>Exclude</v>
      </c>
    </row>
    <row r="24" spans="1:27">
      <c r="A24">
        <v>2022</v>
      </c>
      <c r="B24" t="s">
        <v>19</v>
      </c>
      <c r="C24" t="s">
        <v>20</v>
      </c>
      <c r="D24" t="s">
        <v>24</v>
      </c>
      <c r="E24" s="3" t="s">
        <v>16</v>
      </c>
      <c r="F24" t="str">
        <f t="shared" si="0"/>
        <v>Alphabet</v>
      </c>
      <c r="G24" t="str">
        <f t="shared" si="1"/>
        <v>M</v>
      </c>
      <c r="H24" t="str">
        <f t="shared" si="2"/>
        <v>Yes</v>
      </c>
      <c r="J24" t="str">
        <f>_xlfn.IFS(Units_Sold&lt;0,"Check Return/Refund",Units_Sold=" ",Invalid,Units_Sold=0,"Available",Units_Sold&gt;0,"Sold")</f>
        <v>Available</v>
      </c>
      <c r="M24" t="str">
        <f t="shared" si="3"/>
        <v>Invalid</v>
      </c>
      <c r="N24" t="str">
        <f>IF(PC_NikeSales[[#This Row],[Discount_Verification]]="Valid","Include","Exclude")</f>
        <v>Exclude</v>
      </c>
      <c r="O24">
        <v>0</v>
      </c>
      <c r="P24" t="str">
        <f t="shared" si="4"/>
        <v>Insufficient Data</v>
      </c>
      <c r="Q24" t="str">
        <f t="shared" si="5"/>
        <v>Missing Information</v>
      </c>
      <c r="R24" t="str">
        <f>IF(PC_NikeSales[[#This Row],[Rev_Verify]]="Valid Revenue","Include","Exclude")</f>
        <v>Exclude</v>
      </c>
      <c r="S24" s="1">
        <v>45559</v>
      </c>
      <c r="T24" s="5">
        <f t="shared" si="6"/>
        <v>45559</v>
      </c>
      <c r="U24" s="1" t="str">
        <f t="shared" si="7"/>
        <v>Yes</v>
      </c>
      <c r="V24" t="s">
        <v>17</v>
      </c>
      <c r="W24" t="s">
        <v>29</v>
      </c>
      <c r="X24" t="str">
        <f t="shared" si="8"/>
        <v>Pune</v>
      </c>
      <c r="Y24">
        <v>3427.16</v>
      </c>
      <c r="Z24" t="str">
        <f>IF(PC_NikeSales[[#This Row],[Profit]]&lt;0,"Loss Making Sales",IF(PC_NikeSales[[#This Row],[Profit]]=0,"No Recorded Profit",IF($Y22&gt;$P22,"Invalid Profit", "Valid Profit")))</f>
        <v>Valid Profit</v>
      </c>
      <c r="AA24" t="str">
        <f>IF(PC_NikeSales[[#This Row],[Profit_Status]]="Valid Profit","Include","Exclude")</f>
        <v>Include</v>
      </c>
    </row>
    <row r="25" spans="1:27">
      <c r="A25">
        <v>2023</v>
      </c>
      <c r="B25" t="s">
        <v>35</v>
      </c>
      <c r="C25" t="s">
        <v>26</v>
      </c>
      <c r="D25" t="s">
        <v>39</v>
      </c>
      <c r="E25" s="3" t="s">
        <v>16</v>
      </c>
      <c r="F25" t="str">
        <f t="shared" si="0"/>
        <v>Alphabet</v>
      </c>
      <c r="G25" t="str">
        <f t="shared" si="1"/>
        <v>M</v>
      </c>
      <c r="H25" t="str">
        <f t="shared" si="2"/>
        <v>Yes</v>
      </c>
      <c r="J25" t="str">
        <f>_xlfn.IFS(Units_Sold&lt;0,"Check Return/Refund",Units_Sold=" ",Invalid,Units_Sold=0,"Available",Units_Sold&gt;0,"Sold")</f>
        <v>Available</v>
      </c>
      <c r="K25">
        <v>5003.95</v>
      </c>
      <c r="M25" t="str">
        <f t="shared" si="3"/>
        <v>Invalid</v>
      </c>
      <c r="N25" t="str">
        <f>IF(PC_NikeSales[[#This Row],[Discount_Verification]]="Valid","Include","Exclude")</f>
        <v>Exclude</v>
      </c>
      <c r="O25">
        <v>0</v>
      </c>
      <c r="P25" t="str">
        <f t="shared" si="4"/>
        <v>Insufficient Data</v>
      </c>
      <c r="Q25" t="str">
        <f t="shared" si="5"/>
        <v>Missing Information</v>
      </c>
      <c r="R25" t="str">
        <f>IF(PC_NikeSales[[#This Row],[Rev_Verify]]="Valid Revenue","Include","Exclude")</f>
        <v>Exclude</v>
      </c>
      <c r="S25" s="1">
        <v>45667</v>
      </c>
      <c r="T25" s="5">
        <f t="shared" si="6"/>
        <v>45667</v>
      </c>
      <c r="U25" s="1" t="str">
        <f t="shared" si="7"/>
        <v>Yes</v>
      </c>
      <c r="V25" t="s">
        <v>17</v>
      </c>
      <c r="W25" t="s">
        <v>25</v>
      </c>
      <c r="X25" t="str">
        <f t="shared" si="8"/>
        <v>Mumbai</v>
      </c>
      <c r="Y25">
        <v>1498.37</v>
      </c>
      <c r="Z25" t="str">
        <f>IF(PC_NikeSales[[#This Row],[Profit]]&lt;0,"Loss Making Sales",IF(PC_NikeSales[[#This Row],[Profit]]=0,"No Recorded Profit",IF($Y23&gt;$P23,"Invalid Profit", "Valid Profit")))</f>
        <v>Invalid Profit</v>
      </c>
      <c r="AA25" t="str">
        <f>IF(PC_NikeSales[[#This Row],[Profit_Status]]="Valid Profit","Include","Exclude")</f>
        <v>Exclude</v>
      </c>
    </row>
    <row r="26" spans="1:27">
      <c r="A26">
        <v>2024</v>
      </c>
      <c r="B26" t="s">
        <v>13</v>
      </c>
      <c r="C26" t="s">
        <v>14</v>
      </c>
      <c r="D26" t="s">
        <v>15</v>
      </c>
      <c r="E26" s="3" t="s">
        <v>32</v>
      </c>
      <c r="F26" t="str">
        <f t="shared" si="0"/>
        <v>Alphabet</v>
      </c>
      <c r="G26" t="str">
        <f t="shared" si="1"/>
        <v>XL</v>
      </c>
      <c r="H26" t="str">
        <f t="shared" si="2"/>
        <v>Yes</v>
      </c>
      <c r="I26">
        <v>0</v>
      </c>
      <c r="J26" t="str">
        <f>_xlfn.IFS(Units_Sold&lt;0,"Check Return/Refund",Units_Sold=" ",Invalid,Units_Sold=0,"Available",Units_Sold&gt;0,"Sold")</f>
        <v>Available</v>
      </c>
      <c r="L26">
        <v>0.5</v>
      </c>
      <c r="M26" t="str">
        <f t="shared" si="3"/>
        <v>Valid</v>
      </c>
      <c r="N26" t="str">
        <f>IF(PC_NikeSales[[#This Row],[Discount_Verification]]="Valid","Include","Exclude")</f>
        <v>Include</v>
      </c>
      <c r="O26">
        <v>0</v>
      </c>
      <c r="P26" t="str">
        <f t="shared" si="4"/>
        <v>Insufficient Data</v>
      </c>
      <c r="Q26" t="str">
        <f t="shared" si="5"/>
        <v>Missing Information</v>
      </c>
      <c r="R26" t="str">
        <f>IF(PC_NikeSales[[#This Row],[Rev_Verify]]="Valid Revenue","Include","Exclude")</f>
        <v>Exclude</v>
      </c>
      <c r="S26" s="1">
        <v>45654</v>
      </c>
      <c r="T26" s="5">
        <f t="shared" si="6"/>
        <v>45654</v>
      </c>
      <c r="U26" s="1" t="str">
        <f t="shared" si="7"/>
        <v>Yes</v>
      </c>
      <c r="V26" t="s">
        <v>22</v>
      </c>
      <c r="W26" t="s">
        <v>36</v>
      </c>
      <c r="X26" t="str">
        <f t="shared" si="8"/>
        <v>Bangalore</v>
      </c>
      <c r="Y26">
        <v>1842.35</v>
      </c>
      <c r="Z26" t="str">
        <f>IF(PC_NikeSales[[#This Row],[Profit]]&lt;0,"Loss Making Sales",IF(PC_NikeSales[[#This Row],[Profit]]=0,"No Recorded Profit",IF($Y24&gt;$P24,"Invalid Profit", "Valid Profit")))</f>
        <v>Valid Profit</v>
      </c>
      <c r="AA26" t="str">
        <f>IF(PC_NikeSales[[#This Row],[Profit_Status]]="Valid Profit","Include","Exclude")</f>
        <v>Include</v>
      </c>
    </row>
    <row r="27" spans="1:27">
      <c r="A27">
        <v>2025</v>
      </c>
      <c r="B27" t="s">
        <v>19</v>
      </c>
      <c r="C27" t="s">
        <v>41</v>
      </c>
      <c r="D27" t="s">
        <v>47</v>
      </c>
      <c r="E27" s="3" t="s">
        <v>16</v>
      </c>
      <c r="F27" t="str">
        <f t="shared" si="0"/>
        <v>Alphabet</v>
      </c>
      <c r="G27" t="str">
        <f t="shared" si="1"/>
        <v>M</v>
      </c>
      <c r="H27" t="str">
        <f t="shared" si="2"/>
        <v>Yes</v>
      </c>
      <c r="I27">
        <v>3</v>
      </c>
      <c r="J27" t="str">
        <f>_xlfn.IFS(Units_Sold&lt;0,"Check Return/Refund",Units_Sold=" ",Invalid,Units_Sold=0,"Available",Units_Sold&gt;0,"Sold")</f>
        <v>Sold</v>
      </c>
      <c r="K27">
        <v>9820.5</v>
      </c>
      <c r="M27" t="str">
        <f t="shared" si="3"/>
        <v>Invalid</v>
      </c>
      <c r="N27" t="str">
        <f>IF(PC_NikeSales[[#This Row],[Discount_Verification]]="Valid","Include","Exclude")</f>
        <v>Exclude</v>
      </c>
      <c r="O27">
        <v>0</v>
      </c>
      <c r="P27">
        <f t="shared" si="4"/>
        <v>29461.5</v>
      </c>
      <c r="Q27" t="str">
        <f t="shared" si="5"/>
        <v>Valid Revenue</v>
      </c>
      <c r="R27" t="str">
        <f>IF(PC_NikeSales[[#This Row],[Rev_Verify]]="Valid Revenue","Include","Exclude")</f>
        <v>Include</v>
      </c>
      <c r="S27" s="1"/>
      <c r="T27" s="5" t="str">
        <f t="shared" si="6"/>
        <v>Missing Date</v>
      </c>
      <c r="U27" s="1" t="str">
        <f t="shared" si="7"/>
        <v>No</v>
      </c>
      <c r="V27" t="s">
        <v>22</v>
      </c>
      <c r="W27" t="s">
        <v>25</v>
      </c>
      <c r="X27" t="str">
        <f t="shared" si="8"/>
        <v>Mumbai</v>
      </c>
      <c r="Y27">
        <v>1900.15</v>
      </c>
      <c r="Z27" t="str">
        <f>IF(PC_NikeSales[[#This Row],[Profit]]&lt;0,"Loss Making Sales",IF(PC_NikeSales[[#This Row],[Profit]]=0,"No Recorded Profit",IF($Y25&gt;$P25,"Invalid Profit", "Valid Profit")))</f>
        <v>Valid Profit</v>
      </c>
      <c r="AA27" t="str">
        <f>IF(PC_NikeSales[[#This Row],[Profit_Status]]="Valid Profit","Include","Exclude")</f>
        <v>Include</v>
      </c>
    </row>
    <row r="28" spans="1:27">
      <c r="A28">
        <v>2026</v>
      </c>
      <c r="B28" t="s">
        <v>13</v>
      </c>
      <c r="C28" t="s">
        <v>26</v>
      </c>
      <c r="D28" t="s">
        <v>27</v>
      </c>
      <c r="E28" s="3" t="s">
        <v>32</v>
      </c>
      <c r="F28" t="str">
        <f t="shared" si="0"/>
        <v>Alphabet</v>
      </c>
      <c r="G28" t="str">
        <f t="shared" si="1"/>
        <v>XL</v>
      </c>
      <c r="H28" t="str">
        <f t="shared" si="2"/>
        <v>Yes</v>
      </c>
      <c r="I28">
        <v>1</v>
      </c>
      <c r="J28" t="str">
        <f>_xlfn.IFS(Units_Sold&lt;0,"Check Return/Refund",Units_Sold=" ",Invalid,Units_Sold=0,"Available",Units_Sold&gt;0,"Sold")</f>
        <v>Sold</v>
      </c>
      <c r="L28">
        <v>0.16</v>
      </c>
      <c r="M28" t="str">
        <f t="shared" si="3"/>
        <v>Valid</v>
      </c>
      <c r="N28" t="str">
        <f>IF(PC_NikeSales[[#This Row],[Discount_Verification]]="Valid","Include","Exclude")</f>
        <v>Include</v>
      </c>
      <c r="O28">
        <v>0</v>
      </c>
      <c r="P28" t="str">
        <f t="shared" si="4"/>
        <v>Insufficient Data</v>
      </c>
      <c r="Q28" t="str">
        <f t="shared" si="5"/>
        <v>Missing Information</v>
      </c>
      <c r="R28" t="str">
        <f>IF(PC_NikeSales[[#This Row],[Rev_Verify]]="Valid Revenue","Include","Exclude")</f>
        <v>Exclude</v>
      </c>
      <c r="S28" s="1">
        <v>45514</v>
      </c>
      <c r="T28" s="5">
        <f t="shared" si="6"/>
        <v>45514</v>
      </c>
      <c r="U28" s="1" t="str">
        <f t="shared" si="7"/>
        <v>Yes</v>
      </c>
      <c r="V28" t="s">
        <v>22</v>
      </c>
      <c r="W28" t="s">
        <v>43</v>
      </c>
      <c r="X28" t="str">
        <f t="shared" si="8"/>
        <v>Kolkata</v>
      </c>
      <c r="Y28">
        <v>2301.64</v>
      </c>
      <c r="Z28" t="str">
        <f>IF(PC_NikeSales[[#This Row],[Profit]]&lt;0,"Loss Making Sales",IF(PC_NikeSales[[#This Row],[Profit]]=0,"No Recorded Profit",IF($Y26&gt;$P26,"Invalid Profit", "Valid Profit")))</f>
        <v>Valid Profit</v>
      </c>
      <c r="AA28" t="str">
        <f>IF(PC_NikeSales[[#This Row],[Profit_Status]]="Valid Profit","Include","Exclude")</f>
        <v>Include</v>
      </c>
    </row>
    <row r="29" spans="1:27">
      <c r="A29">
        <v>2027</v>
      </c>
      <c r="B29" t="s">
        <v>35</v>
      </c>
      <c r="C29" t="s">
        <v>41</v>
      </c>
      <c r="D29" t="s">
        <v>48</v>
      </c>
      <c r="E29" s="3" t="s">
        <v>32</v>
      </c>
      <c r="F29" t="str">
        <f t="shared" si="0"/>
        <v>Alphabet</v>
      </c>
      <c r="G29" t="str">
        <f t="shared" si="1"/>
        <v>XL</v>
      </c>
      <c r="H29" t="str">
        <f t="shared" si="2"/>
        <v>Yes</v>
      </c>
      <c r="J29" t="str">
        <f>_xlfn.IFS(Units_Sold&lt;0,"Check Return/Refund",Units_Sold=" ",Invalid,Units_Sold=0,"Available",Units_Sold&gt;0,"Sold")</f>
        <v>Available</v>
      </c>
      <c r="L29">
        <v>0.22</v>
      </c>
      <c r="M29" t="str">
        <f t="shared" si="3"/>
        <v>Valid</v>
      </c>
      <c r="N29" t="str">
        <f>IF(PC_NikeSales[[#This Row],[Discount_Verification]]="Valid","Include","Exclude")</f>
        <v>Include</v>
      </c>
      <c r="O29">
        <v>0</v>
      </c>
      <c r="P29" t="str">
        <f t="shared" si="4"/>
        <v>Insufficient Data</v>
      </c>
      <c r="Q29" t="str">
        <f t="shared" si="5"/>
        <v>Missing Information</v>
      </c>
      <c r="R29" t="str">
        <f>IF(PC_NikeSales[[#This Row],[Rev_Verify]]="Valid Revenue","Include","Exclude")</f>
        <v>Exclude</v>
      </c>
      <c r="S29" s="1"/>
      <c r="T29" s="5" t="str">
        <f t="shared" si="6"/>
        <v>Missing Date</v>
      </c>
      <c r="U29" s="1" t="str">
        <f t="shared" si="7"/>
        <v>No</v>
      </c>
      <c r="V29" t="s">
        <v>17</v>
      </c>
      <c r="W29" t="s">
        <v>29</v>
      </c>
      <c r="X29" t="str">
        <f t="shared" si="8"/>
        <v>Pune</v>
      </c>
      <c r="Y29">
        <v>-138.74</v>
      </c>
      <c r="Z29" t="str">
        <f>IF(PC_NikeSales[[#This Row],[Profit]]&lt;0,"Loss Making Sales",IF(PC_NikeSales[[#This Row],[Profit]]=0,"No Recorded Profit",IF(PC_NikeSales[[#This Row],[Profit]]&gt;PC_NikeSales[Rev_Recalc],"Invalid Profit", "Valid Profit")))</f>
        <v>Loss Making Sales</v>
      </c>
      <c r="AA29" t="str">
        <f>IF(PC_NikeSales[[#This Row],[Profit_Status]]="Valid Profit","Include","Exclude")</f>
        <v>Exclude</v>
      </c>
    </row>
    <row r="30" spans="1:27">
      <c r="A30">
        <v>2028</v>
      </c>
      <c r="B30" t="s">
        <v>35</v>
      </c>
      <c r="C30" t="s">
        <v>14</v>
      </c>
      <c r="D30" t="s">
        <v>34</v>
      </c>
      <c r="E30" s="3">
        <v>12</v>
      </c>
      <c r="F30" t="str">
        <f t="shared" si="0"/>
        <v>Number</v>
      </c>
      <c r="G30" t="str">
        <f t="shared" si="1"/>
        <v>12</v>
      </c>
      <c r="H30" t="str">
        <f t="shared" si="2"/>
        <v>Yes</v>
      </c>
      <c r="J30" t="str">
        <f>_xlfn.IFS(Units_Sold&lt;0,"Check Return/Refund",Units_Sold=" ",Invalid,Units_Sold=0,"Available",Units_Sold&gt;0,"Sold")</f>
        <v>Available</v>
      </c>
      <c r="K30">
        <v>3270.23</v>
      </c>
      <c r="M30" t="str">
        <f t="shared" si="3"/>
        <v>Invalid</v>
      </c>
      <c r="N30" t="str">
        <f>IF(PC_NikeSales[[#This Row],[Discount_Verification]]="Valid","Include","Exclude")</f>
        <v>Exclude</v>
      </c>
      <c r="O30">
        <v>0</v>
      </c>
      <c r="P30" t="str">
        <f t="shared" si="4"/>
        <v>Insufficient Data</v>
      </c>
      <c r="Q30" t="str">
        <f t="shared" si="5"/>
        <v>Missing Information</v>
      </c>
      <c r="R30" t="str">
        <f>IF(PC_NikeSales[[#This Row],[Rev_Verify]]="Valid Revenue","Include","Exclude")</f>
        <v>Exclude</v>
      </c>
      <c r="S30" s="1"/>
      <c r="T30" s="5" t="str">
        <f t="shared" si="6"/>
        <v>Missing Date</v>
      </c>
      <c r="U30" s="1" t="str">
        <f t="shared" si="7"/>
        <v>No</v>
      </c>
      <c r="V30" t="s">
        <v>22</v>
      </c>
      <c r="W30" t="s">
        <v>33</v>
      </c>
      <c r="X30" t="str">
        <f t="shared" si="8"/>
        <v>Delhi</v>
      </c>
      <c r="Y30">
        <v>-946.86</v>
      </c>
      <c r="Z30" t="str">
        <f>IF(PC_NikeSales[[#This Row],[Profit]]&lt;0,"Loss Making Sales",IF(PC_NikeSales[[#This Row],[Profit]]=0,"No Recorded Profit",IF(PC_NikeSales[[#This Row],[Profit]]&gt;PC_NikeSales[Rev_Recalc],"Invalid Profit", "Valid Profit")))</f>
        <v>Loss Making Sales</v>
      </c>
      <c r="AA30" t="str">
        <f>IF(PC_NikeSales[[#This Row],[Profit_Status]]="Valid Profit","Include","Exclude")</f>
        <v>Exclude</v>
      </c>
    </row>
    <row r="31" spans="1:27">
      <c r="A31">
        <v>2029</v>
      </c>
      <c r="B31" t="s">
        <v>35</v>
      </c>
      <c r="C31" t="s">
        <v>14</v>
      </c>
      <c r="D31" t="s">
        <v>49</v>
      </c>
      <c r="E31" s="3">
        <v>12</v>
      </c>
      <c r="F31" t="str">
        <f t="shared" si="0"/>
        <v>Number</v>
      </c>
      <c r="G31" t="str">
        <f t="shared" si="1"/>
        <v>12</v>
      </c>
      <c r="H31" t="str">
        <f t="shared" si="2"/>
        <v>Yes</v>
      </c>
      <c r="I31">
        <v>0</v>
      </c>
      <c r="J31" t="str">
        <f>_xlfn.IFS(Units_Sold&lt;0,"Check Return/Refund",Units_Sold=" ",Invalid,Units_Sold=0,"Available",Units_Sold&gt;0,"Sold")</f>
        <v>Available</v>
      </c>
      <c r="M31" t="str">
        <f t="shared" si="3"/>
        <v>Invalid</v>
      </c>
      <c r="N31" t="str">
        <f>IF(PC_NikeSales[[#This Row],[Discount_Verification]]="Valid","Include","Exclude")</f>
        <v>Exclude</v>
      </c>
      <c r="O31">
        <v>0</v>
      </c>
      <c r="P31" t="str">
        <f t="shared" si="4"/>
        <v>Insufficient Data</v>
      </c>
      <c r="Q31" t="str">
        <f t="shared" si="5"/>
        <v>Missing Information</v>
      </c>
      <c r="R31" t="str">
        <f>IF(PC_NikeSales[[#This Row],[Rev_Verify]]="Valid Revenue","Include","Exclude")</f>
        <v>Exclude</v>
      </c>
      <c r="S31" s="1">
        <v>45227</v>
      </c>
      <c r="T31" s="5">
        <f t="shared" si="6"/>
        <v>45227</v>
      </c>
      <c r="U31" s="1" t="str">
        <f t="shared" si="7"/>
        <v>Yes</v>
      </c>
      <c r="V31" t="s">
        <v>17</v>
      </c>
      <c r="W31" t="s">
        <v>36</v>
      </c>
      <c r="X31" t="str">
        <f t="shared" si="8"/>
        <v>Bangalore</v>
      </c>
      <c r="Y31">
        <v>-185.67</v>
      </c>
      <c r="Z31" t="str">
        <f>IF(PC_NikeSales[[#This Row],[Profit]]&lt;0,"Loss Making Sales",IF(PC_NikeSales[[#This Row],[Profit]]=0,"No Recorded Profit",IF(PC_NikeSales[[#This Row],[Profit]]&gt;PC_NikeSales[Rev_Recalc],"Invalid Profit", "Valid Profit")))</f>
        <v>Loss Making Sales</v>
      </c>
      <c r="AA31" t="str">
        <f>IF(PC_NikeSales[[#This Row],[Profit_Status]]="Valid Profit","Include","Exclude")</f>
        <v>Exclude</v>
      </c>
    </row>
    <row r="32" spans="1:27">
      <c r="A32">
        <v>2030</v>
      </c>
      <c r="B32" t="s">
        <v>35</v>
      </c>
      <c r="C32" t="s">
        <v>20</v>
      </c>
      <c r="D32" t="s">
        <v>50</v>
      </c>
      <c r="E32" s="3" t="s">
        <v>32</v>
      </c>
      <c r="F32" t="str">
        <f t="shared" si="0"/>
        <v>Alphabet</v>
      </c>
      <c r="G32" t="str">
        <f t="shared" si="1"/>
        <v>XL</v>
      </c>
      <c r="H32" t="str">
        <f t="shared" si="2"/>
        <v>Yes</v>
      </c>
      <c r="J32" t="str">
        <f>_xlfn.IFS(Units_Sold&lt;0,"Check Return/Refund",Units_Sold=" ",Invalid,Units_Sold=0,"Available",Units_Sold&gt;0,"Sold")</f>
        <v>Available</v>
      </c>
      <c r="L32">
        <v>1.05</v>
      </c>
      <c r="M32" t="str">
        <f t="shared" si="3"/>
        <v>Invalid</v>
      </c>
      <c r="N32" t="str">
        <f>IF(PC_NikeSales[[#This Row],[Discount_Verification]]="Valid","Include","Exclude")</f>
        <v>Exclude</v>
      </c>
      <c r="O32">
        <v>0</v>
      </c>
      <c r="P32" t="str">
        <f t="shared" si="4"/>
        <v>Insufficient Data</v>
      </c>
      <c r="Q32" t="str">
        <f t="shared" si="5"/>
        <v>Missing Information</v>
      </c>
      <c r="R32" t="str">
        <f>IF(PC_NikeSales[[#This Row],[Rev_Verify]]="Valid Revenue","Include","Exclude")</f>
        <v>Exclude</v>
      </c>
      <c r="S32" s="1">
        <v>45852</v>
      </c>
      <c r="T32" s="5">
        <f t="shared" si="6"/>
        <v>45852</v>
      </c>
      <c r="U32" s="1" t="str">
        <f t="shared" si="7"/>
        <v>Yes</v>
      </c>
      <c r="V32" t="s">
        <v>22</v>
      </c>
      <c r="W32" t="s">
        <v>37</v>
      </c>
      <c r="X32" t="str">
        <f t="shared" si="8"/>
        <v>Hyderabad</v>
      </c>
      <c r="Y32">
        <v>-122.93</v>
      </c>
      <c r="Z32" t="str">
        <f>IF(PC_NikeSales[[#This Row],[Profit]]&lt;0,"Loss Making Sales",IF(PC_NikeSales[[#This Row],[Profit]]=0,"No Recorded Profit",IF(PC_NikeSales[[#This Row],[Profit]]&gt;PC_NikeSales[Rev_Recalc],"Invalid Profit", "Valid Profit")))</f>
        <v>Loss Making Sales</v>
      </c>
      <c r="AA32" t="str">
        <f>IF(PC_NikeSales[[#This Row],[Profit_Status]]="Valid Profit","Include","Exclude")</f>
        <v>Exclude</v>
      </c>
    </row>
    <row r="33" spans="1:27">
      <c r="A33">
        <v>2031</v>
      </c>
      <c r="B33" t="s">
        <v>35</v>
      </c>
      <c r="C33" t="s">
        <v>20</v>
      </c>
      <c r="D33" t="s">
        <v>24</v>
      </c>
      <c r="F33" t="str">
        <f t="shared" si="0"/>
        <v>Missing</v>
      </c>
      <c r="G33" t="str">
        <f t="shared" si="1"/>
        <v>Unknown</v>
      </c>
      <c r="H33" t="str">
        <f t="shared" si="2"/>
        <v>No</v>
      </c>
      <c r="I33">
        <v>4</v>
      </c>
      <c r="J33" t="str">
        <f>_xlfn.IFS(Units_Sold&lt;0,"Check Return/Refund",Units_Sold=" ",Invalid,Units_Sold=0,"Available",Units_Sold&gt;0,"Sold")</f>
        <v>Sold</v>
      </c>
      <c r="K33">
        <v>3493.04</v>
      </c>
      <c r="L33">
        <v>0.82</v>
      </c>
      <c r="M33" t="str">
        <f t="shared" si="3"/>
        <v>Valid</v>
      </c>
      <c r="N33" t="str">
        <f>IF(PC_NikeSales[[#This Row],[Discount_Verification]]="Valid","Include","Exclude")</f>
        <v>Include</v>
      </c>
      <c r="O33">
        <v>2514.9899999999998</v>
      </c>
      <c r="P33">
        <f t="shared" si="4"/>
        <v>2514.9888000000005</v>
      </c>
      <c r="Q33" t="str">
        <f t="shared" si="5"/>
        <v>Valid Revenue</v>
      </c>
      <c r="R33" t="str">
        <f>IF(PC_NikeSales[[#This Row],[Rev_Verify]]="Valid Revenue","Include","Exclude")</f>
        <v>Include</v>
      </c>
      <c r="S33" s="1">
        <v>45421</v>
      </c>
      <c r="T33" s="5">
        <f t="shared" si="6"/>
        <v>45421</v>
      </c>
      <c r="U33" s="1" t="str">
        <f t="shared" si="7"/>
        <v>Yes</v>
      </c>
      <c r="V33" t="s">
        <v>17</v>
      </c>
      <c r="W33" t="s">
        <v>33</v>
      </c>
      <c r="X33" t="str">
        <f t="shared" si="8"/>
        <v>Delhi</v>
      </c>
      <c r="Y33">
        <v>350.7</v>
      </c>
      <c r="Z33" t="str">
        <f>IF(PC_NikeSales[[#This Row],[Profit]]&lt;0,"Loss Making Sales",IF(PC_NikeSales[[#This Row],[Profit]]=0,"No Recorded Profit",IF($Y31&gt;$P31,"Invalid Profit", "Valid Profit")))</f>
        <v>Valid Profit</v>
      </c>
      <c r="AA33" t="str">
        <f>IF(PC_NikeSales[[#This Row],[Profit_Status]]="Valid Profit","Include","Exclude")</f>
        <v>Include</v>
      </c>
    </row>
    <row r="34" spans="1:27">
      <c r="A34">
        <v>2032</v>
      </c>
      <c r="B34" t="s">
        <v>19</v>
      </c>
      <c r="C34" t="s">
        <v>26</v>
      </c>
      <c r="D34" t="s">
        <v>27</v>
      </c>
      <c r="E34" s="3" t="s">
        <v>32</v>
      </c>
      <c r="F34" t="str">
        <f t="shared" si="0"/>
        <v>Alphabet</v>
      </c>
      <c r="G34" t="str">
        <f t="shared" si="1"/>
        <v>XL</v>
      </c>
      <c r="H34" t="str">
        <f t="shared" si="2"/>
        <v>Yes</v>
      </c>
      <c r="I34">
        <v>1</v>
      </c>
      <c r="J34" t="str">
        <f>_xlfn.IFS(Units_Sold&lt;0,"Check Return/Refund",Units_Sold=" ",Invalid,Units_Sold=0,"Available",Units_Sold&gt;0,"Sold")</f>
        <v>Sold</v>
      </c>
      <c r="L34">
        <v>1.07</v>
      </c>
      <c r="M34" t="str">
        <f t="shared" si="3"/>
        <v>Invalid</v>
      </c>
      <c r="N34" t="str">
        <f>IF(PC_NikeSales[[#This Row],[Discount_Verification]]="Valid","Include","Exclude")</f>
        <v>Exclude</v>
      </c>
      <c r="O34">
        <v>0</v>
      </c>
      <c r="P34" t="str">
        <f t="shared" si="4"/>
        <v>Insufficient Data</v>
      </c>
      <c r="Q34" t="str">
        <f t="shared" si="5"/>
        <v>Missing Information</v>
      </c>
      <c r="R34" t="str">
        <f>IF(PC_NikeSales[[#This Row],[Rev_Verify]]="Valid Revenue","Include","Exclude")</f>
        <v>Exclude</v>
      </c>
      <c r="S34" s="1">
        <v>45758</v>
      </c>
      <c r="T34" s="5">
        <f t="shared" si="6"/>
        <v>45758</v>
      </c>
      <c r="U34" s="1" t="str">
        <f t="shared" si="7"/>
        <v>Yes</v>
      </c>
      <c r="V34" t="s">
        <v>22</v>
      </c>
      <c r="W34" t="s">
        <v>25</v>
      </c>
      <c r="X34" t="str">
        <f t="shared" si="8"/>
        <v>Mumbai</v>
      </c>
      <c r="Y34">
        <v>-555.16</v>
      </c>
      <c r="Z34" t="str">
        <f>IF(PC_NikeSales[[#This Row],[Profit]]&lt;0,"Loss Making Sales",IF(PC_NikeSales[[#This Row],[Profit]]=0,"No Recorded Profit",IF(PC_NikeSales[[#This Row],[Profit]]&gt;PC_NikeSales[Rev_Recalc],"Invalid Profit", "Valid Profit")))</f>
        <v>Loss Making Sales</v>
      </c>
      <c r="AA34" t="str">
        <f>IF(PC_NikeSales[[#This Row],[Profit_Status]]="Valid Profit","Include","Exclude")</f>
        <v>Exclude</v>
      </c>
    </row>
    <row r="35" spans="1:27">
      <c r="A35">
        <v>2033</v>
      </c>
      <c r="B35" t="s">
        <v>35</v>
      </c>
      <c r="C35" t="s">
        <v>20</v>
      </c>
      <c r="D35" t="s">
        <v>38</v>
      </c>
      <c r="E35" s="3" t="s">
        <v>32</v>
      </c>
      <c r="F35" t="str">
        <f t="shared" si="0"/>
        <v>Alphabet</v>
      </c>
      <c r="G35" t="str">
        <f t="shared" si="1"/>
        <v>XL</v>
      </c>
      <c r="H35" t="str">
        <f t="shared" si="2"/>
        <v>Yes</v>
      </c>
      <c r="I35">
        <v>-1</v>
      </c>
      <c r="J35" t="str">
        <f>_xlfn.IFS(Units_Sold&lt;0,"Check Return/Refund",Units_Sold=" ",Invalid,Units_Sold=0,"Available",Units_Sold&gt;0,"Sold")</f>
        <v>Check Return/Refund</v>
      </c>
      <c r="M35" t="str">
        <f t="shared" si="3"/>
        <v>Invalid</v>
      </c>
      <c r="N35" t="str">
        <f>IF(PC_NikeSales[[#This Row],[Discount_Verification]]="Valid","Include","Exclude")</f>
        <v>Exclude</v>
      </c>
      <c r="O35">
        <v>0</v>
      </c>
      <c r="P35" t="str">
        <f t="shared" si="4"/>
        <v>Insufficient Data</v>
      </c>
      <c r="Q35" t="str">
        <f t="shared" si="5"/>
        <v>Missing Information</v>
      </c>
      <c r="R35" t="str">
        <f>IF(PC_NikeSales[[#This Row],[Rev_Verify]]="Valid Revenue","Include","Exclude")</f>
        <v>Exclude</v>
      </c>
      <c r="S35" s="1"/>
      <c r="T35" s="5" t="str">
        <f t="shared" si="6"/>
        <v>Missing Date</v>
      </c>
      <c r="U35" s="1" t="str">
        <f t="shared" si="7"/>
        <v>No</v>
      </c>
      <c r="V35" t="s">
        <v>22</v>
      </c>
      <c r="W35" t="s">
        <v>43</v>
      </c>
      <c r="X35" t="str">
        <f t="shared" si="8"/>
        <v>Kolkata</v>
      </c>
      <c r="Y35">
        <v>-1005.71</v>
      </c>
      <c r="Z35" t="str">
        <f>IF(PC_NikeSales[[#This Row],[Profit]]&lt;0,"Loss Making Sales",IF(PC_NikeSales[[#This Row],[Profit]]=0,"No Recorded Profit",IF(PC_NikeSales[[#This Row],[Profit]]&gt;PC_NikeSales[Rev_Recalc],"Invalid Profit", "Valid Profit")))</f>
        <v>Loss Making Sales</v>
      </c>
      <c r="AA35" t="str">
        <f>IF(PC_NikeSales[[#This Row],[Profit_Status]]="Valid Profit","Include","Exclude")</f>
        <v>Exclude</v>
      </c>
    </row>
    <row r="36" spans="1:27">
      <c r="A36">
        <v>2034</v>
      </c>
      <c r="B36" t="s">
        <v>35</v>
      </c>
      <c r="C36" t="s">
        <v>41</v>
      </c>
      <c r="D36" t="s">
        <v>42</v>
      </c>
      <c r="E36" s="3">
        <v>6</v>
      </c>
      <c r="F36" t="str">
        <f t="shared" si="0"/>
        <v>Number</v>
      </c>
      <c r="G36" t="str">
        <f t="shared" si="1"/>
        <v>6</v>
      </c>
      <c r="H36" t="str">
        <f t="shared" si="2"/>
        <v>Yes</v>
      </c>
      <c r="J36" t="str">
        <f>_xlfn.IFS(Units_Sold&lt;0,"Check Return/Refund",Units_Sold=" ",Invalid,Units_Sold=0,"Available",Units_Sold&gt;0,"Sold")</f>
        <v>Available</v>
      </c>
      <c r="K36">
        <v>6235.71</v>
      </c>
      <c r="M36" t="str">
        <f t="shared" si="3"/>
        <v>Invalid</v>
      </c>
      <c r="N36" t="str">
        <f>IF(PC_NikeSales[[#This Row],[Discount_Verification]]="Valid","Include","Exclude")</f>
        <v>Exclude</v>
      </c>
      <c r="O36">
        <v>0</v>
      </c>
      <c r="P36" t="str">
        <f t="shared" si="4"/>
        <v>Insufficient Data</v>
      </c>
      <c r="Q36" t="str">
        <f t="shared" si="5"/>
        <v>Missing Information</v>
      </c>
      <c r="R36" t="str">
        <f>IF(PC_NikeSales[[#This Row],[Rev_Verify]]="Valid Revenue","Include","Exclude")</f>
        <v>Exclude</v>
      </c>
      <c r="S36" s="1">
        <v>45777</v>
      </c>
      <c r="T36" s="5">
        <f t="shared" si="6"/>
        <v>45777</v>
      </c>
      <c r="U36" s="1" t="str">
        <f t="shared" si="7"/>
        <v>Yes</v>
      </c>
      <c r="V36" t="s">
        <v>22</v>
      </c>
      <c r="W36" t="s">
        <v>33</v>
      </c>
      <c r="X36" t="str">
        <f t="shared" si="8"/>
        <v>Delhi</v>
      </c>
      <c r="Y36">
        <v>-267.37</v>
      </c>
      <c r="Z36" t="str">
        <f>IF(PC_NikeSales[[#This Row],[Profit]]&lt;0,"Loss Making Sales",IF(PC_NikeSales[[#This Row],[Profit]]=0,"No Recorded Profit",IF(PC_NikeSales[[#This Row],[Profit]]&gt;PC_NikeSales[Rev_Recalc],"Invalid Profit", "Valid Profit")))</f>
        <v>Loss Making Sales</v>
      </c>
      <c r="AA36" t="str">
        <f>IF(PC_NikeSales[[#This Row],[Profit_Status]]="Valid Profit","Include","Exclude")</f>
        <v>Exclude</v>
      </c>
    </row>
    <row r="37" spans="1:27">
      <c r="A37">
        <v>2035</v>
      </c>
      <c r="B37" t="s">
        <v>13</v>
      </c>
      <c r="C37" t="s">
        <v>41</v>
      </c>
      <c r="D37" t="s">
        <v>48</v>
      </c>
      <c r="F37" t="str">
        <f t="shared" si="0"/>
        <v>Missing</v>
      </c>
      <c r="G37" t="str">
        <f t="shared" si="1"/>
        <v>Unknown</v>
      </c>
      <c r="H37" t="str">
        <f t="shared" si="2"/>
        <v>No</v>
      </c>
      <c r="I37">
        <v>4</v>
      </c>
      <c r="J37" t="str">
        <f>_xlfn.IFS(Units_Sold&lt;0,"Check Return/Refund",Units_Sold=" ",Invalid,Units_Sold=0,"Available",Units_Sold&gt;0,"Sold")</f>
        <v>Sold</v>
      </c>
      <c r="L37">
        <v>0.38</v>
      </c>
      <c r="M37" t="str">
        <f t="shared" si="3"/>
        <v>Valid</v>
      </c>
      <c r="N37" t="str">
        <f>IF(PC_NikeSales[[#This Row],[Discount_Verification]]="Valid","Include","Exclude")</f>
        <v>Include</v>
      </c>
      <c r="O37">
        <v>0</v>
      </c>
      <c r="P37" t="str">
        <f t="shared" si="4"/>
        <v>Insufficient Data</v>
      </c>
      <c r="Q37" t="str">
        <f t="shared" si="5"/>
        <v>Missing Information</v>
      </c>
      <c r="R37" t="str">
        <f>IF(PC_NikeSales[[#This Row],[Rev_Verify]]="Valid Revenue","Include","Exclude")</f>
        <v>Exclude</v>
      </c>
      <c r="S37" s="1">
        <v>45613</v>
      </c>
      <c r="T37" s="5">
        <f t="shared" si="6"/>
        <v>45613</v>
      </c>
      <c r="U37" s="1" t="str">
        <f t="shared" si="7"/>
        <v>Yes</v>
      </c>
      <c r="V37" t="s">
        <v>17</v>
      </c>
      <c r="W37" t="s">
        <v>36</v>
      </c>
      <c r="X37" t="str">
        <f t="shared" si="8"/>
        <v>Bangalore</v>
      </c>
      <c r="Y37">
        <v>2914.83</v>
      </c>
      <c r="Z37" t="str">
        <f>IF(PC_NikeSales[[#This Row],[Profit]]&lt;0,"Loss Making Sales",IF(PC_NikeSales[[#This Row],[Profit]]=0,"No Recorded Profit",IF($Y35&gt;$P35,"Invalid Profit", "Valid Profit")))</f>
        <v>Valid Profit</v>
      </c>
      <c r="AA37" t="str">
        <f>IF(PC_NikeSales[[#This Row],[Profit_Status]]="Valid Profit","Include","Exclude")</f>
        <v>Include</v>
      </c>
    </row>
    <row r="38" spans="1:27">
      <c r="A38">
        <v>2036</v>
      </c>
      <c r="B38" t="s">
        <v>35</v>
      </c>
      <c r="C38" t="s">
        <v>14</v>
      </c>
      <c r="D38" t="s">
        <v>44</v>
      </c>
      <c r="F38" t="str">
        <f t="shared" si="0"/>
        <v>Missing</v>
      </c>
      <c r="G38" t="str">
        <f t="shared" si="1"/>
        <v>Unknown</v>
      </c>
      <c r="H38" t="str">
        <f t="shared" si="2"/>
        <v>No</v>
      </c>
      <c r="I38">
        <v>3</v>
      </c>
      <c r="J38" t="str">
        <f>_xlfn.IFS(Units_Sold&lt;0,"Check Return/Refund",Units_Sold=" ",Invalid,Units_Sold=0,"Available",Units_Sold&gt;0,"Sold")</f>
        <v>Sold</v>
      </c>
      <c r="M38" t="str">
        <f t="shared" si="3"/>
        <v>Invalid</v>
      </c>
      <c r="N38" t="str">
        <f>IF(PC_NikeSales[[#This Row],[Discount_Verification]]="Valid","Include","Exclude")</f>
        <v>Exclude</v>
      </c>
      <c r="O38">
        <v>0</v>
      </c>
      <c r="P38" t="str">
        <f t="shared" si="4"/>
        <v>Insufficient Data</v>
      </c>
      <c r="Q38" t="str">
        <f t="shared" si="5"/>
        <v>Missing Information</v>
      </c>
      <c r="R38" t="str">
        <f>IF(PC_NikeSales[[#This Row],[Rev_Verify]]="Valid Revenue","Include","Exclude")</f>
        <v>Exclude</v>
      </c>
      <c r="S38" s="1">
        <v>45703</v>
      </c>
      <c r="T38" s="5">
        <f t="shared" si="6"/>
        <v>45703</v>
      </c>
      <c r="U38" s="1" t="str">
        <f t="shared" si="7"/>
        <v>Yes</v>
      </c>
      <c r="V38" t="s">
        <v>22</v>
      </c>
      <c r="W38" t="s">
        <v>36</v>
      </c>
      <c r="X38" t="str">
        <f t="shared" si="8"/>
        <v>Bangalore</v>
      </c>
      <c r="Y38">
        <v>-143.80000000000001</v>
      </c>
      <c r="Z38" t="str">
        <f>IF(PC_NikeSales[[#This Row],[Profit]]&lt;0,"Loss Making Sales",IF(PC_NikeSales[[#This Row],[Profit]]=0,"No Recorded Profit",IF(PC_NikeSales[[#This Row],[Profit]]&gt;PC_NikeSales[Rev_Recalc],"Invalid Profit", "Valid Profit")))</f>
        <v>Loss Making Sales</v>
      </c>
      <c r="AA38" t="str">
        <f>IF(PC_NikeSales[[#This Row],[Profit_Status]]="Valid Profit","Include","Exclude")</f>
        <v>Exclude</v>
      </c>
    </row>
    <row r="39" spans="1:27">
      <c r="A39">
        <v>2037</v>
      </c>
      <c r="B39" t="s">
        <v>13</v>
      </c>
      <c r="C39" t="s">
        <v>30</v>
      </c>
      <c r="D39" t="s">
        <v>51</v>
      </c>
      <c r="E39" s="3">
        <v>7</v>
      </c>
      <c r="F39" t="str">
        <f t="shared" si="0"/>
        <v>Number</v>
      </c>
      <c r="G39" t="str">
        <f t="shared" si="1"/>
        <v>7</v>
      </c>
      <c r="H39" t="str">
        <f t="shared" si="2"/>
        <v>Yes</v>
      </c>
      <c r="I39">
        <v>3</v>
      </c>
      <c r="J39" t="str">
        <f>_xlfn.IFS(Units_Sold&lt;0,"Check Return/Refund",Units_Sold=" ",Invalid,Units_Sold=0,"Available",Units_Sold&gt;0,"Sold")</f>
        <v>Sold</v>
      </c>
      <c r="K39">
        <v>5653.14</v>
      </c>
      <c r="L39">
        <v>1.01</v>
      </c>
      <c r="M39" t="str">
        <f t="shared" si="3"/>
        <v>Invalid</v>
      </c>
      <c r="N39" t="str">
        <f>IF(PC_NikeSales[[#This Row],[Discount_Verification]]="Valid","Include","Exclude")</f>
        <v>Exclude</v>
      </c>
      <c r="O39">
        <v>-169.59</v>
      </c>
      <c r="P39" t="str">
        <f t="shared" si="4"/>
        <v>Insufficient Data</v>
      </c>
      <c r="Q39" t="str">
        <f t="shared" si="5"/>
        <v>Missing Information</v>
      </c>
      <c r="R39" t="str">
        <f>IF(PC_NikeSales[[#This Row],[Rev_Verify]]="Valid Revenue","Include","Exclude")</f>
        <v>Exclude</v>
      </c>
      <c r="S39" s="1"/>
      <c r="T39" s="5" t="str">
        <f t="shared" si="6"/>
        <v>Missing Date</v>
      </c>
      <c r="U39" s="1" t="str">
        <f t="shared" si="7"/>
        <v>No</v>
      </c>
      <c r="V39" t="s">
        <v>22</v>
      </c>
      <c r="W39" t="s">
        <v>29</v>
      </c>
      <c r="X39" t="str">
        <f t="shared" si="8"/>
        <v>Pune</v>
      </c>
      <c r="Y39">
        <v>2776.96</v>
      </c>
      <c r="Z39" t="str">
        <f>IF(PC_NikeSales[[#This Row],[Profit]]&lt;0,"Loss Making Sales",IF(PC_NikeSales[[#This Row],[Profit]]=0,"No Recorded Profit",IF($Y37&gt;$P37,"Invalid Profit", "Valid Profit")))</f>
        <v>Valid Profit</v>
      </c>
      <c r="AA39" t="str">
        <f>IF(PC_NikeSales[[#This Row],[Profit_Status]]="Valid Profit","Include","Exclude")</f>
        <v>Include</v>
      </c>
    </row>
    <row r="40" spans="1:27">
      <c r="A40">
        <v>2038</v>
      </c>
      <c r="B40" t="s">
        <v>13</v>
      </c>
      <c r="C40" t="s">
        <v>30</v>
      </c>
      <c r="D40" t="s">
        <v>46</v>
      </c>
      <c r="F40" t="str">
        <f t="shared" si="0"/>
        <v>Missing</v>
      </c>
      <c r="G40" t="str">
        <f t="shared" si="1"/>
        <v>Unknown</v>
      </c>
      <c r="H40" t="str">
        <f t="shared" si="2"/>
        <v>No</v>
      </c>
      <c r="I40">
        <v>0</v>
      </c>
      <c r="J40" t="str">
        <f>_xlfn.IFS(Units_Sold&lt;0,"Check Return/Refund",Units_Sold=" ",Invalid,Units_Sold=0,"Available",Units_Sold&gt;0,"Sold")</f>
        <v>Available</v>
      </c>
      <c r="L40">
        <v>0.83</v>
      </c>
      <c r="M40" t="str">
        <f t="shared" si="3"/>
        <v>Valid</v>
      </c>
      <c r="N40" t="str">
        <f>IF(PC_NikeSales[[#This Row],[Discount_Verification]]="Valid","Include","Exclude")</f>
        <v>Include</v>
      </c>
      <c r="O40">
        <v>0</v>
      </c>
      <c r="P40" t="str">
        <f t="shared" si="4"/>
        <v>Insufficient Data</v>
      </c>
      <c r="Q40" t="str">
        <f t="shared" si="5"/>
        <v>Missing Information</v>
      </c>
      <c r="R40" t="str">
        <f>IF(PC_NikeSales[[#This Row],[Rev_Verify]]="Valid Revenue","Include","Exclude")</f>
        <v>Exclude</v>
      </c>
      <c r="S40" s="1"/>
      <c r="T40" s="5" t="str">
        <f t="shared" si="6"/>
        <v>Missing Date</v>
      </c>
      <c r="U40" s="1" t="str">
        <f t="shared" si="7"/>
        <v>No</v>
      </c>
      <c r="V40" t="s">
        <v>17</v>
      </c>
      <c r="W40" t="s">
        <v>33</v>
      </c>
      <c r="X40" t="str">
        <f t="shared" si="8"/>
        <v>Delhi</v>
      </c>
      <c r="Y40">
        <v>1163.21</v>
      </c>
      <c r="Z40" t="str">
        <f>IF(PC_NikeSales[[#This Row],[Profit]]&lt;0,"Loss Making Sales",IF(PC_NikeSales[[#This Row],[Profit]]=0,"No Recorded Profit",IF($Y38&gt;$P38,"Invalid Profit", "Valid Profit")))</f>
        <v>Valid Profit</v>
      </c>
      <c r="AA40" t="str">
        <f>IF(PC_NikeSales[[#This Row],[Profit_Status]]="Valid Profit","Include","Exclude")</f>
        <v>Include</v>
      </c>
    </row>
    <row r="41" spans="1:27">
      <c r="A41">
        <v>2039</v>
      </c>
      <c r="B41" t="s">
        <v>19</v>
      </c>
      <c r="C41" t="s">
        <v>14</v>
      </c>
      <c r="D41" t="s">
        <v>34</v>
      </c>
      <c r="E41" s="3" t="s">
        <v>16</v>
      </c>
      <c r="F41" t="str">
        <f t="shared" si="0"/>
        <v>Alphabet</v>
      </c>
      <c r="G41" t="str">
        <f t="shared" si="1"/>
        <v>M</v>
      </c>
      <c r="H41" t="str">
        <f t="shared" si="2"/>
        <v>Yes</v>
      </c>
      <c r="J41" t="str">
        <f>_xlfn.IFS(Units_Sold&lt;0,"Check Return/Refund",Units_Sold=" ",Invalid,Units_Sold=0,"Available",Units_Sold&gt;0,"Sold")</f>
        <v>Available</v>
      </c>
      <c r="K41">
        <v>2767.7</v>
      </c>
      <c r="L41">
        <v>0.63</v>
      </c>
      <c r="M41" t="str">
        <f t="shared" si="3"/>
        <v>Valid</v>
      </c>
      <c r="N41" t="str">
        <f>IF(PC_NikeSales[[#This Row],[Discount_Verification]]="Valid","Include","Exclude")</f>
        <v>Include</v>
      </c>
      <c r="O41">
        <v>0</v>
      </c>
      <c r="P41" t="str">
        <f t="shared" si="4"/>
        <v>Insufficient Data</v>
      </c>
      <c r="Q41" t="str">
        <f t="shared" si="5"/>
        <v>Missing Information</v>
      </c>
      <c r="R41" t="str">
        <f>IF(PC_NikeSales[[#This Row],[Rev_Verify]]="Valid Revenue","Include","Exclude")</f>
        <v>Exclude</v>
      </c>
      <c r="S41" s="1">
        <v>45769</v>
      </c>
      <c r="T41" s="5">
        <f t="shared" si="6"/>
        <v>45769</v>
      </c>
      <c r="U41" s="1" t="str">
        <f t="shared" si="7"/>
        <v>Yes</v>
      </c>
      <c r="V41" t="s">
        <v>22</v>
      </c>
      <c r="W41" t="s">
        <v>37</v>
      </c>
      <c r="X41" t="str">
        <f t="shared" si="8"/>
        <v>Hyderabad</v>
      </c>
      <c r="Y41">
        <v>-336.3</v>
      </c>
      <c r="Z41" t="str">
        <f>IF(PC_NikeSales[[#This Row],[Profit]]&lt;0,"Loss Making Sales",IF(PC_NikeSales[[#This Row],[Profit]]=0,"No Recorded Profit",IF(PC_NikeSales[[#This Row],[Profit]]&gt;PC_NikeSales[Rev_Recalc],"Invalid Profit", "Valid Profit")))</f>
        <v>Loss Making Sales</v>
      </c>
      <c r="AA41" t="str">
        <f>IF(PC_NikeSales[[#This Row],[Profit_Status]]="Valid Profit","Include","Exclude")</f>
        <v>Exclude</v>
      </c>
    </row>
    <row r="42" spans="1:27">
      <c r="A42">
        <v>2002</v>
      </c>
      <c r="B42" t="s">
        <v>19</v>
      </c>
      <c r="C42" t="s">
        <v>41</v>
      </c>
      <c r="D42" t="s">
        <v>48</v>
      </c>
      <c r="E42" s="3" t="s">
        <v>32</v>
      </c>
      <c r="F42" t="str">
        <f t="shared" si="0"/>
        <v>Alphabet</v>
      </c>
      <c r="G42" t="str">
        <f t="shared" si="1"/>
        <v>XL</v>
      </c>
      <c r="H42" t="str">
        <f t="shared" si="2"/>
        <v>Yes</v>
      </c>
      <c r="I42">
        <v>3</v>
      </c>
      <c r="J42" t="str">
        <f>_xlfn.IFS(Units_Sold&lt;0,"Check Return/Refund",Units_Sold=" ",Invalid,Units_Sold=0,"Available",Units_Sold&gt;0,"Sold")</f>
        <v>Sold</v>
      </c>
      <c r="K42">
        <v>5075.22</v>
      </c>
      <c r="M42" t="str">
        <f t="shared" si="3"/>
        <v>Invalid</v>
      </c>
      <c r="N42" t="str">
        <f>IF(PC_NikeSales[[#This Row],[Discount_Verification]]="Valid","Include","Exclude")</f>
        <v>Exclude</v>
      </c>
      <c r="O42">
        <v>0</v>
      </c>
      <c r="P42">
        <f t="shared" si="4"/>
        <v>15225.66</v>
      </c>
      <c r="Q42" t="str">
        <f t="shared" si="5"/>
        <v>Valid Revenue</v>
      </c>
      <c r="R42" t="str">
        <f>IF(PC_NikeSales[[#This Row],[Rev_Verify]]="Valid Revenue","Include","Exclude")</f>
        <v>Include</v>
      </c>
      <c r="S42" s="1">
        <v>45723</v>
      </c>
      <c r="T42" s="5">
        <f t="shared" si="6"/>
        <v>45723</v>
      </c>
      <c r="U42" s="1" t="str">
        <f t="shared" si="7"/>
        <v>Yes</v>
      </c>
      <c r="V42" t="s">
        <v>22</v>
      </c>
      <c r="W42" t="s">
        <v>33</v>
      </c>
      <c r="X42" t="str">
        <f t="shared" si="8"/>
        <v>Delhi</v>
      </c>
      <c r="Y42">
        <v>145.08000000000001</v>
      </c>
      <c r="Z42" t="str">
        <f>IF(PC_NikeSales[[#This Row],[Profit]]&lt;0,"Loss Making Sales",IF(PC_NikeSales[[#This Row],[Profit]]=0,"No Recorded Profit",IF($Y40&gt;$P40,"Invalid Profit", "Valid Profit")))</f>
        <v>Valid Profit</v>
      </c>
      <c r="AA42" t="str">
        <f>IF(PC_NikeSales[[#This Row],[Profit_Status]]="Valid Profit","Include","Exclude")</f>
        <v>Include</v>
      </c>
    </row>
    <row r="43" spans="1:27">
      <c r="A43">
        <v>2041</v>
      </c>
      <c r="B43" t="s">
        <v>13</v>
      </c>
      <c r="C43" t="s">
        <v>20</v>
      </c>
      <c r="D43" t="s">
        <v>21</v>
      </c>
      <c r="E43" s="3">
        <v>12</v>
      </c>
      <c r="F43" t="str">
        <f t="shared" si="0"/>
        <v>Number</v>
      </c>
      <c r="G43" t="str">
        <f t="shared" si="1"/>
        <v>12</v>
      </c>
      <c r="H43" t="str">
        <f t="shared" si="2"/>
        <v>Yes</v>
      </c>
      <c r="J43" t="str">
        <f>_xlfn.IFS(Units_Sold&lt;0,"Check Return/Refund",Units_Sold=" ",Invalid,Units_Sold=0,"Available",Units_Sold&gt;0,"Sold")</f>
        <v>Available</v>
      </c>
      <c r="K43">
        <v>5553.88</v>
      </c>
      <c r="M43" t="str">
        <f t="shared" si="3"/>
        <v>Invalid</v>
      </c>
      <c r="N43" t="str">
        <f>IF(PC_NikeSales[[#This Row],[Discount_Verification]]="Valid","Include","Exclude")</f>
        <v>Exclude</v>
      </c>
      <c r="O43">
        <v>0</v>
      </c>
      <c r="P43" t="str">
        <f t="shared" si="4"/>
        <v>Insufficient Data</v>
      </c>
      <c r="Q43" t="str">
        <f t="shared" si="5"/>
        <v>Missing Information</v>
      </c>
      <c r="R43" t="str">
        <f>IF(PC_NikeSales[[#This Row],[Rev_Verify]]="Valid Revenue","Include","Exclude")</f>
        <v>Exclude</v>
      </c>
      <c r="S43" s="1">
        <v>45721</v>
      </c>
      <c r="T43" s="5">
        <f t="shared" si="6"/>
        <v>45721</v>
      </c>
      <c r="U43" s="1" t="str">
        <f t="shared" si="7"/>
        <v>Yes</v>
      </c>
      <c r="V43" t="s">
        <v>17</v>
      </c>
      <c r="W43" t="s">
        <v>37</v>
      </c>
      <c r="X43" t="str">
        <f t="shared" si="8"/>
        <v>Hyderabad</v>
      </c>
      <c r="Y43">
        <v>2371.66</v>
      </c>
      <c r="Z43" t="str">
        <f>IF(PC_NikeSales[[#This Row],[Profit]]&lt;0,"Loss Making Sales",IF(PC_NikeSales[[#This Row],[Profit]]=0,"No Recorded Profit",IF($Y41&gt;$P41,"Invalid Profit", "Valid Profit")))</f>
        <v>Valid Profit</v>
      </c>
      <c r="AA43" t="str">
        <f>IF(PC_NikeSales[[#This Row],[Profit_Status]]="Valid Profit","Include","Exclude")</f>
        <v>Include</v>
      </c>
    </row>
    <row r="44" spans="1:27">
      <c r="A44">
        <v>2042</v>
      </c>
      <c r="B44" t="s">
        <v>19</v>
      </c>
      <c r="C44" t="s">
        <v>41</v>
      </c>
      <c r="D44" t="s">
        <v>47</v>
      </c>
      <c r="E44" s="3" t="s">
        <v>28</v>
      </c>
      <c r="F44" t="str">
        <f t="shared" si="0"/>
        <v>Alphabet</v>
      </c>
      <c r="G44" t="str">
        <f t="shared" si="1"/>
        <v>L</v>
      </c>
      <c r="H44" t="str">
        <f t="shared" si="2"/>
        <v>Yes</v>
      </c>
      <c r="J44" t="str">
        <f>_xlfn.IFS(Units_Sold&lt;0,"Check Return/Refund",Units_Sold=" ",Invalid,Units_Sold=0,"Available",Units_Sold&gt;0,"Sold")</f>
        <v>Available</v>
      </c>
      <c r="M44" t="str">
        <f t="shared" si="3"/>
        <v>Invalid</v>
      </c>
      <c r="N44" t="str">
        <f>IF(PC_NikeSales[[#This Row],[Discount_Verification]]="Valid","Include","Exclude")</f>
        <v>Exclude</v>
      </c>
      <c r="O44">
        <v>0</v>
      </c>
      <c r="P44" t="str">
        <f t="shared" si="4"/>
        <v>Insufficient Data</v>
      </c>
      <c r="Q44" t="str">
        <f t="shared" si="5"/>
        <v>Missing Information</v>
      </c>
      <c r="R44" t="str">
        <f>IF(PC_NikeSales[[#This Row],[Rev_Verify]]="Valid Revenue","Include","Exclude")</f>
        <v>Exclude</v>
      </c>
      <c r="S44" s="1">
        <v>45766</v>
      </c>
      <c r="T44" s="5">
        <f t="shared" si="6"/>
        <v>45766</v>
      </c>
      <c r="U44" s="1" t="str">
        <f t="shared" si="7"/>
        <v>Yes</v>
      </c>
      <c r="V44" t="s">
        <v>17</v>
      </c>
      <c r="W44" t="s">
        <v>37</v>
      </c>
      <c r="X44" t="str">
        <f t="shared" si="8"/>
        <v>Hyderabad</v>
      </c>
      <c r="Y44">
        <v>-862.16</v>
      </c>
      <c r="Z44" t="str">
        <f>IF(PC_NikeSales[[#This Row],[Profit]]&lt;0,"Loss Making Sales",IF(PC_NikeSales[[#This Row],[Profit]]=0,"No Recorded Profit",IF(PC_NikeSales[[#This Row],[Profit]]&gt;PC_NikeSales[Rev_Recalc],"Invalid Profit", "Valid Profit")))</f>
        <v>Loss Making Sales</v>
      </c>
      <c r="AA44" t="str">
        <f>IF(PC_NikeSales[[#This Row],[Profit_Status]]="Valid Profit","Include","Exclude")</f>
        <v>Exclude</v>
      </c>
    </row>
    <row r="45" spans="1:27">
      <c r="A45">
        <v>2043</v>
      </c>
      <c r="B45" t="s">
        <v>35</v>
      </c>
      <c r="C45" t="s">
        <v>20</v>
      </c>
      <c r="D45" t="s">
        <v>24</v>
      </c>
      <c r="E45" s="3" t="s">
        <v>32</v>
      </c>
      <c r="F45" t="str">
        <f t="shared" si="0"/>
        <v>Alphabet</v>
      </c>
      <c r="G45" t="str">
        <f t="shared" si="1"/>
        <v>XL</v>
      </c>
      <c r="H45" t="str">
        <f t="shared" si="2"/>
        <v>Yes</v>
      </c>
      <c r="J45" t="str">
        <f>_xlfn.IFS(Units_Sold&lt;0,"Check Return/Refund",Units_Sold=" ",Invalid,Units_Sold=0,"Available",Units_Sold&gt;0,"Sold")</f>
        <v>Available</v>
      </c>
      <c r="K45">
        <v>3492.89</v>
      </c>
      <c r="L45">
        <v>0.77</v>
      </c>
      <c r="M45" t="str">
        <f t="shared" si="3"/>
        <v>Valid</v>
      </c>
      <c r="N45" t="str">
        <f>IF(PC_NikeSales[[#This Row],[Discount_Verification]]="Valid","Include","Exclude")</f>
        <v>Include</v>
      </c>
      <c r="O45">
        <v>0</v>
      </c>
      <c r="P45" t="str">
        <f t="shared" si="4"/>
        <v>Insufficient Data</v>
      </c>
      <c r="Q45" t="str">
        <f t="shared" si="5"/>
        <v>Missing Information</v>
      </c>
      <c r="R45" t="str">
        <f>IF(PC_NikeSales[[#This Row],[Rev_Verify]]="Valid Revenue","Include","Exclude")</f>
        <v>Exclude</v>
      </c>
      <c r="S45" s="1">
        <v>45414</v>
      </c>
      <c r="T45" s="5">
        <f t="shared" si="6"/>
        <v>45414</v>
      </c>
      <c r="U45" s="1" t="str">
        <f t="shared" si="7"/>
        <v>Yes</v>
      </c>
      <c r="V45" t="s">
        <v>22</v>
      </c>
      <c r="W45" t="s">
        <v>33</v>
      </c>
      <c r="X45" t="str">
        <f t="shared" si="8"/>
        <v>Delhi</v>
      </c>
      <c r="Y45">
        <v>3770.75</v>
      </c>
      <c r="Z45" t="str">
        <f>IF(PC_NikeSales[[#This Row],[Profit]]&lt;0,"Loss Making Sales",IF(PC_NikeSales[[#This Row],[Profit]]=0,"No Recorded Profit",IF($Y43&gt;$P43,"Invalid Profit", "Valid Profit")))</f>
        <v>Valid Profit</v>
      </c>
      <c r="AA45" t="str">
        <f>IF(PC_NikeSales[[#This Row],[Profit_Status]]="Valid Profit","Include","Exclude")</f>
        <v>Include</v>
      </c>
    </row>
    <row r="46" spans="1:27">
      <c r="A46">
        <v>2044</v>
      </c>
      <c r="B46" t="s">
        <v>13</v>
      </c>
      <c r="C46" t="s">
        <v>14</v>
      </c>
      <c r="D46" t="s">
        <v>15</v>
      </c>
      <c r="F46" t="str">
        <f t="shared" si="0"/>
        <v>Missing</v>
      </c>
      <c r="G46" t="str">
        <f t="shared" si="1"/>
        <v>Unknown</v>
      </c>
      <c r="H46" t="str">
        <f t="shared" si="2"/>
        <v>No</v>
      </c>
      <c r="J46" t="str">
        <f>_xlfn.IFS(Units_Sold&lt;0,"Check Return/Refund",Units_Sold=" ",Invalid,Units_Sold=0,"Available",Units_Sold&gt;0,"Sold")</f>
        <v>Available</v>
      </c>
      <c r="M46" t="str">
        <f t="shared" si="3"/>
        <v>Invalid</v>
      </c>
      <c r="N46" t="str">
        <f>IF(PC_NikeSales[[#This Row],[Discount_Verification]]="Valid","Include","Exclude")</f>
        <v>Exclude</v>
      </c>
      <c r="O46">
        <v>0</v>
      </c>
      <c r="P46" t="str">
        <f t="shared" si="4"/>
        <v>Insufficient Data</v>
      </c>
      <c r="Q46" t="str">
        <f t="shared" si="5"/>
        <v>Missing Information</v>
      </c>
      <c r="R46" t="str">
        <f>IF(PC_NikeSales[[#This Row],[Rev_Verify]]="Valid Revenue","Include","Exclude")</f>
        <v>Exclude</v>
      </c>
      <c r="S46" s="1">
        <v>45175</v>
      </c>
      <c r="T46" s="5">
        <f t="shared" si="6"/>
        <v>45175</v>
      </c>
      <c r="U46" s="1" t="str">
        <f t="shared" si="7"/>
        <v>Yes</v>
      </c>
      <c r="V46" t="s">
        <v>17</v>
      </c>
      <c r="W46" t="s">
        <v>33</v>
      </c>
      <c r="X46" t="str">
        <f t="shared" si="8"/>
        <v>Delhi</v>
      </c>
      <c r="Y46">
        <v>2174.71</v>
      </c>
      <c r="Z46" t="str">
        <f>IF(PC_NikeSales[[#This Row],[Profit]]&lt;0,"Loss Making Sales",IF(PC_NikeSales[[#This Row],[Profit]]=0,"No Recorded Profit",IF($Y44&gt;$P44,"Invalid Profit", "Valid Profit")))</f>
        <v>Valid Profit</v>
      </c>
      <c r="AA46" t="str">
        <f>IF(PC_NikeSales[[#This Row],[Profit_Status]]="Valid Profit","Include","Exclude")</f>
        <v>Include</v>
      </c>
    </row>
    <row r="47" spans="1:27">
      <c r="A47">
        <v>2045</v>
      </c>
      <c r="B47" t="s">
        <v>13</v>
      </c>
      <c r="C47" t="s">
        <v>26</v>
      </c>
      <c r="D47" t="s">
        <v>52</v>
      </c>
      <c r="E47" s="3" t="s">
        <v>32</v>
      </c>
      <c r="F47" t="str">
        <f t="shared" si="0"/>
        <v>Alphabet</v>
      </c>
      <c r="G47" t="str">
        <f t="shared" si="1"/>
        <v>XL</v>
      </c>
      <c r="H47" t="str">
        <f t="shared" si="2"/>
        <v>Yes</v>
      </c>
      <c r="I47">
        <v>4</v>
      </c>
      <c r="J47" t="str">
        <f>_xlfn.IFS(Units_Sold&lt;0,"Check Return/Refund",Units_Sold=" ",Invalid,Units_Sold=0,"Available",Units_Sold&gt;0,"Sold")</f>
        <v>Sold</v>
      </c>
      <c r="M47" t="str">
        <f t="shared" si="3"/>
        <v>Invalid</v>
      </c>
      <c r="N47" t="str">
        <f>IF(PC_NikeSales[[#This Row],[Discount_Verification]]="Valid","Include","Exclude")</f>
        <v>Exclude</v>
      </c>
      <c r="O47">
        <v>0</v>
      </c>
      <c r="P47" t="str">
        <f t="shared" si="4"/>
        <v>Insufficient Data</v>
      </c>
      <c r="Q47" t="str">
        <f t="shared" si="5"/>
        <v>Missing Information</v>
      </c>
      <c r="R47" t="str">
        <f>IF(PC_NikeSales[[#This Row],[Rev_Verify]]="Valid Revenue","Include","Exclude")</f>
        <v>Exclude</v>
      </c>
      <c r="S47" s="1">
        <v>45753</v>
      </c>
      <c r="T47" s="5">
        <f t="shared" si="6"/>
        <v>45753</v>
      </c>
      <c r="U47" s="1" t="str">
        <f t="shared" si="7"/>
        <v>Yes</v>
      </c>
      <c r="V47" t="s">
        <v>22</v>
      </c>
      <c r="W47" t="s">
        <v>33</v>
      </c>
      <c r="X47" t="str">
        <f t="shared" si="8"/>
        <v>Delhi</v>
      </c>
      <c r="Y47">
        <v>1833.94</v>
      </c>
      <c r="Z47" t="str">
        <f>IF(PC_NikeSales[[#This Row],[Profit]]&lt;0,"Loss Making Sales",IF(PC_NikeSales[[#This Row],[Profit]]=0,"No Recorded Profit",IF($Y45&gt;$P45,"Invalid Profit", "Valid Profit")))</f>
        <v>Valid Profit</v>
      </c>
      <c r="AA47" t="str">
        <f>IF(PC_NikeSales[[#This Row],[Profit_Status]]="Valid Profit","Include","Exclude")</f>
        <v>Include</v>
      </c>
    </row>
    <row r="48" spans="1:27">
      <c r="A48">
        <v>2046</v>
      </c>
      <c r="B48" t="s">
        <v>13</v>
      </c>
      <c r="C48" t="s">
        <v>30</v>
      </c>
      <c r="D48" t="s">
        <v>45</v>
      </c>
      <c r="E48" s="3">
        <v>12</v>
      </c>
      <c r="F48" t="str">
        <f t="shared" si="0"/>
        <v>Number</v>
      </c>
      <c r="G48" t="str">
        <f t="shared" si="1"/>
        <v>12</v>
      </c>
      <c r="H48" t="str">
        <f t="shared" si="2"/>
        <v>Yes</v>
      </c>
      <c r="J48" t="str">
        <f>_xlfn.IFS(Units_Sold&lt;0,"Check Return/Refund",Units_Sold=" ",Invalid,Units_Sold=0,"Available",Units_Sold&gt;0,"Sold")</f>
        <v>Available</v>
      </c>
      <c r="L48">
        <v>1.04</v>
      </c>
      <c r="M48" t="str">
        <f t="shared" si="3"/>
        <v>Invalid</v>
      </c>
      <c r="N48" t="str">
        <f>IF(PC_NikeSales[[#This Row],[Discount_Verification]]="Valid","Include","Exclude")</f>
        <v>Exclude</v>
      </c>
      <c r="O48">
        <v>0</v>
      </c>
      <c r="P48" t="str">
        <f t="shared" si="4"/>
        <v>Insufficient Data</v>
      </c>
      <c r="Q48" t="str">
        <f t="shared" si="5"/>
        <v>Missing Information</v>
      </c>
      <c r="R48" t="str">
        <f>IF(PC_NikeSales[[#This Row],[Rev_Verify]]="Valid Revenue","Include","Exclude")</f>
        <v>Exclude</v>
      </c>
      <c r="S48" s="1"/>
      <c r="T48" s="5" t="str">
        <f t="shared" si="6"/>
        <v>Missing Date</v>
      </c>
      <c r="U48" s="1" t="str">
        <f t="shared" si="7"/>
        <v>No</v>
      </c>
      <c r="V48" t="s">
        <v>17</v>
      </c>
      <c r="W48" t="s">
        <v>43</v>
      </c>
      <c r="X48" t="str">
        <f t="shared" si="8"/>
        <v>Kolkata</v>
      </c>
      <c r="Y48">
        <v>1284.33</v>
      </c>
      <c r="Z48" t="str">
        <f>IF(PC_NikeSales[[#This Row],[Profit]]&lt;0,"Loss Making Sales",IF(PC_NikeSales[[#This Row],[Profit]]=0,"No Recorded Profit",IF($Y46&gt;$P46,"Invalid Profit", "Valid Profit")))</f>
        <v>Valid Profit</v>
      </c>
      <c r="AA48" t="str">
        <f>IF(PC_NikeSales[[#This Row],[Profit_Status]]="Valid Profit","Include","Exclude")</f>
        <v>Include</v>
      </c>
    </row>
    <row r="49" spans="1:27">
      <c r="A49">
        <v>2047</v>
      </c>
      <c r="B49" t="s">
        <v>19</v>
      </c>
      <c r="C49" t="s">
        <v>14</v>
      </c>
      <c r="D49" t="s">
        <v>15</v>
      </c>
      <c r="E49" s="3">
        <v>10</v>
      </c>
      <c r="F49" t="str">
        <f t="shared" si="0"/>
        <v>Number</v>
      </c>
      <c r="G49" t="str">
        <f t="shared" si="1"/>
        <v>10</v>
      </c>
      <c r="H49" t="str">
        <f t="shared" si="2"/>
        <v>Yes</v>
      </c>
      <c r="I49">
        <v>1</v>
      </c>
      <c r="J49" t="str">
        <f>_xlfn.IFS(Units_Sold&lt;0,"Check Return/Refund",Units_Sold=" ",Invalid,Units_Sold=0,"Available",Units_Sold&gt;0,"Sold")</f>
        <v>Sold</v>
      </c>
      <c r="K49">
        <v>8577.75</v>
      </c>
      <c r="M49" t="str">
        <f t="shared" si="3"/>
        <v>Invalid</v>
      </c>
      <c r="N49" t="str">
        <f>IF(PC_NikeSales[[#This Row],[Discount_Verification]]="Valid","Include","Exclude")</f>
        <v>Exclude</v>
      </c>
      <c r="O49">
        <v>0</v>
      </c>
      <c r="P49">
        <f t="shared" si="4"/>
        <v>8577.75</v>
      </c>
      <c r="Q49" t="str">
        <f t="shared" si="5"/>
        <v>Valid Revenue</v>
      </c>
      <c r="R49" t="str">
        <f>IF(PC_NikeSales[[#This Row],[Rev_Verify]]="Valid Revenue","Include","Exclude")</f>
        <v>Include</v>
      </c>
      <c r="S49" s="1">
        <v>45456</v>
      </c>
      <c r="T49" s="5">
        <f t="shared" si="6"/>
        <v>45456</v>
      </c>
      <c r="U49" s="1" t="str">
        <f t="shared" si="7"/>
        <v>Yes</v>
      </c>
      <c r="V49" t="s">
        <v>22</v>
      </c>
      <c r="W49" t="s">
        <v>36</v>
      </c>
      <c r="X49" t="str">
        <f t="shared" si="8"/>
        <v>Bangalore</v>
      </c>
      <c r="Y49">
        <v>2888.68</v>
      </c>
      <c r="Z49" t="str">
        <f>IF(PC_NikeSales[[#This Row],[Profit]]&lt;0,"Loss Making Sales",IF(PC_NikeSales[[#This Row],[Profit]]=0,"No Recorded Profit",IF($Y47&gt;$P47,"Invalid Profit", "Valid Profit")))</f>
        <v>Valid Profit</v>
      </c>
      <c r="AA49" t="str">
        <f>IF(PC_NikeSales[[#This Row],[Profit_Status]]="Valid Profit","Include","Exclude")</f>
        <v>Include</v>
      </c>
    </row>
    <row r="50" spans="1:27">
      <c r="A50">
        <v>2048</v>
      </c>
      <c r="B50" t="s">
        <v>19</v>
      </c>
      <c r="C50" t="s">
        <v>41</v>
      </c>
      <c r="D50" t="s">
        <v>42</v>
      </c>
      <c r="E50" s="3" t="s">
        <v>32</v>
      </c>
      <c r="F50" t="str">
        <f t="shared" si="0"/>
        <v>Alphabet</v>
      </c>
      <c r="G50" t="str">
        <f t="shared" si="1"/>
        <v>XL</v>
      </c>
      <c r="H50" t="str">
        <f t="shared" si="2"/>
        <v>Yes</v>
      </c>
      <c r="J50" t="str">
        <f>_xlfn.IFS(Units_Sold&lt;0,"Check Return/Refund",Units_Sold=" ",Invalid,Units_Sold=0,"Available",Units_Sold&gt;0,"Sold")</f>
        <v>Available</v>
      </c>
      <c r="M50" t="str">
        <f t="shared" si="3"/>
        <v>Invalid</v>
      </c>
      <c r="N50" t="str">
        <f>IF(PC_NikeSales[[#This Row],[Discount_Verification]]="Valid","Include","Exclude")</f>
        <v>Exclude</v>
      </c>
      <c r="O50">
        <v>0</v>
      </c>
      <c r="P50" t="str">
        <f t="shared" si="4"/>
        <v>Insufficient Data</v>
      </c>
      <c r="Q50" t="str">
        <f t="shared" si="5"/>
        <v>Missing Information</v>
      </c>
      <c r="R50" t="str">
        <f>IF(PC_NikeSales[[#This Row],[Rev_Verify]]="Valid Revenue","Include","Exclude")</f>
        <v>Exclude</v>
      </c>
      <c r="S50" s="1">
        <v>45592</v>
      </c>
      <c r="T50" s="5">
        <f t="shared" si="6"/>
        <v>45592</v>
      </c>
      <c r="U50" s="1" t="str">
        <f t="shared" si="7"/>
        <v>Yes</v>
      </c>
      <c r="V50" t="s">
        <v>17</v>
      </c>
      <c r="W50" t="s">
        <v>36</v>
      </c>
      <c r="X50" t="str">
        <f t="shared" si="8"/>
        <v>Bangalore</v>
      </c>
      <c r="Y50">
        <v>2875.86</v>
      </c>
      <c r="Z50" t="str">
        <f>IF(PC_NikeSales[[#This Row],[Profit]]&lt;0,"Loss Making Sales",IF(PC_NikeSales[[#This Row],[Profit]]=0,"No Recorded Profit",IF($Y48&gt;$P48,"Invalid Profit", "Valid Profit")))</f>
        <v>Valid Profit</v>
      </c>
      <c r="AA50" t="str">
        <f>IF(PC_NikeSales[[#This Row],[Profit_Status]]="Valid Profit","Include","Exclude")</f>
        <v>Include</v>
      </c>
    </row>
    <row r="51" spans="1:27">
      <c r="A51">
        <v>2049</v>
      </c>
      <c r="B51" t="s">
        <v>13</v>
      </c>
      <c r="C51" t="s">
        <v>20</v>
      </c>
      <c r="D51" t="s">
        <v>21</v>
      </c>
      <c r="E51" s="3" t="s">
        <v>28</v>
      </c>
      <c r="F51" t="str">
        <f t="shared" si="0"/>
        <v>Alphabet</v>
      </c>
      <c r="G51" t="str">
        <f t="shared" si="1"/>
        <v>L</v>
      </c>
      <c r="H51" t="str">
        <f t="shared" si="2"/>
        <v>Yes</v>
      </c>
      <c r="I51">
        <v>1</v>
      </c>
      <c r="J51" t="str">
        <f>_xlfn.IFS(Units_Sold&lt;0,"Check Return/Refund",Units_Sold=" ",Invalid,Units_Sold=0,"Available",Units_Sold&gt;0,"Sold")</f>
        <v>Sold</v>
      </c>
      <c r="K51">
        <v>7767.2</v>
      </c>
      <c r="M51" t="str">
        <f t="shared" si="3"/>
        <v>Invalid</v>
      </c>
      <c r="N51" t="str">
        <f>IF(PC_NikeSales[[#This Row],[Discount_Verification]]="Valid","Include","Exclude")</f>
        <v>Exclude</v>
      </c>
      <c r="O51">
        <v>0</v>
      </c>
      <c r="P51">
        <f t="shared" si="4"/>
        <v>7767.2</v>
      </c>
      <c r="Q51" t="str">
        <f t="shared" si="5"/>
        <v>Valid Revenue</v>
      </c>
      <c r="R51" t="str">
        <f>IF(PC_NikeSales[[#This Row],[Rev_Verify]]="Valid Revenue","Include","Exclude")</f>
        <v>Include</v>
      </c>
      <c r="S51" s="1"/>
      <c r="T51" s="5" t="str">
        <f t="shared" si="6"/>
        <v>Missing Date</v>
      </c>
      <c r="U51" s="1" t="str">
        <f t="shared" si="7"/>
        <v>No</v>
      </c>
      <c r="V51" t="s">
        <v>22</v>
      </c>
      <c r="W51" t="s">
        <v>29</v>
      </c>
      <c r="X51" t="str">
        <f t="shared" si="8"/>
        <v>Pune</v>
      </c>
      <c r="Y51">
        <v>311.48</v>
      </c>
      <c r="Z51" t="str">
        <f>IF(PC_NikeSales[[#This Row],[Profit]]&lt;0,"Loss Making Sales",IF(PC_NikeSales[[#This Row],[Profit]]=0,"No Recorded Profit",IF($Y49&gt;$P49,"Invalid Profit", "Valid Profit")))</f>
        <v>Valid Profit</v>
      </c>
      <c r="AA51" t="str">
        <f>IF(PC_NikeSales[[#This Row],[Profit_Status]]="Valid Profit","Include","Exclude")</f>
        <v>Include</v>
      </c>
    </row>
    <row r="52" spans="1:27">
      <c r="A52">
        <v>2050</v>
      </c>
      <c r="B52" t="s">
        <v>35</v>
      </c>
      <c r="C52" t="s">
        <v>30</v>
      </c>
      <c r="D52" t="s">
        <v>45</v>
      </c>
      <c r="E52" s="3" t="s">
        <v>28</v>
      </c>
      <c r="F52" t="str">
        <f t="shared" si="0"/>
        <v>Alphabet</v>
      </c>
      <c r="G52" t="str">
        <f t="shared" si="1"/>
        <v>L</v>
      </c>
      <c r="H52" t="str">
        <f t="shared" si="2"/>
        <v>Yes</v>
      </c>
      <c r="I52">
        <v>1</v>
      </c>
      <c r="J52" t="str">
        <f>_xlfn.IFS(Units_Sold&lt;0,"Check Return/Refund",Units_Sold=" ",Invalid,Units_Sold=0,"Available",Units_Sold&gt;0,"Sold")</f>
        <v>Sold</v>
      </c>
      <c r="L52">
        <v>0.56999999999999995</v>
      </c>
      <c r="M52" t="str">
        <f t="shared" si="3"/>
        <v>Valid</v>
      </c>
      <c r="N52" t="str">
        <f>IF(PC_NikeSales[[#This Row],[Discount_Verification]]="Valid","Include","Exclude")</f>
        <v>Include</v>
      </c>
      <c r="O52">
        <v>0</v>
      </c>
      <c r="P52" t="str">
        <f t="shared" si="4"/>
        <v>Insufficient Data</v>
      </c>
      <c r="Q52" t="str">
        <f t="shared" si="5"/>
        <v>Missing Information</v>
      </c>
      <c r="R52" t="str">
        <f>IF(PC_NikeSales[[#This Row],[Rev_Verify]]="Valid Revenue","Include","Exclude")</f>
        <v>Exclude</v>
      </c>
      <c r="S52" s="1"/>
      <c r="T52" s="5" t="str">
        <f t="shared" si="6"/>
        <v>Missing Date</v>
      </c>
      <c r="U52" s="1" t="str">
        <f t="shared" si="7"/>
        <v>No</v>
      </c>
      <c r="V52" t="s">
        <v>22</v>
      </c>
      <c r="W52" t="s">
        <v>43</v>
      </c>
      <c r="X52" t="str">
        <f t="shared" si="8"/>
        <v>Kolkata</v>
      </c>
      <c r="Y52">
        <v>682.12</v>
      </c>
      <c r="Z52" t="str">
        <f>IF(PC_NikeSales[[#This Row],[Profit]]&lt;0,"Loss Making Sales",IF(PC_NikeSales[[#This Row],[Profit]]=0,"No Recorded Profit",IF($Y50&gt;$P50,"Invalid Profit", "Valid Profit")))</f>
        <v>Valid Profit</v>
      </c>
      <c r="AA52" t="str">
        <f>IF(PC_NikeSales[[#This Row],[Profit_Status]]="Valid Profit","Include","Exclude")</f>
        <v>Include</v>
      </c>
    </row>
    <row r="53" spans="1:27">
      <c r="A53">
        <v>2051</v>
      </c>
      <c r="B53" t="s">
        <v>19</v>
      </c>
      <c r="C53" t="s">
        <v>41</v>
      </c>
      <c r="D53" t="s">
        <v>42</v>
      </c>
      <c r="E53" s="3" t="s">
        <v>32</v>
      </c>
      <c r="F53" t="str">
        <f t="shared" si="0"/>
        <v>Alphabet</v>
      </c>
      <c r="G53" t="str">
        <f t="shared" si="1"/>
        <v>XL</v>
      </c>
      <c r="H53" t="str">
        <f t="shared" si="2"/>
        <v>Yes</v>
      </c>
      <c r="J53" t="str">
        <f>_xlfn.IFS(Units_Sold&lt;0,"Check Return/Refund",Units_Sold=" ",Invalid,Units_Sold=0,"Available",Units_Sold&gt;0,"Sold")</f>
        <v>Available</v>
      </c>
      <c r="L53">
        <v>0.37</v>
      </c>
      <c r="M53" t="str">
        <f t="shared" si="3"/>
        <v>Valid</v>
      </c>
      <c r="N53" t="str">
        <f>IF(PC_NikeSales[[#This Row],[Discount_Verification]]="Valid","Include","Exclude")</f>
        <v>Include</v>
      </c>
      <c r="O53">
        <v>0</v>
      </c>
      <c r="P53" t="str">
        <f t="shared" si="4"/>
        <v>Insufficient Data</v>
      </c>
      <c r="Q53" t="str">
        <f t="shared" si="5"/>
        <v>Missing Information</v>
      </c>
      <c r="R53" t="str">
        <f>IF(PC_NikeSales[[#This Row],[Rev_Verify]]="Valid Revenue","Include","Exclude")</f>
        <v>Exclude</v>
      </c>
      <c r="S53" s="1">
        <v>45296</v>
      </c>
      <c r="T53" s="5">
        <f t="shared" si="6"/>
        <v>45296</v>
      </c>
      <c r="U53" s="1" t="str">
        <f t="shared" si="7"/>
        <v>Yes</v>
      </c>
      <c r="V53" t="s">
        <v>22</v>
      </c>
      <c r="W53" t="s">
        <v>33</v>
      </c>
      <c r="X53" t="str">
        <f t="shared" si="8"/>
        <v>Delhi</v>
      </c>
      <c r="Y53">
        <v>3135.98</v>
      </c>
      <c r="Z53" t="str">
        <f>IF(PC_NikeSales[[#This Row],[Profit]]&lt;0,"Loss Making Sales",IF(PC_NikeSales[[#This Row],[Profit]]=0,"No Recorded Profit",IF($Y51&gt;$P51,"Invalid Profit", "Valid Profit")))</f>
        <v>Valid Profit</v>
      </c>
      <c r="AA53" t="str">
        <f>IF(PC_NikeSales[[#This Row],[Profit_Status]]="Valid Profit","Include","Exclude")</f>
        <v>Include</v>
      </c>
    </row>
    <row r="54" spans="1:27">
      <c r="A54">
        <v>2052</v>
      </c>
      <c r="B54" t="s">
        <v>35</v>
      </c>
      <c r="C54" t="s">
        <v>14</v>
      </c>
      <c r="D54" t="s">
        <v>34</v>
      </c>
      <c r="E54" s="3">
        <v>10</v>
      </c>
      <c r="F54" t="str">
        <f t="shared" si="0"/>
        <v>Number</v>
      </c>
      <c r="G54" t="str">
        <f t="shared" si="1"/>
        <v>10</v>
      </c>
      <c r="H54" t="str">
        <f t="shared" si="2"/>
        <v>Yes</v>
      </c>
      <c r="I54">
        <v>3</v>
      </c>
      <c r="J54" t="str">
        <f>_xlfn.IFS(Units_Sold&lt;0,"Check Return/Refund",Units_Sold=" ",Invalid,Units_Sold=0,"Available",Units_Sold&gt;0,"Sold")</f>
        <v>Sold</v>
      </c>
      <c r="K54">
        <v>9155.9599999999991</v>
      </c>
      <c r="M54" t="str">
        <f t="shared" si="3"/>
        <v>Invalid</v>
      </c>
      <c r="N54" t="str">
        <f>IF(PC_NikeSales[[#This Row],[Discount_Verification]]="Valid","Include","Exclude")</f>
        <v>Exclude</v>
      </c>
      <c r="O54">
        <v>0</v>
      </c>
      <c r="P54">
        <f t="shared" si="4"/>
        <v>27467.879999999997</v>
      </c>
      <c r="Q54" t="str">
        <f t="shared" si="5"/>
        <v>Valid Revenue</v>
      </c>
      <c r="R54" t="str">
        <f>IF(PC_NikeSales[[#This Row],[Rev_Verify]]="Valid Revenue","Include","Exclude")</f>
        <v>Include</v>
      </c>
      <c r="S54" s="1">
        <v>45573</v>
      </c>
      <c r="T54" s="5">
        <f t="shared" si="6"/>
        <v>45573</v>
      </c>
      <c r="U54" s="1" t="str">
        <f t="shared" si="7"/>
        <v>Yes</v>
      </c>
      <c r="V54" t="s">
        <v>22</v>
      </c>
      <c r="W54" t="s">
        <v>29</v>
      </c>
      <c r="X54" t="str">
        <f t="shared" si="8"/>
        <v>Pune</v>
      </c>
      <c r="Y54">
        <v>2184.8000000000002</v>
      </c>
      <c r="Z54" t="str">
        <f>IF(PC_NikeSales[[#This Row],[Profit]]&lt;0,"Loss Making Sales",IF(PC_NikeSales[[#This Row],[Profit]]=0,"No Recorded Profit",IF($Y52&gt;$P52,"Invalid Profit", "Valid Profit")))</f>
        <v>Valid Profit</v>
      </c>
      <c r="AA54" t="str">
        <f>IF(PC_NikeSales[[#This Row],[Profit_Status]]="Valid Profit","Include","Exclude")</f>
        <v>Include</v>
      </c>
    </row>
    <row r="55" spans="1:27">
      <c r="A55">
        <v>2053</v>
      </c>
      <c r="B55" t="s">
        <v>35</v>
      </c>
      <c r="C55" t="s">
        <v>26</v>
      </c>
      <c r="D55" t="s">
        <v>53</v>
      </c>
      <c r="E55" s="3" t="s">
        <v>32</v>
      </c>
      <c r="F55" t="str">
        <f t="shared" si="0"/>
        <v>Alphabet</v>
      </c>
      <c r="G55" t="str">
        <f t="shared" si="1"/>
        <v>XL</v>
      </c>
      <c r="H55" t="str">
        <f t="shared" si="2"/>
        <v>Yes</v>
      </c>
      <c r="I55">
        <v>3</v>
      </c>
      <c r="J55" t="str">
        <f>_xlfn.IFS(Units_Sold&lt;0,"Check Return/Refund",Units_Sold=" ",Invalid,Units_Sold=0,"Available",Units_Sold&gt;0,"Sold")</f>
        <v>Sold</v>
      </c>
      <c r="K55">
        <v>6009.58</v>
      </c>
      <c r="M55" t="str">
        <f t="shared" si="3"/>
        <v>Invalid</v>
      </c>
      <c r="N55" t="str">
        <f>IF(PC_NikeSales[[#This Row],[Discount_Verification]]="Valid","Include","Exclude")</f>
        <v>Exclude</v>
      </c>
      <c r="O55">
        <v>0</v>
      </c>
      <c r="P55">
        <f t="shared" si="4"/>
        <v>18028.739999999998</v>
      </c>
      <c r="Q55" t="str">
        <f t="shared" si="5"/>
        <v>Valid Revenue</v>
      </c>
      <c r="R55" t="str">
        <f>IF(PC_NikeSales[[#This Row],[Rev_Verify]]="Valid Revenue","Include","Exclude")</f>
        <v>Include</v>
      </c>
      <c r="S55" s="1">
        <v>45567</v>
      </c>
      <c r="T55" s="5">
        <f t="shared" si="6"/>
        <v>45567</v>
      </c>
      <c r="U55" s="1" t="str">
        <f t="shared" si="7"/>
        <v>Yes</v>
      </c>
      <c r="V55" t="s">
        <v>17</v>
      </c>
      <c r="W55" t="s">
        <v>33</v>
      </c>
      <c r="X55" t="str">
        <f t="shared" si="8"/>
        <v>Delhi</v>
      </c>
      <c r="Y55">
        <v>3384.92</v>
      </c>
      <c r="Z55" t="str">
        <f>IF(PC_NikeSales[[#This Row],[Profit]]&lt;0,"Loss Making Sales",IF(PC_NikeSales[[#This Row],[Profit]]=0,"No Recorded Profit",IF($Y53&gt;$P53,"Invalid Profit", "Valid Profit")))</f>
        <v>Valid Profit</v>
      </c>
      <c r="AA55" t="str">
        <f>IF(PC_NikeSales[[#This Row],[Profit_Status]]="Valid Profit","Include","Exclude")</f>
        <v>Include</v>
      </c>
    </row>
    <row r="56" spans="1:27">
      <c r="A56">
        <v>2054</v>
      </c>
      <c r="B56" t="s">
        <v>19</v>
      </c>
      <c r="C56" t="s">
        <v>14</v>
      </c>
      <c r="D56" t="s">
        <v>34</v>
      </c>
      <c r="E56" s="3">
        <v>11</v>
      </c>
      <c r="F56" t="str">
        <f t="shared" si="0"/>
        <v>Number</v>
      </c>
      <c r="G56" t="str">
        <f t="shared" si="1"/>
        <v>11</v>
      </c>
      <c r="H56" t="str">
        <f t="shared" si="2"/>
        <v>Yes</v>
      </c>
      <c r="I56">
        <v>-1</v>
      </c>
      <c r="J56" t="str">
        <f>_xlfn.IFS(Units_Sold&lt;0,"Check Return/Refund",Units_Sold=" ",Invalid,Units_Sold=0,"Available",Units_Sold&gt;0,"Sold")</f>
        <v>Check Return/Refund</v>
      </c>
      <c r="M56" t="str">
        <f t="shared" si="3"/>
        <v>Invalid</v>
      </c>
      <c r="N56" t="str">
        <f>IF(PC_NikeSales[[#This Row],[Discount_Verification]]="Valid","Include","Exclude")</f>
        <v>Exclude</v>
      </c>
      <c r="O56">
        <v>0</v>
      </c>
      <c r="P56" t="str">
        <f t="shared" si="4"/>
        <v>Insufficient Data</v>
      </c>
      <c r="Q56" t="str">
        <f t="shared" si="5"/>
        <v>Missing Information</v>
      </c>
      <c r="R56" t="str">
        <f>IF(PC_NikeSales[[#This Row],[Rev_Verify]]="Valid Revenue","Include","Exclude")</f>
        <v>Exclude</v>
      </c>
      <c r="S56" s="1">
        <v>45831</v>
      </c>
      <c r="T56" s="5">
        <f t="shared" si="6"/>
        <v>45831</v>
      </c>
      <c r="U56" s="1" t="str">
        <f t="shared" si="7"/>
        <v>Yes</v>
      </c>
      <c r="V56" t="s">
        <v>17</v>
      </c>
      <c r="W56" t="s">
        <v>25</v>
      </c>
      <c r="X56" t="str">
        <f t="shared" si="8"/>
        <v>Mumbai</v>
      </c>
      <c r="Y56">
        <v>-549.76</v>
      </c>
      <c r="Z56" t="str">
        <f>IF(PC_NikeSales[[#This Row],[Profit]]&lt;0,"Loss Making Sales",IF(PC_NikeSales[[#This Row],[Profit]]=0,"No Recorded Profit",IF(PC_NikeSales[[#This Row],[Profit]]&gt;PC_NikeSales[Rev_Recalc],"Invalid Profit", "Valid Profit")))</f>
        <v>Loss Making Sales</v>
      </c>
      <c r="AA56" t="str">
        <f>IF(PC_NikeSales[[#This Row],[Profit_Status]]="Valid Profit","Include","Exclude")</f>
        <v>Exclude</v>
      </c>
    </row>
    <row r="57" spans="1:27">
      <c r="A57">
        <v>2055</v>
      </c>
      <c r="B57" t="s">
        <v>35</v>
      </c>
      <c r="C57" t="s">
        <v>41</v>
      </c>
      <c r="D57" t="s">
        <v>47</v>
      </c>
      <c r="E57" s="3" t="s">
        <v>28</v>
      </c>
      <c r="F57" t="str">
        <f t="shared" si="0"/>
        <v>Alphabet</v>
      </c>
      <c r="G57" t="str">
        <f t="shared" si="1"/>
        <v>L</v>
      </c>
      <c r="H57" t="str">
        <f t="shared" si="2"/>
        <v>Yes</v>
      </c>
      <c r="J57" t="str">
        <f>_xlfn.IFS(Units_Sold&lt;0,"Check Return/Refund",Units_Sold=" ",Invalid,Units_Sold=0,"Available",Units_Sold&gt;0,"Sold")</f>
        <v>Available</v>
      </c>
      <c r="M57" t="str">
        <f t="shared" si="3"/>
        <v>Invalid</v>
      </c>
      <c r="N57" t="str">
        <f>IF(PC_NikeSales[[#This Row],[Discount_Verification]]="Valid","Include","Exclude")</f>
        <v>Exclude</v>
      </c>
      <c r="O57">
        <v>0</v>
      </c>
      <c r="P57" t="str">
        <f t="shared" si="4"/>
        <v>Insufficient Data</v>
      </c>
      <c r="Q57" t="str">
        <f t="shared" si="5"/>
        <v>Missing Information</v>
      </c>
      <c r="R57" t="str">
        <f>IF(PC_NikeSales[[#This Row],[Rev_Verify]]="Valid Revenue","Include","Exclude")</f>
        <v>Exclude</v>
      </c>
      <c r="S57" s="1">
        <v>45591</v>
      </c>
      <c r="T57" s="5">
        <f t="shared" si="6"/>
        <v>45591</v>
      </c>
      <c r="U57" s="1" t="str">
        <f t="shared" si="7"/>
        <v>Yes</v>
      </c>
      <c r="V57" t="s">
        <v>17</v>
      </c>
      <c r="W57" t="s">
        <v>37</v>
      </c>
      <c r="X57" t="str">
        <f t="shared" si="8"/>
        <v>Hyderabad</v>
      </c>
      <c r="Y57">
        <v>-1078.76</v>
      </c>
      <c r="Z57" t="str">
        <f>IF(PC_NikeSales[[#This Row],[Profit]]&lt;0,"Loss Making Sales",IF(PC_NikeSales[[#This Row],[Profit]]=0,"No Recorded Profit",IF(PC_NikeSales[[#This Row],[Profit]]&gt;PC_NikeSales[Rev_Recalc],"Invalid Profit", "Valid Profit")))</f>
        <v>Loss Making Sales</v>
      </c>
      <c r="AA57" t="str">
        <f>IF(PC_NikeSales[[#This Row],[Profit_Status]]="Valid Profit","Include","Exclude")</f>
        <v>Exclude</v>
      </c>
    </row>
    <row r="58" spans="1:27">
      <c r="A58">
        <v>2056</v>
      </c>
      <c r="B58" t="s">
        <v>35</v>
      </c>
      <c r="C58" t="s">
        <v>30</v>
      </c>
      <c r="D58" t="s">
        <v>31</v>
      </c>
      <c r="E58" s="3" t="s">
        <v>28</v>
      </c>
      <c r="F58" t="str">
        <f t="shared" si="0"/>
        <v>Alphabet</v>
      </c>
      <c r="G58" t="str">
        <f t="shared" si="1"/>
        <v>L</v>
      </c>
      <c r="H58" t="str">
        <f t="shared" si="2"/>
        <v>Yes</v>
      </c>
      <c r="I58">
        <v>3</v>
      </c>
      <c r="J58" t="str">
        <f>_xlfn.IFS(Units_Sold&lt;0,"Check Return/Refund",Units_Sold=" ",Invalid,Units_Sold=0,"Available",Units_Sold&gt;0,"Sold")</f>
        <v>Sold</v>
      </c>
      <c r="M58" t="str">
        <f t="shared" si="3"/>
        <v>Invalid</v>
      </c>
      <c r="N58" t="str">
        <f>IF(PC_NikeSales[[#This Row],[Discount_Verification]]="Valid","Include","Exclude")</f>
        <v>Exclude</v>
      </c>
      <c r="O58">
        <v>0</v>
      </c>
      <c r="P58" t="str">
        <f t="shared" si="4"/>
        <v>Insufficient Data</v>
      </c>
      <c r="Q58" t="str">
        <f t="shared" si="5"/>
        <v>Missing Information</v>
      </c>
      <c r="R58" t="str">
        <f>IF(PC_NikeSales[[#This Row],[Rev_Verify]]="Valid Revenue","Include","Exclude")</f>
        <v>Exclude</v>
      </c>
      <c r="S58" s="1">
        <v>45443</v>
      </c>
      <c r="T58" s="5">
        <f t="shared" si="6"/>
        <v>45443</v>
      </c>
      <c r="U58" s="1" t="str">
        <f t="shared" si="7"/>
        <v>Yes</v>
      </c>
      <c r="V58" t="s">
        <v>22</v>
      </c>
      <c r="W58" t="s">
        <v>36</v>
      </c>
      <c r="X58" t="str">
        <f t="shared" si="8"/>
        <v>Bangalore</v>
      </c>
      <c r="Y58">
        <v>-244.44</v>
      </c>
      <c r="Z58" t="str">
        <f>IF(PC_NikeSales[[#This Row],[Profit]]&lt;0,"Loss Making Sales",IF(PC_NikeSales[[#This Row],[Profit]]=0,"No Recorded Profit",IF(PC_NikeSales[[#This Row],[Profit]]&gt;PC_NikeSales[Rev_Recalc],"Invalid Profit", "Valid Profit")))</f>
        <v>Loss Making Sales</v>
      </c>
      <c r="AA58" t="str">
        <f>IF(PC_NikeSales[[#This Row],[Profit_Status]]="Valid Profit","Include","Exclude")</f>
        <v>Exclude</v>
      </c>
    </row>
    <row r="59" spans="1:27">
      <c r="A59">
        <v>2048</v>
      </c>
      <c r="B59" t="s">
        <v>35</v>
      </c>
      <c r="C59" t="s">
        <v>26</v>
      </c>
      <c r="D59" t="s">
        <v>39</v>
      </c>
      <c r="E59" s="3" t="s">
        <v>16</v>
      </c>
      <c r="F59" t="str">
        <f t="shared" si="0"/>
        <v>Alphabet</v>
      </c>
      <c r="G59" t="str">
        <f t="shared" si="1"/>
        <v>M</v>
      </c>
      <c r="H59" t="str">
        <f t="shared" si="2"/>
        <v>Yes</v>
      </c>
      <c r="I59">
        <v>3</v>
      </c>
      <c r="J59" t="str">
        <f>_xlfn.IFS(Units_Sold&lt;0,"Check Return/Refund",Units_Sold=" ",Invalid,Units_Sold=0,"Available",Units_Sold&gt;0,"Sold")</f>
        <v>Sold</v>
      </c>
      <c r="K59">
        <v>6216.29</v>
      </c>
      <c r="L59">
        <v>0.94</v>
      </c>
      <c r="M59" t="str">
        <f t="shared" si="3"/>
        <v>Valid</v>
      </c>
      <c r="N59" t="str">
        <f>IF(PC_NikeSales[[#This Row],[Discount_Verification]]="Valid","Include","Exclude")</f>
        <v>Include</v>
      </c>
      <c r="O59">
        <v>1118.93</v>
      </c>
      <c r="P59">
        <f t="shared" si="4"/>
        <v>1118.9322000000009</v>
      </c>
      <c r="Q59" t="str">
        <f t="shared" si="5"/>
        <v>Valid Revenue</v>
      </c>
      <c r="R59" t="str">
        <f>IF(PC_NikeSales[[#This Row],[Rev_Verify]]="Valid Revenue","Include","Exclude")</f>
        <v>Include</v>
      </c>
      <c r="S59" s="1">
        <v>45549</v>
      </c>
      <c r="T59" s="5">
        <f t="shared" si="6"/>
        <v>45549</v>
      </c>
      <c r="U59" s="1" t="str">
        <f t="shared" si="7"/>
        <v>Yes</v>
      </c>
      <c r="V59" t="s">
        <v>17</v>
      </c>
      <c r="W59" t="s">
        <v>25</v>
      </c>
      <c r="X59" t="str">
        <f t="shared" si="8"/>
        <v>Mumbai</v>
      </c>
      <c r="Y59">
        <v>-642.02</v>
      </c>
      <c r="Z59" t="str">
        <f>IF(PC_NikeSales[[#This Row],[Profit]]&lt;0,"Loss Making Sales",IF(PC_NikeSales[[#This Row],[Profit]]=0,"No Recorded Profit",IF(PC_NikeSales[[#This Row],[Profit]]&gt;PC_NikeSales[Rev_Recalc],"Invalid Profit", "Valid Profit")))</f>
        <v>Loss Making Sales</v>
      </c>
      <c r="AA59" t="str">
        <f>IF(PC_NikeSales[[#This Row],[Profit_Status]]="Valid Profit","Include","Exclude")</f>
        <v>Exclude</v>
      </c>
    </row>
    <row r="60" spans="1:27">
      <c r="A60">
        <v>2058</v>
      </c>
      <c r="B60" t="s">
        <v>19</v>
      </c>
      <c r="C60" t="s">
        <v>14</v>
      </c>
      <c r="D60" t="s">
        <v>34</v>
      </c>
      <c r="E60" s="3">
        <v>11</v>
      </c>
      <c r="F60" t="str">
        <f t="shared" si="0"/>
        <v>Number</v>
      </c>
      <c r="G60" t="str">
        <f t="shared" si="1"/>
        <v>11</v>
      </c>
      <c r="H60" t="str">
        <f t="shared" si="2"/>
        <v>Yes</v>
      </c>
      <c r="J60" t="str">
        <f>_xlfn.IFS(Units_Sold&lt;0,"Check Return/Refund",Units_Sold=" ",Invalid,Units_Sold=0,"Available",Units_Sold&gt;0,"Sold")</f>
        <v>Available</v>
      </c>
      <c r="K60">
        <v>4985.92</v>
      </c>
      <c r="M60" t="str">
        <f t="shared" si="3"/>
        <v>Invalid</v>
      </c>
      <c r="N60" t="str">
        <f>IF(PC_NikeSales[[#This Row],[Discount_Verification]]="Valid","Include","Exclude")</f>
        <v>Exclude</v>
      </c>
      <c r="O60">
        <v>0</v>
      </c>
      <c r="P60" t="str">
        <f t="shared" si="4"/>
        <v>Insufficient Data</v>
      </c>
      <c r="Q60" t="str">
        <f t="shared" si="5"/>
        <v>Missing Information</v>
      </c>
      <c r="R60" t="str">
        <f>IF(PC_NikeSales[[#This Row],[Rev_Verify]]="Valid Revenue","Include","Exclude")</f>
        <v>Exclude</v>
      </c>
      <c r="S60" s="1"/>
      <c r="T60" s="5" t="str">
        <f t="shared" si="6"/>
        <v>Missing Date</v>
      </c>
      <c r="U60" s="1" t="str">
        <f t="shared" si="7"/>
        <v>No</v>
      </c>
      <c r="V60" t="s">
        <v>17</v>
      </c>
      <c r="W60" t="s">
        <v>43</v>
      </c>
      <c r="X60" t="str">
        <f t="shared" si="8"/>
        <v>Kolkata</v>
      </c>
      <c r="Y60">
        <v>361.54</v>
      </c>
      <c r="Z60" t="str">
        <f>IF(PC_NikeSales[[#This Row],[Profit]]&lt;0,"Loss Making Sales",IF(PC_NikeSales[[#This Row],[Profit]]=0,"No Recorded Profit",IF($Y58&gt;$P58,"Invalid Profit", "Valid Profit")))</f>
        <v>Valid Profit</v>
      </c>
      <c r="AA60" t="str">
        <f>IF(PC_NikeSales[[#This Row],[Profit_Status]]="Valid Profit","Include","Exclude")</f>
        <v>Include</v>
      </c>
    </row>
    <row r="61" spans="1:27">
      <c r="A61">
        <v>2059</v>
      </c>
      <c r="B61" t="s">
        <v>13</v>
      </c>
      <c r="C61" t="s">
        <v>20</v>
      </c>
      <c r="D61" t="s">
        <v>50</v>
      </c>
      <c r="F61" t="str">
        <f t="shared" si="0"/>
        <v>Missing</v>
      </c>
      <c r="G61" t="str">
        <f t="shared" si="1"/>
        <v>Unknown</v>
      </c>
      <c r="H61" t="str">
        <f t="shared" si="2"/>
        <v>No</v>
      </c>
      <c r="I61">
        <v>-1</v>
      </c>
      <c r="J61" t="str">
        <f>_xlfn.IFS(Units_Sold&lt;0,"Check Return/Refund",Units_Sold=" ",Invalid,Units_Sold=0,"Available",Units_Sold&gt;0,"Sold")</f>
        <v>Check Return/Refund</v>
      </c>
      <c r="K61">
        <v>9507.5400000000009</v>
      </c>
      <c r="M61" t="str">
        <f t="shared" si="3"/>
        <v>Invalid</v>
      </c>
      <c r="N61" t="str">
        <f>IF(PC_NikeSales[[#This Row],[Discount_Verification]]="Valid","Include","Exclude")</f>
        <v>Exclude</v>
      </c>
      <c r="O61">
        <v>0</v>
      </c>
      <c r="P61">
        <f t="shared" si="4"/>
        <v>-9507.5400000000009</v>
      </c>
      <c r="Q61" t="str">
        <f t="shared" si="5"/>
        <v>Negative Revenue</v>
      </c>
      <c r="R61" t="str">
        <f>IF(PC_NikeSales[[#This Row],[Rev_Verify]]="Valid Revenue","Include","Exclude")</f>
        <v>Exclude</v>
      </c>
      <c r="S61" s="1">
        <v>45287</v>
      </c>
      <c r="T61" s="5">
        <f t="shared" si="6"/>
        <v>45287</v>
      </c>
      <c r="U61" s="1" t="str">
        <f t="shared" si="7"/>
        <v>Yes</v>
      </c>
      <c r="V61" t="s">
        <v>22</v>
      </c>
      <c r="W61" t="s">
        <v>33</v>
      </c>
      <c r="X61" t="str">
        <f t="shared" si="8"/>
        <v>Delhi</v>
      </c>
      <c r="Y61">
        <v>291.27999999999997</v>
      </c>
      <c r="Z61" t="str">
        <f>IF(PC_NikeSales[[#This Row],[Profit]]&lt;0,"Loss Making Sales",IF(PC_NikeSales[[#This Row],[Profit]]=0,"No Recorded Profit",IF(PC_NikeSales[[#This Row],[Profit]]&gt;PC_NikeSales[Rev_Recalc],"Invalid Profit", "Valid Profit")))</f>
        <v>Invalid Profit</v>
      </c>
      <c r="AA61" t="str">
        <f>IF(PC_NikeSales[[#This Row],[Profit_Status]]="Valid Profit","Include","Exclude")</f>
        <v>Exclude</v>
      </c>
    </row>
    <row r="62" spans="1:27">
      <c r="A62">
        <v>2060</v>
      </c>
      <c r="B62" t="s">
        <v>35</v>
      </c>
      <c r="C62" t="s">
        <v>26</v>
      </c>
      <c r="D62" t="s">
        <v>39</v>
      </c>
      <c r="E62" s="3" t="s">
        <v>28</v>
      </c>
      <c r="F62" t="str">
        <f t="shared" si="0"/>
        <v>Alphabet</v>
      </c>
      <c r="G62" t="str">
        <f t="shared" si="1"/>
        <v>L</v>
      </c>
      <c r="H62" t="str">
        <f t="shared" si="2"/>
        <v>Yes</v>
      </c>
      <c r="I62">
        <v>2</v>
      </c>
      <c r="J62" t="str">
        <f>_xlfn.IFS(Units_Sold&lt;0,"Check Return/Refund",Units_Sold=" ",Invalid,Units_Sold=0,"Available",Units_Sold&gt;0,"Sold")</f>
        <v>Sold</v>
      </c>
      <c r="K62">
        <v>7979.26</v>
      </c>
      <c r="M62" t="str">
        <f t="shared" si="3"/>
        <v>Invalid</v>
      </c>
      <c r="N62" t="str">
        <f>IF(PC_NikeSales[[#This Row],[Discount_Verification]]="Valid","Include","Exclude")</f>
        <v>Exclude</v>
      </c>
      <c r="O62">
        <v>0</v>
      </c>
      <c r="P62">
        <f t="shared" si="4"/>
        <v>15958.52</v>
      </c>
      <c r="Q62" t="str">
        <f t="shared" si="5"/>
        <v>Valid Revenue</v>
      </c>
      <c r="R62" t="str">
        <f>IF(PC_NikeSales[[#This Row],[Rev_Verify]]="Valid Revenue","Include","Exclude")</f>
        <v>Include</v>
      </c>
      <c r="S62" s="1">
        <v>45484</v>
      </c>
      <c r="T62" s="5">
        <f t="shared" si="6"/>
        <v>45484</v>
      </c>
      <c r="U62" s="1" t="str">
        <f t="shared" si="7"/>
        <v>Yes</v>
      </c>
      <c r="V62" t="s">
        <v>17</v>
      </c>
      <c r="W62" t="s">
        <v>18</v>
      </c>
      <c r="X62" t="str">
        <f t="shared" si="8"/>
        <v>Bengaluru</v>
      </c>
      <c r="Y62">
        <v>2821.59</v>
      </c>
      <c r="Z62" t="str">
        <f>IF(PC_NikeSales[[#This Row],[Profit]]&lt;0,"Loss Making Sales",IF(PC_NikeSales[[#This Row],[Profit]]=0,"No Recorded Profit",IF($Y60&gt;$P60,"Invalid Profit", "Valid Profit")))</f>
        <v>Valid Profit</v>
      </c>
      <c r="AA62" t="str">
        <f>IF(PC_NikeSales[[#This Row],[Profit_Status]]="Valid Profit","Include","Exclude")</f>
        <v>Include</v>
      </c>
    </row>
    <row r="63" spans="1:27">
      <c r="A63">
        <v>2061</v>
      </c>
      <c r="B63" t="s">
        <v>19</v>
      </c>
      <c r="C63" t="s">
        <v>41</v>
      </c>
      <c r="D63" t="s">
        <v>54</v>
      </c>
      <c r="E63" s="3" t="s">
        <v>28</v>
      </c>
      <c r="F63" t="str">
        <f t="shared" si="0"/>
        <v>Alphabet</v>
      </c>
      <c r="G63" t="str">
        <f t="shared" si="1"/>
        <v>L</v>
      </c>
      <c r="H63" t="str">
        <f t="shared" si="2"/>
        <v>Yes</v>
      </c>
      <c r="J63" t="str">
        <f>_xlfn.IFS(Units_Sold&lt;0,"Check Return/Refund",Units_Sold=" ",Invalid,Units_Sold=0,"Available",Units_Sold&gt;0,"Sold")</f>
        <v>Available</v>
      </c>
      <c r="M63" t="str">
        <f t="shared" si="3"/>
        <v>Invalid</v>
      </c>
      <c r="N63" t="str">
        <f>IF(PC_NikeSales[[#This Row],[Discount_Verification]]="Valid","Include","Exclude")</f>
        <v>Exclude</v>
      </c>
      <c r="O63">
        <v>0</v>
      </c>
      <c r="P63" t="str">
        <f t="shared" si="4"/>
        <v>Insufficient Data</v>
      </c>
      <c r="Q63" t="str">
        <f t="shared" si="5"/>
        <v>Missing Information</v>
      </c>
      <c r="R63" t="str">
        <f>IF(PC_NikeSales[[#This Row],[Rev_Verify]]="Valid Revenue","Include","Exclude")</f>
        <v>Exclude</v>
      </c>
      <c r="S63" s="1">
        <v>45545</v>
      </c>
      <c r="T63" s="5">
        <f t="shared" si="6"/>
        <v>45545</v>
      </c>
      <c r="U63" s="1" t="str">
        <f t="shared" si="7"/>
        <v>Yes</v>
      </c>
      <c r="V63" t="s">
        <v>17</v>
      </c>
      <c r="W63" t="s">
        <v>25</v>
      </c>
      <c r="X63" t="str">
        <f t="shared" si="8"/>
        <v>Mumbai</v>
      </c>
      <c r="Y63">
        <v>-501.68</v>
      </c>
      <c r="Z63" t="str">
        <f>IF(PC_NikeSales[[#This Row],[Profit]]&lt;0,"Loss Making Sales",IF(PC_NikeSales[[#This Row],[Profit]]=0,"No Recorded Profit",IF(PC_NikeSales[[#This Row],[Profit]]&gt;PC_NikeSales[Rev_Recalc],"Invalid Profit", "Valid Profit")))</f>
        <v>Loss Making Sales</v>
      </c>
      <c r="AA63" t="str">
        <f>IF(PC_NikeSales[[#This Row],[Profit_Status]]="Valid Profit","Include","Exclude")</f>
        <v>Exclude</v>
      </c>
    </row>
    <row r="64" spans="1:27">
      <c r="A64">
        <v>2062</v>
      </c>
      <c r="B64" t="s">
        <v>35</v>
      </c>
      <c r="C64" t="s">
        <v>41</v>
      </c>
      <c r="D64" t="s">
        <v>42</v>
      </c>
      <c r="F64" t="str">
        <f t="shared" si="0"/>
        <v>Missing</v>
      </c>
      <c r="G64" t="str">
        <f t="shared" si="1"/>
        <v>Unknown</v>
      </c>
      <c r="H64" t="str">
        <f t="shared" si="2"/>
        <v>No</v>
      </c>
      <c r="I64">
        <v>2</v>
      </c>
      <c r="J64" t="str">
        <f>_xlfn.IFS(Units_Sold&lt;0,"Check Return/Refund",Units_Sold=" ",Invalid,Units_Sold=0,"Available",Units_Sold&gt;0,"Sold")</f>
        <v>Sold</v>
      </c>
      <c r="M64" t="str">
        <f t="shared" si="3"/>
        <v>Invalid</v>
      </c>
      <c r="N64" t="str">
        <f>IF(PC_NikeSales[[#This Row],[Discount_Verification]]="Valid","Include","Exclude")</f>
        <v>Exclude</v>
      </c>
      <c r="O64">
        <v>0</v>
      </c>
      <c r="P64" t="str">
        <f t="shared" si="4"/>
        <v>Insufficient Data</v>
      </c>
      <c r="Q64" t="str">
        <f t="shared" si="5"/>
        <v>Missing Information</v>
      </c>
      <c r="R64" t="str">
        <f>IF(PC_NikeSales[[#This Row],[Rev_Verify]]="Valid Revenue","Include","Exclude")</f>
        <v>Exclude</v>
      </c>
      <c r="S64" s="1">
        <v>45814</v>
      </c>
      <c r="T64" s="5">
        <f t="shared" si="6"/>
        <v>45814</v>
      </c>
      <c r="U64" s="1" t="str">
        <f t="shared" si="7"/>
        <v>Yes</v>
      </c>
      <c r="V64" t="s">
        <v>17</v>
      </c>
      <c r="W64" t="s">
        <v>36</v>
      </c>
      <c r="X64" t="str">
        <f t="shared" si="8"/>
        <v>Bangalore</v>
      </c>
      <c r="Y64">
        <v>1823.91</v>
      </c>
      <c r="Z64" t="str">
        <f>IF(PC_NikeSales[[#This Row],[Profit]]&lt;0,"Loss Making Sales",IF(PC_NikeSales[[#This Row],[Profit]]=0,"No Recorded Profit",IF($Y62&gt;$P62,"Invalid Profit", "Valid Profit")))</f>
        <v>Valid Profit</v>
      </c>
      <c r="AA64" t="str">
        <f>IF(PC_NikeSales[[#This Row],[Profit_Status]]="Valid Profit","Include","Exclude")</f>
        <v>Include</v>
      </c>
    </row>
    <row r="65" spans="1:27">
      <c r="A65">
        <v>2063</v>
      </c>
      <c r="B65" t="s">
        <v>19</v>
      </c>
      <c r="C65" t="s">
        <v>41</v>
      </c>
      <c r="D65" t="s">
        <v>42</v>
      </c>
      <c r="E65" s="3" t="s">
        <v>16</v>
      </c>
      <c r="F65" t="str">
        <f t="shared" si="0"/>
        <v>Alphabet</v>
      </c>
      <c r="G65" t="str">
        <f t="shared" si="1"/>
        <v>M</v>
      </c>
      <c r="H65" t="str">
        <f t="shared" si="2"/>
        <v>Yes</v>
      </c>
      <c r="I65">
        <v>1</v>
      </c>
      <c r="J65" t="str">
        <f>_xlfn.IFS(Units_Sold&lt;0,"Check Return/Refund",Units_Sold=" ",Invalid,Units_Sold=0,"Available",Units_Sold&gt;0,"Sold")</f>
        <v>Sold</v>
      </c>
      <c r="K65">
        <v>9751</v>
      </c>
      <c r="L65">
        <v>0.16</v>
      </c>
      <c r="M65" t="str">
        <f t="shared" si="3"/>
        <v>Valid</v>
      </c>
      <c r="N65" t="str">
        <f>IF(PC_NikeSales[[#This Row],[Discount_Verification]]="Valid","Include","Exclude")</f>
        <v>Include</v>
      </c>
      <c r="O65">
        <v>8190.84</v>
      </c>
      <c r="P65">
        <f t="shared" si="4"/>
        <v>8190.84</v>
      </c>
      <c r="Q65" t="str">
        <f t="shared" si="5"/>
        <v>Valid Revenue</v>
      </c>
      <c r="R65" t="str">
        <f>IF(PC_NikeSales[[#This Row],[Rev_Verify]]="Valid Revenue","Include","Exclude")</f>
        <v>Include</v>
      </c>
      <c r="S65" s="1">
        <v>45541</v>
      </c>
      <c r="T65" s="5">
        <f t="shared" si="6"/>
        <v>45541</v>
      </c>
      <c r="U65" s="1" t="str">
        <f t="shared" si="7"/>
        <v>Yes</v>
      </c>
      <c r="V65" t="s">
        <v>22</v>
      </c>
      <c r="W65" t="s">
        <v>29</v>
      </c>
      <c r="X65" t="str">
        <f t="shared" si="8"/>
        <v>Pune</v>
      </c>
      <c r="Y65">
        <v>1130.31</v>
      </c>
      <c r="Z65" t="str">
        <f>IF(PC_NikeSales[[#This Row],[Profit]]&lt;0,"Loss Making Sales",IF(PC_NikeSales[[#This Row],[Profit]]=0,"No Recorded Profit",IF($Y63&gt;$P63,"Invalid Profit", "Valid Profit")))</f>
        <v>Valid Profit</v>
      </c>
      <c r="AA65" t="str">
        <f>IF(PC_NikeSales[[#This Row],[Profit_Status]]="Valid Profit","Include","Exclude")</f>
        <v>Include</v>
      </c>
    </row>
    <row r="66" spans="1:27">
      <c r="A66">
        <v>2064</v>
      </c>
      <c r="B66" t="s">
        <v>13</v>
      </c>
      <c r="C66" t="s">
        <v>30</v>
      </c>
      <c r="D66" t="s">
        <v>31</v>
      </c>
      <c r="E66" s="3" t="s">
        <v>28</v>
      </c>
      <c r="F66" t="str">
        <f t="shared" ref="F66:F129" si="9">_xlfn.IFS(ISBLANK(Size),"Missing",ISNUMBER(Size),"Number",ISTEXT(Size),"Alphabet")</f>
        <v>Alphabet</v>
      </c>
      <c r="G66" t="str">
        <f t="shared" ref="G66:G129" si="10">IF(Size_Type ="Missing","Unknown",TRIM(Size))</f>
        <v>L</v>
      </c>
      <c r="H66" t="str">
        <f t="shared" ref="H66:H129" si="11">IF(Size_Verification="Unknown","No","Yes")</f>
        <v>Yes</v>
      </c>
      <c r="I66">
        <v>2</v>
      </c>
      <c r="J66" t="str">
        <f>_xlfn.IFS(Units_Sold&lt;0,"Check Return/Refund",Units_Sold=" ",Invalid,Units_Sold=0,"Available",Units_Sold&gt;0,"Sold")</f>
        <v>Sold</v>
      </c>
      <c r="K66">
        <v>7557.71</v>
      </c>
      <c r="M66" t="str">
        <f t="shared" ref="M66:M129" si="12">IF(OR(Discount_Applied="",Discount_Applied&gt;1,Discount_Applied&lt;0),"Invalid","Valid")</f>
        <v>Invalid</v>
      </c>
      <c r="N66" t="str">
        <f>IF(PC_NikeSales[[#This Row],[Discount_Verification]]="Valid","Include","Exclude")</f>
        <v>Exclude</v>
      </c>
      <c r="O66">
        <v>0</v>
      </c>
      <c r="P66">
        <f t="shared" ref="P66:P129" si="13">IF(AND(Units_Sold&lt;&gt;"",MRP&lt;&gt;"",Discount_Applied&lt;1),Units_Sold*MRP*(1-Discount_Applied),"Insufficient Data")</f>
        <v>15115.42</v>
      </c>
      <c r="Q66" t="str">
        <f t="shared" ref="Q66:Q129" si="14">_xlfn.IFS(Rev_Recalc="Insufficient Data","Missing Information",Rev_Recalc&lt;0,"Negative Revenue",Rev_Recalc=0,"No Recorded Revenue",Rev_Recalc&gt;0,"Valid Revenue")</f>
        <v>Valid Revenue</v>
      </c>
      <c r="R66" t="str">
        <f>IF(PC_NikeSales[[#This Row],[Rev_Verify]]="Valid Revenue","Include","Exclude")</f>
        <v>Include</v>
      </c>
      <c r="S66" s="1">
        <v>45718</v>
      </c>
      <c r="T66" s="5">
        <f t="shared" ref="T66:T129" si="15">IF(ISBLANK(Order_Date),"Missing Date",Order_Date)</f>
        <v>45718</v>
      </c>
      <c r="U66" s="1" t="str">
        <f t="shared" ref="U66:U129" si="16">IF(ISBLANK(Order_Date),"No","Yes")</f>
        <v>Yes</v>
      </c>
      <c r="V66" t="s">
        <v>17</v>
      </c>
      <c r="W66" t="s">
        <v>36</v>
      </c>
      <c r="X66" t="str">
        <f t="shared" ref="X66:X129" si="17">PROPER(Region)</f>
        <v>Bangalore</v>
      </c>
      <c r="Y66">
        <v>3277.44</v>
      </c>
      <c r="Z66" t="str">
        <f>IF(PC_NikeSales[[#This Row],[Profit]]&lt;0,"Loss Making Sales",IF(PC_NikeSales[[#This Row],[Profit]]=0,"No Recorded Profit",IF($Y64&gt;$P64,"Invalid Profit", "Valid Profit")))</f>
        <v>Valid Profit</v>
      </c>
      <c r="AA66" t="str">
        <f>IF(PC_NikeSales[[#This Row],[Profit_Status]]="Valid Profit","Include","Exclude")</f>
        <v>Include</v>
      </c>
    </row>
    <row r="67" spans="1:27">
      <c r="A67">
        <v>2065</v>
      </c>
      <c r="B67" t="s">
        <v>19</v>
      </c>
      <c r="C67" t="s">
        <v>26</v>
      </c>
      <c r="D67" t="s">
        <v>39</v>
      </c>
      <c r="E67" s="3">
        <v>10</v>
      </c>
      <c r="F67" t="str">
        <f t="shared" si="9"/>
        <v>Number</v>
      </c>
      <c r="G67" t="str">
        <f t="shared" si="10"/>
        <v>10</v>
      </c>
      <c r="H67" t="str">
        <f t="shared" si="11"/>
        <v>Yes</v>
      </c>
      <c r="J67" t="str">
        <f>_xlfn.IFS(Units_Sold&lt;0,"Check Return/Refund",Units_Sold=" ",Invalid,Units_Sold=0,"Available",Units_Sold&gt;0,"Sold")</f>
        <v>Available</v>
      </c>
      <c r="L67">
        <v>0.78</v>
      </c>
      <c r="M67" t="str">
        <f t="shared" si="12"/>
        <v>Valid</v>
      </c>
      <c r="N67" t="str">
        <f>IF(PC_NikeSales[[#This Row],[Discount_Verification]]="Valid","Include","Exclude")</f>
        <v>Include</v>
      </c>
      <c r="O67">
        <v>0</v>
      </c>
      <c r="P67" t="str">
        <f t="shared" si="13"/>
        <v>Insufficient Data</v>
      </c>
      <c r="Q67" t="str">
        <f t="shared" si="14"/>
        <v>Missing Information</v>
      </c>
      <c r="R67" t="str">
        <f>IF(PC_NikeSales[[#This Row],[Rev_Verify]]="Valid Revenue","Include","Exclude")</f>
        <v>Exclude</v>
      </c>
      <c r="S67" s="1">
        <v>45333</v>
      </c>
      <c r="T67" s="5">
        <f t="shared" si="15"/>
        <v>45333</v>
      </c>
      <c r="U67" s="1" t="str">
        <f t="shared" si="16"/>
        <v>Yes</v>
      </c>
      <c r="V67" t="s">
        <v>22</v>
      </c>
      <c r="W67" t="s">
        <v>37</v>
      </c>
      <c r="X67" t="str">
        <f t="shared" si="17"/>
        <v>Hyderabad</v>
      </c>
      <c r="Y67">
        <v>21.58</v>
      </c>
      <c r="Z67" t="str">
        <f>IF(PC_NikeSales[[#This Row],[Profit]]&lt;0,"Loss Making Sales",IF(PC_NikeSales[[#This Row],[Profit]]=0,"No Recorded Profit",IF($Y65&gt;$P65,"Invalid Profit", "Valid Profit")))</f>
        <v>Valid Profit</v>
      </c>
      <c r="AA67" t="str">
        <f>IF(PC_NikeSales[[#This Row],[Profit_Status]]="Valid Profit","Include","Exclude")</f>
        <v>Include</v>
      </c>
    </row>
    <row r="68" spans="1:27">
      <c r="A68">
        <v>2066</v>
      </c>
      <c r="B68" t="s">
        <v>35</v>
      </c>
      <c r="C68" t="s">
        <v>20</v>
      </c>
      <c r="D68" t="s">
        <v>50</v>
      </c>
      <c r="E68" s="3" t="s">
        <v>32</v>
      </c>
      <c r="F68" t="str">
        <f t="shared" si="9"/>
        <v>Alphabet</v>
      </c>
      <c r="G68" t="str">
        <f t="shared" si="10"/>
        <v>XL</v>
      </c>
      <c r="H68" t="str">
        <f t="shared" si="11"/>
        <v>Yes</v>
      </c>
      <c r="I68">
        <v>-1</v>
      </c>
      <c r="J68" t="str">
        <f>_xlfn.IFS(Units_Sold&lt;0,"Check Return/Refund",Units_Sold=" ",Invalid,Units_Sold=0,"Available",Units_Sold&gt;0,"Sold")</f>
        <v>Check Return/Refund</v>
      </c>
      <c r="K68">
        <v>5259.05</v>
      </c>
      <c r="M68" t="str">
        <f t="shared" si="12"/>
        <v>Invalid</v>
      </c>
      <c r="N68" t="str">
        <f>IF(PC_NikeSales[[#This Row],[Discount_Verification]]="Valid","Include","Exclude")</f>
        <v>Exclude</v>
      </c>
      <c r="O68">
        <v>0</v>
      </c>
      <c r="P68">
        <f t="shared" si="13"/>
        <v>-5259.05</v>
      </c>
      <c r="Q68" t="str">
        <f t="shared" si="14"/>
        <v>Negative Revenue</v>
      </c>
      <c r="R68" t="str">
        <f>IF(PC_NikeSales[[#This Row],[Rev_Verify]]="Valid Revenue","Include","Exclude")</f>
        <v>Exclude</v>
      </c>
      <c r="S68" s="1">
        <v>45636</v>
      </c>
      <c r="T68" s="5">
        <f t="shared" si="15"/>
        <v>45636</v>
      </c>
      <c r="U68" s="1" t="str">
        <f t="shared" si="16"/>
        <v>Yes</v>
      </c>
      <c r="V68" t="s">
        <v>17</v>
      </c>
      <c r="W68" t="s">
        <v>25</v>
      </c>
      <c r="X68" t="str">
        <f t="shared" si="17"/>
        <v>Mumbai</v>
      </c>
      <c r="Y68">
        <v>1022.82</v>
      </c>
      <c r="Z68" t="str">
        <f>IF(PC_NikeSales[[#This Row],[Profit]]&lt;0,"Loss Making Sales",IF(PC_NikeSales[[#This Row],[Profit]]=0,"No Recorded Profit",IF(PC_NikeSales[[#This Row],[Profit]]&gt;PC_NikeSales[Rev_Recalc],"Invalid Profit", "Valid Profit")))</f>
        <v>Invalid Profit</v>
      </c>
      <c r="AA68" t="str">
        <f>IF(PC_NikeSales[[#This Row],[Profit_Status]]="Valid Profit","Include","Exclude")</f>
        <v>Exclude</v>
      </c>
    </row>
    <row r="69" spans="1:27">
      <c r="A69">
        <v>2067</v>
      </c>
      <c r="B69" t="s">
        <v>13</v>
      </c>
      <c r="C69" t="s">
        <v>41</v>
      </c>
      <c r="D69" t="s">
        <v>54</v>
      </c>
      <c r="E69" s="3" t="s">
        <v>28</v>
      </c>
      <c r="F69" t="str">
        <f t="shared" si="9"/>
        <v>Alphabet</v>
      </c>
      <c r="G69" t="str">
        <f t="shared" si="10"/>
        <v>L</v>
      </c>
      <c r="H69" t="str">
        <f t="shared" si="11"/>
        <v>Yes</v>
      </c>
      <c r="I69">
        <v>4</v>
      </c>
      <c r="J69" t="str">
        <f>_xlfn.IFS(Units_Sold&lt;0,"Check Return/Refund",Units_Sold=" ",Invalid,Units_Sold=0,"Available",Units_Sold&gt;0,"Sold")</f>
        <v>Sold</v>
      </c>
      <c r="K69">
        <v>3588.38</v>
      </c>
      <c r="M69" t="str">
        <f t="shared" si="12"/>
        <v>Invalid</v>
      </c>
      <c r="N69" t="str">
        <f>IF(PC_NikeSales[[#This Row],[Discount_Verification]]="Valid","Include","Exclude")</f>
        <v>Exclude</v>
      </c>
      <c r="O69">
        <v>0</v>
      </c>
      <c r="P69">
        <f t="shared" si="13"/>
        <v>14353.52</v>
      </c>
      <c r="Q69" t="str">
        <f t="shared" si="14"/>
        <v>Valid Revenue</v>
      </c>
      <c r="R69" t="str">
        <f>IF(PC_NikeSales[[#This Row],[Rev_Verify]]="Valid Revenue","Include","Exclude")</f>
        <v>Include</v>
      </c>
      <c r="S69" s="1">
        <v>45783</v>
      </c>
      <c r="T69" s="5">
        <f t="shared" si="15"/>
        <v>45783</v>
      </c>
      <c r="U69" s="1" t="str">
        <f t="shared" si="16"/>
        <v>Yes</v>
      </c>
      <c r="V69" t="s">
        <v>17</v>
      </c>
      <c r="W69" t="s">
        <v>43</v>
      </c>
      <c r="X69" t="str">
        <f t="shared" si="17"/>
        <v>Kolkata</v>
      </c>
      <c r="Y69">
        <v>161.5</v>
      </c>
      <c r="Z69" t="str">
        <f>IF(PC_NikeSales[[#This Row],[Profit]]&lt;0,"Loss Making Sales",IF(PC_NikeSales[[#This Row],[Profit]]=0,"No Recorded Profit",IF($Y67&gt;$P67,"Invalid Profit", "Valid Profit")))</f>
        <v>Valid Profit</v>
      </c>
      <c r="AA69" t="str">
        <f>IF(PC_NikeSales[[#This Row],[Profit_Status]]="Valid Profit","Include","Exclude")</f>
        <v>Include</v>
      </c>
    </row>
    <row r="70" spans="1:27">
      <c r="A70">
        <v>2068</v>
      </c>
      <c r="B70" t="s">
        <v>35</v>
      </c>
      <c r="C70" t="s">
        <v>30</v>
      </c>
      <c r="D70" t="s">
        <v>46</v>
      </c>
      <c r="F70" t="str">
        <f t="shared" si="9"/>
        <v>Missing</v>
      </c>
      <c r="G70" t="str">
        <f t="shared" si="10"/>
        <v>Unknown</v>
      </c>
      <c r="H70" t="str">
        <f t="shared" si="11"/>
        <v>No</v>
      </c>
      <c r="I70">
        <v>4</v>
      </c>
      <c r="J70" t="str">
        <f>_xlfn.IFS(Units_Sold&lt;0,"Check Return/Refund",Units_Sold=" ",Invalid,Units_Sold=0,"Available",Units_Sold&gt;0,"Sold")</f>
        <v>Sold</v>
      </c>
      <c r="K70">
        <v>2553.29</v>
      </c>
      <c r="M70" t="str">
        <f t="shared" si="12"/>
        <v>Invalid</v>
      </c>
      <c r="N70" t="str">
        <f>IF(PC_NikeSales[[#This Row],[Discount_Verification]]="Valid","Include","Exclude")</f>
        <v>Exclude</v>
      </c>
      <c r="O70">
        <v>0</v>
      </c>
      <c r="P70">
        <f t="shared" si="13"/>
        <v>10213.16</v>
      </c>
      <c r="Q70" t="str">
        <f t="shared" si="14"/>
        <v>Valid Revenue</v>
      </c>
      <c r="R70" t="str">
        <f>IF(PC_NikeSales[[#This Row],[Rev_Verify]]="Valid Revenue","Include","Exclude")</f>
        <v>Include</v>
      </c>
      <c r="S70" s="1">
        <v>45631</v>
      </c>
      <c r="T70" s="5">
        <f t="shared" si="15"/>
        <v>45631</v>
      </c>
      <c r="U70" s="1" t="str">
        <f t="shared" si="16"/>
        <v>Yes</v>
      </c>
      <c r="V70" t="s">
        <v>22</v>
      </c>
      <c r="W70" t="s">
        <v>25</v>
      </c>
      <c r="X70" t="str">
        <f t="shared" si="17"/>
        <v>Mumbai</v>
      </c>
      <c r="Y70">
        <v>984.9</v>
      </c>
      <c r="Z70" t="str">
        <f>IF(PC_NikeSales[[#This Row],[Profit]]&lt;0,"Loss Making Sales",IF(PC_NikeSales[[#This Row],[Profit]]=0,"No Recorded Profit",IF($Y68&gt;$P68,"Invalid Profit", "Valid Profit")))</f>
        <v>Invalid Profit</v>
      </c>
      <c r="AA70" t="str">
        <f>IF(PC_NikeSales[[#This Row],[Profit_Status]]="Valid Profit","Include","Exclude")</f>
        <v>Exclude</v>
      </c>
    </row>
    <row r="71" spans="1:27">
      <c r="A71">
        <v>2069</v>
      </c>
      <c r="B71" t="s">
        <v>19</v>
      </c>
      <c r="C71" t="s">
        <v>14</v>
      </c>
      <c r="D71" t="s">
        <v>15</v>
      </c>
      <c r="F71" t="str">
        <f t="shared" si="9"/>
        <v>Missing</v>
      </c>
      <c r="G71" t="str">
        <f t="shared" si="10"/>
        <v>Unknown</v>
      </c>
      <c r="H71" t="str">
        <f t="shared" si="11"/>
        <v>No</v>
      </c>
      <c r="J71" t="str">
        <f>_xlfn.IFS(Units_Sold&lt;0,"Check Return/Refund",Units_Sold=" ",Invalid,Units_Sold=0,"Available",Units_Sold&gt;0,"Sold")</f>
        <v>Available</v>
      </c>
      <c r="K71">
        <v>7502.24</v>
      </c>
      <c r="M71" t="str">
        <f t="shared" si="12"/>
        <v>Invalid</v>
      </c>
      <c r="N71" t="str">
        <f>IF(PC_NikeSales[[#This Row],[Discount_Verification]]="Valid","Include","Exclude")</f>
        <v>Exclude</v>
      </c>
      <c r="O71">
        <v>0</v>
      </c>
      <c r="P71" t="str">
        <f t="shared" si="13"/>
        <v>Insufficient Data</v>
      </c>
      <c r="Q71" t="str">
        <f t="shared" si="14"/>
        <v>Missing Information</v>
      </c>
      <c r="R71" t="str">
        <f>IF(PC_NikeSales[[#This Row],[Rev_Verify]]="Valid Revenue","Include","Exclude")</f>
        <v>Exclude</v>
      </c>
      <c r="S71" s="1">
        <v>45852</v>
      </c>
      <c r="T71" s="5">
        <f t="shared" si="15"/>
        <v>45852</v>
      </c>
      <c r="U71" s="1" t="str">
        <f t="shared" si="16"/>
        <v>Yes</v>
      </c>
      <c r="V71" t="s">
        <v>17</v>
      </c>
      <c r="W71" t="s">
        <v>29</v>
      </c>
      <c r="X71" t="str">
        <f t="shared" si="17"/>
        <v>Pune</v>
      </c>
      <c r="Y71">
        <v>3554.58</v>
      </c>
      <c r="Z71" t="str">
        <f>IF(PC_NikeSales[[#This Row],[Profit]]&lt;0,"Loss Making Sales",IF(PC_NikeSales[[#This Row],[Profit]]=0,"No Recorded Profit",IF($Y69&gt;$P69,"Invalid Profit", "Valid Profit")))</f>
        <v>Valid Profit</v>
      </c>
      <c r="AA71" t="str">
        <f>IF(PC_NikeSales[[#This Row],[Profit_Status]]="Valid Profit","Include","Exclude")</f>
        <v>Include</v>
      </c>
    </row>
    <row r="72" spans="1:27">
      <c r="A72">
        <v>2070</v>
      </c>
      <c r="B72" t="s">
        <v>13</v>
      </c>
      <c r="C72" t="s">
        <v>30</v>
      </c>
      <c r="D72" t="s">
        <v>31</v>
      </c>
      <c r="E72" s="3" t="s">
        <v>28</v>
      </c>
      <c r="F72" t="str">
        <f t="shared" si="9"/>
        <v>Alphabet</v>
      </c>
      <c r="G72" t="str">
        <f t="shared" si="10"/>
        <v>L</v>
      </c>
      <c r="H72" t="str">
        <f t="shared" si="11"/>
        <v>Yes</v>
      </c>
      <c r="J72" t="str">
        <f>_xlfn.IFS(Units_Sold&lt;0,"Check Return/Refund",Units_Sold=" ",Invalid,Units_Sold=0,"Available",Units_Sold&gt;0,"Sold")</f>
        <v>Available</v>
      </c>
      <c r="M72" t="str">
        <f t="shared" si="12"/>
        <v>Invalid</v>
      </c>
      <c r="N72" t="str">
        <f>IF(PC_NikeSales[[#This Row],[Discount_Verification]]="Valid","Include","Exclude")</f>
        <v>Exclude</v>
      </c>
      <c r="O72">
        <v>0</v>
      </c>
      <c r="P72" t="str">
        <f t="shared" si="13"/>
        <v>Insufficient Data</v>
      </c>
      <c r="Q72" t="str">
        <f t="shared" si="14"/>
        <v>Missing Information</v>
      </c>
      <c r="R72" t="str">
        <f>IF(PC_NikeSales[[#This Row],[Rev_Verify]]="Valid Revenue","Include","Exclude")</f>
        <v>Exclude</v>
      </c>
      <c r="S72" s="1"/>
      <c r="T72" s="5" t="str">
        <f t="shared" si="15"/>
        <v>Missing Date</v>
      </c>
      <c r="U72" s="1" t="str">
        <f t="shared" si="16"/>
        <v>No</v>
      </c>
      <c r="V72" t="s">
        <v>22</v>
      </c>
      <c r="W72" t="s">
        <v>25</v>
      </c>
      <c r="X72" t="str">
        <f t="shared" si="17"/>
        <v>Mumbai</v>
      </c>
      <c r="Y72">
        <v>1112.43</v>
      </c>
      <c r="Z72" t="str">
        <f>IF(PC_NikeSales[[#This Row],[Profit]]&lt;0,"Loss Making Sales",IF(PC_NikeSales[[#This Row],[Profit]]=0,"No Recorded Profit",IF($Y70&gt;$P70,"Invalid Profit", "Valid Profit")))</f>
        <v>Valid Profit</v>
      </c>
      <c r="AA72" t="str">
        <f>IF(PC_NikeSales[[#This Row],[Profit_Status]]="Valid Profit","Include","Exclude")</f>
        <v>Include</v>
      </c>
    </row>
    <row r="73" spans="1:27">
      <c r="A73">
        <v>2071</v>
      </c>
      <c r="B73" t="s">
        <v>13</v>
      </c>
      <c r="C73" t="s">
        <v>26</v>
      </c>
      <c r="D73" t="s">
        <v>27</v>
      </c>
      <c r="E73" s="3" t="s">
        <v>16</v>
      </c>
      <c r="F73" t="str">
        <f t="shared" si="9"/>
        <v>Alphabet</v>
      </c>
      <c r="G73" t="str">
        <f t="shared" si="10"/>
        <v>M</v>
      </c>
      <c r="H73" t="str">
        <f t="shared" si="11"/>
        <v>Yes</v>
      </c>
      <c r="I73">
        <v>3</v>
      </c>
      <c r="J73" t="str">
        <f>_xlfn.IFS(Units_Sold&lt;0,"Check Return/Refund",Units_Sold=" ",Invalid,Units_Sold=0,"Available",Units_Sold&gt;0,"Sold")</f>
        <v>Sold</v>
      </c>
      <c r="K73">
        <v>7849.81</v>
      </c>
      <c r="L73">
        <v>0.49</v>
      </c>
      <c r="M73" t="str">
        <f t="shared" si="12"/>
        <v>Valid</v>
      </c>
      <c r="N73" t="str">
        <f>IF(PC_NikeSales[[#This Row],[Discount_Verification]]="Valid","Include","Exclude")</f>
        <v>Include</v>
      </c>
      <c r="O73">
        <v>12010.21</v>
      </c>
      <c r="P73">
        <f t="shared" si="13"/>
        <v>12010.2093</v>
      </c>
      <c r="Q73" t="str">
        <f t="shared" si="14"/>
        <v>Valid Revenue</v>
      </c>
      <c r="R73" t="str">
        <f>IF(PC_NikeSales[[#This Row],[Rev_Verify]]="Valid Revenue","Include","Exclude")</f>
        <v>Include</v>
      </c>
      <c r="S73" s="1">
        <v>45669</v>
      </c>
      <c r="T73" s="5">
        <f t="shared" si="15"/>
        <v>45669</v>
      </c>
      <c r="U73" s="1" t="str">
        <f t="shared" si="16"/>
        <v>Yes</v>
      </c>
      <c r="V73" t="s">
        <v>22</v>
      </c>
      <c r="W73" t="s">
        <v>29</v>
      </c>
      <c r="X73" t="str">
        <f t="shared" si="17"/>
        <v>Pune</v>
      </c>
      <c r="Y73">
        <v>-882.96</v>
      </c>
      <c r="Z73" t="str">
        <f>IF(PC_NikeSales[[#This Row],[Profit]]&lt;0,"Loss Making Sales",IF(PC_NikeSales[[#This Row],[Profit]]=0,"No Recorded Profit",IF(PC_NikeSales[[#This Row],[Profit]]&gt;PC_NikeSales[Rev_Recalc],"Invalid Profit", "Valid Profit")))</f>
        <v>Loss Making Sales</v>
      </c>
      <c r="AA73" t="str">
        <f>IF(PC_NikeSales[[#This Row],[Profit_Status]]="Valid Profit","Include","Exclude")</f>
        <v>Exclude</v>
      </c>
    </row>
    <row r="74" spans="1:27">
      <c r="A74">
        <v>2072</v>
      </c>
      <c r="B74" t="s">
        <v>35</v>
      </c>
      <c r="C74" t="s">
        <v>14</v>
      </c>
      <c r="D74" t="s">
        <v>34</v>
      </c>
      <c r="F74" t="str">
        <f t="shared" si="9"/>
        <v>Missing</v>
      </c>
      <c r="G74" t="str">
        <f t="shared" si="10"/>
        <v>Unknown</v>
      </c>
      <c r="H74" t="str">
        <f t="shared" si="11"/>
        <v>No</v>
      </c>
      <c r="I74">
        <v>3</v>
      </c>
      <c r="J74" t="str">
        <f>_xlfn.IFS(Units_Sold&lt;0,"Check Return/Refund",Units_Sold=" ",Invalid,Units_Sold=0,"Available",Units_Sold&gt;0,"Sold")</f>
        <v>Sold</v>
      </c>
      <c r="M74" t="str">
        <f t="shared" si="12"/>
        <v>Invalid</v>
      </c>
      <c r="N74" t="str">
        <f>IF(PC_NikeSales[[#This Row],[Discount_Verification]]="Valid","Include","Exclude")</f>
        <v>Exclude</v>
      </c>
      <c r="O74">
        <v>0</v>
      </c>
      <c r="P74" t="str">
        <f t="shared" si="13"/>
        <v>Insufficient Data</v>
      </c>
      <c r="Q74" t="str">
        <f t="shared" si="14"/>
        <v>Missing Information</v>
      </c>
      <c r="R74" t="str">
        <f>IF(PC_NikeSales[[#This Row],[Rev_Verify]]="Valid Revenue","Include","Exclude")</f>
        <v>Exclude</v>
      </c>
      <c r="S74" s="1"/>
      <c r="T74" s="5" t="str">
        <f t="shared" si="15"/>
        <v>Missing Date</v>
      </c>
      <c r="U74" s="1" t="str">
        <f t="shared" si="16"/>
        <v>No</v>
      </c>
      <c r="V74" t="s">
        <v>22</v>
      </c>
      <c r="W74" t="s">
        <v>29</v>
      </c>
      <c r="X74" t="str">
        <f t="shared" si="17"/>
        <v>Pune</v>
      </c>
      <c r="Y74">
        <v>3639.2</v>
      </c>
      <c r="Z74" t="str">
        <f>IF(PC_NikeSales[[#This Row],[Profit]]&lt;0,"Loss Making Sales",IF(PC_NikeSales[[#This Row],[Profit]]=0,"No Recorded Profit",IF($Y72&gt;$P72,"Invalid Profit", "Valid Profit")))</f>
        <v>Valid Profit</v>
      </c>
      <c r="AA74" t="str">
        <f>IF(PC_NikeSales[[#This Row],[Profit_Status]]="Valid Profit","Include","Exclude")</f>
        <v>Include</v>
      </c>
    </row>
    <row r="75" spans="1:27">
      <c r="A75">
        <v>2073</v>
      </c>
      <c r="B75" t="s">
        <v>19</v>
      </c>
      <c r="C75" t="s">
        <v>26</v>
      </c>
      <c r="D75" t="s">
        <v>27</v>
      </c>
      <c r="E75" s="3">
        <v>12</v>
      </c>
      <c r="F75" t="str">
        <f t="shared" si="9"/>
        <v>Number</v>
      </c>
      <c r="G75" t="str">
        <f t="shared" si="10"/>
        <v>12</v>
      </c>
      <c r="H75" t="str">
        <f t="shared" si="11"/>
        <v>Yes</v>
      </c>
      <c r="I75">
        <v>4</v>
      </c>
      <c r="J75" t="str">
        <f>_xlfn.IFS(Units_Sold&lt;0,"Check Return/Refund",Units_Sold=" ",Invalid,Units_Sold=0,"Available",Units_Sold&gt;0,"Sold")</f>
        <v>Sold</v>
      </c>
      <c r="L75">
        <v>0.85</v>
      </c>
      <c r="M75" t="str">
        <f t="shared" si="12"/>
        <v>Valid</v>
      </c>
      <c r="N75" t="str">
        <f>IF(PC_NikeSales[[#This Row],[Discount_Verification]]="Valid","Include","Exclude")</f>
        <v>Include</v>
      </c>
      <c r="O75">
        <v>0</v>
      </c>
      <c r="P75" t="str">
        <f t="shared" si="13"/>
        <v>Insufficient Data</v>
      </c>
      <c r="Q75" t="str">
        <f t="shared" si="14"/>
        <v>Missing Information</v>
      </c>
      <c r="R75" t="str">
        <f>IF(PC_NikeSales[[#This Row],[Rev_Verify]]="Valid Revenue","Include","Exclude")</f>
        <v>Exclude</v>
      </c>
      <c r="S75" s="1">
        <v>45599</v>
      </c>
      <c r="T75" s="5">
        <f t="shared" si="15"/>
        <v>45599</v>
      </c>
      <c r="U75" s="1" t="str">
        <f t="shared" si="16"/>
        <v>Yes</v>
      </c>
      <c r="V75" t="s">
        <v>17</v>
      </c>
      <c r="W75" t="s">
        <v>37</v>
      </c>
      <c r="X75" t="str">
        <f t="shared" si="17"/>
        <v>Hyderabad</v>
      </c>
      <c r="Y75">
        <v>443.86</v>
      </c>
      <c r="Z75" t="str">
        <f>IF(PC_NikeSales[[#This Row],[Profit]]&lt;0,"Loss Making Sales",IF(PC_NikeSales[[#This Row],[Profit]]=0,"No Recorded Profit",IF($Y73&gt;$P73,"Invalid Profit", "Valid Profit")))</f>
        <v>Valid Profit</v>
      </c>
      <c r="AA75" t="str">
        <f>IF(PC_NikeSales[[#This Row],[Profit_Status]]="Valid Profit","Include","Exclude")</f>
        <v>Include</v>
      </c>
    </row>
    <row r="76" spans="1:27">
      <c r="A76">
        <v>2074</v>
      </c>
      <c r="B76" t="s">
        <v>35</v>
      </c>
      <c r="C76" t="s">
        <v>14</v>
      </c>
      <c r="D76" t="s">
        <v>34</v>
      </c>
      <c r="E76" s="3" t="s">
        <v>28</v>
      </c>
      <c r="F76" t="str">
        <f t="shared" si="9"/>
        <v>Alphabet</v>
      </c>
      <c r="G76" t="str">
        <f t="shared" si="10"/>
        <v>L</v>
      </c>
      <c r="H76" t="str">
        <f t="shared" si="11"/>
        <v>Yes</v>
      </c>
      <c r="I76">
        <v>-1</v>
      </c>
      <c r="J76" t="str">
        <f>_xlfn.IFS(Units_Sold&lt;0,"Check Return/Refund",Units_Sold=" ",Invalid,Units_Sold=0,"Available",Units_Sold&gt;0,"Sold")</f>
        <v>Check Return/Refund</v>
      </c>
      <c r="L76">
        <v>0.56999999999999995</v>
      </c>
      <c r="M76" t="str">
        <f t="shared" si="12"/>
        <v>Valid</v>
      </c>
      <c r="N76" t="str">
        <f>IF(PC_NikeSales[[#This Row],[Discount_Verification]]="Valid","Include","Exclude")</f>
        <v>Include</v>
      </c>
      <c r="O76">
        <v>0</v>
      </c>
      <c r="P76" t="str">
        <f t="shared" si="13"/>
        <v>Insufficient Data</v>
      </c>
      <c r="Q76" t="str">
        <f t="shared" si="14"/>
        <v>Missing Information</v>
      </c>
      <c r="R76" t="str">
        <f>IF(PC_NikeSales[[#This Row],[Rev_Verify]]="Valid Revenue","Include","Exclude")</f>
        <v>Exclude</v>
      </c>
      <c r="S76" s="1"/>
      <c r="T76" s="5" t="str">
        <f t="shared" si="15"/>
        <v>Missing Date</v>
      </c>
      <c r="U76" s="1" t="str">
        <f t="shared" si="16"/>
        <v>No</v>
      </c>
      <c r="V76" t="s">
        <v>17</v>
      </c>
      <c r="W76" t="s">
        <v>43</v>
      </c>
      <c r="X76" t="str">
        <f t="shared" si="17"/>
        <v>Kolkata</v>
      </c>
      <c r="Y76">
        <v>1958.47</v>
      </c>
      <c r="Z76" t="str">
        <f>IF(PC_NikeSales[[#This Row],[Profit]]&lt;0,"Loss Making Sales",IF(PC_NikeSales[[#This Row],[Profit]]=0,"No Recorded Profit",IF($Y74&gt;$P74,"Invalid Profit", "Valid Profit")))</f>
        <v>Valid Profit</v>
      </c>
      <c r="AA76" t="str">
        <f>IF(PC_NikeSales[[#This Row],[Profit_Status]]="Valid Profit","Include","Exclude")</f>
        <v>Include</v>
      </c>
    </row>
    <row r="77" spans="1:27">
      <c r="A77">
        <v>2075</v>
      </c>
      <c r="B77" t="s">
        <v>13</v>
      </c>
      <c r="C77" t="s">
        <v>41</v>
      </c>
      <c r="D77" t="s">
        <v>42</v>
      </c>
      <c r="E77" s="3" t="s">
        <v>28</v>
      </c>
      <c r="F77" t="str">
        <f t="shared" si="9"/>
        <v>Alphabet</v>
      </c>
      <c r="G77" t="str">
        <f t="shared" si="10"/>
        <v>L</v>
      </c>
      <c r="H77" t="str">
        <f t="shared" si="11"/>
        <v>Yes</v>
      </c>
      <c r="I77">
        <v>4</v>
      </c>
      <c r="J77" t="str">
        <f>_xlfn.IFS(Units_Sold&lt;0,"Check Return/Refund",Units_Sold=" ",Invalid,Units_Sold=0,"Available",Units_Sold&gt;0,"Sold")</f>
        <v>Sold</v>
      </c>
      <c r="K77">
        <v>4251.74</v>
      </c>
      <c r="M77" t="str">
        <f t="shared" si="12"/>
        <v>Invalid</v>
      </c>
      <c r="N77" t="str">
        <f>IF(PC_NikeSales[[#This Row],[Discount_Verification]]="Valid","Include","Exclude")</f>
        <v>Exclude</v>
      </c>
      <c r="O77">
        <v>0</v>
      </c>
      <c r="P77">
        <f t="shared" si="13"/>
        <v>17006.96</v>
      </c>
      <c r="Q77" t="str">
        <f t="shared" si="14"/>
        <v>Valid Revenue</v>
      </c>
      <c r="R77" t="str">
        <f>IF(PC_NikeSales[[#This Row],[Rev_Verify]]="Valid Revenue","Include","Exclude")</f>
        <v>Include</v>
      </c>
      <c r="S77" s="1">
        <v>45852</v>
      </c>
      <c r="T77" s="5">
        <f t="shared" si="15"/>
        <v>45852</v>
      </c>
      <c r="U77" s="1" t="str">
        <f t="shared" si="16"/>
        <v>Yes</v>
      </c>
      <c r="V77" t="s">
        <v>17</v>
      </c>
      <c r="W77" t="s">
        <v>29</v>
      </c>
      <c r="X77" t="str">
        <f t="shared" si="17"/>
        <v>Pune</v>
      </c>
      <c r="Y77">
        <v>2345.35</v>
      </c>
      <c r="Z77" t="str">
        <f>IF(PC_NikeSales[[#This Row],[Profit]]&lt;0,"Loss Making Sales",IF(PC_NikeSales[[#This Row],[Profit]]=0,"No Recorded Profit",IF($Y75&gt;$P75,"Invalid Profit", "Valid Profit")))</f>
        <v>Valid Profit</v>
      </c>
      <c r="AA77" t="str">
        <f>IF(PC_NikeSales[[#This Row],[Profit_Status]]="Valid Profit","Include","Exclude")</f>
        <v>Include</v>
      </c>
    </row>
    <row r="78" spans="1:27">
      <c r="A78">
        <v>2076</v>
      </c>
      <c r="B78" t="s">
        <v>19</v>
      </c>
      <c r="C78" t="s">
        <v>14</v>
      </c>
      <c r="D78" t="s">
        <v>49</v>
      </c>
      <c r="E78" s="3">
        <v>11</v>
      </c>
      <c r="F78" t="str">
        <f t="shared" si="9"/>
        <v>Number</v>
      </c>
      <c r="G78" t="str">
        <f t="shared" si="10"/>
        <v>11</v>
      </c>
      <c r="H78" t="str">
        <f t="shared" si="11"/>
        <v>Yes</v>
      </c>
      <c r="J78" t="str">
        <f>_xlfn.IFS(Units_Sold&lt;0,"Check Return/Refund",Units_Sold=" ",Invalid,Units_Sold=0,"Available",Units_Sold&gt;0,"Sold")</f>
        <v>Available</v>
      </c>
      <c r="M78" t="str">
        <f t="shared" si="12"/>
        <v>Invalid</v>
      </c>
      <c r="N78" t="str">
        <f>IF(PC_NikeSales[[#This Row],[Discount_Verification]]="Valid","Include","Exclude")</f>
        <v>Exclude</v>
      </c>
      <c r="O78">
        <v>0</v>
      </c>
      <c r="P78" t="str">
        <f t="shared" si="13"/>
        <v>Insufficient Data</v>
      </c>
      <c r="Q78" t="str">
        <f t="shared" si="14"/>
        <v>Missing Information</v>
      </c>
      <c r="R78" t="str">
        <f>IF(PC_NikeSales[[#This Row],[Rev_Verify]]="Valid Revenue","Include","Exclude")</f>
        <v>Exclude</v>
      </c>
      <c r="S78" s="1">
        <v>45578</v>
      </c>
      <c r="T78" s="5">
        <f t="shared" si="15"/>
        <v>45578</v>
      </c>
      <c r="U78" s="1" t="str">
        <f t="shared" si="16"/>
        <v>Yes</v>
      </c>
      <c r="V78" t="s">
        <v>22</v>
      </c>
      <c r="W78" t="s">
        <v>18</v>
      </c>
      <c r="X78" t="str">
        <f t="shared" si="17"/>
        <v>Bengaluru</v>
      </c>
      <c r="Y78">
        <v>2011.25</v>
      </c>
      <c r="Z78" t="str">
        <f>IF(PC_NikeSales[[#This Row],[Profit]]&lt;0,"Loss Making Sales",IF(PC_NikeSales[[#This Row],[Profit]]=0,"No Recorded Profit",IF($Y76&gt;$P76,"Invalid Profit", "Valid Profit")))</f>
        <v>Valid Profit</v>
      </c>
      <c r="AA78" t="str">
        <f>IF(PC_NikeSales[[#This Row],[Profit_Status]]="Valid Profit","Include","Exclude")</f>
        <v>Include</v>
      </c>
    </row>
    <row r="79" spans="1:27">
      <c r="A79">
        <v>2077</v>
      </c>
      <c r="B79" t="s">
        <v>35</v>
      </c>
      <c r="C79" t="s">
        <v>14</v>
      </c>
      <c r="D79" t="s">
        <v>49</v>
      </c>
      <c r="E79" s="3" t="s">
        <v>28</v>
      </c>
      <c r="F79" t="str">
        <f t="shared" si="9"/>
        <v>Alphabet</v>
      </c>
      <c r="G79" t="str">
        <f t="shared" si="10"/>
        <v>L</v>
      </c>
      <c r="H79" t="str">
        <f t="shared" si="11"/>
        <v>Yes</v>
      </c>
      <c r="J79" t="str">
        <f>_xlfn.IFS(Units_Sold&lt;0,"Check Return/Refund",Units_Sold=" ",Invalid,Units_Sold=0,"Available",Units_Sold&gt;0,"Sold")</f>
        <v>Available</v>
      </c>
      <c r="M79" t="str">
        <f t="shared" si="12"/>
        <v>Invalid</v>
      </c>
      <c r="N79" t="str">
        <f>IF(PC_NikeSales[[#This Row],[Discount_Verification]]="Valid","Include","Exclude")</f>
        <v>Exclude</v>
      </c>
      <c r="O79">
        <v>0</v>
      </c>
      <c r="P79" t="str">
        <f t="shared" si="13"/>
        <v>Insufficient Data</v>
      </c>
      <c r="Q79" t="str">
        <f t="shared" si="14"/>
        <v>Missing Information</v>
      </c>
      <c r="R79" t="str">
        <f>IF(PC_NikeSales[[#This Row],[Rev_Verify]]="Valid Revenue","Include","Exclude")</f>
        <v>Exclude</v>
      </c>
      <c r="S79" s="1">
        <v>45251</v>
      </c>
      <c r="T79" s="5">
        <f t="shared" si="15"/>
        <v>45251</v>
      </c>
      <c r="U79" s="1" t="str">
        <f t="shared" si="16"/>
        <v>Yes</v>
      </c>
      <c r="V79" t="s">
        <v>17</v>
      </c>
      <c r="W79" t="s">
        <v>29</v>
      </c>
      <c r="X79" t="str">
        <f t="shared" si="17"/>
        <v>Pune</v>
      </c>
      <c r="Y79">
        <v>3332.66</v>
      </c>
      <c r="Z79" t="str">
        <f>IF(PC_NikeSales[[#This Row],[Profit]]&lt;0,"Loss Making Sales",IF(PC_NikeSales[[#This Row],[Profit]]=0,"No Recorded Profit",IF($Y77&gt;$P77,"Invalid Profit", "Valid Profit")))</f>
        <v>Valid Profit</v>
      </c>
      <c r="AA79" t="str">
        <f>IF(PC_NikeSales[[#This Row],[Profit_Status]]="Valid Profit","Include","Exclude")</f>
        <v>Include</v>
      </c>
    </row>
    <row r="80" spans="1:27">
      <c r="A80">
        <v>2078</v>
      </c>
      <c r="B80" t="s">
        <v>19</v>
      </c>
      <c r="C80" t="s">
        <v>41</v>
      </c>
      <c r="D80" t="s">
        <v>54</v>
      </c>
      <c r="F80" t="str">
        <f t="shared" si="9"/>
        <v>Missing</v>
      </c>
      <c r="G80" t="str">
        <f t="shared" si="10"/>
        <v>Unknown</v>
      </c>
      <c r="H80" t="str">
        <f t="shared" si="11"/>
        <v>No</v>
      </c>
      <c r="I80">
        <v>0</v>
      </c>
      <c r="J80" t="str">
        <f>_xlfn.IFS(Units_Sold&lt;0,"Check Return/Refund",Units_Sold=" ",Invalid,Units_Sold=0,"Available",Units_Sold&gt;0,"Sold")</f>
        <v>Available</v>
      </c>
      <c r="K80">
        <v>6970.47</v>
      </c>
      <c r="M80" t="str">
        <f t="shared" si="12"/>
        <v>Invalid</v>
      </c>
      <c r="N80" t="str">
        <f>IF(PC_NikeSales[[#This Row],[Discount_Verification]]="Valid","Include","Exclude")</f>
        <v>Exclude</v>
      </c>
      <c r="O80">
        <v>0</v>
      </c>
      <c r="P80">
        <f t="shared" si="13"/>
        <v>0</v>
      </c>
      <c r="Q80" t="str">
        <f t="shared" si="14"/>
        <v>No Recorded Revenue</v>
      </c>
      <c r="R80" t="str">
        <f>IF(PC_NikeSales[[#This Row],[Rev_Verify]]="Valid Revenue","Include","Exclude")</f>
        <v>Exclude</v>
      </c>
      <c r="S80" s="1"/>
      <c r="T80" s="5" t="str">
        <f t="shared" si="15"/>
        <v>Missing Date</v>
      </c>
      <c r="U80" s="1" t="str">
        <f t="shared" si="16"/>
        <v>No</v>
      </c>
      <c r="V80" t="s">
        <v>17</v>
      </c>
      <c r="W80" t="s">
        <v>25</v>
      </c>
      <c r="X80" t="str">
        <f t="shared" si="17"/>
        <v>Mumbai</v>
      </c>
      <c r="Y80">
        <v>262.79000000000002</v>
      </c>
      <c r="Z80" t="str">
        <f>IF(PC_NikeSales[[#This Row],[Profit]]&lt;0,"Loss Making Sales",IF(PC_NikeSales[[#This Row],[Profit]]=0,"No Recorded Profit",IF(PC_NikeSales[[#This Row],[Profit]]&gt;PC_NikeSales[Rev_Recalc],"Invalid Profit", "Valid Profit")))</f>
        <v>Invalid Profit</v>
      </c>
      <c r="AA80" t="str">
        <f>IF(PC_NikeSales[[#This Row],[Profit_Status]]="Valid Profit","Include","Exclude")</f>
        <v>Exclude</v>
      </c>
    </row>
    <row r="81" spans="1:27">
      <c r="A81">
        <v>2079</v>
      </c>
      <c r="B81" t="s">
        <v>35</v>
      </c>
      <c r="C81" t="s">
        <v>30</v>
      </c>
      <c r="D81" t="s">
        <v>51</v>
      </c>
      <c r="E81" s="3" t="s">
        <v>32</v>
      </c>
      <c r="F81" t="str">
        <f t="shared" si="9"/>
        <v>Alphabet</v>
      </c>
      <c r="G81" t="str">
        <f t="shared" si="10"/>
        <v>XL</v>
      </c>
      <c r="H81" t="str">
        <f t="shared" si="11"/>
        <v>Yes</v>
      </c>
      <c r="I81">
        <v>-1</v>
      </c>
      <c r="J81" t="str">
        <f>_xlfn.IFS(Units_Sold&lt;0,"Check Return/Refund",Units_Sold=" ",Invalid,Units_Sold=0,"Available",Units_Sold&gt;0,"Sold")</f>
        <v>Check Return/Refund</v>
      </c>
      <c r="K81">
        <v>4322.0600000000004</v>
      </c>
      <c r="M81" t="str">
        <f t="shared" si="12"/>
        <v>Invalid</v>
      </c>
      <c r="N81" t="str">
        <f>IF(PC_NikeSales[[#This Row],[Discount_Verification]]="Valid","Include","Exclude")</f>
        <v>Exclude</v>
      </c>
      <c r="O81">
        <v>0</v>
      </c>
      <c r="P81">
        <f t="shared" si="13"/>
        <v>-4322.0600000000004</v>
      </c>
      <c r="Q81" t="str">
        <f t="shared" si="14"/>
        <v>Negative Revenue</v>
      </c>
      <c r="R81" t="str">
        <f>IF(PC_NikeSales[[#This Row],[Rev_Verify]]="Valid Revenue","Include","Exclude")</f>
        <v>Exclude</v>
      </c>
      <c r="S81" s="1">
        <v>45676</v>
      </c>
      <c r="T81" s="5">
        <f t="shared" si="15"/>
        <v>45676</v>
      </c>
      <c r="U81" s="1" t="str">
        <f t="shared" si="16"/>
        <v>Yes</v>
      </c>
      <c r="V81" t="s">
        <v>17</v>
      </c>
      <c r="W81" t="s">
        <v>18</v>
      </c>
      <c r="X81" t="str">
        <f t="shared" si="17"/>
        <v>Bengaluru</v>
      </c>
      <c r="Y81">
        <v>279.77999999999997</v>
      </c>
      <c r="Z81" t="str">
        <f>IF(PC_NikeSales[[#This Row],[Profit]]&lt;0,"Loss Making Sales",IF(PC_NikeSales[[#This Row],[Profit]]=0,"No Recorded Profit",IF(PC_NikeSales[[#This Row],[Profit]]&gt;PC_NikeSales[Rev_Recalc],"Invalid Profit", "Valid Profit")))</f>
        <v>Invalid Profit</v>
      </c>
      <c r="AA81" t="str">
        <f>IF(PC_NikeSales[[#This Row],[Profit_Status]]="Valid Profit","Include","Exclude")</f>
        <v>Exclude</v>
      </c>
    </row>
    <row r="82" spans="1:27">
      <c r="A82">
        <v>2080</v>
      </c>
      <c r="B82" t="s">
        <v>35</v>
      </c>
      <c r="C82" t="s">
        <v>26</v>
      </c>
      <c r="D82" t="s">
        <v>27</v>
      </c>
      <c r="E82" s="3" t="s">
        <v>28</v>
      </c>
      <c r="F82" t="str">
        <f t="shared" si="9"/>
        <v>Alphabet</v>
      </c>
      <c r="G82" t="str">
        <f t="shared" si="10"/>
        <v>L</v>
      </c>
      <c r="H82" t="str">
        <f t="shared" si="11"/>
        <v>Yes</v>
      </c>
      <c r="J82" t="str">
        <f>_xlfn.IFS(Units_Sold&lt;0,"Check Return/Refund",Units_Sold=" ",Invalid,Units_Sold=0,"Available",Units_Sold&gt;0,"Sold")</f>
        <v>Available</v>
      </c>
      <c r="M82" t="str">
        <f t="shared" si="12"/>
        <v>Invalid</v>
      </c>
      <c r="N82" t="str">
        <f>IF(PC_NikeSales[[#This Row],[Discount_Verification]]="Valid","Include","Exclude")</f>
        <v>Exclude</v>
      </c>
      <c r="O82">
        <v>0</v>
      </c>
      <c r="P82" t="str">
        <f t="shared" si="13"/>
        <v>Insufficient Data</v>
      </c>
      <c r="Q82" t="str">
        <f t="shared" si="14"/>
        <v>Missing Information</v>
      </c>
      <c r="R82" t="str">
        <f>IF(PC_NikeSales[[#This Row],[Rev_Verify]]="Valid Revenue","Include","Exclude")</f>
        <v>Exclude</v>
      </c>
      <c r="S82" s="1">
        <v>45747</v>
      </c>
      <c r="T82" s="5">
        <f t="shared" si="15"/>
        <v>45747</v>
      </c>
      <c r="U82" s="1" t="str">
        <f t="shared" si="16"/>
        <v>Yes</v>
      </c>
      <c r="V82" t="s">
        <v>17</v>
      </c>
      <c r="W82" t="s">
        <v>36</v>
      </c>
      <c r="X82" t="str">
        <f t="shared" si="17"/>
        <v>Bangalore</v>
      </c>
      <c r="Y82">
        <v>-1005.89</v>
      </c>
      <c r="Z82" t="str">
        <f>IF(PC_NikeSales[[#This Row],[Profit]]&lt;0,"Loss Making Sales",IF(PC_NikeSales[[#This Row],[Profit]]=0,"No Recorded Profit",IF(PC_NikeSales[[#This Row],[Profit]]&gt;PC_NikeSales[Rev_Recalc],"Invalid Profit", "Valid Profit")))</f>
        <v>Loss Making Sales</v>
      </c>
      <c r="AA82" t="str">
        <f>IF(PC_NikeSales[[#This Row],[Profit_Status]]="Valid Profit","Include","Exclude")</f>
        <v>Exclude</v>
      </c>
    </row>
    <row r="83" spans="1:27">
      <c r="A83">
        <v>2081</v>
      </c>
      <c r="B83" t="s">
        <v>35</v>
      </c>
      <c r="C83" t="s">
        <v>14</v>
      </c>
      <c r="D83" t="s">
        <v>49</v>
      </c>
      <c r="E83" s="3" t="s">
        <v>28</v>
      </c>
      <c r="F83" t="str">
        <f t="shared" si="9"/>
        <v>Alphabet</v>
      </c>
      <c r="G83" t="str">
        <f t="shared" si="10"/>
        <v>L</v>
      </c>
      <c r="H83" t="str">
        <f t="shared" si="11"/>
        <v>Yes</v>
      </c>
      <c r="J83" t="str">
        <f>_xlfn.IFS(Units_Sold&lt;0,"Check Return/Refund",Units_Sold=" ",Invalid,Units_Sold=0,"Available",Units_Sold&gt;0,"Sold")</f>
        <v>Available</v>
      </c>
      <c r="M83" t="str">
        <f t="shared" si="12"/>
        <v>Invalid</v>
      </c>
      <c r="N83" t="str">
        <f>IF(PC_NikeSales[[#This Row],[Discount_Verification]]="Valid","Include","Exclude")</f>
        <v>Exclude</v>
      </c>
      <c r="O83">
        <v>0</v>
      </c>
      <c r="P83" t="str">
        <f t="shared" si="13"/>
        <v>Insufficient Data</v>
      </c>
      <c r="Q83" t="str">
        <f t="shared" si="14"/>
        <v>Missing Information</v>
      </c>
      <c r="R83" t="str">
        <f>IF(PC_NikeSales[[#This Row],[Rev_Verify]]="Valid Revenue","Include","Exclude")</f>
        <v>Exclude</v>
      </c>
      <c r="S83" s="1"/>
      <c r="T83" s="5" t="str">
        <f t="shared" si="15"/>
        <v>Missing Date</v>
      </c>
      <c r="U83" s="1" t="str">
        <f t="shared" si="16"/>
        <v>No</v>
      </c>
      <c r="V83" t="s">
        <v>17</v>
      </c>
      <c r="W83" t="s">
        <v>25</v>
      </c>
      <c r="X83" t="str">
        <f t="shared" si="17"/>
        <v>Mumbai</v>
      </c>
      <c r="Y83">
        <v>2810.49</v>
      </c>
      <c r="Z83" t="str">
        <f>IF(PC_NikeSales[[#This Row],[Profit]]&lt;0,"Loss Making Sales",IF(PC_NikeSales[[#This Row],[Profit]]=0,"No Recorded Profit",IF($Y81&gt;$P81,"Invalid Profit", "Valid Profit")))</f>
        <v>Invalid Profit</v>
      </c>
      <c r="AA83" t="str">
        <f>IF(PC_NikeSales[[#This Row],[Profit_Status]]="Valid Profit","Include","Exclude")</f>
        <v>Exclude</v>
      </c>
    </row>
    <row r="84" spans="1:27">
      <c r="A84">
        <v>2028</v>
      </c>
      <c r="B84" t="s">
        <v>35</v>
      </c>
      <c r="C84" t="s">
        <v>30</v>
      </c>
      <c r="D84" t="s">
        <v>46</v>
      </c>
      <c r="F84" t="str">
        <f t="shared" si="9"/>
        <v>Missing</v>
      </c>
      <c r="G84" t="str">
        <f t="shared" si="10"/>
        <v>Unknown</v>
      </c>
      <c r="H84" t="str">
        <f t="shared" si="11"/>
        <v>No</v>
      </c>
      <c r="I84">
        <v>-1</v>
      </c>
      <c r="J84" t="str">
        <f>_xlfn.IFS(Units_Sold&lt;0,"Check Return/Refund",Units_Sold=" ",Invalid,Units_Sold=0,"Available",Units_Sold&gt;0,"Sold")</f>
        <v>Check Return/Refund</v>
      </c>
      <c r="L84">
        <v>0.21</v>
      </c>
      <c r="M84" t="str">
        <f t="shared" si="12"/>
        <v>Valid</v>
      </c>
      <c r="N84" t="str">
        <f>IF(PC_NikeSales[[#This Row],[Discount_Verification]]="Valid","Include","Exclude")</f>
        <v>Include</v>
      </c>
      <c r="O84">
        <v>0</v>
      </c>
      <c r="P84" t="str">
        <f t="shared" si="13"/>
        <v>Insufficient Data</v>
      </c>
      <c r="Q84" t="str">
        <f t="shared" si="14"/>
        <v>Missing Information</v>
      </c>
      <c r="R84" t="str">
        <f>IF(PC_NikeSales[[#This Row],[Rev_Verify]]="Valid Revenue","Include","Exclude")</f>
        <v>Exclude</v>
      </c>
      <c r="S84" s="1">
        <v>45336</v>
      </c>
      <c r="T84" s="5">
        <f t="shared" si="15"/>
        <v>45336</v>
      </c>
      <c r="U84" s="1" t="str">
        <f t="shared" si="16"/>
        <v>Yes</v>
      </c>
      <c r="V84" t="s">
        <v>17</v>
      </c>
      <c r="W84" t="s">
        <v>37</v>
      </c>
      <c r="X84" t="str">
        <f t="shared" si="17"/>
        <v>Hyderabad</v>
      </c>
      <c r="Y84">
        <v>3303.01</v>
      </c>
      <c r="Z84" t="str">
        <f>IF(PC_NikeSales[[#This Row],[Profit]]&lt;0,"Loss Making Sales",IF(PC_NikeSales[[#This Row],[Profit]]=0,"No Recorded Profit",IF($Y82&gt;$P82,"Invalid Profit", "Valid Profit")))</f>
        <v>Valid Profit</v>
      </c>
      <c r="AA84" t="str">
        <f>IF(PC_NikeSales[[#This Row],[Profit_Status]]="Valid Profit","Include","Exclude")</f>
        <v>Include</v>
      </c>
    </row>
    <row r="85" spans="1:27">
      <c r="A85">
        <v>2083</v>
      </c>
      <c r="B85" t="s">
        <v>35</v>
      </c>
      <c r="C85" t="s">
        <v>30</v>
      </c>
      <c r="D85" t="s">
        <v>46</v>
      </c>
      <c r="F85" t="str">
        <f t="shared" si="9"/>
        <v>Missing</v>
      </c>
      <c r="G85" t="str">
        <f t="shared" si="10"/>
        <v>Unknown</v>
      </c>
      <c r="H85" t="str">
        <f t="shared" si="11"/>
        <v>No</v>
      </c>
      <c r="J85" t="str">
        <f>_xlfn.IFS(Units_Sold&lt;0,"Check Return/Refund",Units_Sold=" ",Invalid,Units_Sold=0,"Available",Units_Sold&gt;0,"Sold")</f>
        <v>Available</v>
      </c>
      <c r="K85">
        <v>9291.74</v>
      </c>
      <c r="M85" t="str">
        <f t="shared" si="12"/>
        <v>Invalid</v>
      </c>
      <c r="N85" t="str">
        <f>IF(PC_NikeSales[[#This Row],[Discount_Verification]]="Valid","Include","Exclude")</f>
        <v>Exclude</v>
      </c>
      <c r="O85">
        <v>0</v>
      </c>
      <c r="P85" t="str">
        <f t="shared" si="13"/>
        <v>Insufficient Data</v>
      </c>
      <c r="Q85" t="str">
        <f t="shared" si="14"/>
        <v>Missing Information</v>
      </c>
      <c r="R85" t="str">
        <f>IF(PC_NikeSales[[#This Row],[Rev_Verify]]="Valid Revenue","Include","Exclude")</f>
        <v>Exclude</v>
      </c>
      <c r="S85" s="1">
        <v>45579</v>
      </c>
      <c r="T85" s="5">
        <f t="shared" si="15"/>
        <v>45579</v>
      </c>
      <c r="U85" s="1" t="str">
        <f t="shared" si="16"/>
        <v>Yes</v>
      </c>
      <c r="V85" t="s">
        <v>22</v>
      </c>
      <c r="W85" t="s">
        <v>33</v>
      </c>
      <c r="X85" t="str">
        <f t="shared" si="17"/>
        <v>Delhi</v>
      </c>
      <c r="Y85">
        <v>-981.21</v>
      </c>
      <c r="Z85" t="str">
        <f>IF(PC_NikeSales[[#This Row],[Profit]]&lt;0,"Loss Making Sales",IF(PC_NikeSales[[#This Row],[Profit]]=0,"No Recorded Profit",IF(PC_NikeSales[[#This Row],[Profit]]&gt;PC_NikeSales[Rev_Recalc],"Invalid Profit", "Valid Profit")))</f>
        <v>Loss Making Sales</v>
      </c>
      <c r="AA85" t="str">
        <f>IF(PC_NikeSales[[#This Row],[Profit_Status]]="Valid Profit","Include","Exclude")</f>
        <v>Exclude</v>
      </c>
    </row>
    <row r="86" spans="1:27">
      <c r="A86">
        <v>2084</v>
      </c>
      <c r="B86" t="s">
        <v>35</v>
      </c>
      <c r="C86" t="s">
        <v>14</v>
      </c>
      <c r="D86" t="s">
        <v>44</v>
      </c>
      <c r="E86" s="3" t="s">
        <v>16</v>
      </c>
      <c r="F86" t="str">
        <f t="shared" si="9"/>
        <v>Alphabet</v>
      </c>
      <c r="G86" t="str">
        <f t="shared" si="10"/>
        <v>M</v>
      </c>
      <c r="H86" t="str">
        <f t="shared" si="11"/>
        <v>Yes</v>
      </c>
      <c r="I86">
        <v>2</v>
      </c>
      <c r="J86" t="str">
        <f>_xlfn.IFS(Units_Sold&lt;0,"Check Return/Refund",Units_Sold=" ",Invalid,Units_Sold=0,"Available",Units_Sold&gt;0,"Sold")</f>
        <v>Sold</v>
      </c>
      <c r="M86" t="str">
        <f t="shared" si="12"/>
        <v>Invalid</v>
      </c>
      <c r="N86" t="str">
        <f>IF(PC_NikeSales[[#This Row],[Discount_Verification]]="Valid","Include","Exclude")</f>
        <v>Exclude</v>
      </c>
      <c r="O86">
        <v>0</v>
      </c>
      <c r="P86" t="str">
        <f t="shared" si="13"/>
        <v>Insufficient Data</v>
      </c>
      <c r="Q86" t="str">
        <f t="shared" si="14"/>
        <v>Missing Information</v>
      </c>
      <c r="R86" t="str">
        <f>IF(PC_NikeSales[[#This Row],[Rev_Verify]]="Valid Revenue","Include","Exclude")</f>
        <v>Exclude</v>
      </c>
      <c r="S86" s="1">
        <v>45284</v>
      </c>
      <c r="T86" s="5">
        <f t="shared" si="15"/>
        <v>45284</v>
      </c>
      <c r="U86" s="1" t="str">
        <f t="shared" si="16"/>
        <v>Yes</v>
      </c>
      <c r="V86" t="s">
        <v>17</v>
      </c>
      <c r="W86" t="s">
        <v>25</v>
      </c>
      <c r="X86" t="str">
        <f t="shared" si="17"/>
        <v>Mumbai</v>
      </c>
      <c r="Y86">
        <v>408.39</v>
      </c>
      <c r="Z86" t="str">
        <f>IF(PC_NikeSales[[#This Row],[Profit]]&lt;0,"Loss Making Sales",IF(PC_NikeSales[[#This Row],[Profit]]=0,"No Recorded Profit",IF($Y84&gt;$P84,"Invalid Profit", "Valid Profit")))</f>
        <v>Valid Profit</v>
      </c>
      <c r="AA86" t="str">
        <f>IF(PC_NikeSales[[#This Row],[Profit_Status]]="Valid Profit","Include","Exclude")</f>
        <v>Include</v>
      </c>
    </row>
    <row r="87" spans="1:27">
      <c r="A87">
        <v>2085</v>
      </c>
      <c r="B87" t="s">
        <v>35</v>
      </c>
      <c r="C87" t="s">
        <v>41</v>
      </c>
      <c r="D87" t="s">
        <v>47</v>
      </c>
      <c r="F87" t="str">
        <f t="shared" si="9"/>
        <v>Missing</v>
      </c>
      <c r="G87" t="str">
        <f t="shared" si="10"/>
        <v>Unknown</v>
      </c>
      <c r="H87" t="str">
        <f t="shared" si="11"/>
        <v>No</v>
      </c>
      <c r="J87" t="str">
        <f>_xlfn.IFS(Units_Sold&lt;0,"Check Return/Refund",Units_Sold=" ",Invalid,Units_Sold=0,"Available",Units_Sold&gt;0,"Sold")</f>
        <v>Available</v>
      </c>
      <c r="K87">
        <v>7561.85</v>
      </c>
      <c r="M87" t="str">
        <f t="shared" si="12"/>
        <v>Invalid</v>
      </c>
      <c r="N87" t="str">
        <f>IF(PC_NikeSales[[#This Row],[Discount_Verification]]="Valid","Include","Exclude")</f>
        <v>Exclude</v>
      </c>
      <c r="O87">
        <v>0</v>
      </c>
      <c r="P87" t="str">
        <f t="shared" si="13"/>
        <v>Insufficient Data</v>
      </c>
      <c r="Q87" t="str">
        <f t="shared" si="14"/>
        <v>Missing Information</v>
      </c>
      <c r="R87" t="str">
        <f>IF(PC_NikeSales[[#This Row],[Rev_Verify]]="Valid Revenue","Include","Exclude")</f>
        <v>Exclude</v>
      </c>
      <c r="S87" s="1">
        <v>45643</v>
      </c>
      <c r="T87" s="5">
        <f t="shared" si="15"/>
        <v>45643</v>
      </c>
      <c r="U87" s="1" t="str">
        <f t="shared" si="16"/>
        <v>Yes</v>
      </c>
      <c r="V87" t="s">
        <v>22</v>
      </c>
      <c r="W87" t="s">
        <v>43</v>
      </c>
      <c r="X87" t="str">
        <f t="shared" si="17"/>
        <v>Kolkata</v>
      </c>
      <c r="Y87">
        <v>98.72</v>
      </c>
      <c r="Z87" t="str">
        <f>IF(PC_NikeSales[[#This Row],[Profit]]&lt;0,"Loss Making Sales",IF(PC_NikeSales[[#This Row],[Profit]]=0,"No Recorded Profit",IF($Y85&gt;$P85,"Invalid Profit", "Valid Profit")))</f>
        <v>Valid Profit</v>
      </c>
      <c r="AA87" t="str">
        <f>IF(PC_NikeSales[[#This Row],[Profit_Status]]="Valid Profit","Include","Exclude")</f>
        <v>Include</v>
      </c>
    </row>
    <row r="88" spans="1:27">
      <c r="A88">
        <v>2086</v>
      </c>
      <c r="B88" t="s">
        <v>35</v>
      </c>
      <c r="C88" t="s">
        <v>20</v>
      </c>
      <c r="D88" t="s">
        <v>38</v>
      </c>
      <c r="E88" s="3" t="s">
        <v>28</v>
      </c>
      <c r="F88" t="str">
        <f t="shared" si="9"/>
        <v>Alphabet</v>
      </c>
      <c r="G88" t="str">
        <f t="shared" si="10"/>
        <v>L</v>
      </c>
      <c r="H88" t="str">
        <f t="shared" si="11"/>
        <v>Yes</v>
      </c>
      <c r="I88">
        <v>0</v>
      </c>
      <c r="J88" t="str">
        <f>_xlfn.IFS(Units_Sold&lt;0,"Check Return/Refund",Units_Sold=" ",Invalid,Units_Sold=0,"Available",Units_Sold&gt;0,"Sold")</f>
        <v>Available</v>
      </c>
      <c r="L88">
        <v>0.45</v>
      </c>
      <c r="M88" t="str">
        <f t="shared" si="12"/>
        <v>Valid</v>
      </c>
      <c r="N88" t="str">
        <f>IF(PC_NikeSales[[#This Row],[Discount_Verification]]="Valid","Include","Exclude")</f>
        <v>Include</v>
      </c>
      <c r="O88">
        <v>0</v>
      </c>
      <c r="P88" t="str">
        <f t="shared" si="13"/>
        <v>Insufficient Data</v>
      </c>
      <c r="Q88" t="str">
        <f t="shared" si="14"/>
        <v>Missing Information</v>
      </c>
      <c r="R88" t="str">
        <f>IF(PC_NikeSales[[#This Row],[Rev_Verify]]="Valid Revenue","Include","Exclude")</f>
        <v>Exclude</v>
      </c>
      <c r="S88" s="1">
        <v>45576</v>
      </c>
      <c r="T88" s="5">
        <f t="shared" si="15"/>
        <v>45576</v>
      </c>
      <c r="U88" s="1" t="str">
        <f t="shared" si="16"/>
        <v>Yes</v>
      </c>
      <c r="V88" t="s">
        <v>17</v>
      </c>
      <c r="W88" t="s">
        <v>43</v>
      </c>
      <c r="X88" t="str">
        <f t="shared" si="17"/>
        <v>Kolkata</v>
      </c>
      <c r="Y88">
        <v>1742.66</v>
      </c>
      <c r="Z88" t="str">
        <f>IF(PC_NikeSales[[#This Row],[Profit]]&lt;0,"Loss Making Sales",IF(PC_NikeSales[[#This Row],[Profit]]=0,"No Recorded Profit",IF($Y86&gt;$P86,"Invalid Profit", "Valid Profit")))</f>
        <v>Valid Profit</v>
      </c>
      <c r="AA88" t="str">
        <f>IF(PC_NikeSales[[#This Row],[Profit_Status]]="Valid Profit","Include","Exclude")</f>
        <v>Include</v>
      </c>
    </row>
    <row r="89" spans="1:27">
      <c r="A89">
        <v>2087</v>
      </c>
      <c r="B89" t="s">
        <v>13</v>
      </c>
      <c r="C89" t="s">
        <v>41</v>
      </c>
      <c r="D89" t="s">
        <v>48</v>
      </c>
      <c r="F89" t="str">
        <f t="shared" si="9"/>
        <v>Missing</v>
      </c>
      <c r="G89" t="str">
        <f t="shared" si="10"/>
        <v>Unknown</v>
      </c>
      <c r="H89" t="str">
        <f t="shared" si="11"/>
        <v>No</v>
      </c>
      <c r="J89" t="str">
        <f>_xlfn.IFS(Units_Sold&lt;0,"Check Return/Refund",Units_Sold=" ",Invalid,Units_Sold=0,"Available",Units_Sold&gt;0,"Sold")</f>
        <v>Available</v>
      </c>
      <c r="K89">
        <v>4656.28</v>
      </c>
      <c r="M89" t="str">
        <f t="shared" si="12"/>
        <v>Invalid</v>
      </c>
      <c r="N89" t="str">
        <f>IF(PC_NikeSales[[#This Row],[Discount_Verification]]="Valid","Include","Exclude")</f>
        <v>Exclude</v>
      </c>
      <c r="O89">
        <v>0</v>
      </c>
      <c r="P89" t="str">
        <f t="shared" si="13"/>
        <v>Insufficient Data</v>
      </c>
      <c r="Q89" t="str">
        <f t="shared" si="14"/>
        <v>Missing Information</v>
      </c>
      <c r="R89" t="str">
        <f>IF(PC_NikeSales[[#This Row],[Rev_Verify]]="Valid Revenue","Include","Exclude")</f>
        <v>Exclude</v>
      </c>
      <c r="S89" s="1">
        <v>45597</v>
      </c>
      <c r="T89" s="5">
        <f t="shared" si="15"/>
        <v>45597</v>
      </c>
      <c r="U89" s="1" t="str">
        <f t="shared" si="16"/>
        <v>Yes</v>
      </c>
      <c r="V89" t="s">
        <v>17</v>
      </c>
      <c r="W89" t="s">
        <v>43</v>
      </c>
      <c r="X89" t="str">
        <f t="shared" si="17"/>
        <v>Kolkata</v>
      </c>
      <c r="Y89">
        <v>3777.5</v>
      </c>
      <c r="Z89" t="str">
        <f>IF(PC_NikeSales[[#This Row],[Profit]]&lt;0,"Loss Making Sales",IF(PC_NikeSales[[#This Row],[Profit]]=0,"No Recorded Profit",IF($Y87&gt;$P87,"Invalid Profit", "Valid Profit")))</f>
        <v>Valid Profit</v>
      </c>
      <c r="AA89" t="str">
        <f>IF(PC_NikeSales[[#This Row],[Profit_Status]]="Valid Profit","Include","Exclude")</f>
        <v>Include</v>
      </c>
    </row>
    <row r="90" spans="1:27">
      <c r="A90">
        <v>2088</v>
      </c>
      <c r="B90" t="s">
        <v>19</v>
      </c>
      <c r="C90" t="s">
        <v>30</v>
      </c>
      <c r="D90" t="s">
        <v>46</v>
      </c>
      <c r="E90" s="3" t="s">
        <v>32</v>
      </c>
      <c r="F90" t="str">
        <f t="shared" si="9"/>
        <v>Alphabet</v>
      </c>
      <c r="G90" t="str">
        <f t="shared" si="10"/>
        <v>XL</v>
      </c>
      <c r="H90" t="str">
        <f t="shared" si="11"/>
        <v>Yes</v>
      </c>
      <c r="I90">
        <v>4</v>
      </c>
      <c r="J90" t="str">
        <f>_xlfn.IFS(Units_Sold&lt;0,"Check Return/Refund",Units_Sold=" ",Invalid,Units_Sold=0,"Available",Units_Sold&gt;0,"Sold")</f>
        <v>Sold</v>
      </c>
      <c r="M90" t="str">
        <f t="shared" si="12"/>
        <v>Invalid</v>
      </c>
      <c r="N90" t="str">
        <f>IF(PC_NikeSales[[#This Row],[Discount_Verification]]="Valid","Include","Exclude")</f>
        <v>Exclude</v>
      </c>
      <c r="O90">
        <v>0</v>
      </c>
      <c r="P90" t="str">
        <f t="shared" si="13"/>
        <v>Insufficient Data</v>
      </c>
      <c r="Q90" t="str">
        <f t="shared" si="14"/>
        <v>Missing Information</v>
      </c>
      <c r="R90" t="str">
        <f>IF(PC_NikeSales[[#This Row],[Rev_Verify]]="Valid Revenue","Include","Exclude")</f>
        <v>Exclude</v>
      </c>
      <c r="S90" s="1">
        <v>45773</v>
      </c>
      <c r="T90" s="5">
        <f t="shared" si="15"/>
        <v>45773</v>
      </c>
      <c r="U90" s="1" t="str">
        <f t="shared" si="16"/>
        <v>Yes</v>
      </c>
      <c r="V90" t="s">
        <v>17</v>
      </c>
      <c r="W90" t="s">
        <v>36</v>
      </c>
      <c r="X90" t="str">
        <f t="shared" si="17"/>
        <v>Bangalore</v>
      </c>
      <c r="Y90">
        <v>2702.93</v>
      </c>
      <c r="Z90" t="str">
        <f>IF(PC_NikeSales[[#This Row],[Profit]]&lt;0,"Loss Making Sales",IF(PC_NikeSales[[#This Row],[Profit]]=0,"No Recorded Profit",IF($Y88&gt;$P88,"Invalid Profit", "Valid Profit")))</f>
        <v>Valid Profit</v>
      </c>
      <c r="AA90" t="str">
        <f>IF(PC_NikeSales[[#This Row],[Profit_Status]]="Valid Profit","Include","Exclude")</f>
        <v>Include</v>
      </c>
    </row>
    <row r="91" spans="1:27">
      <c r="A91">
        <v>2089</v>
      </c>
      <c r="B91" t="s">
        <v>19</v>
      </c>
      <c r="C91" t="s">
        <v>14</v>
      </c>
      <c r="D91" t="s">
        <v>34</v>
      </c>
      <c r="E91" s="3" t="s">
        <v>28</v>
      </c>
      <c r="F91" t="str">
        <f t="shared" si="9"/>
        <v>Alphabet</v>
      </c>
      <c r="G91" t="str">
        <f t="shared" si="10"/>
        <v>L</v>
      </c>
      <c r="H91" t="str">
        <f t="shared" si="11"/>
        <v>Yes</v>
      </c>
      <c r="I91">
        <v>2</v>
      </c>
      <c r="J91" t="str">
        <f>_xlfn.IFS(Units_Sold&lt;0,"Check Return/Refund",Units_Sold=" ",Invalid,Units_Sold=0,"Available",Units_Sold&gt;0,"Sold")</f>
        <v>Sold</v>
      </c>
      <c r="K91">
        <v>6874.77</v>
      </c>
      <c r="L91">
        <v>0.6</v>
      </c>
      <c r="M91" t="str">
        <f t="shared" si="12"/>
        <v>Valid</v>
      </c>
      <c r="N91" t="str">
        <f>IF(PC_NikeSales[[#This Row],[Discount_Verification]]="Valid","Include","Exclude")</f>
        <v>Include</v>
      </c>
      <c r="O91">
        <v>5499.82</v>
      </c>
      <c r="P91">
        <f t="shared" si="13"/>
        <v>5499.8160000000007</v>
      </c>
      <c r="Q91" t="str">
        <f t="shared" si="14"/>
        <v>Valid Revenue</v>
      </c>
      <c r="R91" t="str">
        <f>IF(PC_NikeSales[[#This Row],[Rev_Verify]]="Valid Revenue","Include","Exclude")</f>
        <v>Include</v>
      </c>
      <c r="S91" s="1">
        <v>45628</v>
      </c>
      <c r="T91" s="5">
        <f t="shared" si="15"/>
        <v>45628</v>
      </c>
      <c r="U91" s="1" t="str">
        <f t="shared" si="16"/>
        <v>Yes</v>
      </c>
      <c r="V91" t="s">
        <v>17</v>
      </c>
      <c r="W91" t="s">
        <v>25</v>
      </c>
      <c r="X91" t="str">
        <f t="shared" si="17"/>
        <v>Mumbai</v>
      </c>
      <c r="Y91">
        <v>-1076.6600000000001</v>
      </c>
      <c r="Z91" t="str">
        <f>IF(PC_NikeSales[[#This Row],[Profit]]&lt;0,"Loss Making Sales",IF(PC_NikeSales[[#This Row],[Profit]]=0,"No Recorded Profit",IF(PC_NikeSales[[#This Row],[Profit]]&gt;PC_NikeSales[Rev_Recalc],"Invalid Profit", "Valid Profit")))</f>
        <v>Loss Making Sales</v>
      </c>
      <c r="AA91" t="str">
        <f>IF(PC_NikeSales[[#This Row],[Profit_Status]]="Valid Profit","Include","Exclude")</f>
        <v>Exclude</v>
      </c>
    </row>
    <row r="92" spans="1:27">
      <c r="A92">
        <v>2090</v>
      </c>
      <c r="B92" t="s">
        <v>13</v>
      </c>
      <c r="C92" t="s">
        <v>26</v>
      </c>
      <c r="D92" t="s">
        <v>52</v>
      </c>
      <c r="E92" s="3">
        <v>8</v>
      </c>
      <c r="F92" t="str">
        <f t="shared" si="9"/>
        <v>Number</v>
      </c>
      <c r="G92" t="str">
        <f t="shared" si="10"/>
        <v>8</v>
      </c>
      <c r="H92" t="str">
        <f t="shared" si="11"/>
        <v>Yes</v>
      </c>
      <c r="J92" t="str">
        <f>_xlfn.IFS(Units_Sold&lt;0,"Check Return/Refund",Units_Sold=" ",Invalid,Units_Sold=0,"Available",Units_Sold&gt;0,"Sold")</f>
        <v>Available</v>
      </c>
      <c r="M92" t="str">
        <f t="shared" si="12"/>
        <v>Invalid</v>
      </c>
      <c r="N92" t="str">
        <f>IF(PC_NikeSales[[#This Row],[Discount_Verification]]="Valid","Include","Exclude")</f>
        <v>Exclude</v>
      </c>
      <c r="O92">
        <v>0</v>
      </c>
      <c r="P92" t="str">
        <f t="shared" si="13"/>
        <v>Insufficient Data</v>
      </c>
      <c r="Q92" t="str">
        <f t="shared" si="14"/>
        <v>Missing Information</v>
      </c>
      <c r="R92" t="str">
        <f>IF(PC_NikeSales[[#This Row],[Rev_Verify]]="Valid Revenue","Include","Exclude")</f>
        <v>Exclude</v>
      </c>
      <c r="S92" s="1"/>
      <c r="T92" s="5" t="str">
        <f t="shared" si="15"/>
        <v>Missing Date</v>
      </c>
      <c r="U92" s="1" t="str">
        <f t="shared" si="16"/>
        <v>No</v>
      </c>
      <c r="V92" t="s">
        <v>22</v>
      </c>
      <c r="W92" t="s">
        <v>36</v>
      </c>
      <c r="X92" t="str">
        <f t="shared" si="17"/>
        <v>Bangalore</v>
      </c>
      <c r="Y92">
        <v>163.15</v>
      </c>
      <c r="Z92" t="str">
        <f>IF(PC_NikeSales[[#This Row],[Profit]]&lt;0,"Loss Making Sales",IF(PC_NikeSales[[#This Row],[Profit]]=0,"No Recorded Profit",IF($Y90&gt;$P90,"Invalid Profit", "Valid Profit")))</f>
        <v>Valid Profit</v>
      </c>
      <c r="AA92" t="str">
        <f>IF(PC_NikeSales[[#This Row],[Profit_Status]]="Valid Profit","Include","Exclude")</f>
        <v>Include</v>
      </c>
    </row>
    <row r="93" spans="1:27">
      <c r="A93">
        <v>2091</v>
      </c>
      <c r="B93" t="s">
        <v>13</v>
      </c>
      <c r="C93" t="s">
        <v>30</v>
      </c>
      <c r="D93" t="s">
        <v>45</v>
      </c>
      <c r="E93" s="3">
        <v>11</v>
      </c>
      <c r="F93" t="str">
        <f t="shared" si="9"/>
        <v>Number</v>
      </c>
      <c r="G93" t="str">
        <f t="shared" si="10"/>
        <v>11</v>
      </c>
      <c r="H93" t="str">
        <f t="shared" si="11"/>
        <v>Yes</v>
      </c>
      <c r="J93" t="str">
        <f>_xlfn.IFS(Units_Sold&lt;0,"Check Return/Refund",Units_Sold=" ",Invalid,Units_Sold=0,"Available",Units_Sold&gt;0,"Sold")</f>
        <v>Available</v>
      </c>
      <c r="K93">
        <v>9246.8799999999992</v>
      </c>
      <c r="M93" t="str">
        <f t="shared" si="12"/>
        <v>Invalid</v>
      </c>
      <c r="N93" t="str">
        <f>IF(PC_NikeSales[[#This Row],[Discount_Verification]]="Valid","Include","Exclude")</f>
        <v>Exclude</v>
      </c>
      <c r="O93">
        <v>0</v>
      </c>
      <c r="P93" t="str">
        <f t="shared" si="13"/>
        <v>Insufficient Data</v>
      </c>
      <c r="Q93" t="str">
        <f t="shared" si="14"/>
        <v>Missing Information</v>
      </c>
      <c r="R93" t="str">
        <f>IF(PC_NikeSales[[#This Row],[Rev_Verify]]="Valid Revenue","Include","Exclude")</f>
        <v>Exclude</v>
      </c>
      <c r="S93" s="1"/>
      <c r="T93" s="5" t="str">
        <f t="shared" si="15"/>
        <v>Missing Date</v>
      </c>
      <c r="U93" s="1" t="str">
        <f t="shared" si="16"/>
        <v>No</v>
      </c>
      <c r="V93" t="s">
        <v>22</v>
      </c>
      <c r="W93" t="s">
        <v>25</v>
      </c>
      <c r="X93" t="str">
        <f t="shared" si="17"/>
        <v>Mumbai</v>
      </c>
      <c r="Y93">
        <v>1917.55</v>
      </c>
      <c r="Z93" t="str">
        <f>IF(PC_NikeSales[[#This Row],[Profit]]&lt;0,"Loss Making Sales",IF(PC_NikeSales[[#This Row],[Profit]]=0,"No Recorded Profit",IF($Y91&gt;$P91,"Invalid Profit", "Valid Profit")))</f>
        <v>Valid Profit</v>
      </c>
      <c r="AA93" t="str">
        <f>IF(PC_NikeSales[[#This Row],[Profit_Status]]="Valid Profit","Include","Exclude")</f>
        <v>Include</v>
      </c>
    </row>
    <row r="94" spans="1:27">
      <c r="A94">
        <v>2092</v>
      </c>
      <c r="B94" t="s">
        <v>13</v>
      </c>
      <c r="C94" t="s">
        <v>41</v>
      </c>
      <c r="D94" t="s">
        <v>48</v>
      </c>
      <c r="E94" s="3" t="s">
        <v>32</v>
      </c>
      <c r="F94" t="str">
        <f t="shared" si="9"/>
        <v>Alphabet</v>
      </c>
      <c r="G94" t="str">
        <f t="shared" si="10"/>
        <v>XL</v>
      </c>
      <c r="H94" t="str">
        <f t="shared" si="11"/>
        <v>Yes</v>
      </c>
      <c r="I94">
        <v>2</v>
      </c>
      <c r="J94" t="str">
        <f>_xlfn.IFS(Units_Sold&lt;0,"Check Return/Refund",Units_Sold=" ",Invalid,Units_Sold=0,"Available",Units_Sold&gt;0,"Sold")</f>
        <v>Sold</v>
      </c>
      <c r="L94">
        <v>1.1299999999999999</v>
      </c>
      <c r="M94" t="str">
        <f t="shared" si="12"/>
        <v>Invalid</v>
      </c>
      <c r="N94" t="str">
        <f>IF(PC_NikeSales[[#This Row],[Discount_Verification]]="Valid","Include","Exclude")</f>
        <v>Exclude</v>
      </c>
      <c r="O94">
        <v>0</v>
      </c>
      <c r="P94" t="str">
        <f t="shared" si="13"/>
        <v>Insufficient Data</v>
      </c>
      <c r="Q94" t="str">
        <f t="shared" si="14"/>
        <v>Missing Information</v>
      </c>
      <c r="R94" t="str">
        <f>IF(PC_NikeSales[[#This Row],[Rev_Verify]]="Valid Revenue","Include","Exclude")</f>
        <v>Exclude</v>
      </c>
      <c r="S94" s="1"/>
      <c r="T94" s="5" t="str">
        <f t="shared" si="15"/>
        <v>Missing Date</v>
      </c>
      <c r="U94" s="1" t="str">
        <f t="shared" si="16"/>
        <v>No</v>
      </c>
      <c r="V94" t="s">
        <v>17</v>
      </c>
      <c r="W94" t="s">
        <v>33</v>
      </c>
      <c r="X94" t="str">
        <f t="shared" si="17"/>
        <v>Delhi</v>
      </c>
      <c r="Y94">
        <v>207.2</v>
      </c>
      <c r="Z94" t="str">
        <f>IF(PC_NikeSales[[#This Row],[Profit]]&lt;0,"Loss Making Sales",IF(PC_NikeSales[[#This Row],[Profit]]=0,"No Recorded Profit",IF($Y92&gt;$P92,"Invalid Profit", "Valid Profit")))</f>
        <v>Valid Profit</v>
      </c>
      <c r="AA94" t="str">
        <f>IF(PC_NikeSales[[#This Row],[Profit_Status]]="Valid Profit","Include","Exclude")</f>
        <v>Include</v>
      </c>
    </row>
    <row r="95" spans="1:27">
      <c r="A95">
        <v>2093</v>
      </c>
      <c r="B95" t="s">
        <v>35</v>
      </c>
      <c r="C95" t="s">
        <v>30</v>
      </c>
      <c r="D95" t="s">
        <v>46</v>
      </c>
      <c r="E95" s="3" t="s">
        <v>32</v>
      </c>
      <c r="F95" t="str">
        <f t="shared" si="9"/>
        <v>Alphabet</v>
      </c>
      <c r="G95" t="str">
        <f t="shared" si="10"/>
        <v>XL</v>
      </c>
      <c r="H95" t="str">
        <f t="shared" si="11"/>
        <v>Yes</v>
      </c>
      <c r="I95">
        <v>0</v>
      </c>
      <c r="J95" t="str">
        <f>_xlfn.IFS(Units_Sold&lt;0,"Check Return/Refund",Units_Sold=" ",Invalid,Units_Sold=0,"Available",Units_Sold&gt;0,"Sold")</f>
        <v>Available</v>
      </c>
      <c r="L95">
        <v>0.28999999999999998</v>
      </c>
      <c r="M95" t="str">
        <f t="shared" si="12"/>
        <v>Valid</v>
      </c>
      <c r="N95" t="str">
        <f>IF(PC_NikeSales[[#This Row],[Discount_Verification]]="Valid","Include","Exclude")</f>
        <v>Include</v>
      </c>
      <c r="O95">
        <v>0</v>
      </c>
      <c r="P95" t="str">
        <f t="shared" si="13"/>
        <v>Insufficient Data</v>
      </c>
      <c r="Q95" t="str">
        <f t="shared" si="14"/>
        <v>Missing Information</v>
      </c>
      <c r="R95" t="str">
        <f>IF(PC_NikeSales[[#This Row],[Rev_Verify]]="Valid Revenue","Include","Exclude")</f>
        <v>Exclude</v>
      </c>
      <c r="S95" s="1"/>
      <c r="T95" s="5" t="str">
        <f t="shared" si="15"/>
        <v>Missing Date</v>
      </c>
      <c r="U95" s="1" t="str">
        <f t="shared" si="16"/>
        <v>No</v>
      </c>
      <c r="V95" t="s">
        <v>17</v>
      </c>
      <c r="W95" t="s">
        <v>43</v>
      </c>
      <c r="X95" t="str">
        <f t="shared" si="17"/>
        <v>Kolkata</v>
      </c>
      <c r="Y95">
        <v>-146.72999999999999</v>
      </c>
      <c r="Z95" t="str">
        <f>IF(PC_NikeSales[[#This Row],[Profit]]&lt;0,"Loss Making Sales",IF(PC_NikeSales[[#This Row],[Profit]]=0,"No Recorded Profit",IF(PC_NikeSales[[#This Row],[Profit]]&gt;PC_NikeSales[Rev_Recalc],"Invalid Profit", "Valid Profit")))</f>
        <v>Loss Making Sales</v>
      </c>
      <c r="AA95" t="str">
        <f>IF(PC_NikeSales[[#This Row],[Profit_Status]]="Valid Profit","Include","Exclude")</f>
        <v>Exclude</v>
      </c>
    </row>
    <row r="96" spans="1:27">
      <c r="A96">
        <v>2094</v>
      </c>
      <c r="B96" t="s">
        <v>13</v>
      </c>
      <c r="C96" t="s">
        <v>14</v>
      </c>
      <c r="D96" t="s">
        <v>34</v>
      </c>
      <c r="E96" s="3">
        <v>10</v>
      </c>
      <c r="F96" t="str">
        <f t="shared" si="9"/>
        <v>Number</v>
      </c>
      <c r="G96" t="str">
        <f t="shared" si="10"/>
        <v>10</v>
      </c>
      <c r="H96" t="str">
        <f t="shared" si="11"/>
        <v>Yes</v>
      </c>
      <c r="I96">
        <v>1</v>
      </c>
      <c r="J96" t="str">
        <f>_xlfn.IFS(Units_Sold&lt;0,"Check Return/Refund",Units_Sold=" ",Invalid,Units_Sold=0,"Available",Units_Sold&gt;0,"Sold")</f>
        <v>Sold</v>
      </c>
      <c r="K96">
        <v>4276.3599999999997</v>
      </c>
      <c r="M96" t="str">
        <f t="shared" si="12"/>
        <v>Invalid</v>
      </c>
      <c r="N96" t="str">
        <f>IF(PC_NikeSales[[#This Row],[Discount_Verification]]="Valid","Include","Exclude")</f>
        <v>Exclude</v>
      </c>
      <c r="O96">
        <v>0</v>
      </c>
      <c r="P96">
        <f t="shared" si="13"/>
        <v>4276.3599999999997</v>
      </c>
      <c r="Q96" t="str">
        <f t="shared" si="14"/>
        <v>Valid Revenue</v>
      </c>
      <c r="R96" t="str">
        <f>IF(PC_NikeSales[[#This Row],[Rev_Verify]]="Valid Revenue","Include","Exclude")</f>
        <v>Include</v>
      </c>
      <c r="S96" s="1">
        <v>45606</v>
      </c>
      <c r="T96" s="5">
        <f t="shared" si="15"/>
        <v>45606</v>
      </c>
      <c r="U96" s="1" t="str">
        <f t="shared" si="16"/>
        <v>Yes</v>
      </c>
      <c r="V96" t="s">
        <v>22</v>
      </c>
      <c r="W96" t="s">
        <v>33</v>
      </c>
      <c r="X96" t="str">
        <f t="shared" si="17"/>
        <v>Delhi</v>
      </c>
      <c r="Y96">
        <v>2974.58</v>
      </c>
      <c r="Z96" t="str">
        <f>IF(PC_NikeSales[[#This Row],[Profit]]&lt;0,"Loss Making Sales",IF(PC_NikeSales[[#This Row],[Profit]]=0,"No Recorded Profit",IF($Y94&gt;$P94,"Invalid Profit", "Valid Profit")))</f>
        <v>Valid Profit</v>
      </c>
      <c r="AA96" t="str">
        <f>IF(PC_NikeSales[[#This Row],[Profit_Status]]="Valid Profit","Include","Exclude")</f>
        <v>Include</v>
      </c>
    </row>
    <row r="97" spans="1:27">
      <c r="A97">
        <v>2095</v>
      </c>
      <c r="B97" t="s">
        <v>35</v>
      </c>
      <c r="C97" t="s">
        <v>26</v>
      </c>
      <c r="D97" t="s">
        <v>39</v>
      </c>
      <c r="E97" s="3" t="s">
        <v>16</v>
      </c>
      <c r="F97" t="str">
        <f t="shared" si="9"/>
        <v>Alphabet</v>
      </c>
      <c r="G97" t="str">
        <f t="shared" si="10"/>
        <v>M</v>
      </c>
      <c r="H97" t="str">
        <f t="shared" si="11"/>
        <v>Yes</v>
      </c>
      <c r="J97" t="str">
        <f>_xlfn.IFS(Units_Sold&lt;0,"Check Return/Refund",Units_Sold=" ",Invalid,Units_Sold=0,"Available",Units_Sold&gt;0,"Sold")</f>
        <v>Available</v>
      </c>
      <c r="M97" t="str">
        <f t="shared" si="12"/>
        <v>Invalid</v>
      </c>
      <c r="N97" t="str">
        <f>IF(PC_NikeSales[[#This Row],[Discount_Verification]]="Valid","Include","Exclude")</f>
        <v>Exclude</v>
      </c>
      <c r="O97">
        <v>0</v>
      </c>
      <c r="P97" t="str">
        <f t="shared" si="13"/>
        <v>Insufficient Data</v>
      </c>
      <c r="Q97" t="str">
        <f t="shared" si="14"/>
        <v>Missing Information</v>
      </c>
      <c r="R97" t="str">
        <f>IF(PC_NikeSales[[#This Row],[Rev_Verify]]="Valid Revenue","Include","Exclude")</f>
        <v>Exclude</v>
      </c>
      <c r="S97" s="1">
        <v>45581</v>
      </c>
      <c r="T97" s="5">
        <f t="shared" si="15"/>
        <v>45581</v>
      </c>
      <c r="U97" s="1" t="str">
        <f t="shared" si="16"/>
        <v>Yes</v>
      </c>
      <c r="V97" t="s">
        <v>17</v>
      </c>
      <c r="W97" t="s">
        <v>33</v>
      </c>
      <c r="X97" t="str">
        <f t="shared" si="17"/>
        <v>Delhi</v>
      </c>
      <c r="Y97">
        <v>880.57</v>
      </c>
      <c r="Z97" t="str">
        <f>IF(PC_NikeSales[[#This Row],[Profit]]&lt;0,"Loss Making Sales",IF(PC_NikeSales[[#This Row],[Profit]]=0,"No Recorded Profit",IF($Y95&gt;$P95,"Invalid Profit", "Valid Profit")))</f>
        <v>Valid Profit</v>
      </c>
      <c r="AA97" t="str">
        <f>IF(PC_NikeSales[[#This Row],[Profit_Status]]="Valid Profit","Include","Exclude")</f>
        <v>Include</v>
      </c>
    </row>
    <row r="98" spans="1:27">
      <c r="A98">
        <v>2096</v>
      </c>
      <c r="B98" t="s">
        <v>35</v>
      </c>
      <c r="C98" t="s">
        <v>30</v>
      </c>
      <c r="D98" t="s">
        <v>51</v>
      </c>
      <c r="E98" s="3" t="s">
        <v>32</v>
      </c>
      <c r="F98" t="str">
        <f t="shared" si="9"/>
        <v>Alphabet</v>
      </c>
      <c r="G98" t="str">
        <f t="shared" si="10"/>
        <v>XL</v>
      </c>
      <c r="H98" t="str">
        <f t="shared" si="11"/>
        <v>Yes</v>
      </c>
      <c r="I98">
        <v>2</v>
      </c>
      <c r="J98" t="str">
        <f>_xlfn.IFS(Units_Sold&lt;0,"Check Return/Refund",Units_Sold=" ",Invalid,Units_Sold=0,"Available",Units_Sold&gt;0,"Sold")</f>
        <v>Sold</v>
      </c>
      <c r="M98" t="str">
        <f t="shared" si="12"/>
        <v>Invalid</v>
      </c>
      <c r="N98" t="str">
        <f>IF(PC_NikeSales[[#This Row],[Discount_Verification]]="Valid","Include","Exclude")</f>
        <v>Exclude</v>
      </c>
      <c r="O98">
        <v>0</v>
      </c>
      <c r="P98" t="str">
        <f t="shared" si="13"/>
        <v>Insufficient Data</v>
      </c>
      <c r="Q98" t="str">
        <f t="shared" si="14"/>
        <v>Missing Information</v>
      </c>
      <c r="R98" t="str">
        <f>IF(PC_NikeSales[[#This Row],[Rev_Verify]]="Valid Revenue","Include","Exclude")</f>
        <v>Exclude</v>
      </c>
      <c r="S98" s="1">
        <v>45650</v>
      </c>
      <c r="T98" s="5">
        <f t="shared" si="15"/>
        <v>45650</v>
      </c>
      <c r="U98" s="1" t="str">
        <f t="shared" si="16"/>
        <v>Yes</v>
      </c>
      <c r="V98" t="s">
        <v>17</v>
      </c>
      <c r="W98" t="s">
        <v>43</v>
      </c>
      <c r="X98" t="str">
        <f t="shared" si="17"/>
        <v>Kolkata</v>
      </c>
      <c r="Y98">
        <v>288.66000000000003</v>
      </c>
      <c r="Z98" t="str">
        <f>IF(PC_NikeSales[[#This Row],[Profit]]&lt;0,"Loss Making Sales",IF(PC_NikeSales[[#This Row],[Profit]]=0,"No Recorded Profit",IF($Y96&gt;$P96,"Invalid Profit", "Valid Profit")))</f>
        <v>Valid Profit</v>
      </c>
      <c r="AA98" t="str">
        <f>IF(PC_NikeSales[[#This Row],[Profit_Status]]="Valid Profit","Include","Exclude")</f>
        <v>Include</v>
      </c>
    </row>
    <row r="99" spans="1:27">
      <c r="A99">
        <v>2097</v>
      </c>
      <c r="B99" t="s">
        <v>19</v>
      </c>
      <c r="C99" t="s">
        <v>14</v>
      </c>
      <c r="D99" t="s">
        <v>49</v>
      </c>
      <c r="E99" s="3" t="s">
        <v>32</v>
      </c>
      <c r="F99" t="str">
        <f t="shared" si="9"/>
        <v>Alphabet</v>
      </c>
      <c r="G99" t="str">
        <f t="shared" si="10"/>
        <v>XL</v>
      </c>
      <c r="H99" t="str">
        <f t="shared" si="11"/>
        <v>Yes</v>
      </c>
      <c r="J99" t="str">
        <f>_xlfn.IFS(Units_Sold&lt;0,"Check Return/Refund",Units_Sold=" ",Invalid,Units_Sold=0,"Available",Units_Sold&gt;0,"Sold")</f>
        <v>Available</v>
      </c>
      <c r="K99">
        <v>7978.89</v>
      </c>
      <c r="M99" t="str">
        <f t="shared" si="12"/>
        <v>Invalid</v>
      </c>
      <c r="N99" t="str">
        <f>IF(PC_NikeSales[[#This Row],[Discount_Verification]]="Valid","Include","Exclude")</f>
        <v>Exclude</v>
      </c>
      <c r="O99">
        <v>0</v>
      </c>
      <c r="P99" t="str">
        <f t="shared" si="13"/>
        <v>Insufficient Data</v>
      </c>
      <c r="Q99" t="str">
        <f t="shared" si="14"/>
        <v>Missing Information</v>
      </c>
      <c r="R99" t="str">
        <f>IF(PC_NikeSales[[#This Row],[Rev_Verify]]="Valid Revenue","Include","Exclude")</f>
        <v>Exclude</v>
      </c>
      <c r="S99" s="1"/>
      <c r="T99" s="5" t="str">
        <f t="shared" si="15"/>
        <v>Missing Date</v>
      </c>
      <c r="U99" s="1" t="str">
        <f t="shared" si="16"/>
        <v>No</v>
      </c>
      <c r="V99" t="s">
        <v>17</v>
      </c>
      <c r="W99" t="s">
        <v>36</v>
      </c>
      <c r="X99" t="str">
        <f t="shared" si="17"/>
        <v>Bangalore</v>
      </c>
      <c r="Y99">
        <v>769.05</v>
      </c>
      <c r="Z99" t="str">
        <f>IF(PC_NikeSales[[#This Row],[Profit]]&lt;0,"Loss Making Sales",IF(PC_NikeSales[[#This Row],[Profit]]=0,"No Recorded Profit",IF($Y97&gt;$P97,"Invalid Profit", "Valid Profit")))</f>
        <v>Valid Profit</v>
      </c>
      <c r="AA99" t="str">
        <f>IF(PC_NikeSales[[#This Row],[Profit_Status]]="Valid Profit","Include","Exclude")</f>
        <v>Include</v>
      </c>
    </row>
    <row r="100" spans="1:27">
      <c r="A100">
        <v>2098</v>
      </c>
      <c r="B100" t="s">
        <v>35</v>
      </c>
      <c r="C100" t="s">
        <v>14</v>
      </c>
      <c r="D100" t="s">
        <v>49</v>
      </c>
      <c r="E100" s="3" t="s">
        <v>28</v>
      </c>
      <c r="F100" t="str">
        <f t="shared" si="9"/>
        <v>Alphabet</v>
      </c>
      <c r="G100" t="str">
        <f t="shared" si="10"/>
        <v>L</v>
      </c>
      <c r="H100" t="str">
        <f t="shared" si="11"/>
        <v>Yes</v>
      </c>
      <c r="J100" t="str">
        <f>_xlfn.IFS(Units_Sold&lt;0,"Check Return/Refund",Units_Sold=" ",Invalid,Units_Sold=0,"Available",Units_Sold&gt;0,"Sold")</f>
        <v>Available</v>
      </c>
      <c r="K100">
        <v>5690.69</v>
      </c>
      <c r="L100">
        <v>0.69</v>
      </c>
      <c r="M100" t="str">
        <f t="shared" si="12"/>
        <v>Valid</v>
      </c>
      <c r="N100" t="str">
        <f>IF(PC_NikeSales[[#This Row],[Discount_Verification]]="Valid","Include","Exclude")</f>
        <v>Include</v>
      </c>
      <c r="O100">
        <v>0</v>
      </c>
      <c r="P100" t="str">
        <f t="shared" si="13"/>
        <v>Insufficient Data</v>
      </c>
      <c r="Q100" t="str">
        <f t="shared" si="14"/>
        <v>Missing Information</v>
      </c>
      <c r="R100" t="str">
        <f>IF(PC_NikeSales[[#This Row],[Rev_Verify]]="Valid Revenue","Include","Exclude")</f>
        <v>Exclude</v>
      </c>
      <c r="S100" s="1">
        <v>45315</v>
      </c>
      <c r="T100" s="5">
        <f t="shared" si="15"/>
        <v>45315</v>
      </c>
      <c r="U100" s="1" t="str">
        <f t="shared" si="16"/>
        <v>Yes</v>
      </c>
      <c r="V100" t="s">
        <v>17</v>
      </c>
      <c r="W100" t="s">
        <v>37</v>
      </c>
      <c r="X100" t="str">
        <f t="shared" si="17"/>
        <v>Hyderabad</v>
      </c>
      <c r="Y100">
        <v>98.3</v>
      </c>
      <c r="Z100" t="str">
        <f>IF(PC_NikeSales[[#This Row],[Profit]]&lt;0,"Loss Making Sales",IF(PC_NikeSales[[#This Row],[Profit]]=0,"No Recorded Profit",IF($Y98&gt;$P98,"Invalid Profit", "Valid Profit")))</f>
        <v>Valid Profit</v>
      </c>
      <c r="AA100" t="str">
        <f>IF(PC_NikeSales[[#This Row],[Profit_Status]]="Valid Profit","Include","Exclude")</f>
        <v>Include</v>
      </c>
    </row>
    <row r="101" spans="1:27">
      <c r="A101">
        <v>2099</v>
      </c>
      <c r="B101" t="s">
        <v>13</v>
      </c>
      <c r="C101" t="s">
        <v>20</v>
      </c>
      <c r="D101" t="s">
        <v>38</v>
      </c>
      <c r="E101" s="3" t="s">
        <v>16</v>
      </c>
      <c r="F101" t="str">
        <f t="shared" si="9"/>
        <v>Alphabet</v>
      </c>
      <c r="G101" t="str">
        <f t="shared" si="10"/>
        <v>M</v>
      </c>
      <c r="H101" t="str">
        <f t="shared" si="11"/>
        <v>Yes</v>
      </c>
      <c r="I101">
        <v>2</v>
      </c>
      <c r="J101" t="str">
        <f>_xlfn.IFS(Units_Sold&lt;0,"Check Return/Refund",Units_Sold=" ",Invalid,Units_Sold=0,"Available",Units_Sold&gt;0,"Sold")</f>
        <v>Sold</v>
      </c>
      <c r="L101">
        <v>0.32</v>
      </c>
      <c r="M101" t="str">
        <f t="shared" si="12"/>
        <v>Valid</v>
      </c>
      <c r="N101" t="str">
        <f>IF(PC_NikeSales[[#This Row],[Discount_Verification]]="Valid","Include","Exclude")</f>
        <v>Include</v>
      </c>
      <c r="O101">
        <v>0</v>
      </c>
      <c r="P101" t="str">
        <f t="shared" si="13"/>
        <v>Insufficient Data</v>
      </c>
      <c r="Q101" t="str">
        <f t="shared" si="14"/>
        <v>Missing Information</v>
      </c>
      <c r="R101" t="str">
        <f>IF(PC_NikeSales[[#This Row],[Rev_Verify]]="Valid Revenue","Include","Exclude")</f>
        <v>Exclude</v>
      </c>
      <c r="S101" s="1">
        <v>45689</v>
      </c>
      <c r="T101" s="5">
        <f t="shared" si="15"/>
        <v>45689</v>
      </c>
      <c r="U101" s="1" t="str">
        <f t="shared" si="16"/>
        <v>Yes</v>
      </c>
      <c r="V101" t="s">
        <v>22</v>
      </c>
      <c r="W101" t="s">
        <v>25</v>
      </c>
      <c r="X101" t="str">
        <f t="shared" si="17"/>
        <v>Mumbai</v>
      </c>
      <c r="Y101">
        <v>360.97</v>
      </c>
      <c r="Z101" t="str">
        <f>IF(PC_NikeSales[[#This Row],[Profit]]&lt;0,"Loss Making Sales",IF(PC_NikeSales[[#This Row],[Profit]]=0,"No Recorded Profit",IF($Y99&gt;$P99,"Invalid Profit", "Valid Profit")))</f>
        <v>Valid Profit</v>
      </c>
      <c r="AA101" t="str">
        <f>IF(PC_NikeSales[[#This Row],[Profit_Status]]="Valid Profit","Include","Exclude")</f>
        <v>Include</v>
      </c>
    </row>
    <row r="102" spans="1:27">
      <c r="A102">
        <v>2100</v>
      </c>
      <c r="B102" t="s">
        <v>13</v>
      </c>
      <c r="C102" t="s">
        <v>20</v>
      </c>
      <c r="D102" t="s">
        <v>50</v>
      </c>
      <c r="E102" s="3">
        <v>8</v>
      </c>
      <c r="F102" t="str">
        <f t="shared" si="9"/>
        <v>Number</v>
      </c>
      <c r="G102" t="str">
        <f t="shared" si="10"/>
        <v>8</v>
      </c>
      <c r="H102" t="str">
        <f t="shared" si="11"/>
        <v>Yes</v>
      </c>
      <c r="I102">
        <v>1</v>
      </c>
      <c r="J102" t="str">
        <f>_xlfn.IFS(Units_Sold&lt;0,"Check Return/Refund",Units_Sold=" ",Invalid,Units_Sold=0,"Available",Units_Sold&gt;0,"Sold")</f>
        <v>Sold</v>
      </c>
      <c r="K102">
        <v>5937.52</v>
      </c>
      <c r="M102" t="str">
        <f t="shared" si="12"/>
        <v>Invalid</v>
      </c>
      <c r="N102" t="str">
        <f>IF(PC_NikeSales[[#This Row],[Discount_Verification]]="Valid","Include","Exclude")</f>
        <v>Exclude</v>
      </c>
      <c r="O102">
        <v>0</v>
      </c>
      <c r="P102">
        <f t="shared" si="13"/>
        <v>5937.52</v>
      </c>
      <c r="Q102" t="str">
        <f t="shared" si="14"/>
        <v>Valid Revenue</v>
      </c>
      <c r="R102" t="str">
        <f>IF(PC_NikeSales[[#This Row],[Rev_Verify]]="Valid Revenue","Include","Exclude")</f>
        <v>Include</v>
      </c>
      <c r="S102" s="1">
        <v>45849</v>
      </c>
      <c r="T102" s="5">
        <f t="shared" si="15"/>
        <v>45849</v>
      </c>
      <c r="U102" s="1" t="str">
        <f t="shared" si="16"/>
        <v>Yes</v>
      </c>
      <c r="V102" t="s">
        <v>22</v>
      </c>
      <c r="W102" t="s">
        <v>25</v>
      </c>
      <c r="X102" t="str">
        <f t="shared" si="17"/>
        <v>Mumbai</v>
      </c>
      <c r="Y102">
        <v>2287.5700000000002</v>
      </c>
      <c r="Z102" t="str">
        <f>IF(PC_NikeSales[[#This Row],[Profit]]&lt;0,"Loss Making Sales",IF(PC_NikeSales[[#This Row],[Profit]]=0,"No Recorded Profit",IF($Y100&gt;$P100,"Invalid Profit", "Valid Profit")))</f>
        <v>Valid Profit</v>
      </c>
      <c r="AA102" t="str">
        <f>IF(PC_NikeSales[[#This Row],[Profit_Status]]="Valid Profit","Include","Exclude")</f>
        <v>Include</v>
      </c>
    </row>
    <row r="103" spans="1:27">
      <c r="A103">
        <v>2101</v>
      </c>
      <c r="B103" t="s">
        <v>13</v>
      </c>
      <c r="C103" t="s">
        <v>30</v>
      </c>
      <c r="D103" t="s">
        <v>46</v>
      </c>
      <c r="E103" s="3" t="s">
        <v>32</v>
      </c>
      <c r="F103" t="str">
        <f t="shared" si="9"/>
        <v>Alphabet</v>
      </c>
      <c r="G103" t="str">
        <f t="shared" si="10"/>
        <v>XL</v>
      </c>
      <c r="H103" t="str">
        <f t="shared" si="11"/>
        <v>Yes</v>
      </c>
      <c r="J103" t="str">
        <f>_xlfn.IFS(Units_Sold&lt;0,"Check Return/Refund",Units_Sold=" ",Invalid,Units_Sold=0,"Available",Units_Sold&gt;0,"Sold")</f>
        <v>Available</v>
      </c>
      <c r="K103">
        <v>2010.07</v>
      </c>
      <c r="M103" t="str">
        <f t="shared" si="12"/>
        <v>Invalid</v>
      </c>
      <c r="N103" t="str">
        <f>IF(PC_NikeSales[[#This Row],[Discount_Verification]]="Valid","Include","Exclude")</f>
        <v>Exclude</v>
      </c>
      <c r="O103">
        <v>0</v>
      </c>
      <c r="P103" t="str">
        <f t="shared" si="13"/>
        <v>Insufficient Data</v>
      </c>
      <c r="Q103" t="str">
        <f t="shared" si="14"/>
        <v>Missing Information</v>
      </c>
      <c r="R103" t="str">
        <f>IF(PC_NikeSales[[#This Row],[Rev_Verify]]="Valid Revenue","Include","Exclude")</f>
        <v>Exclude</v>
      </c>
      <c r="S103" s="1">
        <v>45841</v>
      </c>
      <c r="T103" s="5">
        <f t="shared" si="15"/>
        <v>45841</v>
      </c>
      <c r="U103" s="1" t="str">
        <f t="shared" si="16"/>
        <v>Yes</v>
      </c>
      <c r="V103" t="s">
        <v>17</v>
      </c>
      <c r="W103" t="s">
        <v>37</v>
      </c>
      <c r="X103" t="str">
        <f t="shared" si="17"/>
        <v>Hyderabad</v>
      </c>
      <c r="Y103">
        <v>3398.01</v>
      </c>
      <c r="Z103" t="str">
        <f>IF(PC_NikeSales[[#This Row],[Profit]]&lt;0,"Loss Making Sales",IF(PC_NikeSales[[#This Row],[Profit]]=0,"No Recorded Profit",IF($Y101&gt;$P101,"Invalid Profit", "Valid Profit")))</f>
        <v>Valid Profit</v>
      </c>
      <c r="AA103" t="str">
        <f>IF(PC_NikeSales[[#This Row],[Profit_Status]]="Valid Profit","Include","Exclude")</f>
        <v>Include</v>
      </c>
    </row>
    <row r="104" spans="1:27">
      <c r="A104">
        <v>2102</v>
      </c>
      <c r="B104" t="s">
        <v>19</v>
      </c>
      <c r="C104" t="s">
        <v>20</v>
      </c>
      <c r="D104" t="s">
        <v>38</v>
      </c>
      <c r="E104" s="3" t="s">
        <v>32</v>
      </c>
      <c r="F104" t="str">
        <f t="shared" si="9"/>
        <v>Alphabet</v>
      </c>
      <c r="G104" t="str">
        <f t="shared" si="10"/>
        <v>XL</v>
      </c>
      <c r="H104" t="str">
        <f t="shared" si="11"/>
        <v>Yes</v>
      </c>
      <c r="I104">
        <v>-1</v>
      </c>
      <c r="J104" t="str">
        <f>_xlfn.IFS(Units_Sold&lt;0,"Check Return/Refund",Units_Sold=" ",Invalid,Units_Sold=0,"Available",Units_Sold&gt;0,"Sold")</f>
        <v>Check Return/Refund</v>
      </c>
      <c r="L104">
        <v>0.77</v>
      </c>
      <c r="M104" t="str">
        <f t="shared" si="12"/>
        <v>Valid</v>
      </c>
      <c r="N104" t="str">
        <f>IF(PC_NikeSales[[#This Row],[Discount_Verification]]="Valid","Include","Exclude")</f>
        <v>Include</v>
      </c>
      <c r="O104">
        <v>0</v>
      </c>
      <c r="P104" t="str">
        <f t="shared" si="13"/>
        <v>Insufficient Data</v>
      </c>
      <c r="Q104" t="str">
        <f t="shared" si="14"/>
        <v>Missing Information</v>
      </c>
      <c r="R104" t="str">
        <f>IF(PC_NikeSales[[#This Row],[Rev_Verify]]="Valid Revenue","Include","Exclude")</f>
        <v>Exclude</v>
      </c>
      <c r="S104" s="1">
        <v>45757</v>
      </c>
      <c r="T104" s="5">
        <f t="shared" si="15"/>
        <v>45757</v>
      </c>
      <c r="U104" s="1" t="str">
        <f t="shared" si="16"/>
        <v>Yes</v>
      </c>
      <c r="V104" t="s">
        <v>17</v>
      </c>
      <c r="W104" t="s">
        <v>29</v>
      </c>
      <c r="X104" t="str">
        <f t="shared" si="17"/>
        <v>Pune</v>
      </c>
      <c r="Y104">
        <v>284.17</v>
      </c>
      <c r="Z104" t="str">
        <f>IF(PC_NikeSales[[#This Row],[Profit]]&lt;0,"Loss Making Sales",IF(PC_NikeSales[[#This Row],[Profit]]=0,"No Recorded Profit",IF($Y102&gt;$P102,"Invalid Profit", "Valid Profit")))</f>
        <v>Valid Profit</v>
      </c>
      <c r="AA104" t="str">
        <f>IF(PC_NikeSales[[#This Row],[Profit_Status]]="Valid Profit","Include","Exclude")</f>
        <v>Include</v>
      </c>
    </row>
    <row r="105" spans="1:27">
      <c r="A105">
        <v>2103</v>
      </c>
      <c r="B105" t="s">
        <v>19</v>
      </c>
      <c r="C105" t="s">
        <v>41</v>
      </c>
      <c r="D105" t="s">
        <v>54</v>
      </c>
      <c r="E105" s="3" t="s">
        <v>32</v>
      </c>
      <c r="F105" t="str">
        <f t="shared" si="9"/>
        <v>Alphabet</v>
      </c>
      <c r="G105" t="str">
        <f t="shared" si="10"/>
        <v>XL</v>
      </c>
      <c r="H105" t="str">
        <f t="shared" si="11"/>
        <v>Yes</v>
      </c>
      <c r="I105">
        <v>-1</v>
      </c>
      <c r="J105" t="str">
        <f>_xlfn.IFS(Units_Sold&lt;0,"Check Return/Refund",Units_Sold=" ",Invalid,Units_Sold=0,"Available",Units_Sold&gt;0,"Sold")</f>
        <v>Check Return/Refund</v>
      </c>
      <c r="K105">
        <v>6777.88</v>
      </c>
      <c r="M105" t="str">
        <f t="shared" si="12"/>
        <v>Invalid</v>
      </c>
      <c r="N105" t="str">
        <f>IF(PC_NikeSales[[#This Row],[Discount_Verification]]="Valid","Include","Exclude")</f>
        <v>Exclude</v>
      </c>
      <c r="O105">
        <v>0</v>
      </c>
      <c r="P105">
        <f t="shared" si="13"/>
        <v>-6777.88</v>
      </c>
      <c r="Q105" t="str">
        <f t="shared" si="14"/>
        <v>Negative Revenue</v>
      </c>
      <c r="R105" t="str">
        <f>IF(PC_NikeSales[[#This Row],[Rev_Verify]]="Valid Revenue","Include","Exclude")</f>
        <v>Exclude</v>
      </c>
      <c r="S105" s="1">
        <v>45665</v>
      </c>
      <c r="T105" s="5">
        <f t="shared" si="15"/>
        <v>45665</v>
      </c>
      <c r="U105" s="1" t="str">
        <f t="shared" si="16"/>
        <v>Yes</v>
      </c>
      <c r="V105" t="s">
        <v>17</v>
      </c>
      <c r="W105" t="s">
        <v>43</v>
      </c>
      <c r="X105" t="str">
        <f t="shared" si="17"/>
        <v>Kolkata</v>
      </c>
      <c r="Y105">
        <v>469.61</v>
      </c>
      <c r="Z105" t="str">
        <f>IF(PC_NikeSales[[#This Row],[Profit]]&lt;0,"Loss Making Sales",IF(PC_NikeSales[[#This Row],[Profit]]=0,"No Recorded Profit",IF(PC_NikeSales[[#This Row],[Profit]]&gt;PC_NikeSales[Rev_Recalc],"Invalid Profit", "Valid Profit")))</f>
        <v>Invalid Profit</v>
      </c>
      <c r="AA105" t="str">
        <f>IF(PC_NikeSales[[#This Row],[Profit_Status]]="Valid Profit","Include","Exclude")</f>
        <v>Exclude</v>
      </c>
    </row>
    <row r="106" spans="1:27">
      <c r="A106">
        <v>2104</v>
      </c>
      <c r="B106" t="s">
        <v>35</v>
      </c>
      <c r="C106" t="s">
        <v>41</v>
      </c>
      <c r="D106" t="s">
        <v>47</v>
      </c>
      <c r="F106" t="str">
        <f t="shared" si="9"/>
        <v>Missing</v>
      </c>
      <c r="G106" t="str">
        <f t="shared" si="10"/>
        <v>Unknown</v>
      </c>
      <c r="H106" t="str">
        <f t="shared" si="11"/>
        <v>No</v>
      </c>
      <c r="J106" t="str">
        <f>_xlfn.IFS(Units_Sold&lt;0,"Check Return/Refund",Units_Sold=" ",Invalid,Units_Sold=0,"Available",Units_Sold&gt;0,"Sold")</f>
        <v>Available</v>
      </c>
      <c r="M106" t="str">
        <f t="shared" si="12"/>
        <v>Invalid</v>
      </c>
      <c r="N106" t="str">
        <f>IF(PC_NikeSales[[#This Row],[Discount_Verification]]="Valid","Include","Exclude")</f>
        <v>Exclude</v>
      </c>
      <c r="O106">
        <v>0</v>
      </c>
      <c r="P106" t="str">
        <f t="shared" si="13"/>
        <v>Insufficient Data</v>
      </c>
      <c r="Q106" t="str">
        <f t="shared" si="14"/>
        <v>Missing Information</v>
      </c>
      <c r="R106" t="str">
        <f>IF(PC_NikeSales[[#This Row],[Rev_Verify]]="Valid Revenue","Include","Exclude")</f>
        <v>Exclude</v>
      </c>
      <c r="S106" s="1"/>
      <c r="T106" s="5" t="str">
        <f t="shared" si="15"/>
        <v>Missing Date</v>
      </c>
      <c r="U106" s="1" t="str">
        <f t="shared" si="16"/>
        <v>No</v>
      </c>
      <c r="V106" t="s">
        <v>22</v>
      </c>
      <c r="W106" t="s">
        <v>33</v>
      </c>
      <c r="X106" t="str">
        <f t="shared" si="17"/>
        <v>Delhi</v>
      </c>
      <c r="Y106">
        <v>2905.91</v>
      </c>
      <c r="Z106" t="str">
        <f>IF(PC_NikeSales[[#This Row],[Profit]]&lt;0,"Loss Making Sales",IF(PC_NikeSales[[#This Row],[Profit]]=0,"No Recorded Profit",IF($Y104&gt;$P104,"Invalid Profit", "Valid Profit")))</f>
        <v>Valid Profit</v>
      </c>
      <c r="AA106" t="str">
        <f>IF(PC_NikeSales[[#This Row],[Profit_Status]]="Valid Profit","Include","Exclude")</f>
        <v>Include</v>
      </c>
    </row>
    <row r="107" spans="1:27">
      <c r="A107">
        <v>2105</v>
      </c>
      <c r="B107" t="s">
        <v>13</v>
      </c>
      <c r="C107" t="s">
        <v>14</v>
      </c>
      <c r="D107" t="s">
        <v>44</v>
      </c>
      <c r="F107" t="str">
        <f t="shared" si="9"/>
        <v>Missing</v>
      </c>
      <c r="G107" t="str">
        <f t="shared" si="10"/>
        <v>Unknown</v>
      </c>
      <c r="H107" t="str">
        <f t="shared" si="11"/>
        <v>No</v>
      </c>
      <c r="I107">
        <v>2</v>
      </c>
      <c r="J107" t="str">
        <f>_xlfn.IFS(Units_Sold&lt;0,"Check Return/Refund",Units_Sold=" ",Invalid,Units_Sold=0,"Available",Units_Sold&gt;0,"Sold")</f>
        <v>Sold</v>
      </c>
      <c r="K107">
        <v>5744.7</v>
      </c>
      <c r="M107" t="str">
        <f t="shared" si="12"/>
        <v>Invalid</v>
      </c>
      <c r="N107" t="str">
        <f>IF(PC_NikeSales[[#This Row],[Discount_Verification]]="Valid","Include","Exclude")</f>
        <v>Exclude</v>
      </c>
      <c r="O107">
        <v>0</v>
      </c>
      <c r="P107">
        <f t="shared" si="13"/>
        <v>11489.4</v>
      </c>
      <c r="Q107" t="str">
        <f t="shared" si="14"/>
        <v>Valid Revenue</v>
      </c>
      <c r="R107" t="str">
        <f>IF(PC_NikeSales[[#This Row],[Rev_Verify]]="Valid Revenue","Include","Exclude")</f>
        <v>Include</v>
      </c>
      <c r="S107" s="1">
        <v>45613</v>
      </c>
      <c r="T107" s="5">
        <f t="shared" si="15"/>
        <v>45613</v>
      </c>
      <c r="U107" s="1" t="str">
        <f t="shared" si="16"/>
        <v>Yes</v>
      </c>
      <c r="V107" t="s">
        <v>22</v>
      </c>
      <c r="W107" t="s">
        <v>25</v>
      </c>
      <c r="X107" t="str">
        <f t="shared" si="17"/>
        <v>Mumbai</v>
      </c>
      <c r="Y107">
        <v>1716.04</v>
      </c>
      <c r="Z107" t="str">
        <f>IF(PC_NikeSales[[#This Row],[Profit]]&lt;0,"Loss Making Sales",IF(PC_NikeSales[[#This Row],[Profit]]=0,"No Recorded Profit",IF($Y105&gt;$P105,"Invalid Profit", "Valid Profit")))</f>
        <v>Invalid Profit</v>
      </c>
      <c r="AA107" t="str">
        <f>IF(PC_NikeSales[[#This Row],[Profit_Status]]="Valid Profit","Include","Exclude")</f>
        <v>Exclude</v>
      </c>
    </row>
    <row r="108" spans="1:27">
      <c r="A108">
        <v>2106</v>
      </c>
      <c r="B108" t="s">
        <v>19</v>
      </c>
      <c r="C108" t="s">
        <v>30</v>
      </c>
      <c r="D108" t="s">
        <v>46</v>
      </c>
      <c r="F108" t="str">
        <f t="shared" si="9"/>
        <v>Missing</v>
      </c>
      <c r="G108" t="str">
        <f t="shared" si="10"/>
        <v>Unknown</v>
      </c>
      <c r="H108" t="str">
        <f t="shared" si="11"/>
        <v>No</v>
      </c>
      <c r="J108" t="str">
        <f>_xlfn.IFS(Units_Sold&lt;0,"Check Return/Refund",Units_Sold=" ",Invalid,Units_Sold=0,"Available",Units_Sold&gt;0,"Sold")</f>
        <v>Available</v>
      </c>
      <c r="M108" t="str">
        <f t="shared" si="12"/>
        <v>Invalid</v>
      </c>
      <c r="N108" t="str">
        <f>IF(PC_NikeSales[[#This Row],[Discount_Verification]]="Valid","Include","Exclude")</f>
        <v>Exclude</v>
      </c>
      <c r="O108">
        <v>0</v>
      </c>
      <c r="P108" t="str">
        <f t="shared" si="13"/>
        <v>Insufficient Data</v>
      </c>
      <c r="Q108" t="str">
        <f t="shared" si="14"/>
        <v>Missing Information</v>
      </c>
      <c r="R108" t="str">
        <f>IF(PC_NikeSales[[#This Row],[Rev_Verify]]="Valid Revenue","Include","Exclude")</f>
        <v>Exclude</v>
      </c>
      <c r="S108" s="1"/>
      <c r="T108" s="5" t="str">
        <f t="shared" si="15"/>
        <v>Missing Date</v>
      </c>
      <c r="U108" s="1" t="str">
        <f t="shared" si="16"/>
        <v>No</v>
      </c>
      <c r="V108" t="s">
        <v>22</v>
      </c>
      <c r="W108" t="s">
        <v>18</v>
      </c>
      <c r="X108" t="str">
        <f t="shared" si="17"/>
        <v>Bengaluru</v>
      </c>
      <c r="Y108">
        <v>76.95</v>
      </c>
      <c r="Z108" t="str">
        <f>IF(PC_NikeSales[[#This Row],[Profit]]&lt;0,"Loss Making Sales",IF(PC_NikeSales[[#This Row],[Profit]]=0,"No Recorded Profit",IF($Y106&gt;$P106,"Invalid Profit", "Valid Profit")))</f>
        <v>Valid Profit</v>
      </c>
      <c r="AA108" t="str">
        <f>IF(PC_NikeSales[[#This Row],[Profit_Status]]="Valid Profit","Include","Exclude")</f>
        <v>Include</v>
      </c>
    </row>
    <row r="109" spans="1:27">
      <c r="A109">
        <v>2107</v>
      </c>
      <c r="B109" t="s">
        <v>19</v>
      </c>
      <c r="C109" t="s">
        <v>30</v>
      </c>
      <c r="D109" t="s">
        <v>31</v>
      </c>
      <c r="E109" s="3" t="s">
        <v>16</v>
      </c>
      <c r="F109" t="str">
        <f t="shared" si="9"/>
        <v>Alphabet</v>
      </c>
      <c r="G109" t="str">
        <f t="shared" si="10"/>
        <v>M</v>
      </c>
      <c r="H109" t="str">
        <f t="shared" si="11"/>
        <v>Yes</v>
      </c>
      <c r="I109">
        <v>4</v>
      </c>
      <c r="J109" t="str">
        <f>_xlfn.IFS(Units_Sold&lt;0,"Check Return/Refund",Units_Sold=" ",Invalid,Units_Sold=0,"Available",Units_Sold&gt;0,"Sold")</f>
        <v>Sold</v>
      </c>
      <c r="M109" t="str">
        <f t="shared" si="12"/>
        <v>Invalid</v>
      </c>
      <c r="N109" t="str">
        <f>IF(PC_NikeSales[[#This Row],[Discount_Verification]]="Valid","Include","Exclude")</f>
        <v>Exclude</v>
      </c>
      <c r="O109">
        <v>0</v>
      </c>
      <c r="P109" t="str">
        <f t="shared" si="13"/>
        <v>Insufficient Data</v>
      </c>
      <c r="Q109" t="str">
        <f t="shared" si="14"/>
        <v>Missing Information</v>
      </c>
      <c r="R109" t="str">
        <f>IF(PC_NikeSales[[#This Row],[Rev_Verify]]="Valid Revenue","Include","Exclude")</f>
        <v>Exclude</v>
      </c>
      <c r="S109" s="1">
        <v>45534</v>
      </c>
      <c r="T109" s="5">
        <f t="shared" si="15"/>
        <v>45534</v>
      </c>
      <c r="U109" s="1" t="str">
        <f t="shared" si="16"/>
        <v>Yes</v>
      </c>
      <c r="V109" t="s">
        <v>17</v>
      </c>
      <c r="W109" t="s">
        <v>37</v>
      </c>
      <c r="X109" t="str">
        <f t="shared" si="17"/>
        <v>Hyderabad</v>
      </c>
      <c r="Y109">
        <v>-184.69</v>
      </c>
      <c r="Z109" t="str">
        <f>IF(PC_NikeSales[[#This Row],[Profit]]&lt;0,"Loss Making Sales",IF(PC_NikeSales[[#This Row],[Profit]]=0,"No Recorded Profit",IF(PC_NikeSales[[#This Row],[Profit]]&gt;PC_NikeSales[Rev_Recalc],"Invalid Profit", "Valid Profit")))</f>
        <v>Loss Making Sales</v>
      </c>
      <c r="AA109" t="str">
        <f>IF(PC_NikeSales[[#This Row],[Profit_Status]]="Valid Profit","Include","Exclude")</f>
        <v>Exclude</v>
      </c>
    </row>
    <row r="110" spans="1:27">
      <c r="A110">
        <v>2108</v>
      </c>
      <c r="B110" t="s">
        <v>13</v>
      </c>
      <c r="C110" t="s">
        <v>26</v>
      </c>
      <c r="D110" t="s">
        <v>53</v>
      </c>
      <c r="E110" s="3" t="s">
        <v>32</v>
      </c>
      <c r="F110" t="str">
        <f t="shared" si="9"/>
        <v>Alphabet</v>
      </c>
      <c r="G110" t="str">
        <f t="shared" si="10"/>
        <v>XL</v>
      </c>
      <c r="H110" t="str">
        <f t="shared" si="11"/>
        <v>Yes</v>
      </c>
      <c r="J110" t="str">
        <f>_xlfn.IFS(Units_Sold&lt;0,"Check Return/Refund",Units_Sold=" ",Invalid,Units_Sold=0,"Available",Units_Sold&gt;0,"Sold")</f>
        <v>Available</v>
      </c>
      <c r="L110">
        <v>0.27</v>
      </c>
      <c r="M110" t="str">
        <f t="shared" si="12"/>
        <v>Valid</v>
      </c>
      <c r="N110" t="str">
        <f>IF(PC_NikeSales[[#This Row],[Discount_Verification]]="Valid","Include","Exclude")</f>
        <v>Include</v>
      </c>
      <c r="O110">
        <v>0</v>
      </c>
      <c r="P110" t="str">
        <f t="shared" si="13"/>
        <v>Insufficient Data</v>
      </c>
      <c r="Q110" t="str">
        <f t="shared" si="14"/>
        <v>Missing Information</v>
      </c>
      <c r="R110" t="str">
        <f>IF(PC_NikeSales[[#This Row],[Rev_Verify]]="Valid Revenue","Include","Exclude")</f>
        <v>Exclude</v>
      </c>
      <c r="S110" s="1">
        <v>45611</v>
      </c>
      <c r="T110" s="5">
        <f t="shared" si="15"/>
        <v>45611</v>
      </c>
      <c r="U110" s="1" t="str">
        <f t="shared" si="16"/>
        <v>Yes</v>
      </c>
      <c r="V110" t="s">
        <v>22</v>
      </c>
      <c r="W110" t="s">
        <v>25</v>
      </c>
      <c r="X110" t="str">
        <f t="shared" si="17"/>
        <v>Mumbai</v>
      </c>
      <c r="Y110">
        <v>-338.77</v>
      </c>
      <c r="Z110" t="str">
        <f>IF(PC_NikeSales[[#This Row],[Profit]]&lt;0,"Loss Making Sales",IF(PC_NikeSales[[#This Row],[Profit]]=0,"No Recorded Profit",IF(PC_NikeSales[[#This Row],[Profit]]&gt;PC_NikeSales[Rev_Recalc],"Invalid Profit", "Valid Profit")))</f>
        <v>Loss Making Sales</v>
      </c>
      <c r="AA110" t="str">
        <f>IF(PC_NikeSales[[#This Row],[Profit_Status]]="Valid Profit","Include","Exclude")</f>
        <v>Exclude</v>
      </c>
    </row>
    <row r="111" spans="1:27">
      <c r="A111">
        <v>2109</v>
      </c>
      <c r="B111" t="s">
        <v>13</v>
      </c>
      <c r="C111" t="s">
        <v>41</v>
      </c>
      <c r="D111" t="s">
        <v>48</v>
      </c>
      <c r="E111" s="3" t="s">
        <v>16</v>
      </c>
      <c r="F111" t="str">
        <f t="shared" si="9"/>
        <v>Alphabet</v>
      </c>
      <c r="G111" t="str">
        <f t="shared" si="10"/>
        <v>M</v>
      </c>
      <c r="H111" t="str">
        <f t="shared" si="11"/>
        <v>Yes</v>
      </c>
      <c r="I111">
        <v>0</v>
      </c>
      <c r="J111" t="str">
        <f>_xlfn.IFS(Units_Sold&lt;0,"Check Return/Refund",Units_Sold=" ",Invalid,Units_Sold=0,"Available",Units_Sold&gt;0,"Sold")</f>
        <v>Available</v>
      </c>
      <c r="M111" t="str">
        <f t="shared" si="12"/>
        <v>Invalid</v>
      </c>
      <c r="N111" t="str">
        <f>IF(PC_NikeSales[[#This Row],[Discount_Verification]]="Valid","Include","Exclude")</f>
        <v>Exclude</v>
      </c>
      <c r="O111">
        <v>0</v>
      </c>
      <c r="P111" t="str">
        <f t="shared" si="13"/>
        <v>Insufficient Data</v>
      </c>
      <c r="Q111" t="str">
        <f t="shared" si="14"/>
        <v>Missing Information</v>
      </c>
      <c r="R111" t="str">
        <f>IF(PC_NikeSales[[#This Row],[Rev_Verify]]="Valid Revenue","Include","Exclude")</f>
        <v>Exclude</v>
      </c>
      <c r="S111" s="1">
        <v>45686</v>
      </c>
      <c r="T111" s="5">
        <f t="shared" si="15"/>
        <v>45686</v>
      </c>
      <c r="U111" s="1" t="str">
        <f t="shared" si="16"/>
        <v>Yes</v>
      </c>
      <c r="V111" t="s">
        <v>22</v>
      </c>
      <c r="W111" t="s">
        <v>43</v>
      </c>
      <c r="X111" t="str">
        <f t="shared" si="17"/>
        <v>Kolkata</v>
      </c>
      <c r="Y111">
        <v>3791.88</v>
      </c>
      <c r="Z111" t="str">
        <f>IF(PC_NikeSales[[#This Row],[Profit]]&lt;0,"Loss Making Sales",IF(PC_NikeSales[[#This Row],[Profit]]=0,"No Recorded Profit",IF($Y109&gt;$P109,"Invalid Profit", "Valid Profit")))</f>
        <v>Valid Profit</v>
      </c>
      <c r="AA111" t="str">
        <f>IF(PC_NikeSales[[#This Row],[Profit_Status]]="Valid Profit","Include","Exclude")</f>
        <v>Include</v>
      </c>
    </row>
    <row r="112" spans="1:27">
      <c r="A112">
        <v>2110</v>
      </c>
      <c r="B112" t="s">
        <v>13</v>
      </c>
      <c r="C112" t="s">
        <v>30</v>
      </c>
      <c r="D112" t="s">
        <v>45</v>
      </c>
      <c r="E112" s="3">
        <v>12</v>
      </c>
      <c r="F112" t="str">
        <f t="shared" si="9"/>
        <v>Number</v>
      </c>
      <c r="G112" t="str">
        <f t="shared" si="10"/>
        <v>12</v>
      </c>
      <c r="H112" t="str">
        <f t="shared" si="11"/>
        <v>Yes</v>
      </c>
      <c r="I112">
        <v>1</v>
      </c>
      <c r="J112" t="str">
        <f>_xlfn.IFS(Units_Sold&lt;0,"Check Return/Refund",Units_Sold=" ",Invalid,Units_Sold=0,"Available",Units_Sold&gt;0,"Sold")</f>
        <v>Sold</v>
      </c>
      <c r="L112">
        <v>0.42</v>
      </c>
      <c r="M112" t="str">
        <f t="shared" si="12"/>
        <v>Valid</v>
      </c>
      <c r="N112" t="str">
        <f>IF(PC_NikeSales[[#This Row],[Discount_Verification]]="Valid","Include","Exclude")</f>
        <v>Include</v>
      </c>
      <c r="O112">
        <v>0</v>
      </c>
      <c r="P112" t="str">
        <f t="shared" si="13"/>
        <v>Insufficient Data</v>
      </c>
      <c r="Q112" t="str">
        <f t="shared" si="14"/>
        <v>Missing Information</v>
      </c>
      <c r="R112" t="str">
        <f>IF(PC_NikeSales[[#This Row],[Rev_Verify]]="Valid Revenue","Include","Exclude")</f>
        <v>Exclude</v>
      </c>
      <c r="S112" s="1">
        <v>45651</v>
      </c>
      <c r="T112" s="5">
        <f t="shared" si="15"/>
        <v>45651</v>
      </c>
      <c r="U112" s="1" t="str">
        <f t="shared" si="16"/>
        <v>Yes</v>
      </c>
      <c r="V112" t="s">
        <v>22</v>
      </c>
      <c r="W112" t="s">
        <v>29</v>
      </c>
      <c r="X112" t="str">
        <f t="shared" si="17"/>
        <v>Pune</v>
      </c>
      <c r="Y112">
        <v>-259.29000000000002</v>
      </c>
      <c r="Z112" t="str">
        <f>IF(PC_NikeSales[[#This Row],[Profit]]&lt;0,"Loss Making Sales",IF(PC_NikeSales[[#This Row],[Profit]]=0,"No Recorded Profit",IF(PC_NikeSales[[#This Row],[Profit]]&gt;PC_NikeSales[Rev_Recalc],"Invalid Profit", "Valid Profit")))</f>
        <v>Loss Making Sales</v>
      </c>
      <c r="AA112" t="str">
        <f>IF(PC_NikeSales[[#This Row],[Profit_Status]]="Valid Profit","Include","Exclude")</f>
        <v>Exclude</v>
      </c>
    </row>
    <row r="113" spans="1:27">
      <c r="A113">
        <v>2111</v>
      </c>
      <c r="B113" t="s">
        <v>35</v>
      </c>
      <c r="C113" t="s">
        <v>26</v>
      </c>
      <c r="D113" t="s">
        <v>39</v>
      </c>
      <c r="F113" t="str">
        <f t="shared" si="9"/>
        <v>Missing</v>
      </c>
      <c r="G113" t="str">
        <f t="shared" si="10"/>
        <v>Unknown</v>
      </c>
      <c r="H113" t="str">
        <f t="shared" si="11"/>
        <v>No</v>
      </c>
      <c r="J113" t="str">
        <f>_xlfn.IFS(Units_Sold&lt;0,"Check Return/Refund",Units_Sold=" ",Invalid,Units_Sold=0,"Available",Units_Sold&gt;0,"Sold")</f>
        <v>Available</v>
      </c>
      <c r="L113">
        <v>1.1399999999999999</v>
      </c>
      <c r="M113" t="str">
        <f t="shared" si="12"/>
        <v>Invalid</v>
      </c>
      <c r="N113" t="str">
        <f>IF(PC_NikeSales[[#This Row],[Discount_Verification]]="Valid","Include","Exclude")</f>
        <v>Exclude</v>
      </c>
      <c r="O113">
        <v>0</v>
      </c>
      <c r="P113" t="str">
        <f t="shared" si="13"/>
        <v>Insufficient Data</v>
      </c>
      <c r="Q113" t="str">
        <f t="shared" si="14"/>
        <v>Missing Information</v>
      </c>
      <c r="R113" t="str">
        <f>IF(PC_NikeSales[[#This Row],[Rev_Verify]]="Valid Revenue","Include","Exclude")</f>
        <v>Exclude</v>
      </c>
      <c r="S113" s="1">
        <v>45617</v>
      </c>
      <c r="T113" s="5">
        <f t="shared" si="15"/>
        <v>45617</v>
      </c>
      <c r="U113" s="1" t="str">
        <f t="shared" si="16"/>
        <v>Yes</v>
      </c>
      <c r="V113" t="s">
        <v>22</v>
      </c>
      <c r="W113" t="s">
        <v>18</v>
      </c>
      <c r="X113" t="str">
        <f t="shared" si="17"/>
        <v>Bengaluru</v>
      </c>
      <c r="Y113">
        <v>1326.67</v>
      </c>
      <c r="Z113" t="str">
        <f>IF(PC_NikeSales[[#This Row],[Profit]]&lt;0,"Loss Making Sales",IF(PC_NikeSales[[#This Row],[Profit]]=0,"No Recorded Profit",IF($Y111&gt;$P111,"Invalid Profit", "Valid Profit")))</f>
        <v>Valid Profit</v>
      </c>
      <c r="AA113" t="str">
        <f>IF(PC_NikeSales[[#This Row],[Profit_Status]]="Valid Profit","Include","Exclude")</f>
        <v>Include</v>
      </c>
    </row>
    <row r="114" spans="1:27">
      <c r="A114">
        <v>2112</v>
      </c>
      <c r="B114" t="s">
        <v>19</v>
      </c>
      <c r="C114" t="s">
        <v>14</v>
      </c>
      <c r="D114" t="s">
        <v>44</v>
      </c>
      <c r="F114" t="str">
        <f t="shared" si="9"/>
        <v>Missing</v>
      </c>
      <c r="G114" t="str">
        <f t="shared" si="10"/>
        <v>Unknown</v>
      </c>
      <c r="H114" t="str">
        <f t="shared" si="11"/>
        <v>No</v>
      </c>
      <c r="J114" t="str">
        <f>_xlfn.IFS(Units_Sold&lt;0,"Check Return/Refund",Units_Sold=" ",Invalid,Units_Sold=0,"Available",Units_Sold&gt;0,"Sold")</f>
        <v>Available</v>
      </c>
      <c r="K114">
        <v>2201.54</v>
      </c>
      <c r="M114" t="str">
        <f t="shared" si="12"/>
        <v>Invalid</v>
      </c>
      <c r="N114" t="str">
        <f>IF(PC_NikeSales[[#This Row],[Discount_Verification]]="Valid","Include","Exclude")</f>
        <v>Exclude</v>
      </c>
      <c r="O114">
        <v>0</v>
      </c>
      <c r="P114" t="str">
        <f t="shared" si="13"/>
        <v>Insufficient Data</v>
      </c>
      <c r="Q114" t="str">
        <f t="shared" si="14"/>
        <v>Missing Information</v>
      </c>
      <c r="R114" t="str">
        <f>IF(PC_NikeSales[[#This Row],[Rev_Verify]]="Valid Revenue","Include","Exclude")</f>
        <v>Exclude</v>
      </c>
      <c r="S114" s="1"/>
      <c r="T114" s="5" t="str">
        <f t="shared" si="15"/>
        <v>Missing Date</v>
      </c>
      <c r="U114" s="1" t="str">
        <f t="shared" si="16"/>
        <v>No</v>
      </c>
      <c r="V114" t="s">
        <v>22</v>
      </c>
      <c r="W114" t="s">
        <v>18</v>
      </c>
      <c r="X114" t="str">
        <f t="shared" si="17"/>
        <v>Bengaluru</v>
      </c>
      <c r="Y114">
        <v>697.42</v>
      </c>
      <c r="Z114" t="str">
        <f>IF(PC_NikeSales[[#This Row],[Profit]]&lt;0,"Loss Making Sales",IF(PC_NikeSales[[#This Row],[Profit]]=0,"No Recorded Profit",IF($Y112&gt;$P112,"Invalid Profit", "Valid Profit")))</f>
        <v>Valid Profit</v>
      </c>
      <c r="AA114" t="str">
        <f>IF(PC_NikeSales[[#This Row],[Profit_Status]]="Valid Profit","Include","Exclude")</f>
        <v>Include</v>
      </c>
    </row>
    <row r="115" spans="1:27">
      <c r="A115">
        <v>2113</v>
      </c>
      <c r="B115" t="s">
        <v>19</v>
      </c>
      <c r="C115" t="s">
        <v>41</v>
      </c>
      <c r="D115" t="s">
        <v>42</v>
      </c>
      <c r="E115" s="3" t="s">
        <v>32</v>
      </c>
      <c r="F115" t="str">
        <f t="shared" si="9"/>
        <v>Alphabet</v>
      </c>
      <c r="G115" t="str">
        <f t="shared" si="10"/>
        <v>XL</v>
      </c>
      <c r="H115" t="str">
        <f t="shared" si="11"/>
        <v>Yes</v>
      </c>
      <c r="J115" t="str">
        <f>_xlfn.IFS(Units_Sold&lt;0,"Check Return/Refund",Units_Sold=" ",Invalid,Units_Sold=0,"Available",Units_Sold&gt;0,"Sold")</f>
        <v>Available</v>
      </c>
      <c r="K115">
        <v>3939.34</v>
      </c>
      <c r="M115" t="str">
        <f t="shared" si="12"/>
        <v>Invalid</v>
      </c>
      <c r="N115" t="str">
        <f>IF(PC_NikeSales[[#This Row],[Discount_Verification]]="Valid","Include","Exclude")</f>
        <v>Exclude</v>
      </c>
      <c r="O115">
        <v>0</v>
      </c>
      <c r="P115" t="str">
        <f t="shared" si="13"/>
        <v>Insufficient Data</v>
      </c>
      <c r="Q115" t="str">
        <f t="shared" si="14"/>
        <v>Missing Information</v>
      </c>
      <c r="R115" t="str">
        <f>IF(PC_NikeSales[[#This Row],[Rev_Verify]]="Valid Revenue","Include","Exclude")</f>
        <v>Exclude</v>
      </c>
      <c r="S115" s="1">
        <v>45279</v>
      </c>
      <c r="T115" s="5">
        <f t="shared" si="15"/>
        <v>45279</v>
      </c>
      <c r="U115" s="1" t="str">
        <f t="shared" si="16"/>
        <v>Yes</v>
      </c>
      <c r="V115" t="s">
        <v>22</v>
      </c>
      <c r="W115" t="s">
        <v>29</v>
      </c>
      <c r="X115" t="str">
        <f t="shared" si="17"/>
        <v>Pune</v>
      </c>
      <c r="Y115">
        <v>2918.93</v>
      </c>
      <c r="Z115" t="str">
        <f>IF(PC_NikeSales[[#This Row],[Profit]]&lt;0,"Loss Making Sales",IF(PC_NikeSales[[#This Row],[Profit]]=0,"No Recorded Profit",IF($Y113&gt;$P113,"Invalid Profit", "Valid Profit")))</f>
        <v>Valid Profit</v>
      </c>
      <c r="AA115" t="str">
        <f>IF(PC_NikeSales[[#This Row],[Profit_Status]]="Valid Profit","Include","Exclude")</f>
        <v>Include</v>
      </c>
    </row>
    <row r="116" spans="1:27">
      <c r="A116">
        <v>2114</v>
      </c>
      <c r="B116" t="s">
        <v>19</v>
      </c>
      <c r="C116" t="s">
        <v>14</v>
      </c>
      <c r="D116" t="s">
        <v>34</v>
      </c>
      <c r="E116" s="3" t="s">
        <v>32</v>
      </c>
      <c r="F116" t="str">
        <f t="shared" si="9"/>
        <v>Alphabet</v>
      </c>
      <c r="G116" t="str">
        <f t="shared" si="10"/>
        <v>XL</v>
      </c>
      <c r="H116" t="str">
        <f t="shared" si="11"/>
        <v>Yes</v>
      </c>
      <c r="I116">
        <v>1</v>
      </c>
      <c r="J116" t="str">
        <f>_xlfn.IFS(Units_Sold&lt;0,"Check Return/Refund",Units_Sold=" ",Invalid,Units_Sold=0,"Available",Units_Sold&gt;0,"Sold")</f>
        <v>Sold</v>
      </c>
      <c r="K116">
        <v>3167.33</v>
      </c>
      <c r="L116">
        <v>0.53</v>
      </c>
      <c r="M116" t="str">
        <f t="shared" si="12"/>
        <v>Valid</v>
      </c>
      <c r="N116" t="str">
        <f>IF(PC_NikeSales[[#This Row],[Discount_Verification]]="Valid","Include","Exclude")</f>
        <v>Include</v>
      </c>
      <c r="O116">
        <v>1488.65</v>
      </c>
      <c r="P116">
        <f t="shared" si="13"/>
        <v>1488.6451</v>
      </c>
      <c r="Q116" t="str">
        <f t="shared" si="14"/>
        <v>Valid Revenue</v>
      </c>
      <c r="R116" t="str">
        <f>IF(PC_NikeSales[[#This Row],[Rev_Verify]]="Valid Revenue","Include","Exclude")</f>
        <v>Include</v>
      </c>
      <c r="S116" s="1"/>
      <c r="T116" s="5" t="str">
        <f t="shared" si="15"/>
        <v>Missing Date</v>
      </c>
      <c r="U116" s="1" t="str">
        <f t="shared" si="16"/>
        <v>No</v>
      </c>
      <c r="V116" t="s">
        <v>22</v>
      </c>
      <c r="W116" t="s">
        <v>29</v>
      </c>
      <c r="X116" t="str">
        <f t="shared" si="17"/>
        <v>Pune</v>
      </c>
      <c r="Y116">
        <v>1567.37</v>
      </c>
      <c r="Z116" t="str">
        <f>IF(PC_NikeSales[[#This Row],[Profit]]&lt;0,"Loss Making Sales",IF(PC_NikeSales[[#This Row],[Profit]]=0,"No Recorded Profit",IF(PC_NikeSales[[#This Row],[Profit]]&gt;PC_NikeSales[Rev_Recalc],"Invalid Profit", "Valid Profit")))</f>
        <v>Invalid Profit</v>
      </c>
      <c r="AA116" t="str">
        <f>IF(PC_NikeSales[[#This Row],[Profit_Status]]="Valid Profit","Include","Exclude")</f>
        <v>Exclude</v>
      </c>
    </row>
    <row r="117" spans="1:27">
      <c r="A117">
        <v>2115</v>
      </c>
      <c r="B117" t="s">
        <v>13</v>
      </c>
      <c r="C117" t="s">
        <v>20</v>
      </c>
      <c r="D117" t="s">
        <v>50</v>
      </c>
      <c r="E117" s="3">
        <v>6</v>
      </c>
      <c r="F117" t="str">
        <f t="shared" si="9"/>
        <v>Number</v>
      </c>
      <c r="G117" t="str">
        <f t="shared" si="10"/>
        <v>6</v>
      </c>
      <c r="H117" t="str">
        <f t="shared" si="11"/>
        <v>Yes</v>
      </c>
      <c r="I117">
        <v>2</v>
      </c>
      <c r="J117" t="str">
        <f>_xlfn.IFS(Units_Sold&lt;0,"Check Return/Refund",Units_Sold=" ",Invalid,Units_Sold=0,"Available",Units_Sold&gt;0,"Sold")</f>
        <v>Sold</v>
      </c>
      <c r="K117">
        <v>7607.45</v>
      </c>
      <c r="M117" t="str">
        <f t="shared" si="12"/>
        <v>Invalid</v>
      </c>
      <c r="N117" t="str">
        <f>IF(PC_NikeSales[[#This Row],[Discount_Verification]]="Valid","Include","Exclude")</f>
        <v>Exclude</v>
      </c>
      <c r="O117">
        <v>0</v>
      </c>
      <c r="P117">
        <f t="shared" si="13"/>
        <v>15214.9</v>
      </c>
      <c r="Q117" t="str">
        <f t="shared" si="14"/>
        <v>Valid Revenue</v>
      </c>
      <c r="R117" t="str">
        <f>IF(PC_NikeSales[[#This Row],[Rev_Verify]]="Valid Revenue","Include","Exclude")</f>
        <v>Include</v>
      </c>
      <c r="S117" s="1"/>
      <c r="T117" s="5" t="str">
        <f t="shared" si="15"/>
        <v>Missing Date</v>
      </c>
      <c r="U117" s="1" t="str">
        <f t="shared" si="16"/>
        <v>No</v>
      </c>
      <c r="V117" t="s">
        <v>17</v>
      </c>
      <c r="W117" t="s">
        <v>43</v>
      </c>
      <c r="X117" t="str">
        <f t="shared" si="17"/>
        <v>Kolkata</v>
      </c>
      <c r="Y117">
        <v>1969.03</v>
      </c>
      <c r="Z117" t="str">
        <f>IF(PC_NikeSales[[#This Row],[Profit]]&lt;0,"Loss Making Sales",IF(PC_NikeSales[[#This Row],[Profit]]=0,"No Recorded Profit",IF($Y115&gt;$P115,"Invalid Profit", "Valid Profit")))</f>
        <v>Valid Profit</v>
      </c>
      <c r="AA117" t="str">
        <f>IF(PC_NikeSales[[#This Row],[Profit_Status]]="Valid Profit","Include","Exclude")</f>
        <v>Include</v>
      </c>
    </row>
    <row r="118" spans="1:27">
      <c r="A118">
        <v>2116</v>
      </c>
      <c r="B118" t="s">
        <v>19</v>
      </c>
      <c r="C118" t="s">
        <v>41</v>
      </c>
      <c r="D118" t="s">
        <v>54</v>
      </c>
      <c r="F118" t="str">
        <f t="shared" si="9"/>
        <v>Missing</v>
      </c>
      <c r="G118" t="str">
        <f t="shared" si="10"/>
        <v>Unknown</v>
      </c>
      <c r="H118" t="str">
        <f t="shared" si="11"/>
        <v>No</v>
      </c>
      <c r="J118" t="str">
        <f>_xlfn.IFS(Units_Sold&lt;0,"Check Return/Refund",Units_Sold=" ",Invalid,Units_Sold=0,"Available",Units_Sold&gt;0,"Sold")</f>
        <v>Available</v>
      </c>
      <c r="K118">
        <v>4038.32</v>
      </c>
      <c r="L118">
        <v>1.1299999999999999</v>
      </c>
      <c r="M118" t="str">
        <f t="shared" si="12"/>
        <v>Invalid</v>
      </c>
      <c r="N118" t="str">
        <f>IF(PC_NikeSales[[#This Row],[Discount_Verification]]="Valid","Include","Exclude")</f>
        <v>Exclude</v>
      </c>
      <c r="O118">
        <v>0</v>
      </c>
      <c r="P118" t="str">
        <f t="shared" si="13"/>
        <v>Insufficient Data</v>
      </c>
      <c r="Q118" t="str">
        <f t="shared" si="14"/>
        <v>Missing Information</v>
      </c>
      <c r="R118" t="str">
        <f>IF(PC_NikeSales[[#This Row],[Rev_Verify]]="Valid Revenue","Include","Exclude")</f>
        <v>Exclude</v>
      </c>
      <c r="S118" s="1">
        <v>45531</v>
      </c>
      <c r="T118" s="5">
        <f t="shared" si="15"/>
        <v>45531</v>
      </c>
      <c r="U118" s="1" t="str">
        <f t="shared" si="16"/>
        <v>Yes</v>
      </c>
      <c r="V118" t="s">
        <v>17</v>
      </c>
      <c r="W118" t="s">
        <v>37</v>
      </c>
      <c r="X118" t="str">
        <f t="shared" si="17"/>
        <v>Hyderabad</v>
      </c>
      <c r="Y118">
        <v>2088.5500000000002</v>
      </c>
      <c r="Z118" t="str">
        <f>IF(PC_NikeSales[[#This Row],[Profit]]&lt;0,"Loss Making Sales",IF(PC_NikeSales[[#This Row],[Profit]]=0,"No Recorded Profit",IF($Y116&gt;$P116,"Invalid Profit", "Valid Profit")))</f>
        <v>Invalid Profit</v>
      </c>
      <c r="AA118" t="str">
        <f>IF(PC_NikeSales[[#This Row],[Profit_Status]]="Valid Profit","Include","Exclude")</f>
        <v>Exclude</v>
      </c>
    </row>
    <row r="119" spans="1:27">
      <c r="A119">
        <v>2117</v>
      </c>
      <c r="B119" t="s">
        <v>19</v>
      </c>
      <c r="C119" t="s">
        <v>14</v>
      </c>
      <c r="D119" t="s">
        <v>15</v>
      </c>
      <c r="E119" s="3" t="s">
        <v>28</v>
      </c>
      <c r="F119" t="str">
        <f t="shared" si="9"/>
        <v>Alphabet</v>
      </c>
      <c r="G119" t="str">
        <f t="shared" si="10"/>
        <v>L</v>
      </c>
      <c r="H119" t="str">
        <f t="shared" si="11"/>
        <v>Yes</v>
      </c>
      <c r="I119">
        <v>0</v>
      </c>
      <c r="J119" t="str">
        <f>_xlfn.IFS(Units_Sold&lt;0,"Check Return/Refund",Units_Sold=" ",Invalid,Units_Sold=0,"Available",Units_Sold&gt;0,"Sold")</f>
        <v>Available</v>
      </c>
      <c r="K119">
        <v>7645.96</v>
      </c>
      <c r="M119" t="str">
        <f t="shared" si="12"/>
        <v>Invalid</v>
      </c>
      <c r="N119" t="str">
        <f>IF(PC_NikeSales[[#This Row],[Discount_Verification]]="Valid","Include","Exclude")</f>
        <v>Exclude</v>
      </c>
      <c r="O119">
        <v>0</v>
      </c>
      <c r="P119">
        <f t="shared" si="13"/>
        <v>0</v>
      </c>
      <c r="Q119" t="str">
        <f t="shared" si="14"/>
        <v>No Recorded Revenue</v>
      </c>
      <c r="R119" t="str">
        <f>IF(PC_NikeSales[[#This Row],[Rev_Verify]]="Valid Revenue","Include","Exclude")</f>
        <v>Exclude</v>
      </c>
      <c r="S119" s="1">
        <v>45595</v>
      </c>
      <c r="T119" s="5">
        <f t="shared" si="15"/>
        <v>45595</v>
      </c>
      <c r="U119" s="1" t="str">
        <f t="shared" si="16"/>
        <v>Yes</v>
      </c>
      <c r="V119" t="s">
        <v>17</v>
      </c>
      <c r="W119" t="s">
        <v>29</v>
      </c>
      <c r="X119" t="str">
        <f t="shared" si="17"/>
        <v>Pune</v>
      </c>
      <c r="Y119">
        <v>2037.43</v>
      </c>
      <c r="Z119" t="str">
        <f>IF(PC_NikeSales[[#This Row],[Profit]]&lt;0,"Loss Making Sales",IF(PC_NikeSales[[#This Row],[Profit]]=0,"No Recorded Profit",IF(PC_NikeSales[[#This Row],[Profit]]&gt;PC_NikeSales[Rev_Recalc],"Invalid Profit", "Valid Profit")))</f>
        <v>Invalid Profit</v>
      </c>
      <c r="AA119" t="str">
        <f>IF(PC_NikeSales[[#This Row],[Profit_Status]]="Valid Profit","Include","Exclude")</f>
        <v>Exclude</v>
      </c>
    </row>
    <row r="120" spans="1:27">
      <c r="A120">
        <v>2118</v>
      </c>
      <c r="B120" t="s">
        <v>13</v>
      </c>
      <c r="C120" t="s">
        <v>41</v>
      </c>
      <c r="D120" t="s">
        <v>48</v>
      </c>
      <c r="E120" s="3" t="s">
        <v>32</v>
      </c>
      <c r="F120" t="str">
        <f t="shared" si="9"/>
        <v>Alphabet</v>
      </c>
      <c r="G120" t="str">
        <f t="shared" si="10"/>
        <v>XL</v>
      </c>
      <c r="H120" t="str">
        <f t="shared" si="11"/>
        <v>Yes</v>
      </c>
      <c r="I120">
        <v>2</v>
      </c>
      <c r="J120" t="str">
        <f>_xlfn.IFS(Units_Sold&lt;0,"Check Return/Refund",Units_Sold=" ",Invalid,Units_Sold=0,"Available",Units_Sold&gt;0,"Sold")</f>
        <v>Sold</v>
      </c>
      <c r="K120">
        <v>8426.5400000000009</v>
      </c>
      <c r="M120" t="str">
        <f t="shared" si="12"/>
        <v>Invalid</v>
      </c>
      <c r="N120" t="str">
        <f>IF(PC_NikeSales[[#This Row],[Discount_Verification]]="Valid","Include","Exclude")</f>
        <v>Exclude</v>
      </c>
      <c r="O120">
        <v>0</v>
      </c>
      <c r="P120">
        <f t="shared" si="13"/>
        <v>16853.080000000002</v>
      </c>
      <c r="Q120" t="str">
        <f t="shared" si="14"/>
        <v>Valid Revenue</v>
      </c>
      <c r="R120" t="str">
        <f>IF(PC_NikeSales[[#This Row],[Rev_Verify]]="Valid Revenue","Include","Exclude")</f>
        <v>Include</v>
      </c>
      <c r="S120" s="1">
        <v>45190</v>
      </c>
      <c r="T120" s="5">
        <f t="shared" si="15"/>
        <v>45190</v>
      </c>
      <c r="U120" s="1" t="str">
        <f t="shared" si="16"/>
        <v>Yes</v>
      </c>
      <c r="V120" t="s">
        <v>17</v>
      </c>
      <c r="W120" t="s">
        <v>37</v>
      </c>
      <c r="X120" t="str">
        <f t="shared" si="17"/>
        <v>Hyderabad</v>
      </c>
      <c r="Y120">
        <v>2696.85</v>
      </c>
      <c r="Z120" t="str">
        <f>IF(PC_NikeSales[[#This Row],[Profit]]&lt;0,"Loss Making Sales",IF(PC_NikeSales[[#This Row],[Profit]]=0,"No Recorded Profit",IF($Y118&gt;$P118,"Invalid Profit", "Valid Profit")))</f>
        <v>Valid Profit</v>
      </c>
      <c r="AA120" t="str">
        <f>IF(PC_NikeSales[[#This Row],[Profit_Status]]="Valid Profit","Include","Exclude")</f>
        <v>Include</v>
      </c>
    </row>
    <row r="121" spans="1:27">
      <c r="A121">
        <v>2119</v>
      </c>
      <c r="B121" t="s">
        <v>19</v>
      </c>
      <c r="C121" t="s">
        <v>14</v>
      </c>
      <c r="D121" t="s">
        <v>44</v>
      </c>
      <c r="E121" s="3">
        <v>11</v>
      </c>
      <c r="F121" t="str">
        <f t="shared" si="9"/>
        <v>Number</v>
      </c>
      <c r="G121" t="str">
        <f t="shared" si="10"/>
        <v>11</v>
      </c>
      <c r="H121" t="str">
        <f t="shared" si="11"/>
        <v>Yes</v>
      </c>
      <c r="I121">
        <v>-1</v>
      </c>
      <c r="J121" t="str">
        <f>_xlfn.IFS(Units_Sold&lt;0,"Check Return/Refund",Units_Sold=" ",Invalid,Units_Sold=0,"Available",Units_Sold&gt;0,"Sold")</f>
        <v>Check Return/Refund</v>
      </c>
      <c r="L121">
        <v>0.41</v>
      </c>
      <c r="M121" t="str">
        <f t="shared" si="12"/>
        <v>Valid</v>
      </c>
      <c r="N121" t="str">
        <f>IF(PC_NikeSales[[#This Row],[Discount_Verification]]="Valid","Include","Exclude")</f>
        <v>Include</v>
      </c>
      <c r="O121">
        <v>0</v>
      </c>
      <c r="P121" t="str">
        <f t="shared" si="13"/>
        <v>Insufficient Data</v>
      </c>
      <c r="Q121" t="str">
        <f t="shared" si="14"/>
        <v>Missing Information</v>
      </c>
      <c r="R121" t="str">
        <f>IF(PC_NikeSales[[#This Row],[Rev_Verify]]="Valid Revenue","Include","Exclude")</f>
        <v>Exclude</v>
      </c>
      <c r="S121" s="1">
        <v>45752</v>
      </c>
      <c r="T121" s="5">
        <f t="shared" si="15"/>
        <v>45752</v>
      </c>
      <c r="U121" s="1" t="str">
        <f t="shared" si="16"/>
        <v>Yes</v>
      </c>
      <c r="V121" t="s">
        <v>22</v>
      </c>
      <c r="W121" t="s">
        <v>43</v>
      </c>
      <c r="X121" t="str">
        <f t="shared" si="17"/>
        <v>Kolkata</v>
      </c>
      <c r="Y121">
        <v>2887.81</v>
      </c>
      <c r="Z121" t="str">
        <f>IF(PC_NikeSales[[#This Row],[Profit]]&lt;0,"Loss Making Sales",IF(PC_NikeSales[[#This Row],[Profit]]=0,"No Recorded Profit",IF($Y119&gt;$P119,"Invalid Profit", "Valid Profit")))</f>
        <v>Invalid Profit</v>
      </c>
      <c r="AA121" t="str">
        <f>IF(PC_NikeSales[[#This Row],[Profit_Status]]="Valid Profit","Include","Exclude")</f>
        <v>Exclude</v>
      </c>
    </row>
    <row r="122" spans="1:27">
      <c r="A122">
        <v>2120</v>
      </c>
      <c r="B122" t="s">
        <v>35</v>
      </c>
      <c r="C122" t="s">
        <v>20</v>
      </c>
      <c r="D122" t="s">
        <v>50</v>
      </c>
      <c r="E122" s="3">
        <v>12</v>
      </c>
      <c r="F122" t="str">
        <f t="shared" si="9"/>
        <v>Number</v>
      </c>
      <c r="G122" t="str">
        <f t="shared" si="10"/>
        <v>12</v>
      </c>
      <c r="H122" t="str">
        <f t="shared" si="11"/>
        <v>Yes</v>
      </c>
      <c r="J122" t="str">
        <f>_xlfn.IFS(Units_Sold&lt;0,"Check Return/Refund",Units_Sold=" ",Invalid,Units_Sold=0,"Available",Units_Sold&gt;0,"Sold")</f>
        <v>Available</v>
      </c>
      <c r="M122" t="str">
        <f t="shared" si="12"/>
        <v>Invalid</v>
      </c>
      <c r="N122" t="str">
        <f>IF(PC_NikeSales[[#This Row],[Discount_Verification]]="Valid","Include","Exclude")</f>
        <v>Exclude</v>
      </c>
      <c r="O122">
        <v>0</v>
      </c>
      <c r="P122" t="str">
        <f t="shared" si="13"/>
        <v>Insufficient Data</v>
      </c>
      <c r="Q122" t="str">
        <f t="shared" si="14"/>
        <v>Missing Information</v>
      </c>
      <c r="R122" t="str">
        <f>IF(PC_NikeSales[[#This Row],[Rev_Verify]]="Valid Revenue","Include","Exclude")</f>
        <v>Exclude</v>
      </c>
      <c r="S122" s="1">
        <v>45640</v>
      </c>
      <c r="T122" s="5">
        <f t="shared" si="15"/>
        <v>45640</v>
      </c>
      <c r="U122" s="1" t="str">
        <f t="shared" si="16"/>
        <v>Yes</v>
      </c>
      <c r="V122" t="s">
        <v>22</v>
      </c>
      <c r="W122" t="s">
        <v>29</v>
      </c>
      <c r="X122" t="str">
        <f t="shared" si="17"/>
        <v>Pune</v>
      </c>
      <c r="Y122">
        <v>-328</v>
      </c>
      <c r="Z122" t="str">
        <f>IF(PC_NikeSales[[#This Row],[Profit]]&lt;0,"Loss Making Sales",IF(PC_NikeSales[[#This Row],[Profit]]=0,"No Recorded Profit",IF(PC_NikeSales[[#This Row],[Profit]]&gt;PC_NikeSales[Rev_Recalc],"Invalid Profit", "Valid Profit")))</f>
        <v>Loss Making Sales</v>
      </c>
      <c r="AA122" t="str">
        <f>IF(PC_NikeSales[[#This Row],[Profit_Status]]="Valid Profit","Include","Exclude")</f>
        <v>Exclude</v>
      </c>
    </row>
    <row r="123" spans="1:27">
      <c r="A123">
        <v>2000</v>
      </c>
      <c r="B123" t="s">
        <v>13</v>
      </c>
      <c r="C123" t="s">
        <v>30</v>
      </c>
      <c r="D123" t="s">
        <v>31</v>
      </c>
      <c r="E123" s="3" t="s">
        <v>16</v>
      </c>
      <c r="F123" t="str">
        <f t="shared" si="9"/>
        <v>Alphabet</v>
      </c>
      <c r="G123" t="str">
        <f t="shared" si="10"/>
        <v>M</v>
      </c>
      <c r="H123" t="str">
        <f t="shared" si="11"/>
        <v>Yes</v>
      </c>
      <c r="I123">
        <v>-1</v>
      </c>
      <c r="J123" t="str">
        <f>_xlfn.IFS(Units_Sold&lt;0,"Check Return/Refund",Units_Sold=" ",Invalid,Units_Sold=0,"Available",Units_Sold&gt;0,"Sold")</f>
        <v>Check Return/Refund</v>
      </c>
      <c r="M123" t="str">
        <f t="shared" si="12"/>
        <v>Invalid</v>
      </c>
      <c r="N123" t="str">
        <f>IF(PC_NikeSales[[#This Row],[Discount_Verification]]="Valid","Include","Exclude")</f>
        <v>Exclude</v>
      </c>
      <c r="O123">
        <v>0</v>
      </c>
      <c r="P123" t="str">
        <f t="shared" si="13"/>
        <v>Insufficient Data</v>
      </c>
      <c r="Q123" t="str">
        <f t="shared" si="14"/>
        <v>Missing Information</v>
      </c>
      <c r="R123" t="str">
        <f>IF(PC_NikeSales[[#This Row],[Rev_Verify]]="Valid Revenue","Include","Exclude")</f>
        <v>Exclude</v>
      </c>
      <c r="S123" s="1">
        <v>45250</v>
      </c>
      <c r="T123" s="5">
        <f t="shared" si="15"/>
        <v>45250</v>
      </c>
      <c r="U123" s="1" t="str">
        <f t="shared" si="16"/>
        <v>Yes</v>
      </c>
      <c r="V123" t="s">
        <v>22</v>
      </c>
      <c r="W123" t="s">
        <v>43</v>
      </c>
      <c r="X123" t="str">
        <f t="shared" si="17"/>
        <v>Kolkata</v>
      </c>
      <c r="Y123">
        <v>929.75</v>
      </c>
      <c r="Z123" t="str">
        <f>IF(PC_NikeSales[[#This Row],[Profit]]&lt;0,"Loss Making Sales",IF(PC_NikeSales[[#This Row],[Profit]]=0,"No Recorded Profit",IF($Y121&gt;$P121,"Invalid Profit", "Valid Profit")))</f>
        <v>Valid Profit</v>
      </c>
      <c r="AA123" t="str">
        <f>IF(PC_NikeSales[[#This Row],[Profit_Status]]="Valid Profit","Include","Exclude")</f>
        <v>Include</v>
      </c>
    </row>
    <row r="124" spans="1:27">
      <c r="A124">
        <v>2122</v>
      </c>
      <c r="B124" t="s">
        <v>13</v>
      </c>
      <c r="C124" t="s">
        <v>20</v>
      </c>
      <c r="D124" t="s">
        <v>38</v>
      </c>
      <c r="F124" t="str">
        <f t="shared" si="9"/>
        <v>Missing</v>
      </c>
      <c r="G124" t="str">
        <f t="shared" si="10"/>
        <v>Unknown</v>
      </c>
      <c r="H124" t="str">
        <f t="shared" si="11"/>
        <v>No</v>
      </c>
      <c r="I124">
        <v>0</v>
      </c>
      <c r="J124" t="str">
        <f>_xlfn.IFS(Units_Sold&lt;0,"Check Return/Refund",Units_Sold=" ",Invalid,Units_Sold=0,"Available",Units_Sold&gt;0,"Sold")</f>
        <v>Available</v>
      </c>
      <c r="M124" t="str">
        <f t="shared" si="12"/>
        <v>Invalid</v>
      </c>
      <c r="N124" t="str">
        <f>IF(PC_NikeSales[[#This Row],[Discount_Verification]]="Valid","Include","Exclude")</f>
        <v>Exclude</v>
      </c>
      <c r="O124">
        <v>0</v>
      </c>
      <c r="P124" t="str">
        <f t="shared" si="13"/>
        <v>Insufficient Data</v>
      </c>
      <c r="Q124" t="str">
        <f t="shared" si="14"/>
        <v>Missing Information</v>
      </c>
      <c r="R124" t="str">
        <f>IF(PC_NikeSales[[#This Row],[Rev_Verify]]="Valid Revenue","Include","Exclude")</f>
        <v>Exclude</v>
      </c>
      <c r="S124" s="1"/>
      <c r="T124" s="5" t="str">
        <f t="shared" si="15"/>
        <v>Missing Date</v>
      </c>
      <c r="U124" s="1" t="str">
        <f t="shared" si="16"/>
        <v>No</v>
      </c>
      <c r="V124" t="s">
        <v>22</v>
      </c>
      <c r="W124" t="s">
        <v>18</v>
      </c>
      <c r="X124" t="str">
        <f t="shared" si="17"/>
        <v>Bengaluru</v>
      </c>
      <c r="Y124">
        <v>1078.48</v>
      </c>
      <c r="Z124" t="str">
        <f>IF(PC_NikeSales[[#This Row],[Profit]]&lt;0,"Loss Making Sales",IF(PC_NikeSales[[#This Row],[Profit]]=0,"No Recorded Profit",IF($Y122&gt;$P122,"Invalid Profit", "Valid Profit")))</f>
        <v>Valid Profit</v>
      </c>
      <c r="AA124" t="str">
        <f>IF(PC_NikeSales[[#This Row],[Profit_Status]]="Valid Profit","Include","Exclude")</f>
        <v>Include</v>
      </c>
    </row>
    <row r="125" spans="1:27">
      <c r="A125">
        <v>2123</v>
      </c>
      <c r="B125" t="s">
        <v>35</v>
      </c>
      <c r="C125" t="s">
        <v>30</v>
      </c>
      <c r="D125" t="s">
        <v>45</v>
      </c>
      <c r="E125" s="3" t="s">
        <v>28</v>
      </c>
      <c r="F125" t="str">
        <f t="shared" si="9"/>
        <v>Alphabet</v>
      </c>
      <c r="G125" t="str">
        <f t="shared" si="10"/>
        <v>L</v>
      </c>
      <c r="H125" t="str">
        <f t="shared" si="11"/>
        <v>Yes</v>
      </c>
      <c r="J125" t="str">
        <f>_xlfn.IFS(Units_Sold&lt;0,"Check Return/Refund",Units_Sold=" ",Invalid,Units_Sold=0,"Available",Units_Sold&gt;0,"Sold")</f>
        <v>Available</v>
      </c>
      <c r="M125" t="str">
        <f t="shared" si="12"/>
        <v>Invalid</v>
      </c>
      <c r="N125" t="str">
        <f>IF(PC_NikeSales[[#This Row],[Discount_Verification]]="Valid","Include","Exclude")</f>
        <v>Exclude</v>
      </c>
      <c r="O125">
        <v>0</v>
      </c>
      <c r="P125" t="str">
        <f t="shared" si="13"/>
        <v>Insufficient Data</v>
      </c>
      <c r="Q125" t="str">
        <f t="shared" si="14"/>
        <v>Missing Information</v>
      </c>
      <c r="R125" t="str">
        <f>IF(PC_NikeSales[[#This Row],[Rev_Verify]]="Valid Revenue","Include","Exclude")</f>
        <v>Exclude</v>
      </c>
      <c r="S125" s="1">
        <v>45550</v>
      </c>
      <c r="T125" s="5">
        <f t="shared" si="15"/>
        <v>45550</v>
      </c>
      <c r="U125" s="1" t="str">
        <f t="shared" si="16"/>
        <v>Yes</v>
      </c>
      <c r="V125" t="s">
        <v>22</v>
      </c>
      <c r="W125" t="s">
        <v>37</v>
      </c>
      <c r="X125" t="str">
        <f t="shared" si="17"/>
        <v>Hyderabad</v>
      </c>
      <c r="Y125">
        <v>2195.52</v>
      </c>
      <c r="Z125" t="str">
        <f>IF(PC_NikeSales[[#This Row],[Profit]]&lt;0,"Loss Making Sales",IF(PC_NikeSales[[#This Row],[Profit]]=0,"No Recorded Profit",IF($Y123&gt;$P123,"Invalid Profit", "Valid Profit")))</f>
        <v>Valid Profit</v>
      </c>
      <c r="AA125" t="str">
        <f>IF(PC_NikeSales[[#This Row],[Profit_Status]]="Valid Profit","Include","Exclude")</f>
        <v>Include</v>
      </c>
    </row>
    <row r="126" spans="1:27">
      <c r="A126">
        <v>2124</v>
      </c>
      <c r="B126" t="s">
        <v>13</v>
      </c>
      <c r="C126" t="s">
        <v>41</v>
      </c>
      <c r="D126" t="s">
        <v>47</v>
      </c>
      <c r="E126" s="3" t="s">
        <v>28</v>
      </c>
      <c r="F126" t="str">
        <f t="shared" si="9"/>
        <v>Alphabet</v>
      </c>
      <c r="G126" t="str">
        <f t="shared" si="10"/>
        <v>L</v>
      </c>
      <c r="H126" t="str">
        <f t="shared" si="11"/>
        <v>Yes</v>
      </c>
      <c r="J126" t="str">
        <f>_xlfn.IFS(Units_Sold&lt;0,"Check Return/Refund",Units_Sold=" ",Invalid,Units_Sold=0,"Available",Units_Sold&gt;0,"Sold")</f>
        <v>Available</v>
      </c>
      <c r="K126">
        <v>6436.11</v>
      </c>
      <c r="L126">
        <v>1.24</v>
      </c>
      <c r="M126" t="str">
        <f t="shared" si="12"/>
        <v>Invalid</v>
      </c>
      <c r="N126" t="str">
        <f>IF(PC_NikeSales[[#This Row],[Discount_Verification]]="Valid","Include","Exclude")</f>
        <v>Exclude</v>
      </c>
      <c r="O126">
        <v>0</v>
      </c>
      <c r="P126" t="str">
        <f t="shared" si="13"/>
        <v>Insufficient Data</v>
      </c>
      <c r="Q126" t="str">
        <f t="shared" si="14"/>
        <v>Missing Information</v>
      </c>
      <c r="R126" t="str">
        <f>IF(PC_NikeSales[[#This Row],[Rev_Verify]]="Valid Revenue","Include","Exclude")</f>
        <v>Exclude</v>
      </c>
      <c r="S126" s="1">
        <v>45842</v>
      </c>
      <c r="T126" s="5">
        <f t="shared" si="15"/>
        <v>45842</v>
      </c>
      <c r="U126" s="1" t="str">
        <f t="shared" si="16"/>
        <v>Yes</v>
      </c>
      <c r="V126" t="s">
        <v>17</v>
      </c>
      <c r="W126" t="s">
        <v>43</v>
      </c>
      <c r="X126" t="str">
        <f t="shared" si="17"/>
        <v>Kolkata</v>
      </c>
      <c r="Y126">
        <v>432.04</v>
      </c>
      <c r="Z126" t="str">
        <f>IF(PC_NikeSales[[#This Row],[Profit]]&lt;0,"Loss Making Sales",IF(PC_NikeSales[[#This Row],[Profit]]=0,"No Recorded Profit",IF($Y124&gt;$P124,"Invalid Profit", "Valid Profit")))</f>
        <v>Valid Profit</v>
      </c>
      <c r="AA126" t="str">
        <f>IF(PC_NikeSales[[#This Row],[Profit_Status]]="Valid Profit","Include","Exclude")</f>
        <v>Include</v>
      </c>
    </row>
    <row r="127" spans="1:27">
      <c r="A127">
        <v>2125</v>
      </c>
      <c r="B127" t="s">
        <v>19</v>
      </c>
      <c r="C127" t="s">
        <v>20</v>
      </c>
      <c r="D127" t="s">
        <v>21</v>
      </c>
      <c r="E127" s="3" t="s">
        <v>16</v>
      </c>
      <c r="F127" t="str">
        <f t="shared" si="9"/>
        <v>Alphabet</v>
      </c>
      <c r="G127" t="str">
        <f t="shared" si="10"/>
        <v>M</v>
      </c>
      <c r="H127" t="str">
        <f t="shared" si="11"/>
        <v>Yes</v>
      </c>
      <c r="J127" t="str">
        <f>_xlfn.IFS(Units_Sold&lt;0,"Check Return/Refund",Units_Sold=" ",Invalid,Units_Sold=0,"Available",Units_Sold&gt;0,"Sold")</f>
        <v>Available</v>
      </c>
      <c r="M127" t="str">
        <f t="shared" si="12"/>
        <v>Invalid</v>
      </c>
      <c r="N127" t="str">
        <f>IF(PC_NikeSales[[#This Row],[Discount_Verification]]="Valid","Include","Exclude")</f>
        <v>Exclude</v>
      </c>
      <c r="O127">
        <v>0</v>
      </c>
      <c r="P127" t="str">
        <f t="shared" si="13"/>
        <v>Insufficient Data</v>
      </c>
      <c r="Q127" t="str">
        <f t="shared" si="14"/>
        <v>Missing Information</v>
      </c>
      <c r="R127" t="str">
        <f>IF(PC_NikeSales[[#This Row],[Rev_Verify]]="Valid Revenue","Include","Exclude")</f>
        <v>Exclude</v>
      </c>
      <c r="S127" s="1">
        <v>45636</v>
      </c>
      <c r="T127" s="5">
        <f t="shared" si="15"/>
        <v>45636</v>
      </c>
      <c r="U127" s="1" t="str">
        <f t="shared" si="16"/>
        <v>Yes</v>
      </c>
      <c r="V127" t="s">
        <v>22</v>
      </c>
      <c r="W127" t="s">
        <v>37</v>
      </c>
      <c r="X127" t="str">
        <f t="shared" si="17"/>
        <v>Hyderabad</v>
      </c>
      <c r="Y127">
        <v>1051.22</v>
      </c>
      <c r="Z127" t="str">
        <f>IF(PC_NikeSales[[#This Row],[Profit]]&lt;0,"Loss Making Sales",IF(PC_NikeSales[[#This Row],[Profit]]=0,"No Recorded Profit",IF($Y125&gt;$P125,"Invalid Profit", "Valid Profit")))</f>
        <v>Valid Profit</v>
      </c>
      <c r="AA127" t="str">
        <f>IF(PC_NikeSales[[#This Row],[Profit_Status]]="Valid Profit","Include","Exclude")</f>
        <v>Include</v>
      </c>
    </row>
    <row r="128" spans="1:27">
      <c r="A128">
        <v>2126</v>
      </c>
      <c r="B128" t="s">
        <v>13</v>
      </c>
      <c r="C128" t="s">
        <v>30</v>
      </c>
      <c r="D128" t="s">
        <v>51</v>
      </c>
      <c r="E128" s="3" t="s">
        <v>28</v>
      </c>
      <c r="F128" t="str">
        <f t="shared" si="9"/>
        <v>Alphabet</v>
      </c>
      <c r="G128" t="str">
        <f t="shared" si="10"/>
        <v>L</v>
      </c>
      <c r="H128" t="str">
        <f t="shared" si="11"/>
        <v>Yes</v>
      </c>
      <c r="I128">
        <v>-1</v>
      </c>
      <c r="J128" t="str">
        <f>_xlfn.IFS(Units_Sold&lt;0,"Check Return/Refund",Units_Sold=" ",Invalid,Units_Sold=0,"Available",Units_Sold&gt;0,"Sold")</f>
        <v>Check Return/Refund</v>
      </c>
      <c r="K128">
        <v>5399.58</v>
      </c>
      <c r="M128" t="str">
        <f t="shared" si="12"/>
        <v>Invalid</v>
      </c>
      <c r="N128" t="str">
        <f>IF(PC_NikeSales[[#This Row],[Discount_Verification]]="Valid","Include","Exclude")</f>
        <v>Exclude</v>
      </c>
      <c r="O128">
        <v>0</v>
      </c>
      <c r="P128">
        <f t="shared" si="13"/>
        <v>-5399.58</v>
      </c>
      <c r="Q128" t="str">
        <f t="shared" si="14"/>
        <v>Negative Revenue</v>
      </c>
      <c r="R128" t="str">
        <f>IF(PC_NikeSales[[#This Row],[Rev_Verify]]="Valid Revenue","Include","Exclude")</f>
        <v>Exclude</v>
      </c>
      <c r="S128" s="1">
        <v>45640</v>
      </c>
      <c r="T128" s="5">
        <f t="shared" si="15"/>
        <v>45640</v>
      </c>
      <c r="U128" s="1" t="str">
        <f t="shared" si="16"/>
        <v>Yes</v>
      </c>
      <c r="V128" t="s">
        <v>22</v>
      </c>
      <c r="W128" t="s">
        <v>29</v>
      </c>
      <c r="X128" t="str">
        <f t="shared" si="17"/>
        <v>Pune</v>
      </c>
      <c r="Y128">
        <v>2508.34</v>
      </c>
      <c r="Z128" t="str">
        <f>IF(PC_NikeSales[[#This Row],[Profit]]&lt;0,"Loss Making Sales",IF(PC_NikeSales[[#This Row],[Profit]]=0,"No Recorded Profit",IF(PC_NikeSales[[#This Row],[Profit]]&gt;PC_NikeSales[Rev_Recalc],"Invalid Profit", "Valid Profit")))</f>
        <v>Invalid Profit</v>
      </c>
      <c r="AA128" t="str">
        <f>IF(PC_NikeSales[[#This Row],[Profit_Status]]="Valid Profit","Include","Exclude")</f>
        <v>Exclude</v>
      </c>
    </row>
    <row r="129" spans="1:27">
      <c r="A129">
        <v>2127</v>
      </c>
      <c r="B129" t="s">
        <v>35</v>
      </c>
      <c r="C129" t="s">
        <v>14</v>
      </c>
      <c r="D129" t="s">
        <v>44</v>
      </c>
      <c r="E129" s="3" t="s">
        <v>28</v>
      </c>
      <c r="F129" t="str">
        <f t="shared" si="9"/>
        <v>Alphabet</v>
      </c>
      <c r="G129" t="str">
        <f t="shared" si="10"/>
        <v>L</v>
      </c>
      <c r="H129" t="str">
        <f t="shared" si="11"/>
        <v>Yes</v>
      </c>
      <c r="I129">
        <v>-1</v>
      </c>
      <c r="J129" t="str">
        <f>_xlfn.IFS(Units_Sold&lt;0,"Check Return/Refund",Units_Sold=" ",Invalid,Units_Sold=0,"Available",Units_Sold&gt;0,"Sold")</f>
        <v>Check Return/Refund</v>
      </c>
      <c r="K129">
        <v>4020.5</v>
      </c>
      <c r="M129" t="str">
        <f t="shared" si="12"/>
        <v>Invalid</v>
      </c>
      <c r="N129" t="str">
        <f>IF(PC_NikeSales[[#This Row],[Discount_Verification]]="Valid","Include","Exclude")</f>
        <v>Exclude</v>
      </c>
      <c r="O129">
        <v>0</v>
      </c>
      <c r="P129">
        <f t="shared" si="13"/>
        <v>-4020.5</v>
      </c>
      <c r="Q129" t="str">
        <f t="shared" si="14"/>
        <v>Negative Revenue</v>
      </c>
      <c r="R129" t="str">
        <f>IF(PC_NikeSales[[#This Row],[Rev_Verify]]="Valid Revenue","Include","Exclude")</f>
        <v>Exclude</v>
      </c>
      <c r="S129" s="1">
        <v>45157</v>
      </c>
      <c r="T129" s="5">
        <f t="shared" si="15"/>
        <v>45157</v>
      </c>
      <c r="U129" s="1" t="str">
        <f t="shared" si="16"/>
        <v>Yes</v>
      </c>
      <c r="V129" t="s">
        <v>17</v>
      </c>
      <c r="W129" t="s">
        <v>25</v>
      </c>
      <c r="X129" t="str">
        <f t="shared" si="17"/>
        <v>Mumbai</v>
      </c>
      <c r="Y129">
        <v>3718.37</v>
      </c>
      <c r="Z129" t="str">
        <f>IF(PC_NikeSales[[#This Row],[Profit]]&lt;0,"Loss Making Sales",IF(PC_NikeSales[[#This Row],[Profit]]=0,"No Recorded Profit",IF(PC_NikeSales[[#This Row],[Profit]]&gt;PC_NikeSales[Rev_Recalc],"Invalid Profit", "Valid Profit")))</f>
        <v>Invalid Profit</v>
      </c>
      <c r="AA129" t="str">
        <f>IF(PC_NikeSales[[#This Row],[Profit_Status]]="Valid Profit","Include","Exclude")</f>
        <v>Exclude</v>
      </c>
    </row>
    <row r="130" spans="1:27">
      <c r="A130">
        <v>2128</v>
      </c>
      <c r="B130" t="s">
        <v>19</v>
      </c>
      <c r="C130" t="s">
        <v>41</v>
      </c>
      <c r="D130" t="s">
        <v>54</v>
      </c>
      <c r="E130" s="3" t="s">
        <v>28</v>
      </c>
      <c r="F130" t="str">
        <f t="shared" ref="F130:F193" si="18">_xlfn.IFS(ISBLANK(Size),"Missing",ISNUMBER(Size),"Number",ISTEXT(Size),"Alphabet")</f>
        <v>Alphabet</v>
      </c>
      <c r="G130" t="str">
        <f t="shared" ref="G130:G193" si="19">IF(Size_Type ="Missing","Unknown",TRIM(Size))</f>
        <v>L</v>
      </c>
      <c r="H130" t="str">
        <f t="shared" ref="H130:H193" si="20">IF(Size_Verification="Unknown","No","Yes")</f>
        <v>Yes</v>
      </c>
      <c r="J130" t="str">
        <f>_xlfn.IFS(Units_Sold&lt;0,"Check Return/Refund",Units_Sold=" ",Invalid,Units_Sold=0,"Available",Units_Sold&gt;0,"Sold")</f>
        <v>Available</v>
      </c>
      <c r="K130">
        <v>8750.7099999999991</v>
      </c>
      <c r="M130" t="str">
        <f t="shared" ref="M130:M193" si="21">IF(OR(Discount_Applied="",Discount_Applied&gt;1,Discount_Applied&lt;0),"Invalid","Valid")</f>
        <v>Invalid</v>
      </c>
      <c r="N130" t="str">
        <f>IF(PC_NikeSales[[#This Row],[Discount_Verification]]="Valid","Include","Exclude")</f>
        <v>Exclude</v>
      </c>
      <c r="O130">
        <v>0</v>
      </c>
      <c r="P130" t="str">
        <f t="shared" ref="P130:P193" si="22">IF(AND(Units_Sold&lt;&gt;"",MRP&lt;&gt;"",Discount_Applied&lt;1),Units_Sold*MRP*(1-Discount_Applied),"Insufficient Data")</f>
        <v>Insufficient Data</v>
      </c>
      <c r="Q130" t="str">
        <f t="shared" ref="Q130:Q193" si="23">_xlfn.IFS(Rev_Recalc="Insufficient Data","Missing Information",Rev_Recalc&lt;0,"Negative Revenue",Rev_Recalc=0,"No Recorded Revenue",Rev_Recalc&gt;0,"Valid Revenue")</f>
        <v>Missing Information</v>
      </c>
      <c r="R130" t="str">
        <f>IF(PC_NikeSales[[#This Row],[Rev_Verify]]="Valid Revenue","Include","Exclude")</f>
        <v>Exclude</v>
      </c>
      <c r="S130" s="1"/>
      <c r="T130" s="5" t="str">
        <f t="shared" ref="T130:T193" si="24">IF(ISBLANK(Order_Date),"Missing Date",Order_Date)</f>
        <v>Missing Date</v>
      </c>
      <c r="U130" s="1" t="str">
        <f t="shared" ref="U130:U193" si="25">IF(ISBLANK(Order_Date),"No","Yes")</f>
        <v>No</v>
      </c>
      <c r="V130" t="s">
        <v>22</v>
      </c>
      <c r="W130" t="s">
        <v>36</v>
      </c>
      <c r="X130" t="str">
        <f t="shared" ref="X130:X193" si="26">PROPER(Region)</f>
        <v>Bangalore</v>
      </c>
      <c r="Y130">
        <v>1411.29</v>
      </c>
      <c r="Z130" t="str">
        <f>IF(PC_NikeSales[[#This Row],[Profit]]&lt;0,"Loss Making Sales",IF(PC_NikeSales[[#This Row],[Profit]]=0,"No Recorded Profit",IF($Y128&gt;$P128,"Invalid Profit", "Valid Profit")))</f>
        <v>Invalid Profit</v>
      </c>
      <c r="AA130" t="str">
        <f>IF(PC_NikeSales[[#This Row],[Profit_Status]]="Valid Profit","Include","Exclude")</f>
        <v>Exclude</v>
      </c>
    </row>
    <row r="131" spans="1:27">
      <c r="A131">
        <v>2129</v>
      </c>
      <c r="B131" t="s">
        <v>35</v>
      </c>
      <c r="C131" t="s">
        <v>41</v>
      </c>
      <c r="D131" t="s">
        <v>48</v>
      </c>
      <c r="E131" s="3">
        <v>9</v>
      </c>
      <c r="F131" t="str">
        <f t="shared" si="18"/>
        <v>Number</v>
      </c>
      <c r="G131" t="str">
        <f t="shared" si="19"/>
        <v>9</v>
      </c>
      <c r="H131" t="str">
        <f t="shared" si="20"/>
        <v>Yes</v>
      </c>
      <c r="J131" t="str">
        <f>_xlfn.IFS(Units_Sold&lt;0,"Check Return/Refund",Units_Sold=" ",Invalid,Units_Sold=0,"Available",Units_Sold&gt;0,"Sold")</f>
        <v>Available</v>
      </c>
      <c r="M131" t="str">
        <f t="shared" si="21"/>
        <v>Invalid</v>
      </c>
      <c r="N131" t="str">
        <f>IF(PC_NikeSales[[#This Row],[Discount_Verification]]="Valid","Include","Exclude")</f>
        <v>Exclude</v>
      </c>
      <c r="O131">
        <v>0</v>
      </c>
      <c r="P131" t="str">
        <f t="shared" si="22"/>
        <v>Insufficient Data</v>
      </c>
      <c r="Q131" t="str">
        <f t="shared" si="23"/>
        <v>Missing Information</v>
      </c>
      <c r="R131" t="str">
        <f>IF(PC_NikeSales[[#This Row],[Rev_Verify]]="Valid Revenue","Include","Exclude")</f>
        <v>Exclude</v>
      </c>
      <c r="S131" s="1"/>
      <c r="T131" s="5" t="str">
        <f t="shared" si="24"/>
        <v>Missing Date</v>
      </c>
      <c r="U131" s="1" t="str">
        <f t="shared" si="25"/>
        <v>No</v>
      </c>
      <c r="V131" t="s">
        <v>22</v>
      </c>
      <c r="W131" t="s">
        <v>33</v>
      </c>
      <c r="X131" t="str">
        <f t="shared" si="26"/>
        <v>Delhi</v>
      </c>
      <c r="Y131">
        <v>841.4</v>
      </c>
      <c r="Z131" t="str">
        <f>IF(PC_NikeSales[[#This Row],[Profit]]&lt;0,"Loss Making Sales",IF(PC_NikeSales[[#This Row],[Profit]]=0,"No Recorded Profit",IF($Y129&gt;$P129,"Invalid Profit", "Valid Profit")))</f>
        <v>Invalid Profit</v>
      </c>
      <c r="AA131" t="str">
        <f>IF(PC_NikeSales[[#This Row],[Profit_Status]]="Valid Profit","Include","Exclude")</f>
        <v>Exclude</v>
      </c>
    </row>
    <row r="132" spans="1:27">
      <c r="A132">
        <v>2130</v>
      </c>
      <c r="B132" t="s">
        <v>35</v>
      </c>
      <c r="C132" t="s">
        <v>20</v>
      </c>
      <c r="D132" t="s">
        <v>24</v>
      </c>
      <c r="E132" s="3">
        <v>10</v>
      </c>
      <c r="F132" t="str">
        <f t="shared" si="18"/>
        <v>Number</v>
      </c>
      <c r="G132" t="str">
        <f t="shared" si="19"/>
        <v>10</v>
      </c>
      <c r="H132" t="str">
        <f t="shared" si="20"/>
        <v>Yes</v>
      </c>
      <c r="I132">
        <v>3</v>
      </c>
      <c r="J132" t="str">
        <f>_xlfn.IFS(Units_Sold&lt;0,"Check Return/Refund",Units_Sold=" ",Invalid,Units_Sold=0,"Available",Units_Sold&gt;0,"Sold")</f>
        <v>Sold</v>
      </c>
      <c r="L132">
        <v>0.24</v>
      </c>
      <c r="M132" t="str">
        <f t="shared" si="21"/>
        <v>Valid</v>
      </c>
      <c r="N132" t="str">
        <f>IF(PC_NikeSales[[#This Row],[Discount_Verification]]="Valid","Include","Exclude")</f>
        <v>Include</v>
      </c>
      <c r="O132">
        <v>0</v>
      </c>
      <c r="P132" t="str">
        <f t="shared" si="22"/>
        <v>Insufficient Data</v>
      </c>
      <c r="Q132" t="str">
        <f t="shared" si="23"/>
        <v>Missing Information</v>
      </c>
      <c r="R132" t="str">
        <f>IF(PC_NikeSales[[#This Row],[Rev_Verify]]="Valid Revenue","Include","Exclude")</f>
        <v>Exclude</v>
      </c>
      <c r="S132" s="1">
        <v>45549</v>
      </c>
      <c r="T132" s="5">
        <f t="shared" si="24"/>
        <v>45549</v>
      </c>
      <c r="U132" s="1" t="str">
        <f t="shared" si="25"/>
        <v>Yes</v>
      </c>
      <c r="V132" t="s">
        <v>17</v>
      </c>
      <c r="W132" t="s">
        <v>18</v>
      </c>
      <c r="X132" t="str">
        <f t="shared" si="26"/>
        <v>Bengaluru</v>
      </c>
      <c r="Y132">
        <v>2962.75</v>
      </c>
      <c r="Z132" t="str">
        <f>IF(PC_NikeSales[[#This Row],[Profit]]&lt;0,"Loss Making Sales",IF(PC_NikeSales[[#This Row],[Profit]]=0,"No Recorded Profit",IF($Y130&gt;$P130,"Invalid Profit", "Valid Profit")))</f>
        <v>Valid Profit</v>
      </c>
      <c r="AA132" t="str">
        <f>IF(PC_NikeSales[[#This Row],[Profit_Status]]="Valid Profit","Include","Exclude")</f>
        <v>Include</v>
      </c>
    </row>
    <row r="133" spans="1:27">
      <c r="A133">
        <v>2131</v>
      </c>
      <c r="B133" t="s">
        <v>13</v>
      </c>
      <c r="C133" t="s">
        <v>30</v>
      </c>
      <c r="D133" t="s">
        <v>46</v>
      </c>
      <c r="E133" s="3" t="s">
        <v>32</v>
      </c>
      <c r="F133" t="str">
        <f t="shared" si="18"/>
        <v>Alphabet</v>
      </c>
      <c r="G133" t="str">
        <f t="shared" si="19"/>
        <v>XL</v>
      </c>
      <c r="H133" t="str">
        <f t="shared" si="20"/>
        <v>Yes</v>
      </c>
      <c r="J133" t="str">
        <f>_xlfn.IFS(Units_Sold&lt;0,"Check Return/Refund",Units_Sold=" ",Invalid,Units_Sold=0,"Available",Units_Sold&gt;0,"Sold")</f>
        <v>Available</v>
      </c>
      <c r="K133">
        <v>5561.82</v>
      </c>
      <c r="M133" t="str">
        <f t="shared" si="21"/>
        <v>Invalid</v>
      </c>
      <c r="N133" t="str">
        <f>IF(PC_NikeSales[[#This Row],[Discount_Verification]]="Valid","Include","Exclude")</f>
        <v>Exclude</v>
      </c>
      <c r="O133">
        <v>0</v>
      </c>
      <c r="P133" t="str">
        <f t="shared" si="22"/>
        <v>Insufficient Data</v>
      </c>
      <c r="Q133" t="str">
        <f t="shared" si="23"/>
        <v>Missing Information</v>
      </c>
      <c r="R133" t="str">
        <f>IF(PC_NikeSales[[#This Row],[Rev_Verify]]="Valid Revenue","Include","Exclude")</f>
        <v>Exclude</v>
      </c>
      <c r="S133" s="1"/>
      <c r="T133" s="5" t="str">
        <f t="shared" si="24"/>
        <v>Missing Date</v>
      </c>
      <c r="U133" s="1" t="str">
        <f t="shared" si="25"/>
        <v>No</v>
      </c>
      <c r="V133" t="s">
        <v>22</v>
      </c>
      <c r="W133" t="s">
        <v>25</v>
      </c>
      <c r="X133" t="str">
        <f t="shared" si="26"/>
        <v>Mumbai</v>
      </c>
      <c r="Y133">
        <v>2227.48</v>
      </c>
      <c r="Z133" t="str">
        <f>IF(PC_NikeSales[[#This Row],[Profit]]&lt;0,"Loss Making Sales",IF(PC_NikeSales[[#This Row],[Profit]]=0,"No Recorded Profit",IF($Y131&gt;$P131,"Invalid Profit", "Valid Profit")))</f>
        <v>Valid Profit</v>
      </c>
      <c r="AA133" t="str">
        <f>IF(PC_NikeSales[[#This Row],[Profit_Status]]="Valid Profit","Include","Exclude")</f>
        <v>Include</v>
      </c>
    </row>
    <row r="134" spans="1:27">
      <c r="A134">
        <v>2132</v>
      </c>
      <c r="B134" t="s">
        <v>35</v>
      </c>
      <c r="C134" t="s">
        <v>30</v>
      </c>
      <c r="D134" t="s">
        <v>46</v>
      </c>
      <c r="E134" s="3" t="s">
        <v>28</v>
      </c>
      <c r="F134" t="str">
        <f t="shared" si="18"/>
        <v>Alphabet</v>
      </c>
      <c r="G134" t="str">
        <f t="shared" si="19"/>
        <v>L</v>
      </c>
      <c r="H134" t="str">
        <f t="shared" si="20"/>
        <v>Yes</v>
      </c>
      <c r="I134">
        <v>2</v>
      </c>
      <c r="J134" t="str">
        <f>_xlfn.IFS(Units_Sold&lt;0,"Check Return/Refund",Units_Sold=" ",Invalid,Units_Sold=0,"Available",Units_Sold&gt;0,"Sold")</f>
        <v>Sold</v>
      </c>
      <c r="M134" t="str">
        <f t="shared" si="21"/>
        <v>Invalid</v>
      </c>
      <c r="N134" t="str">
        <f>IF(PC_NikeSales[[#This Row],[Discount_Verification]]="Valid","Include","Exclude")</f>
        <v>Exclude</v>
      </c>
      <c r="O134">
        <v>0</v>
      </c>
      <c r="P134" t="str">
        <f t="shared" si="22"/>
        <v>Insufficient Data</v>
      </c>
      <c r="Q134" t="str">
        <f t="shared" si="23"/>
        <v>Missing Information</v>
      </c>
      <c r="R134" t="str">
        <f>IF(PC_NikeSales[[#This Row],[Rev_Verify]]="Valid Revenue","Include","Exclude")</f>
        <v>Exclude</v>
      </c>
      <c r="S134" s="1"/>
      <c r="T134" s="5" t="str">
        <f t="shared" si="24"/>
        <v>Missing Date</v>
      </c>
      <c r="U134" s="1" t="str">
        <f t="shared" si="25"/>
        <v>No</v>
      </c>
      <c r="V134" t="s">
        <v>17</v>
      </c>
      <c r="W134" t="s">
        <v>33</v>
      </c>
      <c r="X134" t="str">
        <f t="shared" si="26"/>
        <v>Delhi</v>
      </c>
      <c r="Y134">
        <v>3882.22</v>
      </c>
      <c r="Z134" t="str">
        <f>IF(PC_NikeSales[[#This Row],[Profit]]&lt;0,"Loss Making Sales",IF(PC_NikeSales[[#This Row],[Profit]]=0,"No Recorded Profit",IF($Y132&gt;$P132,"Invalid Profit", "Valid Profit")))</f>
        <v>Valid Profit</v>
      </c>
      <c r="AA134" t="str">
        <f>IF(PC_NikeSales[[#This Row],[Profit_Status]]="Valid Profit","Include","Exclude")</f>
        <v>Include</v>
      </c>
    </row>
    <row r="135" spans="1:27">
      <c r="A135">
        <v>2133</v>
      </c>
      <c r="B135" t="s">
        <v>35</v>
      </c>
      <c r="C135" t="s">
        <v>14</v>
      </c>
      <c r="D135" t="s">
        <v>44</v>
      </c>
      <c r="E135" s="3" t="s">
        <v>32</v>
      </c>
      <c r="F135" t="str">
        <f t="shared" si="18"/>
        <v>Alphabet</v>
      </c>
      <c r="G135" t="str">
        <f t="shared" si="19"/>
        <v>XL</v>
      </c>
      <c r="H135" t="str">
        <f t="shared" si="20"/>
        <v>Yes</v>
      </c>
      <c r="J135" t="str">
        <f>_xlfn.IFS(Units_Sold&lt;0,"Check Return/Refund",Units_Sold=" ",Invalid,Units_Sold=0,"Available",Units_Sold&gt;0,"Sold")</f>
        <v>Available</v>
      </c>
      <c r="K135">
        <v>6789.53</v>
      </c>
      <c r="M135" t="str">
        <f t="shared" si="21"/>
        <v>Invalid</v>
      </c>
      <c r="N135" t="str">
        <f>IF(PC_NikeSales[[#This Row],[Discount_Verification]]="Valid","Include","Exclude")</f>
        <v>Exclude</v>
      </c>
      <c r="O135">
        <v>0</v>
      </c>
      <c r="P135" t="str">
        <f t="shared" si="22"/>
        <v>Insufficient Data</v>
      </c>
      <c r="Q135" t="str">
        <f t="shared" si="23"/>
        <v>Missing Information</v>
      </c>
      <c r="R135" t="str">
        <f>IF(PC_NikeSales[[#This Row],[Rev_Verify]]="Valid Revenue","Include","Exclude")</f>
        <v>Exclude</v>
      </c>
      <c r="S135" s="1">
        <v>45575</v>
      </c>
      <c r="T135" s="5">
        <f t="shared" si="24"/>
        <v>45575</v>
      </c>
      <c r="U135" s="1" t="str">
        <f t="shared" si="25"/>
        <v>Yes</v>
      </c>
      <c r="V135" t="s">
        <v>22</v>
      </c>
      <c r="W135" t="s">
        <v>29</v>
      </c>
      <c r="X135" t="str">
        <f t="shared" si="26"/>
        <v>Pune</v>
      </c>
      <c r="Y135">
        <v>-166.81</v>
      </c>
      <c r="Z135" t="str">
        <f>IF(PC_NikeSales[[#This Row],[Profit]]&lt;0,"Loss Making Sales",IF(PC_NikeSales[[#This Row],[Profit]]=0,"No Recorded Profit",IF(PC_NikeSales[[#This Row],[Profit]]&gt;PC_NikeSales[Rev_Recalc],"Invalid Profit", "Valid Profit")))</f>
        <v>Loss Making Sales</v>
      </c>
      <c r="AA135" t="str">
        <f>IF(PC_NikeSales[[#This Row],[Profit_Status]]="Valid Profit","Include","Exclude")</f>
        <v>Exclude</v>
      </c>
    </row>
    <row r="136" spans="1:27">
      <c r="A136">
        <v>2134</v>
      </c>
      <c r="B136" t="s">
        <v>35</v>
      </c>
      <c r="C136" t="s">
        <v>14</v>
      </c>
      <c r="D136" t="s">
        <v>49</v>
      </c>
      <c r="E136" s="3" t="s">
        <v>16</v>
      </c>
      <c r="F136" t="str">
        <f t="shared" si="18"/>
        <v>Alphabet</v>
      </c>
      <c r="G136" t="str">
        <f t="shared" si="19"/>
        <v>M</v>
      </c>
      <c r="H136" t="str">
        <f t="shared" si="20"/>
        <v>Yes</v>
      </c>
      <c r="J136" t="str">
        <f>_xlfn.IFS(Units_Sold&lt;0,"Check Return/Refund",Units_Sold=" ",Invalid,Units_Sold=0,"Available",Units_Sold&gt;0,"Sold")</f>
        <v>Available</v>
      </c>
      <c r="K136">
        <v>4738.62</v>
      </c>
      <c r="M136" t="str">
        <f t="shared" si="21"/>
        <v>Invalid</v>
      </c>
      <c r="N136" t="str">
        <f>IF(PC_NikeSales[[#This Row],[Discount_Verification]]="Valid","Include","Exclude")</f>
        <v>Exclude</v>
      </c>
      <c r="O136">
        <v>0</v>
      </c>
      <c r="P136" t="str">
        <f t="shared" si="22"/>
        <v>Insufficient Data</v>
      </c>
      <c r="Q136" t="str">
        <f t="shared" si="23"/>
        <v>Missing Information</v>
      </c>
      <c r="R136" t="str">
        <f>IF(PC_NikeSales[[#This Row],[Rev_Verify]]="Valid Revenue","Include","Exclude")</f>
        <v>Exclude</v>
      </c>
      <c r="S136" s="1">
        <v>45510</v>
      </c>
      <c r="T136" s="5">
        <f t="shared" si="24"/>
        <v>45510</v>
      </c>
      <c r="U136" s="1" t="str">
        <f t="shared" si="25"/>
        <v>Yes</v>
      </c>
      <c r="V136" t="s">
        <v>17</v>
      </c>
      <c r="W136" t="s">
        <v>37</v>
      </c>
      <c r="X136" t="str">
        <f t="shared" si="26"/>
        <v>Hyderabad</v>
      </c>
      <c r="Y136">
        <v>1009.28</v>
      </c>
      <c r="Z136" t="str">
        <f>IF(PC_NikeSales[[#This Row],[Profit]]&lt;0,"Loss Making Sales",IF(PC_NikeSales[[#This Row],[Profit]]=0,"No Recorded Profit",IF($Y134&gt;$P134,"Invalid Profit", "Valid Profit")))</f>
        <v>Valid Profit</v>
      </c>
      <c r="AA136" t="str">
        <f>IF(PC_NikeSales[[#This Row],[Profit_Status]]="Valid Profit","Include","Exclude")</f>
        <v>Include</v>
      </c>
    </row>
    <row r="137" spans="1:27">
      <c r="A137">
        <v>2135</v>
      </c>
      <c r="B137" t="s">
        <v>35</v>
      </c>
      <c r="C137" t="s">
        <v>41</v>
      </c>
      <c r="D137" t="s">
        <v>48</v>
      </c>
      <c r="E137" s="3" t="s">
        <v>28</v>
      </c>
      <c r="F137" t="str">
        <f t="shared" si="18"/>
        <v>Alphabet</v>
      </c>
      <c r="G137" t="str">
        <f t="shared" si="19"/>
        <v>L</v>
      </c>
      <c r="H137" t="str">
        <f t="shared" si="20"/>
        <v>Yes</v>
      </c>
      <c r="I137">
        <v>2</v>
      </c>
      <c r="J137" t="str">
        <f>_xlfn.IFS(Units_Sold&lt;0,"Check Return/Refund",Units_Sold=" ",Invalid,Units_Sold=0,"Available",Units_Sold&gt;0,"Sold")</f>
        <v>Sold</v>
      </c>
      <c r="K137">
        <v>9106.61</v>
      </c>
      <c r="L137">
        <v>0.74</v>
      </c>
      <c r="M137" t="str">
        <f t="shared" si="21"/>
        <v>Valid</v>
      </c>
      <c r="N137" t="str">
        <f>IF(PC_NikeSales[[#This Row],[Discount_Verification]]="Valid","Include","Exclude")</f>
        <v>Include</v>
      </c>
      <c r="O137">
        <v>4735.4399999999996</v>
      </c>
      <c r="P137">
        <f t="shared" si="22"/>
        <v>4735.4372000000003</v>
      </c>
      <c r="Q137" t="str">
        <f t="shared" si="23"/>
        <v>Valid Revenue</v>
      </c>
      <c r="R137" t="str">
        <f>IF(PC_NikeSales[[#This Row],[Rev_Verify]]="Valid Revenue","Include","Exclude")</f>
        <v>Include</v>
      </c>
      <c r="S137" s="1">
        <v>45599</v>
      </c>
      <c r="T137" s="5">
        <f t="shared" si="24"/>
        <v>45599</v>
      </c>
      <c r="U137" s="1" t="str">
        <f t="shared" si="25"/>
        <v>Yes</v>
      </c>
      <c r="V137" t="s">
        <v>22</v>
      </c>
      <c r="W137" t="s">
        <v>37</v>
      </c>
      <c r="X137" t="str">
        <f t="shared" si="26"/>
        <v>Hyderabad</v>
      </c>
      <c r="Y137">
        <v>2422.38</v>
      </c>
      <c r="Z137" t="str">
        <f>IF(PC_NikeSales[[#This Row],[Profit]]&lt;0,"Loss Making Sales",IF(PC_NikeSales[[#This Row],[Profit]]=0,"No Recorded Profit",IF($Y135&gt;$P135,"Invalid Profit", "Valid Profit")))</f>
        <v>Valid Profit</v>
      </c>
      <c r="AA137" t="str">
        <f>IF(PC_NikeSales[[#This Row],[Profit_Status]]="Valid Profit","Include","Exclude")</f>
        <v>Include</v>
      </c>
    </row>
    <row r="138" spans="1:27">
      <c r="A138">
        <v>2136</v>
      </c>
      <c r="B138" t="s">
        <v>13</v>
      </c>
      <c r="C138" t="s">
        <v>14</v>
      </c>
      <c r="D138" t="s">
        <v>49</v>
      </c>
      <c r="E138" s="3" t="s">
        <v>28</v>
      </c>
      <c r="F138" t="str">
        <f t="shared" si="18"/>
        <v>Alphabet</v>
      </c>
      <c r="G138" t="str">
        <f t="shared" si="19"/>
        <v>L</v>
      </c>
      <c r="H138" t="str">
        <f t="shared" si="20"/>
        <v>Yes</v>
      </c>
      <c r="I138">
        <v>1</v>
      </c>
      <c r="J138" t="str">
        <f>_xlfn.IFS(Units_Sold&lt;0,"Check Return/Refund",Units_Sold=" ",Invalid,Units_Sold=0,"Available",Units_Sold&gt;0,"Sold")</f>
        <v>Sold</v>
      </c>
      <c r="M138" t="str">
        <f t="shared" si="21"/>
        <v>Invalid</v>
      </c>
      <c r="N138" t="str">
        <f>IF(PC_NikeSales[[#This Row],[Discount_Verification]]="Valid","Include","Exclude")</f>
        <v>Exclude</v>
      </c>
      <c r="O138">
        <v>0</v>
      </c>
      <c r="P138" t="str">
        <f t="shared" si="22"/>
        <v>Insufficient Data</v>
      </c>
      <c r="Q138" t="str">
        <f t="shared" si="23"/>
        <v>Missing Information</v>
      </c>
      <c r="R138" t="str">
        <f>IF(PC_NikeSales[[#This Row],[Rev_Verify]]="Valid Revenue","Include","Exclude")</f>
        <v>Exclude</v>
      </c>
      <c r="S138" s="1">
        <v>45550</v>
      </c>
      <c r="T138" s="5">
        <f t="shared" si="24"/>
        <v>45550</v>
      </c>
      <c r="U138" s="1" t="str">
        <f t="shared" si="25"/>
        <v>Yes</v>
      </c>
      <c r="V138" t="s">
        <v>17</v>
      </c>
      <c r="W138" t="s">
        <v>29</v>
      </c>
      <c r="X138" t="str">
        <f t="shared" si="26"/>
        <v>Pune</v>
      </c>
      <c r="Y138">
        <v>3672.24</v>
      </c>
      <c r="Z138" t="str">
        <f>IF(PC_NikeSales[[#This Row],[Profit]]&lt;0,"Loss Making Sales",IF(PC_NikeSales[[#This Row],[Profit]]=0,"No Recorded Profit",IF($Y136&gt;$P136,"Invalid Profit", "Valid Profit")))</f>
        <v>Valid Profit</v>
      </c>
      <c r="AA138" t="str">
        <f>IF(PC_NikeSales[[#This Row],[Profit_Status]]="Valid Profit","Include","Exclude")</f>
        <v>Include</v>
      </c>
    </row>
    <row r="139" spans="1:27">
      <c r="A139">
        <v>2137</v>
      </c>
      <c r="B139" t="s">
        <v>35</v>
      </c>
      <c r="C139" t="s">
        <v>20</v>
      </c>
      <c r="D139" t="s">
        <v>50</v>
      </c>
      <c r="F139" t="str">
        <f t="shared" si="18"/>
        <v>Missing</v>
      </c>
      <c r="G139" t="str">
        <f t="shared" si="19"/>
        <v>Unknown</v>
      </c>
      <c r="H139" t="str">
        <f t="shared" si="20"/>
        <v>No</v>
      </c>
      <c r="I139">
        <v>0</v>
      </c>
      <c r="J139" t="str">
        <f>_xlfn.IFS(Units_Sold&lt;0,"Check Return/Refund",Units_Sold=" ",Invalid,Units_Sold=0,"Available",Units_Sold&gt;0,"Sold")</f>
        <v>Available</v>
      </c>
      <c r="K139">
        <v>5222.0200000000004</v>
      </c>
      <c r="L139">
        <v>0.95</v>
      </c>
      <c r="M139" t="str">
        <f t="shared" si="21"/>
        <v>Valid</v>
      </c>
      <c r="N139" t="str">
        <f>IF(PC_NikeSales[[#This Row],[Discount_Verification]]="Valid","Include","Exclude")</f>
        <v>Include</v>
      </c>
      <c r="O139">
        <v>0</v>
      </c>
      <c r="P139">
        <f t="shared" si="22"/>
        <v>0</v>
      </c>
      <c r="Q139" t="str">
        <f t="shared" si="23"/>
        <v>No Recorded Revenue</v>
      </c>
      <c r="R139" t="str">
        <f>IF(PC_NikeSales[[#This Row],[Rev_Verify]]="Valid Revenue","Include","Exclude")</f>
        <v>Exclude</v>
      </c>
      <c r="S139" s="1">
        <v>45669</v>
      </c>
      <c r="T139" s="5">
        <f t="shared" si="24"/>
        <v>45669</v>
      </c>
      <c r="U139" s="1" t="str">
        <f t="shared" si="25"/>
        <v>Yes</v>
      </c>
      <c r="V139" t="s">
        <v>17</v>
      </c>
      <c r="W139" t="s">
        <v>33</v>
      </c>
      <c r="X139" t="str">
        <f t="shared" si="26"/>
        <v>Delhi</v>
      </c>
      <c r="Y139">
        <v>1796.76</v>
      </c>
      <c r="Z139" t="str">
        <f>IF(PC_NikeSales[[#This Row],[Profit]]&lt;0,"Loss Making Sales",IF(PC_NikeSales[[#This Row],[Profit]]=0,"No Recorded Profit",IF(PC_NikeSales[[#This Row],[Profit]]&gt;PC_NikeSales[Rev_Recalc],"Invalid Profit", "Valid Profit")))</f>
        <v>Invalid Profit</v>
      </c>
      <c r="AA139" t="str">
        <f>IF(PC_NikeSales[[#This Row],[Profit_Status]]="Valid Profit","Include","Exclude")</f>
        <v>Exclude</v>
      </c>
    </row>
    <row r="140" spans="1:27">
      <c r="A140">
        <v>2138</v>
      </c>
      <c r="B140" t="s">
        <v>35</v>
      </c>
      <c r="C140" t="s">
        <v>30</v>
      </c>
      <c r="D140" t="s">
        <v>51</v>
      </c>
      <c r="E140" s="3">
        <v>11</v>
      </c>
      <c r="F140" t="str">
        <f t="shared" si="18"/>
        <v>Number</v>
      </c>
      <c r="G140" t="str">
        <f t="shared" si="19"/>
        <v>11</v>
      </c>
      <c r="H140" t="str">
        <f t="shared" si="20"/>
        <v>Yes</v>
      </c>
      <c r="I140">
        <v>2</v>
      </c>
      <c r="J140" t="str">
        <f>_xlfn.IFS(Units_Sold&lt;0,"Check Return/Refund",Units_Sold=" ",Invalid,Units_Sold=0,"Available",Units_Sold&gt;0,"Sold")</f>
        <v>Sold</v>
      </c>
      <c r="K140">
        <v>8055.2</v>
      </c>
      <c r="M140" t="str">
        <f t="shared" si="21"/>
        <v>Invalid</v>
      </c>
      <c r="N140" t="str">
        <f>IF(PC_NikeSales[[#This Row],[Discount_Verification]]="Valid","Include","Exclude")</f>
        <v>Exclude</v>
      </c>
      <c r="O140">
        <v>0</v>
      </c>
      <c r="P140">
        <f t="shared" si="22"/>
        <v>16110.4</v>
      </c>
      <c r="Q140" t="str">
        <f t="shared" si="23"/>
        <v>Valid Revenue</v>
      </c>
      <c r="R140" t="str">
        <f>IF(PC_NikeSales[[#This Row],[Rev_Verify]]="Valid Revenue","Include","Exclude")</f>
        <v>Include</v>
      </c>
      <c r="S140" s="1">
        <v>45822</v>
      </c>
      <c r="T140" s="5">
        <f t="shared" si="24"/>
        <v>45822</v>
      </c>
      <c r="U140" s="1" t="str">
        <f t="shared" si="25"/>
        <v>Yes</v>
      </c>
      <c r="V140" t="s">
        <v>17</v>
      </c>
      <c r="W140" t="s">
        <v>25</v>
      </c>
      <c r="X140" t="str">
        <f t="shared" si="26"/>
        <v>Mumbai</v>
      </c>
      <c r="Y140">
        <v>1840.09</v>
      </c>
      <c r="Z140" t="str">
        <f>IF(PC_NikeSales[[#This Row],[Profit]]&lt;0,"Loss Making Sales",IF(PC_NikeSales[[#This Row],[Profit]]=0,"No Recorded Profit",IF($Y138&gt;$P138,"Invalid Profit", "Valid Profit")))</f>
        <v>Valid Profit</v>
      </c>
      <c r="AA140" t="str">
        <f>IF(PC_NikeSales[[#This Row],[Profit_Status]]="Valid Profit","Include","Exclude")</f>
        <v>Include</v>
      </c>
    </row>
    <row r="141" spans="1:27">
      <c r="A141">
        <v>2139</v>
      </c>
      <c r="B141" t="s">
        <v>19</v>
      </c>
      <c r="C141" t="s">
        <v>41</v>
      </c>
      <c r="D141" t="s">
        <v>42</v>
      </c>
      <c r="E141" s="3" t="s">
        <v>16</v>
      </c>
      <c r="F141" t="str">
        <f t="shared" si="18"/>
        <v>Alphabet</v>
      </c>
      <c r="G141" t="str">
        <f t="shared" si="19"/>
        <v>M</v>
      </c>
      <c r="H141" t="str">
        <f t="shared" si="20"/>
        <v>Yes</v>
      </c>
      <c r="J141" t="str">
        <f>_xlfn.IFS(Units_Sold&lt;0,"Check Return/Refund",Units_Sold=" ",Invalid,Units_Sold=0,"Available",Units_Sold&gt;0,"Sold")</f>
        <v>Available</v>
      </c>
      <c r="M141" t="str">
        <f t="shared" si="21"/>
        <v>Invalid</v>
      </c>
      <c r="N141" t="str">
        <f>IF(PC_NikeSales[[#This Row],[Discount_Verification]]="Valid","Include","Exclude")</f>
        <v>Exclude</v>
      </c>
      <c r="O141">
        <v>0</v>
      </c>
      <c r="P141" t="str">
        <f t="shared" si="22"/>
        <v>Insufficient Data</v>
      </c>
      <c r="Q141" t="str">
        <f t="shared" si="23"/>
        <v>Missing Information</v>
      </c>
      <c r="R141" t="str">
        <f>IF(PC_NikeSales[[#This Row],[Rev_Verify]]="Valid Revenue","Include","Exclude")</f>
        <v>Exclude</v>
      </c>
      <c r="S141" s="1">
        <v>45827</v>
      </c>
      <c r="T141" s="5">
        <f t="shared" si="24"/>
        <v>45827</v>
      </c>
      <c r="U141" s="1" t="str">
        <f t="shared" si="25"/>
        <v>Yes</v>
      </c>
      <c r="V141" t="s">
        <v>22</v>
      </c>
      <c r="W141" t="s">
        <v>25</v>
      </c>
      <c r="X141" t="str">
        <f t="shared" si="26"/>
        <v>Mumbai</v>
      </c>
      <c r="Y141">
        <v>-334.52</v>
      </c>
      <c r="Z141" t="str">
        <f>IF(PC_NikeSales[[#This Row],[Profit]]&lt;0,"Loss Making Sales",IF(PC_NikeSales[[#This Row],[Profit]]=0,"No Recorded Profit",IF(PC_NikeSales[[#This Row],[Profit]]&gt;PC_NikeSales[Rev_Recalc],"Invalid Profit", "Valid Profit")))</f>
        <v>Loss Making Sales</v>
      </c>
      <c r="AA141" t="str">
        <f>IF(PC_NikeSales[[#This Row],[Profit_Status]]="Valid Profit","Include","Exclude")</f>
        <v>Exclude</v>
      </c>
    </row>
    <row r="142" spans="1:27">
      <c r="A142">
        <v>2140</v>
      </c>
      <c r="B142" t="s">
        <v>35</v>
      </c>
      <c r="C142" t="s">
        <v>41</v>
      </c>
      <c r="D142" t="s">
        <v>48</v>
      </c>
      <c r="E142" s="3" t="s">
        <v>16</v>
      </c>
      <c r="F142" t="str">
        <f t="shared" si="18"/>
        <v>Alphabet</v>
      </c>
      <c r="G142" t="str">
        <f t="shared" si="19"/>
        <v>M</v>
      </c>
      <c r="H142" t="str">
        <f t="shared" si="20"/>
        <v>Yes</v>
      </c>
      <c r="J142" t="str">
        <f>_xlfn.IFS(Units_Sold&lt;0,"Check Return/Refund",Units_Sold=" ",Invalid,Units_Sold=0,"Available",Units_Sold&gt;0,"Sold")</f>
        <v>Available</v>
      </c>
      <c r="K142">
        <v>6765.74</v>
      </c>
      <c r="M142" t="str">
        <f t="shared" si="21"/>
        <v>Invalid</v>
      </c>
      <c r="N142" t="str">
        <f>IF(PC_NikeSales[[#This Row],[Discount_Verification]]="Valid","Include","Exclude")</f>
        <v>Exclude</v>
      </c>
      <c r="O142">
        <v>0</v>
      </c>
      <c r="P142" t="str">
        <f t="shared" si="22"/>
        <v>Insufficient Data</v>
      </c>
      <c r="Q142" t="str">
        <f t="shared" si="23"/>
        <v>Missing Information</v>
      </c>
      <c r="R142" t="str">
        <f>IF(PC_NikeSales[[#This Row],[Rev_Verify]]="Valid Revenue","Include","Exclude")</f>
        <v>Exclude</v>
      </c>
      <c r="S142" s="1">
        <v>45775</v>
      </c>
      <c r="T142" s="5">
        <f t="shared" si="24"/>
        <v>45775</v>
      </c>
      <c r="U142" s="1" t="str">
        <f t="shared" si="25"/>
        <v>Yes</v>
      </c>
      <c r="V142" t="s">
        <v>17</v>
      </c>
      <c r="W142" t="s">
        <v>36</v>
      </c>
      <c r="X142" t="str">
        <f t="shared" si="26"/>
        <v>Bangalore</v>
      </c>
      <c r="Y142">
        <v>-875.45</v>
      </c>
      <c r="Z142" t="str">
        <f>IF(PC_NikeSales[[#This Row],[Profit]]&lt;0,"Loss Making Sales",IF(PC_NikeSales[[#This Row],[Profit]]=0,"No Recorded Profit",IF(PC_NikeSales[[#This Row],[Profit]]&gt;PC_NikeSales[Rev_Recalc],"Invalid Profit", "Valid Profit")))</f>
        <v>Loss Making Sales</v>
      </c>
      <c r="AA142" t="str">
        <f>IF(PC_NikeSales[[#This Row],[Profit_Status]]="Valid Profit","Include","Exclude")</f>
        <v>Exclude</v>
      </c>
    </row>
    <row r="143" spans="1:27">
      <c r="A143">
        <v>2141</v>
      </c>
      <c r="B143" t="s">
        <v>13</v>
      </c>
      <c r="C143" t="s">
        <v>20</v>
      </c>
      <c r="D143" t="s">
        <v>21</v>
      </c>
      <c r="F143" t="str">
        <f t="shared" si="18"/>
        <v>Missing</v>
      </c>
      <c r="G143" t="str">
        <f t="shared" si="19"/>
        <v>Unknown</v>
      </c>
      <c r="H143" t="str">
        <f t="shared" si="20"/>
        <v>No</v>
      </c>
      <c r="J143" t="str">
        <f>_xlfn.IFS(Units_Sold&lt;0,"Check Return/Refund",Units_Sold=" ",Invalid,Units_Sold=0,"Available",Units_Sold&gt;0,"Sold")</f>
        <v>Available</v>
      </c>
      <c r="L143">
        <v>1.1000000000000001</v>
      </c>
      <c r="M143" t="str">
        <f t="shared" si="21"/>
        <v>Invalid</v>
      </c>
      <c r="N143" t="str">
        <f>IF(PC_NikeSales[[#This Row],[Discount_Verification]]="Valid","Include","Exclude")</f>
        <v>Exclude</v>
      </c>
      <c r="O143">
        <v>0</v>
      </c>
      <c r="P143" t="str">
        <f t="shared" si="22"/>
        <v>Insufficient Data</v>
      </c>
      <c r="Q143" t="str">
        <f t="shared" si="23"/>
        <v>Missing Information</v>
      </c>
      <c r="R143" t="str">
        <f>IF(PC_NikeSales[[#This Row],[Rev_Verify]]="Valid Revenue","Include","Exclude")</f>
        <v>Exclude</v>
      </c>
      <c r="S143" s="1">
        <v>45252</v>
      </c>
      <c r="T143" s="5">
        <f t="shared" si="24"/>
        <v>45252</v>
      </c>
      <c r="U143" s="1" t="str">
        <f t="shared" si="25"/>
        <v>Yes</v>
      </c>
      <c r="V143" t="s">
        <v>22</v>
      </c>
      <c r="W143" t="s">
        <v>43</v>
      </c>
      <c r="X143" t="str">
        <f t="shared" si="26"/>
        <v>Kolkata</v>
      </c>
      <c r="Y143">
        <v>-1032.47</v>
      </c>
      <c r="Z143" t="str">
        <f>IF(PC_NikeSales[[#This Row],[Profit]]&lt;0,"Loss Making Sales",IF(PC_NikeSales[[#This Row],[Profit]]=0,"No Recorded Profit",IF(PC_NikeSales[[#This Row],[Profit]]&gt;PC_NikeSales[Rev_Recalc],"Invalid Profit", "Valid Profit")))</f>
        <v>Loss Making Sales</v>
      </c>
      <c r="AA143" t="str">
        <f>IF(PC_NikeSales[[#This Row],[Profit_Status]]="Valid Profit","Include","Exclude")</f>
        <v>Exclude</v>
      </c>
    </row>
    <row r="144" spans="1:27">
      <c r="A144">
        <v>2142</v>
      </c>
      <c r="B144" t="s">
        <v>13</v>
      </c>
      <c r="C144" t="s">
        <v>20</v>
      </c>
      <c r="D144" t="s">
        <v>38</v>
      </c>
      <c r="F144" t="str">
        <f t="shared" si="18"/>
        <v>Missing</v>
      </c>
      <c r="G144" t="str">
        <f t="shared" si="19"/>
        <v>Unknown</v>
      </c>
      <c r="H144" t="str">
        <f t="shared" si="20"/>
        <v>No</v>
      </c>
      <c r="J144" t="str">
        <f>_xlfn.IFS(Units_Sold&lt;0,"Check Return/Refund",Units_Sold=" ",Invalid,Units_Sold=0,"Available",Units_Sold&gt;0,"Sold")</f>
        <v>Available</v>
      </c>
      <c r="M144" t="str">
        <f t="shared" si="21"/>
        <v>Invalid</v>
      </c>
      <c r="N144" t="str">
        <f>IF(PC_NikeSales[[#This Row],[Discount_Verification]]="Valid","Include","Exclude")</f>
        <v>Exclude</v>
      </c>
      <c r="O144">
        <v>0</v>
      </c>
      <c r="P144" t="str">
        <f t="shared" si="22"/>
        <v>Insufficient Data</v>
      </c>
      <c r="Q144" t="str">
        <f t="shared" si="23"/>
        <v>Missing Information</v>
      </c>
      <c r="R144" t="str">
        <f>IF(PC_NikeSales[[#This Row],[Rev_Verify]]="Valid Revenue","Include","Exclude")</f>
        <v>Exclude</v>
      </c>
      <c r="S144" s="1">
        <v>45568</v>
      </c>
      <c r="T144" s="5">
        <f t="shared" si="24"/>
        <v>45568</v>
      </c>
      <c r="U144" s="1" t="str">
        <f t="shared" si="25"/>
        <v>Yes</v>
      </c>
      <c r="V144" t="s">
        <v>22</v>
      </c>
      <c r="W144" t="s">
        <v>43</v>
      </c>
      <c r="X144" t="str">
        <f t="shared" si="26"/>
        <v>Kolkata</v>
      </c>
      <c r="Y144">
        <v>-995.59</v>
      </c>
      <c r="Z144" t="str">
        <f>IF(PC_NikeSales[[#This Row],[Profit]]&lt;0,"Loss Making Sales",IF(PC_NikeSales[[#This Row],[Profit]]=0,"No Recorded Profit",IF(PC_NikeSales[[#This Row],[Profit]]&gt;PC_NikeSales[Rev_Recalc],"Invalid Profit", "Valid Profit")))</f>
        <v>Loss Making Sales</v>
      </c>
      <c r="AA144" t="str">
        <f>IF(PC_NikeSales[[#This Row],[Profit_Status]]="Valid Profit","Include","Exclude")</f>
        <v>Exclude</v>
      </c>
    </row>
    <row r="145" spans="1:27">
      <c r="A145">
        <v>2143</v>
      </c>
      <c r="B145" t="s">
        <v>13</v>
      </c>
      <c r="C145" t="s">
        <v>14</v>
      </c>
      <c r="D145" t="s">
        <v>49</v>
      </c>
      <c r="E145" s="3" t="s">
        <v>28</v>
      </c>
      <c r="F145" t="str">
        <f t="shared" si="18"/>
        <v>Alphabet</v>
      </c>
      <c r="G145" t="str">
        <f t="shared" si="19"/>
        <v>L</v>
      </c>
      <c r="H145" t="str">
        <f t="shared" si="20"/>
        <v>Yes</v>
      </c>
      <c r="I145">
        <v>-1</v>
      </c>
      <c r="J145" t="str">
        <f>_xlfn.IFS(Units_Sold&lt;0,"Check Return/Refund",Units_Sold=" ",Invalid,Units_Sold=0,"Available",Units_Sold&gt;0,"Sold")</f>
        <v>Check Return/Refund</v>
      </c>
      <c r="M145" t="str">
        <f t="shared" si="21"/>
        <v>Invalid</v>
      </c>
      <c r="N145" t="str">
        <f>IF(PC_NikeSales[[#This Row],[Discount_Verification]]="Valid","Include","Exclude")</f>
        <v>Exclude</v>
      </c>
      <c r="O145">
        <v>0</v>
      </c>
      <c r="P145" t="str">
        <f t="shared" si="22"/>
        <v>Insufficient Data</v>
      </c>
      <c r="Q145" t="str">
        <f t="shared" si="23"/>
        <v>Missing Information</v>
      </c>
      <c r="R145" t="str">
        <f>IF(PC_NikeSales[[#This Row],[Rev_Verify]]="Valid Revenue","Include","Exclude")</f>
        <v>Exclude</v>
      </c>
      <c r="S145" s="1">
        <v>45726</v>
      </c>
      <c r="T145" s="5">
        <f t="shared" si="24"/>
        <v>45726</v>
      </c>
      <c r="U145" s="1" t="str">
        <f t="shared" si="25"/>
        <v>Yes</v>
      </c>
      <c r="V145" t="s">
        <v>17</v>
      </c>
      <c r="W145" t="s">
        <v>33</v>
      </c>
      <c r="X145" t="str">
        <f t="shared" si="26"/>
        <v>Delhi</v>
      </c>
      <c r="Y145">
        <v>1006.66</v>
      </c>
      <c r="Z145" t="str">
        <f>IF(PC_NikeSales[[#This Row],[Profit]]&lt;0,"Loss Making Sales",IF(PC_NikeSales[[#This Row],[Profit]]=0,"No Recorded Profit",IF($Y143&gt;$P143,"Invalid Profit", "Valid Profit")))</f>
        <v>Valid Profit</v>
      </c>
      <c r="AA145" t="str">
        <f>IF(PC_NikeSales[[#This Row],[Profit_Status]]="Valid Profit","Include","Exclude")</f>
        <v>Include</v>
      </c>
    </row>
    <row r="146" spans="1:27">
      <c r="A146">
        <v>2144</v>
      </c>
      <c r="B146" t="s">
        <v>19</v>
      </c>
      <c r="C146" t="s">
        <v>26</v>
      </c>
      <c r="D146" t="s">
        <v>39</v>
      </c>
      <c r="F146" t="str">
        <f t="shared" si="18"/>
        <v>Missing</v>
      </c>
      <c r="G146" t="str">
        <f t="shared" si="19"/>
        <v>Unknown</v>
      </c>
      <c r="H146" t="str">
        <f t="shared" si="20"/>
        <v>No</v>
      </c>
      <c r="I146">
        <v>4</v>
      </c>
      <c r="J146" t="str">
        <f>_xlfn.IFS(Units_Sold&lt;0,"Check Return/Refund",Units_Sold=" ",Invalid,Units_Sold=0,"Available",Units_Sold&gt;0,"Sold")</f>
        <v>Sold</v>
      </c>
      <c r="M146" t="str">
        <f t="shared" si="21"/>
        <v>Invalid</v>
      </c>
      <c r="N146" t="str">
        <f>IF(PC_NikeSales[[#This Row],[Discount_Verification]]="Valid","Include","Exclude")</f>
        <v>Exclude</v>
      </c>
      <c r="O146">
        <v>0</v>
      </c>
      <c r="P146" t="str">
        <f t="shared" si="22"/>
        <v>Insufficient Data</v>
      </c>
      <c r="Q146" t="str">
        <f t="shared" si="23"/>
        <v>Missing Information</v>
      </c>
      <c r="R146" t="str">
        <f>IF(PC_NikeSales[[#This Row],[Rev_Verify]]="Valid Revenue","Include","Exclude")</f>
        <v>Exclude</v>
      </c>
      <c r="S146" s="1">
        <v>45746</v>
      </c>
      <c r="T146" s="5">
        <f t="shared" si="24"/>
        <v>45746</v>
      </c>
      <c r="U146" s="1" t="str">
        <f t="shared" si="25"/>
        <v>Yes</v>
      </c>
      <c r="V146" t="s">
        <v>17</v>
      </c>
      <c r="W146" t="s">
        <v>43</v>
      </c>
      <c r="X146" t="str">
        <f t="shared" si="26"/>
        <v>Kolkata</v>
      </c>
      <c r="Y146">
        <v>2385.1</v>
      </c>
      <c r="Z146" t="str">
        <f>IF(PC_NikeSales[[#This Row],[Profit]]&lt;0,"Loss Making Sales",IF(PC_NikeSales[[#This Row],[Profit]]=0,"No Recorded Profit",IF($Y144&gt;$P144,"Invalid Profit", "Valid Profit")))</f>
        <v>Valid Profit</v>
      </c>
      <c r="AA146" t="str">
        <f>IF(PC_NikeSales[[#This Row],[Profit_Status]]="Valid Profit","Include","Exclude")</f>
        <v>Include</v>
      </c>
    </row>
    <row r="147" spans="1:27">
      <c r="A147">
        <v>2145</v>
      </c>
      <c r="B147" t="s">
        <v>35</v>
      </c>
      <c r="C147" t="s">
        <v>26</v>
      </c>
      <c r="D147" t="s">
        <v>27</v>
      </c>
      <c r="E147" s="3">
        <v>6</v>
      </c>
      <c r="F147" t="str">
        <f t="shared" si="18"/>
        <v>Number</v>
      </c>
      <c r="G147" t="str">
        <f t="shared" si="19"/>
        <v>6</v>
      </c>
      <c r="H147" t="str">
        <f t="shared" si="20"/>
        <v>Yes</v>
      </c>
      <c r="I147">
        <v>0</v>
      </c>
      <c r="J147" t="str">
        <f>_xlfn.IFS(Units_Sold&lt;0,"Check Return/Refund",Units_Sold=" ",Invalid,Units_Sold=0,"Available",Units_Sold&gt;0,"Sold")</f>
        <v>Available</v>
      </c>
      <c r="L147">
        <v>0.67</v>
      </c>
      <c r="M147" t="str">
        <f t="shared" si="21"/>
        <v>Valid</v>
      </c>
      <c r="N147" t="str">
        <f>IF(PC_NikeSales[[#This Row],[Discount_Verification]]="Valid","Include","Exclude")</f>
        <v>Include</v>
      </c>
      <c r="O147">
        <v>0</v>
      </c>
      <c r="P147" t="str">
        <f t="shared" si="22"/>
        <v>Insufficient Data</v>
      </c>
      <c r="Q147" t="str">
        <f t="shared" si="23"/>
        <v>Missing Information</v>
      </c>
      <c r="R147" t="str">
        <f>IF(PC_NikeSales[[#This Row],[Rev_Verify]]="Valid Revenue","Include","Exclude")</f>
        <v>Exclude</v>
      </c>
      <c r="S147" s="1">
        <v>45503</v>
      </c>
      <c r="T147" s="5">
        <f t="shared" si="24"/>
        <v>45503</v>
      </c>
      <c r="U147" s="1" t="str">
        <f t="shared" si="25"/>
        <v>Yes</v>
      </c>
      <c r="V147" t="s">
        <v>17</v>
      </c>
      <c r="W147" t="s">
        <v>36</v>
      </c>
      <c r="X147" t="str">
        <f t="shared" si="26"/>
        <v>Bangalore</v>
      </c>
      <c r="Y147">
        <v>1335.45</v>
      </c>
      <c r="Z147" t="str">
        <f>IF(PC_NikeSales[[#This Row],[Profit]]&lt;0,"Loss Making Sales",IF(PC_NikeSales[[#This Row],[Profit]]=0,"No Recorded Profit",IF($Y145&gt;$P145,"Invalid Profit", "Valid Profit")))</f>
        <v>Valid Profit</v>
      </c>
      <c r="AA147" t="str">
        <f>IF(PC_NikeSales[[#This Row],[Profit_Status]]="Valid Profit","Include","Exclude")</f>
        <v>Include</v>
      </c>
    </row>
    <row r="148" spans="1:27">
      <c r="A148">
        <v>2146</v>
      </c>
      <c r="B148" t="s">
        <v>13</v>
      </c>
      <c r="C148" t="s">
        <v>41</v>
      </c>
      <c r="D148" t="s">
        <v>42</v>
      </c>
      <c r="E148" s="3" t="s">
        <v>32</v>
      </c>
      <c r="F148" t="str">
        <f t="shared" si="18"/>
        <v>Alphabet</v>
      </c>
      <c r="G148" t="str">
        <f t="shared" si="19"/>
        <v>XL</v>
      </c>
      <c r="H148" t="str">
        <f t="shared" si="20"/>
        <v>Yes</v>
      </c>
      <c r="J148" t="str">
        <f>_xlfn.IFS(Units_Sold&lt;0,"Check Return/Refund",Units_Sold=" ",Invalid,Units_Sold=0,"Available",Units_Sold&gt;0,"Sold")</f>
        <v>Available</v>
      </c>
      <c r="L148">
        <v>1.1200000000000001</v>
      </c>
      <c r="M148" t="str">
        <f t="shared" si="21"/>
        <v>Invalid</v>
      </c>
      <c r="N148" t="str">
        <f>IF(PC_NikeSales[[#This Row],[Discount_Verification]]="Valid","Include","Exclude")</f>
        <v>Exclude</v>
      </c>
      <c r="O148">
        <v>0</v>
      </c>
      <c r="P148" t="str">
        <f t="shared" si="22"/>
        <v>Insufficient Data</v>
      </c>
      <c r="Q148" t="str">
        <f t="shared" si="23"/>
        <v>Missing Information</v>
      </c>
      <c r="R148" t="str">
        <f>IF(PC_NikeSales[[#This Row],[Rev_Verify]]="Valid Revenue","Include","Exclude")</f>
        <v>Exclude</v>
      </c>
      <c r="S148" s="1">
        <v>45703</v>
      </c>
      <c r="T148" s="5">
        <f t="shared" si="24"/>
        <v>45703</v>
      </c>
      <c r="U148" s="1" t="str">
        <f t="shared" si="25"/>
        <v>Yes</v>
      </c>
      <c r="V148" t="s">
        <v>22</v>
      </c>
      <c r="W148" t="s">
        <v>25</v>
      </c>
      <c r="X148" t="str">
        <f t="shared" si="26"/>
        <v>Mumbai</v>
      </c>
      <c r="Y148">
        <v>-908.85</v>
      </c>
      <c r="Z148" t="str">
        <f>IF(PC_NikeSales[[#This Row],[Profit]]&lt;0,"Loss Making Sales",IF(PC_NikeSales[[#This Row],[Profit]]=0,"No Recorded Profit",IF(PC_NikeSales[[#This Row],[Profit]]&gt;PC_NikeSales[Rev_Recalc],"Invalid Profit", "Valid Profit")))</f>
        <v>Loss Making Sales</v>
      </c>
      <c r="AA148" t="str">
        <f>IF(PC_NikeSales[[#This Row],[Profit_Status]]="Valid Profit","Include","Exclude")</f>
        <v>Exclude</v>
      </c>
    </row>
    <row r="149" spans="1:27">
      <c r="A149">
        <v>2147</v>
      </c>
      <c r="B149" t="s">
        <v>19</v>
      </c>
      <c r="C149" t="s">
        <v>20</v>
      </c>
      <c r="D149" t="s">
        <v>50</v>
      </c>
      <c r="E149" s="3" t="s">
        <v>32</v>
      </c>
      <c r="F149" t="str">
        <f t="shared" si="18"/>
        <v>Alphabet</v>
      </c>
      <c r="G149" t="str">
        <f t="shared" si="19"/>
        <v>XL</v>
      </c>
      <c r="H149" t="str">
        <f t="shared" si="20"/>
        <v>Yes</v>
      </c>
      <c r="I149">
        <v>-1</v>
      </c>
      <c r="J149" t="str">
        <f>_xlfn.IFS(Units_Sold&lt;0,"Check Return/Refund",Units_Sold=" ",Invalid,Units_Sold=0,"Available",Units_Sold&gt;0,"Sold")</f>
        <v>Check Return/Refund</v>
      </c>
      <c r="M149" t="str">
        <f t="shared" si="21"/>
        <v>Invalid</v>
      </c>
      <c r="N149" t="str">
        <f>IF(PC_NikeSales[[#This Row],[Discount_Verification]]="Valid","Include","Exclude")</f>
        <v>Exclude</v>
      </c>
      <c r="O149">
        <v>0</v>
      </c>
      <c r="P149" t="str">
        <f t="shared" si="22"/>
        <v>Insufficient Data</v>
      </c>
      <c r="Q149" t="str">
        <f t="shared" si="23"/>
        <v>Missing Information</v>
      </c>
      <c r="R149" t="str">
        <f>IF(PC_NikeSales[[#This Row],[Rev_Verify]]="Valid Revenue","Include","Exclude")</f>
        <v>Exclude</v>
      </c>
      <c r="S149" s="1">
        <v>45549</v>
      </c>
      <c r="T149" s="5">
        <f t="shared" si="24"/>
        <v>45549</v>
      </c>
      <c r="U149" s="1" t="str">
        <f t="shared" si="25"/>
        <v>Yes</v>
      </c>
      <c r="V149" t="s">
        <v>17</v>
      </c>
      <c r="W149" t="s">
        <v>37</v>
      </c>
      <c r="X149" t="str">
        <f t="shared" si="26"/>
        <v>Hyderabad</v>
      </c>
      <c r="Y149">
        <v>-426.53</v>
      </c>
      <c r="Z149" t="str">
        <f>IF(PC_NikeSales[[#This Row],[Profit]]&lt;0,"Loss Making Sales",IF(PC_NikeSales[[#This Row],[Profit]]=0,"No Recorded Profit",IF(PC_NikeSales[[#This Row],[Profit]]&gt;PC_NikeSales[Rev_Recalc],"Invalid Profit", "Valid Profit")))</f>
        <v>Loss Making Sales</v>
      </c>
      <c r="AA149" t="str">
        <f>IF(PC_NikeSales[[#This Row],[Profit_Status]]="Valid Profit","Include","Exclude")</f>
        <v>Exclude</v>
      </c>
    </row>
    <row r="150" spans="1:27">
      <c r="A150">
        <v>2148</v>
      </c>
      <c r="B150" t="s">
        <v>35</v>
      </c>
      <c r="C150" t="s">
        <v>41</v>
      </c>
      <c r="D150" t="s">
        <v>47</v>
      </c>
      <c r="F150" t="str">
        <f t="shared" si="18"/>
        <v>Missing</v>
      </c>
      <c r="G150" t="str">
        <f t="shared" si="19"/>
        <v>Unknown</v>
      </c>
      <c r="H150" t="str">
        <f t="shared" si="20"/>
        <v>No</v>
      </c>
      <c r="J150" t="str">
        <f>_xlfn.IFS(Units_Sold&lt;0,"Check Return/Refund",Units_Sold=" ",Invalid,Units_Sold=0,"Available",Units_Sold&gt;0,"Sold")</f>
        <v>Available</v>
      </c>
      <c r="M150" t="str">
        <f t="shared" si="21"/>
        <v>Invalid</v>
      </c>
      <c r="N150" t="str">
        <f>IF(PC_NikeSales[[#This Row],[Discount_Verification]]="Valid","Include","Exclude")</f>
        <v>Exclude</v>
      </c>
      <c r="O150">
        <v>0</v>
      </c>
      <c r="P150" t="str">
        <f t="shared" si="22"/>
        <v>Insufficient Data</v>
      </c>
      <c r="Q150" t="str">
        <f t="shared" si="23"/>
        <v>Missing Information</v>
      </c>
      <c r="R150" t="str">
        <f>IF(PC_NikeSales[[#This Row],[Rev_Verify]]="Valid Revenue","Include","Exclude")</f>
        <v>Exclude</v>
      </c>
      <c r="S150" s="1">
        <v>45827</v>
      </c>
      <c r="T150" s="5">
        <f t="shared" si="24"/>
        <v>45827</v>
      </c>
      <c r="U150" s="1" t="str">
        <f t="shared" si="25"/>
        <v>Yes</v>
      </c>
      <c r="V150" t="s">
        <v>17</v>
      </c>
      <c r="W150" t="s">
        <v>37</v>
      </c>
      <c r="X150" t="str">
        <f t="shared" si="26"/>
        <v>Hyderabad</v>
      </c>
      <c r="Y150">
        <v>520.54999999999995</v>
      </c>
      <c r="Z150" t="str">
        <f>IF(PC_NikeSales[[#This Row],[Profit]]&lt;0,"Loss Making Sales",IF(PC_NikeSales[[#This Row],[Profit]]=0,"No Recorded Profit",IF($Y148&gt;$P148,"Invalid Profit", "Valid Profit")))</f>
        <v>Valid Profit</v>
      </c>
      <c r="AA150" t="str">
        <f>IF(PC_NikeSales[[#This Row],[Profit_Status]]="Valid Profit","Include","Exclude")</f>
        <v>Include</v>
      </c>
    </row>
    <row r="151" spans="1:27">
      <c r="A151">
        <v>2149</v>
      </c>
      <c r="B151" t="s">
        <v>19</v>
      </c>
      <c r="C151" t="s">
        <v>30</v>
      </c>
      <c r="D151" t="s">
        <v>51</v>
      </c>
      <c r="F151" t="str">
        <f t="shared" si="18"/>
        <v>Missing</v>
      </c>
      <c r="G151" t="str">
        <f t="shared" si="19"/>
        <v>Unknown</v>
      </c>
      <c r="H151" t="str">
        <f t="shared" si="20"/>
        <v>No</v>
      </c>
      <c r="J151" t="str">
        <f>_xlfn.IFS(Units_Sold&lt;0,"Check Return/Refund",Units_Sold=" ",Invalid,Units_Sold=0,"Available",Units_Sold&gt;0,"Sold")</f>
        <v>Available</v>
      </c>
      <c r="M151" t="str">
        <f t="shared" si="21"/>
        <v>Invalid</v>
      </c>
      <c r="N151" t="str">
        <f>IF(PC_NikeSales[[#This Row],[Discount_Verification]]="Valid","Include","Exclude")</f>
        <v>Exclude</v>
      </c>
      <c r="O151">
        <v>0</v>
      </c>
      <c r="P151" t="str">
        <f t="shared" si="22"/>
        <v>Insufficient Data</v>
      </c>
      <c r="Q151" t="str">
        <f t="shared" si="23"/>
        <v>Missing Information</v>
      </c>
      <c r="R151" t="str">
        <f>IF(PC_NikeSales[[#This Row],[Rev_Verify]]="Valid Revenue","Include","Exclude")</f>
        <v>Exclude</v>
      </c>
      <c r="S151" s="1">
        <v>45797</v>
      </c>
      <c r="T151" s="5">
        <f t="shared" si="24"/>
        <v>45797</v>
      </c>
      <c r="U151" s="1" t="str">
        <f t="shared" si="25"/>
        <v>Yes</v>
      </c>
      <c r="V151" t="s">
        <v>17</v>
      </c>
      <c r="W151" t="s">
        <v>43</v>
      </c>
      <c r="X151" t="str">
        <f t="shared" si="26"/>
        <v>Kolkata</v>
      </c>
      <c r="Y151">
        <v>-595.69000000000005</v>
      </c>
      <c r="Z151" t="str">
        <f>IF(PC_NikeSales[[#This Row],[Profit]]&lt;0,"Loss Making Sales",IF(PC_NikeSales[[#This Row],[Profit]]=0,"No Recorded Profit",IF(PC_NikeSales[[#This Row],[Profit]]&gt;PC_NikeSales[Rev_Recalc],"Invalid Profit", "Valid Profit")))</f>
        <v>Loss Making Sales</v>
      </c>
      <c r="AA151" t="str">
        <f>IF(PC_NikeSales[[#This Row],[Profit_Status]]="Valid Profit","Include","Exclude")</f>
        <v>Exclude</v>
      </c>
    </row>
    <row r="152" spans="1:27">
      <c r="A152">
        <v>2150</v>
      </c>
      <c r="B152" t="s">
        <v>19</v>
      </c>
      <c r="C152" t="s">
        <v>41</v>
      </c>
      <c r="D152" t="s">
        <v>54</v>
      </c>
      <c r="E152" s="3" t="s">
        <v>16</v>
      </c>
      <c r="F152" t="str">
        <f t="shared" si="18"/>
        <v>Alphabet</v>
      </c>
      <c r="G152" t="str">
        <f t="shared" si="19"/>
        <v>M</v>
      </c>
      <c r="H152" t="str">
        <f t="shared" si="20"/>
        <v>Yes</v>
      </c>
      <c r="I152">
        <v>2</v>
      </c>
      <c r="J152" t="str">
        <f>_xlfn.IFS(Units_Sold&lt;0,"Check Return/Refund",Units_Sold=" ",Invalid,Units_Sold=0,"Available",Units_Sold&gt;0,"Sold")</f>
        <v>Sold</v>
      </c>
      <c r="K152">
        <v>3313.21</v>
      </c>
      <c r="L152">
        <v>0.48</v>
      </c>
      <c r="M152" t="str">
        <f t="shared" si="21"/>
        <v>Valid</v>
      </c>
      <c r="N152" t="str">
        <f>IF(PC_NikeSales[[#This Row],[Discount_Verification]]="Valid","Include","Exclude")</f>
        <v>Include</v>
      </c>
      <c r="O152">
        <v>3445.74</v>
      </c>
      <c r="P152">
        <f t="shared" si="22"/>
        <v>3445.7384000000002</v>
      </c>
      <c r="Q152" t="str">
        <f t="shared" si="23"/>
        <v>Valid Revenue</v>
      </c>
      <c r="R152" t="str">
        <f>IF(PC_NikeSales[[#This Row],[Rev_Verify]]="Valid Revenue","Include","Exclude")</f>
        <v>Include</v>
      </c>
      <c r="S152" s="1">
        <v>45844</v>
      </c>
      <c r="T152" s="5">
        <f t="shared" si="24"/>
        <v>45844</v>
      </c>
      <c r="U152" s="1" t="str">
        <f t="shared" si="25"/>
        <v>Yes</v>
      </c>
      <c r="V152" t="s">
        <v>17</v>
      </c>
      <c r="W152" t="s">
        <v>18</v>
      </c>
      <c r="X152" t="str">
        <f t="shared" si="26"/>
        <v>Bengaluru</v>
      </c>
      <c r="Y152">
        <v>3221.62</v>
      </c>
      <c r="Z152" t="str">
        <f>IF(PC_NikeSales[[#This Row],[Profit]]&lt;0,"Loss Making Sales",IF(PC_NikeSales[[#This Row],[Profit]]=0,"No Recorded Profit",IF($Y150&gt;$P150,"Invalid Profit", "Valid Profit")))</f>
        <v>Valid Profit</v>
      </c>
      <c r="AA152" t="str">
        <f>IF(PC_NikeSales[[#This Row],[Profit_Status]]="Valid Profit","Include","Exclude")</f>
        <v>Include</v>
      </c>
    </row>
    <row r="153" spans="1:27">
      <c r="A153">
        <v>2151</v>
      </c>
      <c r="B153" t="s">
        <v>13</v>
      </c>
      <c r="C153" t="s">
        <v>20</v>
      </c>
      <c r="D153" t="s">
        <v>21</v>
      </c>
      <c r="E153" s="3" t="s">
        <v>28</v>
      </c>
      <c r="F153" t="str">
        <f t="shared" si="18"/>
        <v>Alphabet</v>
      </c>
      <c r="G153" t="str">
        <f t="shared" si="19"/>
        <v>L</v>
      </c>
      <c r="H153" t="str">
        <f t="shared" si="20"/>
        <v>Yes</v>
      </c>
      <c r="I153">
        <v>4</v>
      </c>
      <c r="J153" t="str">
        <f>_xlfn.IFS(Units_Sold&lt;0,"Check Return/Refund",Units_Sold=" ",Invalid,Units_Sold=0,"Available",Units_Sold&gt;0,"Sold")</f>
        <v>Sold</v>
      </c>
      <c r="K153">
        <v>5619.75</v>
      </c>
      <c r="M153" t="str">
        <f t="shared" si="21"/>
        <v>Invalid</v>
      </c>
      <c r="N153" t="str">
        <f>IF(PC_NikeSales[[#This Row],[Discount_Verification]]="Valid","Include","Exclude")</f>
        <v>Exclude</v>
      </c>
      <c r="O153">
        <v>0</v>
      </c>
      <c r="P153">
        <f t="shared" si="22"/>
        <v>22479</v>
      </c>
      <c r="Q153" t="str">
        <f t="shared" si="23"/>
        <v>Valid Revenue</v>
      </c>
      <c r="R153" t="str">
        <f>IF(PC_NikeSales[[#This Row],[Rev_Verify]]="Valid Revenue","Include","Exclude")</f>
        <v>Include</v>
      </c>
      <c r="S153" s="1">
        <v>45804</v>
      </c>
      <c r="T153" s="5">
        <f t="shared" si="24"/>
        <v>45804</v>
      </c>
      <c r="U153" s="1" t="str">
        <f t="shared" si="25"/>
        <v>Yes</v>
      </c>
      <c r="V153" t="s">
        <v>17</v>
      </c>
      <c r="W153" t="s">
        <v>18</v>
      </c>
      <c r="X153" t="str">
        <f t="shared" si="26"/>
        <v>Bengaluru</v>
      </c>
      <c r="Y153">
        <v>2000.85</v>
      </c>
      <c r="Z153" t="str">
        <f>IF(PC_NikeSales[[#This Row],[Profit]]&lt;0,"Loss Making Sales",IF(PC_NikeSales[[#This Row],[Profit]]=0,"No Recorded Profit",IF($Y151&gt;$P151,"Invalid Profit", "Valid Profit")))</f>
        <v>Valid Profit</v>
      </c>
      <c r="AA153" t="str">
        <f>IF(PC_NikeSales[[#This Row],[Profit_Status]]="Valid Profit","Include","Exclude")</f>
        <v>Include</v>
      </c>
    </row>
    <row r="154" spans="1:27">
      <c r="A154">
        <v>2152</v>
      </c>
      <c r="B154" t="s">
        <v>19</v>
      </c>
      <c r="C154" t="s">
        <v>30</v>
      </c>
      <c r="D154" t="s">
        <v>46</v>
      </c>
      <c r="E154" s="3">
        <v>8</v>
      </c>
      <c r="F154" t="str">
        <f t="shared" si="18"/>
        <v>Number</v>
      </c>
      <c r="G154" t="str">
        <f t="shared" si="19"/>
        <v>8</v>
      </c>
      <c r="H154" t="str">
        <f t="shared" si="20"/>
        <v>Yes</v>
      </c>
      <c r="J154" t="str">
        <f>_xlfn.IFS(Units_Sold&lt;0,"Check Return/Refund",Units_Sold=" ",Invalid,Units_Sold=0,"Available",Units_Sold&gt;0,"Sold")</f>
        <v>Available</v>
      </c>
      <c r="M154" t="str">
        <f t="shared" si="21"/>
        <v>Invalid</v>
      </c>
      <c r="N154" t="str">
        <f>IF(PC_NikeSales[[#This Row],[Discount_Verification]]="Valid","Include","Exclude")</f>
        <v>Exclude</v>
      </c>
      <c r="O154">
        <v>0</v>
      </c>
      <c r="P154" t="str">
        <f t="shared" si="22"/>
        <v>Insufficient Data</v>
      </c>
      <c r="Q154" t="str">
        <f t="shared" si="23"/>
        <v>Missing Information</v>
      </c>
      <c r="R154" t="str">
        <f>IF(PC_NikeSales[[#This Row],[Rev_Verify]]="Valid Revenue","Include","Exclude")</f>
        <v>Exclude</v>
      </c>
      <c r="S154" s="1"/>
      <c r="T154" s="5" t="str">
        <f t="shared" si="24"/>
        <v>Missing Date</v>
      </c>
      <c r="U154" s="1" t="str">
        <f t="shared" si="25"/>
        <v>No</v>
      </c>
      <c r="V154" t="s">
        <v>17</v>
      </c>
      <c r="W154" t="s">
        <v>18</v>
      </c>
      <c r="X154" t="str">
        <f t="shared" si="26"/>
        <v>Bengaluru</v>
      </c>
      <c r="Y154">
        <v>3819.41</v>
      </c>
      <c r="Z154" t="str">
        <f>IF(PC_NikeSales[[#This Row],[Profit]]&lt;0,"Loss Making Sales",IF(PC_NikeSales[[#This Row],[Profit]]=0,"No Recorded Profit",IF($Y152&gt;$P152,"Invalid Profit", "Valid Profit")))</f>
        <v>Valid Profit</v>
      </c>
      <c r="AA154" t="str">
        <f>IF(PC_NikeSales[[#This Row],[Profit_Status]]="Valid Profit","Include","Exclude")</f>
        <v>Include</v>
      </c>
    </row>
    <row r="155" spans="1:27">
      <c r="A155">
        <v>2153</v>
      </c>
      <c r="B155" t="s">
        <v>35</v>
      </c>
      <c r="C155" t="s">
        <v>30</v>
      </c>
      <c r="D155" t="s">
        <v>31</v>
      </c>
      <c r="F155" t="str">
        <f t="shared" si="18"/>
        <v>Missing</v>
      </c>
      <c r="G155" t="str">
        <f t="shared" si="19"/>
        <v>Unknown</v>
      </c>
      <c r="H155" t="str">
        <f t="shared" si="20"/>
        <v>No</v>
      </c>
      <c r="I155">
        <v>0</v>
      </c>
      <c r="J155" t="str">
        <f>_xlfn.IFS(Units_Sold&lt;0,"Check Return/Refund",Units_Sold=" ",Invalid,Units_Sold=0,"Available",Units_Sold&gt;0,"Sold")</f>
        <v>Available</v>
      </c>
      <c r="L155">
        <v>0.09</v>
      </c>
      <c r="M155" t="str">
        <f t="shared" si="21"/>
        <v>Valid</v>
      </c>
      <c r="N155" t="str">
        <f>IF(PC_NikeSales[[#This Row],[Discount_Verification]]="Valid","Include","Exclude")</f>
        <v>Include</v>
      </c>
      <c r="O155">
        <v>0</v>
      </c>
      <c r="P155" t="str">
        <f t="shared" si="22"/>
        <v>Insufficient Data</v>
      </c>
      <c r="Q155" t="str">
        <f t="shared" si="23"/>
        <v>Missing Information</v>
      </c>
      <c r="R155" t="str">
        <f>IF(PC_NikeSales[[#This Row],[Rev_Verify]]="Valid Revenue","Include","Exclude")</f>
        <v>Exclude</v>
      </c>
      <c r="S155" s="1">
        <v>45522</v>
      </c>
      <c r="T155" s="5">
        <f t="shared" si="24"/>
        <v>45522</v>
      </c>
      <c r="U155" s="1" t="str">
        <f t="shared" si="25"/>
        <v>Yes</v>
      </c>
      <c r="V155" t="s">
        <v>22</v>
      </c>
      <c r="W155" t="s">
        <v>29</v>
      </c>
      <c r="X155" t="str">
        <f t="shared" si="26"/>
        <v>Pune</v>
      </c>
      <c r="Y155">
        <v>1246.58</v>
      </c>
      <c r="Z155" t="str">
        <f>IF(PC_NikeSales[[#This Row],[Profit]]&lt;0,"Loss Making Sales",IF(PC_NikeSales[[#This Row],[Profit]]=0,"No Recorded Profit",IF($Y153&gt;$P153,"Invalid Profit", "Valid Profit")))</f>
        <v>Valid Profit</v>
      </c>
      <c r="AA155" t="str">
        <f>IF(PC_NikeSales[[#This Row],[Profit_Status]]="Valid Profit","Include","Exclude")</f>
        <v>Include</v>
      </c>
    </row>
    <row r="156" spans="1:27">
      <c r="A156">
        <v>2154</v>
      </c>
      <c r="B156" t="s">
        <v>13</v>
      </c>
      <c r="C156" t="s">
        <v>26</v>
      </c>
      <c r="D156" t="s">
        <v>27</v>
      </c>
      <c r="E156" s="3" t="s">
        <v>32</v>
      </c>
      <c r="F156" t="str">
        <f t="shared" si="18"/>
        <v>Alphabet</v>
      </c>
      <c r="G156" t="str">
        <f t="shared" si="19"/>
        <v>XL</v>
      </c>
      <c r="H156" t="str">
        <f t="shared" si="20"/>
        <v>Yes</v>
      </c>
      <c r="J156" t="str">
        <f>_xlfn.IFS(Units_Sold&lt;0,"Check Return/Refund",Units_Sold=" ",Invalid,Units_Sold=0,"Available",Units_Sold&gt;0,"Sold")</f>
        <v>Available</v>
      </c>
      <c r="K156">
        <v>2963.16</v>
      </c>
      <c r="M156" t="str">
        <f t="shared" si="21"/>
        <v>Invalid</v>
      </c>
      <c r="N156" t="str">
        <f>IF(PC_NikeSales[[#This Row],[Discount_Verification]]="Valid","Include","Exclude")</f>
        <v>Exclude</v>
      </c>
      <c r="O156">
        <v>0</v>
      </c>
      <c r="P156" t="str">
        <f t="shared" si="22"/>
        <v>Insufficient Data</v>
      </c>
      <c r="Q156" t="str">
        <f t="shared" si="23"/>
        <v>Missing Information</v>
      </c>
      <c r="R156" t="str">
        <f>IF(PC_NikeSales[[#This Row],[Rev_Verify]]="Valid Revenue","Include","Exclude")</f>
        <v>Exclude</v>
      </c>
      <c r="S156" s="1">
        <v>45748</v>
      </c>
      <c r="T156" s="5">
        <f t="shared" si="24"/>
        <v>45748</v>
      </c>
      <c r="U156" s="1" t="str">
        <f t="shared" si="25"/>
        <v>Yes</v>
      </c>
      <c r="V156" t="s">
        <v>17</v>
      </c>
      <c r="W156" t="s">
        <v>36</v>
      </c>
      <c r="X156" t="str">
        <f t="shared" si="26"/>
        <v>Bangalore</v>
      </c>
      <c r="Y156">
        <v>2381.85</v>
      </c>
      <c r="Z156" t="str">
        <f>IF(PC_NikeSales[[#This Row],[Profit]]&lt;0,"Loss Making Sales",IF(PC_NikeSales[[#This Row],[Profit]]=0,"No Recorded Profit",IF($Y154&gt;$P154,"Invalid Profit", "Valid Profit")))</f>
        <v>Valid Profit</v>
      </c>
      <c r="AA156" t="str">
        <f>IF(PC_NikeSales[[#This Row],[Profit_Status]]="Valid Profit","Include","Exclude")</f>
        <v>Include</v>
      </c>
    </row>
    <row r="157" spans="1:27">
      <c r="A157">
        <v>2155</v>
      </c>
      <c r="B157" t="s">
        <v>35</v>
      </c>
      <c r="C157" t="s">
        <v>20</v>
      </c>
      <c r="D157" t="s">
        <v>50</v>
      </c>
      <c r="F157" t="str">
        <f t="shared" si="18"/>
        <v>Missing</v>
      </c>
      <c r="G157" t="str">
        <f t="shared" si="19"/>
        <v>Unknown</v>
      </c>
      <c r="H157" t="str">
        <f t="shared" si="20"/>
        <v>No</v>
      </c>
      <c r="I157">
        <v>3</v>
      </c>
      <c r="J157" t="str">
        <f>_xlfn.IFS(Units_Sold&lt;0,"Check Return/Refund",Units_Sold=" ",Invalid,Units_Sold=0,"Available",Units_Sold&gt;0,"Sold")</f>
        <v>Sold</v>
      </c>
      <c r="M157" t="str">
        <f t="shared" si="21"/>
        <v>Invalid</v>
      </c>
      <c r="N157" t="str">
        <f>IF(PC_NikeSales[[#This Row],[Discount_Verification]]="Valid","Include","Exclude")</f>
        <v>Exclude</v>
      </c>
      <c r="O157">
        <v>0</v>
      </c>
      <c r="P157" t="str">
        <f t="shared" si="22"/>
        <v>Insufficient Data</v>
      </c>
      <c r="Q157" t="str">
        <f t="shared" si="23"/>
        <v>Missing Information</v>
      </c>
      <c r="R157" t="str">
        <f>IF(PC_NikeSales[[#This Row],[Rev_Verify]]="Valid Revenue","Include","Exclude")</f>
        <v>Exclude</v>
      </c>
      <c r="S157" s="1"/>
      <c r="T157" s="5" t="str">
        <f t="shared" si="24"/>
        <v>Missing Date</v>
      </c>
      <c r="U157" s="1" t="str">
        <f t="shared" si="25"/>
        <v>No</v>
      </c>
      <c r="V157" t="s">
        <v>17</v>
      </c>
      <c r="W157" t="s">
        <v>37</v>
      </c>
      <c r="X157" t="str">
        <f t="shared" si="26"/>
        <v>Hyderabad</v>
      </c>
      <c r="Y157">
        <v>1475.15</v>
      </c>
      <c r="Z157" t="str">
        <f>IF(PC_NikeSales[[#This Row],[Profit]]&lt;0,"Loss Making Sales",IF(PC_NikeSales[[#This Row],[Profit]]=0,"No Recorded Profit",IF($Y155&gt;$P155,"Invalid Profit", "Valid Profit")))</f>
        <v>Valid Profit</v>
      </c>
      <c r="AA157" t="str">
        <f>IF(PC_NikeSales[[#This Row],[Profit_Status]]="Valid Profit","Include","Exclude")</f>
        <v>Include</v>
      </c>
    </row>
    <row r="158" spans="1:27">
      <c r="A158">
        <v>2156</v>
      </c>
      <c r="B158" t="s">
        <v>35</v>
      </c>
      <c r="C158" t="s">
        <v>20</v>
      </c>
      <c r="D158" t="s">
        <v>21</v>
      </c>
      <c r="E158" s="3" t="s">
        <v>16</v>
      </c>
      <c r="F158" t="str">
        <f t="shared" si="18"/>
        <v>Alphabet</v>
      </c>
      <c r="G158" t="str">
        <f t="shared" si="19"/>
        <v>M</v>
      </c>
      <c r="H158" t="str">
        <f t="shared" si="20"/>
        <v>Yes</v>
      </c>
      <c r="I158">
        <v>0</v>
      </c>
      <c r="J158" t="str">
        <f>_xlfn.IFS(Units_Sold&lt;0,"Check Return/Refund",Units_Sold=" ",Invalid,Units_Sold=0,"Available",Units_Sold&gt;0,"Sold")</f>
        <v>Available</v>
      </c>
      <c r="M158" t="str">
        <f t="shared" si="21"/>
        <v>Invalid</v>
      </c>
      <c r="N158" t="str">
        <f>IF(PC_NikeSales[[#This Row],[Discount_Verification]]="Valid","Include","Exclude")</f>
        <v>Exclude</v>
      </c>
      <c r="O158">
        <v>0</v>
      </c>
      <c r="P158" t="str">
        <f t="shared" si="22"/>
        <v>Insufficient Data</v>
      </c>
      <c r="Q158" t="str">
        <f t="shared" si="23"/>
        <v>Missing Information</v>
      </c>
      <c r="R158" t="str">
        <f>IF(PC_NikeSales[[#This Row],[Rev_Verify]]="Valid Revenue","Include","Exclude")</f>
        <v>Exclude</v>
      </c>
      <c r="S158" s="1">
        <v>45535</v>
      </c>
      <c r="T158" s="5">
        <f t="shared" si="24"/>
        <v>45535</v>
      </c>
      <c r="U158" s="1" t="str">
        <f t="shared" si="25"/>
        <v>Yes</v>
      </c>
      <c r="V158" t="s">
        <v>17</v>
      </c>
      <c r="W158" t="s">
        <v>29</v>
      </c>
      <c r="X158" t="str">
        <f t="shared" si="26"/>
        <v>Pune</v>
      </c>
      <c r="Y158">
        <v>-286.07</v>
      </c>
      <c r="Z158" t="str">
        <f>IF(PC_NikeSales[[#This Row],[Profit]]&lt;0,"Loss Making Sales",IF(PC_NikeSales[[#This Row],[Profit]]=0,"No Recorded Profit",IF(PC_NikeSales[[#This Row],[Profit]]&gt;PC_NikeSales[Rev_Recalc],"Invalid Profit", "Valid Profit")))</f>
        <v>Loss Making Sales</v>
      </c>
      <c r="AA158" t="str">
        <f>IF(PC_NikeSales[[#This Row],[Profit_Status]]="Valid Profit","Include","Exclude")</f>
        <v>Exclude</v>
      </c>
    </row>
    <row r="159" spans="1:27">
      <c r="A159">
        <v>2157</v>
      </c>
      <c r="B159" t="s">
        <v>13</v>
      </c>
      <c r="C159" t="s">
        <v>20</v>
      </c>
      <c r="D159" t="s">
        <v>24</v>
      </c>
      <c r="F159" t="str">
        <f t="shared" si="18"/>
        <v>Missing</v>
      </c>
      <c r="G159" t="str">
        <f t="shared" si="19"/>
        <v>Unknown</v>
      </c>
      <c r="H159" t="str">
        <f t="shared" si="20"/>
        <v>No</v>
      </c>
      <c r="I159">
        <v>1</v>
      </c>
      <c r="J159" t="str">
        <f>_xlfn.IFS(Units_Sold&lt;0,"Check Return/Refund",Units_Sold=" ",Invalid,Units_Sold=0,"Available",Units_Sold&gt;0,"Sold")</f>
        <v>Sold</v>
      </c>
      <c r="M159" t="str">
        <f t="shared" si="21"/>
        <v>Invalid</v>
      </c>
      <c r="N159" t="str">
        <f>IF(PC_NikeSales[[#This Row],[Discount_Verification]]="Valid","Include","Exclude")</f>
        <v>Exclude</v>
      </c>
      <c r="O159">
        <v>0</v>
      </c>
      <c r="P159" t="str">
        <f t="shared" si="22"/>
        <v>Insufficient Data</v>
      </c>
      <c r="Q159" t="str">
        <f t="shared" si="23"/>
        <v>Missing Information</v>
      </c>
      <c r="R159" t="str">
        <f>IF(PC_NikeSales[[#This Row],[Rev_Verify]]="Valid Revenue","Include","Exclude")</f>
        <v>Exclude</v>
      </c>
      <c r="S159" s="1">
        <v>45776</v>
      </c>
      <c r="T159" s="5">
        <f t="shared" si="24"/>
        <v>45776</v>
      </c>
      <c r="U159" s="1" t="str">
        <f t="shared" si="25"/>
        <v>Yes</v>
      </c>
      <c r="V159" t="s">
        <v>17</v>
      </c>
      <c r="W159" t="s">
        <v>33</v>
      </c>
      <c r="X159" t="str">
        <f t="shared" si="26"/>
        <v>Delhi</v>
      </c>
      <c r="Y159">
        <v>-701.01</v>
      </c>
      <c r="Z159" t="str">
        <f>IF(PC_NikeSales[[#This Row],[Profit]]&lt;0,"Loss Making Sales",IF(PC_NikeSales[[#This Row],[Profit]]=0,"No Recorded Profit",IF(PC_NikeSales[[#This Row],[Profit]]&gt;PC_NikeSales[Rev_Recalc],"Invalid Profit", "Valid Profit")))</f>
        <v>Loss Making Sales</v>
      </c>
      <c r="AA159" t="str">
        <f>IF(PC_NikeSales[[#This Row],[Profit_Status]]="Valid Profit","Include","Exclude")</f>
        <v>Exclude</v>
      </c>
    </row>
    <row r="160" spans="1:27">
      <c r="A160">
        <v>2158</v>
      </c>
      <c r="B160" t="s">
        <v>19</v>
      </c>
      <c r="C160" t="s">
        <v>30</v>
      </c>
      <c r="D160" t="s">
        <v>31</v>
      </c>
      <c r="E160" s="3" t="s">
        <v>16</v>
      </c>
      <c r="F160" t="str">
        <f t="shared" si="18"/>
        <v>Alphabet</v>
      </c>
      <c r="G160" t="str">
        <f t="shared" si="19"/>
        <v>M</v>
      </c>
      <c r="H160" t="str">
        <f t="shared" si="20"/>
        <v>Yes</v>
      </c>
      <c r="I160">
        <v>-1</v>
      </c>
      <c r="J160" t="str">
        <f>_xlfn.IFS(Units_Sold&lt;0,"Check Return/Refund",Units_Sold=" ",Invalid,Units_Sold=0,"Available",Units_Sold&gt;0,"Sold")</f>
        <v>Check Return/Refund</v>
      </c>
      <c r="L160">
        <v>0.5</v>
      </c>
      <c r="M160" t="str">
        <f t="shared" si="21"/>
        <v>Valid</v>
      </c>
      <c r="N160" t="str">
        <f>IF(PC_NikeSales[[#This Row],[Discount_Verification]]="Valid","Include","Exclude")</f>
        <v>Include</v>
      </c>
      <c r="O160">
        <v>0</v>
      </c>
      <c r="P160" t="str">
        <f t="shared" si="22"/>
        <v>Insufficient Data</v>
      </c>
      <c r="Q160" t="str">
        <f t="shared" si="23"/>
        <v>Missing Information</v>
      </c>
      <c r="R160" t="str">
        <f>IF(PC_NikeSales[[#This Row],[Rev_Verify]]="Valid Revenue","Include","Exclude")</f>
        <v>Exclude</v>
      </c>
      <c r="S160" s="1">
        <v>45685</v>
      </c>
      <c r="T160" s="5">
        <f t="shared" si="24"/>
        <v>45685</v>
      </c>
      <c r="U160" s="1" t="str">
        <f t="shared" si="25"/>
        <v>Yes</v>
      </c>
      <c r="V160" t="s">
        <v>17</v>
      </c>
      <c r="W160" t="s">
        <v>25</v>
      </c>
      <c r="X160" t="str">
        <f t="shared" si="26"/>
        <v>Mumbai</v>
      </c>
      <c r="Y160">
        <v>514.79</v>
      </c>
      <c r="Z160" t="str">
        <f>IF(PC_NikeSales[[#This Row],[Profit]]&lt;0,"Loss Making Sales",IF(PC_NikeSales[[#This Row],[Profit]]=0,"No Recorded Profit",IF($Y158&gt;$P158,"Invalid Profit", "Valid Profit")))</f>
        <v>Valid Profit</v>
      </c>
      <c r="AA160" t="str">
        <f>IF(PC_NikeSales[[#This Row],[Profit_Status]]="Valid Profit","Include","Exclude")</f>
        <v>Include</v>
      </c>
    </row>
    <row r="161" spans="1:27">
      <c r="A161">
        <v>2159</v>
      </c>
      <c r="B161" t="s">
        <v>19</v>
      </c>
      <c r="C161" t="s">
        <v>14</v>
      </c>
      <c r="D161" t="s">
        <v>49</v>
      </c>
      <c r="E161" s="3" t="s">
        <v>32</v>
      </c>
      <c r="F161" t="str">
        <f t="shared" si="18"/>
        <v>Alphabet</v>
      </c>
      <c r="G161" t="str">
        <f t="shared" si="19"/>
        <v>XL</v>
      </c>
      <c r="H161" t="str">
        <f t="shared" si="20"/>
        <v>Yes</v>
      </c>
      <c r="I161">
        <v>2</v>
      </c>
      <c r="J161" t="str">
        <f>_xlfn.IFS(Units_Sold&lt;0,"Check Return/Refund",Units_Sold=" ",Invalid,Units_Sold=0,"Available",Units_Sold&gt;0,"Sold")</f>
        <v>Sold</v>
      </c>
      <c r="K161">
        <v>3987.65</v>
      </c>
      <c r="M161" t="str">
        <f t="shared" si="21"/>
        <v>Invalid</v>
      </c>
      <c r="N161" t="str">
        <f>IF(PC_NikeSales[[#This Row],[Discount_Verification]]="Valid","Include","Exclude")</f>
        <v>Exclude</v>
      </c>
      <c r="O161">
        <v>0</v>
      </c>
      <c r="P161">
        <f t="shared" si="22"/>
        <v>7975.3</v>
      </c>
      <c r="Q161" t="str">
        <f t="shared" si="23"/>
        <v>Valid Revenue</v>
      </c>
      <c r="R161" t="str">
        <f>IF(PC_NikeSales[[#This Row],[Rev_Verify]]="Valid Revenue","Include","Exclude")</f>
        <v>Include</v>
      </c>
      <c r="S161" s="1"/>
      <c r="T161" s="5" t="str">
        <f t="shared" si="24"/>
        <v>Missing Date</v>
      </c>
      <c r="U161" s="1" t="str">
        <f t="shared" si="25"/>
        <v>No</v>
      </c>
      <c r="V161" t="s">
        <v>22</v>
      </c>
      <c r="W161" t="s">
        <v>33</v>
      </c>
      <c r="X161" t="str">
        <f t="shared" si="26"/>
        <v>Delhi</v>
      </c>
      <c r="Y161">
        <v>2781.72</v>
      </c>
      <c r="Z161" t="str">
        <f>IF(PC_NikeSales[[#This Row],[Profit]]&lt;0,"Loss Making Sales",IF(PC_NikeSales[[#This Row],[Profit]]=0,"No Recorded Profit",IF($Y159&gt;$P159,"Invalid Profit", "Valid Profit")))</f>
        <v>Valid Profit</v>
      </c>
      <c r="AA161" t="str">
        <f>IF(PC_NikeSales[[#This Row],[Profit_Status]]="Valid Profit","Include","Exclude")</f>
        <v>Include</v>
      </c>
    </row>
    <row r="162" spans="1:27">
      <c r="A162">
        <v>2160</v>
      </c>
      <c r="B162" t="s">
        <v>13</v>
      </c>
      <c r="C162" t="s">
        <v>30</v>
      </c>
      <c r="D162" t="s">
        <v>45</v>
      </c>
      <c r="E162" s="3" t="s">
        <v>32</v>
      </c>
      <c r="F162" t="str">
        <f t="shared" si="18"/>
        <v>Alphabet</v>
      </c>
      <c r="G162" t="str">
        <f t="shared" si="19"/>
        <v>XL</v>
      </c>
      <c r="H162" t="str">
        <f t="shared" si="20"/>
        <v>Yes</v>
      </c>
      <c r="J162" t="str">
        <f>_xlfn.IFS(Units_Sold&lt;0,"Check Return/Refund",Units_Sold=" ",Invalid,Units_Sold=0,"Available",Units_Sold&gt;0,"Sold")</f>
        <v>Available</v>
      </c>
      <c r="M162" t="str">
        <f t="shared" si="21"/>
        <v>Invalid</v>
      </c>
      <c r="N162" t="str">
        <f>IF(PC_NikeSales[[#This Row],[Discount_Verification]]="Valid","Include","Exclude")</f>
        <v>Exclude</v>
      </c>
      <c r="O162">
        <v>0</v>
      </c>
      <c r="P162" t="str">
        <f t="shared" si="22"/>
        <v>Insufficient Data</v>
      </c>
      <c r="Q162" t="str">
        <f t="shared" si="23"/>
        <v>Missing Information</v>
      </c>
      <c r="R162" t="str">
        <f>IF(PC_NikeSales[[#This Row],[Rev_Verify]]="Valid Revenue","Include","Exclude")</f>
        <v>Exclude</v>
      </c>
      <c r="S162" s="1">
        <v>45717</v>
      </c>
      <c r="T162" s="5">
        <f t="shared" si="24"/>
        <v>45717</v>
      </c>
      <c r="U162" s="1" t="str">
        <f t="shared" si="25"/>
        <v>Yes</v>
      </c>
      <c r="V162" t="s">
        <v>22</v>
      </c>
      <c r="W162" t="s">
        <v>25</v>
      </c>
      <c r="X162" t="str">
        <f t="shared" si="26"/>
        <v>Mumbai</v>
      </c>
      <c r="Y162">
        <v>3744.91</v>
      </c>
      <c r="Z162" t="str">
        <f>IF(PC_NikeSales[[#This Row],[Profit]]&lt;0,"Loss Making Sales",IF(PC_NikeSales[[#This Row],[Profit]]=0,"No Recorded Profit",IF($Y160&gt;$P160,"Invalid Profit", "Valid Profit")))</f>
        <v>Valid Profit</v>
      </c>
      <c r="AA162" t="str">
        <f>IF(PC_NikeSales[[#This Row],[Profit_Status]]="Valid Profit","Include","Exclude")</f>
        <v>Include</v>
      </c>
    </row>
    <row r="163" spans="1:27">
      <c r="A163">
        <v>2161</v>
      </c>
      <c r="B163" t="s">
        <v>13</v>
      </c>
      <c r="C163" t="s">
        <v>26</v>
      </c>
      <c r="D163" t="s">
        <v>39</v>
      </c>
      <c r="E163" s="3" t="s">
        <v>16</v>
      </c>
      <c r="F163" t="str">
        <f t="shared" si="18"/>
        <v>Alphabet</v>
      </c>
      <c r="G163" t="str">
        <f t="shared" si="19"/>
        <v>M</v>
      </c>
      <c r="H163" t="str">
        <f t="shared" si="20"/>
        <v>Yes</v>
      </c>
      <c r="I163">
        <v>0</v>
      </c>
      <c r="J163" t="str">
        <f>_xlfn.IFS(Units_Sold&lt;0,"Check Return/Refund",Units_Sold=" ",Invalid,Units_Sold=0,"Available",Units_Sold&gt;0,"Sold")</f>
        <v>Available</v>
      </c>
      <c r="K163">
        <v>5119.41</v>
      </c>
      <c r="L163">
        <v>0.8</v>
      </c>
      <c r="M163" t="str">
        <f t="shared" si="21"/>
        <v>Valid</v>
      </c>
      <c r="N163" t="str">
        <f>IF(PC_NikeSales[[#This Row],[Discount_Verification]]="Valid","Include","Exclude")</f>
        <v>Include</v>
      </c>
      <c r="O163">
        <v>0</v>
      </c>
      <c r="P163">
        <f t="shared" si="22"/>
        <v>0</v>
      </c>
      <c r="Q163" t="str">
        <f t="shared" si="23"/>
        <v>No Recorded Revenue</v>
      </c>
      <c r="R163" t="str">
        <f>IF(PC_NikeSales[[#This Row],[Rev_Verify]]="Valid Revenue","Include","Exclude")</f>
        <v>Exclude</v>
      </c>
      <c r="S163" s="1"/>
      <c r="T163" s="5" t="str">
        <f t="shared" si="24"/>
        <v>Missing Date</v>
      </c>
      <c r="U163" s="1" t="str">
        <f t="shared" si="25"/>
        <v>No</v>
      </c>
      <c r="V163" t="s">
        <v>17</v>
      </c>
      <c r="W163" t="s">
        <v>29</v>
      </c>
      <c r="X163" t="str">
        <f t="shared" si="26"/>
        <v>Pune</v>
      </c>
      <c r="Y163">
        <v>1956.8</v>
      </c>
      <c r="Z163" t="str">
        <f>IF(PC_NikeSales[[#This Row],[Profit]]&lt;0,"Loss Making Sales",IF(PC_NikeSales[[#This Row],[Profit]]=0,"No Recorded Profit",IF(PC_NikeSales[[#This Row],[Profit]]&gt;PC_NikeSales[Rev_Recalc],"Invalid Profit", "Valid Profit")))</f>
        <v>Invalid Profit</v>
      </c>
      <c r="AA163" t="str">
        <f>IF(PC_NikeSales[[#This Row],[Profit_Status]]="Valid Profit","Include","Exclude")</f>
        <v>Exclude</v>
      </c>
    </row>
    <row r="164" spans="1:27">
      <c r="A164">
        <v>2162</v>
      </c>
      <c r="B164" t="s">
        <v>35</v>
      </c>
      <c r="C164" t="s">
        <v>26</v>
      </c>
      <c r="D164" t="s">
        <v>27</v>
      </c>
      <c r="E164" s="3">
        <v>8</v>
      </c>
      <c r="F164" t="str">
        <f t="shared" si="18"/>
        <v>Number</v>
      </c>
      <c r="G164" t="str">
        <f t="shared" si="19"/>
        <v>8</v>
      </c>
      <c r="H164" t="str">
        <f t="shared" si="20"/>
        <v>Yes</v>
      </c>
      <c r="J164" t="str">
        <f>_xlfn.IFS(Units_Sold&lt;0,"Check Return/Refund",Units_Sold=" ",Invalid,Units_Sold=0,"Available",Units_Sold&gt;0,"Sold")</f>
        <v>Available</v>
      </c>
      <c r="K164">
        <v>7662.11</v>
      </c>
      <c r="M164" t="str">
        <f t="shared" si="21"/>
        <v>Invalid</v>
      </c>
      <c r="N164" t="str">
        <f>IF(PC_NikeSales[[#This Row],[Discount_Verification]]="Valid","Include","Exclude")</f>
        <v>Exclude</v>
      </c>
      <c r="O164">
        <v>0</v>
      </c>
      <c r="P164" t="str">
        <f t="shared" si="22"/>
        <v>Insufficient Data</v>
      </c>
      <c r="Q164" t="str">
        <f t="shared" si="23"/>
        <v>Missing Information</v>
      </c>
      <c r="R164" t="str">
        <f>IF(PC_NikeSales[[#This Row],[Rev_Verify]]="Valid Revenue","Include","Exclude")</f>
        <v>Exclude</v>
      </c>
      <c r="S164" s="1"/>
      <c r="T164" s="5" t="str">
        <f t="shared" si="24"/>
        <v>Missing Date</v>
      </c>
      <c r="U164" s="1" t="str">
        <f t="shared" si="25"/>
        <v>No</v>
      </c>
      <c r="V164" t="s">
        <v>17</v>
      </c>
      <c r="W164" t="s">
        <v>25</v>
      </c>
      <c r="X164" t="str">
        <f t="shared" si="26"/>
        <v>Mumbai</v>
      </c>
      <c r="Y164">
        <v>2398.5500000000002</v>
      </c>
      <c r="Z164" t="str">
        <f>IF(PC_NikeSales[[#This Row],[Profit]]&lt;0,"Loss Making Sales",IF(PC_NikeSales[[#This Row],[Profit]]=0,"No Recorded Profit",IF($Y162&gt;$P162,"Invalid Profit", "Valid Profit")))</f>
        <v>Valid Profit</v>
      </c>
      <c r="AA164" t="str">
        <f>IF(PC_NikeSales[[#This Row],[Profit_Status]]="Valid Profit","Include","Exclude")</f>
        <v>Include</v>
      </c>
    </row>
    <row r="165" spans="1:27">
      <c r="A165">
        <v>2163</v>
      </c>
      <c r="B165" t="s">
        <v>35</v>
      </c>
      <c r="C165" t="s">
        <v>26</v>
      </c>
      <c r="D165" t="s">
        <v>52</v>
      </c>
      <c r="E165" s="3">
        <v>7</v>
      </c>
      <c r="F165" t="str">
        <f t="shared" si="18"/>
        <v>Number</v>
      </c>
      <c r="G165" t="str">
        <f t="shared" si="19"/>
        <v>7</v>
      </c>
      <c r="H165" t="str">
        <f t="shared" si="20"/>
        <v>Yes</v>
      </c>
      <c r="J165" t="str">
        <f>_xlfn.IFS(Units_Sold&lt;0,"Check Return/Refund",Units_Sold=" ",Invalid,Units_Sold=0,"Available",Units_Sold&gt;0,"Sold")</f>
        <v>Available</v>
      </c>
      <c r="L165">
        <v>1.24</v>
      </c>
      <c r="M165" t="str">
        <f t="shared" si="21"/>
        <v>Invalid</v>
      </c>
      <c r="N165" t="str">
        <f>IF(PC_NikeSales[[#This Row],[Discount_Verification]]="Valid","Include","Exclude")</f>
        <v>Exclude</v>
      </c>
      <c r="O165">
        <v>0</v>
      </c>
      <c r="P165" t="str">
        <f t="shared" si="22"/>
        <v>Insufficient Data</v>
      </c>
      <c r="Q165" t="str">
        <f t="shared" si="23"/>
        <v>Missing Information</v>
      </c>
      <c r="R165" t="str">
        <f>IF(PC_NikeSales[[#This Row],[Rev_Verify]]="Valid Revenue","Include","Exclude")</f>
        <v>Exclude</v>
      </c>
      <c r="S165" s="1">
        <v>45722</v>
      </c>
      <c r="T165" s="5">
        <f t="shared" si="24"/>
        <v>45722</v>
      </c>
      <c r="U165" s="1" t="str">
        <f t="shared" si="25"/>
        <v>Yes</v>
      </c>
      <c r="V165" t="s">
        <v>22</v>
      </c>
      <c r="W165" t="s">
        <v>37</v>
      </c>
      <c r="X165" t="str">
        <f t="shared" si="26"/>
        <v>Hyderabad</v>
      </c>
      <c r="Y165">
        <v>3344.98</v>
      </c>
      <c r="Z165" t="str">
        <f>IF(PC_NikeSales[[#This Row],[Profit]]&lt;0,"Loss Making Sales",IF(PC_NikeSales[[#This Row],[Profit]]=0,"No Recorded Profit",IF($Y163&gt;$P163,"Invalid Profit", "Valid Profit")))</f>
        <v>Invalid Profit</v>
      </c>
      <c r="AA165" t="str">
        <f>IF(PC_NikeSales[[#This Row],[Profit_Status]]="Valid Profit","Include","Exclude")</f>
        <v>Exclude</v>
      </c>
    </row>
    <row r="166" spans="1:27">
      <c r="A166">
        <v>2164</v>
      </c>
      <c r="B166" t="s">
        <v>19</v>
      </c>
      <c r="C166" t="s">
        <v>20</v>
      </c>
      <c r="D166" t="s">
        <v>38</v>
      </c>
      <c r="E166" s="3">
        <v>8</v>
      </c>
      <c r="F166" t="str">
        <f t="shared" si="18"/>
        <v>Number</v>
      </c>
      <c r="G166" t="str">
        <f t="shared" si="19"/>
        <v>8</v>
      </c>
      <c r="H166" t="str">
        <f t="shared" si="20"/>
        <v>Yes</v>
      </c>
      <c r="I166">
        <v>0</v>
      </c>
      <c r="J166" t="str">
        <f>_xlfn.IFS(Units_Sold&lt;0,"Check Return/Refund",Units_Sold=" ",Invalid,Units_Sold=0,"Available",Units_Sold&gt;0,"Sold")</f>
        <v>Available</v>
      </c>
      <c r="L166">
        <v>0.95</v>
      </c>
      <c r="M166" t="str">
        <f t="shared" si="21"/>
        <v>Valid</v>
      </c>
      <c r="N166" t="str">
        <f>IF(PC_NikeSales[[#This Row],[Discount_Verification]]="Valid","Include","Exclude")</f>
        <v>Include</v>
      </c>
      <c r="O166">
        <v>0</v>
      </c>
      <c r="P166" t="str">
        <f t="shared" si="22"/>
        <v>Insufficient Data</v>
      </c>
      <c r="Q166" t="str">
        <f t="shared" si="23"/>
        <v>Missing Information</v>
      </c>
      <c r="R166" t="str">
        <f>IF(PC_NikeSales[[#This Row],[Rev_Verify]]="Valid Revenue","Include","Exclude")</f>
        <v>Exclude</v>
      </c>
      <c r="S166" s="1">
        <v>45588</v>
      </c>
      <c r="T166" s="5">
        <f t="shared" si="24"/>
        <v>45588</v>
      </c>
      <c r="U166" s="1" t="str">
        <f t="shared" si="25"/>
        <v>Yes</v>
      </c>
      <c r="V166" t="s">
        <v>17</v>
      </c>
      <c r="W166" t="s">
        <v>29</v>
      </c>
      <c r="X166" t="str">
        <f t="shared" si="26"/>
        <v>Pune</v>
      </c>
      <c r="Y166">
        <v>-872.9</v>
      </c>
      <c r="Z166" t="str">
        <f>IF(PC_NikeSales[[#This Row],[Profit]]&lt;0,"Loss Making Sales",IF(PC_NikeSales[[#This Row],[Profit]]=0,"No Recorded Profit",IF(PC_NikeSales[[#This Row],[Profit]]&gt;PC_NikeSales[Rev_Recalc],"Invalid Profit", "Valid Profit")))</f>
        <v>Loss Making Sales</v>
      </c>
      <c r="AA166" t="str">
        <f>IF(PC_NikeSales[[#This Row],[Profit_Status]]="Valid Profit","Include","Exclude")</f>
        <v>Exclude</v>
      </c>
    </row>
    <row r="167" spans="1:27">
      <c r="A167">
        <v>2165</v>
      </c>
      <c r="B167" t="s">
        <v>13</v>
      </c>
      <c r="C167" t="s">
        <v>14</v>
      </c>
      <c r="D167" t="s">
        <v>15</v>
      </c>
      <c r="E167" s="3" t="s">
        <v>28</v>
      </c>
      <c r="F167" t="str">
        <f t="shared" si="18"/>
        <v>Alphabet</v>
      </c>
      <c r="G167" t="str">
        <f t="shared" si="19"/>
        <v>L</v>
      </c>
      <c r="H167" t="str">
        <f t="shared" si="20"/>
        <v>Yes</v>
      </c>
      <c r="I167">
        <v>4</v>
      </c>
      <c r="J167" t="str">
        <f>_xlfn.IFS(Units_Sold&lt;0,"Check Return/Refund",Units_Sold=" ",Invalid,Units_Sold=0,"Available",Units_Sold&gt;0,"Sold")</f>
        <v>Sold</v>
      </c>
      <c r="K167">
        <v>4577.6499999999996</v>
      </c>
      <c r="M167" t="str">
        <f t="shared" si="21"/>
        <v>Invalid</v>
      </c>
      <c r="N167" t="str">
        <f>IF(PC_NikeSales[[#This Row],[Discount_Verification]]="Valid","Include","Exclude")</f>
        <v>Exclude</v>
      </c>
      <c r="O167">
        <v>0</v>
      </c>
      <c r="P167">
        <f t="shared" si="22"/>
        <v>18310.599999999999</v>
      </c>
      <c r="Q167" t="str">
        <f t="shared" si="23"/>
        <v>Valid Revenue</v>
      </c>
      <c r="R167" t="str">
        <f>IF(PC_NikeSales[[#This Row],[Rev_Verify]]="Valid Revenue","Include","Exclude")</f>
        <v>Include</v>
      </c>
      <c r="S167" s="1">
        <v>45607</v>
      </c>
      <c r="T167" s="5">
        <f t="shared" si="24"/>
        <v>45607</v>
      </c>
      <c r="U167" s="1" t="str">
        <f t="shared" si="25"/>
        <v>Yes</v>
      </c>
      <c r="V167" t="s">
        <v>22</v>
      </c>
      <c r="W167" t="s">
        <v>43</v>
      </c>
      <c r="X167" t="str">
        <f t="shared" si="26"/>
        <v>Kolkata</v>
      </c>
      <c r="Y167">
        <v>2460.19</v>
      </c>
      <c r="Z167" t="str">
        <f>IF(PC_NikeSales[[#This Row],[Profit]]&lt;0,"Loss Making Sales",IF(PC_NikeSales[[#This Row],[Profit]]=0,"No Recorded Profit",IF($Y165&gt;$P165,"Invalid Profit", "Valid Profit")))</f>
        <v>Valid Profit</v>
      </c>
      <c r="AA167" t="str">
        <f>IF(PC_NikeSales[[#This Row],[Profit_Status]]="Valid Profit","Include","Exclude")</f>
        <v>Include</v>
      </c>
    </row>
    <row r="168" spans="1:27">
      <c r="A168">
        <v>2166</v>
      </c>
      <c r="B168" t="s">
        <v>19</v>
      </c>
      <c r="C168" t="s">
        <v>26</v>
      </c>
      <c r="D168" t="s">
        <v>53</v>
      </c>
      <c r="E168" s="3" t="s">
        <v>16</v>
      </c>
      <c r="F168" t="str">
        <f t="shared" si="18"/>
        <v>Alphabet</v>
      </c>
      <c r="G168" t="str">
        <f t="shared" si="19"/>
        <v>M</v>
      </c>
      <c r="H168" t="str">
        <f t="shared" si="20"/>
        <v>Yes</v>
      </c>
      <c r="J168" t="str">
        <f>_xlfn.IFS(Units_Sold&lt;0,"Check Return/Refund",Units_Sold=" ",Invalid,Units_Sold=0,"Available",Units_Sold&gt;0,"Sold")</f>
        <v>Available</v>
      </c>
      <c r="K168">
        <v>7312.38</v>
      </c>
      <c r="M168" t="str">
        <f t="shared" si="21"/>
        <v>Invalid</v>
      </c>
      <c r="N168" t="str">
        <f>IF(PC_NikeSales[[#This Row],[Discount_Verification]]="Valid","Include","Exclude")</f>
        <v>Exclude</v>
      </c>
      <c r="O168">
        <v>0</v>
      </c>
      <c r="P168" t="str">
        <f t="shared" si="22"/>
        <v>Insufficient Data</v>
      </c>
      <c r="Q168" t="str">
        <f t="shared" si="23"/>
        <v>Missing Information</v>
      </c>
      <c r="R168" t="str">
        <f>IF(PC_NikeSales[[#This Row],[Rev_Verify]]="Valid Revenue","Include","Exclude")</f>
        <v>Exclude</v>
      </c>
      <c r="S168" s="1">
        <v>45689</v>
      </c>
      <c r="T168" s="5">
        <f t="shared" si="24"/>
        <v>45689</v>
      </c>
      <c r="U168" s="1" t="str">
        <f t="shared" si="25"/>
        <v>Yes</v>
      </c>
      <c r="V168" t="s">
        <v>17</v>
      </c>
      <c r="W168" t="s">
        <v>25</v>
      </c>
      <c r="X168" t="str">
        <f t="shared" si="26"/>
        <v>Mumbai</v>
      </c>
      <c r="Y168">
        <v>3364.05</v>
      </c>
      <c r="Z168" t="str">
        <f>IF(PC_NikeSales[[#This Row],[Profit]]&lt;0,"Loss Making Sales",IF(PC_NikeSales[[#This Row],[Profit]]=0,"No Recorded Profit",IF($Y166&gt;$P166,"Invalid Profit", "Valid Profit")))</f>
        <v>Valid Profit</v>
      </c>
      <c r="AA168" t="str">
        <f>IF(PC_NikeSales[[#This Row],[Profit_Status]]="Valid Profit","Include","Exclude")</f>
        <v>Include</v>
      </c>
    </row>
    <row r="169" spans="1:27">
      <c r="A169">
        <v>2167</v>
      </c>
      <c r="B169" t="s">
        <v>35</v>
      </c>
      <c r="C169" t="s">
        <v>30</v>
      </c>
      <c r="D169" t="s">
        <v>31</v>
      </c>
      <c r="E169" s="3" t="s">
        <v>32</v>
      </c>
      <c r="F169" t="str">
        <f t="shared" si="18"/>
        <v>Alphabet</v>
      </c>
      <c r="G169" t="str">
        <f t="shared" si="19"/>
        <v>XL</v>
      </c>
      <c r="H169" t="str">
        <f t="shared" si="20"/>
        <v>Yes</v>
      </c>
      <c r="I169">
        <v>3</v>
      </c>
      <c r="J169" t="str">
        <f>_xlfn.IFS(Units_Sold&lt;0,"Check Return/Refund",Units_Sold=" ",Invalid,Units_Sold=0,"Available",Units_Sold&gt;0,"Sold")</f>
        <v>Sold</v>
      </c>
      <c r="K169">
        <v>3055.79</v>
      </c>
      <c r="M169" t="str">
        <f t="shared" si="21"/>
        <v>Invalid</v>
      </c>
      <c r="N169" t="str">
        <f>IF(PC_NikeSales[[#This Row],[Discount_Verification]]="Valid","Include","Exclude")</f>
        <v>Exclude</v>
      </c>
      <c r="O169">
        <v>0</v>
      </c>
      <c r="P169">
        <f t="shared" si="22"/>
        <v>9167.369999999999</v>
      </c>
      <c r="Q169" t="str">
        <f t="shared" si="23"/>
        <v>Valid Revenue</v>
      </c>
      <c r="R169" t="str">
        <f>IF(PC_NikeSales[[#This Row],[Rev_Verify]]="Valid Revenue","Include","Exclude")</f>
        <v>Include</v>
      </c>
      <c r="S169" s="1"/>
      <c r="T169" s="5" t="str">
        <f t="shared" si="24"/>
        <v>Missing Date</v>
      </c>
      <c r="U169" s="1" t="str">
        <f t="shared" si="25"/>
        <v>No</v>
      </c>
      <c r="V169" t="s">
        <v>22</v>
      </c>
      <c r="W169" t="s">
        <v>25</v>
      </c>
      <c r="X169" t="str">
        <f t="shared" si="26"/>
        <v>Mumbai</v>
      </c>
      <c r="Y169">
        <v>1259.58</v>
      </c>
      <c r="Z169" t="str">
        <f>IF(PC_NikeSales[[#This Row],[Profit]]&lt;0,"Loss Making Sales",IF(PC_NikeSales[[#This Row],[Profit]]=0,"No Recorded Profit",IF($Y167&gt;$P167,"Invalid Profit", "Valid Profit")))</f>
        <v>Valid Profit</v>
      </c>
      <c r="AA169" t="str">
        <f>IF(PC_NikeSales[[#This Row],[Profit_Status]]="Valid Profit","Include","Exclude")</f>
        <v>Include</v>
      </c>
    </row>
    <row r="170" spans="1:27">
      <c r="A170">
        <v>2168</v>
      </c>
      <c r="B170" t="s">
        <v>19</v>
      </c>
      <c r="C170" t="s">
        <v>30</v>
      </c>
      <c r="D170" t="s">
        <v>51</v>
      </c>
      <c r="F170" t="str">
        <f t="shared" si="18"/>
        <v>Missing</v>
      </c>
      <c r="G170" t="str">
        <f t="shared" si="19"/>
        <v>Unknown</v>
      </c>
      <c r="H170" t="str">
        <f t="shared" si="20"/>
        <v>No</v>
      </c>
      <c r="J170" t="str">
        <f>_xlfn.IFS(Units_Sold&lt;0,"Check Return/Refund",Units_Sold=" ",Invalid,Units_Sold=0,"Available",Units_Sold&gt;0,"Sold")</f>
        <v>Available</v>
      </c>
      <c r="L170">
        <v>0.85</v>
      </c>
      <c r="M170" t="str">
        <f t="shared" si="21"/>
        <v>Valid</v>
      </c>
      <c r="N170" t="str">
        <f>IF(PC_NikeSales[[#This Row],[Discount_Verification]]="Valid","Include","Exclude")</f>
        <v>Include</v>
      </c>
      <c r="O170">
        <v>0</v>
      </c>
      <c r="P170" t="str">
        <f t="shared" si="22"/>
        <v>Insufficient Data</v>
      </c>
      <c r="Q170" t="str">
        <f t="shared" si="23"/>
        <v>Missing Information</v>
      </c>
      <c r="R170" t="str">
        <f>IF(PC_NikeSales[[#This Row],[Rev_Verify]]="Valid Revenue","Include","Exclude")</f>
        <v>Exclude</v>
      </c>
      <c r="S170" s="1">
        <v>45505</v>
      </c>
      <c r="T170" s="5">
        <f t="shared" si="24"/>
        <v>45505</v>
      </c>
      <c r="U170" s="1" t="str">
        <f t="shared" si="25"/>
        <v>Yes</v>
      </c>
      <c r="V170" t="s">
        <v>22</v>
      </c>
      <c r="W170" t="s">
        <v>43</v>
      </c>
      <c r="X170" t="str">
        <f t="shared" si="26"/>
        <v>Kolkata</v>
      </c>
      <c r="Y170">
        <v>3011.49</v>
      </c>
      <c r="Z170" t="str">
        <f>IF(PC_NikeSales[[#This Row],[Profit]]&lt;0,"Loss Making Sales",IF(PC_NikeSales[[#This Row],[Profit]]=0,"No Recorded Profit",IF($Y168&gt;$P168,"Invalid Profit", "Valid Profit")))</f>
        <v>Valid Profit</v>
      </c>
      <c r="AA170" t="str">
        <f>IF(PC_NikeSales[[#This Row],[Profit_Status]]="Valid Profit","Include","Exclude")</f>
        <v>Include</v>
      </c>
    </row>
    <row r="171" spans="1:27">
      <c r="A171">
        <v>2169</v>
      </c>
      <c r="B171" t="s">
        <v>13</v>
      </c>
      <c r="C171" t="s">
        <v>14</v>
      </c>
      <c r="D171" t="s">
        <v>34</v>
      </c>
      <c r="F171" t="str">
        <f t="shared" si="18"/>
        <v>Missing</v>
      </c>
      <c r="G171" t="str">
        <f t="shared" si="19"/>
        <v>Unknown</v>
      </c>
      <c r="H171" t="str">
        <f t="shared" si="20"/>
        <v>No</v>
      </c>
      <c r="I171">
        <v>4</v>
      </c>
      <c r="J171" t="str">
        <f>_xlfn.IFS(Units_Sold&lt;0,"Check Return/Refund",Units_Sold=" ",Invalid,Units_Sold=0,"Available",Units_Sold&gt;0,"Sold")</f>
        <v>Sold</v>
      </c>
      <c r="K171">
        <v>4046.05</v>
      </c>
      <c r="L171">
        <v>0.01</v>
      </c>
      <c r="M171" t="str">
        <f t="shared" si="21"/>
        <v>Valid</v>
      </c>
      <c r="N171" t="str">
        <f>IF(PC_NikeSales[[#This Row],[Discount_Verification]]="Valid","Include","Exclude")</f>
        <v>Include</v>
      </c>
      <c r="O171">
        <v>16022.36</v>
      </c>
      <c r="P171">
        <f t="shared" si="22"/>
        <v>16022.358</v>
      </c>
      <c r="Q171" t="str">
        <f t="shared" si="23"/>
        <v>Valid Revenue</v>
      </c>
      <c r="R171" t="str">
        <f>IF(PC_NikeSales[[#This Row],[Rev_Verify]]="Valid Revenue","Include","Exclude")</f>
        <v>Include</v>
      </c>
      <c r="S171" s="1">
        <v>45640</v>
      </c>
      <c r="T171" s="5">
        <f t="shared" si="24"/>
        <v>45640</v>
      </c>
      <c r="U171" s="1" t="str">
        <f t="shared" si="25"/>
        <v>Yes</v>
      </c>
      <c r="V171" t="s">
        <v>22</v>
      </c>
      <c r="W171" t="s">
        <v>33</v>
      </c>
      <c r="X171" t="str">
        <f t="shared" si="26"/>
        <v>Delhi</v>
      </c>
      <c r="Y171">
        <v>1057.58</v>
      </c>
      <c r="Z171" t="str">
        <f>IF(PC_NikeSales[[#This Row],[Profit]]&lt;0,"Loss Making Sales",IF(PC_NikeSales[[#This Row],[Profit]]=0,"No Recorded Profit",IF($Y169&gt;$P169,"Invalid Profit", "Valid Profit")))</f>
        <v>Valid Profit</v>
      </c>
      <c r="AA171" t="str">
        <f>IF(PC_NikeSales[[#This Row],[Profit_Status]]="Valid Profit","Include","Exclude")</f>
        <v>Include</v>
      </c>
    </row>
    <row r="172" spans="1:27">
      <c r="A172">
        <v>2170</v>
      </c>
      <c r="B172" t="s">
        <v>13</v>
      </c>
      <c r="C172" t="s">
        <v>26</v>
      </c>
      <c r="D172" t="s">
        <v>53</v>
      </c>
      <c r="E172" s="3" t="s">
        <v>16</v>
      </c>
      <c r="F172" t="str">
        <f t="shared" si="18"/>
        <v>Alphabet</v>
      </c>
      <c r="G172" t="str">
        <f t="shared" si="19"/>
        <v>M</v>
      </c>
      <c r="H172" t="str">
        <f t="shared" si="20"/>
        <v>Yes</v>
      </c>
      <c r="I172">
        <v>0</v>
      </c>
      <c r="J172" t="str">
        <f>_xlfn.IFS(Units_Sold&lt;0,"Check Return/Refund",Units_Sold=" ",Invalid,Units_Sold=0,"Available",Units_Sold&gt;0,"Sold")</f>
        <v>Available</v>
      </c>
      <c r="M172" t="str">
        <f t="shared" si="21"/>
        <v>Invalid</v>
      </c>
      <c r="N172" t="str">
        <f>IF(PC_NikeSales[[#This Row],[Discount_Verification]]="Valid","Include","Exclude")</f>
        <v>Exclude</v>
      </c>
      <c r="O172">
        <v>0</v>
      </c>
      <c r="P172" t="str">
        <f t="shared" si="22"/>
        <v>Insufficient Data</v>
      </c>
      <c r="Q172" t="str">
        <f t="shared" si="23"/>
        <v>Missing Information</v>
      </c>
      <c r="R172" t="str">
        <f>IF(PC_NikeSales[[#This Row],[Rev_Verify]]="Valid Revenue","Include","Exclude")</f>
        <v>Exclude</v>
      </c>
      <c r="S172" s="1">
        <v>45836</v>
      </c>
      <c r="T172" s="5">
        <f t="shared" si="24"/>
        <v>45836</v>
      </c>
      <c r="U172" s="1" t="str">
        <f t="shared" si="25"/>
        <v>Yes</v>
      </c>
      <c r="V172" t="s">
        <v>17</v>
      </c>
      <c r="W172" t="s">
        <v>43</v>
      </c>
      <c r="X172" t="str">
        <f t="shared" si="26"/>
        <v>Kolkata</v>
      </c>
      <c r="Y172">
        <v>3218.82</v>
      </c>
      <c r="Z172" t="str">
        <f>IF(PC_NikeSales[[#This Row],[Profit]]&lt;0,"Loss Making Sales",IF(PC_NikeSales[[#This Row],[Profit]]=0,"No Recorded Profit",IF($Y170&gt;$P170,"Invalid Profit", "Valid Profit")))</f>
        <v>Valid Profit</v>
      </c>
      <c r="AA172" t="str">
        <f>IF(PC_NikeSales[[#This Row],[Profit_Status]]="Valid Profit","Include","Exclude")</f>
        <v>Include</v>
      </c>
    </row>
    <row r="173" spans="1:27">
      <c r="A173">
        <v>2022</v>
      </c>
      <c r="B173" t="s">
        <v>19</v>
      </c>
      <c r="C173" t="s">
        <v>26</v>
      </c>
      <c r="D173" t="s">
        <v>53</v>
      </c>
      <c r="E173" s="3" t="s">
        <v>28</v>
      </c>
      <c r="F173" t="str">
        <f t="shared" si="18"/>
        <v>Alphabet</v>
      </c>
      <c r="G173" t="str">
        <f t="shared" si="19"/>
        <v>L</v>
      </c>
      <c r="H173" t="str">
        <f t="shared" si="20"/>
        <v>Yes</v>
      </c>
      <c r="J173" t="str">
        <f>_xlfn.IFS(Units_Sold&lt;0,"Check Return/Refund",Units_Sold=" ",Invalid,Units_Sold=0,"Available",Units_Sold&gt;0,"Sold")</f>
        <v>Available</v>
      </c>
      <c r="K173">
        <v>9378.52</v>
      </c>
      <c r="L173">
        <v>1.06</v>
      </c>
      <c r="M173" t="str">
        <f t="shared" si="21"/>
        <v>Invalid</v>
      </c>
      <c r="N173" t="str">
        <f>IF(PC_NikeSales[[#This Row],[Discount_Verification]]="Valid","Include","Exclude")</f>
        <v>Exclude</v>
      </c>
      <c r="O173">
        <v>0</v>
      </c>
      <c r="P173" t="str">
        <f t="shared" si="22"/>
        <v>Insufficient Data</v>
      </c>
      <c r="Q173" t="str">
        <f t="shared" si="23"/>
        <v>Missing Information</v>
      </c>
      <c r="R173" t="str">
        <f>IF(PC_NikeSales[[#This Row],[Rev_Verify]]="Valid Revenue","Include","Exclude")</f>
        <v>Exclude</v>
      </c>
      <c r="S173" s="1">
        <v>45228</v>
      </c>
      <c r="T173" s="5">
        <f t="shared" si="24"/>
        <v>45228</v>
      </c>
      <c r="U173" s="1" t="str">
        <f t="shared" si="25"/>
        <v>Yes</v>
      </c>
      <c r="V173" t="s">
        <v>22</v>
      </c>
      <c r="W173" t="s">
        <v>25</v>
      </c>
      <c r="X173" t="str">
        <f t="shared" si="26"/>
        <v>Mumbai</v>
      </c>
      <c r="Y173">
        <v>128.91999999999999</v>
      </c>
      <c r="Z173" t="str">
        <f>IF(PC_NikeSales[[#This Row],[Profit]]&lt;0,"Loss Making Sales",IF(PC_NikeSales[[#This Row],[Profit]]=0,"No Recorded Profit",IF($Y171&gt;$P171,"Invalid Profit", "Valid Profit")))</f>
        <v>Valid Profit</v>
      </c>
      <c r="AA173" t="str">
        <f>IF(PC_NikeSales[[#This Row],[Profit_Status]]="Valid Profit","Include","Exclude")</f>
        <v>Include</v>
      </c>
    </row>
    <row r="174" spans="1:27">
      <c r="A174">
        <v>2172</v>
      </c>
      <c r="B174" t="s">
        <v>19</v>
      </c>
      <c r="C174" t="s">
        <v>14</v>
      </c>
      <c r="D174" t="s">
        <v>49</v>
      </c>
      <c r="E174" s="3" t="s">
        <v>16</v>
      </c>
      <c r="F174" t="str">
        <f t="shared" si="18"/>
        <v>Alphabet</v>
      </c>
      <c r="G174" t="str">
        <f t="shared" si="19"/>
        <v>M</v>
      </c>
      <c r="H174" t="str">
        <f t="shared" si="20"/>
        <v>Yes</v>
      </c>
      <c r="J174" t="str">
        <f>_xlfn.IFS(Units_Sold&lt;0,"Check Return/Refund",Units_Sold=" ",Invalid,Units_Sold=0,"Available",Units_Sold&gt;0,"Sold")</f>
        <v>Available</v>
      </c>
      <c r="K174">
        <v>7988.99</v>
      </c>
      <c r="L174">
        <v>1.2</v>
      </c>
      <c r="M174" t="str">
        <f t="shared" si="21"/>
        <v>Invalid</v>
      </c>
      <c r="N174" t="str">
        <f>IF(PC_NikeSales[[#This Row],[Discount_Verification]]="Valid","Include","Exclude")</f>
        <v>Exclude</v>
      </c>
      <c r="O174">
        <v>0</v>
      </c>
      <c r="P174" t="str">
        <f t="shared" si="22"/>
        <v>Insufficient Data</v>
      </c>
      <c r="Q174" t="str">
        <f t="shared" si="23"/>
        <v>Missing Information</v>
      </c>
      <c r="R174" t="str">
        <f>IF(PC_NikeSales[[#This Row],[Rev_Verify]]="Valid Revenue","Include","Exclude")</f>
        <v>Exclude</v>
      </c>
      <c r="S174" s="1">
        <v>45643</v>
      </c>
      <c r="T174" s="5">
        <f t="shared" si="24"/>
        <v>45643</v>
      </c>
      <c r="U174" s="1" t="str">
        <f t="shared" si="25"/>
        <v>Yes</v>
      </c>
      <c r="V174" t="s">
        <v>17</v>
      </c>
      <c r="W174" t="s">
        <v>18</v>
      </c>
      <c r="X174" t="str">
        <f t="shared" si="26"/>
        <v>Bengaluru</v>
      </c>
      <c r="Y174">
        <v>-909.86</v>
      </c>
      <c r="Z174" t="str">
        <f>IF(PC_NikeSales[[#This Row],[Profit]]&lt;0,"Loss Making Sales",IF(PC_NikeSales[[#This Row],[Profit]]=0,"No Recorded Profit",IF(PC_NikeSales[[#This Row],[Profit]]&gt;PC_NikeSales[Rev_Recalc],"Invalid Profit", "Valid Profit")))</f>
        <v>Loss Making Sales</v>
      </c>
      <c r="AA174" t="str">
        <f>IF(PC_NikeSales[[#This Row],[Profit_Status]]="Valid Profit","Include","Exclude")</f>
        <v>Exclude</v>
      </c>
    </row>
    <row r="175" spans="1:27">
      <c r="A175">
        <v>2173</v>
      </c>
      <c r="B175" t="s">
        <v>35</v>
      </c>
      <c r="C175" t="s">
        <v>30</v>
      </c>
      <c r="D175" t="s">
        <v>46</v>
      </c>
      <c r="E175" s="3" t="s">
        <v>28</v>
      </c>
      <c r="F175" t="str">
        <f t="shared" si="18"/>
        <v>Alphabet</v>
      </c>
      <c r="G175" t="str">
        <f t="shared" si="19"/>
        <v>L</v>
      </c>
      <c r="H175" t="str">
        <f t="shared" si="20"/>
        <v>Yes</v>
      </c>
      <c r="I175">
        <v>-1</v>
      </c>
      <c r="J175" t="str">
        <f>_xlfn.IFS(Units_Sold&lt;0,"Check Return/Refund",Units_Sold=" ",Invalid,Units_Sold=0,"Available",Units_Sold&gt;0,"Sold")</f>
        <v>Check Return/Refund</v>
      </c>
      <c r="K175">
        <v>6620.78</v>
      </c>
      <c r="M175" t="str">
        <f t="shared" si="21"/>
        <v>Invalid</v>
      </c>
      <c r="N175" t="str">
        <f>IF(PC_NikeSales[[#This Row],[Discount_Verification]]="Valid","Include","Exclude")</f>
        <v>Exclude</v>
      </c>
      <c r="O175">
        <v>0</v>
      </c>
      <c r="P175">
        <f t="shared" si="22"/>
        <v>-6620.78</v>
      </c>
      <c r="Q175" t="str">
        <f t="shared" si="23"/>
        <v>Negative Revenue</v>
      </c>
      <c r="R175" t="str">
        <f>IF(PC_NikeSales[[#This Row],[Rev_Verify]]="Valid Revenue","Include","Exclude")</f>
        <v>Exclude</v>
      </c>
      <c r="S175" s="1">
        <v>45745</v>
      </c>
      <c r="T175" s="5">
        <f t="shared" si="24"/>
        <v>45745</v>
      </c>
      <c r="U175" s="1" t="str">
        <f t="shared" si="25"/>
        <v>Yes</v>
      </c>
      <c r="V175" t="s">
        <v>17</v>
      </c>
      <c r="W175" t="s">
        <v>36</v>
      </c>
      <c r="X175" t="str">
        <f t="shared" si="26"/>
        <v>Bangalore</v>
      </c>
      <c r="Y175">
        <v>3770.03</v>
      </c>
      <c r="Z175" t="str">
        <f>IF(PC_NikeSales[[#This Row],[Profit]]&lt;0,"Loss Making Sales",IF(PC_NikeSales[[#This Row],[Profit]]=0,"No Recorded Profit",IF(PC_NikeSales[[#This Row],[Profit]]&gt;PC_NikeSales[Rev_Recalc],"Invalid Profit", "Valid Profit")))</f>
        <v>Invalid Profit</v>
      </c>
      <c r="AA175" t="str">
        <f>IF(PC_NikeSales[[#This Row],[Profit_Status]]="Valid Profit","Include","Exclude")</f>
        <v>Exclude</v>
      </c>
    </row>
    <row r="176" spans="1:27">
      <c r="A176">
        <v>2174</v>
      </c>
      <c r="B176" t="s">
        <v>19</v>
      </c>
      <c r="C176" t="s">
        <v>20</v>
      </c>
      <c r="D176" t="s">
        <v>50</v>
      </c>
      <c r="E176" s="3" t="s">
        <v>28</v>
      </c>
      <c r="F176" t="str">
        <f t="shared" si="18"/>
        <v>Alphabet</v>
      </c>
      <c r="G176" t="str">
        <f t="shared" si="19"/>
        <v>L</v>
      </c>
      <c r="H176" t="str">
        <f t="shared" si="20"/>
        <v>Yes</v>
      </c>
      <c r="J176" t="str">
        <f>_xlfn.IFS(Units_Sold&lt;0,"Check Return/Refund",Units_Sold=" ",Invalid,Units_Sold=0,"Available",Units_Sold&gt;0,"Sold")</f>
        <v>Available</v>
      </c>
      <c r="K176">
        <v>3883.92</v>
      </c>
      <c r="M176" t="str">
        <f t="shared" si="21"/>
        <v>Invalid</v>
      </c>
      <c r="N176" t="str">
        <f>IF(PC_NikeSales[[#This Row],[Discount_Verification]]="Valid","Include","Exclude")</f>
        <v>Exclude</v>
      </c>
      <c r="O176">
        <v>0</v>
      </c>
      <c r="P176" t="str">
        <f t="shared" si="22"/>
        <v>Insufficient Data</v>
      </c>
      <c r="Q176" t="str">
        <f t="shared" si="23"/>
        <v>Missing Information</v>
      </c>
      <c r="R176" t="str">
        <f>IF(PC_NikeSales[[#This Row],[Rev_Verify]]="Valid Revenue","Include","Exclude")</f>
        <v>Exclude</v>
      </c>
      <c r="S176" s="1"/>
      <c r="T176" s="5" t="str">
        <f t="shared" si="24"/>
        <v>Missing Date</v>
      </c>
      <c r="U176" s="1" t="str">
        <f t="shared" si="25"/>
        <v>No</v>
      </c>
      <c r="V176" t="s">
        <v>22</v>
      </c>
      <c r="W176" t="s">
        <v>29</v>
      </c>
      <c r="X176" t="str">
        <f t="shared" si="26"/>
        <v>Pune</v>
      </c>
      <c r="Y176">
        <v>428.5</v>
      </c>
      <c r="Z176" t="str">
        <f>IF(PC_NikeSales[[#This Row],[Profit]]&lt;0,"Loss Making Sales",IF(PC_NikeSales[[#This Row],[Profit]]=0,"No Recorded Profit",IF($Y174&gt;$P174,"Invalid Profit", "Valid Profit")))</f>
        <v>Valid Profit</v>
      </c>
      <c r="AA176" t="str">
        <f>IF(PC_NikeSales[[#This Row],[Profit_Status]]="Valid Profit","Include","Exclude")</f>
        <v>Include</v>
      </c>
    </row>
    <row r="177" spans="1:27">
      <c r="A177">
        <v>2175</v>
      </c>
      <c r="B177" t="s">
        <v>19</v>
      </c>
      <c r="C177" t="s">
        <v>26</v>
      </c>
      <c r="D177" t="s">
        <v>27</v>
      </c>
      <c r="F177" t="str">
        <f t="shared" si="18"/>
        <v>Missing</v>
      </c>
      <c r="G177" t="str">
        <f t="shared" si="19"/>
        <v>Unknown</v>
      </c>
      <c r="H177" t="str">
        <f t="shared" si="20"/>
        <v>No</v>
      </c>
      <c r="J177" t="str">
        <f>_xlfn.IFS(Units_Sold&lt;0,"Check Return/Refund",Units_Sold=" ",Invalid,Units_Sold=0,"Available",Units_Sold&gt;0,"Sold")</f>
        <v>Available</v>
      </c>
      <c r="L177">
        <v>1.1599999999999999</v>
      </c>
      <c r="M177" t="str">
        <f t="shared" si="21"/>
        <v>Invalid</v>
      </c>
      <c r="N177" t="str">
        <f>IF(PC_NikeSales[[#This Row],[Discount_Verification]]="Valid","Include","Exclude")</f>
        <v>Exclude</v>
      </c>
      <c r="O177">
        <v>0</v>
      </c>
      <c r="P177" t="str">
        <f t="shared" si="22"/>
        <v>Insufficient Data</v>
      </c>
      <c r="Q177" t="str">
        <f t="shared" si="23"/>
        <v>Missing Information</v>
      </c>
      <c r="R177" t="str">
        <f>IF(PC_NikeSales[[#This Row],[Rev_Verify]]="Valid Revenue","Include","Exclude")</f>
        <v>Exclude</v>
      </c>
      <c r="S177" s="1"/>
      <c r="T177" s="5" t="str">
        <f t="shared" si="24"/>
        <v>Missing Date</v>
      </c>
      <c r="U177" s="1" t="str">
        <f t="shared" si="25"/>
        <v>No</v>
      </c>
      <c r="V177" t="s">
        <v>17</v>
      </c>
      <c r="W177" t="s">
        <v>29</v>
      </c>
      <c r="X177" t="str">
        <f t="shared" si="26"/>
        <v>Pune</v>
      </c>
      <c r="Y177">
        <v>2457.7800000000002</v>
      </c>
      <c r="Z177" t="str">
        <f>IF(PC_NikeSales[[#This Row],[Profit]]&lt;0,"Loss Making Sales",IF(PC_NikeSales[[#This Row],[Profit]]=0,"No Recorded Profit",IF($Y175&gt;$P175,"Invalid Profit", "Valid Profit")))</f>
        <v>Invalid Profit</v>
      </c>
      <c r="AA177" t="str">
        <f>IF(PC_NikeSales[[#This Row],[Profit_Status]]="Valid Profit","Include","Exclude")</f>
        <v>Exclude</v>
      </c>
    </row>
    <row r="178" spans="1:27">
      <c r="A178">
        <v>2176</v>
      </c>
      <c r="B178" t="s">
        <v>35</v>
      </c>
      <c r="C178" t="s">
        <v>20</v>
      </c>
      <c r="D178" t="s">
        <v>38</v>
      </c>
      <c r="F178" t="str">
        <f t="shared" si="18"/>
        <v>Missing</v>
      </c>
      <c r="G178" t="str">
        <f t="shared" si="19"/>
        <v>Unknown</v>
      </c>
      <c r="H178" t="str">
        <f t="shared" si="20"/>
        <v>No</v>
      </c>
      <c r="I178">
        <v>4</v>
      </c>
      <c r="J178" t="str">
        <f>_xlfn.IFS(Units_Sold&lt;0,"Check Return/Refund",Units_Sold=" ",Invalid,Units_Sold=0,"Available",Units_Sold&gt;0,"Sold")</f>
        <v>Sold</v>
      </c>
      <c r="M178" t="str">
        <f t="shared" si="21"/>
        <v>Invalid</v>
      </c>
      <c r="N178" t="str">
        <f>IF(PC_NikeSales[[#This Row],[Discount_Verification]]="Valid","Include","Exclude")</f>
        <v>Exclude</v>
      </c>
      <c r="O178">
        <v>0</v>
      </c>
      <c r="P178" t="str">
        <f t="shared" si="22"/>
        <v>Insufficient Data</v>
      </c>
      <c r="Q178" t="str">
        <f t="shared" si="23"/>
        <v>Missing Information</v>
      </c>
      <c r="R178" t="str">
        <f>IF(PC_NikeSales[[#This Row],[Rev_Verify]]="Valid Revenue","Include","Exclude")</f>
        <v>Exclude</v>
      </c>
      <c r="S178" s="1">
        <v>45661</v>
      </c>
      <c r="T178" s="5">
        <f t="shared" si="24"/>
        <v>45661</v>
      </c>
      <c r="U178" s="1" t="str">
        <f t="shared" si="25"/>
        <v>Yes</v>
      </c>
      <c r="V178" t="s">
        <v>17</v>
      </c>
      <c r="W178" t="s">
        <v>18</v>
      </c>
      <c r="X178" t="str">
        <f t="shared" si="26"/>
        <v>Bengaluru</v>
      </c>
      <c r="Y178">
        <v>3908.28</v>
      </c>
      <c r="Z178" t="str">
        <f>IF(PC_NikeSales[[#This Row],[Profit]]&lt;0,"Loss Making Sales",IF(PC_NikeSales[[#This Row],[Profit]]=0,"No Recorded Profit",IF($Y176&gt;$P176,"Invalid Profit", "Valid Profit")))</f>
        <v>Valid Profit</v>
      </c>
      <c r="AA178" t="str">
        <f>IF(PC_NikeSales[[#This Row],[Profit_Status]]="Valid Profit","Include","Exclude")</f>
        <v>Include</v>
      </c>
    </row>
    <row r="179" spans="1:27">
      <c r="A179">
        <v>2177</v>
      </c>
      <c r="B179" t="s">
        <v>19</v>
      </c>
      <c r="C179" t="s">
        <v>26</v>
      </c>
      <c r="D179" t="s">
        <v>39</v>
      </c>
      <c r="E179" s="3" t="s">
        <v>32</v>
      </c>
      <c r="F179" t="str">
        <f t="shared" si="18"/>
        <v>Alphabet</v>
      </c>
      <c r="G179" t="str">
        <f t="shared" si="19"/>
        <v>XL</v>
      </c>
      <c r="H179" t="str">
        <f t="shared" si="20"/>
        <v>Yes</v>
      </c>
      <c r="J179" t="str">
        <f>_xlfn.IFS(Units_Sold&lt;0,"Check Return/Refund",Units_Sold=" ",Invalid,Units_Sold=0,"Available",Units_Sold&gt;0,"Sold")</f>
        <v>Available</v>
      </c>
      <c r="M179" t="str">
        <f t="shared" si="21"/>
        <v>Invalid</v>
      </c>
      <c r="N179" t="str">
        <f>IF(PC_NikeSales[[#This Row],[Discount_Verification]]="Valid","Include","Exclude")</f>
        <v>Exclude</v>
      </c>
      <c r="O179">
        <v>0</v>
      </c>
      <c r="P179" t="str">
        <f t="shared" si="22"/>
        <v>Insufficient Data</v>
      </c>
      <c r="Q179" t="str">
        <f t="shared" si="23"/>
        <v>Missing Information</v>
      </c>
      <c r="R179" t="str">
        <f>IF(PC_NikeSales[[#This Row],[Rev_Verify]]="Valid Revenue","Include","Exclude")</f>
        <v>Exclude</v>
      </c>
      <c r="S179" s="1">
        <v>45835</v>
      </c>
      <c r="T179" s="5">
        <f t="shared" si="24"/>
        <v>45835</v>
      </c>
      <c r="U179" s="1" t="str">
        <f t="shared" si="25"/>
        <v>Yes</v>
      </c>
      <c r="V179" t="s">
        <v>22</v>
      </c>
      <c r="W179" t="s">
        <v>25</v>
      </c>
      <c r="X179" t="str">
        <f t="shared" si="26"/>
        <v>Mumbai</v>
      </c>
      <c r="Y179">
        <v>885.37</v>
      </c>
      <c r="Z179" t="str">
        <f>IF(PC_NikeSales[[#This Row],[Profit]]&lt;0,"Loss Making Sales",IF(PC_NikeSales[[#This Row],[Profit]]=0,"No Recorded Profit",IF($Y177&gt;$P177,"Invalid Profit", "Valid Profit")))</f>
        <v>Valid Profit</v>
      </c>
      <c r="AA179" t="str">
        <f>IF(PC_NikeSales[[#This Row],[Profit_Status]]="Valid Profit","Include","Exclude")</f>
        <v>Include</v>
      </c>
    </row>
    <row r="180" spans="1:27">
      <c r="A180">
        <v>2178</v>
      </c>
      <c r="B180" t="s">
        <v>35</v>
      </c>
      <c r="C180" t="s">
        <v>30</v>
      </c>
      <c r="D180" t="s">
        <v>46</v>
      </c>
      <c r="F180" t="str">
        <f t="shared" si="18"/>
        <v>Missing</v>
      </c>
      <c r="G180" t="str">
        <f t="shared" si="19"/>
        <v>Unknown</v>
      </c>
      <c r="H180" t="str">
        <f t="shared" si="20"/>
        <v>No</v>
      </c>
      <c r="I180">
        <v>1</v>
      </c>
      <c r="J180" t="str">
        <f>_xlfn.IFS(Units_Sold&lt;0,"Check Return/Refund",Units_Sold=" ",Invalid,Units_Sold=0,"Available",Units_Sold&gt;0,"Sold")</f>
        <v>Sold</v>
      </c>
      <c r="M180" t="str">
        <f t="shared" si="21"/>
        <v>Invalid</v>
      </c>
      <c r="N180" t="str">
        <f>IF(PC_NikeSales[[#This Row],[Discount_Verification]]="Valid","Include","Exclude")</f>
        <v>Exclude</v>
      </c>
      <c r="O180">
        <v>0</v>
      </c>
      <c r="P180" t="str">
        <f t="shared" si="22"/>
        <v>Insufficient Data</v>
      </c>
      <c r="Q180" t="str">
        <f t="shared" si="23"/>
        <v>Missing Information</v>
      </c>
      <c r="R180" t="str">
        <f>IF(PC_NikeSales[[#This Row],[Rev_Verify]]="Valid Revenue","Include","Exclude")</f>
        <v>Exclude</v>
      </c>
      <c r="S180" s="1">
        <v>45593</v>
      </c>
      <c r="T180" s="5">
        <f t="shared" si="24"/>
        <v>45593</v>
      </c>
      <c r="U180" s="1" t="str">
        <f t="shared" si="25"/>
        <v>Yes</v>
      </c>
      <c r="V180" t="s">
        <v>22</v>
      </c>
      <c r="W180" t="s">
        <v>36</v>
      </c>
      <c r="X180" t="str">
        <f t="shared" si="26"/>
        <v>Bangalore</v>
      </c>
      <c r="Y180">
        <v>-983.37</v>
      </c>
      <c r="Z180" t="str">
        <f>IF(PC_NikeSales[[#This Row],[Profit]]&lt;0,"Loss Making Sales",IF(PC_NikeSales[[#This Row],[Profit]]=0,"No Recorded Profit",IF(PC_NikeSales[[#This Row],[Profit]]&gt;PC_NikeSales[Rev_Recalc],"Invalid Profit", "Valid Profit")))</f>
        <v>Loss Making Sales</v>
      </c>
      <c r="AA180" t="str">
        <f>IF(PC_NikeSales[[#This Row],[Profit_Status]]="Valid Profit","Include","Exclude")</f>
        <v>Exclude</v>
      </c>
    </row>
    <row r="181" spans="1:27">
      <c r="A181">
        <v>2179</v>
      </c>
      <c r="B181" t="s">
        <v>19</v>
      </c>
      <c r="C181" t="s">
        <v>14</v>
      </c>
      <c r="D181" t="s">
        <v>49</v>
      </c>
      <c r="E181" s="3" t="s">
        <v>16</v>
      </c>
      <c r="F181" t="str">
        <f t="shared" si="18"/>
        <v>Alphabet</v>
      </c>
      <c r="G181" t="str">
        <f t="shared" si="19"/>
        <v>M</v>
      </c>
      <c r="H181" t="str">
        <f t="shared" si="20"/>
        <v>Yes</v>
      </c>
      <c r="I181">
        <v>3</v>
      </c>
      <c r="J181" t="str">
        <f>_xlfn.IFS(Units_Sold&lt;0,"Check Return/Refund",Units_Sold=" ",Invalid,Units_Sold=0,"Available",Units_Sold&gt;0,"Sold")</f>
        <v>Sold</v>
      </c>
      <c r="M181" t="str">
        <f t="shared" si="21"/>
        <v>Invalid</v>
      </c>
      <c r="N181" t="str">
        <f>IF(PC_NikeSales[[#This Row],[Discount_Verification]]="Valid","Include","Exclude")</f>
        <v>Exclude</v>
      </c>
      <c r="O181">
        <v>0</v>
      </c>
      <c r="P181" t="str">
        <f t="shared" si="22"/>
        <v>Insufficient Data</v>
      </c>
      <c r="Q181" t="str">
        <f t="shared" si="23"/>
        <v>Missing Information</v>
      </c>
      <c r="R181" t="str">
        <f>IF(PC_NikeSales[[#This Row],[Rev_Verify]]="Valid Revenue","Include","Exclude")</f>
        <v>Exclude</v>
      </c>
      <c r="S181" s="1">
        <v>45317</v>
      </c>
      <c r="T181" s="5">
        <f t="shared" si="24"/>
        <v>45317</v>
      </c>
      <c r="U181" s="1" t="str">
        <f t="shared" si="25"/>
        <v>Yes</v>
      </c>
      <c r="V181" t="s">
        <v>22</v>
      </c>
      <c r="W181" t="s">
        <v>29</v>
      </c>
      <c r="X181" t="str">
        <f t="shared" si="26"/>
        <v>Pune</v>
      </c>
      <c r="Y181">
        <v>3135.92</v>
      </c>
      <c r="Z181" t="str">
        <f>IF(PC_NikeSales[[#This Row],[Profit]]&lt;0,"Loss Making Sales",IF(PC_NikeSales[[#This Row],[Profit]]=0,"No Recorded Profit",IF($Y179&gt;$P179,"Invalid Profit", "Valid Profit")))</f>
        <v>Valid Profit</v>
      </c>
      <c r="AA181" t="str">
        <f>IF(PC_NikeSales[[#This Row],[Profit_Status]]="Valid Profit","Include","Exclude")</f>
        <v>Include</v>
      </c>
    </row>
    <row r="182" spans="1:27">
      <c r="A182">
        <v>2180</v>
      </c>
      <c r="B182" t="s">
        <v>19</v>
      </c>
      <c r="C182" t="s">
        <v>41</v>
      </c>
      <c r="D182" t="s">
        <v>54</v>
      </c>
      <c r="E182" s="3" t="s">
        <v>32</v>
      </c>
      <c r="F182" t="str">
        <f t="shared" si="18"/>
        <v>Alphabet</v>
      </c>
      <c r="G182" t="str">
        <f t="shared" si="19"/>
        <v>XL</v>
      </c>
      <c r="H182" t="str">
        <f t="shared" si="20"/>
        <v>Yes</v>
      </c>
      <c r="J182" t="str">
        <f>_xlfn.IFS(Units_Sold&lt;0,"Check Return/Refund",Units_Sold=" ",Invalid,Units_Sold=0,"Available",Units_Sold&gt;0,"Sold")</f>
        <v>Available</v>
      </c>
      <c r="M182" t="str">
        <f t="shared" si="21"/>
        <v>Invalid</v>
      </c>
      <c r="N182" t="str">
        <f>IF(PC_NikeSales[[#This Row],[Discount_Verification]]="Valid","Include","Exclude")</f>
        <v>Exclude</v>
      </c>
      <c r="O182">
        <v>0</v>
      </c>
      <c r="P182" t="str">
        <f t="shared" si="22"/>
        <v>Insufficient Data</v>
      </c>
      <c r="Q182" t="str">
        <f t="shared" si="23"/>
        <v>Missing Information</v>
      </c>
      <c r="R182" t="str">
        <f>IF(PC_NikeSales[[#This Row],[Rev_Verify]]="Valid Revenue","Include","Exclude")</f>
        <v>Exclude</v>
      </c>
      <c r="S182" s="1">
        <v>45427</v>
      </c>
      <c r="T182" s="5">
        <f t="shared" si="24"/>
        <v>45427</v>
      </c>
      <c r="U182" s="1" t="str">
        <f t="shared" si="25"/>
        <v>Yes</v>
      </c>
      <c r="V182" t="s">
        <v>17</v>
      </c>
      <c r="W182" t="s">
        <v>29</v>
      </c>
      <c r="X182" t="str">
        <f t="shared" si="26"/>
        <v>Pune</v>
      </c>
      <c r="Y182">
        <v>2189.84</v>
      </c>
      <c r="Z182" t="str">
        <f>IF(PC_NikeSales[[#This Row],[Profit]]&lt;0,"Loss Making Sales",IF(PC_NikeSales[[#This Row],[Profit]]=0,"No Recorded Profit",IF($Y180&gt;$P180,"Invalid Profit", "Valid Profit")))</f>
        <v>Valid Profit</v>
      </c>
      <c r="AA182" t="str">
        <f>IF(PC_NikeSales[[#This Row],[Profit_Status]]="Valid Profit","Include","Exclude")</f>
        <v>Include</v>
      </c>
    </row>
    <row r="183" spans="1:27">
      <c r="A183">
        <v>2181</v>
      </c>
      <c r="B183" t="s">
        <v>19</v>
      </c>
      <c r="C183" t="s">
        <v>26</v>
      </c>
      <c r="D183" t="s">
        <v>53</v>
      </c>
      <c r="E183" s="3" t="s">
        <v>32</v>
      </c>
      <c r="F183" t="str">
        <f t="shared" si="18"/>
        <v>Alphabet</v>
      </c>
      <c r="G183" t="str">
        <f t="shared" si="19"/>
        <v>XL</v>
      </c>
      <c r="H183" t="str">
        <f t="shared" si="20"/>
        <v>Yes</v>
      </c>
      <c r="I183">
        <v>2</v>
      </c>
      <c r="J183" t="str">
        <f>_xlfn.IFS(Units_Sold&lt;0,"Check Return/Refund",Units_Sold=" ",Invalid,Units_Sold=0,"Available",Units_Sold&gt;0,"Sold")</f>
        <v>Sold</v>
      </c>
      <c r="M183" t="str">
        <f t="shared" si="21"/>
        <v>Invalid</v>
      </c>
      <c r="N183" t="str">
        <f>IF(PC_NikeSales[[#This Row],[Discount_Verification]]="Valid","Include","Exclude")</f>
        <v>Exclude</v>
      </c>
      <c r="O183">
        <v>0</v>
      </c>
      <c r="P183" t="str">
        <f t="shared" si="22"/>
        <v>Insufficient Data</v>
      </c>
      <c r="Q183" t="str">
        <f t="shared" si="23"/>
        <v>Missing Information</v>
      </c>
      <c r="R183" t="str">
        <f>IF(PC_NikeSales[[#This Row],[Rev_Verify]]="Valid Revenue","Include","Exclude")</f>
        <v>Exclude</v>
      </c>
      <c r="S183" s="1">
        <v>45663</v>
      </c>
      <c r="T183" s="5">
        <f t="shared" si="24"/>
        <v>45663</v>
      </c>
      <c r="U183" s="1" t="str">
        <f t="shared" si="25"/>
        <v>Yes</v>
      </c>
      <c r="V183" t="s">
        <v>22</v>
      </c>
      <c r="W183" t="s">
        <v>33</v>
      </c>
      <c r="X183" t="str">
        <f t="shared" si="26"/>
        <v>Delhi</v>
      </c>
      <c r="Y183">
        <v>419.58</v>
      </c>
      <c r="Z183" t="str">
        <f>IF(PC_NikeSales[[#This Row],[Profit]]&lt;0,"Loss Making Sales",IF(PC_NikeSales[[#This Row],[Profit]]=0,"No Recorded Profit",IF($Y181&gt;$P181,"Invalid Profit", "Valid Profit")))</f>
        <v>Valid Profit</v>
      </c>
      <c r="AA183" t="str">
        <f>IF(PC_NikeSales[[#This Row],[Profit_Status]]="Valid Profit","Include","Exclude")</f>
        <v>Include</v>
      </c>
    </row>
    <row r="184" spans="1:27">
      <c r="A184">
        <v>2182</v>
      </c>
      <c r="B184" t="s">
        <v>13</v>
      </c>
      <c r="C184" t="s">
        <v>41</v>
      </c>
      <c r="D184" t="s">
        <v>48</v>
      </c>
      <c r="E184" s="3">
        <v>11</v>
      </c>
      <c r="F184" t="str">
        <f t="shared" si="18"/>
        <v>Number</v>
      </c>
      <c r="G184" t="str">
        <f t="shared" si="19"/>
        <v>11</v>
      </c>
      <c r="H184" t="str">
        <f t="shared" si="20"/>
        <v>Yes</v>
      </c>
      <c r="J184" t="str">
        <f>_xlfn.IFS(Units_Sold&lt;0,"Check Return/Refund",Units_Sold=" ",Invalid,Units_Sold=0,"Available",Units_Sold&gt;0,"Sold")</f>
        <v>Available</v>
      </c>
      <c r="K184">
        <v>7214.55</v>
      </c>
      <c r="M184" t="str">
        <f t="shared" si="21"/>
        <v>Invalid</v>
      </c>
      <c r="N184" t="str">
        <f>IF(PC_NikeSales[[#This Row],[Discount_Verification]]="Valid","Include","Exclude")</f>
        <v>Exclude</v>
      </c>
      <c r="O184">
        <v>0</v>
      </c>
      <c r="P184" t="str">
        <f t="shared" si="22"/>
        <v>Insufficient Data</v>
      </c>
      <c r="Q184" t="str">
        <f t="shared" si="23"/>
        <v>Missing Information</v>
      </c>
      <c r="R184" t="str">
        <f>IF(PC_NikeSales[[#This Row],[Rev_Verify]]="Valid Revenue","Include","Exclude")</f>
        <v>Exclude</v>
      </c>
      <c r="S184" s="1"/>
      <c r="T184" s="5" t="str">
        <f t="shared" si="24"/>
        <v>Missing Date</v>
      </c>
      <c r="U184" s="1" t="str">
        <f t="shared" si="25"/>
        <v>No</v>
      </c>
      <c r="V184" t="s">
        <v>17</v>
      </c>
      <c r="W184" t="s">
        <v>25</v>
      </c>
      <c r="X184" t="str">
        <f t="shared" si="26"/>
        <v>Mumbai</v>
      </c>
      <c r="Y184">
        <v>-662.77</v>
      </c>
      <c r="Z184" t="str">
        <f>IF(PC_NikeSales[[#This Row],[Profit]]&lt;0,"Loss Making Sales",IF(PC_NikeSales[[#This Row],[Profit]]=0,"No Recorded Profit",IF(PC_NikeSales[[#This Row],[Profit]]&gt;PC_NikeSales[Rev_Recalc],"Invalid Profit", "Valid Profit")))</f>
        <v>Loss Making Sales</v>
      </c>
      <c r="AA184" t="str">
        <f>IF(PC_NikeSales[[#This Row],[Profit_Status]]="Valid Profit","Include","Exclude")</f>
        <v>Exclude</v>
      </c>
    </row>
    <row r="185" spans="1:27">
      <c r="A185">
        <v>2183</v>
      </c>
      <c r="B185" t="s">
        <v>13</v>
      </c>
      <c r="C185" t="s">
        <v>26</v>
      </c>
      <c r="D185" t="s">
        <v>39</v>
      </c>
      <c r="E185" s="3" t="s">
        <v>16</v>
      </c>
      <c r="F185" t="str">
        <f t="shared" si="18"/>
        <v>Alphabet</v>
      </c>
      <c r="G185" t="str">
        <f t="shared" si="19"/>
        <v>M</v>
      </c>
      <c r="H185" t="str">
        <f t="shared" si="20"/>
        <v>Yes</v>
      </c>
      <c r="J185" t="str">
        <f>_xlfn.IFS(Units_Sold&lt;0,"Check Return/Refund",Units_Sold=" ",Invalid,Units_Sold=0,"Available",Units_Sold&gt;0,"Sold")</f>
        <v>Available</v>
      </c>
      <c r="K185">
        <v>5389.56</v>
      </c>
      <c r="M185" t="str">
        <f t="shared" si="21"/>
        <v>Invalid</v>
      </c>
      <c r="N185" t="str">
        <f>IF(PC_NikeSales[[#This Row],[Discount_Verification]]="Valid","Include","Exclude")</f>
        <v>Exclude</v>
      </c>
      <c r="O185">
        <v>0</v>
      </c>
      <c r="P185" t="str">
        <f t="shared" si="22"/>
        <v>Insufficient Data</v>
      </c>
      <c r="Q185" t="str">
        <f t="shared" si="23"/>
        <v>Missing Information</v>
      </c>
      <c r="R185" t="str">
        <f>IF(PC_NikeSales[[#This Row],[Rev_Verify]]="Valid Revenue","Include","Exclude")</f>
        <v>Exclude</v>
      </c>
      <c r="S185" s="1"/>
      <c r="T185" s="5" t="str">
        <f t="shared" si="24"/>
        <v>Missing Date</v>
      </c>
      <c r="U185" s="1" t="str">
        <f t="shared" si="25"/>
        <v>No</v>
      </c>
      <c r="V185" t="s">
        <v>17</v>
      </c>
      <c r="W185" t="s">
        <v>29</v>
      </c>
      <c r="X185" t="str">
        <f t="shared" si="26"/>
        <v>Pune</v>
      </c>
      <c r="Y185">
        <v>2927.93</v>
      </c>
      <c r="Z185" t="str">
        <f>IF(PC_NikeSales[[#This Row],[Profit]]&lt;0,"Loss Making Sales",IF(PC_NikeSales[[#This Row],[Profit]]=0,"No Recorded Profit",IF($Y183&gt;$P183,"Invalid Profit", "Valid Profit")))</f>
        <v>Valid Profit</v>
      </c>
      <c r="AA185" t="str">
        <f>IF(PC_NikeSales[[#This Row],[Profit_Status]]="Valid Profit","Include","Exclude")</f>
        <v>Include</v>
      </c>
    </row>
    <row r="186" spans="1:27">
      <c r="A186">
        <v>2184</v>
      </c>
      <c r="B186" t="s">
        <v>35</v>
      </c>
      <c r="C186" t="s">
        <v>20</v>
      </c>
      <c r="D186" t="s">
        <v>38</v>
      </c>
      <c r="E186" s="3" t="s">
        <v>32</v>
      </c>
      <c r="F186" t="str">
        <f t="shared" si="18"/>
        <v>Alphabet</v>
      </c>
      <c r="G186" t="str">
        <f t="shared" si="19"/>
        <v>XL</v>
      </c>
      <c r="H186" t="str">
        <f t="shared" si="20"/>
        <v>Yes</v>
      </c>
      <c r="I186">
        <v>4</v>
      </c>
      <c r="J186" t="str">
        <f>_xlfn.IFS(Units_Sold&lt;0,"Check Return/Refund",Units_Sold=" ",Invalid,Units_Sold=0,"Available",Units_Sold&gt;0,"Sold")</f>
        <v>Sold</v>
      </c>
      <c r="M186" t="str">
        <f t="shared" si="21"/>
        <v>Invalid</v>
      </c>
      <c r="N186" t="str">
        <f>IF(PC_NikeSales[[#This Row],[Discount_Verification]]="Valid","Include","Exclude")</f>
        <v>Exclude</v>
      </c>
      <c r="O186">
        <v>0</v>
      </c>
      <c r="P186" t="str">
        <f t="shared" si="22"/>
        <v>Insufficient Data</v>
      </c>
      <c r="Q186" t="str">
        <f t="shared" si="23"/>
        <v>Missing Information</v>
      </c>
      <c r="R186" t="str">
        <f>IF(PC_NikeSales[[#This Row],[Rev_Verify]]="Valid Revenue","Include","Exclude")</f>
        <v>Exclude</v>
      </c>
      <c r="S186" s="1"/>
      <c r="T186" s="5" t="str">
        <f t="shared" si="24"/>
        <v>Missing Date</v>
      </c>
      <c r="U186" s="1" t="str">
        <f t="shared" si="25"/>
        <v>No</v>
      </c>
      <c r="V186" t="s">
        <v>22</v>
      </c>
      <c r="W186" t="s">
        <v>37</v>
      </c>
      <c r="X186" t="str">
        <f t="shared" si="26"/>
        <v>Hyderabad</v>
      </c>
      <c r="Y186">
        <v>1980.73</v>
      </c>
      <c r="Z186" t="str">
        <f>IF(PC_NikeSales[[#This Row],[Profit]]&lt;0,"Loss Making Sales",IF(PC_NikeSales[[#This Row],[Profit]]=0,"No Recorded Profit",IF($Y184&gt;$P184,"Invalid Profit", "Valid Profit")))</f>
        <v>Valid Profit</v>
      </c>
      <c r="AA186" t="str">
        <f>IF(PC_NikeSales[[#This Row],[Profit_Status]]="Valid Profit","Include","Exclude")</f>
        <v>Include</v>
      </c>
    </row>
    <row r="187" spans="1:27">
      <c r="A187">
        <v>2185</v>
      </c>
      <c r="B187" t="s">
        <v>19</v>
      </c>
      <c r="C187" t="s">
        <v>14</v>
      </c>
      <c r="D187" t="s">
        <v>49</v>
      </c>
      <c r="E187" s="3" t="s">
        <v>32</v>
      </c>
      <c r="F187" t="str">
        <f t="shared" si="18"/>
        <v>Alphabet</v>
      </c>
      <c r="G187" t="str">
        <f t="shared" si="19"/>
        <v>XL</v>
      </c>
      <c r="H187" t="str">
        <f t="shared" si="20"/>
        <v>Yes</v>
      </c>
      <c r="I187">
        <v>4</v>
      </c>
      <c r="J187" t="str">
        <f>_xlfn.IFS(Units_Sold&lt;0,"Check Return/Refund",Units_Sold=" ",Invalid,Units_Sold=0,"Available",Units_Sold&gt;0,"Sold")</f>
        <v>Sold</v>
      </c>
      <c r="K187">
        <v>4207.4399999999996</v>
      </c>
      <c r="L187">
        <v>0.59</v>
      </c>
      <c r="M187" t="str">
        <f t="shared" si="21"/>
        <v>Valid</v>
      </c>
      <c r="N187" t="str">
        <f>IF(PC_NikeSales[[#This Row],[Discount_Verification]]="Valid","Include","Exclude")</f>
        <v>Include</v>
      </c>
      <c r="O187">
        <v>6900.2</v>
      </c>
      <c r="P187">
        <f t="shared" si="22"/>
        <v>6900.2015999999994</v>
      </c>
      <c r="Q187" t="str">
        <f t="shared" si="23"/>
        <v>Valid Revenue</v>
      </c>
      <c r="R187" t="str">
        <f>IF(PC_NikeSales[[#This Row],[Rev_Verify]]="Valid Revenue","Include","Exclude")</f>
        <v>Include</v>
      </c>
      <c r="S187" s="1">
        <v>45816</v>
      </c>
      <c r="T187" s="5">
        <f t="shared" si="24"/>
        <v>45816</v>
      </c>
      <c r="U187" s="1" t="str">
        <f t="shared" si="25"/>
        <v>Yes</v>
      </c>
      <c r="V187" t="s">
        <v>17</v>
      </c>
      <c r="W187" t="s">
        <v>43</v>
      </c>
      <c r="X187" t="str">
        <f t="shared" si="26"/>
        <v>Kolkata</v>
      </c>
      <c r="Y187">
        <v>-615.48</v>
      </c>
      <c r="Z187" t="str">
        <f>IF(PC_NikeSales[[#This Row],[Profit]]&lt;0,"Loss Making Sales",IF(PC_NikeSales[[#This Row],[Profit]]=0,"No Recorded Profit",IF(PC_NikeSales[[#This Row],[Profit]]&gt;PC_NikeSales[Rev_Recalc],"Invalid Profit", "Valid Profit")))</f>
        <v>Loss Making Sales</v>
      </c>
      <c r="AA187" t="str">
        <f>IF(PC_NikeSales[[#This Row],[Profit_Status]]="Valid Profit","Include","Exclude")</f>
        <v>Exclude</v>
      </c>
    </row>
    <row r="188" spans="1:27">
      <c r="A188">
        <v>2186</v>
      </c>
      <c r="B188" t="s">
        <v>35</v>
      </c>
      <c r="C188" t="s">
        <v>30</v>
      </c>
      <c r="D188" t="s">
        <v>31</v>
      </c>
      <c r="F188" t="str">
        <f t="shared" si="18"/>
        <v>Missing</v>
      </c>
      <c r="G188" t="str">
        <f t="shared" si="19"/>
        <v>Unknown</v>
      </c>
      <c r="H188" t="str">
        <f t="shared" si="20"/>
        <v>No</v>
      </c>
      <c r="I188">
        <v>0</v>
      </c>
      <c r="J188" t="str">
        <f>_xlfn.IFS(Units_Sold&lt;0,"Check Return/Refund",Units_Sold=" ",Invalid,Units_Sold=0,"Available",Units_Sold&gt;0,"Sold")</f>
        <v>Available</v>
      </c>
      <c r="M188" t="str">
        <f t="shared" si="21"/>
        <v>Invalid</v>
      </c>
      <c r="N188" t="str">
        <f>IF(PC_NikeSales[[#This Row],[Discount_Verification]]="Valid","Include","Exclude")</f>
        <v>Exclude</v>
      </c>
      <c r="O188">
        <v>0</v>
      </c>
      <c r="P188" t="str">
        <f t="shared" si="22"/>
        <v>Insufficient Data</v>
      </c>
      <c r="Q188" t="str">
        <f t="shared" si="23"/>
        <v>Missing Information</v>
      </c>
      <c r="R188" t="str">
        <f>IF(PC_NikeSales[[#This Row],[Rev_Verify]]="Valid Revenue","Include","Exclude")</f>
        <v>Exclude</v>
      </c>
      <c r="S188" s="1"/>
      <c r="T188" s="5" t="str">
        <f t="shared" si="24"/>
        <v>Missing Date</v>
      </c>
      <c r="U188" s="1" t="str">
        <f t="shared" si="25"/>
        <v>No</v>
      </c>
      <c r="V188" t="s">
        <v>22</v>
      </c>
      <c r="W188" t="s">
        <v>36</v>
      </c>
      <c r="X188" t="str">
        <f t="shared" si="26"/>
        <v>Bangalore</v>
      </c>
      <c r="Y188">
        <v>540.83000000000004</v>
      </c>
      <c r="Z188" t="str">
        <f>IF(PC_NikeSales[[#This Row],[Profit]]&lt;0,"Loss Making Sales",IF(PC_NikeSales[[#This Row],[Profit]]=0,"No Recorded Profit",IF($Y186&gt;$P186,"Invalid Profit", "Valid Profit")))</f>
        <v>Valid Profit</v>
      </c>
      <c r="AA188" t="str">
        <f>IF(PC_NikeSales[[#This Row],[Profit_Status]]="Valid Profit","Include","Exclude")</f>
        <v>Include</v>
      </c>
    </row>
    <row r="189" spans="1:27">
      <c r="A189">
        <v>2187</v>
      </c>
      <c r="B189" t="s">
        <v>35</v>
      </c>
      <c r="C189" t="s">
        <v>30</v>
      </c>
      <c r="D189" t="s">
        <v>31</v>
      </c>
      <c r="E189" s="3" t="s">
        <v>28</v>
      </c>
      <c r="F189" t="str">
        <f t="shared" si="18"/>
        <v>Alphabet</v>
      </c>
      <c r="G189" t="str">
        <f t="shared" si="19"/>
        <v>L</v>
      </c>
      <c r="H189" t="str">
        <f t="shared" si="20"/>
        <v>Yes</v>
      </c>
      <c r="J189" t="str">
        <f>_xlfn.IFS(Units_Sold&lt;0,"Check Return/Refund",Units_Sold=" ",Invalid,Units_Sold=0,"Available",Units_Sold&gt;0,"Sold")</f>
        <v>Available</v>
      </c>
      <c r="K189">
        <v>7795.32</v>
      </c>
      <c r="M189" t="str">
        <f t="shared" si="21"/>
        <v>Invalid</v>
      </c>
      <c r="N189" t="str">
        <f>IF(PC_NikeSales[[#This Row],[Discount_Verification]]="Valid","Include","Exclude")</f>
        <v>Exclude</v>
      </c>
      <c r="O189">
        <v>0</v>
      </c>
      <c r="P189" t="str">
        <f t="shared" si="22"/>
        <v>Insufficient Data</v>
      </c>
      <c r="Q189" t="str">
        <f t="shared" si="23"/>
        <v>Missing Information</v>
      </c>
      <c r="R189" t="str">
        <f>IF(PC_NikeSales[[#This Row],[Rev_Verify]]="Valid Revenue","Include","Exclude")</f>
        <v>Exclude</v>
      </c>
      <c r="S189" s="1">
        <v>45605</v>
      </c>
      <c r="T189" s="5">
        <f t="shared" si="24"/>
        <v>45605</v>
      </c>
      <c r="U189" s="1" t="str">
        <f t="shared" si="25"/>
        <v>Yes</v>
      </c>
      <c r="V189" t="s">
        <v>17</v>
      </c>
      <c r="W189" t="s">
        <v>25</v>
      </c>
      <c r="X189" t="str">
        <f t="shared" si="26"/>
        <v>Mumbai</v>
      </c>
      <c r="Y189">
        <v>2402.9899999999998</v>
      </c>
      <c r="Z189" t="str">
        <f>IF(PC_NikeSales[[#This Row],[Profit]]&lt;0,"Loss Making Sales",IF(PC_NikeSales[[#This Row],[Profit]]=0,"No Recorded Profit",IF($Y187&gt;$P187,"Invalid Profit", "Valid Profit")))</f>
        <v>Valid Profit</v>
      </c>
      <c r="AA189" t="str">
        <f>IF(PC_NikeSales[[#This Row],[Profit_Status]]="Valid Profit","Include","Exclude")</f>
        <v>Include</v>
      </c>
    </row>
    <row r="190" spans="1:27">
      <c r="A190">
        <v>2188</v>
      </c>
      <c r="B190" t="s">
        <v>35</v>
      </c>
      <c r="C190" t="s">
        <v>30</v>
      </c>
      <c r="D190" t="s">
        <v>31</v>
      </c>
      <c r="E190" s="3" t="s">
        <v>28</v>
      </c>
      <c r="F190" t="str">
        <f t="shared" si="18"/>
        <v>Alphabet</v>
      </c>
      <c r="G190" t="str">
        <f t="shared" si="19"/>
        <v>L</v>
      </c>
      <c r="H190" t="str">
        <f t="shared" si="20"/>
        <v>Yes</v>
      </c>
      <c r="I190">
        <v>-1</v>
      </c>
      <c r="J190" t="str">
        <f>_xlfn.IFS(Units_Sold&lt;0,"Check Return/Refund",Units_Sold=" ",Invalid,Units_Sold=0,"Available",Units_Sold&gt;0,"Sold")</f>
        <v>Check Return/Refund</v>
      </c>
      <c r="M190" t="str">
        <f t="shared" si="21"/>
        <v>Invalid</v>
      </c>
      <c r="N190" t="str">
        <f>IF(PC_NikeSales[[#This Row],[Discount_Verification]]="Valid","Include","Exclude")</f>
        <v>Exclude</v>
      </c>
      <c r="O190">
        <v>0</v>
      </c>
      <c r="P190" t="str">
        <f t="shared" si="22"/>
        <v>Insufficient Data</v>
      </c>
      <c r="Q190" t="str">
        <f t="shared" si="23"/>
        <v>Missing Information</v>
      </c>
      <c r="R190" t="str">
        <f>IF(PC_NikeSales[[#This Row],[Rev_Verify]]="Valid Revenue","Include","Exclude")</f>
        <v>Exclude</v>
      </c>
      <c r="S190" s="1"/>
      <c r="T190" s="5" t="str">
        <f t="shared" si="24"/>
        <v>Missing Date</v>
      </c>
      <c r="U190" s="1" t="str">
        <f t="shared" si="25"/>
        <v>No</v>
      </c>
      <c r="V190" t="s">
        <v>17</v>
      </c>
      <c r="W190" t="s">
        <v>29</v>
      </c>
      <c r="X190" t="str">
        <f t="shared" si="26"/>
        <v>Pune</v>
      </c>
      <c r="Y190">
        <v>1278.03</v>
      </c>
      <c r="Z190" t="str">
        <f>IF(PC_NikeSales[[#This Row],[Profit]]&lt;0,"Loss Making Sales",IF(PC_NikeSales[[#This Row],[Profit]]=0,"No Recorded Profit",IF($Y188&gt;$P188,"Invalid Profit", "Valid Profit")))</f>
        <v>Valid Profit</v>
      </c>
      <c r="AA190" t="str">
        <f>IF(PC_NikeSales[[#This Row],[Profit_Status]]="Valid Profit","Include","Exclude")</f>
        <v>Include</v>
      </c>
    </row>
    <row r="191" spans="1:27">
      <c r="A191">
        <v>2189</v>
      </c>
      <c r="B191" t="s">
        <v>35</v>
      </c>
      <c r="C191" t="s">
        <v>14</v>
      </c>
      <c r="D191" t="s">
        <v>15</v>
      </c>
      <c r="E191" s="3" t="s">
        <v>28</v>
      </c>
      <c r="F191" t="str">
        <f t="shared" si="18"/>
        <v>Alphabet</v>
      </c>
      <c r="G191" t="str">
        <f t="shared" si="19"/>
        <v>L</v>
      </c>
      <c r="H191" t="str">
        <f t="shared" si="20"/>
        <v>Yes</v>
      </c>
      <c r="I191">
        <v>3</v>
      </c>
      <c r="J191" t="str">
        <f>_xlfn.IFS(Units_Sold&lt;0,"Check Return/Refund",Units_Sold=" ",Invalid,Units_Sold=0,"Available",Units_Sold&gt;0,"Sold")</f>
        <v>Sold</v>
      </c>
      <c r="L191">
        <v>0.9</v>
      </c>
      <c r="M191" t="str">
        <f t="shared" si="21"/>
        <v>Valid</v>
      </c>
      <c r="N191" t="str">
        <f>IF(PC_NikeSales[[#This Row],[Discount_Verification]]="Valid","Include","Exclude")</f>
        <v>Include</v>
      </c>
      <c r="O191">
        <v>0</v>
      </c>
      <c r="P191" t="str">
        <f t="shared" si="22"/>
        <v>Insufficient Data</v>
      </c>
      <c r="Q191" t="str">
        <f t="shared" si="23"/>
        <v>Missing Information</v>
      </c>
      <c r="R191" t="str">
        <f>IF(PC_NikeSales[[#This Row],[Rev_Verify]]="Valid Revenue","Include","Exclude")</f>
        <v>Exclude</v>
      </c>
      <c r="S191" s="1">
        <v>45567</v>
      </c>
      <c r="T191" s="5">
        <f t="shared" si="24"/>
        <v>45567</v>
      </c>
      <c r="U191" s="1" t="str">
        <f t="shared" si="25"/>
        <v>Yes</v>
      </c>
      <c r="V191" t="s">
        <v>17</v>
      </c>
      <c r="W191" t="s">
        <v>37</v>
      </c>
      <c r="X191" t="str">
        <f t="shared" si="26"/>
        <v>Hyderabad</v>
      </c>
      <c r="Y191">
        <v>3628.46</v>
      </c>
      <c r="Z191" t="str">
        <f>IF(PC_NikeSales[[#This Row],[Profit]]&lt;0,"Loss Making Sales",IF(PC_NikeSales[[#This Row],[Profit]]=0,"No Recorded Profit",IF($Y189&gt;$P189,"Invalid Profit", "Valid Profit")))</f>
        <v>Valid Profit</v>
      </c>
      <c r="AA191" t="str">
        <f>IF(PC_NikeSales[[#This Row],[Profit_Status]]="Valid Profit","Include","Exclude")</f>
        <v>Include</v>
      </c>
    </row>
    <row r="192" spans="1:27">
      <c r="A192">
        <v>2190</v>
      </c>
      <c r="B192" t="s">
        <v>13</v>
      </c>
      <c r="C192" t="s">
        <v>41</v>
      </c>
      <c r="D192" t="s">
        <v>47</v>
      </c>
      <c r="E192" s="3" t="s">
        <v>28</v>
      </c>
      <c r="F192" t="str">
        <f t="shared" si="18"/>
        <v>Alphabet</v>
      </c>
      <c r="G192" t="str">
        <f t="shared" si="19"/>
        <v>L</v>
      </c>
      <c r="H192" t="str">
        <f t="shared" si="20"/>
        <v>Yes</v>
      </c>
      <c r="J192" t="str">
        <f>_xlfn.IFS(Units_Sold&lt;0,"Check Return/Refund",Units_Sold=" ",Invalid,Units_Sold=0,"Available",Units_Sold&gt;0,"Sold")</f>
        <v>Available</v>
      </c>
      <c r="K192">
        <v>4280.01</v>
      </c>
      <c r="L192">
        <v>0.66</v>
      </c>
      <c r="M192" t="str">
        <f t="shared" si="21"/>
        <v>Valid</v>
      </c>
      <c r="N192" t="str">
        <f>IF(PC_NikeSales[[#This Row],[Discount_Verification]]="Valid","Include","Exclude")</f>
        <v>Include</v>
      </c>
      <c r="O192">
        <v>0</v>
      </c>
      <c r="P192" t="str">
        <f t="shared" si="22"/>
        <v>Insufficient Data</v>
      </c>
      <c r="Q192" t="str">
        <f t="shared" si="23"/>
        <v>Missing Information</v>
      </c>
      <c r="R192" t="str">
        <f>IF(PC_NikeSales[[#This Row],[Rev_Verify]]="Valid Revenue","Include","Exclude")</f>
        <v>Exclude</v>
      </c>
      <c r="S192" s="1"/>
      <c r="T192" s="5" t="str">
        <f t="shared" si="24"/>
        <v>Missing Date</v>
      </c>
      <c r="U192" s="1" t="str">
        <f t="shared" si="25"/>
        <v>No</v>
      </c>
      <c r="V192" t="s">
        <v>17</v>
      </c>
      <c r="W192" t="s">
        <v>33</v>
      </c>
      <c r="X192" t="str">
        <f t="shared" si="26"/>
        <v>Delhi</v>
      </c>
      <c r="Y192">
        <v>1949.77</v>
      </c>
      <c r="Z192" t="str">
        <f>IF(PC_NikeSales[[#This Row],[Profit]]&lt;0,"Loss Making Sales",IF(PC_NikeSales[[#This Row],[Profit]]=0,"No Recorded Profit",IF($Y190&gt;$P190,"Invalid Profit", "Valid Profit")))</f>
        <v>Valid Profit</v>
      </c>
      <c r="AA192" t="str">
        <f>IF(PC_NikeSales[[#This Row],[Profit_Status]]="Valid Profit","Include","Exclude")</f>
        <v>Include</v>
      </c>
    </row>
    <row r="193" spans="1:27">
      <c r="A193">
        <v>2191</v>
      </c>
      <c r="B193" t="s">
        <v>35</v>
      </c>
      <c r="C193" t="s">
        <v>26</v>
      </c>
      <c r="D193" t="s">
        <v>53</v>
      </c>
      <c r="E193" s="3">
        <v>8</v>
      </c>
      <c r="F193" t="str">
        <f t="shared" si="18"/>
        <v>Number</v>
      </c>
      <c r="G193" t="str">
        <f t="shared" si="19"/>
        <v>8</v>
      </c>
      <c r="H193" t="str">
        <f t="shared" si="20"/>
        <v>Yes</v>
      </c>
      <c r="I193">
        <v>3</v>
      </c>
      <c r="J193" t="str">
        <f>_xlfn.IFS(Units_Sold&lt;0,"Check Return/Refund",Units_Sold=" ",Invalid,Units_Sold=0,"Available",Units_Sold&gt;0,"Sold")</f>
        <v>Sold</v>
      </c>
      <c r="M193" t="str">
        <f t="shared" si="21"/>
        <v>Invalid</v>
      </c>
      <c r="N193" t="str">
        <f>IF(PC_NikeSales[[#This Row],[Discount_Verification]]="Valid","Include","Exclude")</f>
        <v>Exclude</v>
      </c>
      <c r="O193">
        <v>0</v>
      </c>
      <c r="P193" t="str">
        <f t="shared" si="22"/>
        <v>Insufficient Data</v>
      </c>
      <c r="Q193" t="str">
        <f t="shared" si="23"/>
        <v>Missing Information</v>
      </c>
      <c r="R193" t="str">
        <f>IF(PC_NikeSales[[#This Row],[Rev_Verify]]="Valid Revenue","Include","Exclude")</f>
        <v>Exclude</v>
      </c>
      <c r="S193" s="1">
        <v>45563</v>
      </c>
      <c r="T193" s="5">
        <f t="shared" si="24"/>
        <v>45563</v>
      </c>
      <c r="U193" s="1" t="str">
        <f t="shared" si="25"/>
        <v>Yes</v>
      </c>
      <c r="V193" t="s">
        <v>22</v>
      </c>
      <c r="W193" t="s">
        <v>29</v>
      </c>
      <c r="X193" t="str">
        <f t="shared" si="26"/>
        <v>Pune</v>
      </c>
      <c r="Y193">
        <v>-1032.8800000000001</v>
      </c>
      <c r="Z193" t="str">
        <f>IF(PC_NikeSales[[#This Row],[Profit]]&lt;0,"Loss Making Sales",IF(PC_NikeSales[[#This Row],[Profit]]=0,"No Recorded Profit",IF(PC_NikeSales[[#This Row],[Profit]]&gt;PC_NikeSales[Rev_Recalc],"Invalid Profit", "Valid Profit")))</f>
        <v>Loss Making Sales</v>
      </c>
      <c r="AA193" t="str">
        <f>IF(PC_NikeSales[[#This Row],[Profit_Status]]="Valid Profit","Include","Exclude")</f>
        <v>Exclude</v>
      </c>
    </row>
    <row r="194" spans="1:27">
      <c r="A194">
        <v>2192</v>
      </c>
      <c r="B194" t="s">
        <v>35</v>
      </c>
      <c r="C194" t="s">
        <v>41</v>
      </c>
      <c r="D194" t="s">
        <v>47</v>
      </c>
      <c r="E194" s="3" t="s">
        <v>32</v>
      </c>
      <c r="F194" t="str">
        <f t="shared" ref="F194:F257" si="27">_xlfn.IFS(ISBLANK(Size),"Missing",ISNUMBER(Size),"Number",ISTEXT(Size),"Alphabet")</f>
        <v>Alphabet</v>
      </c>
      <c r="G194" t="str">
        <f t="shared" ref="G194:G257" si="28">IF(Size_Type ="Missing","Unknown",TRIM(Size))</f>
        <v>XL</v>
      </c>
      <c r="H194" t="str">
        <f t="shared" ref="H194:H257" si="29">IF(Size_Verification="Unknown","No","Yes")</f>
        <v>Yes</v>
      </c>
      <c r="I194">
        <v>-1</v>
      </c>
      <c r="J194" t="str">
        <f>_xlfn.IFS(Units_Sold&lt;0,"Check Return/Refund",Units_Sold=" ",Invalid,Units_Sold=0,"Available",Units_Sold&gt;0,"Sold")</f>
        <v>Check Return/Refund</v>
      </c>
      <c r="M194" t="str">
        <f t="shared" ref="M194:M257" si="30">IF(OR(Discount_Applied="",Discount_Applied&gt;1,Discount_Applied&lt;0),"Invalid","Valid")</f>
        <v>Invalid</v>
      </c>
      <c r="N194" t="str">
        <f>IF(PC_NikeSales[[#This Row],[Discount_Verification]]="Valid","Include","Exclude")</f>
        <v>Exclude</v>
      </c>
      <c r="O194">
        <v>0</v>
      </c>
      <c r="P194" t="str">
        <f t="shared" ref="P194:P257" si="31">IF(AND(Units_Sold&lt;&gt;"",MRP&lt;&gt;"",Discount_Applied&lt;1),Units_Sold*MRP*(1-Discount_Applied),"Insufficient Data")</f>
        <v>Insufficient Data</v>
      </c>
      <c r="Q194" t="str">
        <f t="shared" ref="Q194:Q257" si="32">_xlfn.IFS(Rev_Recalc="Insufficient Data","Missing Information",Rev_Recalc&lt;0,"Negative Revenue",Rev_Recalc=0,"No Recorded Revenue",Rev_Recalc&gt;0,"Valid Revenue")</f>
        <v>Missing Information</v>
      </c>
      <c r="R194" t="str">
        <f>IF(PC_NikeSales[[#This Row],[Rev_Verify]]="Valid Revenue","Include","Exclude")</f>
        <v>Exclude</v>
      </c>
      <c r="S194" s="1">
        <v>45212</v>
      </c>
      <c r="T194" s="5">
        <f t="shared" ref="T194:T257" si="33">IF(ISBLANK(Order_Date),"Missing Date",Order_Date)</f>
        <v>45212</v>
      </c>
      <c r="U194" s="1" t="str">
        <f t="shared" ref="U194:U257" si="34">IF(ISBLANK(Order_Date),"No","Yes")</f>
        <v>Yes</v>
      </c>
      <c r="V194" t="s">
        <v>22</v>
      </c>
      <c r="W194" t="s">
        <v>33</v>
      </c>
      <c r="X194" t="str">
        <f t="shared" ref="X194:X257" si="35">PROPER(Region)</f>
        <v>Delhi</v>
      </c>
      <c r="Y194">
        <v>554.91</v>
      </c>
      <c r="Z194" t="str">
        <f>IF(PC_NikeSales[[#This Row],[Profit]]&lt;0,"Loss Making Sales",IF(PC_NikeSales[[#This Row],[Profit]]=0,"No Recorded Profit",IF($Y192&gt;$P192,"Invalid Profit", "Valid Profit")))</f>
        <v>Valid Profit</v>
      </c>
      <c r="AA194" t="str">
        <f>IF(PC_NikeSales[[#This Row],[Profit_Status]]="Valid Profit","Include","Exclude")</f>
        <v>Include</v>
      </c>
    </row>
    <row r="195" spans="1:27">
      <c r="A195">
        <v>2193</v>
      </c>
      <c r="B195" t="s">
        <v>19</v>
      </c>
      <c r="C195" t="s">
        <v>26</v>
      </c>
      <c r="D195" t="s">
        <v>39</v>
      </c>
      <c r="E195" s="3" t="s">
        <v>32</v>
      </c>
      <c r="F195" t="str">
        <f t="shared" si="27"/>
        <v>Alphabet</v>
      </c>
      <c r="G195" t="str">
        <f t="shared" si="28"/>
        <v>XL</v>
      </c>
      <c r="H195" t="str">
        <f t="shared" si="29"/>
        <v>Yes</v>
      </c>
      <c r="I195">
        <v>-1</v>
      </c>
      <c r="J195" t="str">
        <f>_xlfn.IFS(Units_Sold&lt;0,"Check Return/Refund",Units_Sold=" ",Invalid,Units_Sold=0,"Available",Units_Sold&gt;0,"Sold")</f>
        <v>Check Return/Refund</v>
      </c>
      <c r="L195">
        <v>1.24</v>
      </c>
      <c r="M195" t="str">
        <f t="shared" si="30"/>
        <v>Invalid</v>
      </c>
      <c r="N195" t="str">
        <f>IF(PC_NikeSales[[#This Row],[Discount_Verification]]="Valid","Include","Exclude")</f>
        <v>Exclude</v>
      </c>
      <c r="O195">
        <v>0</v>
      </c>
      <c r="P195" t="str">
        <f t="shared" si="31"/>
        <v>Insufficient Data</v>
      </c>
      <c r="Q195" t="str">
        <f t="shared" si="32"/>
        <v>Missing Information</v>
      </c>
      <c r="R195" t="str">
        <f>IF(PC_NikeSales[[#This Row],[Rev_Verify]]="Valid Revenue","Include","Exclude")</f>
        <v>Exclude</v>
      </c>
      <c r="S195" s="1">
        <v>45674</v>
      </c>
      <c r="T195" s="5">
        <f t="shared" si="33"/>
        <v>45674</v>
      </c>
      <c r="U195" s="1" t="str">
        <f t="shared" si="34"/>
        <v>Yes</v>
      </c>
      <c r="V195" t="s">
        <v>22</v>
      </c>
      <c r="W195" t="s">
        <v>33</v>
      </c>
      <c r="X195" t="str">
        <f t="shared" si="35"/>
        <v>Delhi</v>
      </c>
      <c r="Y195">
        <v>1803.66</v>
      </c>
      <c r="Z195" t="str">
        <f>IF(PC_NikeSales[[#This Row],[Profit]]&lt;0,"Loss Making Sales",IF(PC_NikeSales[[#This Row],[Profit]]=0,"No Recorded Profit",IF($Y193&gt;$P193,"Invalid Profit", "Valid Profit")))</f>
        <v>Valid Profit</v>
      </c>
      <c r="AA195" t="str">
        <f>IF(PC_NikeSales[[#This Row],[Profit_Status]]="Valid Profit","Include","Exclude")</f>
        <v>Include</v>
      </c>
    </row>
    <row r="196" spans="1:27">
      <c r="A196">
        <v>2194</v>
      </c>
      <c r="B196" t="s">
        <v>35</v>
      </c>
      <c r="C196" t="s">
        <v>20</v>
      </c>
      <c r="D196" t="s">
        <v>38</v>
      </c>
      <c r="E196" s="3" t="s">
        <v>16</v>
      </c>
      <c r="F196" t="str">
        <f t="shared" si="27"/>
        <v>Alphabet</v>
      </c>
      <c r="G196" t="str">
        <f t="shared" si="28"/>
        <v>M</v>
      </c>
      <c r="H196" t="str">
        <f t="shared" si="29"/>
        <v>Yes</v>
      </c>
      <c r="J196" t="str">
        <f>_xlfn.IFS(Units_Sold&lt;0,"Check Return/Refund",Units_Sold=" ",Invalid,Units_Sold=0,"Available",Units_Sold&gt;0,"Sold")</f>
        <v>Available</v>
      </c>
      <c r="K196">
        <v>6196.01</v>
      </c>
      <c r="M196" t="str">
        <f t="shared" si="30"/>
        <v>Invalid</v>
      </c>
      <c r="N196" t="str">
        <f>IF(PC_NikeSales[[#This Row],[Discount_Verification]]="Valid","Include","Exclude")</f>
        <v>Exclude</v>
      </c>
      <c r="O196">
        <v>0</v>
      </c>
      <c r="P196" t="str">
        <f t="shared" si="31"/>
        <v>Insufficient Data</v>
      </c>
      <c r="Q196" t="str">
        <f t="shared" si="32"/>
        <v>Missing Information</v>
      </c>
      <c r="R196" t="str">
        <f>IF(PC_NikeSales[[#This Row],[Rev_Verify]]="Valid Revenue","Include","Exclude")</f>
        <v>Exclude</v>
      </c>
      <c r="S196" s="1">
        <v>45592</v>
      </c>
      <c r="T196" s="5">
        <f t="shared" si="33"/>
        <v>45592</v>
      </c>
      <c r="U196" s="1" t="str">
        <f t="shared" si="34"/>
        <v>Yes</v>
      </c>
      <c r="V196" t="s">
        <v>17</v>
      </c>
      <c r="W196" t="s">
        <v>37</v>
      </c>
      <c r="X196" t="str">
        <f t="shared" si="35"/>
        <v>Hyderabad</v>
      </c>
      <c r="Y196">
        <v>926.03</v>
      </c>
      <c r="Z196" t="str">
        <f>IF(PC_NikeSales[[#This Row],[Profit]]&lt;0,"Loss Making Sales",IF(PC_NikeSales[[#This Row],[Profit]]=0,"No Recorded Profit",IF($Y194&gt;$P194,"Invalid Profit", "Valid Profit")))</f>
        <v>Valid Profit</v>
      </c>
      <c r="AA196" t="str">
        <f>IF(PC_NikeSales[[#This Row],[Profit_Status]]="Valid Profit","Include","Exclude")</f>
        <v>Include</v>
      </c>
    </row>
    <row r="197" spans="1:27">
      <c r="A197">
        <v>2195</v>
      </c>
      <c r="B197" t="s">
        <v>19</v>
      </c>
      <c r="C197" t="s">
        <v>14</v>
      </c>
      <c r="D197" t="s">
        <v>15</v>
      </c>
      <c r="F197" t="str">
        <f t="shared" si="27"/>
        <v>Missing</v>
      </c>
      <c r="G197" t="str">
        <f t="shared" si="28"/>
        <v>Unknown</v>
      </c>
      <c r="H197" t="str">
        <f t="shared" si="29"/>
        <v>No</v>
      </c>
      <c r="J197" t="str">
        <f>_xlfn.IFS(Units_Sold&lt;0,"Check Return/Refund",Units_Sold=" ",Invalid,Units_Sold=0,"Available",Units_Sold&gt;0,"Sold")</f>
        <v>Available</v>
      </c>
      <c r="L197">
        <v>0.51</v>
      </c>
      <c r="M197" t="str">
        <f t="shared" si="30"/>
        <v>Valid</v>
      </c>
      <c r="N197" t="str">
        <f>IF(PC_NikeSales[[#This Row],[Discount_Verification]]="Valid","Include","Exclude")</f>
        <v>Include</v>
      </c>
      <c r="O197">
        <v>0</v>
      </c>
      <c r="P197" t="str">
        <f t="shared" si="31"/>
        <v>Insufficient Data</v>
      </c>
      <c r="Q197" t="str">
        <f t="shared" si="32"/>
        <v>Missing Information</v>
      </c>
      <c r="R197" t="str">
        <f>IF(PC_NikeSales[[#This Row],[Rev_Verify]]="Valid Revenue","Include","Exclude")</f>
        <v>Exclude</v>
      </c>
      <c r="S197" s="1"/>
      <c r="T197" s="5" t="str">
        <f t="shared" si="33"/>
        <v>Missing Date</v>
      </c>
      <c r="U197" s="1" t="str">
        <f t="shared" si="34"/>
        <v>No</v>
      </c>
      <c r="V197" t="s">
        <v>17</v>
      </c>
      <c r="W197" t="s">
        <v>33</v>
      </c>
      <c r="X197" t="str">
        <f t="shared" si="35"/>
        <v>Delhi</v>
      </c>
      <c r="Y197">
        <v>1041.81</v>
      </c>
      <c r="Z197" t="str">
        <f>IF(PC_NikeSales[[#This Row],[Profit]]&lt;0,"Loss Making Sales",IF(PC_NikeSales[[#This Row],[Profit]]=0,"No Recorded Profit",IF($Y195&gt;$P195,"Invalid Profit", "Valid Profit")))</f>
        <v>Valid Profit</v>
      </c>
      <c r="AA197" t="str">
        <f>IF(PC_NikeSales[[#This Row],[Profit_Status]]="Valid Profit","Include","Exclude")</f>
        <v>Include</v>
      </c>
    </row>
    <row r="198" spans="1:27">
      <c r="A198">
        <v>2196</v>
      </c>
      <c r="B198" t="s">
        <v>13</v>
      </c>
      <c r="C198" t="s">
        <v>20</v>
      </c>
      <c r="D198" t="s">
        <v>24</v>
      </c>
      <c r="E198" s="3" t="s">
        <v>28</v>
      </c>
      <c r="F198" t="str">
        <f t="shared" si="27"/>
        <v>Alphabet</v>
      </c>
      <c r="G198" t="str">
        <f t="shared" si="28"/>
        <v>L</v>
      </c>
      <c r="H198" t="str">
        <f t="shared" si="29"/>
        <v>Yes</v>
      </c>
      <c r="I198">
        <v>2</v>
      </c>
      <c r="J198" t="str">
        <f>_xlfn.IFS(Units_Sold&lt;0,"Check Return/Refund",Units_Sold=" ",Invalid,Units_Sold=0,"Available",Units_Sold&gt;0,"Sold")</f>
        <v>Sold</v>
      </c>
      <c r="K198">
        <v>2708.73</v>
      </c>
      <c r="M198" t="str">
        <f t="shared" si="30"/>
        <v>Invalid</v>
      </c>
      <c r="N198" t="str">
        <f>IF(PC_NikeSales[[#This Row],[Discount_Verification]]="Valid","Include","Exclude")</f>
        <v>Exclude</v>
      </c>
      <c r="O198">
        <v>0</v>
      </c>
      <c r="P198">
        <f t="shared" si="31"/>
        <v>5417.46</v>
      </c>
      <c r="Q198" t="str">
        <f t="shared" si="32"/>
        <v>Valid Revenue</v>
      </c>
      <c r="R198" t="str">
        <f>IF(PC_NikeSales[[#This Row],[Rev_Verify]]="Valid Revenue","Include","Exclude")</f>
        <v>Include</v>
      </c>
      <c r="S198" s="1">
        <v>45838</v>
      </c>
      <c r="T198" s="5">
        <f t="shared" si="33"/>
        <v>45838</v>
      </c>
      <c r="U198" s="1" t="str">
        <f t="shared" si="34"/>
        <v>Yes</v>
      </c>
      <c r="V198" t="s">
        <v>17</v>
      </c>
      <c r="W198" t="s">
        <v>33</v>
      </c>
      <c r="X198" t="str">
        <f t="shared" si="35"/>
        <v>Delhi</v>
      </c>
      <c r="Y198">
        <v>925.63</v>
      </c>
      <c r="Z198" t="str">
        <f>IF(PC_NikeSales[[#This Row],[Profit]]&lt;0,"Loss Making Sales",IF(PC_NikeSales[[#This Row],[Profit]]=0,"No Recorded Profit",IF($Y196&gt;$P196,"Invalid Profit", "Valid Profit")))</f>
        <v>Valid Profit</v>
      </c>
      <c r="AA198" t="str">
        <f>IF(PC_NikeSales[[#This Row],[Profit_Status]]="Valid Profit","Include","Exclude")</f>
        <v>Include</v>
      </c>
    </row>
    <row r="199" spans="1:27">
      <c r="A199">
        <v>2197</v>
      </c>
      <c r="B199" t="s">
        <v>13</v>
      </c>
      <c r="C199" t="s">
        <v>14</v>
      </c>
      <c r="D199" t="s">
        <v>49</v>
      </c>
      <c r="E199" s="3" t="s">
        <v>28</v>
      </c>
      <c r="F199" t="str">
        <f t="shared" si="27"/>
        <v>Alphabet</v>
      </c>
      <c r="G199" t="str">
        <f t="shared" si="28"/>
        <v>L</v>
      </c>
      <c r="H199" t="str">
        <f t="shared" si="29"/>
        <v>Yes</v>
      </c>
      <c r="I199">
        <v>3</v>
      </c>
      <c r="J199" t="str">
        <f>_xlfn.IFS(Units_Sold&lt;0,"Check Return/Refund",Units_Sold=" ",Invalid,Units_Sold=0,"Available",Units_Sold&gt;0,"Sold")</f>
        <v>Sold</v>
      </c>
      <c r="M199" t="str">
        <f t="shared" si="30"/>
        <v>Invalid</v>
      </c>
      <c r="N199" t="str">
        <f>IF(PC_NikeSales[[#This Row],[Discount_Verification]]="Valid","Include","Exclude")</f>
        <v>Exclude</v>
      </c>
      <c r="O199">
        <v>0</v>
      </c>
      <c r="P199" t="str">
        <f t="shared" si="31"/>
        <v>Insufficient Data</v>
      </c>
      <c r="Q199" t="str">
        <f t="shared" si="32"/>
        <v>Missing Information</v>
      </c>
      <c r="R199" t="str">
        <f>IF(PC_NikeSales[[#This Row],[Rev_Verify]]="Valid Revenue","Include","Exclude")</f>
        <v>Exclude</v>
      </c>
      <c r="S199" s="1">
        <v>45571</v>
      </c>
      <c r="T199" s="5">
        <f t="shared" si="33"/>
        <v>45571</v>
      </c>
      <c r="U199" s="1" t="str">
        <f t="shared" si="34"/>
        <v>Yes</v>
      </c>
      <c r="V199" t="s">
        <v>17</v>
      </c>
      <c r="W199" t="s">
        <v>18</v>
      </c>
      <c r="X199" t="str">
        <f t="shared" si="35"/>
        <v>Bengaluru</v>
      </c>
      <c r="Y199">
        <v>-418.5</v>
      </c>
      <c r="Z199" t="str">
        <f>IF(PC_NikeSales[[#This Row],[Profit]]&lt;0,"Loss Making Sales",IF(PC_NikeSales[[#This Row],[Profit]]=0,"No Recorded Profit",IF(PC_NikeSales[[#This Row],[Profit]]&gt;PC_NikeSales[Rev_Recalc],"Invalid Profit", "Valid Profit")))</f>
        <v>Loss Making Sales</v>
      </c>
      <c r="AA199" t="str">
        <f>IF(PC_NikeSales[[#This Row],[Profit_Status]]="Valid Profit","Include","Exclude")</f>
        <v>Exclude</v>
      </c>
    </row>
    <row r="200" spans="1:27">
      <c r="A200">
        <v>2198</v>
      </c>
      <c r="B200" t="s">
        <v>35</v>
      </c>
      <c r="C200" t="s">
        <v>14</v>
      </c>
      <c r="D200" t="s">
        <v>15</v>
      </c>
      <c r="E200" s="3">
        <v>7</v>
      </c>
      <c r="F200" t="str">
        <f t="shared" si="27"/>
        <v>Number</v>
      </c>
      <c r="G200" t="str">
        <f t="shared" si="28"/>
        <v>7</v>
      </c>
      <c r="H200" t="str">
        <f t="shared" si="29"/>
        <v>Yes</v>
      </c>
      <c r="I200">
        <v>4</v>
      </c>
      <c r="J200" t="str">
        <f>_xlfn.IFS(Units_Sold&lt;0,"Check Return/Refund",Units_Sold=" ",Invalid,Units_Sold=0,"Available",Units_Sold&gt;0,"Sold")</f>
        <v>Sold</v>
      </c>
      <c r="L200">
        <v>0.65</v>
      </c>
      <c r="M200" t="str">
        <f t="shared" si="30"/>
        <v>Valid</v>
      </c>
      <c r="N200" t="str">
        <f>IF(PC_NikeSales[[#This Row],[Discount_Verification]]="Valid","Include","Exclude")</f>
        <v>Include</v>
      </c>
      <c r="O200">
        <v>0</v>
      </c>
      <c r="P200" t="str">
        <f t="shared" si="31"/>
        <v>Insufficient Data</v>
      </c>
      <c r="Q200" t="str">
        <f t="shared" si="32"/>
        <v>Missing Information</v>
      </c>
      <c r="R200" t="str">
        <f>IF(PC_NikeSales[[#This Row],[Rev_Verify]]="Valid Revenue","Include","Exclude")</f>
        <v>Exclude</v>
      </c>
      <c r="S200" s="1">
        <v>45662</v>
      </c>
      <c r="T200" s="5">
        <f t="shared" si="33"/>
        <v>45662</v>
      </c>
      <c r="U200" s="1" t="str">
        <f t="shared" si="34"/>
        <v>Yes</v>
      </c>
      <c r="V200" t="s">
        <v>17</v>
      </c>
      <c r="W200" t="s">
        <v>29</v>
      </c>
      <c r="X200" t="str">
        <f t="shared" si="35"/>
        <v>Pune</v>
      </c>
      <c r="Y200">
        <v>-169.33</v>
      </c>
      <c r="Z200" t="str">
        <f>IF(PC_NikeSales[[#This Row],[Profit]]&lt;0,"Loss Making Sales",IF(PC_NikeSales[[#This Row],[Profit]]=0,"No Recorded Profit",IF(PC_NikeSales[[#This Row],[Profit]]&gt;PC_NikeSales[Rev_Recalc],"Invalid Profit", "Valid Profit")))</f>
        <v>Loss Making Sales</v>
      </c>
      <c r="AA200" t="str">
        <f>IF(PC_NikeSales[[#This Row],[Profit_Status]]="Valid Profit","Include","Exclude")</f>
        <v>Exclude</v>
      </c>
    </row>
    <row r="201" spans="1:27">
      <c r="A201">
        <v>2199</v>
      </c>
      <c r="B201" t="s">
        <v>35</v>
      </c>
      <c r="C201" t="s">
        <v>20</v>
      </c>
      <c r="D201" t="s">
        <v>24</v>
      </c>
      <c r="E201" s="3" t="s">
        <v>16</v>
      </c>
      <c r="F201" t="str">
        <f t="shared" si="27"/>
        <v>Alphabet</v>
      </c>
      <c r="G201" t="str">
        <f t="shared" si="28"/>
        <v>M</v>
      </c>
      <c r="H201" t="str">
        <f t="shared" si="29"/>
        <v>Yes</v>
      </c>
      <c r="I201">
        <v>1</v>
      </c>
      <c r="J201" t="str">
        <f>_xlfn.IFS(Units_Sold&lt;0,"Check Return/Refund",Units_Sold=" ",Invalid,Units_Sold=0,"Available",Units_Sold&gt;0,"Sold")</f>
        <v>Sold</v>
      </c>
      <c r="M201" t="str">
        <f t="shared" si="30"/>
        <v>Invalid</v>
      </c>
      <c r="N201" t="str">
        <f>IF(PC_NikeSales[[#This Row],[Discount_Verification]]="Valid","Include","Exclude")</f>
        <v>Exclude</v>
      </c>
      <c r="O201">
        <v>0</v>
      </c>
      <c r="P201" t="str">
        <f t="shared" si="31"/>
        <v>Insufficient Data</v>
      </c>
      <c r="Q201" t="str">
        <f t="shared" si="32"/>
        <v>Missing Information</v>
      </c>
      <c r="R201" t="str">
        <f>IF(PC_NikeSales[[#This Row],[Rev_Verify]]="Valid Revenue","Include","Exclude")</f>
        <v>Exclude</v>
      </c>
      <c r="S201" s="1"/>
      <c r="T201" s="5" t="str">
        <f t="shared" si="33"/>
        <v>Missing Date</v>
      </c>
      <c r="U201" s="1" t="str">
        <f t="shared" si="34"/>
        <v>No</v>
      </c>
      <c r="V201" t="s">
        <v>22</v>
      </c>
      <c r="W201" t="s">
        <v>43</v>
      </c>
      <c r="X201" t="str">
        <f t="shared" si="35"/>
        <v>Kolkata</v>
      </c>
      <c r="Y201">
        <v>389.94</v>
      </c>
      <c r="Z201" t="str">
        <f>IF(PC_NikeSales[[#This Row],[Profit]]&lt;0,"Loss Making Sales",IF(PC_NikeSales[[#This Row],[Profit]]=0,"No Recorded Profit",IF($Y199&gt;$P199,"Invalid Profit", "Valid Profit")))</f>
        <v>Valid Profit</v>
      </c>
      <c r="AA201" t="str">
        <f>IF(PC_NikeSales[[#This Row],[Profit_Status]]="Valid Profit","Include","Exclude")</f>
        <v>Include</v>
      </c>
    </row>
    <row r="202" spans="1:27">
      <c r="A202">
        <v>2200</v>
      </c>
      <c r="B202" t="s">
        <v>35</v>
      </c>
      <c r="C202" t="s">
        <v>41</v>
      </c>
      <c r="D202" t="s">
        <v>42</v>
      </c>
      <c r="E202" s="3">
        <v>9</v>
      </c>
      <c r="F202" t="str">
        <f t="shared" si="27"/>
        <v>Number</v>
      </c>
      <c r="G202" t="str">
        <f t="shared" si="28"/>
        <v>9</v>
      </c>
      <c r="H202" t="str">
        <f t="shared" si="29"/>
        <v>Yes</v>
      </c>
      <c r="I202">
        <v>3</v>
      </c>
      <c r="J202" t="str">
        <f>_xlfn.IFS(Units_Sold&lt;0,"Check Return/Refund",Units_Sold=" ",Invalid,Units_Sold=0,"Available",Units_Sold&gt;0,"Sold")</f>
        <v>Sold</v>
      </c>
      <c r="K202">
        <v>5570.72</v>
      </c>
      <c r="M202" t="str">
        <f t="shared" si="30"/>
        <v>Invalid</v>
      </c>
      <c r="N202" t="str">
        <f>IF(PC_NikeSales[[#This Row],[Discount_Verification]]="Valid","Include","Exclude")</f>
        <v>Exclude</v>
      </c>
      <c r="O202">
        <v>0</v>
      </c>
      <c r="P202">
        <f t="shared" si="31"/>
        <v>16712.16</v>
      </c>
      <c r="Q202" t="str">
        <f t="shared" si="32"/>
        <v>Valid Revenue</v>
      </c>
      <c r="R202" t="str">
        <f>IF(PC_NikeSales[[#This Row],[Rev_Verify]]="Valid Revenue","Include","Exclude")</f>
        <v>Include</v>
      </c>
      <c r="S202" s="1"/>
      <c r="T202" s="5" t="str">
        <f t="shared" si="33"/>
        <v>Missing Date</v>
      </c>
      <c r="U202" s="1" t="str">
        <f t="shared" si="34"/>
        <v>No</v>
      </c>
      <c r="V202" t="s">
        <v>17</v>
      </c>
      <c r="W202" t="s">
        <v>33</v>
      </c>
      <c r="X202" t="str">
        <f t="shared" si="35"/>
        <v>Delhi</v>
      </c>
      <c r="Y202">
        <v>1513.76</v>
      </c>
      <c r="Z202" t="str">
        <f>IF(PC_NikeSales[[#This Row],[Profit]]&lt;0,"Loss Making Sales",IF(PC_NikeSales[[#This Row],[Profit]]=0,"No Recorded Profit",IF($Y200&gt;$P200,"Invalid Profit", "Valid Profit")))</f>
        <v>Valid Profit</v>
      </c>
      <c r="AA202" t="str">
        <f>IF(PC_NikeSales[[#This Row],[Profit_Status]]="Valid Profit","Include","Exclude")</f>
        <v>Include</v>
      </c>
    </row>
    <row r="203" spans="1:27">
      <c r="A203">
        <v>2201</v>
      </c>
      <c r="B203" t="s">
        <v>19</v>
      </c>
      <c r="C203" t="s">
        <v>14</v>
      </c>
      <c r="D203" t="s">
        <v>15</v>
      </c>
      <c r="E203" s="3">
        <v>11</v>
      </c>
      <c r="F203" t="str">
        <f t="shared" si="27"/>
        <v>Number</v>
      </c>
      <c r="G203" t="str">
        <f t="shared" si="28"/>
        <v>11</v>
      </c>
      <c r="H203" t="str">
        <f t="shared" si="29"/>
        <v>Yes</v>
      </c>
      <c r="J203" t="str">
        <f>_xlfn.IFS(Units_Sold&lt;0,"Check Return/Refund",Units_Sold=" ",Invalid,Units_Sold=0,"Available",Units_Sold&gt;0,"Sold")</f>
        <v>Available</v>
      </c>
      <c r="M203" t="str">
        <f t="shared" si="30"/>
        <v>Invalid</v>
      </c>
      <c r="N203" t="str">
        <f>IF(PC_NikeSales[[#This Row],[Discount_Verification]]="Valid","Include","Exclude")</f>
        <v>Exclude</v>
      </c>
      <c r="O203">
        <v>0</v>
      </c>
      <c r="P203" t="str">
        <f t="shared" si="31"/>
        <v>Insufficient Data</v>
      </c>
      <c r="Q203" t="str">
        <f t="shared" si="32"/>
        <v>Missing Information</v>
      </c>
      <c r="R203" t="str">
        <f>IF(PC_NikeSales[[#This Row],[Rev_Verify]]="Valid Revenue","Include","Exclude")</f>
        <v>Exclude</v>
      </c>
      <c r="S203" s="1">
        <v>45422</v>
      </c>
      <c r="T203" s="5">
        <f t="shared" si="33"/>
        <v>45422</v>
      </c>
      <c r="U203" s="1" t="str">
        <f t="shared" si="34"/>
        <v>Yes</v>
      </c>
      <c r="V203" t="s">
        <v>17</v>
      </c>
      <c r="W203" t="s">
        <v>25</v>
      </c>
      <c r="X203" t="str">
        <f t="shared" si="35"/>
        <v>Mumbai</v>
      </c>
      <c r="Y203">
        <v>1403.56</v>
      </c>
      <c r="Z203" t="str">
        <f>IF(PC_NikeSales[[#This Row],[Profit]]&lt;0,"Loss Making Sales",IF(PC_NikeSales[[#This Row],[Profit]]=0,"No Recorded Profit",IF($Y201&gt;$P201,"Invalid Profit", "Valid Profit")))</f>
        <v>Valid Profit</v>
      </c>
      <c r="AA203" t="str">
        <f>IF(PC_NikeSales[[#This Row],[Profit_Status]]="Valid Profit","Include","Exclude")</f>
        <v>Include</v>
      </c>
    </row>
    <row r="204" spans="1:27">
      <c r="A204">
        <v>2202</v>
      </c>
      <c r="B204" t="s">
        <v>35</v>
      </c>
      <c r="C204" t="s">
        <v>41</v>
      </c>
      <c r="D204" t="s">
        <v>47</v>
      </c>
      <c r="E204" s="3" t="s">
        <v>16</v>
      </c>
      <c r="F204" t="str">
        <f t="shared" si="27"/>
        <v>Alphabet</v>
      </c>
      <c r="G204" t="str">
        <f t="shared" si="28"/>
        <v>M</v>
      </c>
      <c r="H204" t="str">
        <f t="shared" si="29"/>
        <v>Yes</v>
      </c>
      <c r="I204">
        <v>-1</v>
      </c>
      <c r="J204" t="str">
        <f>_xlfn.IFS(Units_Sold&lt;0,"Check Return/Refund",Units_Sold=" ",Invalid,Units_Sold=0,"Available",Units_Sold&gt;0,"Sold")</f>
        <v>Check Return/Refund</v>
      </c>
      <c r="K204">
        <v>7918.93</v>
      </c>
      <c r="L204">
        <v>1.06</v>
      </c>
      <c r="M204" t="str">
        <f t="shared" si="30"/>
        <v>Invalid</v>
      </c>
      <c r="N204" t="str">
        <f>IF(PC_NikeSales[[#This Row],[Discount_Verification]]="Valid","Include","Exclude")</f>
        <v>Exclude</v>
      </c>
      <c r="O204">
        <v>475.14</v>
      </c>
      <c r="P204" t="str">
        <f t="shared" si="31"/>
        <v>Insufficient Data</v>
      </c>
      <c r="Q204" t="str">
        <f t="shared" si="32"/>
        <v>Missing Information</v>
      </c>
      <c r="R204" t="str">
        <f>IF(PC_NikeSales[[#This Row],[Rev_Verify]]="Valid Revenue","Include","Exclude")</f>
        <v>Exclude</v>
      </c>
      <c r="S204" s="1">
        <v>45842</v>
      </c>
      <c r="T204" s="5">
        <f t="shared" si="33"/>
        <v>45842</v>
      </c>
      <c r="U204" s="1" t="str">
        <f t="shared" si="34"/>
        <v>Yes</v>
      </c>
      <c r="V204" t="s">
        <v>22</v>
      </c>
      <c r="W204" t="s">
        <v>36</v>
      </c>
      <c r="X204" t="str">
        <f t="shared" si="35"/>
        <v>Bangalore</v>
      </c>
      <c r="Y204">
        <v>1994.42</v>
      </c>
      <c r="Z204" t="str">
        <f>IF(PC_NikeSales[[#This Row],[Profit]]&lt;0,"Loss Making Sales",IF(PC_NikeSales[[#This Row],[Profit]]=0,"No Recorded Profit",IF($Y202&gt;$P202,"Invalid Profit", "Valid Profit")))</f>
        <v>Valid Profit</v>
      </c>
      <c r="AA204" t="str">
        <f>IF(PC_NikeSales[[#This Row],[Profit_Status]]="Valid Profit","Include","Exclude")</f>
        <v>Include</v>
      </c>
    </row>
    <row r="205" spans="1:27">
      <c r="A205">
        <v>2203</v>
      </c>
      <c r="B205" t="s">
        <v>35</v>
      </c>
      <c r="C205" t="s">
        <v>26</v>
      </c>
      <c r="D205" t="s">
        <v>53</v>
      </c>
      <c r="E205" s="3" t="s">
        <v>16</v>
      </c>
      <c r="F205" t="str">
        <f t="shared" si="27"/>
        <v>Alphabet</v>
      </c>
      <c r="G205" t="str">
        <f t="shared" si="28"/>
        <v>M</v>
      </c>
      <c r="H205" t="str">
        <f t="shared" si="29"/>
        <v>Yes</v>
      </c>
      <c r="I205">
        <v>0</v>
      </c>
      <c r="J205" t="str">
        <f>_xlfn.IFS(Units_Sold&lt;0,"Check Return/Refund",Units_Sold=" ",Invalid,Units_Sold=0,"Available",Units_Sold&gt;0,"Sold")</f>
        <v>Available</v>
      </c>
      <c r="K205">
        <v>6903.22</v>
      </c>
      <c r="M205" t="str">
        <f t="shared" si="30"/>
        <v>Invalid</v>
      </c>
      <c r="N205" t="str">
        <f>IF(PC_NikeSales[[#This Row],[Discount_Verification]]="Valid","Include","Exclude")</f>
        <v>Exclude</v>
      </c>
      <c r="O205">
        <v>0</v>
      </c>
      <c r="P205">
        <f t="shared" si="31"/>
        <v>0</v>
      </c>
      <c r="Q205" t="str">
        <f t="shared" si="32"/>
        <v>No Recorded Revenue</v>
      </c>
      <c r="R205" t="str">
        <f>IF(PC_NikeSales[[#This Row],[Rev_Verify]]="Valid Revenue","Include","Exclude")</f>
        <v>Exclude</v>
      </c>
      <c r="S205" s="1"/>
      <c r="T205" s="5" t="str">
        <f t="shared" si="33"/>
        <v>Missing Date</v>
      </c>
      <c r="U205" s="1" t="str">
        <f t="shared" si="34"/>
        <v>No</v>
      </c>
      <c r="V205" t="s">
        <v>17</v>
      </c>
      <c r="W205" t="s">
        <v>29</v>
      </c>
      <c r="X205" t="str">
        <f t="shared" si="35"/>
        <v>Pune</v>
      </c>
      <c r="Y205">
        <v>1556.95</v>
      </c>
      <c r="Z205" t="str">
        <f>IF(PC_NikeSales[[#This Row],[Profit]]&lt;0,"Loss Making Sales",IF(PC_NikeSales[[#This Row],[Profit]]=0,"No Recorded Profit",IF(PC_NikeSales[[#This Row],[Profit]]&gt;PC_NikeSales[Rev_Recalc],"Invalid Profit", "Valid Profit")))</f>
        <v>Invalid Profit</v>
      </c>
      <c r="AA205" t="str">
        <f>IF(PC_NikeSales[[#This Row],[Profit_Status]]="Valid Profit","Include","Exclude")</f>
        <v>Exclude</v>
      </c>
    </row>
    <row r="206" spans="1:27">
      <c r="A206">
        <v>2204</v>
      </c>
      <c r="B206" t="s">
        <v>35</v>
      </c>
      <c r="C206" t="s">
        <v>41</v>
      </c>
      <c r="D206" t="s">
        <v>54</v>
      </c>
      <c r="E206" s="3">
        <v>7</v>
      </c>
      <c r="F206" t="str">
        <f t="shared" si="27"/>
        <v>Number</v>
      </c>
      <c r="G206" t="str">
        <f t="shared" si="28"/>
        <v>7</v>
      </c>
      <c r="H206" t="str">
        <f t="shared" si="29"/>
        <v>Yes</v>
      </c>
      <c r="J206" t="str">
        <f>_xlfn.IFS(Units_Sold&lt;0,"Check Return/Refund",Units_Sold=" ",Invalid,Units_Sold=0,"Available",Units_Sold&gt;0,"Sold")</f>
        <v>Available</v>
      </c>
      <c r="K206">
        <v>7660.41</v>
      </c>
      <c r="M206" t="str">
        <f t="shared" si="30"/>
        <v>Invalid</v>
      </c>
      <c r="N206" t="str">
        <f>IF(PC_NikeSales[[#This Row],[Discount_Verification]]="Valid","Include","Exclude")</f>
        <v>Exclude</v>
      </c>
      <c r="O206">
        <v>0</v>
      </c>
      <c r="P206" t="str">
        <f t="shared" si="31"/>
        <v>Insufficient Data</v>
      </c>
      <c r="Q206" t="str">
        <f t="shared" si="32"/>
        <v>Missing Information</v>
      </c>
      <c r="R206" t="str">
        <f>IF(PC_NikeSales[[#This Row],[Rev_Verify]]="Valid Revenue","Include","Exclude")</f>
        <v>Exclude</v>
      </c>
      <c r="S206" s="1">
        <v>45794</v>
      </c>
      <c r="T206" s="5">
        <f t="shared" si="33"/>
        <v>45794</v>
      </c>
      <c r="U206" s="1" t="str">
        <f t="shared" si="34"/>
        <v>Yes</v>
      </c>
      <c r="V206" t="s">
        <v>17</v>
      </c>
      <c r="W206" t="s">
        <v>33</v>
      </c>
      <c r="X206" t="str">
        <f t="shared" si="35"/>
        <v>Delhi</v>
      </c>
      <c r="Y206">
        <v>2076.75</v>
      </c>
      <c r="Z206" t="str">
        <f>IF(PC_NikeSales[[#This Row],[Profit]]&lt;0,"Loss Making Sales",IF(PC_NikeSales[[#This Row],[Profit]]=0,"No Recorded Profit",IF($Y204&gt;$P204,"Invalid Profit", "Valid Profit")))</f>
        <v>Valid Profit</v>
      </c>
      <c r="AA206" t="str">
        <f>IF(PC_NikeSales[[#This Row],[Profit_Status]]="Valid Profit","Include","Exclude")</f>
        <v>Include</v>
      </c>
    </row>
    <row r="207" spans="1:27">
      <c r="A207">
        <v>2205</v>
      </c>
      <c r="B207" t="s">
        <v>19</v>
      </c>
      <c r="C207" t="s">
        <v>30</v>
      </c>
      <c r="D207" t="s">
        <v>31</v>
      </c>
      <c r="E207" s="3" t="s">
        <v>32</v>
      </c>
      <c r="F207" t="str">
        <f t="shared" si="27"/>
        <v>Alphabet</v>
      </c>
      <c r="G207" t="str">
        <f t="shared" si="28"/>
        <v>XL</v>
      </c>
      <c r="H207" t="str">
        <f t="shared" si="29"/>
        <v>Yes</v>
      </c>
      <c r="I207">
        <v>0</v>
      </c>
      <c r="J207" t="str">
        <f>_xlfn.IFS(Units_Sold&lt;0,"Check Return/Refund",Units_Sold=" ",Invalid,Units_Sold=0,"Available",Units_Sold&gt;0,"Sold")</f>
        <v>Available</v>
      </c>
      <c r="M207" t="str">
        <f t="shared" si="30"/>
        <v>Invalid</v>
      </c>
      <c r="N207" t="str">
        <f>IF(PC_NikeSales[[#This Row],[Discount_Verification]]="Valid","Include","Exclude")</f>
        <v>Exclude</v>
      </c>
      <c r="O207">
        <v>0</v>
      </c>
      <c r="P207" t="str">
        <f t="shared" si="31"/>
        <v>Insufficient Data</v>
      </c>
      <c r="Q207" t="str">
        <f t="shared" si="32"/>
        <v>Missing Information</v>
      </c>
      <c r="R207" t="str">
        <f>IF(PC_NikeSales[[#This Row],[Rev_Verify]]="Valid Revenue","Include","Exclude")</f>
        <v>Exclude</v>
      </c>
      <c r="S207" s="1">
        <v>45771</v>
      </c>
      <c r="T207" s="5">
        <f t="shared" si="33"/>
        <v>45771</v>
      </c>
      <c r="U207" s="1" t="str">
        <f t="shared" si="34"/>
        <v>Yes</v>
      </c>
      <c r="V207" t="s">
        <v>22</v>
      </c>
      <c r="W207" t="s">
        <v>29</v>
      </c>
      <c r="X207" t="str">
        <f t="shared" si="35"/>
        <v>Pune</v>
      </c>
      <c r="Y207">
        <v>-467.52</v>
      </c>
      <c r="Z207" t="str">
        <f>IF(PC_NikeSales[[#This Row],[Profit]]&lt;0,"Loss Making Sales",IF(PC_NikeSales[[#This Row],[Profit]]=0,"No Recorded Profit",IF(PC_NikeSales[[#This Row],[Profit]]&gt;PC_NikeSales[Rev_Recalc],"Invalid Profit", "Valid Profit")))</f>
        <v>Loss Making Sales</v>
      </c>
      <c r="AA207" t="str">
        <f>IF(PC_NikeSales[[#This Row],[Profit_Status]]="Valid Profit","Include","Exclude")</f>
        <v>Exclude</v>
      </c>
    </row>
    <row r="208" spans="1:27">
      <c r="A208">
        <v>2206</v>
      </c>
      <c r="B208" t="s">
        <v>35</v>
      </c>
      <c r="C208" t="s">
        <v>14</v>
      </c>
      <c r="D208" t="s">
        <v>34</v>
      </c>
      <c r="E208" s="3" t="s">
        <v>16</v>
      </c>
      <c r="F208" t="str">
        <f t="shared" si="27"/>
        <v>Alphabet</v>
      </c>
      <c r="G208" t="str">
        <f t="shared" si="28"/>
        <v>M</v>
      </c>
      <c r="H208" t="str">
        <f t="shared" si="29"/>
        <v>Yes</v>
      </c>
      <c r="I208">
        <v>2</v>
      </c>
      <c r="J208" t="str">
        <f>_xlfn.IFS(Units_Sold&lt;0,"Check Return/Refund",Units_Sold=" ",Invalid,Units_Sold=0,"Available",Units_Sold&gt;0,"Sold")</f>
        <v>Sold</v>
      </c>
      <c r="M208" t="str">
        <f t="shared" si="30"/>
        <v>Invalid</v>
      </c>
      <c r="N208" t="str">
        <f>IF(PC_NikeSales[[#This Row],[Discount_Verification]]="Valid","Include","Exclude")</f>
        <v>Exclude</v>
      </c>
      <c r="O208">
        <v>0</v>
      </c>
      <c r="P208" t="str">
        <f t="shared" si="31"/>
        <v>Insufficient Data</v>
      </c>
      <c r="Q208" t="str">
        <f t="shared" si="32"/>
        <v>Missing Information</v>
      </c>
      <c r="R208" t="str">
        <f>IF(PC_NikeSales[[#This Row],[Rev_Verify]]="Valid Revenue","Include","Exclude")</f>
        <v>Exclude</v>
      </c>
      <c r="S208" s="1"/>
      <c r="T208" s="5" t="str">
        <f t="shared" si="33"/>
        <v>Missing Date</v>
      </c>
      <c r="U208" s="1" t="str">
        <f t="shared" si="34"/>
        <v>No</v>
      </c>
      <c r="V208" t="s">
        <v>17</v>
      </c>
      <c r="W208" t="s">
        <v>33</v>
      </c>
      <c r="X208" t="str">
        <f t="shared" si="35"/>
        <v>Delhi</v>
      </c>
      <c r="Y208">
        <v>-524.85</v>
      </c>
      <c r="Z208" t="str">
        <f>IF(PC_NikeSales[[#This Row],[Profit]]&lt;0,"Loss Making Sales",IF(PC_NikeSales[[#This Row],[Profit]]=0,"No Recorded Profit",IF(PC_NikeSales[[#This Row],[Profit]]&gt;PC_NikeSales[Rev_Recalc],"Invalid Profit", "Valid Profit")))</f>
        <v>Loss Making Sales</v>
      </c>
      <c r="AA208" t="str">
        <f>IF(PC_NikeSales[[#This Row],[Profit_Status]]="Valid Profit","Include","Exclude")</f>
        <v>Exclude</v>
      </c>
    </row>
    <row r="209" spans="1:27">
      <c r="A209">
        <v>2207</v>
      </c>
      <c r="B209" t="s">
        <v>19</v>
      </c>
      <c r="C209" t="s">
        <v>30</v>
      </c>
      <c r="D209" t="s">
        <v>51</v>
      </c>
      <c r="E209" s="3" t="s">
        <v>32</v>
      </c>
      <c r="F209" t="str">
        <f t="shared" si="27"/>
        <v>Alphabet</v>
      </c>
      <c r="G209" t="str">
        <f t="shared" si="28"/>
        <v>XL</v>
      </c>
      <c r="H209" t="str">
        <f t="shared" si="29"/>
        <v>Yes</v>
      </c>
      <c r="J209" t="str">
        <f>_xlfn.IFS(Units_Sold&lt;0,"Check Return/Refund",Units_Sold=" ",Invalid,Units_Sold=0,"Available",Units_Sold&gt;0,"Sold")</f>
        <v>Available</v>
      </c>
      <c r="M209" t="str">
        <f t="shared" si="30"/>
        <v>Invalid</v>
      </c>
      <c r="N209" t="str">
        <f>IF(PC_NikeSales[[#This Row],[Discount_Verification]]="Valid","Include","Exclude")</f>
        <v>Exclude</v>
      </c>
      <c r="O209">
        <v>0</v>
      </c>
      <c r="P209" t="str">
        <f t="shared" si="31"/>
        <v>Insufficient Data</v>
      </c>
      <c r="Q209" t="str">
        <f t="shared" si="32"/>
        <v>Missing Information</v>
      </c>
      <c r="R209" t="str">
        <f>IF(PC_NikeSales[[#This Row],[Rev_Verify]]="Valid Revenue","Include","Exclude")</f>
        <v>Exclude</v>
      </c>
      <c r="S209" s="1"/>
      <c r="T209" s="5" t="str">
        <f t="shared" si="33"/>
        <v>Missing Date</v>
      </c>
      <c r="U209" s="1" t="str">
        <f t="shared" si="34"/>
        <v>No</v>
      </c>
      <c r="V209" t="s">
        <v>17</v>
      </c>
      <c r="W209" t="s">
        <v>37</v>
      </c>
      <c r="X209" t="str">
        <f t="shared" si="35"/>
        <v>Hyderabad</v>
      </c>
      <c r="Y209">
        <v>2101.41</v>
      </c>
      <c r="Z209" t="str">
        <f>IF(PC_NikeSales[[#This Row],[Profit]]&lt;0,"Loss Making Sales",IF(PC_NikeSales[[#This Row],[Profit]]=0,"No Recorded Profit",IF($Y207&gt;$P207,"Invalid Profit", "Valid Profit")))</f>
        <v>Valid Profit</v>
      </c>
      <c r="AA209" t="str">
        <f>IF(PC_NikeSales[[#This Row],[Profit_Status]]="Valid Profit","Include","Exclude")</f>
        <v>Include</v>
      </c>
    </row>
    <row r="210" spans="1:27">
      <c r="A210">
        <v>2208</v>
      </c>
      <c r="B210" t="s">
        <v>19</v>
      </c>
      <c r="C210" t="s">
        <v>41</v>
      </c>
      <c r="D210" t="s">
        <v>54</v>
      </c>
      <c r="E210" s="3" t="s">
        <v>16</v>
      </c>
      <c r="F210" t="str">
        <f t="shared" si="27"/>
        <v>Alphabet</v>
      </c>
      <c r="G210" t="str">
        <f t="shared" si="28"/>
        <v>M</v>
      </c>
      <c r="H210" t="str">
        <f t="shared" si="29"/>
        <v>Yes</v>
      </c>
      <c r="J210" t="str">
        <f>_xlfn.IFS(Units_Sold&lt;0,"Check Return/Refund",Units_Sold=" ",Invalid,Units_Sold=0,"Available",Units_Sold&gt;0,"Sold")</f>
        <v>Available</v>
      </c>
      <c r="K210">
        <v>5172.62</v>
      </c>
      <c r="L210">
        <v>0.97</v>
      </c>
      <c r="M210" t="str">
        <f t="shared" si="30"/>
        <v>Valid</v>
      </c>
      <c r="N210" t="str">
        <f>IF(PC_NikeSales[[#This Row],[Discount_Verification]]="Valid","Include","Exclude")</f>
        <v>Include</v>
      </c>
      <c r="O210">
        <v>0</v>
      </c>
      <c r="P210" t="str">
        <f t="shared" si="31"/>
        <v>Insufficient Data</v>
      </c>
      <c r="Q210" t="str">
        <f t="shared" si="32"/>
        <v>Missing Information</v>
      </c>
      <c r="R210" t="str">
        <f>IF(PC_NikeSales[[#This Row],[Rev_Verify]]="Valid Revenue","Include","Exclude")</f>
        <v>Exclude</v>
      </c>
      <c r="S210" s="1"/>
      <c r="T210" s="5" t="str">
        <f t="shared" si="33"/>
        <v>Missing Date</v>
      </c>
      <c r="U210" s="1" t="str">
        <f t="shared" si="34"/>
        <v>No</v>
      </c>
      <c r="V210" t="s">
        <v>22</v>
      </c>
      <c r="W210" t="s">
        <v>37</v>
      </c>
      <c r="X210" t="str">
        <f t="shared" si="35"/>
        <v>Hyderabad</v>
      </c>
      <c r="Y210">
        <v>-1074.04</v>
      </c>
      <c r="Z210" t="str">
        <f>IF(PC_NikeSales[[#This Row],[Profit]]&lt;0,"Loss Making Sales",IF(PC_NikeSales[[#This Row],[Profit]]=0,"No Recorded Profit",IF(PC_NikeSales[[#This Row],[Profit]]&gt;PC_NikeSales[Rev_Recalc],"Invalid Profit", "Valid Profit")))</f>
        <v>Loss Making Sales</v>
      </c>
      <c r="AA210" t="str">
        <f>IF(PC_NikeSales[[#This Row],[Profit_Status]]="Valid Profit","Include","Exclude")</f>
        <v>Exclude</v>
      </c>
    </row>
    <row r="211" spans="1:27">
      <c r="A211">
        <v>2209</v>
      </c>
      <c r="B211" t="s">
        <v>13</v>
      </c>
      <c r="C211" t="s">
        <v>14</v>
      </c>
      <c r="D211" t="s">
        <v>15</v>
      </c>
      <c r="F211" t="str">
        <f t="shared" si="27"/>
        <v>Missing</v>
      </c>
      <c r="G211" t="str">
        <f t="shared" si="28"/>
        <v>Unknown</v>
      </c>
      <c r="H211" t="str">
        <f t="shared" si="29"/>
        <v>No</v>
      </c>
      <c r="J211" t="str">
        <f>_xlfn.IFS(Units_Sold&lt;0,"Check Return/Refund",Units_Sold=" ",Invalid,Units_Sold=0,"Available",Units_Sold&gt;0,"Sold")</f>
        <v>Available</v>
      </c>
      <c r="M211" t="str">
        <f t="shared" si="30"/>
        <v>Invalid</v>
      </c>
      <c r="N211" t="str">
        <f>IF(PC_NikeSales[[#This Row],[Discount_Verification]]="Valid","Include","Exclude")</f>
        <v>Exclude</v>
      </c>
      <c r="O211">
        <v>0</v>
      </c>
      <c r="P211" t="str">
        <f t="shared" si="31"/>
        <v>Insufficient Data</v>
      </c>
      <c r="Q211" t="str">
        <f t="shared" si="32"/>
        <v>Missing Information</v>
      </c>
      <c r="R211" t="str">
        <f>IF(PC_NikeSales[[#This Row],[Rev_Verify]]="Valid Revenue","Include","Exclude")</f>
        <v>Exclude</v>
      </c>
      <c r="S211" s="1">
        <v>45536</v>
      </c>
      <c r="T211" s="5">
        <f t="shared" si="33"/>
        <v>45536</v>
      </c>
      <c r="U211" s="1" t="str">
        <f t="shared" si="34"/>
        <v>Yes</v>
      </c>
      <c r="V211" t="s">
        <v>22</v>
      </c>
      <c r="W211" t="s">
        <v>37</v>
      </c>
      <c r="X211" t="str">
        <f t="shared" si="35"/>
        <v>Hyderabad</v>
      </c>
      <c r="Y211">
        <v>1956.7</v>
      </c>
      <c r="Z211" t="str">
        <f>IF(PC_NikeSales[[#This Row],[Profit]]&lt;0,"Loss Making Sales",IF(PC_NikeSales[[#This Row],[Profit]]=0,"No Recorded Profit",IF($Y209&gt;$P209,"Invalid Profit", "Valid Profit")))</f>
        <v>Valid Profit</v>
      </c>
      <c r="AA211" t="str">
        <f>IF(PC_NikeSales[[#This Row],[Profit_Status]]="Valid Profit","Include","Exclude")</f>
        <v>Include</v>
      </c>
    </row>
    <row r="212" spans="1:27">
      <c r="A212">
        <v>2210</v>
      </c>
      <c r="B212" t="s">
        <v>35</v>
      </c>
      <c r="C212" t="s">
        <v>26</v>
      </c>
      <c r="D212" t="s">
        <v>27</v>
      </c>
      <c r="E212" s="3" t="s">
        <v>32</v>
      </c>
      <c r="F212" t="str">
        <f t="shared" si="27"/>
        <v>Alphabet</v>
      </c>
      <c r="G212" t="str">
        <f t="shared" si="28"/>
        <v>XL</v>
      </c>
      <c r="H212" t="str">
        <f t="shared" si="29"/>
        <v>Yes</v>
      </c>
      <c r="J212" t="str">
        <f>_xlfn.IFS(Units_Sold&lt;0,"Check Return/Refund",Units_Sold=" ",Invalid,Units_Sold=0,"Available",Units_Sold&gt;0,"Sold")</f>
        <v>Available</v>
      </c>
      <c r="M212" t="str">
        <f t="shared" si="30"/>
        <v>Invalid</v>
      </c>
      <c r="N212" t="str">
        <f>IF(PC_NikeSales[[#This Row],[Discount_Verification]]="Valid","Include","Exclude")</f>
        <v>Exclude</v>
      </c>
      <c r="O212">
        <v>0</v>
      </c>
      <c r="P212" t="str">
        <f t="shared" si="31"/>
        <v>Insufficient Data</v>
      </c>
      <c r="Q212" t="str">
        <f t="shared" si="32"/>
        <v>Missing Information</v>
      </c>
      <c r="R212" t="str">
        <f>IF(PC_NikeSales[[#This Row],[Rev_Verify]]="Valid Revenue","Include","Exclude")</f>
        <v>Exclude</v>
      </c>
      <c r="S212" s="1">
        <v>45513</v>
      </c>
      <c r="T212" s="5">
        <f t="shared" si="33"/>
        <v>45513</v>
      </c>
      <c r="U212" s="1" t="str">
        <f t="shared" si="34"/>
        <v>Yes</v>
      </c>
      <c r="V212" t="s">
        <v>22</v>
      </c>
      <c r="W212" t="s">
        <v>43</v>
      </c>
      <c r="X212" t="str">
        <f t="shared" si="35"/>
        <v>Kolkata</v>
      </c>
      <c r="Y212">
        <v>701.02</v>
      </c>
      <c r="Z212" t="str">
        <f>IF(PC_NikeSales[[#This Row],[Profit]]&lt;0,"Loss Making Sales",IF(PC_NikeSales[[#This Row],[Profit]]=0,"No Recorded Profit",IF($Y210&gt;$P210,"Invalid Profit", "Valid Profit")))</f>
        <v>Valid Profit</v>
      </c>
      <c r="AA212" t="str">
        <f>IF(PC_NikeSales[[#This Row],[Profit_Status]]="Valid Profit","Include","Exclude")</f>
        <v>Include</v>
      </c>
    </row>
    <row r="213" spans="1:27">
      <c r="A213">
        <v>2000</v>
      </c>
      <c r="B213" t="s">
        <v>13</v>
      </c>
      <c r="C213" t="s">
        <v>14</v>
      </c>
      <c r="D213" t="s">
        <v>44</v>
      </c>
      <c r="F213" t="str">
        <f t="shared" si="27"/>
        <v>Missing</v>
      </c>
      <c r="G213" t="str">
        <f t="shared" si="28"/>
        <v>Unknown</v>
      </c>
      <c r="H213" t="str">
        <f t="shared" si="29"/>
        <v>No</v>
      </c>
      <c r="I213">
        <v>4</v>
      </c>
      <c r="J213" t="str">
        <f>_xlfn.IFS(Units_Sold&lt;0,"Check Return/Refund",Units_Sold=" ",Invalid,Units_Sold=0,"Available",Units_Sold&gt;0,"Sold")</f>
        <v>Sold</v>
      </c>
      <c r="L213">
        <v>0.94</v>
      </c>
      <c r="M213" t="str">
        <f t="shared" si="30"/>
        <v>Valid</v>
      </c>
      <c r="N213" t="str">
        <f>IF(PC_NikeSales[[#This Row],[Discount_Verification]]="Valid","Include","Exclude")</f>
        <v>Include</v>
      </c>
      <c r="O213">
        <v>0</v>
      </c>
      <c r="P213" t="str">
        <f t="shared" si="31"/>
        <v>Insufficient Data</v>
      </c>
      <c r="Q213" t="str">
        <f t="shared" si="32"/>
        <v>Missing Information</v>
      </c>
      <c r="R213" t="str">
        <f>IF(PC_NikeSales[[#This Row],[Rev_Verify]]="Valid Revenue","Include","Exclude")</f>
        <v>Exclude</v>
      </c>
      <c r="S213" s="1">
        <v>45349</v>
      </c>
      <c r="T213" s="5">
        <f t="shared" si="33"/>
        <v>45349</v>
      </c>
      <c r="U213" s="1" t="str">
        <f t="shared" si="34"/>
        <v>Yes</v>
      </c>
      <c r="V213" t="s">
        <v>22</v>
      </c>
      <c r="W213" t="s">
        <v>18</v>
      </c>
      <c r="X213" t="str">
        <f t="shared" si="35"/>
        <v>Bengaluru</v>
      </c>
      <c r="Y213">
        <v>2372.8200000000002</v>
      </c>
      <c r="Z213" t="str">
        <f>IF(PC_NikeSales[[#This Row],[Profit]]&lt;0,"Loss Making Sales",IF(PC_NikeSales[[#This Row],[Profit]]=0,"No Recorded Profit",IF($Y211&gt;$P211,"Invalid Profit", "Valid Profit")))</f>
        <v>Valid Profit</v>
      </c>
      <c r="AA213" t="str">
        <f>IF(PC_NikeSales[[#This Row],[Profit_Status]]="Valid Profit","Include","Exclude")</f>
        <v>Include</v>
      </c>
    </row>
    <row r="214" spans="1:27">
      <c r="A214">
        <v>2212</v>
      </c>
      <c r="B214" t="s">
        <v>19</v>
      </c>
      <c r="C214" t="s">
        <v>26</v>
      </c>
      <c r="D214" t="s">
        <v>27</v>
      </c>
      <c r="E214" s="3" t="s">
        <v>28</v>
      </c>
      <c r="F214" t="str">
        <f t="shared" si="27"/>
        <v>Alphabet</v>
      </c>
      <c r="G214" t="str">
        <f t="shared" si="28"/>
        <v>L</v>
      </c>
      <c r="H214" t="str">
        <f t="shared" si="29"/>
        <v>Yes</v>
      </c>
      <c r="J214" t="str">
        <f>_xlfn.IFS(Units_Sold&lt;0,"Check Return/Refund",Units_Sold=" ",Invalid,Units_Sold=0,"Available",Units_Sold&gt;0,"Sold")</f>
        <v>Available</v>
      </c>
      <c r="K214">
        <v>7670.82</v>
      </c>
      <c r="M214" t="str">
        <f t="shared" si="30"/>
        <v>Invalid</v>
      </c>
      <c r="N214" t="str">
        <f>IF(PC_NikeSales[[#This Row],[Discount_Verification]]="Valid","Include","Exclude")</f>
        <v>Exclude</v>
      </c>
      <c r="O214">
        <v>0</v>
      </c>
      <c r="P214" t="str">
        <f t="shared" si="31"/>
        <v>Insufficient Data</v>
      </c>
      <c r="Q214" t="str">
        <f t="shared" si="32"/>
        <v>Missing Information</v>
      </c>
      <c r="R214" t="str">
        <f>IF(PC_NikeSales[[#This Row],[Rev_Verify]]="Valid Revenue","Include","Exclude")</f>
        <v>Exclude</v>
      </c>
      <c r="S214" s="1">
        <v>45558</v>
      </c>
      <c r="T214" s="5">
        <f t="shared" si="33"/>
        <v>45558</v>
      </c>
      <c r="U214" s="1" t="str">
        <f t="shared" si="34"/>
        <v>Yes</v>
      </c>
      <c r="V214" t="s">
        <v>17</v>
      </c>
      <c r="W214" t="s">
        <v>43</v>
      </c>
      <c r="X214" t="str">
        <f t="shared" si="35"/>
        <v>Kolkata</v>
      </c>
      <c r="Y214">
        <v>-87.95</v>
      </c>
      <c r="Z214" t="str">
        <f>IF(PC_NikeSales[[#This Row],[Profit]]&lt;0,"Loss Making Sales",IF(PC_NikeSales[[#This Row],[Profit]]=0,"No Recorded Profit",IF(PC_NikeSales[[#This Row],[Profit]]&gt;PC_NikeSales[Rev_Recalc],"Invalid Profit", "Valid Profit")))</f>
        <v>Loss Making Sales</v>
      </c>
      <c r="AA214" t="str">
        <f>IF(PC_NikeSales[[#This Row],[Profit_Status]]="Valid Profit","Include","Exclude")</f>
        <v>Exclude</v>
      </c>
    </row>
    <row r="215" spans="1:27">
      <c r="A215">
        <v>2213</v>
      </c>
      <c r="B215" t="s">
        <v>19</v>
      </c>
      <c r="C215" t="s">
        <v>30</v>
      </c>
      <c r="D215" t="s">
        <v>45</v>
      </c>
      <c r="E215" s="3">
        <v>9</v>
      </c>
      <c r="F215" t="str">
        <f t="shared" si="27"/>
        <v>Number</v>
      </c>
      <c r="G215" t="str">
        <f t="shared" si="28"/>
        <v>9</v>
      </c>
      <c r="H215" t="str">
        <f t="shared" si="29"/>
        <v>Yes</v>
      </c>
      <c r="J215" t="str">
        <f>_xlfn.IFS(Units_Sold&lt;0,"Check Return/Refund",Units_Sold=" ",Invalid,Units_Sold=0,"Available",Units_Sold&gt;0,"Sold")</f>
        <v>Available</v>
      </c>
      <c r="K215">
        <v>5714.92</v>
      </c>
      <c r="M215" t="str">
        <f t="shared" si="30"/>
        <v>Invalid</v>
      </c>
      <c r="N215" t="str">
        <f>IF(PC_NikeSales[[#This Row],[Discount_Verification]]="Valid","Include","Exclude")</f>
        <v>Exclude</v>
      </c>
      <c r="O215">
        <v>0</v>
      </c>
      <c r="P215" t="str">
        <f t="shared" si="31"/>
        <v>Insufficient Data</v>
      </c>
      <c r="Q215" t="str">
        <f t="shared" si="32"/>
        <v>Missing Information</v>
      </c>
      <c r="R215" t="str">
        <f>IF(PC_NikeSales[[#This Row],[Rev_Verify]]="Valid Revenue","Include","Exclude")</f>
        <v>Exclude</v>
      </c>
      <c r="S215" s="1"/>
      <c r="T215" s="5" t="str">
        <f t="shared" si="33"/>
        <v>Missing Date</v>
      </c>
      <c r="U215" s="1" t="str">
        <f t="shared" si="34"/>
        <v>No</v>
      </c>
      <c r="V215" t="s">
        <v>17</v>
      </c>
      <c r="W215" t="s">
        <v>33</v>
      </c>
      <c r="X215" t="str">
        <f t="shared" si="35"/>
        <v>Delhi</v>
      </c>
      <c r="Y215">
        <v>3741.14</v>
      </c>
      <c r="Z215" t="str">
        <f>IF(PC_NikeSales[[#This Row],[Profit]]&lt;0,"Loss Making Sales",IF(PC_NikeSales[[#This Row],[Profit]]=0,"No Recorded Profit",IF($Y213&gt;$P213,"Invalid Profit", "Valid Profit")))</f>
        <v>Valid Profit</v>
      </c>
      <c r="AA215" t="str">
        <f>IF(PC_NikeSales[[#This Row],[Profit_Status]]="Valid Profit","Include","Exclude")</f>
        <v>Include</v>
      </c>
    </row>
    <row r="216" spans="1:27">
      <c r="A216">
        <v>2214</v>
      </c>
      <c r="B216" t="s">
        <v>35</v>
      </c>
      <c r="C216" t="s">
        <v>41</v>
      </c>
      <c r="D216" t="s">
        <v>54</v>
      </c>
      <c r="E216" s="3" t="s">
        <v>32</v>
      </c>
      <c r="F216" t="str">
        <f t="shared" si="27"/>
        <v>Alphabet</v>
      </c>
      <c r="G216" t="str">
        <f t="shared" si="28"/>
        <v>XL</v>
      </c>
      <c r="H216" t="str">
        <f t="shared" si="29"/>
        <v>Yes</v>
      </c>
      <c r="I216">
        <v>2</v>
      </c>
      <c r="J216" t="str">
        <f>_xlfn.IFS(Units_Sold&lt;0,"Check Return/Refund",Units_Sold=" ",Invalid,Units_Sold=0,"Available",Units_Sold&gt;0,"Sold")</f>
        <v>Sold</v>
      </c>
      <c r="K216">
        <v>5016.03</v>
      </c>
      <c r="M216" t="str">
        <f t="shared" si="30"/>
        <v>Invalid</v>
      </c>
      <c r="N216" t="str">
        <f>IF(PC_NikeSales[[#This Row],[Discount_Verification]]="Valid","Include","Exclude")</f>
        <v>Exclude</v>
      </c>
      <c r="O216">
        <v>0</v>
      </c>
      <c r="P216">
        <f t="shared" si="31"/>
        <v>10032.06</v>
      </c>
      <c r="Q216" t="str">
        <f t="shared" si="32"/>
        <v>Valid Revenue</v>
      </c>
      <c r="R216" t="str">
        <f>IF(PC_NikeSales[[#This Row],[Rev_Verify]]="Valid Revenue","Include","Exclude")</f>
        <v>Include</v>
      </c>
      <c r="S216" s="1"/>
      <c r="T216" s="5" t="str">
        <f t="shared" si="33"/>
        <v>Missing Date</v>
      </c>
      <c r="U216" s="1" t="str">
        <f t="shared" si="34"/>
        <v>No</v>
      </c>
      <c r="V216" t="s">
        <v>22</v>
      </c>
      <c r="W216" t="s">
        <v>25</v>
      </c>
      <c r="X216" t="str">
        <f t="shared" si="35"/>
        <v>Mumbai</v>
      </c>
      <c r="Y216">
        <v>1446</v>
      </c>
      <c r="Z216" t="str">
        <f>IF(PC_NikeSales[[#This Row],[Profit]]&lt;0,"Loss Making Sales",IF(PC_NikeSales[[#This Row],[Profit]]=0,"No Recorded Profit",IF($Y214&gt;$P214,"Invalid Profit", "Valid Profit")))</f>
        <v>Valid Profit</v>
      </c>
      <c r="AA216" t="str">
        <f>IF(PC_NikeSales[[#This Row],[Profit_Status]]="Valid Profit","Include","Exclude")</f>
        <v>Include</v>
      </c>
    </row>
    <row r="217" spans="1:27">
      <c r="A217">
        <v>2215</v>
      </c>
      <c r="B217" t="s">
        <v>35</v>
      </c>
      <c r="C217" t="s">
        <v>41</v>
      </c>
      <c r="D217" t="s">
        <v>48</v>
      </c>
      <c r="E217" s="3" t="s">
        <v>32</v>
      </c>
      <c r="F217" t="str">
        <f t="shared" si="27"/>
        <v>Alphabet</v>
      </c>
      <c r="G217" t="str">
        <f t="shared" si="28"/>
        <v>XL</v>
      </c>
      <c r="H217" t="str">
        <f t="shared" si="29"/>
        <v>Yes</v>
      </c>
      <c r="I217">
        <v>3</v>
      </c>
      <c r="J217" t="str">
        <f>_xlfn.IFS(Units_Sold&lt;0,"Check Return/Refund",Units_Sold=" ",Invalid,Units_Sold=0,"Available",Units_Sold&gt;0,"Sold")</f>
        <v>Sold</v>
      </c>
      <c r="L217">
        <v>0.36</v>
      </c>
      <c r="M217" t="str">
        <f t="shared" si="30"/>
        <v>Valid</v>
      </c>
      <c r="N217" t="str">
        <f>IF(PC_NikeSales[[#This Row],[Discount_Verification]]="Valid","Include","Exclude")</f>
        <v>Include</v>
      </c>
      <c r="O217">
        <v>0</v>
      </c>
      <c r="P217" t="str">
        <f t="shared" si="31"/>
        <v>Insufficient Data</v>
      </c>
      <c r="Q217" t="str">
        <f t="shared" si="32"/>
        <v>Missing Information</v>
      </c>
      <c r="R217" t="str">
        <f>IF(PC_NikeSales[[#This Row],[Rev_Verify]]="Valid Revenue","Include","Exclude")</f>
        <v>Exclude</v>
      </c>
      <c r="S217" s="1">
        <v>45642</v>
      </c>
      <c r="T217" s="5">
        <f t="shared" si="33"/>
        <v>45642</v>
      </c>
      <c r="U217" s="1" t="str">
        <f t="shared" si="34"/>
        <v>Yes</v>
      </c>
      <c r="V217" t="s">
        <v>17</v>
      </c>
      <c r="W217" t="s">
        <v>43</v>
      </c>
      <c r="X217" t="str">
        <f t="shared" si="35"/>
        <v>Kolkata</v>
      </c>
      <c r="Y217">
        <v>3254.06</v>
      </c>
      <c r="Z217" t="str">
        <f>IF(PC_NikeSales[[#This Row],[Profit]]&lt;0,"Loss Making Sales",IF(PC_NikeSales[[#This Row],[Profit]]=0,"No Recorded Profit",IF($Y215&gt;$P215,"Invalid Profit", "Valid Profit")))</f>
        <v>Valid Profit</v>
      </c>
      <c r="AA217" t="str">
        <f>IF(PC_NikeSales[[#This Row],[Profit_Status]]="Valid Profit","Include","Exclude")</f>
        <v>Include</v>
      </c>
    </row>
    <row r="218" spans="1:27">
      <c r="A218">
        <v>2216</v>
      </c>
      <c r="B218" t="s">
        <v>19</v>
      </c>
      <c r="C218" t="s">
        <v>26</v>
      </c>
      <c r="D218" t="s">
        <v>53</v>
      </c>
      <c r="E218" s="3" t="s">
        <v>16</v>
      </c>
      <c r="F218" t="str">
        <f t="shared" si="27"/>
        <v>Alphabet</v>
      </c>
      <c r="G218" t="str">
        <f t="shared" si="28"/>
        <v>M</v>
      </c>
      <c r="H218" t="str">
        <f t="shared" si="29"/>
        <v>Yes</v>
      </c>
      <c r="I218">
        <v>1</v>
      </c>
      <c r="J218" t="str">
        <f>_xlfn.IFS(Units_Sold&lt;0,"Check Return/Refund",Units_Sold=" ",Invalid,Units_Sold=0,"Available",Units_Sold&gt;0,"Sold")</f>
        <v>Sold</v>
      </c>
      <c r="K218">
        <v>3111.62</v>
      </c>
      <c r="M218" t="str">
        <f t="shared" si="30"/>
        <v>Invalid</v>
      </c>
      <c r="N218" t="str">
        <f>IF(PC_NikeSales[[#This Row],[Discount_Verification]]="Valid","Include","Exclude")</f>
        <v>Exclude</v>
      </c>
      <c r="O218">
        <v>0</v>
      </c>
      <c r="P218">
        <f t="shared" si="31"/>
        <v>3111.62</v>
      </c>
      <c r="Q218" t="str">
        <f t="shared" si="32"/>
        <v>Valid Revenue</v>
      </c>
      <c r="R218" t="str">
        <f>IF(PC_NikeSales[[#This Row],[Rev_Verify]]="Valid Revenue","Include","Exclude")</f>
        <v>Include</v>
      </c>
      <c r="S218" s="1"/>
      <c r="T218" s="5" t="str">
        <f t="shared" si="33"/>
        <v>Missing Date</v>
      </c>
      <c r="U218" s="1" t="str">
        <f t="shared" si="34"/>
        <v>No</v>
      </c>
      <c r="V218" t="s">
        <v>17</v>
      </c>
      <c r="W218" t="s">
        <v>37</v>
      </c>
      <c r="X218" t="str">
        <f t="shared" si="35"/>
        <v>Hyderabad</v>
      </c>
      <c r="Y218">
        <v>2617.56</v>
      </c>
      <c r="Z218" t="str">
        <f>IF(PC_NikeSales[[#This Row],[Profit]]&lt;0,"Loss Making Sales",IF(PC_NikeSales[[#This Row],[Profit]]=0,"No Recorded Profit",IF($Y216&gt;$P216,"Invalid Profit", "Valid Profit")))</f>
        <v>Valid Profit</v>
      </c>
      <c r="AA218" t="str">
        <f>IF(PC_NikeSales[[#This Row],[Profit_Status]]="Valid Profit","Include","Exclude")</f>
        <v>Include</v>
      </c>
    </row>
    <row r="219" spans="1:27">
      <c r="A219">
        <v>2217</v>
      </c>
      <c r="B219" t="s">
        <v>19</v>
      </c>
      <c r="C219" t="s">
        <v>26</v>
      </c>
      <c r="D219" t="s">
        <v>39</v>
      </c>
      <c r="E219" s="3" t="s">
        <v>28</v>
      </c>
      <c r="F219" t="str">
        <f t="shared" si="27"/>
        <v>Alphabet</v>
      </c>
      <c r="G219" t="str">
        <f t="shared" si="28"/>
        <v>L</v>
      </c>
      <c r="H219" t="str">
        <f t="shared" si="29"/>
        <v>Yes</v>
      </c>
      <c r="J219" t="str">
        <f>_xlfn.IFS(Units_Sold&lt;0,"Check Return/Refund",Units_Sold=" ",Invalid,Units_Sold=0,"Available",Units_Sold&gt;0,"Sold")</f>
        <v>Available</v>
      </c>
      <c r="M219" t="str">
        <f t="shared" si="30"/>
        <v>Invalid</v>
      </c>
      <c r="N219" t="str">
        <f>IF(PC_NikeSales[[#This Row],[Discount_Verification]]="Valid","Include","Exclude")</f>
        <v>Exclude</v>
      </c>
      <c r="O219">
        <v>0</v>
      </c>
      <c r="P219" t="str">
        <f t="shared" si="31"/>
        <v>Insufficient Data</v>
      </c>
      <c r="Q219" t="str">
        <f t="shared" si="32"/>
        <v>Missing Information</v>
      </c>
      <c r="R219" t="str">
        <f>IF(PC_NikeSales[[#This Row],[Rev_Verify]]="Valid Revenue","Include","Exclude")</f>
        <v>Exclude</v>
      </c>
      <c r="S219" s="1">
        <v>45762</v>
      </c>
      <c r="T219" s="5">
        <f t="shared" si="33"/>
        <v>45762</v>
      </c>
      <c r="U219" s="1" t="str">
        <f t="shared" si="34"/>
        <v>Yes</v>
      </c>
      <c r="V219" t="s">
        <v>22</v>
      </c>
      <c r="W219" t="s">
        <v>33</v>
      </c>
      <c r="X219" t="str">
        <f t="shared" si="35"/>
        <v>Delhi</v>
      </c>
      <c r="Y219">
        <v>2190.84</v>
      </c>
      <c r="Z219" t="str">
        <f>IF(PC_NikeSales[[#This Row],[Profit]]&lt;0,"Loss Making Sales",IF(PC_NikeSales[[#This Row],[Profit]]=0,"No Recorded Profit",IF($Y217&gt;$P217,"Invalid Profit", "Valid Profit")))</f>
        <v>Valid Profit</v>
      </c>
      <c r="AA219" t="str">
        <f>IF(PC_NikeSales[[#This Row],[Profit_Status]]="Valid Profit","Include","Exclude")</f>
        <v>Include</v>
      </c>
    </row>
    <row r="220" spans="1:27">
      <c r="A220">
        <v>2218</v>
      </c>
      <c r="B220" t="s">
        <v>13</v>
      </c>
      <c r="C220" t="s">
        <v>20</v>
      </c>
      <c r="D220" t="s">
        <v>24</v>
      </c>
      <c r="E220" s="3">
        <v>6</v>
      </c>
      <c r="F220" t="str">
        <f t="shared" si="27"/>
        <v>Number</v>
      </c>
      <c r="G220" t="str">
        <f t="shared" si="28"/>
        <v>6</v>
      </c>
      <c r="H220" t="str">
        <f t="shared" si="29"/>
        <v>Yes</v>
      </c>
      <c r="I220">
        <v>2</v>
      </c>
      <c r="J220" t="str">
        <f>_xlfn.IFS(Units_Sold&lt;0,"Check Return/Refund",Units_Sold=" ",Invalid,Units_Sold=0,"Available",Units_Sold&gt;0,"Sold")</f>
        <v>Sold</v>
      </c>
      <c r="M220" t="str">
        <f t="shared" si="30"/>
        <v>Invalid</v>
      </c>
      <c r="N220" t="str">
        <f>IF(PC_NikeSales[[#This Row],[Discount_Verification]]="Valid","Include","Exclude")</f>
        <v>Exclude</v>
      </c>
      <c r="O220">
        <v>0</v>
      </c>
      <c r="P220" t="str">
        <f t="shared" si="31"/>
        <v>Insufficient Data</v>
      </c>
      <c r="Q220" t="str">
        <f t="shared" si="32"/>
        <v>Missing Information</v>
      </c>
      <c r="R220" t="str">
        <f>IF(PC_NikeSales[[#This Row],[Rev_Verify]]="Valid Revenue","Include","Exclude")</f>
        <v>Exclude</v>
      </c>
      <c r="S220" s="1"/>
      <c r="T220" s="5" t="str">
        <f t="shared" si="33"/>
        <v>Missing Date</v>
      </c>
      <c r="U220" s="1" t="str">
        <f t="shared" si="34"/>
        <v>No</v>
      </c>
      <c r="V220" t="s">
        <v>17</v>
      </c>
      <c r="W220" t="s">
        <v>36</v>
      </c>
      <c r="X220" t="str">
        <f t="shared" si="35"/>
        <v>Bangalore</v>
      </c>
      <c r="Y220">
        <v>1440.02</v>
      </c>
      <c r="Z220" t="str">
        <f>IF(PC_NikeSales[[#This Row],[Profit]]&lt;0,"Loss Making Sales",IF(PC_NikeSales[[#This Row],[Profit]]=0,"No Recorded Profit",IF($Y218&gt;$P218,"Invalid Profit", "Valid Profit")))</f>
        <v>Valid Profit</v>
      </c>
      <c r="AA220" t="str">
        <f>IF(PC_NikeSales[[#This Row],[Profit_Status]]="Valid Profit","Include","Exclude")</f>
        <v>Include</v>
      </c>
    </row>
    <row r="221" spans="1:27">
      <c r="A221">
        <v>2219</v>
      </c>
      <c r="B221" t="s">
        <v>19</v>
      </c>
      <c r="C221" t="s">
        <v>41</v>
      </c>
      <c r="D221" t="s">
        <v>42</v>
      </c>
      <c r="E221" s="3" t="s">
        <v>16</v>
      </c>
      <c r="F221" t="str">
        <f t="shared" si="27"/>
        <v>Alphabet</v>
      </c>
      <c r="G221" t="str">
        <f t="shared" si="28"/>
        <v>M</v>
      </c>
      <c r="H221" t="str">
        <f t="shared" si="29"/>
        <v>Yes</v>
      </c>
      <c r="I221">
        <v>-1</v>
      </c>
      <c r="J221" t="str">
        <f>_xlfn.IFS(Units_Sold&lt;0,"Check Return/Refund",Units_Sold=" ",Invalid,Units_Sold=0,"Available",Units_Sold&gt;0,"Sold")</f>
        <v>Check Return/Refund</v>
      </c>
      <c r="L221">
        <v>1.06</v>
      </c>
      <c r="M221" t="str">
        <f t="shared" si="30"/>
        <v>Invalid</v>
      </c>
      <c r="N221" t="str">
        <f>IF(PC_NikeSales[[#This Row],[Discount_Verification]]="Valid","Include","Exclude")</f>
        <v>Exclude</v>
      </c>
      <c r="O221">
        <v>0</v>
      </c>
      <c r="P221" t="str">
        <f t="shared" si="31"/>
        <v>Insufficient Data</v>
      </c>
      <c r="Q221" t="str">
        <f t="shared" si="32"/>
        <v>Missing Information</v>
      </c>
      <c r="R221" t="str">
        <f>IF(PC_NikeSales[[#This Row],[Rev_Verify]]="Valid Revenue","Include","Exclude")</f>
        <v>Exclude</v>
      </c>
      <c r="S221" s="1"/>
      <c r="T221" s="5" t="str">
        <f t="shared" si="33"/>
        <v>Missing Date</v>
      </c>
      <c r="U221" s="1" t="str">
        <f t="shared" si="34"/>
        <v>No</v>
      </c>
      <c r="V221" t="s">
        <v>17</v>
      </c>
      <c r="W221" t="s">
        <v>18</v>
      </c>
      <c r="X221" t="str">
        <f t="shared" si="35"/>
        <v>Bengaluru</v>
      </c>
      <c r="Y221">
        <v>3305.72</v>
      </c>
      <c r="Z221" t="str">
        <f>IF(PC_NikeSales[[#This Row],[Profit]]&lt;0,"Loss Making Sales",IF(PC_NikeSales[[#This Row],[Profit]]=0,"No Recorded Profit",IF($Y219&gt;$P219,"Invalid Profit", "Valid Profit")))</f>
        <v>Valid Profit</v>
      </c>
      <c r="AA221" t="str">
        <f>IF(PC_NikeSales[[#This Row],[Profit_Status]]="Valid Profit","Include","Exclude")</f>
        <v>Include</v>
      </c>
    </row>
    <row r="222" spans="1:27">
      <c r="A222">
        <v>2220</v>
      </c>
      <c r="B222" t="s">
        <v>13</v>
      </c>
      <c r="C222" t="s">
        <v>14</v>
      </c>
      <c r="D222" t="s">
        <v>15</v>
      </c>
      <c r="E222" s="3" t="s">
        <v>16</v>
      </c>
      <c r="F222" t="str">
        <f t="shared" si="27"/>
        <v>Alphabet</v>
      </c>
      <c r="G222" t="str">
        <f t="shared" si="28"/>
        <v>M</v>
      </c>
      <c r="H222" t="str">
        <f t="shared" si="29"/>
        <v>Yes</v>
      </c>
      <c r="J222" t="str">
        <f>_xlfn.IFS(Units_Sold&lt;0,"Check Return/Refund",Units_Sold=" ",Invalid,Units_Sold=0,"Available",Units_Sold&gt;0,"Sold")</f>
        <v>Available</v>
      </c>
      <c r="M222" t="str">
        <f t="shared" si="30"/>
        <v>Invalid</v>
      </c>
      <c r="N222" t="str">
        <f>IF(PC_NikeSales[[#This Row],[Discount_Verification]]="Valid","Include","Exclude")</f>
        <v>Exclude</v>
      </c>
      <c r="O222">
        <v>0</v>
      </c>
      <c r="P222" t="str">
        <f t="shared" si="31"/>
        <v>Insufficient Data</v>
      </c>
      <c r="Q222" t="str">
        <f t="shared" si="32"/>
        <v>Missing Information</v>
      </c>
      <c r="R222" t="str">
        <f>IF(PC_NikeSales[[#This Row],[Rev_Verify]]="Valid Revenue","Include","Exclude")</f>
        <v>Exclude</v>
      </c>
      <c r="S222" s="1">
        <v>45544</v>
      </c>
      <c r="T222" s="5">
        <f t="shared" si="33"/>
        <v>45544</v>
      </c>
      <c r="U222" s="1" t="str">
        <f t="shared" si="34"/>
        <v>Yes</v>
      </c>
      <c r="V222" t="s">
        <v>17</v>
      </c>
      <c r="W222" t="s">
        <v>43</v>
      </c>
      <c r="X222" t="str">
        <f t="shared" si="35"/>
        <v>Kolkata</v>
      </c>
      <c r="Y222">
        <v>890.14</v>
      </c>
      <c r="Z222" t="str">
        <f>IF(PC_NikeSales[[#This Row],[Profit]]&lt;0,"Loss Making Sales",IF(PC_NikeSales[[#This Row],[Profit]]=0,"No Recorded Profit",IF($Y220&gt;$P220,"Invalid Profit", "Valid Profit")))</f>
        <v>Valid Profit</v>
      </c>
      <c r="AA222" t="str">
        <f>IF(PC_NikeSales[[#This Row],[Profit_Status]]="Valid Profit","Include","Exclude")</f>
        <v>Include</v>
      </c>
    </row>
    <row r="223" spans="1:27">
      <c r="A223">
        <v>2221</v>
      </c>
      <c r="B223" t="s">
        <v>13</v>
      </c>
      <c r="C223" t="s">
        <v>26</v>
      </c>
      <c r="D223" t="s">
        <v>39</v>
      </c>
      <c r="E223" s="3" t="s">
        <v>28</v>
      </c>
      <c r="F223" t="str">
        <f t="shared" si="27"/>
        <v>Alphabet</v>
      </c>
      <c r="G223" t="str">
        <f t="shared" si="28"/>
        <v>L</v>
      </c>
      <c r="H223" t="str">
        <f t="shared" si="29"/>
        <v>Yes</v>
      </c>
      <c r="I223">
        <v>2</v>
      </c>
      <c r="J223" t="str">
        <f>_xlfn.IFS(Units_Sold&lt;0,"Check Return/Refund",Units_Sold=" ",Invalid,Units_Sold=0,"Available",Units_Sold&gt;0,"Sold")</f>
        <v>Sold</v>
      </c>
      <c r="K223">
        <v>3375.97</v>
      </c>
      <c r="M223" t="str">
        <f t="shared" si="30"/>
        <v>Invalid</v>
      </c>
      <c r="N223" t="str">
        <f>IF(PC_NikeSales[[#This Row],[Discount_Verification]]="Valid","Include","Exclude")</f>
        <v>Exclude</v>
      </c>
      <c r="O223">
        <v>0</v>
      </c>
      <c r="P223">
        <f t="shared" si="31"/>
        <v>6751.94</v>
      </c>
      <c r="Q223" t="str">
        <f t="shared" si="32"/>
        <v>Valid Revenue</v>
      </c>
      <c r="R223" t="str">
        <f>IF(PC_NikeSales[[#This Row],[Rev_Verify]]="Valid Revenue","Include","Exclude")</f>
        <v>Include</v>
      </c>
      <c r="S223" s="1">
        <v>45297</v>
      </c>
      <c r="T223" s="5">
        <f t="shared" si="33"/>
        <v>45297</v>
      </c>
      <c r="U223" s="1" t="str">
        <f t="shared" si="34"/>
        <v>Yes</v>
      </c>
      <c r="V223" t="s">
        <v>22</v>
      </c>
      <c r="W223" t="s">
        <v>25</v>
      </c>
      <c r="X223" t="str">
        <f t="shared" si="35"/>
        <v>Mumbai</v>
      </c>
      <c r="Y223">
        <v>-297.05</v>
      </c>
      <c r="Z223" t="str">
        <f>IF(PC_NikeSales[[#This Row],[Profit]]&lt;0,"Loss Making Sales",IF(PC_NikeSales[[#This Row],[Profit]]=0,"No Recorded Profit",IF(PC_NikeSales[[#This Row],[Profit]]&gt;PC_NikeSales[Rev_Recalc],"Invalid Profit", "Valid Profit")))</f>
        <v>Loss Making Sales</v>
      </c>
      <c r="AA223" t="str">
        <f>IF(PC_NikeSales[[#This Row],[Profit_Status]]="Valid Profit","Include","Exclude")</f>
        <v>Exclude</v>
      </c>
    </row>
    <row r="224" spans="1:27">
      <c r="A224">
        <v>2222</v>
      </c>
      <c r="B224" t="s">
        <v>35</v>
      </c>
      <c r="C224" t="s">
        <v>14</v>
      </c>
      <c r="D224" t="s">
        <v>49</v>
      </c>
      <c r="E224" s="3" t="s">
        <v>32</v>
      </c>
      <c r="F224" t="str">
        <f t="shared" si="27"/>
        <v>Alphabet</v>
      </c>
      <c r="G224" t="str">
        <f t="shared" si="28"/>
        <v>XL</v>
      </c>
      <c r="H224" t="str">
        <f t="shared" si="29"/>
        <v>Yes</v>
      </c>
      <c r="I224">
        <v>2</v>
      </c>
      <c r="J224" t="str">
        <f>_xlfn.IFS(Units_Sold&lt;0,"Check Return/Refund",Units_Sold=" ",Invalid,Units_Sold=0,"Available",Units_Sold&gt;0,"Sold")</f>
        <v>Sold</v>
      </c>
      <c r="K224">
        <v>8897.19</v>
      </c>
      <c r="L224">
        <v>0.11</v>
      </c>
      <c r="M224" t="str">
        <f t="shared" si="30"/>
        <v>Valid</v>
      </c>
      <c r="N224" t="str">
        <f>IF(PC_NikeSales[[#This Row],[Discount_Verification]]="Valid","Include","Exclude")</f>
        <v>Include</v>
      </c>
      <c r="O224">
        <v>15837</v>
      </c>
      <c r="P224">
        <f t="shared" si="31"/>
        <v>15836.998200000002</v>
      </c>
      <c r="Q224" t="str">
        <f t="shared" si="32"/>
        <v>Valid Revenue</v>
      </c>
      <c r="R224" t="str">
        <f>IF(PC_NikeSales[[#This Row],[Rev_Verify]]="Valid Revenue","Include","Exclude")</f>
        <v>Include</v>
      </c>
      <c r="S224" s="1">
        <v>45647</v>
      </c>
      <c r="T224" s="5">
        <f t="shared" si="33"/>
        <v>45647</v>
      </c>
      <c r="U224" s="1" t="str">
        <f t="shared" si="34"/>
        <v>Yes</v>
      </c>
      <c r="V224" t="s">
        <v>22</v>
      </c>
      <c r="W224" t="s">
        <v>25</v>
      </c>
      <c r="X224" t="str">
        <f t="shared" si="35"/>
        <v>Mumbai</v>
      </c>
      <c r="Y224">
        <v>2821.69</v>
      </c>
      <c r="Z224" t="str">
        <f>IF(PC_NikeSales[[#This Row],[Profit]]&lt;0,"Loss Making Sales",IF(PC_NikeSales[[#This Row],[Profit]]=0,"No Recorded Profit",IF($Y222&gt;$P222,"Invalid Profit", "Valid Profit")))</f>
        <v>Valid Profit</v>
      </c>
      <c r="AA224" t="str">
        <f>IF(PC_NikeSales[[#This Row],[Profit_Status]]="Valid Profit","Include","Exclude")</f>
        <v>Include</v>
      </c>
    </row>
    <row r="225" spans="1:27">
      <c r="A225">
        <v>2223</v>
      </c>
      <c r="B225" t="s">
        <v>13</v>
      </c>
      <c r="C225" t="s">
        <v>14</v>
      </c>
      <c r="D225" t="s">
        <v>34</v>
      </c>
      <c r="E225" s="3" t="s">
        <v>16</v>
      </c>
      <c r="F225" t="str">
        <f t="shared" si="27"/>
        <v>Alphabet</v>
      </c>
      <c r="G225" t="str">
        <f t="shared" si="28"/>
        <v>M</v>
      </c>
      <c r="H225" t="str">
        <f t="shared" si="29"/>
        <v>Yes</v>
      </c>
      <c r="I225">
        <v>-1</v>
      </c>
      <c r="J225" t="str">
        <f>_xlfn.IFS(Units_Sold&lt;0,"Check Return/Refund",Units_Sold=" ",Invalid,Units_Sold=0,"Available",Units_Sold&gt;0,"Sold")</f>
        <v>Check Return/Refund</v>
      </c>
      <c r="K225">
        <v>9180.15</v>
      </c>
      <c r="M225" t="str">
        <f t="shared" si="30"/>
        <v>Invalid</v>
      </c>
      <c r="N225" t="str">
        <f>IF(PC_NikeSales[[#This Row],[Discount_Verification]]="Valid","Include","Exclude")</f>
        <v>Exclude</v>
      </c>
      <c r="O225">
        <v>0</v>
      </c>
      <c r="P225">
        <f t="shared" si="31"/>
        <v>-9180.15</v>
      </c>
      <c r="Q225" t="str">
        <f t="shared" si="32"/>
        <v>Negative Revenue</v>
      </c>
      <c r="R225" t="str">
        <f>IF(PC_NikeSales[[#This Row],[Rev_Verify]]="Valid Revenue","Include","Exclude")</f>
        <v>Exclude</v>
      </c>
      <c r="S225" s="1">
        <v>45703</v>
      </c>
      <c r="T225" s="5">
        <f t="shared" si="33"/>
        <v>45703</v>
      </c>
      <c r="U225" s="1" t="str">
        <f t="shared" si="34"/>
        <v>Yes</v>
      </c>
      <c r="V225" t="s">
        <v>17</v>
      </c>
      <c r="W225" t="s">
        <v>43</v>
      </c>
      <c r="X225" t="str">
        <f t="shared" si="35"/>
        <v>Kolkata</v>
      </c>
      <c r="Y225">
        <v>799.28</v>
      </c>
      <c r="Z225" t="str">
        <f>IF(PC_NikeSales[[#This Row],[Profit]]&lt;0,"Loss Making Sales",IF(PC_NikeSales[[#This Row],[Profit]]=0,"No Recorded Profit",IF(PC_NikeSales[[#This Row],[Profit]]&gt;PC_NikeSales[Rev_Recalc],"Invalid Profit", "Valid Profit")))</f>
        <v>Invalid Profit</v>
      </c>
      <c r="AA225" t="str">
        <f>IF(PC_NikeSales[[#This Row],[Profit_Status]]="Valid Profit","Include","Exclude")</f>
        <v>Exclude</v>
      </c>
    </row>
    <row r="226" spans="1:27">
      <c r="A226">
        <v>2224</v>
      </c>
      <c r="B226" t="s">
        <v>13</v>
      </c>
      <c r="C226" t="s">
        <v>26</v>
      </c>
      <c r="D226" t="s">
        <v>52</v>
      </c>
      <c r="F226" t="str">
        <f t="shared" si="27"/>
        <v>Missing</v>
      </c>
      <c r="G226" t="str">
        <f t="shared" si="28"/>
        <v>Unknown</v>
      </c>
      <c r="H226" t="str">
        <f t="shared" si="29"/>
        <v>No</v>
      </c>
      <c r="I226">
        <v>-1</v>
      </c>
      <c r="J226" t="str">
        <f>_xlfn.IFS(Units_Sold&lt;0,"Check Return/Refund",Units_Sold=" ",Invalid,Units_Sold=0,"Available",Units_Sold&gt;0,"Sold")</f>
        <v>Check Return/Refund</v>
      </c>
      <c r="L226">
        <v>0.12</v>
      </c>
      <c r="M226" t="str">
        <f t="shared" si="30"/>
        <v>Valid</v>
      </c>
      <c r="N226" t="str">
        <f>IF(PC_NikeSales[[#This Row],[Discount_Verification]]="Valid","Include","Exclude")</f>
        <v>Include</v>
      </c>
      <c r="O226">
        <v>0</v>
      </c>
      <c r="P226" t="str">
        <f t="shared" si="31"/>
        <v>Insufficient Data</v>
      </c>
      <c r="Q226" t="str">
        <f t="shared" si="32"/>
        <v>Missing Information</v>
      </c>
      <c r="R226" t="str">
        <f>IF(PC_NikeSales[[#This Row],[Rev_Verify]]="Valid Revenue","Include","Exclude")</f>
        <v>Exclude</v>
      </c>
      <c r="S226" s="1">
        <v>45559</v>
      </c>
      <c r="T226" s="5">
        <f t="shared" si="33"/>
        <v>45559</v>
      </c>
      <c r="U226" s="1" t="str">
        <f t="shared" si="34"/>
        <v>Yes</v>
      </c>
      <c r="V226" t="s">
        <v>17</v>
      </c>
      <c r="W226" t="s">
        <v>29</v>
      </c>
      <c r="X226" t="str">
        <f t="shared" si="35"/>
        <v>Pune</v>
      </c>
      <c r="Y226">
        <v>3278.7</v>
      </c>
      <c r="Z226" t="str">
        <f>IF(PC_NikeSales[[#This Row],[Profit]]&lt;0,"Loss Making Sales",IF(PC_NikeSales[[#This Row],[Profit]]=0,"No Recorded Profit",IF($Y224&gt;$P224,"Invalid Profit", "Valid Profit")))</f>
        <v>Valid Profit</v>
      </c>
      <c r="AA226" t="str">
        <f>IF(PC_NikeSales[[#This Row],[Profit_Status]]="Valid Profit","Include","Exclude")</f>
        <v>Include</v>
      </c>
    </row>
    <row r="227" spans="1:27">
      <c r="A227">
        <v>2225</v>
      </c>
      <c r="B227" t="s">
        <v>13</v>
      </c>
      <c r="C227" t="s">
        <v>41</v>
      </c>
      <c r="D227" t="s">
        <v>47</v>
      </c>
      <c r="E227" s="3">
        <v>11</v>
      </c>
      <c r="F227" t="str">
        <f t="shared" si="27"/>
        <v>Number</v>
      </c>
      <c r="G227" t="str">
        <f t="shared" si="28"/>
        <v>11</v>
      </c>
      <c r="H227" t="str">
        <f t="shared" si="29"/>
        <v>Yes</v>
      </c>
      <c r="J227" t="str">
        <f>_xlfn.IFS(Units_Sold&lt;0,"Check Return/Refund",Units_Sold=" ",Invalid,Units_Sold=0,"Available",Units_Sold&gt;0,"Sold")</f>
        <v>Available</v>
      </c>
      <c r="M227" t="str">
        <f t="shared" si="30"/>
        <v>Invalid</v>
      </c>
      <c r="N227" t="str">
        <f>IF(PC_NikeSales[[#This Row],[Discount_Verification]]="Valid","Include","Exclude")</f>
        <v>Exclude</v>
      </c>
      <c r="O227">
        <v>0</v>
      </c>
      <c r="P227" t="str">
        <f t="shared" si="31"/>
        <v>Insufficient Data</v>
      </c>
      <c r="Q227" t="str">
        <f t="shared" si="32"/>
        <v>Missing Information</v>
      </c>
      <c r="R227" t="str">
        <f>IF(PC_NikeSales[[#This Row],[Rev_Verify]]="Valid Revenue","Include","Exclude")</f>
        <v>Exclude</v>
      </c>
      <c r="S227" s="1"/>
      <c r="T227" s="5" t="str">
        <f t="shared" si="33"/>
        <v>Missing Date</v>
      </c>
      <c r="U227" s="1" t="str">
        <f t="shared" si="34"/>
        <v>No</v>
      </c>
      <c r="V227" t="s">
        <v>22</v>
      </c>
      <c r="W227" t="s">
        <v>37</v>
      </c>
      <c r="X227" t="str">
        <f t="shared" si="35"/>
        <v>Hyderabad</v>
      </c>
      <c r="Y227">
        <v>1136.6300000000001</v>
      </c>
      <c r="Z227" t="str">
        <f>IF(PC_NikeSales[[#This Row],[Profit]]&lt;0,"Loss Making Sales",IF(PC_NikeSales[[#This Row],[Profit]]=0,"No Recorded Profit",IF($Y225&gt;$P225,"Invalid Profit", "Valid Profit")))</f>
        <v>Invalid Profit</v>
      </c>
      <c r="AA227" t="str">
        <f>IF(PC_NikeSales[[#This Row],[Profit_Status]]="Valid Profit","Include","Exclude")</f>
        <v>Exclude</v>
      </c>
    </row>
    <row r="228" spans="1:27">
      <c r="A228">
        <v>2226</v>
      </c>
      <c r="B228" t="s">
        <v>19</v>
      </c>
      <c r="C228" t="s">
        <v>41</v>
      </c>
      <c r="D228" t="s">
        <v>48</v>
      </c>
      <c r="F228" t="str">
        <f t="shared" si="27"/>
        <v>Missing</v>
      </c>
      <c r="G228" t="str">
        <f t="shared" si="28"/>
        <v>Unknown</v>
      </c>
      <c r="H228" t="str">
        <f t="shared" si="29"/>
        <v>No</v>
      </c>
      <c r="J228" t="str">
        <f>_xlfn.IFS(Units_Sold&lt;0,"Check Return/Refund",Units_Sold=" ",Invalid,Units_Sold=0,"Available",Units_Sold&gt;0,"Sold")</f>
        <v>Available</v>
      </c>
      <c r="L228">
        <v>0.31</v>
      </c>
      <c r="M228" t="str">
        <f t="shared" si="30"/>
        <v>Valid</v>
      </c>
      <c r="N228" t="str">
        <f>IF(PC_NikeSales[[#This Row],[Discount_Verification]]="Valid","Include","Exclude")</f>
        <v>Include</v>
      </c>
      <c r="O228">
        <v>0</v>
      </c>
      <c r="P228" t="str">
        <f t="shared" si="31"/>
        <v>Insufficient Data</v>
      </c>
      <c r="Q228" t="str">
        <f t="shared" si="32"/>
        <v>Missing Information</v>
      </c>
      <c r="R228" t="str">
        <f>IF(PC_NikeSales[[#This Row],[Rev_Verify]]="Valid Revenue","Include","Exclude")</f>
        <v>Exclude</v>
      </c>
      <c r="S228" s="1">
        <v>45836</v>
      </c>
      <c r="T228" s="5">
        <f t="shared" si="33"/>
        <v>45836</v>
      </c>
      <c r="U228" s="1" t="str">
        <f t="shared" si="34"/>
        <v>Yes</v>
      </c>
      <c r="V228" t="s">
        <v>17</v>
      </c>
      <c r="W228" t="s">
        <v>33</v>
      </c>
      <c r="X228" t="str">
        <f t="shared" si="35"/>
        <v>Delhi</v>
      </c>
      <c r="Y228">
        <v>-131.04</v>
      </c>
      <c r="Z228" t="str">
        <f>IF(PC_NikeSales[[#This Row],[Profit]]&lt;0,"Loss Making Sales",IF(PC_NikeSales[[#This Row],[Profit]]=0,"No Recorded Profit",IF(PC_NikeSales[[#This Row],[Profit]]&gt;PC_NikeSales[Rev_Recalc],"Invalid Profit", "Valid Profit")))</f>
        <v>Loss Making Sales</v>
      </c>
      <c r="AA228" t="str">
        <f>IF(PC_NikeSales[[#This Row],[Profit_Status]]="Valid Profit","Include","Exclude")</f>
        <v>Exclude</v>
      </c>
    </row>
    <row r="229" spans="1:27">
      <c r="A229">
        <v>2021</v>
      </c>
      <c r="B229" t="s">
        <v>35</v>
      </c>
      <c r="C229" t="s">
        <v>30</v>
      </c>
      <c r="D229" t="s">
        <v>31</v>
      </c>
      <c r="E229" s="3" t="s">
        <v>32</v>
      </c>
      <c r="F229" t="str">
        <f t="shared" si="27"/>
        <v>Alphabet</v>
      </c>
      <c r="G229" t="str">
        <f t="shared" si="28"/>
        <v>XL</v>
      </c>
      <c r="H229" t="str">
        <f t="shared" si="29"/>
        <v>Yes</v>
      </c>
      <c r="J229" t="str">
        <f>_xlfn.IFS(Units_Sold&lt;0,"Check Return/Refund",Units_Sold=" ",Invalid,Units_Sold=0,"Available",Units_Sold&gt;0,"Sold")</f>
        <v>Available</v>
      </c>
      <c r="K229">
        <v>2180.71</v>
      </c>
      <c r="L229">
        <v>0.82</v>
      </c>
      <c r="M229" t="str">
        <f t="shared" si="30"/>
        <v>Valid</v>
      </c>
      <c r="N229" t="str">
        <f>IF(PC_NikeSales[[#This Row],[Discount_Verification]]="Valid","Include","Exclude")</f>
        <v>Include</v>
      </c>
      <c r="O229">
        <v>0</v>
      </c>
      <c r="P229" t="str">
        <f t="shared" si="31"/>
        <v>Insufficient Data</v>
      </c>
      <c r="Q229" t="str">
        <f t="shared" si="32"/>
        <v>Missing Information</v>
      </c>
      <c r="R229" t="str">
        <f>IF(PC_NikeSales[[#This Row],[Rev_Verify]]="Valid Revenue","Include","Exclude")</f>
        <v>Exclude</v>
      </c>
      <c r="S229" s="1"/>
      <c r="T229" s="5" t="str">
        <f t="shared" si="33"/>
        <v>Missing Date</v>
      </c>
      <c r="U229" s="1" t="str">
        <f t="shared" si="34"/>
        <v>No</v>
      </c>
      <c r="V229" t="s">
        <v>22</v>
      </c>
      <c r="W229" t="s">
        <v>37</v>
      </c>
      <c r="X229" t="str">
        <f t="shared" si="35"/>
        <v>Hyderabad</v>
      </c>
      <c r="Y229">
        <v>2277.63</v>
      </c>
      <c r="Z229" t="str">
        <f>IF(PC_NikeSales[[#This Row],[Profit]]&lt;0,"Loss Making Sales",IF(PC_NikeSales[[#This Row],[Profit]]=0,"No Recorded Profit",IF($Y227&gt;$P227,"Invalid Profit", "Valid Profit")))</f>
        <v>Valid Profit</v>
      </c>
      <c r="AA229" t="str">
        <f>IF(PC_NikeSales[[#This Row],[Profit_Status]]="Valid Profit","Include","Exclude")</f>
        <v>Include</v>
      </c>
    </row>
    <row r="230" spans="1:27">
      <c r="A230">
        <v>2228</v>
      </c>
      <c r="B230" t="s">
        <v>13</v>
      </c>
      <c r="C230" t="s">
        <v>41</v>
      </c>
      <c r="D230" t="s">
        <v>48</v>
      </c>
      <c r="F230" t="str">
        <f t="shared" si="27"/>
        <v>Missing</v>
      </c>
      <c r="G230" t="str">
        <f t="shared" si="28"/>
        <v>Unknown</v>
      </c>
      <c r="H230" t="str">
        <f t="shared" si="29"/>
        <v>No</v>
      </c>
      <c r="J230" t="str">
        <f>_xlfn.IFS(Units_Sold&lt;0,"Check Return/Refund",Units_Sold=" ",Invalid,Units_Sold=0,"Available",Units_Sold&gt;0,"Sold")</f>
        <v>Available</v>
      </c>
      <c r="K230">
        <v>9382.15</v>
      </c>
      <c r="M230" t="str">
        <f t="shared" si="30"/>
        <v>Invalid</v>
      </c>
      <c r="N230" t="str">
        <f>IF(PC_NikeSales[[#This Row],[Discount_Verification]]="Valid","Include","Exclude")</f>
        <v>Exclude</v>
      </c>
      <c r="O230">
        <v>0</v>
      </c>
      <c r="P230" t="str">
        <f t="shared" si="31"/>
        <v>Insufficient Data</v>
      </c>
      <c r="Q230" t="str">
        <f t="shared" si="32"/>
        <v>Missing Information</v>
      </c>
      <c r="R230" t="str">
        <f>IF(PC_NikeSales[[#This Row],[Rev_Verify]]="Valid Revenue","Include","Exclude")</f>
        <v>Exclude</v>
      </c>
      <c r="S230" s="1">
        <v>45526</v>
      </c>
      <c r="T230" s="5">
        <f t="shared" si="33"/>
        <v>45526</v>
      </c>
      <c r="U230" s="1" t="str">
        <f t="shared" si="34"/>
        <v>Yes</v>
      </c>
      <c r="V230" t="s">
        <v>17</v>
      </c>
      <c r="W230" t="s">
        <v>43</v>
      </c>
      <c r="X230" t="str">
        <f t="shared" si="35"/>
        <v>Kolkata</v>
      </c>
      <c r="Y230">
        <v>-127.34</v>
      </c>
      <c r="Z230" t="str">
        <f>IF(PC_NikeSales[[#This Row],[Profit]]&lt;0,"Loss Making Sales",IF(PC_NikeSales[[#This Row],[Profit]]=0,"No Recorded Profit",IF(PC_NikeSales[[#This Row],[Profit]]&gt;PC_NikeSales[Rev_Recalc],"Invalid Profit", "Valid Profit")))</f>
        <v>Loss Making Sales</v>
      </c>
      <c r="AA230" t="str">
        <f>IF(PC_NikeSales[[#This Row],[Profit_Status]]="Valid Profit","Include","Exclude")</f>
        <v>Exclude</v>
      </c>
    </row>
    <row r="231" spans="1:27">
      <c r="A231">
        <v>2229</v>
      </c>
      <c r="B231" t="s">
        <v>35</v>
      </c>
      <c r="C231" t="s">
        <v>30</v>
      </c>
      <c r="D231" t="s">
        <v>45</v>
      </c>
      <c r="E231" s="3" t="s">
        <v>32</v>
      </c>
      <c r="F231" t="str">
        <f t="shared" si="27"/>
        <v>Alphabet</v>
      </c>
      <c r="G231" t="str">
        <f t="shared" si="28"/>
        <v>XL</v>
      </c>
      <c r="H231" t="str">
        <f t="shared" si="29"/>
        <v>Yes</v>
      </c>
      <c r="J231" t="str">
        <f>_xlfn.IFS(Units_Sold&lt;0,"Check Return/Refund",Units_Sold=" ",Invalid,Units_Sold=0,"Available",Units_Sold&gt;0,"Sold")</f>
        <v>Available</v>
      </c>
      <c r="K231">
        <v>7143.23</v>
      </c>
      <c r="M231" t="str">
        <f t="shared" si="30"/>
        <v>Invalid</v>
      </c>
      <c r="N231" t="str">
        <f>IF(PC_NikeSales[[#This Row],[Discount_Verification]]="Valid","Include","Exclude")</f>
        <v>Exclude</v>
      </c>
      <c r="O231">
        <v>0</v>
      </c>
      <c r="P231" t="str">
        <f t="shared" si="31"/>
        <v>Insufficient Data</v>
      </c>
      <c r="Q231" t="str">
        <f t="shared" si="32"/>
        <v>Missing Information</v>
      </c>
      <c r="R231" t="str">
        <f>IF(PC_NikeSales[[#This Row],[Rev_Verify]]="Valid Revenue","Include","Exclude")</f>
        <v>Exclude</v>
      </c>
      <c r="S231" s="1">
        <v>45742</v>
      </c>
      <c r="T231" s="5">
        <f t="shared" si="33"/>
        <v>45742</v>
      </c>
      <c r="U231" s="1" t="str">
        <f t="shared" si="34"/>
        <v>Yes</v>
      </c>
      <c r="V231" t="s">
        <v>22</v>
      </c>
      <c r="W231" t="s">
        <v>25</v>
      </c>
      <c r="X231" t="str">
        <f t="shared" si="35"/>
        <v>Mumbai</v>
      </c>
      <c r="Y231">
        <v>3284.36</v>
      </c>
      <c r="Z231" t="str">
        <f>IF(PC_NikeSales[[#This Row],[Profit]]&lt;0,"Loss Making Sales",IF(PC_NikeSales[[#This Row],[Profit]]=0,"No Recorded Profit",IF($Y229&gt;$P229,"Invalid Profit", "Valid Profit")))</f>
        <v>Valid Profit</v>
      </c>
      <c r="AA231" t="str">
        <f>IF(PC_NikeSales[[#This Row],[Profit_Status]]="Valid Profit","Include","Exclude")</f>
        <v>Include</v>
      </c>
    </row>
    <row r="232" spans="1:27">
      <c r="A232">
        <v>2230</v>
      </c>
      <c r="B232" t="s">
        <v>13</v>
      </c>
      <c r="C232" t="s">
        <v>26</v>
      </c>
      <c r="D232" t="s">
        <v>52</v>
      </c>
      <c r="E232" s="3">
        <v>10</v>
      </c>
      <c r="F232" t="str">
        <f t="shared" si="27"/>
        <v>Number</v>
      </c>
      <c r="G232" t="str">
        <f t="shared" si="28"/>
        <v>10</v>
      </c>
      <c r="H232" t="str">
        <f t="shared" si="29"/>
        <v>Yes</v>
      </c>
      <c r="J232" t="str">
        <f>_xlfn.IFS(Units_Sold&lt;0,"Check Return/Refund",Units_Sold=" ",Invalid,Units_Sold=0,"Available",Units_Sold&gt;0,"Sold")</f>
        <v>Available</v>
      </c>
      <c r="M232" t="str">
        <f t="shared" si="30"/>
        <v>Invalid</v>
      </c>
      <c r="N232" t="str">
        <f>IF(PC_NikeSales[[#This Row],[Discount_Verification]]="Valid","Include","Exclude")</f>
        <v>Exclude</v>
      </c>
      <c r="O232">
        <v>0</v>
      </c>
      <c r="P232" t="str">
        <f t="shared" si="31"/>
        <v>Insufficient Data</v>
      </c>
      <c r="Q232" t="str">
        <f t="shared" si="32"/>
        <v>Missing Information</v>
      </c>
      <c r="R232" t="str">
        <f>IF(PC_NikeSales[[#This Row],[Rev_Verify]]="Valid Revenue","Include","Exclude")</f>
        <v>Exclude</v>
      </c>
      <c r="S232" s="1"/>
      <c r="T232" s="5" t="str">
        <f t="shared" si="33"/>
        <v>Missing Date</v>
      </c>
      <c r="U232" s="1" t="str">
        <f t="shared" si="34"/>
        <v>No</v>
      </c>
      <c r="V232" t="s">
        <v>17</v>
      </c>
      <c r="W232" t="s">
        <v>18</v>
      </c>
      <c r="X232" t="str">
        <f t="shared" si="35"/>
        <v>Bengaluru</v>
      </c>
      <c r="Y232">
        <v>781.56</v>
      </c>
      <c r="Z232" t="str">
        <f>IF(PC_NikeSales[[#This Row],[Profit]]&lt;0,"Loss Making Sales",IF(PC_NikeSales[[#This Row],[Profit]]=0,"No Recorded Profit",IF($Y230&gt;$P230,"Invalid Profit", "Valid Profit")))</f>
        <v>Valid Profit</v>
      </c>
      <c r="AA232" t="str">
        <f>IF(PC_NikeSales[[#This Row],[Profit_Status]]="Valid Profit","Include","Exclude")</f>
        <v>Include</v>
      </c>
    </row>
    <row r="233" spans="1:27">
      <c r="A233">
        <v>2231</v>
      </c>
      <c r="B233" t="s">
        <v>13</v>
      </c>
      <c r="C233" t="s">
        <v>14</v>
      </c>
      <c r="D233" t="s">
        <v>34</v>
      </c>
      <c r="E233" s="3">
        <v>9</v>
      </c>
      <c r="F233" t="str">
        <f t="shared" si="27"/>
        <v>Number</v>
      </c>
      <c r="G233" t="str">
        <f t="shared" si="28"/>
        <v>9</v>
      </c>
      <c r="H233" t="str">
        <f t="shared" si="29"/>
        <v>Yes</v>
      </c>
      <c r="I233">
        <v>0</v>
      </c>
      <c r="J233" t="str">
        <f>_xlfn.IFS(Units_Sold&lt;0,"Check Return/Refund",Units_Sold=" ",Invalid,Units_Sold=0,"Available",Units_Sold&gt;0,"Sold")</f>
        <v>Available</v>
      </c>
      <c r="L233">
        <v>1.05</v>
      </c>
      <c r="M233" t="str">
        <f t="shared" si="30"/>
        <v>Invalid</v>
      </c>
      <c r="N233" t="str">
        <f>IF(PC_NikeSales[[#This Row],[Discount_Verification]]="Valid","Include","Exclude")</f>
        <v>Exclude</v>
      </c>
      <c r="O233">
        <v>0</v>
      </c>
      <c r="P233" t="str">
        <f t="shared" si="31"/>
        <v>Insufficient Data</v>
      </c>
      <c r="Q233" t="str">
        <f t="shared" si="32"/>
        <v>Missing Information</v>
      </c>
      <c r="R233" t="str">
        <f>IF(PC_NikeSales[[#This Row],[Rev_Verify]]="Valid Revenue","Include","Exclude")</f>
        <v>Exclude</v>
      </c>
      <c r="S233" s="1">
        <v>45661</v>
      </c>
      <c r="T233" s="5">
        <f t="shared" si="33"/>
        <v>45661</v>
      </c>
      <c r="U233" s="1" t="str">
        <f t="shared" si="34"/>
        <v>Yes</v>
      </c>
      <c r="V233" t="s">
        <v>17</v>
      </c>
      <c r="W233" t="s">
        <v>18</v>
      </c>
      <c r="X233" t="str">
        <f t="shared" si="35"/>
        <v>Bengaluru</v>
      </c>
      <c r="Y233">
        <v>-39.479999999999997</v>
      </c>
      <c r="Z233" t="str">
        <f>IF(PC_NikeSales[[#This Row],[Profit]]&lt;0,"Loss Making Sales",IF(PC_NikeSales[[#This Row],[Profit]]=0,"No Recorded Profit",IF(PC_NikeSales[[#This Row],[Profit]]&gt;PC_NikeSales[Rev_Recalc],"Invalid Profit", "Valid Profit")))</f>
        <v>Loss Making Sales</v>
      </c>
      <c r="AA233" t="str">
        <f>IF(PC_NikeSales[[#This Row],[Profit_Status]]="Valid Profit","Include","Exclude")</f>
        <v>Exclude</v>
      </c>
    </row>
    <row r="234" spans="1:27">
      <c r="A234">
        <v>2232</v>
      </c>
      <c r="B234" t="s">
        <v>19</v>
      </c>
      <c r="C234" t="s">
        <v>30</v>
      </c>
      <c r="D234" t="s">
        <v>46</v>
      </c>
      <c r="E234" s="3" t="s">
        <v>32</v>
      </c>
      <c r="F234" t="str">
        <f t="shared" si="27"/>
        <v>Alphabet</v>
      </c>
      <c r="G234" t="str">
        <f t="shared" si="28"/>
        <v>XL</v>
      </c>
      <c r="H234" t="str">
        <f t="shared" si="29"/>
        <v>Yes</v>
      </c>
      <c r="J234" t="str">
        <f>_xlfn.IFS(Units_Sold&lt;0,"Check Return/Refund",Units_Sold=" ",Invalid,Units_Sold=0,"Available",Units_Sold&gt;0,"Sold")</f>
        <v>Available</v>
      </c>
      <c r="K234">
        <v>2149.2800000000002</v>
      </c>
      <c r="L234">
        <v>0.32</v>
      </c>
      <c r="M234" t="str">
        <f t="shared" si="30"/>
        <v>Valid</v>
      </c>
      <c r="N234" t="str">
        <f>IF(PC_NikeSales[[#This Row],[Discount_Verification]]="Valid","Include","Exclude")</f>
        <v>Include</v>
      </c>
      <c r="O234">
        <v>0</v>
      </c>
      <c r="P234" t="str">
        <f t="shared" si="31"/>
        <v>Insufficient Data</v>
      </c>
      <c r="Q234" t="str">
        <f t="shared" si="32"/>
        <v>Missing Information</v>
      </c>
      <c r="R234" t="str">
        <f>IF(PC_NikeSales[[#This Row],[Rev_Verify]]="Valid Revenue","Include","Exclude")</f>
        <v>Exclude</v>
      </c>
      <c r="S234" s="1">
        <v>45613</v>
      </c>
      <c r="T234" s="5">
        <f t="shared" si="33"/>
        <v>45613</v>
      </c>
      <c r="U234" s="1" t="str">
        <f t="shared" si="34"/>
        <v>Yes</v>
      </c>
      <c r="V234" t="s">
        <v>17</v>
      </c>
      <c r="W234" t="s">
        <v>43</v>
      </c>
      <c r="X234" t="str">
        <f t="shared" si="35"/>
        <v>Kolkata</v>
      </c>
      <c r="Y234">
        <v>2409.87</v>
      </c>
      <c r="Z234" t="str">
        <f>IF(PC_NikeSales[[#This Row],[Profit]]&lt;0,"Loss Making Sales",IF(PC_NikeSales[[#This Row],[Profit]]=0,"No Recorded Profit",IF($Y232&gt;$P232,"Invalid Profit", "Valid Profit")))</f>
        <v>Valid Profit</v>
      </c>
      <c r="AA234" t="str">
        <f>IF(PC_NikeSales[[#This Row],[Profit_Status]]="Valid Profit","Include","Exclude")</f>
        <v>Include</v>
      </c>
    </row>
    <row r="235" spans="1:27">
      <c r="A235">
        <v>2233</v>
      </c>
      <c r="B235" t="s">
        <v>35</v>
      </c>
      <c r="C235" t="s">
        <v>26</v>
      </c>
      <c r="D235" t="s">
        <v>53</v>
      </c>
      <c r="E235" s="3" t="s">
        <v>32</v>
      </c>
      <c r="F235" t="str">
        <f t="shared" si="27"/>
        <v>Alphabet</v>
      </c>
      <c r="G235" t="str">
        <f t="shared" si="28"/>
        <v>XL</v>
      </c>
      <c r="H235" t="str">
        <f t="shared" si="29"/>
        <v>Yes</v>
      </c>
      <c r="I235">
        <v>0</v>
      </c>
      <c r="J235" t="str">
        <f>_xlfn.IFS(Units_Sold&lt;0,"Check Return/Refund",Units_Sold=" ",Invalid,Units_Sold=0,"Available",Units_Sold&gt;0,"Sold")</f>
        <v>Available</v>
      </c>
      <c r="M235" t="str">
        <f t="shared" si="30"/>
        <v>Invalid</v>
      </c>
      <c r="N235" t="str">
        <f>IF(PC_NikeSales[[#This Row],[Discount_Verification]]="Valid","Include","Exclude")</f>
        <v>Exclude</v>
      </c>
      <c r="O235">
        <v>0</v>
      </c>
      <c r="P235" t="str">
        <f t="shared" si="31"/>
        <v>Insufficient Data</v>
      </c>
      <c r="Q235" t="str">
        <f t="shared" si="32"/>
        <v>Missing Information</v>
      </c>
      <c r="R235" t="str">
        <f>IF(PC_NikeSales[[#This Row],[Rev_Verify]]="Valid Revenue","Include","Exclude")</f>
        <v>Exclude</v>
      </c>
      <c r="S235" s="1"/>
      <c r="T235" s="5" t="str">
        <f t="shared" si="33"/>
        <v>Missing Date</v>
      </c>
      <c r="U235" s="1" t="str">
        <f t="shared" si="34"/>
        <v>No</v>
      </c>
      <c r="V235" t="s">
        <v>17</v>
      </c>
      <c r="W235" t="s">
        <v>43</v>
      </c>
      <c r="X235" t="str">
        <f t="shared" si="35"/>
        <v>Kolkata</v>
      </c>
      <c r="Y235">
        <v>2398.0700000000002</v>
      </c>
      <c r="Z235" t="str">
        <f>IF(PC_NikeSales[[#This Row],[Profit]]&lt;0,"Loss Making Sales",IF(PC_NikeSales[[#This Row],[Profit]]=0,"No Recorded Profit",IF($Y233&gt;$P233,"Invalid Profit", "Valid Profit")))</f>
        <v>Valid Profit</v>
      </c>
      <c r="AA235" t="str">
        <f>IF(PC_NikeSales[[#This Row],[Profit_Status]]="Valid Profit","Include","Exclude")</f>
        <v>Include</v>
      </c>
    </row>
    <row r="236" spans="1:27">
      <c r="A236">
        <v>2234</v>
      </c>
      <c r="B236" t="s">
        <v>35</v>
      </c>
      <c r="C236" t="s">
        <v>14</v>
      </c>
      <c r="D236" t="s">
        <v>34</v>
      </c>
      <c r="F236" t="str">
        <f t="shared" si="27"/>
        <v>Missing</v>
      </c>
      <c r="G236" t="str">
        <f t="shared" si="28"/>
        <v>Unknown</v>
      </c>
      <c r="H236" t="str">
        <f t="shared" si="29"/>
        <v>No</v>
      </c>
      <c r="I236">
        <v>4</v>
      </c>
      <c r="J236" t="str">
        <f>_xlfn.IFS(Units_Sold&lt;0,"Check Return/Refund",Units_Sold=" ",Invalid,Units_Sold=0,"Available",Units_Sold&gt;0,"Sold")</f>
        <v>Sold</v>
      </c>
      <c r="K236">
        <v>6189.1</v>
      </c>
      <c r="L236">
        <v>1.1200000000000001</v>
      </c>
      <c r="M236" t="str">
        <f t="shared" si="30"/>
        <v>Invalid</v>
      </c>
      <c r="N236" t="str">
        <f>IF(PC_NikeSales[[#This Row],[Discount_Verification]]="Valid","Include","Exclude")</f>
        <v>Exclude</v>
      </c>
      <c r="O236">
        <v>-2970.77</v>
      </c>
      <c r="P236" t="str">
        <f t="shared" si="31"/>
        <v>Insufficient Data</v>
      </c>
      <c r="Q236" t="str">
        <f t="shared" si="32"/>
        <v>Missing Information</v>
      </c>
      <c r="R236" t="str">
        <f>IF(PC_NikeSales[[#This Row],[Rev_Verify]]="Valid Revenue","Include","Exclude")</f>
        <v>Exclude</v>
      </c>
      <c r="S236" s="1">
        <v>45647</v>
      </c>
      <c r="T236" s="5">
        <f t="shared" si="33"/>
        <v>45647</v>
      </c>
      <c r="U236" s="1" t="str">
        <f t="shared" si="34"/>
        <v>Yes</v>
      </c>
      <c r="V236" t="s">
        <v>22</v>
      </c>
      <c r="W236" t="s">
        <v>18</v>
      </c>
      <c r="X236" t="str">
        <f t="shared" si="35"/>
        <v>Bengaluru</v>
      </c>
      <c r="Y236">
        <v>2085.62</v>
      </c>
      <c r="Z236" t="str">
        <f>IF(PC_NikeSales[[#This Row],[Profit]]&lt;0,"Loss Making Sales",IF(PC_NikeSales[[#This Row],[Profit]]=0,"No Recorded Profit",IF($Y234&gt;$P234,"Invalid Profit", "Valid Profit")))</f>
        <v>Valid Profit</v>
      </c>
      <c r="AA236" t="str">
        <f>IF(PC_NikeSales[[#This Row],[Profit_Status]]="Valid Profit","Include","Exclude")</f>
        <v>Include</v>
      </c>
    </row>
    <row r="237" spans="1:27">
      <c r="A237">
        <v>2042</v>
      </c>
      <c r="B237" t="s">
        <v>35</v>
      </c>
      <c r="C237" t="s">
        <v>41</v>
      </c>
      <c r="D237" t="s">
        <v>47</v>
      </c>
      <c r="E237" s="3">
        <v>10</v>
      </c>
      <c r="F237" t="str">
        <f t="shared" si="27"/>
        <v>Number</v>
      </c>
      <c r="G237" t="str">
        <f t="shared" si="28"/>
        <v>10</v>
      </c>
      <c r="H237" t="str">
        <f t="shared" si="29"/>
        <v>Yes</v>
      </c>
      <c r="I237">
        <v>1</v>
      </c>
      <c r="J237" t="str">
        <f>_xlfn.IFS(Units_Sold&lt;0,"Check Return/Refund",Units_Sold=" ",Invalid,Units_Sold=0,"Available",Units_Sold&gt;0,"Sold")</f>
        <v>Sold</v>
      </c>
      <c r="K237">
        <v>5254.47</v>
      </c>
      <c r="M237" t="str">
        <f t="shared" si="30"/>
        <v>Invalid</v>
      </c>
      <c r="N237" t="str">
        <f>IF(PC_NikeSales[[#This Row],[Discount_Verification]]="Valid","Include","Exclude")</f>
        <v>Exclude</v>
      </c>
      <c r="O237">
        <v>0</v>
      </c>
      <c r="P237">
        <f t="shared" si="31"/>
        <v>5254.47</v>
      </c>
      <c r="Q237" t="str">
        <f t="shared" si="32"/>
        <v>Valid Revenue</v>
      </c>
      <c r="R237" t="str">
        <f>IF(PC_NikeSales[[#This Row],[Rev_Verify]]="Valid Revenue","Include","Exclude")</f>
        <v>Include</v>
      </c>
      <c r="S237" s="1">
        <v>45714</v>
      </c>
      <c r="T237" s="5">
        <f t="shared" si="33"/>
        <v>45714</v>
      </c>
      <c r="U237" s="1" t="str">
        <f t="shared" si="34"/>
        <v>Yes</v>
      </c>
      <c r="V237" t="s">
        <v>22</v>
      </c>
      <c r="W237" t="s">
        <v>18</v>
      </c>
      <c r="X237" t="str">
        <f t="shared" si="35"/>
        <v>Bengaluru</v>
      </c>
      <c r="Y237">
        <v>2459.63</v>
      </c>
      <c r="Z237" t="str">
        <f>IF(PC_NikeSales[[#This Row],[Profit]]&lt;0,"Loss Making Sales",IF(PC_NikeSales[[#This Row],[Profit]]=0,"No Recorded Profit",IF($Y235&gt;$P235,"Invalid Profit", "Valid Profit")))</f>
        <v>Valid Profit</v>
      </c>
      <c r="AA237" t="str">
        <f>IF(PC_NikeSales[[#This Row],[Profit_Status]]="Valid Profit","Include","Exclude")</f>
        <v>Include</v>
      </c>
    </row>
    <row r="238" spans="1:27">
      <c r="A238">
        <v>2236</v>
      </c>
      <c r="B238" t="s">
        <v>35</v>
      </c>
      <c r="C238" t="s">
        <v>20</v>
      </c>
      <c r="D238" t="s">
        <v>38</v>
      </c>
      <c r="E238" s="3" t="s">
        <v>16</v>
      </c>
      <c r="F238" t="str">
        <f t="shared" si="27"/>
        <v>Alphabet</v>
      </c>
      <c r="G238" t="str">
        <f t="shared" si="28"/>
        <v>M</v>
      </c>
      <c r="H238" t="str">
        <f t="shared" si="29"/>
        <v>Yes</v>
      </c>
      <c r="J238" t="str">
        <f>_xlfn.IFS(Units_Sold&lt;0,"Check Return/Refund",Units_Sold=" ",Invalid,Units_Sold=0,"Available",Units_Sold&gt;0,"Sold")</f>
        <v>Available</v>
      </c>
      <c r="M238" t="str">
        <f t="shared" si="30"/>
        <v>Invalid</v>
      </c>
      <c r="N238" t="str">
        <f>IF(PC_NikeSales[[#This Row],[Discount_Verification]]="Valid","Include","Exclude")</f>
        <v>Exclude</v>
      </c>
      <c r="O238">
        <v>0</v>
      </c>
      <c r="P238" t="str">
        <f t="shared" si="31"/>
        <v>Insufficient Data</v>
      </c>
      <c r="Q238" t="str">
        <f t="shared" si="32"/>
        <v>Missing Information</v>
      </c>
      <c r="R238" t="str">
        <f>IF(PC_NikeSales[[#This Row],[Rev_Verify]]="Valid Revenue","Include","Exclude")</f>
        <v>Exclude</v>
      </c>
      <c r="S238" s="1"/>
      <c r="T238" s="5" t="str">
        <f t="shared" si="33"/>
        <v>Missing Date</v>
      </c>
      <c r="U238" s="1" t="str">
        <f t="shared" si="34"/>
        <v>No</v>
      </c>
      <c r="V238" t="s">
        <v>17</v>
      </c>
      <c r="W238" t="s">
        <v>33</v>
      </c>
      <c r="X238" t="str">
        <f t="shared" si="35"/>
        <v>Delhi</v>
      </c>
      <c r="Y238">
        <v>880.62</v>
      </c>
      <c r="Z238" t="str">
        <f>IF(PC_NikeSales[[#This Row],[Profit]]&lt;0,"Loss Making Sales",IF(PC_NikeSales[[#This Row],[Profit]]=0,"No Recorded Profit",IF($Y236&gt;$P236,"Invalid Profit", "Valid Profit")))</f>
        <v>Valid Profit</v>
      </c>
      <c r="AA238" t="str">
        <f>IF(PC_NikeSales[[#This Row],[Profit_Status]]="Valid Profit","Include","Exclude")</f>
        <v>Include</v>
      </c>
    </row>
    <row r="239" spans="1:27">
      <c r="A239">
        <v>2237</v>
      </c>
      <c r="B239" t="s">
        <v>13</v>
      </c>
      <c r="C239" t="s">
        <v>14</v>
      </c>
      <c r="D239" t="s">
        <v>44</v>
      </c>
      <c r="E239" s="3" t="s">
        <v>16</v>
      </c>
      <c r="F239" t="str">
        <f t="shared" si="27"/>
        <v>Alphabet</v>
      </c>
      <c r="G239" t="str">
        <f t="shared" si="28"/>
        <v>M</v>
      </c>
      <c r="H239" t="str">
        <f t="shared" si="29"/>
        <v>Yes</v>
      </c>
      <c r="J239" t="str">
        <f>_xlfn.IFS(Units_Sold&lt;0,"Check Return/Refund",Units_Sold=" ",Invalid,Units_Sold=0,"Available",Units_Sold&gt;0,"Sold")</f>
        <v>Available</v>
      </c>
      <c r="K239">
        <v>5089.88</v>
      </c>
      <c r="M239" t="str">
        <f t="shared" si="30"/>
        <v>Invalid</v>
      </c>
      <c r="N239" t="str">
        <f>IF(PC_NikeSales[[#This Row],[Discount_Verification]]="Valid","Include","Exclude")</f>
        <v>Exclude</v>
      </c>
      <c r="O239">
        <v>0</v>
      </c>
      <c r="P239" t="str">
        <f t="shared" si="31"/>
        <v>Insufficient Data</v>
      </c>
      <c r="Q239" t="str">
        <f t="shared" si="32"/>
        <v>Missing Information</v>
      </c>
      <c r="R239" t="str">
        <f>IF(PC_NikeSales[[#This Row],[Rev_Verify]]="Valid Revenue","Include","Exclude")</f>
        <v>Exclude</v>
      </c>
      <c r="S239" s="1">
        <v>45834</v>
      </c>
      <c r="T239" s="5">
        <f t="shared" si="33"/>
        <v>45834</v>
      </c>
      <c r="U239" s="1" t="str">
        <f t="shared" si="34"/>
        <v>Yes</v>
      </c>
      <c r="V239" t="s">
        <v>17</v>
      </c>
      <c r="W239" t="s">
        <v>25</v>
      </c>
      <c r="X239" t="str">
        <f t="shared" si="35"/>
        <v>Mumbai</v>
      </c>
      <c r="Y239">
        <v>-238.18</v>
      </c>
      <c r="Z239" t="str">
        <f>IF(PC_NikeSales[[#This Row],[Profit]]&lt;0,"Loss Making Sales",IF(PC_NikeSales[[#This Row],[Profit]]=0,"No Recorded Profit",IF(PC_NikeSales[[#This Row],[Profit]]&gt;PC_NikeSales[Rev_Recalc],"Invalid Profit", "Valid Profit")))</f>
        <v>Loss Making Sales</v>
      </c>
      <c r="AA239" t="str">
        <f>IF(PC_NikeSales[[#This Row],[Profit_Status]]="Valid Profit","Include","Exclude")</f>
        <v>Exclude</v>
      </c>
    </row>
    <row r="240" spans="1:27">
      <c r="A240">
        <v>2238</v>
      </c>
      <c r="B240" t="s">
        <v>13</v>
      </c>
      <c r="C240" t="s">
        <v>14</v>
      </c>
      <c r="D240" t="s">
        <v>15</v>
      </c>
      <c r="F240" t="str">
        <f t="shared" si="27"/>
        <v>Missing</v>
      </c>
      <c r="G240" t="str">
        <f t="shared" si="28"/>
        <v>Unknown</v>
      </c>
      <c r="H240" t="str">
        <f t="shared" si="29"/>
        <v>No</v>
      </c>
      <c r="I240">
        <v>3</v>
      </c>
      <c r="J240" t="str">
        <f>_xlfn.IFS(Units_Sold&lt;0,"Check Return/Refund",Units_Sold=" ",Invalid,Units_Sold=0,"Available",Units_Sold&gt;0,"Sold")</f>
        <v>Sold</v>
      </c>
      <c r="K240">
        <v>4348.8599999999997</v>
      </c>
      <c r="M240" t="str">
        <f t="shared" si="30"/>
        <v>Invalid</v>
      </c>
      <c r="N240" t="str">
        <f>IF(PC_NikeSales[[#This Row],[Discount_Verification]]="Valid","Include","Exclude")</f>
        <v>Exclude</v>
      </c>
      <c r="O240">
        <v>0</v>
      </c>
      <c r="P240">
        <f t="shared" si="31"/>
        <v>13046.579999999998</v>
      </c>
      <c r="Q240" t="str">
        <f t="shared" si="32"/>
        <v>Valid Revenue</v>
      </c>
      <c r="R240" t="str">
        <f>IF(PC_NikeSales[[#This Row],[Rev_Verify]]="Valid Revenue","Include","Exclude")</f>
        <v>Include</v>
      </c>
      <c r="S240" s="1"/>
      <c r="T240" s="5" t="str">
        <f t="shared" si="33"/>
        <v>Missing Date</v>
      </c>
      <c r="U240" s="1" t="str">
        <f t="shared" si="34"/>
        <v>No</v>
      </c>
      <c r="V240" t="s">
        <v>17</v>
      </c>
      <c r="W240" t="s">
        <v>33</v>
      </c>
      <c r="X240" t="str">
        <f t="shared" si="35"/>
        <v>Delhi</v>
      </c>
      <c r="Y240">
        <v>662.02</v>
      </c>
      <c r="Z240" t="str">
        <f>IF(PC_NikeSales[[#This Row],[Profit]]&lt;0,"Loss Making Sales",IF(PC_NikeSales[[#This Row],[Profit]]=0,"No Recorded Profit",IF($Y238&gt;$P238,"Invalid Profit", "Valid Profit")))</f>
        <v>Valid Profit</v>
      </c>
      <c r="AA240" t="str">
        <f>IF(PC_NikeSales[[#This Row],[Profit_Status]]="Valid Profit","Include","Exclude")</f>
        <v>Include</v>
      </c>
    </row>
    <row r="241" spans="1:27">
      <c r="A241">
        <v>2239</v>
      </c>
      <c r="B241" t="s">
        <v>35</v>
      </c>
      <c r="C241" t="s">
        <v>14</v>
      </c>
      <c r="D241" t="s">
        <v>15</v>
      </c>
      <c r="E241" s="3" t="s">
        <v>32</v>
      </c>
      <c r="F241" t="str">
        <f t="shared" si="27"/>
        <v>Alphabet</v>
      </c>
      <c r="G241" t="str">
        <f t="shared" si="28"/>
        <v>XL</v>
      </c>
      <c r="H241" t="str">
        <f t="shared" si="29"/>
        <v>Yes</v>
      </c>
      <c r="J241" t="str">
        <f>_xlfn.IFS(Units_Sold&lt;0,"Check Return/Refund",Units_Sold=" ",Invalid,Units_Sold=0,"Available",Units_Sold&gt;0,"Sold")</f>
        <v>Available</v>
      </c>
      <c r="M241" t="str">
        <f t="shared" si="30"/>
        <v>Invalid</v>
      </c>
      <c r="N241" t="str">
        <f>IF(PC_NikeSales[[#This Row],[Discount_Verification]]="Valid","Include","Exclude")</f>
        <v>Exclude</v>
      </c>
      <c r="O241">
        <v>0</v>
      </c>
      <c r="P241" t="str">
        <f t="shared" si="31"/>
        <v>Insufficient Data</v>
      </c>
      <c r="Q241" t="str">
        <f t="shared" si="32"/>
        <v>Missing Information</v>
      </c>
      <c r="R241" t="str">
        <f>IF(PC_NikeSales[[#This Row],[Rev_Verify]]="Valid Revenue","Include","Exclude")</f>
        <v>Exclude</v>
      </c>
      <c r="S241" s="1">
        <v>45508</v>
      </c>
      <c r="T241" s="5">
        <f t="shared" si="33"/>
        <v>45508</v>
      </c>
      <c r="U241" s="1" t="str">
        <f t="shared" si="34"/>
        <v>Yes</v>
      </c>
      <c r="V241" t="s">
        <v>17</v>
      </c>
      <c r="W241" t="s">
        <v>43</v>
      </c>
      <c r="X241" t="str">
        <f t="shared" si="35"/>
        <v>Kolkata</v>
      </c>
      <c r="Y241">
        <v>1750.71</v>
      </c>
      <c r="Z241" t="str">
        <f>IF(PC_NikeSales[[#This Row],[Profit]]&lt;0,"Loss Making Sales",IF(PC_NikeSales[[#This Row],[Profit]]=0,"No Recorded Profit",IF($Y239&gt;$P239,"Invalid Profit", "Valid Profit")))</f>
        <v>Valid Profit</v>
      </c>
      <c r="AA241" t="str">
        <f>IF(PC_NikeSales[[#This Row],[Profit_Status]]="Valid Profit","Include","Exclude")</f>
        <v>Include</v>
      </c>
    </row>
    <row r="242" spans="1:27">
      <c r="A242">
        <v>2240</v>
      </c>
      <c r="B242" t="s">
        <v>13</v>
      </c>
      <c r="C242" t="s">
        <v>41</v>
      </c>
      <c r="D242" t="s">
        <v>42</v>
      </c>
      <c r="E242" s="3" t="s">
        <v>16</v>
      </c>
      <c r="F242" t="str">
        <f t="shared" si="27"/>
        <v>Alphabet</v>
      </c>
      <c r="G242" t="str">
        <f t="shared" si="28"/>
        <v>M</v>
      </c>
      <c r="H242" t="str">
        <f t="shared" si="29"/>
        <v>Yes</v>
      </c>
      <c r="J242" t="str">
        <f>_xlfn.IFS(Units_Sold&lt;0,"Check Return/Refund",Units_Sold=" ",Invalid,Units_Sold=0,"Available",Units_Sold&gt;0,"Sold")</f>
        <v>Available</v>
      </c>
      <c r="K242">
        <v>9520.5</v>
      </c>
      <c r="L242">
        <v>0.48</v>
      </c>
      <c r="M242" t="str">
        <f t="shared" si="30"/>
        <v>Valid</v>
      </c>
      <c r="N242" t="str">
        <f>IF(PC_NikeSales[[#This Row],[Discount_Verification]]="Valid","Include","Exclude")</f>
        <v>Include</v>
      </c>
      <c r="O242">
        <v>0</v>
      </c>
      <c r="P242" t="str">
        <f t="shared" si="31"/>
        <v>Insufficient Data</v>
      </c>
      <c r="Q242" t="str">
        <f t="shared" si="32"/>
        <v>Missing Information</v>
      </c>
      <c r="R242" t="str">
        <f>IF(PC_NikeSales[[#This Row],[Rev_Verify]]="Valid Revenue","Include","Exclude")</f>
        <v>Exclude</v>
      </c>
      <c r="S242" s="1">
        <v>45679</v>
      </c>
      <c r="T242" s="5">
        <f t="shared" si="33"/>
        <v>45679</v>
      </c>
      <c r="U242" s="1" t="str">
        <f t="shared" si="34"/>
        <v>Yes</v>
      </c>
      <c r="V242" t="s">
        <v>22</v>
      </c>
      <c r="W242" t="s">
        <v>43</v>
      </c>
      <c r="X242" t="str">
        <f t="shared" si="35"/>
        <v>Kolkata</v>
      </c>
      <c r="Y242">
        <v>-928.85</v>
      </c>
      <c r="Z242" t="str">
        <f>IF(PC_NikeSales[[#This Row],[Profit]]&lt;0,"Loss Making Sales",IF(PC_NikeSales[[#This Row],[Profit]]=0,"No Recorded Profit",IF(PC_NikeSales[[#This Row],[Profit]]&gt;PC_NikeSales[Rev_Recalc],"Invalid Profit", "Valid Profit")))</f>
        <v>Loss Making Sales</v>
      </c>
      <c r="AA242" t="str">
        <f>IF(PC_NikeSales[[#This Row],[Profit_Status]]="Valid Profit","Include","Exclude")</f>
        <v>Exclude</v>
      </c>
    </row>
    <row r="243" spans="1:27">
      <c r="A243">
        <v>2241</v>
      </c>
      <c r="B243" t="s">
        <v>19</v>
      </c>
      <c r="C243" t="s">
        <v>20</v>
      </c>
      <c r="D243" t="s">
        <v>21</v>
      </c>
      <c r="E243" s="3">
        <v>12</v>
      </c>
      <c r="F243" t="str">
        <f t="shared" si="27"/>
        <v>Number</v>
      </c>
      <c r="G243" t="str">
        <f t="shared" si="28"/>
        <v>12</v>
      </c>
      <c r="H243" t="str">
        <f t="shared" si="29"/>
        <v>Yes</v>
      </c>
      <c r="J243" t="str">
        <f>_xlfn.IFS(Units_Sold&lt;0,"Check Return/Refund",Units_Sold=" ",Invalid,Units_Sold=0,"Available",Units_Sold&gt;0,"Sold")</f>
        <v>Available</v>
      </c>
      <c r="K243">
        <v>9662.0400000000009</v>
      </c>
      <c r="M243" t="str">
        <f t="shared" si="30"/>
        <v>Invalid</v>
      </c>
      <c r="N243" t="str">
        <f>IF(PC_NikeSales[[#This Row],[Discount_Verification]]="Valid","Include","Exclude")</f>
        <v>Exclude</v>
      </c>
      <c r="O243">
        <v>0</v>
      </c>
      <c r="P243" t="str">
        <f t="shared" si="31"/>
        <v>Insufficient Data</v>
      </c>
      <c r="Q243" t="str">
        <f t="shared" si="32"/>
        <v>Missing Information</v>
      </c>
      <c r="R243" t="str">
        <f>IF(PC_NikeSales[[#This Row],[Rev_Verify]]="Valid Revenue","Include","Exclude")</f>
        <v>Exclude</v>
      </c>
      <c r="S243" s="1">
        <v>45707</v>
      </c>
      <c r="T243" s="5">
        <f t="shared" si="33"/>
        <v>45707</v>
      </c>
      <c r="U243" s="1" t="str">
        <f t="shared" si="34"/>
        <v>Yes</v>
      </c>
      <c r="V243" t="s">
        <v>17</v>
      </c>
      <c r="W243" t="s">
        <v>37</v>
      </c>
      <c r="X243" t="str">
        <f t="shared" si="35"/>
        <v>Hyderabad</v>
      </c>
      <c r="Y243">
        <v>-233.74</v>
      </c>
      <c r="Z243" t="str">
        <f>IF(PC_NikeSales[[#This Row],[Profit]]&lt;0,"Loss Making Sales",IF(PC_NikeSales[[#This Row],[Profit]]=0,"No Recorded Profit",IF(PC_NikeSales[[#This Row],[Profit]]&gt;PC_NikeSales[Rev_Recalc],"Invalid Profit", "Valid Profit")))</f>
        <v>Loss Making Sales</v>
      </c>
      <c r="AA243" t="str">
        <f>IF(PC_NikeSales[[#This Row],[Profit_Status]]="Valid Profit","Include","Exclude")</f>
        <v>Exclude</v>
      </c>
    </row>
    <row r="244" spans="1:27">
      <c r="A244">
        <v>2046</v>
      </c>
      <c r="B244" t="s">
        <v>13</v>
      </c>
      <c r="C244" t="s">
        <v>41</v>
      </c>
      <c r="D244" t="s">
        <v>54</v>
      </c>
      <c r="F244" t="str">
        <f t="shared" si="27"/>
        <v>Missing</v>
      </c>
      <c r="G244" t="str">
        <f t="shared" si="28"/>
        <v>Unknown</v>
      </c>
      <c r="H244" t="str">
        <f t="shared" si="29"/>
        <v>No</v>
      </c>
      <c r="I244">
        <v>-1</v>
      </c>
      <c r="J244" t="str">
        <f>_xlfn.IFS(Units_Sold&lt;0,"Check Return/Refund",Units_Sold=" ",Invalid,Units_Sold=0,"Available",Units_Sold&gt;0,"Sold")</f>
        <v>Check Return/Refund</v>
      </c>
      <c r="K244">
        <v>4934.46</v>
      </c>
      <c r="L244">
        <v>0.86</v>
      </c>
      <c r="M244" t="str">
        <f t="shared" si="30"/>
        <v>Valid</v>
      </c>
      <c r="N244" t="str">
        <f>IF(PC_NikeSales[[#This Row],[Discount_Verification]]="Valid","Include","Exclude")</f>
        <v>Include</v>
      </c>
      <c r="O244">
        <v>-690.82</v>
      </c>
      <c r="P244">
        <f t="shared" si="31"/>
        <v>-690.82440000000008</v>
      </c>
      <c r="Q244" t="str">
        <f t="shared" si="32"/>
        <v>Negative Revenue</v>
      </c>
      <c r="R244" t="str">
        <f>IF(PC_NikeSales[[#This Row],[Rev_Verify]]="Valid Revenue","Include","Exclude")</f>
        <v>Exclude</v>
      </c>
      <c r="S244" s="1"/>
      <c r="T244" s="5" t="str">
        <f t="shared" si="33"/>
        <v>Missing Date</v>
      </c>
      <c r="U244" s="1" t="str">
        <f t="shared" si="34"/>
        <v>No</v>
      </c>
      <c r="V244" t="s">
        <v>22</v>
      </c>
      <c r="W244" t="s">
        <v>43</v>
      </c>
      <c r="X244" t="str">
        <f t="shared" si="35"/>
        <v>Kolkata</v>
      </c>
      <c r="Y244">
        <v>2237.9499999999998</v>
      </c>
      <c r="Z244" t="str">
        <f>IF(PC_NikeSales[[#This Row],[Profit]]&lt;0,"Loss Making Sales",IF(PC_NikeSales[[#This Row],[Profit]]=0,"No Recorded Profit",IF(PC_NikeSales[[#This Row],[Profit]]&gt;PC_NikeSales[Rev_Recalc],"Invalid Profit", "Valid Profit")))</f>
        <v>Invalid Profit</v>
      </c>
      <c r="AA244" t="str">
        <f>IF(PC_NikeSales[[#This Row],[Profit_Status]]="Valid Profit","Include","Exclude")</f>
        <v>Exclude</v>
      </c>
    </row>
    <row r="245" spans="1:27">
      <c r="A245">
        <v>2243</v>
      </c>
      <c r="B245" t="s">
        <v>35</v>
      </c>
      <c r="C245" t="s">
        <v>26</v>
      </c>
      <c r="D245" t="s">
        <v>27</v>
      </c>
      <c r="E245" s="3" t="s">
        <v>28</v>
      </c>
      <c r="F245" t="str">
        <f t="shared" si="27"/>
        <v>Alphabet</v>
      </c>
      <c r="G245" t="str">
        <f t="shared" si="28"/>
        <v>L</v>
      </c>
      <c r="H245" t="str">
        <f t="shared" si="29"/>
        <v>Yes</v>
      </c>
      <c r="J245" t="str">
        <f>_xlfn.IFS(Units_Sold&lt;0,"Check Return/Refund",Units_Sold=" ",Invalid,Units_Sold=0,"Available",Units_Sold&gt;0,"Sold")</f>
        <v>Available</v>
      </c>
      <c r="K245">
        <v>9747.58</v>
      </c>
      <c r="M245" t="str">
        <f t="shared" si="30"/>
        <v>Invalid</v>
      </c>
      <c r="N245" t="str">
        <f>IF(PC_NikeSales[[#This Row],[Discount_Verification]]="Valid","Include","Exclude")</f>
        <v>Exclude</v>
      </c>
      <c r="O245">
        <v>0</v>
      </c>
      <c r="P245" t="str">
        <f t="shared" si="31"/>
        <v>Insufficient Data</v>
      </c>
      <c r="Q245" t="str">
        <f t="shared" si="32"/>
        <v>Missing Information</v>
      </c>
      <c r="R245" t="str">
        <f>IF(PC_NikeSales[[#This Row],[Rev_Verify]]="Valid Revenue","Include","Exclude")</f>
        <v>Exclude</v>
      </c>
      <c r="S245" s="1">
        <v>45603</v>
      </c>
      <c r="T245" s="5">
        <f t="shared" si="33"/>
        <v>45603</v>
      </c>
      <c r="U245" s="1" t="str">
        <f t="shared" si="34"/>
        <v>Yes</v>
      </c>
      <c r="V245" t="s">
        <v>22</v>
      </c>
      <c r="W245" t="s">
        <v>33</v>
      </c>
      <c r="X245" t="str">
        <f t="shared" si="35"/>
        <v>Delhi</v>
      </c>
      <c r="Y245">
        <v>266.31</v>
      </c>
      <c r="Z245" t="str">
        <f>IF(PC_NikeSales[[#This Row],[Profit]]&lt;0,"Loss Making Sales",IF(PC_NikeSales[[#This Row],[Profit]]=0,"No Recorded Profit",IF($Y243&gt;$P243,"Invalid Profit", "Valid Profit")))</f>
        <v>Valid Profit</v>
      </c>
      <c r="AA245" t="str">
        <f>IF(PC_NikeSales[[#This Row],[Profit_Status]]="Valid Profit","Include","Exclude")</f>
        <v>Include</v>
      </c>
    </row>
    <row r="246" spans="1:27">
      <c r="A246">
        <v>2244</v>
      </c>
      <c r="B246" t="s">
        <v>13</v>
      </c>
      <c r="C246" t="s">
        <v>14</v>
      </c>
      <c r="D246" t="s">
        <v>44</v>
      </c>
      <c r="E246" s="3" t="s">
        <v>28</v>
      </c>
      <c r="F246" t="str">
        <f t="shared" si="27"/>
        <v>Alphabet</v>
      </c>
      <c r="G246" t="str">
        <f t="shared" si="28"/>
        <v>L</v>
      </c>
      <c r="H246" t="str">
        <f t="shared" si="29"/>
        <v>Yes</v>
      </c>
      <c r="I246">
        <v>2</v>
      </c>
      <c r="J246" t="str">
        <f>_xlfn.IFS(Units_Sold&lt;0,"Check Return/Refund",Units_Sold=" ",Invalid,Units_Sold=0,"Available",Units_Sold&gt;0,"Sold")</f>
        <v>Sold</v>
      </c>
      <c r="M246" t="str">
        <f t="shared" si="30"/>
        <v>Invalid</v>
      </c>
      <c r="N246" t="str">
        <f>IF(PC_NikeSales[[#This Row],[Discount_Verification]]="Valid","Include","Exclude")</f>
        <v>Exclude</v>
      </c>
      <c r="O246">
        <v>0</v>
      </c>
      <c r="P246" t="str">
        <f t="shared" si="31"/>
        <v>Insufficient Data</v>
      </c>
      <c r="Q246" t="str">
        <f t="shared" si="32"/>
        <v>Missing Information</v>
      </c>
      <c r="R246" t="str">
        <f>IF(PC_NikeSales[[#This Row],[Rev_Verify]]="Valid Revenue","Include","Exclude")</f>
        <v>Exclude</v>
      </c>
      <c r="S246" s="1"/>
      <c r="T246" s="5" t="str">
        <f t="shared" si="33"/>
        <v>Missing Date</v>
      </c>
      <c r="U246" s="1" t="str">
        <f t="shared" si="34"/>
        <v>No</v>
      </c>
      <c r="V246" t="s">
        <v>17</v>
      </c>
      <c r="W246" t="s">
        <v>33</v>
      </c>
      <c r="X246" t="str">
        <f t="shared" si="35"/>
        <v>Delhi</v>
      </c>
      <c r="Y246">
        <v>1904.11</v>
      </c>
      <c r="Z246" t="str">
        <f>IF(PC_NikeSales[[#This Row],[Profit]]&lt;0,"Loss Making Sales",IF(PC_NikeSales[[#This Row],[Profit]]=0,"No Recorded Profit",IF($Y244&gt;$P244,"Invalid Profit", "Valid Profit")))</f>
        <v>Invalid Profit</v>
      </c>
      <c r="AA246" t="str">
        <f>IF(PC_NikeSales[[#This Row],[Profit_Status]]="Valid Profit","Include","Exclude")</f>
        <v>Exclude</v>
      </c>
    </row>
    <row r="247" spans="1:27">
      <c r="A247">
        <v>2245</v>
      </c>
      <c r="B247" t="s">
        <v>13</v>
      </c>
      <c r="C247" t="s">
        <v>30</v>
      </c>
      <c r="D247" t="s">
        <v>31</v>
      </c>
      <c r="F247" t="str">
        <f t="shared" si="27"/>
        <v>Missing</v>
      </c>
      <c r="G247" t="str">
        <f t="shared" si="28"/>
        <v>Unknown</v>
      </c>
      <c r="H247" t="str">
        <f t="shared" si="29"/>
        <v>No</v>
      </c>
      <c r="J247" t="str">
        <f>_xlfn.IFS(Units_Sold&lt;0,"Check Return/Refund",Units_Sold=" ",Invalid,Units_Sold=0,"Available",Units_Sold&gt;0,"Sold")</f>
        <v>Available</v>
      </c>
      <c r="K247">
        <v>4128.3500000000004</v>
      </c>
      <c r="M247" t="str">
        <f t="shared" si="30"/>
        <v>Invalid</v>
      </c>
      <c r="N247" t="str">
        <f>IF(PC_NikeSales[[#This Row],[Discount_Verification]]="Valid","Include","Exclude")</f>
        <v>Exclude</v>
      </c>
      <c r="O247">
        <v>0</v>
      </c>
      <c r="P247" t="str">
        <f t="shared" si="31"/>
        <v>Insufficient Data</v>
      </c>
      <c r="Q247" t="str">
        <f t="shared" si="32"/>
        <v>Missing Information</v>
      </c>
      <c r="R247" t="str">
        <f>IF(PC_NikeSales[[#This Row],[Rev_Verify]]="Valid Revenue","Include","Exclude")</f>
        <v>Exclude</v>
      </c>
      <c r="S247" s="1">
        <v>45763</v>
      </c>
      <c r="T247" s="5">
        <f t="shared" si="33"/>
        <v>45763</v>
      </c>
      <c r="U247" s="1" t="str">
        <f t="shared" si="34"/>
        <v>Yes</v>
      </c>
      <c r="V247" t="s">
        <v>17</v>
      </c>
      <c r="W247" t="s">
        <v>29</v>
      </c>
      <c r="X247" t="str">
        <f t="shared" si="35"/>
        <v>Pune</v>
      </c>
      <c r="Y247">
        <v>-290.33</v>
      </c>
      <c r="Z247" t="str">
        <f>IF(PC_NikeSales[[#This Row],[Profit]]&lt;0,"Loss Making Sales",IF(PC_NikeSales[[#This Row],[Profit]]=0,"No Recorded Profit",IF(PC_NikeSales[[#This Row],[Profit]]&gt;PC_NikeSales[Rev_Recalc],"Invalid Profit", "Valid Profit")))</f>
        <v>Loss Making Sales</v>
      </c>
      <c r="AA247" t="str">
        <f>IF(PC_NikeSales[[#This Row],[Profit_Status]]="Valid Profit","Include","Exclude")</f>
        <v>Exclude</v>
      </c>
    </row>
    <row r="248" spans="1:27">
      <c r="A248">
        <v>2246</v>
      </c>
      <c r="B248" t="s">
        <v>13</v>
      </c>
      <c r="C248" t="s">
        <v>41</v>
      </c>
      <c r="D248" t="s">
        <v>54</v>
      </c>
      <c r="E248" s="3" t="s">
        <v>28</v>
      </c>
      <c r="F248" t="str">
        <f t="shared" si="27"/>
        <v>Alphabet</v>
      </c>
      <c r="G248" t="str">
        <f t="shared" si="28"/>
        <v>L</v>
      </c>
      <c r="H248" t="str">
        <f t="shared" si="29"/>
        <v>Yes</v>
      </c>
      <c r="I248">
        <v>-1</v>
      </c>
      <c r="J248" t="str">
        <f>_xlfn.IFS(Units_Sold&lt;0,"Check Return/Refund",Units_Sold=" ",Invalid,Units_Sold=0,"Available",Units_Sold&gt;0,"Sold")</f>
        <v>Check Return/Refund</v>
      </c>
      <c r="K248">
        <v>7806.98</v>
      </c>
      <c r="M248" t="str">
        <f t="shared" si="30"/>
        <v>Invalid</v>
      </c>
      <c r="N248" t="str">
        <f>IF(PC_NikeSales[[#This Row],[Discount_Verification]]="Valid","Include","Exclude")</f>
        <v>Exclude</v>
      </c>
      <c r="O248">
        <v>0</v>
      </c>
      <c r="P248">
        <f t="shared" si="31"/>
        <v>-7806.98</v>
      </c>
      <c r="Q248" t="str">
        <f t="shared" si="32"/>
        <v>Negative Revenue</v>
      </c>
      <c r="R248" t="str">
        <f>IF(PC_NikeSales[[#This Row],[Rev_Verify]]="Valid Revenue","Include","Exclude")</f>
        <v>Exclude</v>
      </c>
      <c r="S248" s="1">
        <v>45567</v>
      </c>
      <c r="T248" s="5">
        <f t="shared" si="33"/>
        <v>45567</v>
      </c>
      <c r="U248" s="1" t="str">
        <f t="shared" si="34"/>
        <v>Yes</v>
      </c>
      <c r="V248" t="s">
        <v>17</v>
      </c>
      <c r="W248" t="s">
        <v>37</v>
      </c>
      <c r="X248" t="str">
        <f t="shared" si="35"/>
        <v>Hyderabad</v>
      </c>
      <c r="Y248">
        <v>-943.35</v>
      </c>
      <c r="Z248" t="str">
        <f>IF(PC_NikeSales[[#This Row],[Profit]]&lt;0,"Loss Making Sales",IF(PC_NikeSales[[#This Row],[Profit]]=0,"No Recorded Profit",IF(PC_NikeSales[[#This Row],[Profit]]&gt;PC_NikeSales[Rev_Recalc],"Invalid Profit", "Valid Profit")))</f>
        <v>Loss Making Sales</v>
      </c>
      <c r="AA248" t="str">
        <f>IF(PC_NikeSales[[#This Row],[Profit_Status]]="Valid Profit","Include","Exclude")</f>
        <v>Exclude</v>
      </c>
    </row>
    <row r="249" spans="1:27">
      <c r="A249">
        <v>2247</v>
      </c>
      <c r="B249" t="s">
        <v>19</v>
      </c>
      <c r="C249" t="s">
        <v>14</v>
      </c>
      <c r="D249" t="s">
        <v>44</v>
      </c>
      <c r="F249" t="str">
        <f t="shared" si="27"/>
        <v>Missing</v>
      </c>
      <c r="G249" t="str">
        <f t="shared" si="28"/>
        <v>Unknown</v>
      </c>
      <c r="H249" t="str">
        <f t="shared" si="29"/>
        <v>No</v>
      </c>
      <c r="J249" t="str">
        <f>_xlfn.IFS(Units_Sold&lt;0,"Check Return/Refund",Units_Sold=" ",Invalid,Units_Sold=0,"Available",Units_Sold&gt;0,"Sold")</f>
        <v>Available</v>
      </c>
      <c r="M249" t="str">
        <f t="shared" si="30"/>
        <v>Invalid</v>
      </c>
      <c r="N249" t="str">
        <f>IF(PC_NikeSales[[#This Row],[Discount_Verification]]="Valid","Include","Exclude")</f>
        <v>Exclude</v>
      </c>
      <c r="O249">
        <v>0</v>
      </c>
      <c r="P249" t="str">
        <f t="shared" si="31"/>
        <v>Insufficient Data</v>
      </c>
      <c r="Q249" t="str">
        <f t="shared" si="32"/>
        <v>Missing Information</v>
      </c>
      <c r="R249" t="str">
        <f>IF(PC_NikeSales[[#This Row],[Rev_Verify]]="Valid Revenue","Include","Exclude")</f>
        <v>Exclude</v>
      </c>
      <c r="S249" s="1">
        <v>45520</v>
      </c>
      <c r="T249" s="5">
        <f t="shared" si="33"/>
        <v>45520</v>
      </c>
      <c r="U249" s="1" t="str">
        <f t="shared" si="34"/>
        <v>Yes</v>
      </c>
      <c r="V249" t="s">
        <v>17</v>
      </c>
      <c r="W249" t="s">
        <v>25</v>
      </c>
      <c r="X249" t="str">
        <f t="shared" si="35"/>
        <v>Mumbai</v>
      </c>
      <c r="Y249">
        <v>-1158.1500000000001</v>
      </c>
      <c r="Z249" t="str">
        <f>IF(PC_NikeSales[[#This Row],[Profit]]&lt;0,"Loss Making Sales",IF(PC_NikeSales[[#This Row],[Profit]]=0,"No Recorded Profit",IF(PC_NikeSales[[#This Row],[Profit]]&gt;PC_NikeSales[Rev_Recalc],"Invalid Profit", "Valid Profit")))</f>
        <v>Loss Making Sales</v>
      </c>
      <c r="AA249" t="str">
        <f>IF(PC_NikeSales[[#This Row],[Profit_Status]]="Valid Profit","Include","Exclude")</f>
        <v>Exclude</v>
      </c>
    </row>
    <row r="250" spans="1:27">
      <c r="A250">
        <v>2248</v>
      </c>
      <c r="B250" t="s">
        <v>35</v>
      </c>
      <c r="C250" t="s">
        <v>14</v>
      </c>
      <c r="D250" t="s">
        <v>44</v>
      </c>
      <c r="E250" s="3" t="s">
        <v>16</v>
      </c>
      <c r="F250" t="str">
        <f t="shared" si="27"/>
        <v>Alphabet</v>
      </c>
      <c r="G250" t="str">
        <f t="shared" si="28"/>
        <v>M</v>
      </c>
      <c r="H250" t="str">
        <f t="shared" si="29"/>
        <v>Yes</v>
      </c>
      <c r="I250">
        <v>4</v>
      </c>
      <c r="J250" t="str">
        <f>_xlfn.IFS(Units_Sold&lt;0,"Check Return/Refund",Units_Sold=" ",Invalid,Units_Sold=0,"Available",Units_Sold&gt;0,"Sold")</f>
        <v>Sold</v>
      </c>
      <c r="K250">
        <v>8249.9599999999991</v>
      </c>
      <c r="L250">
        <v>0.24</v>
      </c>
      <c r="M250" t="str">
        <f t="shared" si="30"/>
        <v>Valid</v>
      </c>
      <c r="N250" t="str">
        <f>IF(PC_NikeSales[[#This Row],[Discount_Verification]]="Valid","Include","Exclude")</f>
        <v>Include</v>
      </c>
      <c r="O250">
        <v>25079.88</v>
      </c>
      <c r="P250">
        <f t="shared" si="31"/>
        <v>25079.878399999998</v>
      </c>
      <c r="Q250" t="str">
        <f t="shared" si="32"/>
        <v>Valid Revenue</v>
      </c>
      <c r="R250" t="str">
        <f>IF(PC_NikeSales[[#This Row],[Rev_Verify]]="Valid Revenue","Include","Exclude")</f>
        <v>Include</v>
      </c>
      <c r="S250" s="1">
        <v>45307</v>
      </c>
      <c r="T250" s="5">
        <f t="shared" si="33"/>
        <v>45307</v>
      </c>
      <c r="U250" s="1" t="str">
        <f t="shared" si="34"/>
        <v>Yes</v>
      </c>
      <c r="V250" t="s">
        <v>17</v>
      </c>
      <c r="W250" t="s">
        <v>18</v>
      </c>
      <c r="X250" t="str">
        <f t="shared" si="35"/>
        <v>Bengaluru</v>
      </c>
      <c r="Y250">
        <v>1625.14</v>
      </c>
      <c r="Z250" t="str">
        <f>IF(PC_NikeSales[[#This Row],[Profit]]&lt;0,"Loss Making Sales",IF(PC_NikeSales[[#This Row],[Profit]]=0,"No Recorded Profit",IF($Y248&gt;$P248,"Invalid Profit", "Valid Profit")))</f>
        <v>Invalid Profit</v>
      </c>
      <c r="AA250" t="str">
        <f>IF(PC_NikeSales[[#This Row],[Profit_Status]]="Valid Profit","Include","Exclude")</f>
        <v>Exclude</v>
      </c>
    </row>
    <row r="251" spans="1:27">
      <c r="A251">
        <v>2249</v>
      </c>
      <c r="B251" t="s">
        <v>35</v>
      </c>
      <c r="C251" t="s">
        <v>14</v>
      </c>
      <c r="D251" t="s">
        <v>34</v>
      </c>
      <c r="E251" s="3" t="s">
        <v>16</v>
      </c>
      <c r="F251" t="str">
        <f t="shared" si="27"/>
        <v>Alphabet</v>
      </c>
      <c r="G251" t="str">
        <f t="shared" si="28"/>
        <v>M</v>
      </c>
      <c r="H251" t="str">
        <f t="shared" si="29"/>
        <v>Yes</v>
      </c>
      <c r="J251" t="str">
        <f>_xlfn.IFS(Units_Sold&lt;0,"Check Return/Refund",Units_Sold=" ",Invalid,Units_Sold=0,"Available",Units_Sold&gt;0,"Sold")</f>
        <v>Available</v>
      </c>
      <c r="K251">
        <v>7730.77</v>
      </c>
      <c r="M251" t="str">
        <f t="shared" si="30"/>
        <v>Invalid</v>
      </c>
      <c r="N251" t="str">
        <f>IF(PC_NikeSales[[#This Row],[Discount_Verification]]="Valid","Include","Exclude")</f>
        <v>Exclude</v>
      </c>
      <c r="O251">
        <v>0</v>
      </c>
      <c r="P251" t="str">
        <f t="shared" si="31"/>
        <v>Insufficient Data</v>
      </c>
      <c r="Q251" t="str">
        <f t="shared" si="32"/>
        <v>Missing Information</v>
      </c>
      <c r="R251" t="str">
        <f>IF(PC_NikeSales[[#This Row],[Rev_Verify]]="Valid Revenue","Include","Exclude")</f>
        <v>Exclude</v>
      </c>
      <c r="S251" s="1">
        <v>45440</v>
      </c>
      <c r="T251" s="5">
        <f t="shared" si="33"/>
        <v>45440</v>
      </c>
      <c r="U251" s="1" t="str">
        <f t="shared" si="34"/>
        <v>Yes</v>
      </c>
      <c r="V251" t="s">
        <v>17</v>
      </c>
      <c r="W251" t="s">
        <v>33</v>
      </c>
      <c r="X251" t="str">
        <f t="shared" si="35"/>
        <v>Delhi</v>
      </c>
      <c r="Y251">
        <v>-692.94</v>
      </c>
      <c r="Z251" t="str">
        <f>IF(PC_NikeSales[[#This Row],[Profit]]&lt;0,"Loss Making Sales",IF(PC_NikeSales[[#This Row],[Profit]]=0,"No Recorded Profit",IF(PC_NikeSales[[#This Row],[Profit]]&gt;PC_NikeSales[Rev_Recalc],"Invalid Profit", "Valid Profit")))</f>
        <v>Loss Making Sales</v>
      </c>
      <c r="AA251" t="str">
        <f>IF(PC_NikeSales[[#This Row],[Profit_Status]]="Valid Profit","Include","Exclude")</f>
        <v>Exclude</v>
      </c>
    </row>
    <row r="252" spans="1:27">
      <c r="A252">
        <v>2250</v>
      </c>
      <c r="B252" t="s">
        <v>35</v>
      </c>
      <c r="C252" t="s">
        <v>41</v>
      </c>
      <c r="D252" t="s">
        <v>47</v>
      </c>
      <c r="E252" s="3" t="s">
        <v>32</v>
      </c>
      <c r="F252" t="str">
        <f t="shared" si="27"/>
        <v>Alphabet</v>
      </c>
      <c r="G252" t="str">
        <f t="shared" si="28"/>
        <v>XL</v>
      </c>
      <c r="H252" t="str">
        <f t="shared" si="29"/>
        <v>Yes</v>
      </c>
      <c r="J252" t="str">
        <f>_xlfn.IFS(Units_Sold&lt;0,"Check Return/Refund",Units_Sold=" ",Invalid,Units_Sold=0,"Available",Units_Sold&gt;0,"Sold")</f>
        <v>Available</v>
      </c>
      <c r="M252" t="str">
        <f t="shared" si="30"/>
        <v>Invalid</v>
      </c>
      <c r="N252" t="str">
        <f>IF(PC_NikeSales[[#This Row],[Discount_Verification]]="Valid","Include","Exclude")</f>
        <v>Exclude</v>
      </c>
      <c r="O252">
        <v>0</v>
      </c>
      <c r="P252" t="str">
        <f t="shared" si="31"/>
        <v>Insufficient Data</v>
      </c>
      <c r="Q252" t="str">
        <f t="shared" si="32"/>
        <v>Missing Information</v>
      </c>
      <c r="R252" t="str">
        <f>IF(PC_NikeSales[[#This Row],[Rev_Verify]]="Valid Revenue","Include","Exclude")</f>
        <v>Exclude</v>
      </c>
      <c r="S252" s="1">
        <v>45566</v>
      </c>
      <c r="T252" s="5">
        <f t="shared" si="33"/>
        <v>45566</v>
      </c>
      <c r="U252" s="1" t="str">
        <f t="shared" si="34"/>
        <v>Yes</v>
      </c>
      <c r="V252" t="s">
        <v>22</v>
      </c>
      <c r="W252" t="s">
        <v>29</v>
      </c>
      <c r="X252" t="str">
        <f t="shared" si="35"/>
        <v>Pune</v>
      </c>
      <c r="Y252">
        <v>821.13</v>
      </c>
      <c r="Z252" t="str">
        <f>IF(PC_NikeSales[[#This Row],[Profit]]&lt;0,"Loss Making Sales",IF(PC_NikeSales[[#This Row],[Profit]]=0,"No Recorded Profit",IF($Y250&gt;$P250,"Invalid Profit", "Valid Profit")))</f>
        <v>Valid Profit</v>
      </c>
      <c r="AA252" t="str">
        <f>IF(PC_NikeSales[[#This Row],[Profit_Status]]="Valid Profit","Include","Exclude")</f>
        <v>Include</v>
      </c>
    </row>
    <row r="253" spans="1:27">
      <c r="A253">
        <v>2046</v>
      </c>
      <c r="B253" t="s">
        <v>35</v>
      </c>
      <c r="C253" t="s">
        <v>41</v>
      </c>
      <c r="D253" t="s">
        <v>42</v>
      </c>
      <c r="F253" t="str">
        <f t="shared" si="27"/>
        <v>Missing</v>
      </c>
      <c r="G253" t="str">
        <f t="shared" si="28"/>
        <v>Unknown</v>
      </c>
      <c r="H253" t="str">
        <f t="shared" si="29"/>
        <v>No</v>
      </c>
      <c r="I253">
        <v>2</v>
      </c>
      <c r="J253" t="str">
        <f>_xlfn.IFS(Units_Sold&lt;0,"Check Return/Refund",Units_Sold=" ",Invalid,Units_Sold=0,"Available",Units_Sold&gt;0,"Sold")</f>
        <v>Sold</v>
      </c>
      <c r="K253">
        <v>9593.65</v>
      </c>
      <c r="M253" t="str">
        <f t="shared" si="30"/>
        <v>Invalid</v>
      </c>
      <c r="N253" t="str">
        <f>IF(PC_NikeSales[[#This Row],[Discount_Verification]]="Valid","Include","Exclude")</f>
        <v>Exclude</v>
      </c>
      <c r="O253">
        <v>0</v>
      </c>
      <c r="P253">
        <f t="shared" si="31"/>
        <v>19187.3</v>
      </c>
      <c r="Q253" t="str">
        <f t="shared" si="32"/>
        <v>Valid Revenue</v>
      </c>
      <c r="R253" t="str">
        <f>IF(PC_NikeSales[[#This Row],[Rev_Verify]]="Valid Revenue","Include","Exclude")</f>
        <v>Include</v>
      </c>
      <c r="S253" s="1">
        <v>45668</v>
      </c>
      <c r="T253" s="5">
        <f t="shared" si="33"/>
        <v>45668</v>
      </c>
      <c r="U253" s="1" t="str">
        <f t="shared" si="34"/>
        <v>Yes</v>
      </c>
      <c r="V253" t="s">
        <v>17</v>
      </c>
      <c r="W253" t="s">
        <v>37</v>
      </c>
      <c r="X253" t="str">
        <f t="shared" si="35"/>
        <v>Hyderabad</v>
      </c>
      <c r="Y253">
        <v>1592.5</v>
      </c>
      <c r="Z253" t="str">
        <f>IF(PC_NikeSales[[#This Row],[Profit]]&lt;0,"Loss Making Sales",IF(PC_NikeSales[[#This Row],[Profit]]=0,"No Recorded Profit",IF($Y251&gt;$P251,"Invalid Profit", "Valid Profit")))</f>
        <v>Valid Profit</v>
      </c>
      <c r="AA253" t="str">
        <f>IF(PC_NikeSales[[#This Row],[Profit_Status]]="Valid Profit","Include","Exclude")</f>
        <v>Include</v>
      </c>
    </row>
    <row r="254" spans="1:27">
      <c r="A254">
        <v>2252</v>
      </c>
      <c r="B254" t="s">
        <v>19</v>
      </c>
      <c r="C254" t="s">
        <v>30</v>
      </c>
      <c r="D254" t="s">
        <v>46</v>
      </c>
      <c r="E254" s="3" t="s">
        <v>28</v>
      </c>
      <c r="F254" t="str">
        <f t="shared" si="27"/>
        <v>Alphabet</v>
      </c>
      <c r="G254" t="str">
        <f t="shared" si="28"/>
        <v>L</v>
      </c>
      <c r="H254" t="str">
        <f t="shared" si="29"/>
        <v>Yes</v>
      </c>
      <c r="J254" t="str">
        <f>_xlfn.IFS(Units_Sold&lt;0,"Check Return/Refund",Units_Sold=" ",Invalid,Units_Sold=0,"Available",Units_Sold&gt;0,"Sold")</f>
        <v>Available</v>
      </c>
      <c r="M254" t="str">
        <f t="shared" si="30"/>
        <v>Invalid</v>
      </c>
      <c r="N254" t="str">
        <f>IF(PC_NikeSales[[#This Row],[Discount_Verification]]="Valid","Include","Exclude")</f>
        <v>Exclude</v>
      </c>
      <c r="O254">
        <v>0</v>
      </c>
      <c r="P254" t="str">
        <f t="shared" si="31"/>
        <v>Insufficient Data</v>
      </c>
      <c r="Q254" t="str">
        <f t="shared" si="32"/>
        <v>Missing Information</v>
      </c>
      <c r="R254" t="str">
        <f>IF(PC_NikeSales[[#This Row],[Rev_Verify]]="Valid Revenue","Include","Exclude")</f>
        <v>Exclude</v>
      </c>
      <c r="S254" s="1"/>
      <c r="T254" s="5" t="str">
        <f t="shared" si="33"/>
        <v>Missing Date</v>
      </c>
      <c r="U254" s="1" t="str">
        <f t="shared" si="34"/>
        <v>No</v>
      </c>
      <c r="V254" t="s">
        <v>22</v>
      </c>
      <c r="W254" t="s">
        <v>33</v>
      </c>
      <c r="X254" t="str">
        <f t="shared" si="35"/>
        <v>Delhi</v>
      </c>
      <c r="Y254">
        <v>934.87</v>
      </c>
      <c r="Z254" t="str">
        <f>IF(PC_NikeSales[[#This Row],[Profit]]&lt;0,"Loss Making Sales",IF(PC_NikeSales[[#This Row],[Profit]]=0,"No Recorded Profit",IF($Y252&gt;$P252,"Invalid Profit", "Valid Profit")))</f>
        <v>Valid Profit</v>
      </c>
      <c r="AA254" t="str">
        <f>IF(PC_NikeSales[[#This Row],[Profit_Status]]="Valid Profit","Include","Exclude")</f>
        <v>Include</v>
      </c>
    </row>
    <row r="255" spans="1:27">
      <c r="A255">
        <v>2253</v>
      </c>
      <c r="B255" t="s">
        <v>35</v>
      </c>
      <c r="C255" t="s">
        <v>14</v>
      </c>
      <c r="D255" t="s">
        <v>34</v>
      </c>
      <c r="E255" s="3" t="s">
        <v>16</v>
      </c>
      <c r="F255" t="str">
        <f t="shared" si="27"/>
        <v>Alphabet</v>
      </c>
      <c r="G255" t="str">
        <f t="shared" si="28"/>
        <v>M</v>
      </c>
      <c r="H255" t="str">
        <f t="shared" si="29"/>
        <v>Yes</v>
      </c>
      <c r="I255">
        <v>0</v>
      </c>
      <c r="J255" t="str">
        <f>_xlfn.IFS(Units_Sold&lt;0,"Check Return/Refund",Units_Sold=" ",Invalid,Units_Sold=0,"Available",Units_Sold&gt;0,"Sold")</f>
        <v>Available</v>
      </c>
      <c r="M255" t="str">
        <f t="shared" si="30"/>
        <v>Invalid</v>
      </c>
      <c r="N255" t="str">
        <f>IF(PC_NikeSales[[#This Row],[Discount_Verification]]="Valid","Include","Exclude")</f>
        <v>Exclude</v>
      </c>
      <c r="O255">
        <v>0</v>
      </c>
      <c r="P255" t="str">
        <f t="shared" si="31"/>
        <v>Insufficient Data</v>
      </c>
      <c r="Q255" t="str">
        <f t="shared" si="32"/>
        <v>Missing Information</v>
      </c>
      <c r="R255" t="str">
        <f>IF(PC_NikeSales[[#This Row],[Rev_Verify]]="Valid Revenue","Include","Exclude")</f>
        <v>Exclude</v>
      </c>
      <c r="S255" s="1">
        <v>45795</v>
      </c>
      <c r="T255" s="5">
        <f t="shared" si="33"/>
        <v>45795</v>
      </c>
      <c r="U255" s="1" t="str">
        <f t="shared" si="34"/>
        <v>Yes</v>
      </c>
      <c r="V255" t="s">
        <v>17</v>
      </c>
      <c r="W255" t="s">
        <v>18</v>
      </c>
      <c r="X255" t="str">
        <f t="shared" si="35"/>
        <v>Bengaluru</v>
      </c>
      <c r="Y255">
        <v>1516.72</v>
      </c>
      <c r="Z255" t="str">
        <f>IF(PC_NikeSales[[#This Row],[Profit]]&lt;0,"Loss Making Sales",IF(PC_NikeSales[[#This Row],[Profit]]=0,"No Recorded Profit",IF($Y253&gt;$P253,"Invalid Profit", "Valid Profit")))</f>
        <v>Valid Profit</v>
      </c>
      <c r="AA255" t="str">
        <f>IF(PC_NikeSales[[#This Row],[Profit_Status]]="Valid Profit","Include","Exclude")</f>
        <v>Include</v>
      </c>
    </row>
    <row r="256" spans="1:27">
      <c r="A256">
        <v>2254</v>
      </c>
      <c r="B256" t="s">
        <v>19</v>
      </c>
      <c r="C256" t="s">
        <v>41</v>
      </c>
      <c r="D256" t="s">
        <v>54</v>
      </c>
      <c r="E256" s="3" t="s">
        <v>16</v>
      </c>
      <c r="F256" t="str">
        <f t="shared" si="27"/>
        <v>Alphabet</v>
      </c>
      <c r="G256" t="str">
        <f t="shared" si="28"/>
        <v>M</v>
      </c>
      <c r="H256" t="str">
        <f t="shared" si="29"/>
        <v>Yes</v>
      </c>
      <c r="J256" t="str">
        <f>_xlfn.IFS(Units_Sold&lt;0,"Check Return/Refund",Units_Sold=" ",Invalid,Units_Sold=0,"Available",Units_Sold&gt;0,"Sold")</f>
        <v>Available</v>
      </c>
      <c r="L256">
        <v>0.89</v>
      </c>
      <c r="M256" t="str">
        <f t="shared" si="30"/>
        <v>Valid</v>
      </c>
      <c r="N256" t="str">
        <f>IF(PC_NikeSales[[#This Row],[Discount_Verification]]="Valid","Include","Exclude")</f>
        <v>Include</v>
      </c>
      <c r="O256">
        <v>0</v>
      </c>
      <c r="P256" t="str">
        <f t="shared" si="31"/>
        <v>Insufficient Data</v>
      </c>
      <c r="Q256" t="str">
        <f t="shared" si="32"/>
        <v>Missing Information</v>
      </c>
      <c r="R256" t="str">
        <f>IF(PC_NikeSales[[#This Row],[Rev_Verify]]="Valid Revenue","Include","Exclude")</f>
        <v>Exclude</v>
      </c>
      <c r="S256" s="1">
        <v>45771</v>
      </c>
      <c r="T256" s="5">
        <f t="shared" si="33"/>
        <v>45771</v>
      </c>
      <c r="U256" s="1" t="str">
        <f t="shared" si="34"/>
        <v>Yes</v>
      </c>
      <c r="V256" t="s">
        <v>17</v>
      </c>
      <c r="W256" t="s">
        <v>37</v>
      </c>
      <c r="X256" t="str">
        <f t="shared" si="35"/>
        <v>Hyderabad</v>
      </c>
      <c r="Y256">
        <v>1642</v>
      </c>
      <c r="Z256" t="str">
        <f>IF(PC_NikeSales[[#This Row],[Profit]]&lt;0,"Loss Making Sales",IF(PC_NikeSales[[#This Row],[Profit]]=0,"No Recorded Profit",IF($Y254&gt;$P254,"Invalid Profit", "Valid Profit")))</f>
        <v>Valid Profit</v>
      </c>
      <c r="AA256" t="str">
        <f>IF(PC_NikeSales[[#This Row],[Profit_Status]]="Valid Profit","Include","Exclude")</f>
        <v>Include</v>
      </c>
    </row>
    <row r="257" spans="1:27">
      <c r="A257">
        <v>2255</v>
      </c>
      <c r="B257" t="s">
        <v>13</v>
      </c>
      <c r="C257" t="s">
        <v>41</v>
      </c>
      <c r="D257" t="s">
        <v>54</v>
      </c>
      <c r="E257" s="3" t="s">
        <v>32</v>
      </c>
      <c r="F257" t="str">
        <f t="shared" si="27"/>
        <v>Alphabet</v>
      </c>
      <c r="G257" t="str">
        <f t="shared" si="28"/>
        <v>XL</v>
      </c>
      <c r="H257" t="str">
        <f t="shared" si="29"/>
        <v>Yes</v>
      </c>
      <c r="J257" t="str">
        <f>_xlfn.IFS(Units_Sold&lt;0,"Check Return/Refund",Units_Sold=" ",Invalid,Units_Sold=0,"Available",Units_Sold&gt;0,"Sold")</f>
        <v>Available</v>
      </c>
      <c r="K257">
        <v>2222.5500000000002</v>
      </c>
      <c r="L257">
        <v>0.84</v>
      </c>
      <c r="M257" t="str">
        <f t="shared" si="30"/>
        <v>Valid</v>
      </c>
      <c r="N257" t="str">
        <f>IF(PC_NikeSales[[#This Row],[Discount_Verification]]="Valid","Include","Exclude")</f>
        <v>Include</v>
      </c>
      <c r="O257">
        <v>0</v>
      </c>
      <c r="P257" t="str">
        <f t="shared" si="31"/>
        <v>Insufficient Data</v>
      </c>
      <c r="Q257" t="str">
        <f t="shared" si="32"/>
        <v>Missing Information</v>
      </c>
      <c r="R257" t="str">
        <f>IF(PC_NikeSales[[#This Row],[Rev_Verify]]="Valid Revenue","Include","Exclude")</f>
        <v>Exclude</v>
      </c>
      <c r="S257" s="1">
        <v>45753</v>
      </c>
      <c r="T257" s="5">
        <f t="shared" si="33"/>
        <v>45753</v>
      </c>
      <c r="U257" s="1" t="str">
        <f t="shared" si="34"/>
        <v>Yes</v>
      </c>
      <c r="V257" t="s">
        <v>22</v>
      </c>
      <c r="W257" t="s">
        <v>25</v>
      </c>
      <c r="X257" t="str">
        <f t="shared" si="35"/>
        <v>Mumbai</v>
      </c>
      <c r="Y257">
        <v>586.55999999999995</v>
      </c>
      <c r="Z257" t="str">
        <f>IF(PC_NikeSales[[#This Row],[Profit]]&lt;0,"Loss Making Sales",IF(PC_NikeSales[[#This Row],[Profit]]=0,"No Recorded Profit",IF($Y255&gt;$P255,"Invalid Profit", "Valid Profit")))</f>
        <v>Valid Profit</v>
      </c>
      <c r="AA257" t="str">
        <f>IF(PC_NikeSales[[#This Row],[Profit_Status]]="Valid Profit","Include","Exclude")</f>
        <v>Include</v>
      </c>
    </row>
    <row r="258" spans="1:27">
      <c r="A258">
        <v>2256</v>
      </c>
      <c r="B258" t="s">
        <v>35</v>
      </c>
      <c r="C258" t="s">
        <v>20</v>
      </c>
      <c r="D258" t="s">
        <v>50</v>
      </c>
      <c r="F258" t="str">
        <f t="shared" ref="F258:F321" si="36">_xlfn.IFS(ISBLANK(Size),"Missing",ISNUMBER(Size),"Number",ISTEXT(Size),"Alphabet")</f>
        <v>Missing</v>
      </c>
      <c r="G258" t="str">
        <f t="shared" ref="G258:G321" si="37">IF(Size_Type ="Missing","Unknown",TRIM(Size))</f>
        <v>Unknown</v>
      </c>
      <c r="H258" t="str">
        <f t="shared" ref="H258:H321" si="38">IF(Size_Verification="Unknown","No","Yes")</f>
        <v>No</v>
      </c>
      <c r="J258" t="str">
        <f>_xlfn.IFS(Units_Sold&lt;0,"Check Return/Refund",Units_Sold=" ",Invalid,Units_Sold=0,"Available",Units_Sold&gt;0,"Sold")</f>
        <v>Available</v>
      </c>
      <c r="M258" t="str">
        <f t="shared" ref="M258:M321" si="39">IF(OR(Discount_Applied="",Discount_Applied&gt;1,Discount_Applied&lt;0),"Invalid","Valid")</f>
        <v>Invalid</v>
      </c>
      <c r="N258" t="str">
        <f>IF(PC_NikeSales[[#This Row],[Discount_Verification]]="Valid","Include","Exclude")</f>
        <v>Exclude</v>
      </c>
      <c r="O258">
        <v>0</v>
      </c>
      <c r="P258" t="str">
        <f t="shared" ref="P258:P321" si="40">IF(AND(Units_Sold&lt;&gt;"",MRP&lt;&gt;"",Discount_Applied&lt;1),Units_Sold*MRP*(1-Discount_Applied),"Insufficient Data")</f>
        <v>Insufficient Data</v>
      </c>
      <c r="Q258" t="str">
        <f t="shared" ref="Q258:Q321" si="41">_xlfn.IFS(Rev_Recalc="Insufficient Data","Missing Information",Rev_Recalc&lt;0,"Negative Revenue",Rev_Recalc=0,"No Recorded Revenue",Rev_Recalc&gt;0,"Valid Revenue")</f>
        <v>Missing Information</v>
      </c>
      <c r="R258" t="str">
        <f>IF(PC_NikeSales[[#This Row],[Rev_Verify]]="Valid Revenue","Include","Exclude")</f>
        <v>Exclude</v>
      </c>
      <c r="S258" s="1">
        <v>45746</v>
      </c>
      <c r="T258" s="5">
        <f t="shared" ref="T258:T321" si="42">IF(ISBLANK(Order_Date),"Missing Date",Order_Date)</f>
        <v>45746</v>
      </c>
      <c r="U258" s="1" t="str">
        <f t="shared" ref="U258:U321" si="43">IF(ISBLANK(Order_Date),"No","Yes")</f>
        <v>Yes</v>
      </c>
      <c r="V258" t="s">
        <v>17</v>
      </c>
      <c r="W258" t="s">
        <v>37</v>
      </c>
      <c r="X258" t="str">
        <f t="shared" ref="X258:X321" si="44">PROPER(Region)</f>
        <v>Hyderabad</v>
      </c>
      <c r="Y258">
        <v>3175.83</v>
      </c>
      <c r="Z258" t="str">
        <f>IF(PC_NikeSales[[#This Row],[Profit]]&lt;0,"Loss Making Sales",IF(PC_NikeSales[[#This Row],[Profit]]=0,"No Recorded Profit",IF($Y256&gt;$P256,"Invalid Profit", "Valid Profit")))</f>
        <v>Valid Profit</v>
      </c>
      <c r="AA258" t="str">
        <f>IF(PC_NikeSales[[#This Row],[Profit_Status]]="Valid Profit","Include","Exclude")</f>
        <v>Include</v>
      </c>
    </row>
    <row r="259" spans="1:27">
      <c r="A259">
        <v>2257</v>
      </c>
      <c r="B259" t="s">
        <v>35</v>
      </c>
      <c r="C259" t="s">
        <v>41</v>
      </c>
      <c r="D259" t="s">
        <v>47</v>
      </c>
      <c r="E259" s="3" t="s">
        <v>32</v>
      </c>
      <c r="F259" t="str">
        <f t="shared" si="36"/>
        <v>Alphabet</v>
      </c>
      <c r="G259" t="str">
        <f t="shared" si="37"/>
        <v>XL</v>
      </c>
      <c r="H259" t="str">
        <f t="shared" si="38"/>
        <v>Yes</v>
      </c>
      <c r="I259">
        <v>1</v>
      </c>
      <c r="J259" t="str">
        <f>_xlfn.IFS(Units_Sold&lt;0,"Check Return/Refund",Units_Sold=" ",Invalid,Units_Sold=0,"Available",Units_Sold&gt;0,"Sold")</f>
        <v>Sold</v>
      </c>
      <c r="M259" t="str">
        <f t="shared" si="39"/>
        <v>Invalid</v>
      </c>
      <c r="N259" t="str">
        <f>IF(PC_NikeSales[[#This Row],[Discount_Verification]]="Valid","Include","Exclude")</f>
        <v>Exclude</v>
      </c>
      <c r="O259">
        <v>0</v>
      </c>
      <c r="P259" t="str">
        <f t="shared" si="40"/>
        <v>Insufficient Data</v>
      </c>
      <c r="Q259" t="str">
        <f t="shared" si="41"/>
        <v>Missing Information</v>
      </c>
      <c r="R259" t="str">
        <f>IF(PC_NikeSales[[#This Row],[Rev_Verify]]="Valid Revenue","Include","Exclude")</f>
        <v>Exclude</v>
      </c>
      <c r="S259" s="1">
        <v>45697</v>
      </c>
      <c r="T259" s="5">
        <f t="shared" si="42"/>
        <v>45697</v>
      </c>
      <c r="U259" s="1" t="str">
        <f t="shared" si="43"/>
        <v>Yes</v>
      </c>
      <c r="V259" t="s">
        <v>17</v>
      </c>
      <c r="W259" t="s">
        <v>25</v>
      </c>
      <c r="X259" t="str">
        <f t="shared" si="44"/>
        <v>Mumbai</v>
      </c>
      <c r="Y259">
        <v>-365.42</v>
      </c>
      <c r="Z259" t="str">
        <f>IF(PC_NikeSales[[#This Row],[Profit]]&lt;0,"Loss Making Sales",IF(PC_NikeSales[[#This Row],[Profit]]=0,"No Recorded Profit",IF(PC_NikeSales[[#This Row],[Profit]]&gt;PC_NikeSales[Rev_Recalc],"Invalid Profit", "Valid Profit")))</f>
        <v>Loss Making Sales</v>
      </c>
      <c r="AA259" t="str">
        <f>IF(PC_NikeSales[[#This Row],[Profit_Status]]="Valid Profit","Include","Exclude")</f>
        <v>Exclude</v>
      </c>
    </row>
    <row r="260" spans="1:27">
      <c r="A260">
        <v>2258</v>
      </c>
      <c r="B260" t="s">
        <v>19</v>
      </c>
      <c r="C260" t="s">
        <v>26</v>
      </c>
      <c r="D260" t="s">
        <v>52</v>
      </c>
      <c r="E260" s="3" t="s">
        <v>28</v>
      </c>
      <c r="F260" t="str">
        <f t="shared" si="36"/>
        <v>Alphabet</v>
      </c>
      <c r="G260" t="str">
        <f t="shared" si="37"/>
        <v>L</v>
      </c>
      <c r="H260" t="str">
        <f t="shared" si="38"/>
        <v>Yes</v>
      </c>
      <c r="J260" t="str">
        <f>_xlfn.IFS(Units_Sold&lt;0,"Check Return/Refund",Units_Sold=" ",Invalid,Units_Sold=0,"Available",Units_Sold&gt;0,"Sold")</f>
        <v>Available</v>
      </c>
      <c r="L260">
        <v>0.39</v>
      </c>
      <c r="M260" t="str">
        <f t="shared" si="39"/>
        <v>Valid</v>
      </c>
      <c r="N260" t="str">
        <f>IF(PC_NikeSales[[#This Row],[Discount_Verification]]="Valid","Include","Exclude")</f>
        <v>Include</v>
      </c>
      <c r="O260">
        <v>0</v>
      </c>
      <c r="P260" t="str">
        <f t="shared" si="40"/>
        <v>Insufficient Data</v>
      </c>
      <c r="Q260" t="str">
        <f t="shared" si="41"/>
        <v>Missing Information</v>
      </c>
      <c r="R260" t="str">
        <f>IF(PC_NikeSales[[#This Row],[Rev_Verify]]="Valid Revenue","Include","Exclude")</f>
        <v>Exclude</v>
      </c>
      <c r="S260" s="1">
        <v>45251</v>
      </c>
      <c r="T260" s="5">
        <f t="shared" si="42"/>
        <v>45251</v>
      </c>
      <c r="U260" s="1" t="str">
        <f t="shared" si="43"/>
        <v>Yes</v>
      </c>
      <c r="V260" t="s">
        <v>17</v>
      </c>
      <c r="W260" t="s">
        <v>25</v>
      </c>
      <c r="X260" t="str">
        <f t="shared" si="44"/>
        <v>Mumbai</v>
      </c>
      <c r="Y260">
        <v>2824.7</v>
      </c>
      <c r="Z260" t="str">
        <f>IF(PC_NikeSales[[#This Row],[Profit]]&lt;0,"Loss Making Sales",IF(PC_NikeSales[[#This Row],[Profit]]=0,"No Recorded Profit",IF($Y258&gt;$P258,"Invalid Profit", "Valid Profit")))</f>
        <v>Valid Profit</v>
      </c>
      <c r="AA260" t="str">
        <f>IF(PC_NikeSales[[#This Row],[Profit_Status]]="Valid Profit","Include","Exclude")</f>
        <v>Include</v>
      </c>
    </row>
    <row r="261" spans="1:27">
      <c r="A261">
        <v>2259</v>
      </c>
      <c r="B261" t="s">
        <v>19</v>
      </c>
      <c r="C261" t="s">
        <v>20</v>
      </c>
      <c r="D261" t="s">
        <v>38</v>
      </c>
      <c r="E261" s="3" t="s">
        <v>16</v>
      </c>
      <c r="F261" t="str">
        <f t="shared" si="36"/>
        <v>Alphabet</v>
      </c>
      <c r="G261" t="str">
        <f t="shared" si="37"/>
        <v>M</v>
      </c>
      <c r="H261" t="str">
        <f t="shared" si="38"/>
        <v>Yes</v>
      </c>
      <c r="J261" t="str">
        <f>_xlfn.IFS(Units_Sold&lt;0,"Check Return/Refund",Units_Sold=" ",Invalid,Units_Sold=0,"Available",Units_Sold&gt;0,"Sold")</f>
        <v>Available</v>
      </c>
      <c r="M261" t="str">
        <f t="shared" si="39"/>
        <v>Invalid</v>
      </c>
      <c r="N261" t="str">
        <f>IF(PC_NikeSales[[#This Row],[Discount_Verification]]="Valid","Include","Exclude")</f>
        <v>Exclude</v>
      </c>
      <c r="O261">
        <v>0</v>
      </c>
      <c r="P261" t="str">
        <f t="shared" si="40"/>
        <v>Insufficient Data</v>
      </c>
      <c r="Q261" t="str">
        <f t="shared" si="41"/>
        <v>Missing Information</v>
      </c>
      <c r="R261" t="str">
        <f>IF(PC_NikeSales[[#This Row],[Rev_Verify]]="Valid Revenue","Include","Exclude")</f>
        <v>Exclude</v>
      </c>
      <c r="S261" s="1">
        <v>45585</v>
      </c>
      <c r="T261" s="5">
        <f t="shared" si="42"/>
        <v>45585</v>
      </c>
      <c r="U261" s="1" t="str">
        <f t="shared" si="43"/>
        <v>Yes</v>
      </c>
      <c r="V261" t="s">
        <v>22</v>
      </c>
      <c r="W261" t="s">
        <v>33</v>
      </c>
      <c r="X261" t="str">
        <f t="shared" si="44"/>
        <v>Delhi</v>
      </c>
      <c r="Y261">
        <v>2323.89</v>
      </c>
      <c r="Z261" t="str">
        <f>IF(PC_NikeSales[[#This Row],[Profit]]&lt;0,"Loss Making Sales",IF(PC_NikeSales[[#This Row],[Profit]]=0,"No Recorded Profit",IF($Y259&gt;$P259,"Invalid Profit", "Valid Profit")))</f>
        <v>Valid Profit</v>
      </c>
      <c r="AA261" t="str">
        <f>IF(PC_NikeSales[[#This Row],[Profit_Status]]="Valid Profit","Include","Exclude")</f>
        <v>Include</v>
      </c>
    </row>
    <row r="262" spans="1:27">
      <c r="A262">
        <v>2260</v>
      </c>
      <c r="B262" t="s">
        <v>19</v>
      </c>
      <c r="C262" t="s">
        <v>26</v>
      </c>
      <c r="D262" t="s">
        <v>52</v>
      </c>
      <c r="E262" s="3" t="s">
        <v>16</v>
      </c>
      <c r="F262" t="str">
        <f t="shared" si="36"/>
        <v>Alphabet</v>
      </c>
      <c r="G262" t="str">
        <f t="shared" si="37"/>
        <v>M</v>
      </c>
      <c r="H262" t="str">
        <f t="shared" si="38"/>
        <v>Yes</v>
      </c>
      <c r="I262">
        <v>2</v>
      </c>
      <c r="J262" t="str">
        <f>_xlfn.IFS(Units_Sold&lt;0,"Check Return/Refund",Units_Sold=" ",Invalid,Units_Sold=0,"Available",Units_Sold&gt;0,"Sold")</f>
        <v>Sold</v>
      </c>
      <c r="M262" t="str">
        <f t="shared" si="39"/>
        <v>Invalid</v>
      </c>
      <c r="N262" t="str">
        <f>IF(PC_NikeSales[[#This Row],[Discount_Verification]]="Valid","Include","Exclude")</f>
        <v>Exclude</v>
      </c>
      <c r="O262">
        <v>0</v>
      </c>
      <c r="P262" t="str">
        <f t="shared" si="40"/>
        <v>Insufficient Data</v>
      </c>
      <c r="Q262" t="str">
        <f t="shared" si="41"/>
        <v>Missing Information</v>
      </c>
      <c r="R262" t="str">
        <f>IF(PC_NikeSales[[#This Row],[Rev_Verify]]="Valid Revenue","Include","Exclude")</f>
        <v>Exclude</v>
      </c>
      <c r="S262" s="1">
        <v>45638</v>
      </c>
      <c r="T262" s="5">
        <f t="shared" si="42"/>
        <v>45638</v>
      </c>
      <c r="U262" s="1" t="str">
        <f t="shared" si="43"/>
        <v>Yes</v>
      </c>
      <c r="V262" t="s">
        <v>22</v>
      </c>
      <c r="W262" t="s">
        <v>29</v>
      </c>
      <c r="X262" t="str">
        <f t="shared" si="44"/>
        <v>Pune</v>
      </c>
      <c r="Y262">
        <v>-352.18</v>
      </c>
      <c r="Z262" t="str">
        <f>IF(PC_NikeSales[[#This Row],[Profit]]&lt;0,"Loss Making Sales",IF(PC_NikeSales[[#This Row],[Profit]]=0,"No Recorded Profit",IF(PC_NikeSales[[#This Row],[Profit]]&gt;PC_NikeSales[Rev_Recalc],"Invalid Profit", "Valid Profit")))</f>
        <v>Loss Making Sales</v>
      </c>
      <c r="AA262" t="str">
        <f>IF(PC_NikeSales[[#This Row],[Profit_Status]]="Valid Profit","Include","Exclude")</f>
        <v>Exclude</v>
      </c>
    </row>
    <row r="263" spans="1:27">
      <c r="A263">
        <v>2261</v>
      </c>
      <c r="B263" t="s">
        <v>19</v>
      </c>
      <c r="C263" t="s">
        <v>14</v>
      </c>
      <c r="D263" t="s">
        <v>49</v>
      </c>
      <c r="F263" t="str">
        <f t="shared" si="36"/>
        <v>Missing</v>
      </c>
      <c r="G263" t="str">
        <f t="shared" si="37"/>
        <v>Unknown</v>
      </c>
      <c r="H263" t="str">
        <f t="shared" si="38"/>
        <v>No</v>
      </c>
      <c r="J263" t="str">
        <f>_xlfn.IFS(Units_Sold&lt;0,"Check Return/Refund",Units_Sold=" ",Invalid,Units_Sold=0,"Available",Units_Sold&gt;0,"Sold")</f>
        <v>Available</v>
      </c>
      <c r="K263">
        <v>2503.6</v>
      </c>
      <c r="L263">
        <v>0.54</v>
      </c>
      <c r="M263" t="str">
        <f t="shared" si="39"/>
        <v>Valid</v>
      </c>
      <c r="N263" t="str">
        <f>IF(PC_NikeSales[[#This Row],[Discount_Verification]]="Valid","Include","Exclude")</f>
        <v>Include</v>
      </c>
      <c r="O263">
        <v>0</v>
      </c>
      <c r="P263" t="str">
        <f t="shared" si="40"/>
        <v>Insufficient Data</v>
      </c>
      <c r="Q263" t="str">
        <f t="shared" si="41"/>
        <v>Missing Information</v>
      </c>
      <c r="R263" t="str">
        <f>IF(PC_NikeSales[[#This Row],[Rev_Verify]]="Valid Revenue","Include","Exclude")</f>
        <v>Exclude</v>
      </c>
      <c r="S263" s="1">
        <v>45569</v>
      </c>
      <c r="T263" s="5">
        <f t="shared" si="42"/>
        <v>45569</v>
      </c>
      <c r="U263" s="1" t="str">
        <f t="shared" si="43"/>
        <v>Yes</v>
      </c>
      <c r="V263" t="s">
        <v>22</v>
      </c>
      <c r="W263" t="s">
        <v>29</v>
      </c>
      <c r="X263" t="str">
        <f t="shared" si="44"/>
        <v>Pune</v>
      </c>
      <c r="Y263">
        <v>1574.74</v>
      </c>
      <c r="Z263" t="str">
        <f>IF(PC_NikeSales[[#This Row],[Profit]]&lt;0,"Loss Making Sales",IF(PC_NikeSales[[#This Row],[Profit]]=0,"No Recorded Profit",IF($Y261&gt;$P261,"Invalid Profit", "Valid Profit")))</f>
        <v>Valid Profit</v>
      </c>
      <c r="AA263" t="str">
        <f>IF(PC_NikeSales[[#This Row],[Profit_Status]]="Valid Profit","Include","Exclude")</f>
        <v>Include</v>
      </c>
    </row>
    <row r="264" spans="1:27">
      <c r="A264">
        <v>2262</v>
      </c>
      <c r="B264" t="s">
        <v>19</v>
      </c>
      <c r="C264" t="s">
        <v>30</v>
      </c>
      <c r="D264" t="s">
        <v>51</v>
      </c>
      <c r="E264" s="3" t="s">
        <v>28</v>
      </c>
      <c r="F264" t="str">
        <f t="shared" si="36"/>
        <v>Alphabet</v>
      </c>
      <c r="G264" t="str">
        <f t="shared" si="37"/>
        <v>L</v>
      </c>
      <c r="H264" t="str">
        <f t="shared" si="38"/>
        <v>Yes</v>
      </c>
      <c r="I264">
        <v>0</v>
      </c>
      <c r="J264" t="str">
        <f>_xlfn.IFS(Units_Sold&lt;0,"Check Return/Refund",Units_Sold=" ",Invalid,Units_Sold=0,"Available",Units_Sold&gt;0,"Sold")</f>
        <v>Available</v>
      </c>
      <c r="M264" t="str">
        <f t="shared" si="39"/>
        <v>Invalid</v>
      </c>
      <c r="N264" t="str">
        <f>IF(PC_NikeSales[[#This Row],[Discount_Verification]]="Valid","Include","Exclude")</f>
        <v>Exclude</v>
      </c>
      <c r="O264">
        <v>0</v>
      </c>
      <c r="P264" t="str">
        <f t="shared" si="40"/>
        <v>Insufficient Data</v>
      </c>
      <c r="Q264" t="str">
        <f t="shared" si="41"/>
        <v>Missing Information</v>
      </c>
      <c r="R264" t="str">
        <f>IF(PC_NikeSales[[#This Row],[Rev_Verify]]="Valid Revenue","Include","Exclude")</f>
        <v>Exclude</v>
      </c>
      <c r="S264" s="1">
        <v>45550</v>
      </c>
      <c r="T264" s="5">
        <f t="shared" si="42"/>
        <v>45550</v>
      </c>
      <c r="U264" s="1" t="str">
        <f t="shared" si="43"/>
        <v>Yes</v>
      </c>
      <c r="V264" t="s">
        <v>22</v>
      </c>
      <c r="W264" t="s">
        <v>29</v>
      </c>
      <c r="X264" t="str">
        <f t="shared" si="44"/>
        <v>Pune</v>
      </c>
      <c r="Y264">
        <v>3146.93</v>
      </c>
      <c r="Z264" t="str">
        <f>IF(PC_NikeSales[[#This Row],[Profit]]&lt;0,"Loss Making Sales",IF(PC_NikeSales[[#This Row],[Profit]]=0,"No Recorded Profit",IF($Y262&gt;$P262,"Invalid Profit", "Valid Profit")))</f>
        <v>Valid Profit</v>
      </c>
      <c r="AA264" t="str">
        <f>IF(PC_NikeSales[[#This Row],[Profit_Status]]="Valid Profit","Include","Exclude")</f>
        <v>Include</v>
      </c>
    </row>
    <row r="265" spans="1:27">
      <c r="A265">
        <v>2263</v>
      </c>
      <c r="B265" t="s">
        <v>19</v>
      </c>
      <c r="C265" t="s">
        <v>20</v>
      </c>
      <c r="D265" t="s">
        <v>24</v>
      </c>
      <c r="E265" s="3" t="s">
        <v>16</v>
      </c>
      <c r="F265" t="str">
        <f t="shared" si="36"/>
        <v>Alphabet</v>
      </c>
      <c r="G265" t="str">
        <f t="shared" si="37"/>
        <v>M</v>
      </c>
      <c r="H265" t="str">
        <f t="shared" si="38"/>
        <v>Yes</v>
      </c>
      <c r="I265">
        <v>0</v>
      </c>
      <c r="J265" t="str">
        <f>_xlfn.IFS(Units_Sold&lt;0,"Check Return/Refund",Units_Sold=" ",Invalid,Units_Sold=0,"Available",Units_Sold&gt;0,"Sold")</f>
        <v>Available</v>
      </c>
      <c r="K265">
        <v>5172.1400000000003</v>
      </c>
      <c r="M265" t="str">
        <f t="shared" si="39"/>
        <v>Invalid</v>
      </c>
      <c r="N265" t="str">
        <f>IF(PC_NikeSales[[#This Row],[Discount_Verification]]="Valid","Include","Exclude")</f>
        <v>Exclude</v>
      </c>
      <c r="O265">
        <v>0</v>
      </c>
      <c r="P265">
        <f t="shared" si="40"/>
        <v>0</v>
      </c>
      <c r="Q265" t="str">
        <f t="shared" si="41"/>
        <v>No Recorded Revenue</v>
      </c>
      <c r="R265" t="str">
        <f>IF(PC_NikeSales[[#This Row],[Rev_Verify]]="Valid Revenue","Include","Exclude")</f>
        <v>Exclude</v>
      </c>
      <c r="S265" s="1">
        <v>45573</v>
      </c>
      <c r="T265" s="5">
        <f t="shared" si="42"/>
        <v>45573</v>
      </c>
      <c r="U265" s="1" t="str">
        <f t="shared" si="43"/>
        <v>Yes</v>
      </c>
      <c r="V265" t="s">
        <v>17</v>
      </c>
      <c r="W265" t="s">
        <v>43</v>
      </c>
      <c r="X265" t="str">
        <f t="shared" si="44"/>
        <v>Kolkata</v>
      </c>
      <c r="Y265">
        <v>2510.5500000000002</v>
      </c>
      <c r="Z265" t="str">
        <f>IF(PC_NikeSales[[#This Row],[Profit]]&lt;0,"Loss Making Sales",IF(PC_NikeSales[[#This Row],[Profit]]=0,"No Recorded Profit",IF(PC_NikeSales[[#This Row],[Profit]]&gt;PC_NikeSales[Rev_Recalc],"Invalid Profit", "Valid Profit")))</f>
        <v>Invalid Profit</v>
      </c>
      <c r="AA265" t="str">
        <f>IF(PC_NikeSales[[#This Row],[Profit_Status]]="Valid Profit","Include","Exclude")</f>
        <v>Exclude</v>
      </c>
    </row>
    <row r="266" spans="1:27">
      <c r="A266">
        <v>2264</v>
      </c>
      <c r="B266" t="s">
        <v>35</v>
      </c>
      <c r="C266" t="s">
        <v>14</v>
      </c>
      <c r="D266" t="s">
        <v>49</v>
      </c>
      <c r="F266" t="str">
        <f t="shared" si="36"/>
        <v>Missing</v>
      </c>
      <c r="G266" t="str">
        <f t="shared" si="37"/>
        <v>Unknown</v>
      </c>
      <c r="H266" t="str">
        <f t="shared" si="38"/>
        <v>No</v>
      </c>
      <c r="I266">
        <v>4</v>
      </c>
      <c r="J266" t="str">
        <f>_xlfn.IFS(Units_Sold&lt;0,"Check Return/Refund",Units_Sold=" ",Invalid,Units_Sold=0,"Available",Units_Sold&gt;0,"Sold")</f>
        <v>Sold</v>
      </c>
      <c r="K266">
        <v>5622.32</v>
      </c>
      <c r="L266">
        <v>1.08</v>
      </c>
      <c r="M266" t="str">
        <f t="shared" si="39"/>
        <v>Invalid</v>
      </c>
      <c r="N266" t="str">
        <f>IF(PC_NikeSales[[#This Row],[Discount_Verification]]="Valid","Include","Exclude")</f>
        <v>Exclude</v>
      </c>
      <c r="O266">
        <v>-1799.14</v>
      </c>
      <c r="P266" t="str">
        <f t="shared" si="40"/>
        <v>Insufficient Data</v>
      </c>
      <c r="Q266" t="str">
        <f t="shared" si="41"/>
        <v>Missing Information</v>
      </c>
      <c r="R266" t="str">
        <f>IF(PC_NikeSales[[#This Row],[Rev_Verify]]="Valid Revenue","Include","Exclude")</f>
        <v>Exclude</v>
      </c>
      <c r="S266" s="1">
        <v>45404</v>
      </c>
      <c r="T266" s="5">
        <f t="shared" si="42"/>
        <v>45404</v>
      </c>
      <c r="U266" s="1" t="str">
        <f t="shared" si="43"/>
        <v>Yes</v>
      </c>
      <c r="V266" t="s">
        <v>22</v>
      </c>
      <c r="W266" t="s">
        <v>18</v>
      </c>
      <c r="X266" t="str">
        <f t="shared" si="44"/>
        <v>Bengaluru</v>
      </c>
      <c r="Y266">
        <v>1248.25</v>
      </c>
      <c r="Z266" t="str">
        <f>IF(PC_NikeSales[[#This Row],[Profit]]&lt;0,"Loss Making Sales",IF(PC_NikeSales[[#This Row],[Profit]]=0,"No Recorded Profit",IF($Y264&gt;$P264,"Invalid Profit", "Valid Profit")))</f>
        <v>Valid Profit</v>
      </c>
      <c r="AA266" t="str">
        <f>IF(PC_NikeSales[[#This Row],[Profit_Status]]="Valid Profit","Include","Exclude")</f>
        <v>Include</v>
      </c>
    </row>
    <row r="267" spans="1:27">
      <c r="A267">
        <v>2265</v>
      </c>
      <c r="B267" t="s">
        <v>19</v>
      </c>
      <c r="C267" t="s">
        <v>20</v>
      </c>
      <c r="D267" t="s">
        <v>24</v>
      </c>
      <c r="E267" s="3">
        <v>7</v>
      </c>
      <c r="F267" t="str">
        <f t="shared" si="36"/>
        <v>Number</v>
      </c>
      <c r="G267" t="str">
        <f t="shared" si="37"/>
        <v>7</v>
      </c>
      <c r="H267" t="str">
        <f t="shared" si="38"/>
        <v>Yes</v>
      </c>
      <c r="J267" t="str">
        <f>_xlfn.IFS(Units_Sold&lt;0,"Check Return/Refund",Units_Sold=" ",Invalid,Units_Sold=0,"Available",Units_Sold&gt;0,"Sold")</f>
        <v>Available</v>
      </c>
      <c r="K267">
        <v>2422.9699999999998</v>
      </c>
      <c r="M267" t="str">
        <f t="shared" si="39"/>
        <v>Invalid</v>
      </c>
      <c r="N267" t="str">
        <f>IF(PC_NikeSales[[#This Row],[Discount_Verification]]="Valid","Include","Exclude")</f>
        <v>Exclude</v>
      </c>
      <c r="O267">
        <v>0</v>
      </c>
      <c r="P267" t="str">
        <f t="shared" si="40"/>
        <v>Insufficient Data</v>
      </c>
      <c r="Q267" t="str">
        <f t="shared" si="41"/>
        <v>Missing Information</v>
      </c>
      <c r="R267" t="str">
        <f>IF(PC_NikeSales[[#This Row],[Rev_Verify]]="Valid Revenue","Include","Exclude")</f>
        <v>Exclude</v>
      </c>
      <c r="S267" s="1">
        <v>45619</v>
      </c>
      <c r="T267" s="5">
        <f t="shared" si="42"/>
        <v>45619</v>
      </c>
      <c r="U267" s="1" t="str">
        <f t="shared" si="43"/>
        <v>Yes</v>
      </c>
      <c r="V267" t="s">
        <v>22</v>
      </c>
      <c r="W267" t="s">
        <v>33</v>
      </c>
      <c r="X267" t="str">
        <f t="shared" si="44"/>
        <v>Delhi</v>
      </c>
      <c r="Y267">
        <v>-67.739999999999995</v>
      </c>
      <c r="Z267" t="str">
        <f>IF(PC_NikeSales[[#This Row],[Profit]]&lt;0,"Loss Making Sales",IF(PC_NikeSales[[#This Row],[Profit]]=0,"No Recorded Profit",IF(PC_NikeSales[[#This Row],[Profit]]&gt;PC_NikeSales[Rev_Recalc],"Invalid Profit", "Valid Profit")))</f>
        <v>Loss Making Sales</v>
      </c>
      <c r="AA267" t="str">
        <f>IF(PC_NikeSales[[#This Row],[Profit_Status]]="Valid Profit","Include","Exclude")</f>
        <v>Exclude</v>
      </c>
    </row>
    <row r="268" spans="1:27">
      <c r="A268">
        <v>2266</v>
      </c>
      <c r="B268" t="s">
        <v>19</v>
      </c>
      <c r="C268" t="s">
        <v>41</v>
      </c>
      <c r="D268" t="s">
        <v>54</v>
      </c>
      <c r="E268" s="3" t="s">
        <v>28</v>
      </c>
      <c r="F268" t="str">
        <f t="shared" si="36"/>
        <v>Alphabet</v>
      </c>
      <c r="G268" t="str">
        <f t="shared" si="37"/>
        <v>L</v>
      </c>
      <c r="H268" t="str">
        <f t="shared" si="38"/>
        <v>Yes</v>
      </c>
      <c r="J268" t="str">
        <f>_xlfn.IFS(Units_Sold&lt;0,"Check Return/Refund",Units_Sold=" ",Invalid,Units_Sold=0,"Available",Units_Sold&gt;0,"Sold")</f>
        <v>Available</v>
      </c>
      <c r="M268" t="str">
        <f t="shared" si="39"/>
        <v>Invalid</v>
      </c>
      <c r="N268" t="str">
        <f>IF(PC_NikeSales[[#This Row],[Discount_Verification]]="Valid","Include","Exclude")</f>
        <v>Exclude</v>
      </c>
      <c r="O268">
        <v>0</v>
      </c>
      <c r="P268" t="str">
        <f t="shared" si="40"/>
        <v>Insufficient Data</v>
      </c>
      <c r="Q268" t="str">
        <f t="shared" si="41"/>
        <v>Missing Information</v>
      </c>
      <c r="R268" t="str">
        <f>IF(PC_NikeSales[[#This Row],[Rev_Verify]]="Valid Revenue","Include","Exclude")</f>
        <v>Exclude</v>
      </c>
      <c r="S268" s="1">
        <v>45857</v>
      </c>
      <c r="T268" s="5">
        <f t="shared" si="42"/>
        <v>45857</v>
      </c>
      <c r="U268" s="1" t="str">
        <f t="shared" si="43"/>
        <v>Yes</v>
      </c>
      <c r="V268" t="s">
        <v>22</v>
      </c>
      <c r="W268" t="s">
        <v>43</v>
      </c>
      <c r="X268" t="str">
        <f t="shared" si="44"/>
        <v>Kolkata</v>
      </c>
      <c r="Y268">
        <v>3475.59</v>
      </c>
      <c r="Z268" t="str">
        <f>IF(PC_NikeSales[[#This Row],[Profit]]&lt;0,"Loss Making Sales",IF(PC_NikeSales[[#This Row],[Profit]]=0,"No Recorded Profit",IF($Y266&gt;$P266,"Invalid Profit", "Valid Profit")))</f>
        <v>Valid Profit</v>
      </c>
      <c r="AA268" t="str">
        <f>IF(PC_NikeSales[[#This Row],[Profit_Status]]="Valid Profit","Include","Exclude")</f>
        <v>Include</v>
      </c>
    </row>
    <row r="269" spans="1:27">
      <c r="A269">
        <v>2267</v>
      </c>
      <c r="B269" t="s">
        <v>19</v>
      </c>
      <c r="C269" t="s">
        <v>30</v>
      </c>
      <c r="D269" t="s">
        <v>45</v>
      </c>
      <c r="E269" s="3" t="s">
        <v>16</v>
      </c>
      <c r="F269" t="str">
        <f t="shared" si="36"/>
        <v>Alphabet</v>
      </c>
      <c r="G269" t="str">
        <f t="shared" si="37"/>
        <v>M</v>
      </c>
      <c r="H269" t="str">
        <f t="shared" si="38"/>
        <v>Yes</v>
      </c>
      <c r="I269">
        <v>-1</v>
      </c>
      <c r="J269" t="str">
        <f>_xlfn.IFS(Units_Sold&lt;0,"Check Return/Refund",Units_Sold=" ",Invalid,Units_Sold=0,"Available",Units_Sold&gt;0,"Sold")</f>
        <v>Check Return/Refund</v>
      </c>
      <c r="K269">
        <v>3075.72</v>
      </c>
      <c r="M269" t="str">
        <f t="shared" si="39"/>
        <v>Invalid</v>
      </c>
      <c r="N269" t="str">
        <f>IF(PC_NikeSales[[#This Row],[Discount_Verification]]="Valid","Include","Exclude")</f>
        <v>Exclude</v>
      </c>
      <c r="O269">
        <v>0</v>
      </c>
      <c r="P269">
        <f t="shared" si="40"/>
        <v>-3075.72</v>
      </c>
      <c r="Q269" t="str">
        <f t="shared" si="41"/>
        <v>Negative Revenue</v>
      </c>
      <c r="R269" t="str">
        <f>IF(PC_NikeSales[[#This Row],[Rev_Verify]]="Valid Revenue","Include","Exclude")</f>
        <v>Exclude</v>
      </c>
      <c r="S269" s="1">
        <v>45646</v>
      </c>
      <c r="T269" s="5">
        <f t="shared" si="42"/>
        <v>45646</v>
      </c>
      <c r="U269" s="1" t="str">
        <f t="shared" si="43"/>
        <v>Yes</v>
      </c>
      <c r="V269" t="s">
        <v>22</v>
      </c>
      <c r="W269" t="s">
        <v>43</v>
      </c>
      <c r="X269" t="str">
        <f t="shared" si="44"/>
        <v>Kolkata</v>
      </c>
      <c r="Y269">
        <v>238.78</v>
      </c>
      <c r="Z269" t="str">
        <f>IF(PC_NikeSales[[#This Row],[Profit]]&lt;0,"Loss Making Sales",IF(PC_NikeSales[[#This Row],[Profit]]=0,"No Recorded Profit",IF(PC_NikeSales[[#This Row],[Profit]]&gt;PC_NikeSales[Rev_Recalc],"Invalid Profit", "Valid Profit")))</f>
        <v>Invalid Profit</v>
      </c>
      <c r="AA269" t="str">
        <f>IF(PC_NikeSales[[#This Row],[Profit_Status]]="Valid Profit","Include","Exclude")</f>
        <v>Exclude</v>
      </c>
    </row>
    <row r="270" spans="1:27">
      <c r="A270">
        <v>2268</v>
      </c>
      <c r="B270" t="s">
        <v>35</v>
      </c>
      <c r="C270" t="s">
        <v>20</v>
      </c>
      <c r="D270" t="s">
        <v>38</v>
      </c>
      <c r="E270" s="3" t="s">
        <v>16</v>
      </c>
      <c r="F270" t="str">
        <f t="shared" si="36"/>
        <v>Alphabet</v>
      </c>
      <c r="G270" t="str">
        <f t="shared" si="37"/>
        <v>M</v>
      </c>
      <c r="H270" t="str">
        <f t="shared" si="38"/>
        <v>Yes</v>
      </c>
      <c r="I270">
        <v>3</v>
      </c>
      <c r="J270" t="str">
        <f>_xlfn.IFS(Units_Sold&lt;0,"Check Return/Refund",Units_Sold=" ",Invalid,Units_Sold=0,"Available",Units_Sold&gt;0,"Sold")</f>
        <v>Sold</v>
      </c>
      <c r="K270">
        <v>7330.81</v>
      </c>
      <c r="M270" t="str">
        <f t="shared" si="39"/>
        <v>Invalid</v>
      </c>
      <c r="N270" t="str">
        <f>IF(PC_NikeSales[[#This Row],[Discount_Verification]]="Valid","Include","Exclude")</f>
        <v>Exclude</v>
      </c>
      <c r="O270">
        <v>0</v>
      </c>
      <c r="P270">
        <f t="shared" si="40"/>
        <v>21992.43</v>
      </c>
      <c r="Q270" t="str">
        <f t="shared" si="41"/>
        <v>Valid Revenue</v>
      </c>
      <c r="R270" t="str">
        <f>IF(PC_NikeSales[[#This Row],[Rev_Verify]]="Valid Revenue","Include","Exclude")</f>
        <v>Include</v>
      </c>
      <c r="S270" s="1">
        <v>45246</v>
      </c>
      <c r="T270" s="5">
        <f t="shared" si="42"/>
        <v>45246</v>
      </c>
      <c r="U270" s="1" t="str">
        <f t="shared" si="43"/>
        <v>Yes</v>
      </c>
      <c r="V270" t="s">
        <v>17</v>
      </c>
      <c r="W270" t="s">
        <v>43</v>
      </c>
      <c r="X270" t="str">
        <f t="shared" si="44"/>
        <v>Kolkata</v>
      </c>
      <c r="Y270">
        <v>518.71</v>
      </c>
      <c r="Z270" t="str">
        <f>IF(PC_NikeSales[[#This Row],[Profit]]&lt;0,"Loss Making Sales",IF(PC_NikeSales[[#This Row],[Profit]]=0,"No Recorded Profit",IF($Y268&gt;$P268,"Invalid Profit", "Valid Profit")))</f>
        <v>Valid Profit</v>
      </c>
      <c r="AA270" t="str">
        <f>IF(PC_NikeSales[[#This Row],[Profit_Status]]="Valid Profit","Include","Exclude")</f>
        <v>Include</v>
      </c>
    </row>
    <row r="271" spans="1:27">
      <c r="A271">
        <v>2269</v>
      </c>
      <c r="B271" t="s">
        <v>19</v>
      </c>
      <c r="C271" t="s">
        <v>14</v>
      </c>
      <c r="D271" t="s">
        <v>49</v>
      </c>
      <c r="E271" s="3">
        <v>11</v>
      </c>
      <c r="F271" t="str">
        <f t="shared" si="36"/>
        <v>Number</v>
      </c>
      <c r="G271" t="str">
        <f t="shared" si="37"/>
        <v>11</v>
      </c>
      <c r="H271" t="str">
        <f t="shared" si="38"/>
        <v>Yes</v>
      </c>
      <c r="I271">
        <v>4</v>
      </c>
      <c r="J271" t="str">
        <f>_xlfn.IFS(Units_Sold&lt;0,"Check Return/Refund",Units_Sold=" ",Invalid,Units_Sold=0,"Available",Units_Sold&gt;0,"Sold")</f>
        <v>Sold</v>
      </c>
      <c r="K271">
        <v>6424.32</v>
      </c>
      <c r="M271" t="str">
        <f t="shared" si="39"/>
        <v>Invalid</v>
      </c>
      <c r="N271" t="str">
        <f>IF(PC_NikeSales[[#This Row],[Discount_Verification]]="Valid","Include","Exclude")</f>
        <v>Exclude</v>
      </c>
      <c r="O271">
        <v>0</v>
      </c>
      <c r="P271">
        <f t="shared" si="40"/>
        <v>25697.279999999999</v>
      </c>
      <c r="Q271" t="str">
        <f t="shared" si="41"/>
        <v>Valid Revenue</v>
      </c>
      <c r="R271" t="str">
        <f>IF(PC_NikeSales[[#This Row],[Rev_Verify]]="Valid Revenue","Include","Exclude")</f>
        <v>Include</v>
      </c>
      <c r="S271" s="1">
        <v>45487</v>
      </c>
      <c r="T271" s="5">
        <f t="shared" si="42"/>
        <v>45487</v>
      </c>
      <c r="U271" s="1" t="str">
        <f t="shared" si="43"/>
        <v>Yes</v>
      </c>
      <c r="V271" t="s">
        <v>22</v>
      </c>
      <c r="W271" t="s">
        <v>25</v>
      </c>
      <c r="X271" t="str">
        <f t="shared" si="44"/>
        <v>Mumbai</v>
      </c>
      <c r="Y271">
        <v>-405.26</v>
      </c>
      <c r="Z271" t="str">
        <f>IF(PC_NikeSales[[#This Row],[Profit]]&lt;0,"Loss Making Sales",IF(PC_NikeSales[[#This Row],[Profit]]=0,"No Recorded Profit",IF(PC_NikeSales[[#This Row],[Profit]]&gt;PC_NikeSales[Rev_Recalc],"Invalid Profit", "Valid Profit")))</f>
        <v>Loss Making Sales</v>
      </c>
      <c r="AA271" t="str">
        <f>IF(PC_NikeSales[[#This Row],[Profit_Status]]="Valid Profit","Include","Exclude")</f>
        <v>Exclude</v>
      </c>
    </row>
    <row r="272" spans="1:27">
      <c r="A272">
        <v>2270</v>
      </c>
      <c r="B272" t="s">
        <v>35</v>
      </c>
      <c r="C272" t="s">
        <v>30</v>
      </c>
      <c r="D272" t="s">
        <v>31</v>
      </c>
      <c r="E272" s="3" t="s">
        <v>32</v>
      </c>
      <c r="F272" t="str">
        <f t="shared" si="36"/>
        <v>Alphabet</v>
      </c>
      <c r="G272" t="str">
        <f t="shared" si="37"/>
        <v>XL</v>
      </c>
      <c r="H272" t="str">
        <f t="shared" si="38"/>
        <v>Yes</v>
      </c>
      <c r="I272">
        <v>1</v>
      </c>
      <c r="J272" t="str">
        <f>_xlfn.IFS(Units_Sold&lt;0,"Check Return/Refund",Units_Sold=" ",Invalid,Units_Sold=0,"Available",Units_Sold&gt;0,"Sold")</f>
        <v>Sold</v>
      </c>
      <c r="L272">
        <v>1.03</v>
      </c>
      <c r="M272" t="str">
        <f t="shared" si="39"/>
        <v>Invalid</v>
      </c>
      <c r="N272" t="str">
        <f>IF(PC_NikeSales[[#This Row],[Discount_Verification]]="Valid","Include","Exclude")</f>
        <v>Exclude</v>
      </c>
      <c r="O272">
        <v>0</v>
      </c>
      <c r="P272" t="str">
        <f t="shared" si="40"/>
        <v>Insufficient Data</v>
      </c>
      <c r="Q272" t="str">
        <f t="shared" si="41"/>
        <v>Missing Information</v>
      </c>
      <c r="R272" t="str">
        <f>IF(PC_NikeSales[[#This Row],[Rev_Verify]]="Valid Revenue","Include","Exclude")</f>
        <v>Exclude</v>
      </c>
      <c r="S272" s="1">
        <v>45814</v>
      </c>
      <c r="T272" s="5">
        <f t="shared" si="42"/>
        <v>45814</v>
      </c>
      <c r="U272" s="1" t="str">
        <f t="shared" si="43"/>
        <v>Yes</v>
      </c>
      <c r="V272" t="s">
        <v>22</v>
      </c>
      <c r="W272" t="s">
        <v>29</v>
      </c>
      <c r="X272" t="str">
        <f t="shared" si="44"/>
        <v>Pune</v>
      </c>
      <c r="Y272">
        <v>3088.25</v>
      </c>
      <c r="Z272" t="str">
        <f>IF(PC_NikeSales[[#This Row],[Profit]]&lt;0,"Loss Making Sales",IF(PC_NikeSales[[#This Row],[Profit]]=0,"No Recorded Profit",IF($Y270&gt;$P270,"Invalid Profit", "Valid Profit")))</f>
        <v>Valid Profit</v>
      </c>
      <c r="AA272" t="str">
        <f>IF(PC_NikeSales[[#This Row],[Profit_Status]]="Valid Profit","Include","Exclude")</f>
        <v>Include</v>
      </c>
    </row>
    <row r="273" spans="1:27">
      <c r="A273">
        <v>2271</v>
      </c>
      <c r="B273" t="s">
        <v>13</v>
      </c>
      <c r="C273" t="s">
        <v>26</v>
      </c>
      <c r="D273" t="s">
        <v>39</v>
      </c>
      <c r="E273" s="3">
        <v>9</v>
      </c>
      <c r="F273" t="str">
        <f t="shared" si="36"/>
        <v>Number</v>
      </c>
      <c r="G273" t="str">
        <f t="shared" si="37"/>
        <v>9</v>
      </c>
      <c r="H273" t="str">
        <f t="shared" si="38"/>
        <v>Yes</v>
      </c>
      <c r="J273" t="str">
        <f>_xlfn.IFS(Units_Sold&lt;0,"Check Return/Refund",Units_Sold=" ",Invalid,Units_Sold=0,"Available",Units_Sold&gt;0,"Sold")</f>
        <v>Available</v>
      </c>
      <c r="K273">
        <v>5116.58</v>
      </c>
      <c r="L273">
        <v>7.0000000000000007E-2</v>
      </c>
      <c r="M273" t="str">
        <f t="shared" si="39"/>
        <v>Valid</v>
      </c>
      <c r="N273" t="str">
        <f>IF(PC_NikeSales[[#This Row],[Discount_Verification]]="Valid","Include","Exclude")</f>
        <v>Include</v>
      </c>
      <c r="O273">
        <v>0</v>
      </c>
      <c r="P273" t="str">
        <f t="shared" si="40"/>
        <v>Insufficient Data</v>
      </c>
      <c r="Q273" t="str">
        <f t="shared" si="41"/>
        <v>Missing Information</v>
      </c>
      <c r="R273" t="str">
        <f>IF(PC_NikeSales[[#This Row],[Rev_Verify]]="Valid Revenue","Include","Exclude")</f>
        <v>Exclude</v>
      </c>
      <c r="S273" s="1">
        <v>45415</v>
      </c>
      <c r="T273" s="5">
        <f t="shared" si="42"/>
        <v>45415</v>
      </c>
      <c r="U273" s="1" t="str">
        <f t="shared" si="43"/>
        <v>Yes</v>
      </c>
      <c r="V273" t="s">
        <v>22</v>
      </c>
      <c r="W273" t="s">
        <v>33</v>
      </c>
      <c r="X273" t="str">
        <f t="shared" si="44"/>
        <v>Delhi</v>
      </c>
      <c r="Y273">
        <v>1293.94</v>
      </c>
      <c r="Z273" t="str">
        <f>IF(PC_NikeSales[[#This Row],[Profit]]&lt;0,"Loss Making Sales",IF(PC_NikeSales[[#This Row],[Profit]]=0,"No Recorded Profit",IF($Y271&gt;$P271,"Invalid Profit", "Valid Profit")))</f>
        <v>Valid Profit</v>
      </c>
      <c r="AA273" t="str">
        <f>IF(PC_NikeSales[[#This Row],[Profit_Status]]="Valid Profit","Include","Exclude")</f>
        <v>Include</v>
      </c>
    </row>
    <row r="274" spans="1:27">
      <c r="A274">
        <v>2038</v>
      </c>
      <c r="B274" t="s">
        <v>19</v>
      </c>
      <c r="C274" t="s">
        <v>14</v>
      </c>
      <c r="D274" t="s">
        <v>49</v>
      </c>
      <c r="E274" s="3" t="s">
        <v>32</v>
      </c>
      <c r="F274" t="str">
        <f t="shared" si="36"/>
        <v>Alphabet</v>
      </c>
      <c r="G274" t="str">
        <f t="shared" si="37"/>
        <v>XL</v>
      </c>
      <c r="H274" t="str">
        <f t="shared" si="38"/>
        <v>Yes</v>
      </c>
      <c r="I274">
        <v>1</v>
      </c>
      <c r="J274" t="str">
        <f>_xlfn.IFS(Units_Sold&lt;0,"Check Return/Refund",Units_Sold=" ",Invalid,Units_Sold=0,"Available",Units_Sold&gt;0,"Sold")</f>
        <v>Sold</v>
      </c>
      <c r="K274">
        <v>7338.57</v>
      </c>
      <c r="M274" t="str">
        <f t="shared" si="39"/>
        <v>Invalid</v>
      </c>
      <c r="N274" t="str">
        <f>IF(PC_NikeSales[[#This Row],[Discount_Verification]]="Valid","Include","Exclude")</f>
        <v>Exclude</v>
      </c>
      <c r="O274">
        <v>0</v>
      </c>
      <c r="P274">
        <f t="shared" si="40"/>
        <v>7338.57</v>
      </c>
      <c r="Q274" t="str">
        <f t="shared" si="41"/>
        <v>Valid Revenue</v>
      </c>
      <c r="R274" t="str">
        <f>IF(PC_NikeSales[[#This Row],[Rev_Verify]]="Valid Revenue","Include","Exclude")</f>
        <v>Include</v>
      </c>
      <c r="S274" s="1">
        <v>45586</v>
      </c>
      <c r="T274" s="5">
        <f t="shared" si="42"/>
        <v>45586</v>
      </c>
      <c r="U274" s="1" t="str">
        <f t="shared" si="43"/>
        <v>Yes</v>
      </c>
      <c r="V274" t="s">
        <v>22</v>
      </c>
      <c r="W274" t="s">
        <v>33</v>
      </c>
      <c r="X274" t="str">
        <f t="shared" si="44"/>
        <v>Delhi</v>
      </c>
      <c r="Y274">
        <v>3680.24</v>
      </c>
      <c r="Z274" t="str">
        <f>IF(PC_NikeSales[[#This Row],[Profit]]&lt;0,"Loss Making Sales",IF(PC_NikeSales[[#This Row],[Profit]]=0,"No Recorded Profit",IF($Y272&gt;$P272,"Invalid Profit", "Valid Profit")))</f>
        <v>Valid Profit</v>
      </c>
      <c r="AA274" t="str">
        <f>IF(PC_NikeSales[[#This Row],[Profit_Status]]="Valid Profit","Include","Exclude")</f>
        <v>Include</v>
      </c>
    </row>
    <row r="275" spans="1:27">
      <c r="A275">
        <v>2273</v>
      </c>
      <c r="B275" t="s">
        <v>13</v>
      </c>
      <c r="C275" t="s">
        <v>30</v>
      </c>
      <c r="D275" t="s">
        <v>46</v>
      </c>
      <c r="E275" s="3" t="s">
        <v>16</v>
      </c>
      <c r="F275" t="str">
        <f t="shared" si="36"/>
        <v>Alphabet</v>
      </c>
      <c r="G275" t="str">
        <f t="shared" si="37"/>
        <v>M</v>
      </c>
      <c r="H275" t="str">
        <f t="shared" si="38"/>
        <v>Yes</v>
      </c>
      <c r="I275">
        <v>-1</v>
      </c>
      <c r="J275" t="str">
        <f>_xlfn.IFS(Units_Sold&lt;0,"Check Return/Refund",Units_Sold=" ",Invalid,Units_Sold=0,"Available",Units_Sold&gt;0,"Sold")</f>
        <v>Check Return/Refund</v>
      </c>
      <c r="K275">
        <v>4004.36</v>
      </c>
      <c r="M275" t="str">
        <f t="shared" si="39"/>
        <v>Invalid</v>
      </c>
      <c r="N275" t="str">
        <f>IF(PC_NikeSales[[#This Row],[Discount_Verification]]="Valid","Include","Exclude")</f>
        <v>Exclude</v>
      </c>
      <c r="O275">
        <v>0</v>
      </c>
      <c r="P275">
        <f t="shared" si="40"/>
        <v>-4004.36</v>
      </c>
      <c r="Q275" t="str">
        <f t="shared" si="41"/>
        <v>Negative Revenue</v>
      </c>
      <c r="R275" t="str">
        <f>IF(PC_NikeSales[[#This Row],[Rev_Verify]]="Valid Revenue","Include","Exclude")</f>
        <v>Exclude</v>
      </c>
      <c r="S275" s="1">
        <v>45321</v>
      </c>
      <c r="T275" s="5">
        <f t="shared" si="42"/>
        <v>45321</v>
      </c>
      <c r="U275" s="1" t="str">
        <f t="shared" si="43"/>
        <v>Yes</v>
      </c>
      <c r="V275" t="s">
        <v>17</v>
      </c>
      <c r="W275" t="s">
        <v>43</v>
      </c>
      <c r="X275" t="str">
        <f t="shared" si="44"/>
        <v>Kolkata</v>
      </c>
      <c r="Y275">
        <v>-614.66</v>
      </c>
      <c r="Z275" t="str">
        <f>IF(PC_NikeSales[[#This Row],[Profit]]&lt;0,"Loss Making Sales",IF(PC_NikeSales[[#This Row],[Profit]]=0,"No Recorded Profit",IF(PC_NikeSales[[#This Row],[Profit]]&gt;PC_NikeSales[Rev_Recalc],"Invalid Profit", "Valid Profit")))</f>
        <v>Loss Making Sales</v>
      </c>
      <c r="AA275" t="str">
        <f>IF(PC_NikeSales[[#This Row],[Profit_Status]]="Valid Profit","Include","Exclude")</f>
        <v>Exclude</v>
      </c>
    </row>
    <row r="276" spans="1:27">
      <c r="A276">
        <v>2274</v>
      </c>
      <c r="B276" t="s">
        <v>19</v>
      </c>
      <c r="C276" t="s">
        <v>14</v>
      </c>
      <c r="D276" t="s">
        <v>44</v>
      </c>
      <c r="E276" s="3">
        <v>6</v>
      </c>
      <c r="F276" t="str">
        <f t="shared" si="36"/>
        <v>Number</v>
      </c>
      <c r="G276" t="str">
        <f t="shared" si="37"/>
        <v>6</v>
      </c>
      <c r="H276" t="str">
        <f t="shared" si="38"/>
        <v>Yes</v>
      </c>
      <c r="I276">
        <v>4</v>
      </c>
      <c r="J276" t="str">
        <f>_xlfn.IFS(Units_Sold&lt;0,"Check Return/Refund",Units_Sold=" ",Invalid,Units_Sold=0,"Available",Units_Sold&gt;0,"Sold")</f>
        <v>Sold</v>
      </c>
      <c r="L276">
        <v>0.45</v>
      </c>
      <c r="M276" t="str">
        <f t="shared" si="39"/>
        <v>Valid</v>
      </c>
      <c r="N276" t="str">
        <f>IF(PC_NikeSales[[#This Row],[Discount_Verification]]="Valid","Include","Exclude")</f>
        <v>Include</v>
      </c>
      <c r="O276">
        <v>0</v>
      </c>
      <c r="P276" t="str">
        <f t="shared" si="40"/>
        <v>Insufficient Data</v>
      </c>
      <c r="Q276" t="str">
        <f t="shared" si="41"/>
        <v>Missing Information</v>
      </c>
      <c r="R276" t="str">
        <f>IF(PC_NikeSales[[#This Row],[Rev_Verify]]="Valid Revenue","Include","Exclude")</f>
        <v>Exclude</v>
      </c>
      <c r="S276" s="1">
        <v>45821</v>
      </c>
      <c r="T276" s="5">
        <f t="shared" si="42"/>
        <v>45821</v>
      </c>
      <c r="U276" s="1" t="str">
        <f t="shared" si="43"/>
        <v>Yes</v>
      </c>
      <c r="V276" t="s">
        <v>17</v>
      </c>
      <c r="W276" t="s">
        <v>18</v>
      </c>
      <c r="X276" t="str">
        <f t="shared" si="44"/>
        <v>Bengaluru</v>
      </c>
      <c r="Y276">
        <v>2561.89</v>
      </c>
      <c r="Z276" t="str">
        <f>IF(PC_NikeSales[[#This Row],[Profit]]&lt;0,"Loss Making Sales",IF(PC_NikeSales[[#This Row],[Profit]]=0,"No Recorded Profit",IF($Y274&gt;$P274,"Invalid Profit", "Valid Profit")))</f>
        <v>Valid Profit</v>
      </c>
      <c r="AA276" t="str">
        <f>IF(PC_NikeSales[[#This Row],[Profit_Status]]="Valid Profit","Include","Exclude")</f>
        <v>Include</v>
      </c>
    </row>
    <row r="277" spans="1:27">
      <c r="A277">
        <v>2275</v>
      </c>
      <c r="B277" t="s">
        <v>13</v>
      </c>
      <c r="C277" t="s">
        <v>30</v>
      </c>
      <c r="D277" t="s">
        <v>51</v>
      </c>
      <c r="E277" s="3" t="s">
        <v>16</v>
      </c>
      <c r="F277" t="str">
        <f t="shared" si="36"/>
        <v>Alphabet</v>
      </c>
      <c r="G277" t="str">
        <f t="shared" si="37"/>
        <v>M</v>
      </c>
      <c r="H277" t="str">
        <f t="shared" si="38"/>
        <v>Yes</v>
      </c>
      <c r="I277">
        <v>-1</v>
      </c>
      <c r="J277" t="str">
        <f>_xlfn.IFS(Units_Sold&lt;0,"Check Return/Refund",Units_Sold=" ",Invalid,Units_Sold=0,"Available",Units_Sold&gt;0,"Sold")</f>
        <v>Check Return/Refund</v>
      </c>
      <c r="M277" t="str">
        <f t="shared" si="39"/>
        <v>Invalid</v>
      </c>
      <c r="N277" t="str">
        <f>IF(PC_NikeSales[[#This Row],[Discount_Verification]]="Valid","Include","Exclude")</f>
        <v>Exclude</v>
      </c>
      <c r="O277">
        <v>0</v>
      </c>
      <c r="P277" t="str">
        <f t="shared" si="40"/>
        <v>Insufficient Data</v>
      </c>
      <c r="Q277" t="str">
        <f t="shared" si="41"/>
        <v>Missing Information</v>
      </c>
      <c r="R277" t="str">
        <f>IF(PC_NikeSales[[#This Row],[Rev_Verify]]="Valid Revenue","Include","Exclude")</f>
        <v>Exclude</v>
      </c>
      <c r="S277" s="1">
        <v>45841</v>
      </c>
      <c r="T277" s="5">
        <f t="shared" si="42"/>
        <v>45841</v>
      </c>
      <c r="U277" s="1" t="str">
        <f t="shared" si="43"/>
        <v>Yes</v>
      </c>
      <c r="V277" t="s">
        <v>17</v>
      </c>
      <c r="W277" t="s">
        <v>29</v>
      </c>
      <c r="X277" t="str">
        <f t="shared" si="44"/>
        <v>Pune</v>
      </c>
      <c r="Y277">
        <v>-783.71</v>
      </c>
      <c r="Z277" t="str">
        <f>IF(PC_NikeSales[[#This Row],[Profit]]&lt;0,"Loss Making Sales",IF(PC_NikeSales[[#This Row],[Profit]]=0,"No Recorded Profit",IF(PC_NikeSales[[#This Row],[Profit]]&gt;PC_NikeSales[Rev_Recalc],"Invalid Profit", "Valid Profit")))</f>
        <v>Loss Making Sales</v>
      </c>
      <c r="AA277" t="str">
        <f>IF(PC_NikeSales[[#This Row],[Profit_Status]]="Valid Profit","Include","Exclude")</f>
        <v>Exclude</v>
      </c>
    </row>
    <row r="278" spans="1:27">
      <c r="A278">
        <v>2276</v>
      </c>
      <c r="B278" t="s">
        <v>13</v>
      </c>
      <c r="C278" t="s">
        <v>26</v>
      </c>
      <c r="D278" t="s">
        <v>53</v>
      </c>
      <c r="E278" s="3" t="s">
        <v>28</v>
      </c>
      <c r="F278" t="str">
        <f t="shared" si="36"/>
        <v>Alphabet</v>
      </c>
      <c r="G278" t="str">
        <f t="shared" si="37"/>
        <v>L</v>
      </c>
      <c r="H278" t="str">
        <f t="shared" si="38"/>
        <v>Yes</v>
      </c>
      <c r="I278">
        <v>-1</v>
      </c>
      <c r="J278" t="str">
        <f>_xlfn.IFS(Units_Sold&lt;0,"Check Return/Refund",Units_Sold=" ",Invalid,Units_Sold=0,"Available",Units_Sold&gt;0,"Sold")</f>
        <v>Check Return/Refund</v>
      </c>
      <c r="K278">
        <v>6066.5</v>
      </c>
      <c r="M278" t="str">
        <f t="shared" si="39"/>
        <v>Invalid</v>
      </c>
      <c r="N278" t="str">
        <f>IF(PC_NikeSales[[#This Row],[Discount_Verification]]="Valid","Include","Exclude")</f>
        <v>Exclude</v>
      </c>
      <c r="O278">
        <v>0</v>
      </c>
      <c r="P278">
        <f t="shared" si="40"/>
        <v>-6066.5</v>
      </c>
      <c r="Q278" t="str">
        <f t="shared" si="41"/>
        <v>Negative Revenue</v>
      </c>
      <c r="R278" t="str">
        <f>IF(PC_NikeSales[[#This Row],[Rev_Verify]]="Valid Revenue","Include","Exclude")</f>
        <v>Exclude</v>
      </c>
      <c r="S278" s="1">
        <v>45167</v>
      </c>
      <c r="T278" s="5">
        <f t="shared" si="42"/>
        <v>45167</v>
      </c>
      <c r="U278" s="1" t="str">
        <f t="shared" si="43"/>
        <v>Yes</v>
      </c>
      <c r="V278" t="s">
        <v>22</v>
      </c>
      <c r="W278" t="s">
        <v>43</v>
      </c>
      <c r="X278" t="str">
        <f t="shared" si="44"/>
        <v>Kolkata</v>
      </c>
      <c r="Y278">
        <v>1181.8699999999999</v>
      </c>
      <c r="Z278" t="str">
        <f>IF(PC_NikeSales[[#This Row],[Profit]]&lt;0,"Loss Making Sales",IF(PC_NikeSales[[#This Row],[Profit]]=0,"No Recorded Profit",IF(PC_NikeSales[[#This Row],[Profit]]&gt;PC_NikeSales[Rev_Recalc],"Invalid Profit", "Valid Profit")))</f>
        <v>Invalid Profit</v>
      </c>
      <c r="AA278" t="str">
        <f>IF(PC_NikeSales[[#This Row],[Profit_Status]]="Valid Profit","Include","Exclude")</f>
        <v>Exclude</v>
      </c>
    </row>
    <row r="279" spans="1:27">
      <c r="A279">
        <v>2277</v>
      </c>
      <c r="B279" t="s">
        <v>13</v>
      </c>
      <c r="C279" t="s">
        <v>41</v>
      </c>
      <c r="D279" t="s">
        <v>54</v>
      </c>
      <c r="E279" s="3" t="s">
        <v>16</v>
      </c>
      <c r="F279" t="str">
        <f t="shared" si="36"/>
        <v>Alphabet</v>
      </c>
      <c r="G279" t="str">
        <f t="shared" si="37"/>
        <v>M</v>
      </c>
      <c r="H279" t="str">
        <f t="shared" si="38"/>
        <v>Yes</v>
      </c>
      <c r="J279" t="str">
        <f>_xlfn.IFS(Units_Sold&lt;0,"Check Return/Refund",Units_Sold=" ",Invalid,Units_Sold=0,"Available",Units_Sold&gt;0,"Sold")</f>
        <v>Available</v>
      </c>
      <c r="K279">
        <v>3682.84</v>
      </c>
      <c r="M279" t="str">
        <f t="shared" si="39"/>
        <v>Invalid</v>
      </c>
      <c r="N279" t="str">
        <f>IF(PC_NikeSales[[#This Row],[Discount_Verification]]="Valid","Include","Exclude")</f>
        <v>Exclude</v>
      </c>
      <c r="O279">
        <v>0</v>
      </c>
      <c r="P279" t="str">
        <f t="shared" si="40"/>
        <v>Insufficient Data</v>
      </c>
      <c r="Q279" t="str">
        <f t="shared" si="41"/>
        <v>Missing Information</v>
      </c>
      <c r="R279" t="str">
        <f>IF(PC_NikeSales[[#This Row],[Rev_Verify]]="Valid Revenue","Include","Exclude")</f>
        <v>Exclude</v>
      </c>
      <c r="S279" s="1">
        <v>45654</v>
      </c>
      <c r="T279" s="5">
        <f t="shared" si="42"/>
        <v>45654</v>
      </c>
      <c r="U279" s="1" t="str">
        <f t="shared" si="43"/>
        <v>Yes</v>
      </c>
      <c r="V279" t="s">
        <v>17</v>
      </c>
      <c r="W279" t="s">
        <v>37</v>
      </c>
      <c r="X279" t="str">
        <f t="shared" si="44"/>
        <v>Hyderabad</v>
      </c>
      <c r="Y279">
        <v>3967.77</v>
      </c>
      <c r="Z279" t="str">
        <f>IF(PC_NikeSales[[#This Row],[Profit]]&lt;0,"Loss Making Sales",IF(PC_NikeSales[[#This Row],[Profit]]=0,"No Recorded Profit",IF($Y277&gt;$P277,"Invalid Profit", "Valid Profit")))</f>
        <v>Valid Profit</v>
      </c>
      <c r="AA279" t="str">
        <f>IF(PC_NikeSales[[#This Row],[Profit_Status]]="Valid Profit","Include","Exclude")</f>
        <v>Include</v>
      </c>
    </row>
    <row r="280" spans="1:27">
      <c r="A280">
        <v>2278</v>
      </c>
      <c r="B280" t="s">
        <v>35</v>
      </c>
      <c r="C280" t="s">
        <v>14</v>
      </c>
      <c r="D280" t="s">
        <v>15</v>
      </c>
      <c r="E280" s="3">
        <v>11</v>
      </c>
      <c r="F280" t="str">
        <f t="shared" si="36"/>
        <v>Number</v>
      </c>
      <c r="G280" t="str">
        <f t="shared" si="37"/>
        <v>11</v>
      </c>
      <c r="H280" t="str">
        <f t="shared" si="38"/>
        <v>Yes</v>
      </c>
      <c r="J280" t="str">
        <f>_xlfn.IFS(Units_Sold&lt;0,"Check Return/Refund",Units_Sold=" ",Invalid,Units_Sold=0,"Available",Units_Sold&gt;0,"Sold")</f>
        <v>Available</v>
      </c>
      <c r="L280">
        <v>1.22</v>
      </c>
      <c r="M280" t="str">
        <f t="shared" si="39"/>
        <v>Invalid</v>
      </c>
      <c r="N280" t="str">
        <f>IF(PC_NikeSales[[#This Row],[Discount_Verification]]="Valid","Include","Exclude")</f>
        <v>Exclude</v>
      </c>
      <c r="O280">
        <v>0</v>
      </c>
      <c r="P280" t="str">
        <f t="shared" si="40"/>
        <v>Insufficient Data</v>
      </c>
      <c r="Q280" t="str">
        <f t="shared" si="41"/>
        <v>Missing Information</v>
      </c>
      <c r="R280" t="str">
        <f>IF(PC_NikeSales[[#This Row],[Rev_Verify]]="Valid Revenue","Include","Exclude")</f>
        <v>Exclude</v>
      </c>
      <c r="S280" s="1">
        <v>45723</v>
      </c>
      <c r="T280" s="5">
        <f t="shared" si="42"/>
        <v>45723</v>
      </c>
      <c r="U280" s="1" t="str">
        <f t="shared" si="43"/>
        <v>Yes</v>
      </c>
      <c r="V280" t="s">
        <v>22</v>
      </c>
      <c r="W280" t="s">
        <v>29</v>
      </c>
      <c r="X280" t="str">
        <f t="shared" si="44"/>
        <v>Pune</v>
      </c>
      <c r="Y280">
        <v>3638.15</v>
      </c>
      <c r="Z280" t="str">
        <f>IF(PC_NikeSales[[#This Row],[Profit]]&lt;0,"Loss Making Sales",IF(PC_NikeSales[[#This Row],[Profit]]=0,"No Recorded Profit",IF($Y278&gt;$P278,"Invalid Profit", "Valid Profit")))</f>
        <v>Invalid Profit</v>
      </c>
      <c r="AA280" t="str">
        <f>IF(PC_NikeSales[[#This Row],[Profit_Status]]="Valid Profit","Include","Exclude")</f>
        <v>Exclude</v>
      </c>
    </row>
    <row r="281" spans="1:27">
      <c r="A281">
        <v>2279</v>
      </c>
      <c r="B281" t="s">
        <v>19</v>
      </c>
      <c r="C281" t="s">
        <v>26</v>
      </c>
      <c r="D281" t="s">
        <v>27</v>
      </c>
      <c r="E281" s="3">
        <v>6</v>
      </c>
      <c r="F281" t="str">
        <f t="shared" si="36"/>
        <v>Number</v>
      </c>
      <c r="G281" t="str">
        <f t="shared" si="37"/>
        <v>6</v>
      </c>
      <c r="H281" t="str">
        <f t="shared" si="38"/>
        <v>Yes</v>
      </c>
      <c r="J281" t="str">
        <f>_xlfn.IFS(Units_Sold&lt;0,"Check Return/Refund",Units_Sold=" ",Invalid,Units_Sold=0,"Available",Units_Sold&gt;0,"Sold")</f>
        <v>Available</v>
      </c>
      <c r="M281" t="str">
        <f t="shared" si="39"/>
        <v>Invalid</v>
      </c>
      <c r="N281" t="str">
        <f>IF(PC_NikeSales[[#This Row],[Discount_Verification]]="Valid","Include","Exclude")</f>
        <v>Exclude</v>
      </c>
      <c r="O281">
        <v>0</v>
      </c>
      <c r="P281" t="str">
        <f t="shared" si="40"/>
        <v>Insufficient Data</v>
      </c>
      <c r="Q281" t="str">
        <f t="shared" si="41"/>
        <v>Missing Information</v>
      </c>
      <c r="R281" t="str">
        <f>IF(PC_NikeSales[[#This Row],[Rev_Verify]]="Valid Revenue","Include","Exclude")</f>
        <v>Exclude</v>
      </c>
      <c r="S281" s="1">
        <v>45507</v>
      </c>
      <c r="T281" s="5">
        <f t="shared" si="42"/>
        <v>45507</v>
      </c>
      <c r="U281" s="1" t="str">
        <f t="shared" si="43"/>
        <v>Yes</v>
      </c>
      <c r="V281" t="s">
        <v>22</v>
      </c>
      <c r="W281" t="s">
        <v>25</v>
      </c>
      <c r="X281" t="str">
        <f t="shared" si="44"/>
        <v>Mumbai</v>
      </c>
      <c r="Y281">
        <v>766.72</v>
      </c>
      <c r="Z281" t="str">
        <f>IF(PC_NikeSales[[#This Row],[Profit]]&lt;0,"Loss Making Sales",IF(PC_NikeSales[[#This Row],[Profit]]=0,"No Recorded Profit",IF($Y279&gt;$P279,"Invalid Profit", "Valid Profit")))</f>
        <v>Valid Profit</v>
      </c>
      <c r="AA281" t="str">
        <f>IF(PC_NikeSales[[#This Row],[Profit_Status]]="Valid Profit","Include","Exclude")</f>
        <v>Include</v>
      </c>
    </row>
    <row r="282" spans="1:27">
      <c r="A282">
        <v>2280</v>
      </c>
      <c r="B282" t="s">
        <v>19</v>
      </c>
      <c r="C282" t="s">
        <v>20</v>
      </c>
      <c r="D282" t="s">
        <v>38</v>
      </c>
      <c r="E282" s="3" t="s">
        <v>16</v>
      </c>
      <c r="F282" t="str">
        <f t="shared" si="36"/>
        <v>Alphabet</v>
      </c>
      <c r="G282" t="str">
        <f t="shared" si="37"/>
        <v>M</v>
      </c>
      <c r="H282" t="str">
        <f t="shared" si="38"/>
        <v>Yes</v>
      </c>
      <c r="I282">
        <v>-1</v>
      </c>
      <c r="J282" t="str">
        <f>_xlfn.IFS(Units_Sold&lt;0,"Check Return/Refund",Units_Sold=" ",Invalid,Units_Sold=0,"Available",Units_Sold&gt;0,"Sold")</f>
        <v>Check Return/Refund</v>
      </c>
      <c r="M282" t="str">
        <f t="shared" si="39"/>
        <v>Invalid</v>
      </c>
      <c r="N282" t="str">
        <f>IF(PC_NikeSales[[#This Row],[Discount_Verification]]="Valid","Include","Exclude")</f>
        <v>Exclude</v>
      </c>
      <c r="O282">
        <v>0</v>
      </c>
      <c r="P282" t="str">
        <f t="shared" si="40"/>
        <v>Insufficient Data</v>
      </c>
      <c r="Q282" t="str">
        <f t="shared" si="41"/>
        <v>Missing Information</v>
      </c>
      <c r="R282" t="str">
        <f>IF(PC_NikeSales[[#This Row],[Rev_Verify]]="Valid Revenue","Include","Exclude")</f>
        <v>Exclude</v>
      </c>
      <c r="S282" s="1">
        <v>45701</v>
      </c>
      <c r="T282" s="5">
        <f t="shared" si="42"/>
        <v>45701</v>
      </c>
      <c r="U282" s="1" t="str">
        <f t="shared" si="43"/>
        <v>Yes</v>
      </c>
      <c r="V282" t="s">
        <v>17</v>
      </c>
      <c r="W282" t="s">
        <v>33</v>
      </c>
      <c r="X282" t="str">
        <f t="shared" si="44"/>
        <v>Delhi</v>
      </c>
      <c r="Y282">
        <v>3069.57</v>
      </c>
      <c r="Z282" t="str">
        <f>IF(PC_NikeSales[[#This Row],[Profit]]&lt;0,"Loss Making Sales",IF(PC_NikeSales[[#This Row],[Profit]]=0,"No Recorded Profit",IF($Y280&gt;$P280,"Invalid Profit", "Valid Profit")))</f>
        <v>Valid Profit</v>
      </c>
      <c r="AA282" t="str">
        <f>IF(PC_NikeSales[[#This Row],[Profit_Status]]="Valid Profit","Include","Exclude")</f>
        <v>Include</v>
      </c>
    </row>
    <row r="283" spans="1:27">
      <c r="A283">
        <v>2281</v>
      </c>
      <c r="B283" t="s">
        <v>13</v>
      </c>
      <c r="C283" t="s">
        <v>26</v>
      </c>
      <c r="D283" t="s">
        <v>39</v>
      </c>
      <c r="E283" s="3" t="s">
        <v>16</v>
      </c>
      <c r="F283" t="str">
        <f t="shared" si="36"/>
        <v>Alphabet</v>
      </c>
      <c r="G283" t="str">
        <f t="shared" si="37"/>
        <v>M</v>
      </c>
      <c r="H283" t="str">
        <f t="shared" si="38"/>
        <v>Yes</v>
      </c>
      <c r="I283">
        <v>2</v>
      </c>
      <c r="J283" t="str">
        <f>_xlfn.IFS(Units_Sold&lt;0,"Check Return/Refund",Units_Sold=" ",Invalid,Units_Sold=0,"Available",Units_Sold&gt;0,"Sold")</f>
        <v>Sold</v>
      </c>
      <c r="M283" t="str">
        <f t="shared" si="39"/>
        <v>Invalid</v>
      </c>
      <c r="N283" t="str">
        <f>IF(PC_NikeSales[[#This Row],[Discount_Verification]]="Valid","Include","Exclude")</f>
        <v>Exclude</v>
      </c>
      <c r="O283">
        <v>0</v>
      </c>
      <c r="P283" t="str">
        <f t="shared" si="40"/>
        <v>Insufficient Data</v>
      </c>
      <c r="Q283" t="str">
        <f t="shared" si="41"/>
        <v>Missing Information</v>
      </c>
      <c r="R283" t="str">
        <f>IF(PC_NikeSales[[#This Row],[Rev_Verify]]="Valid Revenue","Include","Exclude")</f>
        <v>Exclude</v>
      </c>
      <c r="S283" s="1">
        <v>45851</v>
      </c>
      <c r="T283" s="5">
        <f t="shared" si="42"/>
        <v>45851</v>
      </c>
      <c r="U283" s="1" t="str">
        <f t="shared" si="43"/>
        <v>Yes</v>
      </c>
      <c r="V283" t="s">
        <v>22</v>
      </c>
      <c r="W283" t="s">
        <v>43</v>
      </c>
      <c r="X283" t="str">
        <f t="shared" si="44"/>
        <v>Kolkata</v>
      </c>
      <c r="Y283">
        <v>1753.48</v>
      </c>
      <c r="Z283" t="str">
        <f>IF(PC_NikeSales[[#This Row],[Profit]]&lt;0,"Loss Making Sales",IF(PC_NikeSales[[#This Row],[Profit]]=0,"No Recorded Profit",IF($Y281&gt;$P281,"Invalid Profit", "Valid Profit")))</f>
        <v>Valid Profit</v>
      </c>
      <c r="AA283" t="str">
        <f>IF(PC_NikeSales[[#This Row],[Profit_Status]]="Valid Profit","Include","Exclude")</f>
        <v>Include</v>
      </c>
    </row>
    <row r="284" spans="1:27">
      <c r="A284">
        <v>2282</v>
      </c>
      <c r="B284" t="s">
        <v>35</v>
      </c>
      <c r="C284" t="s">
        <v>30</v>
      </c>
      <c r="D284" t="s">
        <v>46</v>
      </c>
      <c r="F284" t="str">
        <f t="shared" si="36"/>
        <v>Missing</v>
      </c>
      <c r="G284" t="str">
        <f t="shared" si="37"/>
        <v>Unknown</v>
      </c>
      <c r="H284" t="str">
        <f t="shared" si="38"/>
        <v>No</v>
      </c>
      <c r="J284" t="str">
        <f>_xlfn.IFS(Units_Sold&lt;0,"Check Return/Refund",Units_Sold=" ",Invalid,Units_Sold=0,"Available",Units_Sold&gt;0,"Sold")</f>
        <v>Available</v>
      </c>
      <c r="L284">
        <v>0.26</v>
      </c>
      <c r="M284" t="str">
        <f t="shared" si="39"/>
        <v>Valid</v>
      </c>
      <c r="N284" t="str">
        <f>IF(PC_NikeSales[[#This Row],[Discount_Verification]]="Valid","Include","Exclude")</f>
        <v>Include</v>
      </c>
      <c r="O284">
        <v>0</v>
      </c>
      <c r="P284" t="str">
        <f t="shared" si="40"/>
        <v>Insufficient Data</v>
      </c>
      <c r="Q284" t="str">
        <f t="shared" si="41"/>
        <v>Missing Information</v>
      </c>
      <c r="R284" t="str">
        <f>IF(PC_NikeSales[[#This Row],[Rev_Verify]]="Valid Revenue","Include","Exclude")</f>
        <v>Exclude</v>
      </c>
      <c r="S284" s="1">
        <v>45610</v>
      </c>
      <c r="T284" s="5">
        <f t="shared" si="42"/>
        <v>45610</v>
      </c>
      <c r="U284" s="1" t="str">
        <f t="shared" si="43"/>
        <v>Yes</v>
      </c>
      <c r="V284" t="s">
        <v>22</v>
      </c>
      <c r="W284" t="s">
        <v>25</v>
      </c>
      <c r="X284" t="str">
        <f t="shared" si="44"/>
        <v>Mumbai</v>
      </c>
      <c r="Y284">
        <v>-1002.46</v>
      </c>
      <c r="Z284" t="str">
        <f>IF(PC_NikeSales[[#This Row],[Profit]]&lt;0,"Loss Making Sales",IF(PC_NikeSales[[#This Row],[Profit]]=0,"No Recorded Profit",IF(PC_NikeSales[[#This Row],[Profit]]&gt;PC_NikeSales[Rev_Recalc],"Invalid Profit", "Valid Profit")))</f>
        <v>Loss Making Sales</v>
      </c>
      <c r="AA284" t="str">
        <f>IF(PC_NikeSales[[#This Row],[Profit_Status]]="Valid Profit","Include","Exclude")</f>
        <v>Exclude</v>
      </c>
    </row>
    <row r="285" spans="1:27">
      <c r="A285">
        <v>2283</v>
      </c>
      <c r="B285" t="s">
        <v>35</v>
      </c>
      <c r="C285" t="s">
        <v>20</v>
      </c>
      <c r="D285" t="s">
        <v>38</v>
      </c>
      <c r="E285" s="3">
        <v>10</v>
      </c>
      <c r="F285" t="str">
        <f t="shared" si="36"/>
        <v>Number</v>
      </c>
      <c r="G285" t="str">
        <f t="shared" si="37"/>
        <v>10</v>
      </c>
      <c r="H285" t="str">
        <f t="shared" si="38"/>
        <v>Yes</v>
      </c>
      <c r="I285">
        <v>1</v>
      </c>
      <c r="J285" t="str">
        <f>_xlfn.IFS(Units_Sold&lt;0,"Check Return/Refund",Units_Sold=" ",Invalid,Units_Sold=0,"Available",Units_Sold&gt;0,"Sold")</f>
        <v>Sold</v>
      </c>
      <c r="M285" t="str">
        <f t="shared" si="39"/>
        <v>Invalid</v>
      </c>
      <c r="N285" t="str">
        <f>IF(PC_NikeSales[[#This Row],[Discount_Verification]]="Valid","Include","Exclude")</f>
        <v>Exclude</v>
      </c>
      <c r="O285">
        <v>0</v>
      </c>
      <c r="P285" t="str">
        <f t="shared" si="40"/>
        <v>Insufficient Data</v>
      </c>
      <c r="Q285" t="str">
        <f t="shared" si="41"/>
        <v>Missing Information</v>
      </c>
      <c r="R285" t="str">
        <f>IF(PC_NikeSales[[#This Row],[Rev_Verify]]="Valid Revenue","Include","Exclude")</f>
        <v>Exclude</v>
      </c>
      <c r="S285" s="1">
        <v>45525</v>
      </c>
      <c r="T285" s="5">
        <f t="shared" si="42"/>
        <v>45525</v>
      </c>
      <c r="U285" s="1" t="str">
        <f t="shared" si="43"/>
        <v>Yes</v>
      </c>
      <c r="V285" t="s">
        <v>22</v>
      </c>
      <c r="W285" t="s">
        <v>33</v>
      </c>
      <c r="X285" t="str">
        <f t="shared" si="44"/>
        <v>Delhi</v>
      </c>
      <c r="Y285">
        <v>468.59</v>
      </c>
      <c r="Z285" t="str">
        <f>IF(PC_NikeSales[[#This Row],[Profit]]&lt;0,"Loss Making Sales",IF(PC_NikeSales[[#This Row],[Profit]]=0,"No Recorded Profit",IF($Y283&gt;$P283,"Invalid Profit", "Valid Profit")))</f>
        <v>Valid Profit</v>
      </c>
      <c r="AA285" t="str">
        <f>IF(PC_NikeSales[[#This Row],[Profit_Status]]="Valid Profit","Include","Exclude")</f>
        <v>Include</v>
      </c>
    </row>
    <row r="286" spans="1:27">
      <c r="A286">
        <v>2284</v>
      </c>
      <c r="B286" t="s">
        <v>13</v>
      </c>
      <c r="C286" t="s">
        <v>20</v>
      </c>
      <c r="D286" t="s">
        <v>38</v>
      </c>
      <c r="E286" s="3" t="s">
        <v>16</v>
      </c>
      <c r="F286" t="str">
        <f t="shared" si="36"/>
        <v>Alphabet</v>
      </c>
      <c r="G286" t="str">
        <f t="shared" si="37"/>
        <v>M</v>
      </c>
      <c r="H286" t="str">
        <f t="shared" si="38"/>
        <v>Yes</v>
      </c>
      <c r="J286" t="str">
        <f>_xlfn.IFS(Units_Sold&lt;0,"Check Return/Refund",Units_Sold=" ",Invalid,Units_Sold=0,"Available",Units_Sold&gt;0,"Sold")</f>
        <v>Available</v>
      </c>
      <c r="L286">
        <v>0.53</v>
      </c>
      <c r="M286" t="str">
        <f t="shared" si="39"/>
        <v>Valid</v>
      </c>
      <c r="N286" t="str">
        <f>IF(PC_NikeSales[[#This Row],[Discount_Verification]]="Valid","Include","Exclude")</f>
        <v>Include</v>
      </c>
      <c r="O286">
        <v>0</v>
      </c>
      <c r="P286" t="str">
        <f t="shared" si="40"/>
        <v>Insufficient Data</v>
      </c>
      <c r="Q286" t="str">
        <f t="shared" si="41"/>
        <v>Missing Information</v>
      </c>
      <c r="R286" t="str">
        <f>IF(PC_NikeSales[[#This Row],[Rev_Verify]]="Valid Revenue","Include","Exclude")</f>
        <v>Exclude</v>
      </c>
      <c r="S286" s="1">
        <v>45573</v>
      </c>
      <c r="T286" s="5">
        <f t="shared" si="42"/>
        <v>45573</v>
      </c>
      <c r="U286" s="1" t="str">
        <f t="shared" si="43"/>
        <v>Yes</v>
      </c>
      <c r="V286" t="s">
        <v>17</v>
      </c>
      <c r="W286" t="s">
        <v>43</v>
      </c>
      <c r="X286" t="str">
        <f t="shared" si="44"/>
        <v>Kolkata</v>
      </c>
      <c r="Y286">
        <v>1370.01</v>
      </c>
      <c r="Z286" t="str">
        <f>IF(PC_NikeSales[[#This Row],[Profit]]&lt;0,"Loss Making Sales",IF(PC_NikeSales[[#This Row],[Profit]]=0,"No Recorded Profit",IF($Y284&gt;$P284,"Invalid Profit", "Valid Profit")))</f>
        <v>Valid Profit</v>
      </c>
      <c r="AA286" t="str">
        <f>IF(PC_NikeSales[[#This Row],[Profit_Status]]="Valid Profit","Include","Exclude")</f>
        <v>Include</v>
      </c>
    </row>
    <row r="287" spans="1:27">
      <c r="A287">
        <v>2285</v>
      </c>
      <c r="B287" t="s">
        <v>19</v>
      </c>
      <c r="C287" t="s">
        <v>41</v>
      </c>
      <c r="D287" t="s">
        <v>54</v>
      </c>
      <c r="E287" s="3" t="s">
        <v>28</v>
      </c>
      <c r="F287" t="str">
        <f t="shared" si="36"/>
        <v>Alphabet</v>
      </c>
      <c r="G287" t="str">
        <f t="shared" si="37"/>
        <v>L</v>
      </c>
      <c r="H287" t="str">
        <f t="shared" si="38"/>
        <v>Yes</v>
      </c>
      <c r="I287">
        <v>-1</v>
      </c>
      <c r="J287" t="str">
        <f>_xlfn.IFS(Units_Sold&lt;0,"Check Return/Refund",Units_Sold=" ",Invalid,Units_Sold=0,"Available",Units_Sold&gt;0,"Sold")</f>
        <v>Check Return/Refund</v>
      </c>
      <c r="M287" t="str">
        <f t="shared" si="39"/>
        <v>Invalid</v>
      </c>
      <c r="N287" t="str">
        <f>IF(PC_NikeSales[[#This Row],[Discount_Verification]]="Valid","Include","Exclude")</f>
        <v>Exclude</v>
      </c>
      <c r="O287">
        <v>0</v>
      </c>
      <c r="P287" t="str">
        <f t="shared" si="40"/>
        <v>Insufficient Data</v>
      </c>
      <c r="Q287" t="str">
        <f t="shared" si="41"/>
        <v>Missing Information</v>
      </c>
      <c r="R287" t="str">
        <f>IF(PC_NikeSales[[#This Row],[Rev_Verify]]="Valid Revenue","Include","Exclude")</f>
        <v>Exclude</v>
      </c>
      <c r="S287" s="1"/>
      <c r="T287" s="5" t="str">
        <f t="shared" si="42"/>
        <v>Missing Date</v>
      </c>
      <c r="U287" s="1" t="str">
        <f t="shared" si="43"/>
        <v>No</v>
      </c>
      <c r="V287" t="s">
        <v>22</v>
      </c>
      <c r="W287" t="s">
        <v>33</v>
      </c>
      <c r="X287" t="str">
        <f t="shared" si="44"/>
        <v>Delhi</v>
      </c>
      <c r="Y287">
        <v>2211.71</v>
      </c>
      <c r="Z287" t="str">
        <f>IF(PC_NikeSales[[#This Row],[Profit]]&lt;0,"Loss Making Sales",IF(PC_NikeSales[[#This Row],[Profit]]=0,"No Recorded Profit",IF($Y285&gt;$P285,"Invalid Profit", "Valid Profit")))</f>
        <v>Valid Profit</v>
      </c>
      <c r="AA287" t="str">
        <f>IF(PC_NikeSales[[#This Row],[Profit_Status]]="Valid Profit","Include","Exclude")</f>
        <v>Include</v>
      </c>
    </row>
    <row r="288" spans="1:27">
      <c r="A288">
        <v>2286</v>
      </c>
      <c r="B288" t="s">
        <v>19</v>
      </c>
      <c r="C288" t="s">
        <v>26</v>
      </c>
      <c r="D288" t="s">
        <v>39</v>
      </c>
      <c r="F288" t="str">
        <f t="shared" si="36"/>
        <v>Missing</v>
      </c>
      <c r="G288" t="str">
        <f t="shared" si="37"/>
        <v>Unknown</v>
      </c>
      <c r="H288" t="str">
        <f t="shared" si="38"/>
        <v>No</v>
      </c>
      <c r="J288" t="str">
        <f>_xlfn.IFS(Units_Sold&lt;0,"Check Return/Refund",Units_Sold=" ",Invalid,Units_Sold=0,"Available",Units_Sold&gt;0,"Sold")</f>
        <v>Available</v>
      </c>
      <c r="M288" t="str">
        <f t="shared" si="39"/>
        <v>Invalid</v>
      </c>
      <c r="N288" t="str">
        <f>IF(PC_NikeSales[[#This Row],[Discount_Verification]]="Valid","Include","Exclude")</f>
        <v>Exclude</v>
      </c>
      <c r="O288">
        <v>0</v>
      </c>
      <c r="P288" t="str">
        <f t="shared" si="40"/>
        <v>Insufficient Data</v>
      </c>
      <c r="Q288" t="str">
        <f t="shared" si="41"/>
        <v>Missing Information</v>
      </c>
      <c r="R288" t="str">
        <f>IF(PC_NikeSales[[#This Row],[Rev_Verify]]="Valid Revenue","Include","Exclude")</f>
        <v>Exclude</v>
      </c>
      <c r="S288" s="1">
        <v>45581</v>
      </c>
      <c r="T288" s="5">
        <f t="shared" si="42"/>
        <v>45581</v>
      </c>
      <c r="U288" s="1" t="str">
        <f t="shared" si="43"/>
        <v>Yes</v>
      </c>
      <c r="V288" t="s">
        <v>17</v>
      </c>
      <c r="W288" t="s">
        <v>36</v>
      </c>
      <c r="X288" t="str">
        <f t="shared" si="44"/>
        <v>Bangalore</v>
      </c>
      <c r="Y288">
        <v>2419.09</v>
      </c>
      <c r="Z288" t="str">
        <f>IF(PC_NikeSales[[#This Row],[Profit]]&lt;0,"Loss Making Sales",IF(PC_NikeSales[[#This Row],[Profit]]=0,"No Recorded Profit",IF($Y286&gt;$P286,"Invalid Profit", "Valid Profit")))</f>
        <v>Valid Profit</v>
      </c>
      <c r="AA288" t="str">
        <f>IF(PC_NikeSales[[#This Row],[Profit_Status]]="Valid Profit","Include","Exclude")</f>
        <v>Include</v>
      </c>
    </row>
    <row r="289" spans="1:27">
      <c r="A289">
        <v>2287</v>
      </c>
      <c r="B289" t="s">
        <v>19</v>
      </c>
      <c r="C289" t="s">
        <v>30</v>
      </c>
      <c r="D289" t="s">
        <v>31</v>
      </c>
      <c r="E289" s="3">
        <v>9</v>
      </c>
      <c r="F289" t="str">
        <f t="shared" si="36"/>
        <v>Number</v>
      </c>
      <c r="G289" t="str">
        <f t="shared" si="37"/>
        <v>9</v>
      </c>
      <c r="H289" t="str">
        <f t="shared" si="38"/>
        <v>Yes</v>
      </c>
      <c r="I289">
        <v>3</v>
      </c>
      <c r="J289" t="str">
        <f>_xlfn.IFS(Units_Sold&lt;0,"Check Return/Refund",Units_Sold=" ",Invalid,Units_Sold=0,"Available",Units_Sold&gt;0,"Sold")</f>
        <v>Sold</v>
      </c>
      <c r="M289" t="str">
        <f t="shared" si="39"/>
        <v>Invalid</v>
      </c>
      <c r="N289" t="str">
        <f>IF(PC_NikeSales[[#This Row],[Discount_Verification]]="Valid","Include","Exclude")</f>
        <v>Exclude</v>
      </c>
      <c r="O289">
        <v>0</v>
      </c>
      <c r="P289" t="str">
        <f t="shared" si="40"/>
        <v>Insufficient Data</v>
      </c>
      <c r="Q289" t="str">
        <f t="shared" si="41"/>
        <v>Missing Information</v>
      </c>
      <c r="R289" t="str">
        <f>IF(PC_NikeSales[[#This Row],[Rev_Verify]]="Valid Revenue","Include","Exclude")</f>
        <v>Exclude</v>
      </c>
      <c r="S289" s="1"/>
      <c r="T289" s="5" t="str">
        <f t="shared" si="42"/>
        <v>Missing Date</v>
      </c>
      <c r="U289" s="1" t="str">
        <f t="shared" si="43"/>
        <v>No</v>
      </c>
      <c r="V289" t="s">
        <v>17</v>
      </c>
      <c r="W289" t="s">
        <v>25</v>
      </c>
      <c r="X289" t="str">
        <f t="shared" si="44"/>
        <v>Mumbai</v>
      </c>
      <c r="Y289">
        <v>-650.67999999999995</v>
      </c>
      <c r="Z289" t="str">
        <f>IF(PC_NikeSales[[#This Row],[Profit]]&lt;0,"Loss Making Sales",IF(PC_NikeSales[[#This Row],[Profit]]=0,"No Recorded Profit",IF(PC_NikeSales[[#This Row],[Profit]]&gt;PC_NikeSales[Rev_Recalc],"Invalid Profit", "Valid Profit")))</f>
        <v>Loss Making Sales</v>
      </c>
      <c r="AA289" t="str">
        <f>IF(PC_NikeSales[[#This Row],[Profit_Status]]="Valid Profit","Include","Exclude")</f>
        <v>Exclude</v>
      </c>
    </row>
    <row r="290" spans="1:27">
      <c r="A290">
        <v>2288</v>
      </c>
      <c r="B290" t="s">
        <v>19</v>
      </c>
      <c r="C290" t="s">
        <v>14</v>
      </c>
      <c r="D290" t="s">
        <v>49</v>
      </c>
      <c r="F290" t="str">
        <f t="shared" si="36"/>
        <v>Missing</v>
      </c>
      <c r="G290" t="str">
        <f t="shared" si="37"/>
        <v>Unknown</v>
      </c>
      <c r="H290" t="str">
        <f t="shared" si="38"/>
        <v>No</v>
      </c>
      <c r="J290" t="str">
        <f>_xlfn.IFS(Units_Sold&lt;0,"Check Return/Refund",Units_Sold=" ",Invalid,Units_Sold=0,"Available",Units_Sold&gt;0,"Sold")</f>
        <v>Available</v>
      </c>
      <c r="L290">
        <v>0.25</v>
      </c>
      <c r="M290" t="str">
        <f t="shared" si="39"/>
        <v>Valid</v>
      </c>
      <c r="N290" t="str">
        <f>IF(PC_NikeSales[[#This Row],[Discount_Verification]]="Valid","Include","Exclude")</f>
        <v>Include</v>
      </c>
      <c r="O290">
        <v>0</v>
      </c>
      <c r="P290" t="str">
        <f t="shared" si="40"/>
        <v>Insufficient Data</v>
      </c>
      <c r="Q290" t="str">
        <f t="shared" si="41"/>
        <v>Missing Information</v>
      </c>
      <c r="R290" t="str">
        <f>IF(PC_NikeSales[[#This Row],[Rev_Verify]]="Valid Revenue","Include","Exclude")</f>
        <v>Exclude</v>
      </c>
      <c r="S290" s="1">
        <v>45528</v>
      </c>
      <c r="T290" s="5">
        <f t="shared" si="42"/>
        <v>45528</v>
      </c>
      <c r="U290" s="1" t="str">
        <f t="shared" si="43"/>
        <v>Yes</v>
      </c>
      <c r="V290" t="s">
        <v>22</v>
      </c>
      <c r="W290" t="s">
        <v>37</v>
      </c>
      <c r="X290" t="str">
        <f t="shared" si="44"/>
        <v>Hyderabad</v>
      </c>
      <c r="Y290">
        <v>1570.91</v>
      </c>
      <c r="Z290" t="str">
        <f>IF(PC_NikeSales[[#This Row],[Profit]]&lt;0,"Loss Making Sales",IF(PC_NikeSales[[#This Row],[Profit]]=0,"No Recorded Profit",IF($Y288&gt;$P288,"Invalid Profit", "Valid Profit")))</f>
        <v>Valid Profit</v>
      </c>
      <c r="AA290" t="str">
        <f>IF(PC_NikeSales[[#This Row],[Profit_Status]]="Valid Profit","Include","Exclude")</f>
        <v>Include</v>
      </c>
    </row>
    <row r="291" spans="1:27">
      <c r="A291">
        <v>2289</v>
      </c>
      <c r="B291" t="s">
        <v>19</v>
      </c>
      <c r="C291" t="s">
        <v>30</v>
      </c>
      <c r="D291" t="s">
        <v>45</v>
      </c>
      <c r="E291" s="3" t="s">
        <v>28</v>
      </c>
      <c r="F291" t="str">
        <f t="shared" si="36"/>
        <v>Alphabet</v>
      </c>
      <c r="G291" t="str">
        <f t="shared" si="37"/>
        <v>L</v>
      </c>
      <c r="H291" t="str">
        <f t="shared" si="38"/>
        <v>Yes</v>
      </c>
      <c r="J291" t="str">
        <f>_xlfn.IFS(Units_Sold&lt;0,"Check Return/Refund",Units_Sold=" ",Invalid,Units_Sold=0,"Available",Units_Sold&gt;0,"Sold")</f>
        <v>Available</v>
      </c>
      <c r="L291">
        <v>0.51</v>
      </c>
      <c r="M291" t="str">
        <f t="shared" si="39"/>
        <v>Valid</v>
      </c>
      <c r="N291" t="str">
        <f>IF(PC_NikeSales[[#This Row],[Discount_Verification]]="Valid","Include","Exclude")</f>
        <v>Include</v>
      </c>
      <c r="O291">
        <v>0</v>
      </c>
      <c r="P291" t="str">
        <f t="shared" si="40"/>
        <v>Insufficient Data</v>
      </c>
      <c r="Q291" t="str">
        <f t="shared" si="41"/>
        <v>Missing Information</v>
      </c>
      <c r="R291" t="str">
        <f>IF(PC_NikeSales[[#This Row],[Rev_Verify]]="Valid Revenue","Include","Exclude")</f>
        <v>Exclude</v>
      </c>
      <c r="S291" s="1"/>
      <c r="T291" s="5" t="str">
        <f t="shared" si="42"/>
        <v>Missing Date</v>
      </c>
      <c r="U291" s="1" t="str">
        <f t="shared" si="43"/>
        <v>No</v>
      </c>
      <c r="V291" t="s">
        <v>22</v>
      </c>
      <c r="W291" t="s">
        <v>25</v>
      </c>
      <c r="X291" t="str">
        <f t="shared" si="44"/>
        <v>Mumbai</v>
      </c>
      <c r="Y291">
        <v>3161.45</v>
      </c>
      <c r="Z291" t="str">
        <f>IF(PC_NikeSales[[#This Row],[Profit]]&lt;0,"Loss Making Sales",IF(PC_NikeSales[[#This Row],[Profit]]=0,"No Recorded Profit",IF($Y289&gt;$P289,"Invalid Profit", "Valid Profit")))</f>
        <v>Valid Profit</v>
      </c>
      <c r="AA291" t="str">
        <f>IF(PC_NikeSales[[#This Row],[Profit_Status]]="Valid Profit","Include","Exclude")</f>
        <v>Include</v>
      </c>
    </row>
    <row r="292" spans="1:27">
      <c r="A292">
        <v>2290</v>
      </c>
      <c r="B292" t="s">
        <v>19</v>
      </c>
      <c r="C292" t="s">
        <v>14</v>
      </c>
      <c r="D292" t="s">
        <v>34</v>
      </c>
      <c r="E292" s="3" t="s">
        <v>28</v>
      </c>
      <c r="F292" t="str">
        <f t="shared" si="36"/>
        <v>Alphabet</v>
      </c>
      <c r="G292" t="str">
        <f t="shared" si="37"/>
        <v>L</v>
      </c>
      <c r="H292" t="str">
        <f t="shared" si="38"/>
        <v>Yes</v>
      </c>
      <c r="J292" t="str">
        <f>_xlfn.IFS(Units_Sold&lt;0,"Check Return/Refund",Units_Sold=" ",Invalid,Units_Sold=0,"Available",Units_Sold&gt;0,"Sold")</f>
        <v>Available</v>
      </c>
      <c r="M292" t="str">
        <f t="shared" si="39"/>
        <v>Invalid</v>
      </c>
      <c r="N292" t="str">
        <f>IF(PC_NikeSales[[#This Row],[Discount_Verification]]="Valid","Include","Exclude")</f>
        <v>Exclude</v>
      </c>
      <c r="O292">
        <v>0</v>
      </c>
      <c r="P292" t="str">
        <f t="shared" si="40"/>
        <v>Insufficient Data</v>
      </c>
      <c r="Q292" t="str">
        <f t="shared" si="41"/>
        <v>Missing Information</v>
      </c>
      <c r="R292" t="str">
        <f>IF(PC_NikeSales[[#This Row],[Rev_Verify]]="Valid Revenue","Include","Exclude")</f>
        <v>Exclude</v>
      </c>
      <c r="S292" s="1">
        <v>45585</v>
      </c>
      <c r="T292" s="5">
        <f t="shared" si="42"/>
        <v>45585</v>
      </c>
      <c r="U292" s="1" t="str">
        <f t="shared" si="43"/>
        <v>Yes</v>
      </c>
      <c r="V292" t="s">
        <v>17</v>
      </c>
      <c r="W292" t="s">
        <v>43</v>
      </c>
      <c r="X292" t="str">
        <f t="shared" si="44"/>
        <v>Kolkata</v>
      </c>
      <c r="Y292">
        <v>546.66</v>
      </c>
      <c r="Z292" t="str">
        <f>IF(PC_NikeSales[[#This Row],[Profit]]&lt;0,"Loss Making Sales",IF(PC_NikeSales[[#This Row],[Profit]]=0,"No Recorded Profit",IF($Y290&gt;$P290,"Invalid Profit", "Valid Profit")))</f>
        <v>Valid Profit</v>
      </c>
      <c r="AA292" t="str">
        <f>IF(PC_NikeSales[[#This Row],[Profit_Status]]="Valid Profit","Include","Exclude")</f>
        <v>Include</v>
      </c>
    </row>
    <row r="293" spans="1:27">
      <c r="A293">
        <v>2291</v>
      </c>
      <c r="B293" t="s">
        <v>19</v>
      </c>
      <c r="C293" t="s">
        <v>41</v>
      </c>
      <c r="D293" t="s">
        <v>54</v>
      </c>
      <c r="E293" s="3" t="s">
        <v>28</v>
      </c>
      <c r="F293" t="str">
        <f t="shared" si="36"/>
        <v>Alphabet</v>
      </c>
      <c r="G293" t="str">
        <f t="shared" si="37"/>
        <v>L</v>
      </c>
      <c r="H293" t="str">
        <f t="shared" si="38"/>
        <v>Yes</v>
      </c>
      <c r="I293">
        <v>-1</v>
      </c>
      <c r="J293" t="str">
        <f>_xlfn.IFS(Units_Sold&lt;0,"Check Return/Refund",Units_Sold=" ",Invalid,Units_Sold=0,"Available",Units_Sold&gt;0,"Sold")</f>
        <v>Check Return/Refund</v>
      </c>
      <c r="M293" t="str">
        <f t="shared" si="39"/>
        <v>Invalid</v>
      </c>
      <c r="N293" t="str">
        <f>IF(PC_NikeSales[[#This Row],[Discount_Verification]]="Valid","Include","Exclude")</f>
        <v>Exclude</v>
      </c>
      <c r="O293">
        <v>0</v>
      </c>
      <c r="P293" t="str">
        <f t="shared" si="40"/>
        <v>Insufficient Data</v>
      </c>
      <c r="Q293" t="str">
        <f t="shared" si="41"/>
        <v>Missing Information</v>
      </c>
      <c r="R293" t="str">
        <f>IF(PC_NikeSales[[#This Row],[Rev_Verify]]="Valid Revenue","Include","Exclude")</f>
        <v>Exclude</v>
      </c>
      <c r="S293" s="1"/>
      <c r="T293" s="5" t="str">
        <f t="shared" si="42"/>
        <v>Missing Date</v>
      </c>
      <c r="U293" s="1" t="str">
        <f t="shared" si="43"/>
        <v>No</v>
      </c>
      <c r="V293" t="s">
        <v>22</v>
      </c>
      <c r="W293" t="s">
        <v>29</v>
      </c>
      <c r="X293" t="str">
        <f t="shared" si="44"/>
        <v>Pune</v>
      </c>
      <c r="Y293">
        <v>2729.23</v>
      </c>
      <c r="Z293" t="str">
        <f>IF(PC_NikeSales[[#This Row],[Profit]]&lt;0,"Loss Making Sales",IF(PC_NikeSales[[#This Row],[Profit]]=0,"No Recorded Profit",IF($Y291&gt;$P291,"Invalid Profit", "Valid Profit")))</f>
        <v>Valid Profit</v>
      </c>
      <c r="AA293" t="str">
        <f>IF(PC_NikeSales[[#This Row],[Profit_Status]]="Valid Profit","Include","Exclude")</f>
        <v>Include</v>
      </c>
    </row>
    <row r="294" spans="1:27">
      <c r="A294">
        <v>2292</v>
      </c>
      <c r="B294" t="s">
        <v>19</v>
      </c>
      <c r="C294" t="s">
        <v>30</v>
      </c>
      <c r="D294" t="s">
        <v>46</v>
      </c>
      <c r="E294" s="3" t="s">
        <v>16</v>
      </c>
      <c r="F294" t="str">
        <f t="shared" si="36"/>
        <v>Alphabet</v>
      </c>
      <c r="G294" t="str">
        <f t="shared" si="37"/>
        <v>M</v>
      </c>
      <c r="H294" t="str">
        <f t="shared" si="38"/>
        <v>Yes</v>
      </c>
      <c r="I294">
        <v>2</v>
      </c>
      <c r="J294" t="str">
        <f>_xlfn.IFS(Units_Sold&lt;0,"Check Return/Refund",Units_Sold=" ",Invalid,Units_Sold=0,"Available",Units_Sold&gt;0,"Sold")</f>
        <v>Sold</v>
      </c>
      <c r="L294">
        <v>1.1000000000000001</v>
      </c>
      <c r="M294" t="str">
        <f t="shared" si="39"/>
        <v>Invalid</v>
      </c>
      <c r="N294" t="str">
        <f>IF(PC_NikeSales[[#This Row],[Discount_Verification]]="Valid","Include","Exclude")</f>
        <v>Exclude</v>
      </c>
      <c r="O294">
        <v>0</v>
      </c>
      <c r="P294" t="str">
        <f t="shared" si="40"/>
        <v>Insufficient Data</v>
      </c>
      <c r="Q294" t="str">
        <f t="shared" si="41"/>
        <v>Missing Information</v>
      </c>
      <c r="R294" t="str">
        <f>IF(PC_NikeSales[[#This Row],[Rev_Verify]]="Valid Revenue","Include","Exclude")</f>
        <v>Exclude</v>
      </c>
      <c r="S294" s="1">
        <v>45601</v>
      </c>
      <c r="T294" s="5">
        <f t="shared" si="42"/>
        <v>45601</v>
      </c>
      <c r="U294" s="1" t="str">
        <f t="shared" si="43"/>
        <v>Yes</v>
      </c>
      <c r="V294" t="s">
        <v>17</v>
      </c>
      <c r="W294" t="s">
        <v>43</v>
      </c>
      <c r="X294" t="str">
        <f t="shared" si="44"/>
        <v>Kolkata</v>
      </c>
      <c r="Y294">
        <v>1192.5</v>
      </c>
      <c r="Z294" t="str">
        <f>IF(PC_NikeSales[[#This Row],[Profit]]&lt;0,"Loss Making Sales",IF(PC_NikeSales[[#This Row],[Profit]]=0,"No Recorded Profit",IF($Y292&gt;$P292,"Invalid Profit", "Valid Profit")))</f>
        <v>Valid Profit</v>
      </c>
      <c r="AA294" t="str">
        <f>IF(PC_NikeSales[[#This Row],[Profit_Status]]="Valid Profit","Include","Exclude")</f>
        <v>Include</v>
      </c>
    </row>
    <row r="295" spans="1:27">
      <c r="A295">
        <v>2293</v>
      </c>
      <c r="B295" t="s">
        <v>19</v>
      </c>
      <c r="C295" t="s">
        <v>41</v>
      </c>
      <c r="D295" t="s">
        <v>42</v>
      </c>
      <c r="E295" s="3" t="s">
        <v>32</v>
      </c>
      <c r="F295" t="str">
        <f t="shared" si="36"/>
        <v>Alphabet</v>
      </c>
      <c r="G295" t="str">
        <f t="shared" si="37"/>
        <v>XL</v>
      </c>
      <c r="H295" t="str">
        <f t="shared" si="38"/>
        <v>Yes</v>
      </c>
      <c r="I295">
        <v>3</v>
      </c>
      <c r="J295" t="str">
        <f>_xlfn.IFS(Units_Sold&lt;0,"Check Return/Refund",Units_Sold=" ",Invalid,Units_Sold=0,"Available",Units_Sold&gt;0,"Sold")</f>
        <v>Sold</v>
      </c>
      <c r="M295" t="str">
        <f t="shared" si="39"/>
        <v>Invalid</v>
      </c>
      <c r="N295" t="str">
        <f>IF(PC_NikeSales[[#This Row],[Discount_Verification]]="Valid","Include","Exclude")</f>
        <v>Exclude</v>
      </c>
      <c r="O295">
        <v>0</v>
      </c>
      <c r="P295" t="str">
        <f t="shared" si="40"/>
        <v>Insufficient Data</v>
      </c>
      <c r="Q295" t="str">
        <f t="shared" si="41"/>
        <v>Missing Information</v>
      </c>
      <c r="R295" t="str">
        <f>IF(PC_NikeSales[[#This Row],[Rev_Verify]]="Valid Revenue","Include","Exclude")</f>
        <v>Exclude</v>
      </c>
      <c r="S295" s="1">
        <v>45790</v>
      </c>
      <c r="T295" s="5">
        <f t="shared" si="42"/>
        <v>45790</v>
      </c>
      <c r="U295" s="1" t="str">
        <f t="shared" si="43"/>
        <v>Yes</v>
      </c>
      <c r="V295" t="s">
        <v>22</v>
      </c>
      <c r="W295" t="s">
        <v>25</v>
      </c>
      <c r="X295" t="str">
        <f t="shared" si="44"/>
        <v>Mumbai</v>
      </c>
      <c r="Y295">
        <v>2525.87</v>
      </c>
      <c r="Z295" t="str">
        <f>IF(PC_NikeSales[[#This Row],[Profit]]&lt;0,"Loss Making Sales",IF(PC_NikeSales[[#This Row],[Profit]]=0,"No Recorded Profit",IF($Y293&gt;$P293,"Invalid Profit", "Valid Profit")))</f>
        <v>Valid Profit</v>
      </c>
      <c r="AA295" t="str">
        <f>IF(PC_NikeSales[[#This Row],[Profit_Status]]="Valid Profit","Include","Exclude")</f>
        <v>Include</v>
      </c>
    </row>
    <row r="296" spans="1:27">
      <c r="A296">
        <v>2012</v>
      </c>
      <c r="B296" t="s">
        <v>19</v>
      </c>
      <c r="C296" t="s">
        <v>20</v>
      </c>
      <c r="D296" t="s">
        <v>50</v>
      </c>
      <c r="F296" t="str">
        <f t="shared" si="36"/>
        <v>Missing</v>
      </c>
      <c r="G296" t="str">
        <f t="shared" si="37"/>
        <v>Unknown</v>
      </c>
      <c r="H296" t="str">
        <f t="shared" si="38"/>
        <v>No</v>
      </c>
      <c r="J296" t="str">
        <f>_xlfn.IFS(Units_Sold&lt;0,"Check Return/Refund",Units_Sold=" ",Invalid,Units_Sold=0,"Available",Units_Sold&gt;0,"Sold")</f>
        <v>Available</v>
      </c>
      <c r="M296" t="str">
        <f t="shared" si="39"/>
        <v>Invalid</v>
      </c>
      <c r="N296" t="str">
        <f>IF(PC_NikeSales[[#This Row],[Discount_Verification]]="Valid","Include","Exclude")</f>
        <v>Exclude</v>
      </c>
      <c r="O296">
        <v>0</v>
      </c>
      <c r="P296" t="str">
        <f t="shared" si="40"/>
        <v>Insufficient Data</v>
      </c>
      <c r="Q296" t="str">
        <f t="shared" si="41"/>
        <v>Missing Information</v>
      </c>
      <c r="R296" t="str">
        <f>IF(PC_NikeSales[[#This Row],[Rev_Verify]]="Valid Revenue","Include","Exclude")</f>
        <v>Exclude</v>
      </c>
      <c r="S296" s="1">
        <v>45536</v>
      </c>
      <c r="T296" s="5">
        <f t="shared" si="42"/>
        <v>45536</v>
      </c>
      <c r="U296" s="1" t="str">
        <f t="shared" si="43"/>
        <v>Yes</v>
      </c>
      <c r="V296" t="s">
        <v>22</v>
      </c>
      <c r="W296" t="s">
        <v>37</v>
      </c>
      <c r="X296" t="str">
        <f t="shared" si="44"/>
        <v>Hyderabad</v>
      </c>
      <c r="Y296">
        <v>-914.59</v>
      </c>
      <c r="Z296" t="str">
        <f>IF(PC_NikeSales[[#This Row],[Profit]]&lt;0,"Loss Making Sales",IF(PC_NikeSales[[#This Row],[Profit]]=0,"No Recorded Profit",IF(PC_NikeSales[[#This Row],[Profit]]&gt;PC_NikeSales[Rev_Recalc],"Invalid Profit", "Valid Profit")))</f>
        <v>Loss Making Sales</v>
      </c>
      <c r="AA296" t="str">
        <f>IF(PC_NikeSales[[#This Row],[Profit_Status]]="Valid Profit","Include","Exclude")</f>
        <v>Exclude</v>
      </c>
    </row>
    <row r="297" spans="1:27">
      <c r="A297">
        <v>2295</v>
      </c>
      <c r="B297" t="s">
        <v>13</v>
      </c>
      <c r="C297" t="s">
        <v>26</v>
      </c>
      <c r="D297" t="s">
        <v>52</v>
      </c>
      <c r="F297" t="str">
        <f t="shared" si="36"/>
        <v>Missing</v>
      </c>
      <c r="G297" t="str">
        <f t="shared" si="37"/>
        <v>Unknown</v>
      </c>
      <c r="H297" t="str">
        <f t="shared" si="38"/>
        <v>No</v>
      </c>
      <c r="J297" t="str">
        <f>_xlfn.IFS(Units_Sold&lt;0,"Check Return/Refund",Units_Sold=" ",Invalid,Units_Sold=0,"Available",Units_Sold&gt;0,"Sold")</f>
        <v>Available</v>
      </c>
      <c r="L297">
        <v>0.81</v>
      </c>
      <c r="M297" t="str">
        <f t="shared" si="39"/>
        <v>Valid</v>
      </c>
      <c r="N297" t="str">
        <f>IF(PC_NikeSales[[#This Row],[Discount_Verification]]="Valid","Include","Exclude")</f>
        <v>Include</v>
      </c>
      <c r="O297">
        <v>0</v>
      </c>
      <c r="P297" t="str">
        <f t="shared" si="40"/>
        <v>Insufficient Data</v>
      </c>
      <c r="Q297" t="str">
        <f t="shared" si="41"/>
        <v>Missing Information</v>
      </c>
      <c r="R297" t="str">
        <f>IF(PC_NikeSales[[#This Row],[Rev_Verify]]="Valid Revenue","Include","Exclude")</f>
        <v>Exclude</v>
      </c>
      <c r="S297" s="1">
        <v>45825</v>
      </c>
      <c r="T297" s="5">
        <f t="shared" si="42"/>
        <v>45825</v>
      </c>
      <c r="U297" s="1" t="str">
        <f t="shared" si="43"/>
        <v>Yes</v>
      </c>
      <c r="V297" t="s">
        <v>22</v>
      </c>
      <c r="W297" t="s">
        <v>37</v>
      </c>
      <c r="X297" t="str">
        <f t="shared" si="44"/>
        <v>Hyderabad</v>
      </c>
      <c r="Y297">
        <v>3901.16</v>
      </c>
      <c r="Z297" t="str">
        <f>IF(PC_NikeSales[[#This Row],[Profit]]&lt;0,"Loss Making Sales",IF(PC_NikeSales[[#This Row],[Profit]]=0,"No Recorded Profit",IF($Y295&gt;$P295,"Invalid Profit", "Valid Profit")))</f>
        <v>Valid Profit</v>
      </c>
      <c r="AA297" t="str">
        <f>IF(PC_NikeSales[[#This Row],[Profit_Status]]="Valid Profit","Include","Exclude")</f>
        <v>Include</v>
      </c>
    </row>
    <row r="298" spans="1:27">
      <c r="A298">
        <v>2296</v>
      </c>
      <c r="B298" t="s">
        <v>19</v>
      </c>
      <c r="C298" t="s">
        <v>20</v>
      </c>
      <c r="D298" t="s">
        <v>50</v>
      </c>
      <c r="F298" t="str">
        <f t="shared" si="36"/>
        <v>Missing</v>
      </c>
      <c r="G298" t="str">
        <f t="shared" si="37"/>
        <v>Unknown</v>
      </c>
      <c r="H298" t="str">
        <f t="shared" si="38"/>
        <v>No</v>
      </c>
      <c r="J298" t="str">
        <f>_xlfn.IFS(Units_Sold&lt;0,"Check Return/Refund",Units_Sold=" ",Invalid,Units_Sold=0,"Available",Units_Sold&gt;0,"Sold")</f>
        <v>Available</v>
      </c>
      <c r="M298" t="str">
        <f t="shared" si="39"/>
        <v>Invalid</v>
      </c>
      <c r="N298" t="str">
        <f>IF(PC_NikeSales[[#This Row],[Discount_Verification]]="Valid","Include","Exclude")</f>
        <v>Exclude</v>
      </c>
      <c r="O298">
        <v>0</v>
      </c>
      <c r="P298" t="str">
        <f t="shared" si="40"/>
        <v>Insufficient Data</v>
      </c>
      <c r="Q298" t="str">
        <f t="shared" si="41"/>
        <v>Missing Information</v>
      </c>
      <c r="R298" t="str">
        <f>IF(PC_NikeSales[[#This Row],[Rev_Verify]]="Valid Revenue","Include","Exclude")</f>
        <v>Exclude</v>
      </c>
      <c r="S298" s="1">
        <v>45519</v>
      </c>
      <c r="T298" s="5">
        <f t="shared" si="42"/>
        <v>45519</v>
      </c>
      <c r="U298" s="1" t="str">
        <f t="shared" si="43"/>
        <v>Yes</v>
      </c>
      <c r="V298" t="s">
        <v>17</v>
      </c>
      <c r="W298" t="s">
        <v>33</v>
      </c>
      <c r="X298" t="str">
        <f t="shared" si="44"/>
        <v>Delhi</v>
      </c>
      <c r="Y298">
        <v>-1188.8599999999999</v>
      </c>
      <c r="Z298" t="str">
        <f>IF(PC_NikeSales[[#This Row],[Profit]]&lt;0,"Loss Making Sales",IF(PC_NikeSales[[#This Row],[Profit]]=0,"No Recorded Profit",IF(PC_NikeSales[[#This Row],[Profit]]&gt;PC_NikeSales[Rev_Recalc],"Invalid Profit", "Valid Profit")))</f>
        <v>Loss Making Sales</v>
      </c>
      <c r="AA298" t="str">
        <f>IF(PC_NikeSales[[#This Row],[Profit_Status]]="Valid Profit","Include","Exclude")</f>
        <v>Exclude</v>
      </c>
    </row>
    <row r="299" spans="1:27">
      <c r="A299">
        <v>2297</v>
      </c>
      <c r="B299" t="s">
        <v>13</v>
      </c>
      <c r="C299" t="s">
        <v>41</v>
      </c>
      <c r="D299" t="s">
        <v>54</v>
      </c>
      <c r="E299" s="3" t="s">
        <v>16</v>
      </c>
      <c r="F299" t="str">
        <f t="shared" si="36"/>
        <v>Alphabet</v>
      </c>
      <c r="G299" t="str">
        <f t="shared" si="37"/>
        <v>M</v>
      </c>
      <c r="H299" t="str">
        <f t="shared" si="38"/>
        <v>Yes</v>
      </c>
      <c r="J299" t="str">
        <f>_xlfn.IFS(Units_Sold&lt;0,"Check Return/Refund",Units_Sold=" ",Invalid,Units_Sold=0,"Available",Units_Sold&gt;0,"Sold")</f>
        <v>Available</v>
      </c>
      <c r="K299">
        <v>6356.31</v>
      </c>
      <c r="L299">
        <v>0.74</v>
      </c>
      <c r="M299" t="str">
        <f t="shared" si="39"/>
        <v>Valid</v>
      </c>
      <c r="N299" t="str">
        <f>IF(PC_NikeSales[[#This Row],[Discount_Verification]]="Valid","Include","Exclude")</f>
        <v>Include</v>
      </c>
      <c r="O299">
        <v>0</v>
      </c>
      <c r="P299" t="str">
        <f t="shared" si="40"/>
        <v>Insufficient Data</v>
      </c>
      <c r="Q299" t="str">
        <f t="shared" si="41"/>
        <v>Missing Information</v>
      </c>
      <c r="R299" t="str">
        <f>IF(PC_NikeSales[[#This Row],[Rev_Verify]]="Valid Revenue","Include","Exclude")</f>
        <v>Exclude</v>
      </c>
      <c r="S299" s="1">
        <v>45657</v>
      </c>
      <c r="T299" s="5">
        <f t="shared" si="42"/>
        <v>45657</v>
      </c>
      <c r="U299" s="1" t="str">
        <f t="shared" si="43"/>
        <v>Yes</v>
      </c>
      <c r="V299" t="s">
        <v>17</v>
      </c>
      <c r="W299" t="s">
        <v>29</v>
      </c>
      <c r="X299" t="str">
        <f t="shared" si="44"/>
        <v>Pune</v>
      </c>
      <c r="Y299">
        <v>454.97</v>
      </c>
      <c r="Z299" t="str">
        <f>IF(PC_NikeSales[[#This Row],[Profit]]&lt;0,"Loss Making Sales",IF(PC_NikeSales[[#This Row],[Profit]]=0,"No Recorded Profit",IF($Y297&gt;$P297,"Invalid Profit", "Valid Profit")))</f>
        <v>Valid Profit</v>
      </c>
      <c r="AA299" t="str">
        <f>IF(PC_NikeSales[[#This Row],[Profit_Status]]="Valid Profit","Include","Exclude")</f>
        <v>Include</v>
      </c>
    </row>
    <row r="300" spans="1:27">
      <c r="A300">
        <v>2298</v>
      </c>
      <c r="B300" t="s">
        <v>35</v>
      </c>
      <c r="C300" t="s">
        <v>14</v>
      </c>
      <c r="D300" t="s">
        <v>15</v>
      </c>
      <c r="F300" t="str">
        <f t="shared" si="36"/>
        <v>Missing</v>
      </c>
      <c r="G300" t="str">
        <f t="shared" si="37"/>
        <v>Unknown</v>
      </c>
      <c r="H300" t="str">
        <f t="shared" si="38"/>
        <v>No</v>
      </c>
      <c r="J300" t="str">
        <f>_xlfn.IFS(Units_Sold&lt;0,"Check Return/Refund",Units_Sold=" ",Invalid,Units_Sold=0,"Available",Units_Sold&gt;0,"Sold")</f>
        <v>Available</v>
      </c>
      <c r="K300">
        <v>5571.14</v>
      </c>
      <c r="L300">
        <v>0.49</v>
      </c>
      <c r="M300" t="str">
        <f t="shared" si="39"/>
        <v>Valid</v>
      </c>
      <c r="N300" t="str">
        <f>IF(PC_NikeSales[[#This Row],[Discount_Verification]]="Valid","Include","Exclude")</f>
        <v>Include</v>
      </c>
      <c r="O300">
        <v>0</v>
      </c>
      <c r="P300" t="str">
        <f t="shared" si="40"/>
        <v>Insufficient Data</v>
      </c>
      <c r="Q300" t="str">
        <f t="shared" si="41"/>
        <v>Missing Information</v>
      </c>
      <c r="R300" t="str">
        <f>IF(PC_NikeSales[[#This Row],[Rev_Verify]]="Valid Revenue","Include","Exclude")</f>
        <v>Exclude</v>
      </c>
      <c r="S300" s="1">
        <v>45819</v>
      </c>
      <c r="T300" s="5">
        <f t="shared" si="42"/>
        <v>45819</v>
      </c>
      <c r="U300" s="1" t="str">
        <f t="shared" si="43"/>
        <v>Yes</v>
      </c>
      <c r="V300" t="s">
        <v>22</v>
      </c>
      <c r="W300" t="s">
        <v>43</v>
      </c>
      <c r="X300" t="str">
        <f t="shared" si="44"/>
        <v>Kolkata</v>
      </c>
      <c r="Y300">
        <v>3445.5</v>
      </c>
      <c r="Z300" t="str">
        <f>IF(PC_NikeSales[[#This Row],[Profit]]&lt;0,"Loss Making Sales",IF(PC_NikeSales[[#This Row],[Profit]]=0,"No Recorded Profit",IF($Y298&gt;$P298,"Invalid Profit", "Valid Profit")))</f>
        <v>Valid Profit</v>
      </c>
      <c r="AA300" t="str">
        <f>IF(PC_NikeSales[[#This Row],[Profit_Status]]="Valid Profit","Include","Exclude")</f>
        <v>Include</v>
      </c>
    </row>
    <row r="301" spans="1:27">
      <c r="A301">
        <v>2299</v>
      </c>
      <c r="B301" t="s">
        <v>13</v>
      </c>
      <c r="C301" t="s">
        <v>20</v>
      </c>
      <c r="D301" t="s">
        <v>50</v>
      </c>
      <c r="F301" t="str">
        <f t="shared" si="36"/>
        <v>Missing</v>
      </c>
      <c r="G301" t="str">
        <f t="shared" si="37"/>
        <v>Unknown</v>
      </c>
      <c r="H301" t="str">
        <f t="shared" si="38"/>
        <v>No</v>
      </c>
      <c r="I301">
        <v>2</v>
      </c>
      <c r="J301" t="str">
        <f>_xlfn.IFS(Units_Sold&lt;0,"Check Return/Refund",Units_Sold=" ",Invalid,Units_Sold=0,"Available",Units_Sold&gt;0,"Sold")</f>
        <v>Sold</v>
      </c>
      <c r="L301">
        <v>0.77</v>
      </c>
      <c r="M301" t="str">
        <f t="shared" si="39"/>
        <v>Valid</v>
      </c>
      <c r="N301" t="str">
        <f>IF(PC_NikeSales[[#This Row],[Discount_Verification]]="Valid","Include","Exclude")</f>
        <v>Include</v>
      </c>
      <c r="O301">
        <v>0</v>
      </c>
      <c r="P301" t="str">
        <f t="shared" si="40"/>
        <v>Insufficient Data</v>
      </c>
      <c r="Q301" t="str">
        <f t="shared" si="41"/>
        <v>Missing Information</v>
      </c>
      <c r="R301" t="str">
        <f>IF(PC_NikeSales[[#This Row],[Rev_Verify]]="Valid Revenue","Include","Exclude")</f>
        <v>Exclude</v>
      </c>
      <c r="S301" s="1">
        <v>45786</v>
      </c>
      <c r="T301" s="5">
        <f t="shared" si="42"/>
        <v>45786</v>
      </c>
      <c r="U301" s="1" t="str">
        <f t="shared" si="43"/>
        <v>Yes</v>
      </c>
      <c r="V301" t="s">
        <v>17</v>
      </c>
      <c r="W301" t="s">
        <v>37</v>
      </c>
      <c r="X301" t="str">
        <f t="shared" si="44"/>
        <v>Hyderabad</v>
      </c>
      <c r="Y301">
        <v>2596.8000000000002</v>
      </c>
      <c r="Z301" t="str">
        <f>IF(PC_NikeSales[[#This Row],[Profit]]&lt;0,"Loss Making Sales",IF(PC_NikeSales[[#This Row],[Profit]]=0,"No Recorded Profit",IF($Y299&gt;$P299,"Invalid Profit", "Valid Profit")))</f>
        <v>Valid Profit</v>
      </c>
      <c r="AA301" t="str">
        <f>IF(PC_NikeSales[[#This Row],[Profit_Status]]="Valid Profit","Include","Exclude")</f>
        <v>Include</v>
      </c>
    </row>
    <row r="302" spans="1:27">
      <c r="A302">
        <v>2300</v>
      </c>
      <c r="B302" t="s">
        <v>35</v>
      </c>
      <c r="C302" t="s">
        <v>41</v>
      </c>
      <c r="D302" t="s">
        <v>42</v>
      </c>
      <c r="E302" s="3" t="s">
        <v>28</v>
      </c>
      <c r="F302" t="str">
        <f t="shared" si="36"/>
        <v>Alphabet</v>
      </c>
      <c r="G302" t="str">
        <f t="shared" si="37"/>
        <v>L</v>
      </c>
      <c r="H302" t="str">
        <f t="shared" si="38"/>
        <v>Yes</v>
      </c>
      <c r="I302">
        <v>3</v>
      </c>
      <c r="J302" t="str">
        <f>_xlfn.IFS(Units_Sold&lt;0,"Check Return/Refund",Units_Sold=" ",Invalid,Units_Sold=0,"Available",Units_Sold&gt;0,"Sold")</f>
        <v>Sold</v>
      </c>
      <c r="K302">
        <v>6331.64</v>
      </c>
      <c r="L302">
        <v>0.78</v>
      </c>
      <c r="M302" t="str">
        <f t="shared" si="39"/>
        <v>Valid</v>
      </c>
      <c r="N302" t="str">
        <f>IF(PC_NikeSales[[#This Row],[Discount_Verification]]="Valid","Include","Exclude")</f>
        <v>Include</v>
      </c>
      <c r="O302">
        <v>4178.88</v>
      </c>
      <c r="P302">
        <f t="shared" si="40"/>
        <v>4178.8823999999995</v>
      </c>
      <c r="Q302" t="str">
        <f t="shared" si="41"/>
        <v>Valid Revenue</v>
      </c>
      <c r="R302" t="str">
        <f>IF(PC_NikeSales[[#This Row],[Rev_Verify]]="Valid Revenue","Include","Exclude")</f>
        <v>Include</v>
      </c>
      <c r="S302" s="1">
        <v>45521</v>
      </c>
      <c r="T302" s="5">
        <f t="shared" si="42"/>
        <v>45521</v>
      </c>
      <c r="U302" s="1" t="str">
        <f t="shared" si="43"/>
        <v>Yes</v>
      </c>
      <c r="V302" t="s">
        <v>22</v>
      </c>
      <c r="W302" t="s">
        <v>33</v>
      </c>
      <c r="X302" t="str">
        <f t="shared" si="44"/>
        <v>Delhi</v>
      </c>
      <c r="Y302">
        <v>3380.28</v>
      </c>
      <c r="Z302" t="str">
        <f>IF(PC_NikeSales[[#This Row],[Profit]]&lt;0,"Loss Making Sales",IF(PC_NikeSales[[#This Row],[Profit]]=0,"No Recorded Profit",IF($Y300&gt;$P300,"Invalid Profit", "Valid Profit")))</f>
        <v>Valid Profit</v>
      </c>
      <c r="AA302" t="str">
        <f>IF(PC_NikeSales[[#This Row],[Profit_Status]]="Valid Profit","Include","Exclude")</f>
        <v>Include</v>
      </c>
    </row>
    <row r="303" spans="1:27">
      <c r="A303">
        <v>2301</v>
      </c>
      <c r="B303" t="s">
        <v>35</v>
      </c>
      <c r="C303" t="s">
        <v>20</v>
      </c>
      <c r="D303" t="s">
        <v>38</v>
      </c>
      <c r="E303" s="3" t="s">
        <v>32</v>
      </c>
      <c r="F303" t="str">
        <f t="shared" si="36"/>
        <v>Alphabet</v>
      </c>
      <c r="G303" t="str">
        <f t="shared" si="37"/>
        <v>XL</v>
      </c>
      <c r="H303" t="str">
        <f t="shared" si="38"/>
        <v>Yes</v>
      </c>
      <c r="J303" t="str">
        <f>_xlfn.IFS(Units_Sold&lt;0,"Check Return/Refund",Units_Sold=" ",Invalid,Units_Sold=0,"Available",Units_Sold&gt;0,"Sold")</f>
        <v>Available</v>
      </c>
      <c r="K303">
        <v>7982.2</v>
      </c>
      <c r="M303" t="str">
        <f t="shared" si="39"/>
        <v>Invalid</v>
      </c>
      <c r="N303" t="str">
        <f>IF(PC_NikeSales[[#This Row],[Discount_Verification]]="Valid","Include","Exclude")</f>
        <v>Exclude</v>
      </c>
      <c r="O303">
        <v>0</v>
      </c>
      <c r="P303" t="str">
        <f t="shared" si="40"/>
        <v>Insufficient Data</v>
      </c>
      <c r="Q303" t="str">
        <f t="shared" si="41"/>
        <v>Missing Information</v>
      </c>
      <c r="R303" t="str">
        <f>IF(PC_NikeSales[[#This Row],[Rev_Verify]]="Valid Revenue","Include","Exclude")</f>
        <v>Exclude</v>
      </c>
      <c r="S303" s="1">
        <v>45655</v>
      </c>
      <c r="T303" s="5">
        <f t="shared" si="42"/>
        <v>45655</v>
      </c>
      <c r="U303" s="1" t="str">
        <f t="shared" si="43"/>
        <v>Yes</v>
      </c>
      <c r="V303" t="s">
        <v>17</v>
      </c>
      <c r="W303" t="s">
        <v>29</v>
      </c>
      <c r="X303" t="str">
        <f t="shared" si="44"/>
        <v>Pune</v>
      </c>
      <c r="Y303">
        <v>-505.58</v>
      </c>
      <c r="Z303" t="str">
        <f>IF(PC_NikeSales[[#This Row],[Profit]]&lt;0,"Loss Making Sales",IF(PC_NikeSales[[#This Row],[Profit]]=0,"No Recorded Profit",IF(PC_NikeSales[[#This Row],[Profit]]&gt;PC_NikeSales[Rev_Recalc],"Invalid Profit", "Valid Profit")))</f>
        <v>Loss Making Sales</v>
      </c>
      <c r="AA303" t="str">
        <f>IF(PC_NikeSales[[#This Row],[Profit_Status]]="Valid Profit","Include","Exclude")</f>
        <v>Exclude</v>
      </c>
    </row>
    <row r="304" spans="1:27">
      <c r="A304">
        <v>2302</v>
      </c>
      <c r="B304" t="s">
        <v>19</v>
      </c>
      <c r="C304" t="s">
        <v>30</v>
      </c>
      <c r="D304" t="s">
        <v>45</v>
      </c>
      <c r="E304" s="3" t="s">
        <v>32</v>
      </c>
      <c r="F304" t="str">
        <f t="shared" si="36"/>
        <v>Alphabet</v>
      </c>
      <c r="G304" t="str">
        <f t="shared" si="37"/>
        <v>XL</v>
      </c>
      <c r="H304" t="str">
        <f t="shared" si="38"/>
        <v>Yes</v>
      </c>
      <c r="I304">
        <v>0</v>
      </c>
      <c r="J304" t="str">
        <f>_xlfn.IFS(Units_Sold&lt;0,"Check Return/Refund",Units_Sold=" ",Invalid,Units_Sold=0,"Available",Units_Sold&gt;0,"Sold")</f>
        <v>Available</v>
      </c>
      <c r="M304" t="str">
        <f t="shared" si="39"/>
        <v>Invalid</v>
      </c>
      <c r="N304" t="str">
        <f>IF(PC_NikeSales[[#This Row],[Discount_Verification]]="Valid","Include","Exclude")</f>
        <v>Exclude</v>
      </c>
      <c r="O304">
        <v>0</v>
      </c>
      <c r="P304" t="str">
        <f t="shared" si="40"/>
        <v>Insufficient Data</v>
      </c>
      <c r="Q304" t="str">
        <f t="shared" si="41"/>
        <v>Missing Information</v>
      </c>
      <c r="R304" t="str">
        <f>IF(PC_NikeSales[[#This Row],[Rev_Verify]]="Valid Revenue","Include","Exclude")</f>
        <v>Exclude</v>
      </c>
      <c r="S304" s="1">
        <v>45715</v>
      </c>
      <c r="T304" s="5">
        <f t="shared" si="42"/>
        <v>45715</v>
      </c>
      <c r="U304" s="1" t="str">
        <f t="shared" si="43"/>
        <v>Yes</v>
      </c>
      <c r="V304" t="s">
        <v>22</v>
      </c>
      <c r="W304" t="s">
        <v>37</v>
      </c>
      <c r="X304" t="str">
        <f t="shared" si="44"/>
        <v>Hyderabad</v>
      </c>
      <c r="Y304">
        <v>1489.99</v>
      </c>
      <c r="Z304" t="str">
        <f>IF(PC_NikeSales[[#This Row],[Profit]]&lt;0,"Loss Making Sales",IF(PC_NikeSales[[#This Row],[Profit]]=0,"No Recorded Profit",IF($Y302&gt;$P302,"Invalid Profit", "Valid Profit")))</f>
        <v>Valid Profit</v>
      </c>
      <c r="AA304" t="str">
        <f>IF(PC_NikeSales[[#This Row],[Profit_Status]]="Valid Profit","Include","Exclude")</f>
        <v>Include</v>
      </c>
    </row>
    <row r="305" spans="1:27">
      <c r="A305">
        <v>2303</v>
      </c>
      <c r="B305" t="s">
        <v>13</v>
      </c>
      <c r="C305" t="s">
        <v>30</v>
      </c>
      <c r="D305" t="s">
        <v>46</v>
      </c>
      <c r="E305" s="3" t="s">
        <v>28</v>
      </c>
      <c r="F305" t="str">
        <f t="shared" si="36"/>
        <v>Alphabet</v>
      </c>
      <c r="G305" t="str">
        <f t="shared" si="37"/>
        <v>L</v>
      </c>
      <c r="H305" t="str">
        <f t="shared" si="38"/>
        <v>Yes</v>
      </c>
      <c r="I305">
        <v>2</v>
      </c>
      <c r="J305" t="str">
        <f>_xlfn.IFS(Units_Sold&lt;0,"Check Return/Refund",Units_Sold=" ",Invalid,Units_Sold=0,"Available",Units_Sold&gt;0,"Sold")</f>
        <v>Sold</v>
      </c>
      <c r="K305">
        <v>2504.09</v>
      </c>
      <c r="M305" t="str">
        <f t="shared" si="39"/>
        <v>Invalid</v>
      </c>
      <c r="N305" t="str">
        <f>IF(PC_NikeSales[[#This Row],[Discount_Verification]]="Valid","Include","Exclude")</f>
        <v>Exclude</v>
      </c>
      <c r="O305">
        <v>0</v>
      </c>
      <c r="P305">
        <f t="shared" si="40"/>
        <v>5008.18</v>
      </c>
      <c r="Q305" t="str">
        <f t="shared" si="41"/>
        <v>Valid Revenue</v>
      </c>
      <c r="R305" t="str">
        <f>IF(PC_NikeSales[[#This Row],[Rev_Verify]]="Valid Revenue","Include","Exclude")</f>
        <v>Include</v>
      </c>
      <c r="S305" s="1">
        <v>45650</v>
      </c>
      <c r="T305" s="5">
        <f t="shared" si="42"/>
        <v>45650</v>
      </c>
      <c r="U305" s="1" t="str">
        <f t="shared" si="43"/>
        <v>Yes</v>
      </c>
      <c r="V305" t="s">
        <v>22</v>
      </c>
      <c r="W305" t="s">
        <v>37</v>
      </c>
      <c r="X305" t="str">
        <f t="shared" si="44"/>
        <v>Hyderabad</v>
      </c>
      <c r="Y305">
        <v>2971.55</v>
      </c>
      <c r="Z305" t="str">
        <f>IF(PC_NikeSales[[#This Row],[Profit]]&lt;0,"Loss Making Sales",IF(PC_NikeSales[[#This Row],[Profit]]=0,"No Recorded Profit",IF($Y303&gt;$P303,"Invalid Profit", "Valid Profit")))</f>
        <v>Valid Profit</v>
      </c>
      <c r="AA305" t="str">
        <f>IF(PC_NikeSales[[#This Row],[Profit_Status]]="Valid Profit","Include","Exclude")</f>
        <v>Include</v>
      </c>
    </row>
    <row r="306" spans="1:27">
      <c r="A306">
        <v>2304</v>
      </c>
      <c r="B306" t="s">
        <v>35</v>
      </c>
      <c r="C306" t="s">
        <v>14</v>
      </c>
      <c r="D306" t="s">
        <v>34</v>
      </c>
      <c r="E306" s="3">
        <v>11</v>
      </c>
      <c r="F306" t="str">
        <f t="shared" si="36"/>
        <v>Number</v>
      </c>
      <c r="G306" t="str">
        <f t="shared" si="37"/>
        <v>11</v>
      </c>
      <c r="H306" t="str">
        <f t="shared" si="38"/>
        <v>Yes</v>
      </c>
      <c r="J306" t="str">
        <f>_xlfn.IFS(Units_Sold&lt;0,"Check Return/Refund",Units_Sold=" ",Invalid,Units_Sold=0,"Available",Units_Sold&gt;0,"Sold")</f>
        <v>Available</v>
      </c>
      <c r="M306" t="str">
        <f t="shared" si="39"/>
        <v>Invalid</v>
      </c>
      <c r="N306" t="str">
        <f>IF(PC_NikeSales[[#This Row],[Discount_Verification]]="Valid","Include","Exclude")</f>
        <v>Exclude</v>
      </c>
      <c r="O306">
        <v>0</v>
      </c>
      <c r="P306" t="str">
        <f t="shared" si="40"/>
        <v>Insufficient Data</v>
      </c>
      <c r="Q306" t="str">
        <f t="shared" si="41"/>
        <v>Missing Information</v>
      </c>
      <c r="R306" t="str">
        <f>IF(PC_NikeSales[[#This Row],[Rev_Verify]]="Valid Revenue","Include","Exclude")</f>
        <v>Exclude</v>
      </c>
      <c r="S306" s="1">
        <v>45624</v>
      </c>
      <c r="T306" s="5">
        <f t="shared" si="42"/>
        <v>45624</v>
      </c>
      <c r="U306" s="1" t="str">
        <f t="shared" si="43"/>
        <v>Yes</v>
      </c>
      <c r="V306" t="s">
        <v>17</v>
      </c>
      <c r="W306" t="s">
        <v>37</v>
      </c>
      <c r="X306" t="str">
        <f t="shared" si="44"/>
        <v>Hyderabad</v>
      </c>
      <c r="Y306">
        <v>2055.87</v>
      </c>
      <c r="Z306" t="str">
        <f>IF(PC_NikeSales[[#This Row],[Profit]]&lt;0,"Loss Making Sales",IF(PC_NikeSales[[#This Row],[Profit]]=0,"No Recorded Profit",IF($Y304&gt;$P304,"Invalid Profit", "Valid Profit")))</f>
        <v>Valid Profit</v>
      </c>
      <c r="AA306" t="str">
        <f>IF(PC_NikeSales[[#This Row],[Profit_Status]]="Valid Profit","Include","Exclude")</f>
        <v>Include</v>
      </c>
    </row>
    <row r="307" spans="1:27">
      <c r="A307">
        <v>2305</v>
      </c>
      <c r="B307" t="s">
        <v>13</v>
      </c>
      <c r="C307" t="s">
        <v>30</v>
      </c>
      <c r="D307" t="s">
        <v>51</v>
      </c>
      <c r="E307" s="3" t="s">
        <v>28</v>
      </c>
      <c r="F307" t="str">
        <f t="shared" si="36"/>
        <v>Alphabet</v>
      </c>
      <c r="G307" t="str">
        <f t="shared" si="37"/>
        <v>L</v>
      </c>
      <c r="H307" t="str">
        <f t="shared" si="38"/>
        <v>Yes</v>
      </c>
      <c r="J307" t="str">
        <f>_xlfn.IFS(Units_Sold&lt;0,"Check Return/Refund",Units_Sold=" ",Invalid,Units_Sold=0,"Available",Units_Sold&gt;0,"Sold")</f>
        <v>Available</v>
      </c>
      <c r="K307">
        <v>4803.7</v>
      </c>
      <c r="L307">
        <v>0.08</v>
      </c>
      <c r="M307" t="str">
        <f t="shared" si="39"/>
        <v>Valid</v>
      </c>
      <c r="N307" t="str">
        <f>IF(PC_NikeSales[[#This Row],[Discount_Verification]]="Valid","Include","Exclude")</f>
        <v>Include</v>
      </c>
      <c r="O307">
        <v>0</v>
      </c>
      <c r="P307" t="str">
        <f t="shared" si="40"/>
        <v>Insufficient Data</v>
      </c>
      <c r="Q307" t="str">
        <f t="shared" si="41"/>
        <v>Missing Information</v>
      </c>
      <c r="R307" t="str">
        <f>IF(PC_NikeSales[[#This Row],[Rev_Verify]]="Valid Revenue","Include","Exclude")</f>
        <v>Exclude</v>
      </c>
      <c r="S307" s="1"/>
      <c r="T307" s="5" t="str">
        <f t="shared" si="42"/>
        <v>Missing Date</v>
      </c>
      <c r="U307" s="1" t="str">
        <f t="shared" si="43"/>
        <v>No</v>
      </c>
      <c r="V307" t="s">
        <v>22</v>
      </c>
      <c r="W307" t="s">
        <v>25</v>
      </c>
      <c r="X307" t="str">
        <f t="shared" si="44"/>
        <v>Mumbai</v>
      </c>
      <c r="Y307">
        <v>2794.61</v>
      </c>
      <c r="Z307" t="str">
        <f>IF(PC_NikeSales[[#This Row],[Profit]]&lt;0,"Loss Making Sales",IF(PC_NikeSales[[#This Row],[Profit]]=0,"No Recorded Profit",IF($Y305&gt;$P305,"Invalid Profit", "Valid Profit")))</f>
        <v>Valid Profit</v>
      </c>
      <c r="AA307" t="str">
        <f>IF(PC_NikeSales[[#This Row],[Profit_Status]]="Valid Profit","Include","Exclude")</f>
        <v>Include</v>
      </c>
    </row>
    <row r="308" spans="1:27">
      <c r="A308">
        <v>2306</v>
      </c>
      <c r="B308" t="s">
        <v>13</v>
      </c>
      <c r="C308" t="s">
        <v>41</v>
      </c>
      <c r="D308" t="s">
        <v>42</v>
      </c>
      <c r="F308" t="str">
        <f t="shared" si="36"/>
        <v>Missing</v>
      </c>
      <c r="G308" t="str">
        <f t="shared" si="37"/>
        <v>Unknown</v>
      </c>
      <c r="H308" t="str">
        <f t="shared" si="38"/>
        <v>No</v>
      </c>
      <c r="I308">
        <v>1</v>
      </c>
      <c r="J308" t="str">
        <f>_xlfn.IFS(Units_Sold&lt;0,"Check Return/Refund",Units_Sold=" ",Invalid,Units_Sold=0,"Available",Units_Sold&gt;0,"Sold")</f>
        <v>Sold</v>
      </c>
      <c r="K308">
        <v>8267.56</v>
      </c>
      <c r="L308">
        <v>0.28999999999999998</v>
      </c>
      <c r="M308" t="str">
        <f t="shared" si="39"/>
        <v>Valid</v>
      </c>
      <c r="N308" t="str">
        <f>IF(PC_NikeSales[[#This Row],[Discount_Verification]]="Valid","Include","Exclude")</f>
        <v>Include</v>
      </c>
      <c r="O308">
        <v>5869.97</v>
      </c>
      <c r="P308">
        <f t="shared" si="40"/>
        <v>5869.967599999999</v>
      </c>
      <c r="Q308" t="str">
        <f t="shared" si="41"/>
        <v>Valid Revenue</v>
      </c>
      <c r="R308" t="str">
        <f>IF(PC_NikeSales[[#This Row],[Rev_Verify]]="Valid Revenue","Include","Exclude")</f>
        <v>Include</v>
      </c>
      <c r="S308" s="1">
        <v>45606</v>
      </c>
      <c r="T308" s="5">
        <f t="shared" si="42"/>
        <v>45606</v>
      </c>
      <c r="U308" s="1" t="str">
        <f t="shared" si="43"/>
        <v>Yes</v>
      </c>
      <c r="V308" t="s">
        <v>22</v>
      </c>
      <c r="W308" t="s">
        <v>36</v>
      </c>
      <c r="X308" t="str">
        <f t="shared" si="44"/>
        <v>Bangalore</v>
      </c>
      <c r="Y308">
        <v>476.25</v>
      </c>
      <c r="Z308" t="str">
        <f>IF(PC_NikeSales[[#This Row],[Profit]]&lt;0,"Loss Making Sales",IF(PC_NikeSales[[#This Row],[Profit]]=0,"No Recorded Profit",IF($Y306&gt;$P306,"Invalid Profit", "Valid Profit")))</f>
        <v>Valid Profit</v>
      </c>
      <c r="AA308" t="str">
        <f>IF(PC_NikeSales[[#This Row],[Profit_Status]]="Valid Profit","Include","Exclude")</f>
        <v>Include</v>
      </c>
    </row>
    <row r="309" spans="1:27">
      <c r="A309">
        <v>2307</v>
      </c>
      <c r="B309" t="s">
        <v>19</v>
      </c>
      <c r="C309" t="s">
        <v>30</v>
      </c>
      <c r="D309" t="s">
        <v>46</v>
      </c>
      <c r="E309" s="3" t="s">
        <v>32</v>
      </c>
      <c r="F309" t="str">
        <f t="shared" si="36"/>
        <v>Alphabet</v>
      </c>
      <c r="G309" t="str">
        <f t="shared" si="37"/>
        <v>XL</v>
      </c>
      <c r="H309" t="str">
        <f t="shared" si="38"/>
        <v>Yes</v>
      </c>
      <c r="I309">
        <v>2</v>
      </c>
      <c r="J309" t="str">
        <f>_xlfn.IFS(Units_Sold&lt;0,"Check Return/Refund",Units_Sold=" ",Invalid,Units_Sold=0,"Available",Units_Sold&gt;0,"Sold")</f>
        <v>Sold</v>
      </c>
      <c r="K309">
        <v>9369.1</v>
      </c>
      <c r="M309" t="str">
        <f t="shared" si="39"/>
        <v>Invalid</v>
      </c>
      <c r="N309" t="str">
        <f>IF(PC_NikeSales[[#This Row],[Discount_Verification]]="Valid","Include","Exclude")</f>
        <v>Exclude</v>
      </c>
      <c r="O309">
        <v>0</v>
      </c>
      <c r="P309">
        <f t="shared" si="40"/>
        <v>18738.2</v>
      </c>
      <c r="Q309" t="str">
        <f t="shared" si="41"/>
        <v>Valid Revenue</v>
      </c>
      <c r="R309" t="str">
        <f>IF(PC_NikeSales[[#This Row],[Rev_Verify]]="Valid Revenue","Include","Exclude")</f>
        <v>Include</v>
      </c>
      <c r="S309" s="1">
        <v>45826</v>
      </c>
      <c r="T309" s="5">
        <f t="shared" si="42"/>
        <v>45826</v>
      </c>
      <c r="U309" s="1" t="str">
        <f t="shared" si="43"/>
        <v>Yes</v>
      </c>
      <c r="V309" t="s">
        <v>22</v>
      </c>
      <c r="W309" t="s">
        <v>43</v>
      </c>
      <c r="X309" t="str">
        <f t="shared" si="44"/>
        <v>Kolkata</v>
      </c>
      <c r="Y309">
        <v>2390.6999999999998</v>
      </c>
      <c r="Z309" t="str">
        <f>IF(PC_NikeSales[[#This Row],[Profit]]&lt;0,"Loss Making Sales",IF(PC_NikeSales[[#This Row],[Profit]]=0,"No Recorded Profit",IF($Y307&gt;$P307,"Invalid Profit", "Valid Profit")))</f>
        <v>Valid Profit</v>
      </c>
      <c r="AA309" t="str">
        <f>IF(PC_NikeSales[[#This Row],[Profit_Status]]="Valid Profit","Include","Exclude")</f>
        <v>Include</v>
      </c>
    </row>
    <row r="310" spans="1:27">
      <c r="A310">
        <v>2308</v>
      </c>
      <c r="B310" t="s">
        <v>35</v>
      </c>
      <c r="C310" t="s">
        <v>30</v>
      </c>
      <c r="D310" t="s">
        <v>51</v>
      </c>
      <c r="F310" t="str">
        <f t="shared" si="36"/>
        <v>Missing</v>
      </c>
      <c r="G310" t="str">
        <f t="shared" si="37"/>
        <v>Unknown</v>
      </c>
      <c r="H310" t="str">
        <f t="shared" si="38"/>
        <v>No</v>
      </c>
      <c r="I310">
        <v>0</v>
      </c>
      <c r="J310" t="str">
        <f>_xlfn.IFS(Units_Sold&lt;0,"Check Return/Refund",Units_Sold=" ",Invalid,Units_Sold=0,"Available",Units_Sold&gt;0,"Sold")</f>
        <v>Available</v>
      </c>
      <c r="L310">
        <v>0.65</v>
      </c>
      <c r="M310" t="str">
        <f t="shared" si="39"/>
        <v>Valid</v>
      </c>
      <c r="N310" t="str">
        <f>IF(PC_NikeSales[[#This Row],[Discount_Verification]]="Valid","Include","Exclude")</f>
        <v>Include</v>
      </c>
      <c r="O310">
        <v>0</v>
      </c>
      <c r="P310" t="str">
        <f t="shared" si="40"/>
        <v>Insufficient Data</v>
      </c>
      <c r="Q310" t="str">
        <f t="shared" si="41"/>
        <v>Missing Information</v>
      </c>
      <c r="R310" t="str">
        <f>IF(PC_NikeSales[[#This Row],[Rev_Verify]]="Valid Revenue","Include","Exclude")</f>
        <v>Exclude</v>
      </c>
      <c r="S310" s="1">
        <v>45778</v>
      </c>
      <c r="T310" s="5">
        <f t="shared" si="42"/>
        <v>45778</v>
      </c>
      <c r="U310" s="1" t="str">
        <f t="shared" si="43"/>
        <v>Yes</v>
      </c>
      <c r="V310" t="s">
        <v>17</v>
      </c>
      <c r="W310" t="s">
        <v>18</v>
      </c>
      <c r="X310" t="str">
        <f t="shared" si="44"/>
        <v>Bengaluru</v>
      </c>
      <c r="Y310">
        <v>2282.0100000000002</v>
      </c>
      <c r="Z310" t="str">
        <f>IF(PC_NikeSales[[#This Row],[Profit]]&lt;0,"Loss Making Sales",IF(PC_NikeSales[[#This Row],[Profit]]=0,"No Recorded Profit",IF($Y308&gt;$P308,"Invalid Profit", "Valid Profit")))</f>
        <v>Valid Profit</v>
      </c>
      <c r="AA310" t="str">
        <f>IF(PC_NikeSales[[#This Row],[Profit_Status]]="Valid Profit","Include","Exclude")</f>
        <v>Include</v>
      </c>
    </row>
    <row r="311" spans="1:27">
      <c r="A311">
        <v>2004</v>
      </c>
      <c r="B311" t="s">
        <v>13</v>
      </c>
      <c r="C311" t="s">
        <v>26</v>
      </c>
      <c r="D311" t="s">
        <v>52</v>
      </c>
      <c r="E311" s="3" t="s">
        <v>16</v>
      </c>
      <c r="F311" t="str">
        <f t="shared" si="36"/>
        <v>Alphabet</v>
      </c>
      <c r="G311" t="str">
        <f t="shared" si="37"/>
        <v>M</v>
      </c>
      <c r="H311" t="str">
        <f t="shared" si="38"/>
        <v>Yes</v>
      </c>
      <c r="J311" t="str">
        <f>_xlfn.IFS(Units_Sold&lt;0,"Check Return/Refund",Units_Sold=" ",Invalid,Units_Sold=0,"Available",Units_Sold&gt;0,"Sold")</f>
        <v>Available</v>
      </c>
      <c r="L311">
        <v>0.6</v>
      </c>
      <c r="M311" t="str">
        <f t="shared" si="39"/>
        <v>Valid</v>
      </c>
      <c r="N311" t="str">
        <f>IF(PC_NikeSales[[#This Row],[Discount_Verification]]="Valid","Include","Exclude")</f>
        <v>Include</v>
      </c>
      <c r="O311">
        <v>0</v>
      </c>
      <c r="P311" t="str">
        <f t="shared" si="40"/>
        <v>Insufficient Data</v>
      </c>
      <c r="Q311" t="str">
        <f t="shared" si="41"/>
        <v>Missing Information</v>
      </c>
      <c r="R311" t="str">
        <f>IF(PC_NikeSales[[#This Row],[Rev_Verify]]="Valid Revenue","Include","Exclude")</f>
        <v>Exclude</v>
      </c>
      <c r="S311" s="1">
        <v>45711</v>
      </c>
      <c r="T311" s="5">
        <f t="shared" si="42"/>
        <v>45711</v>
      </c>
      <c r="U311" s="1" t="str">
        <f t="shared" si="43"/>
        <v>Yes</v>
      </c>
      <c r="V311" t="s">
        <v>22</v>
      </c>
      <c r="W311" t="s">
        <v>18</v>
      </c>
      <c r="X311" t="str">
        <f t="shared" si="44"/>
        <v>Bengaluru</v>
      </c>
      <c r="Y311">
        <v>-276.83</v>
      </c>
      <c r="Z311" t="str">
        <f>IF(PC_NikeSales[[#This Row],[Profit]]&lt;0,"Loss Making Sales",IF(PC_NikeSales[[#This Row],[Profit]]=0,"No Recorded Profit",IF(PC_NikeSales[[#This Row],[Profit]]&gt;PC_NikeSales[Rev_Recalc],"Invalid Profit", "Valid Profit")))</f>
        <v>Loss Making Sales</v>
      </c>
      <c r="AA311" t="str">
        <f>IF(PC_NikeSales[[#This Row],[Profit_Status]]="Valid Profit","Include","Exclude")</f>
        <v>Exclude</v>
      </c>
    </row>
    <row r="312" spans="1:27">
      <c r="A312">
        <v>2310</v>
      </c>
      <c r="B312" t="s">
        <v>35</v>
      </c>
      <c r="C312" t="s">
        <v>30</v>
      </c>
      <c r="D312" t="s">
        <v>45</v>
      </c>
      <c r="E312" s="3" t="s">
        <v>32</v>
      </c>
      <c r="F312" t="str">
        <f t="shared" si="36"/>
        <v>Alphabet</v>
      </c>
      <c r="G312" t="str">
        <f t="shared" si="37"/>
        <v>XL</v>
      </c>
      <c r="H312" t="str">
        <f t="shared" si="38"/>
        <v>Yes</v>
      </c>
      <c r="J312" t="str">
        <f>_xlfn.IFS(Units_Sold&lt;0,"Check Return/Refund",Units_Sold=" ",Invalid,Units_Sold=0,"Available",Units_Sold&gt;0,"Sold")</f>
        <v>Available</v>
      </c>
      <c r="M312" t="str">
        <f t="shared" si="39"/>
        <v>Invalid</v>
      </c>
      <c r="N312" t="str">
        <f>IF(PC_NikeSales[[#This Row],[Discount_Verification]]="Valid","Include","Exclude")</f>
        <v>Exclude</v>
      </c>
      <c r="O312">
        <v>0</v>
      </c>
      <c r="P312" t="str">
        <f t="shared" si="40"/>
        <v>Insufficient Data</v>
      </c>
      <c r="Q312" t="str">
        <f t="shared" si="41"/>
        <v>Missing Information</v>
      </c>
      <c r="R312" t="str">
        <f>IF(PC_NikeSales[[#This Row],[Rev_Verify]]="Valid Revenue","Include","Exclude")</f>
        <v>Exclude</v>
      </c>
      <c r="S312" s="1">
        <v>45692</v>
      </c>
      <c r="T312" s="5">
        <f t="shared" si="42"/>
        <v>45692</v>
      </c>
      <c r="U312" s="1" t="str">
        <f t="shared" si="43"/>
        <v>Yes</v>
      </c>
      <c r="V312" t="s">
        <v>17</v>
      </c>
      <c r="W312" t="s">
        <v>43</v>
      </c>
      <c r="X312" t="str">
        <f t="shared" si="44"/>
        <v>Kolkata</v>
      </c>
      <c r="Y312">
        <v>-1061.45</v>
      </c>
      <c r="Z312" t="str">
        <f>IF(PC_NikeSales[[#This Row],[Profit]]&lt;0,"Loss Making Sales",IF(PC_NikeSales[[#This Row],[Profit]]=0,"No Recorded Profit",IF(PC_NikeSales[[#This Row],[Profit]]&gt;PC_NikeSales[Rev_Recalc],"Invalid Profit", "Valid Profit")))</f>
        <v>Loss Making Sales</v>
      </c>
      <c r="AA312" t="str">
        <f>IF(PC_NikeSales[[#This Row],[Profit_Status]]="Valid Profit","Include","Exclude")</f>
        <v>Exclude</v>
      </c>
    </row>
    <row r="313" spans="1:27">
      <c r="A313">
        <v>2026</v>
      </c>
      <c r="B313" t="s">
        <v>19</v>
      </c>
      <c r="C313" t="s">
        <v>14</v>
      </c>
      <c r="D313" t="s">
        <v>34</v>
      </c>
      <c r="E313" s="3" t="s">
        <v>16</v>
      </c>
      <c r="F313" t="str">
        <f t="shared" si="36"/>
        <v>Alphabet</v>
      </c>
      <c r="G313" t="str">
        <f t="shared" si="37"/>
        <v>M</v>
      </c>
      <c r="H313" t="str">
        <f t="shared" si="38"/>
        <v>Yes</v>
      </c>
      <c r="I313">
        <v>4</v>
      </c>
      <c r="J313" t="str">
        <f>_xlfn.IFS(Units_Sold&lt;0,"Check Return/Refund",Units_Sold=" ",Invalid,Units_Sold=0,"Available",Units_Sold&gt;0,"Sold")</f>
        <v>Sold</v>
      </c>
      <c r="L313">
        <v>0.26</v>
      </c>
      <c r="M313" t="str">
        <f t="shared" si="39"/>
        <v>Valid</v>
      </c>
      <c r="N313" t="str">
        <f>IF(PC_NikeSales[[#This Row],[Discount_Verification]]="Valid","Include","Exclude")</f>
        <v>Include</v>
      </c>
      <c r="O313">
        <v>0</v>
      </c>
      <c r="P313" t="str">
        <f t="shared" si="40"/>
        <v>Insufficient Data</v>
      </c>
      <c r="Q313" t="str">
        <f t="shared" si="41"/>
        <v>Missing Information</v>
      </c>
      <c r="R313" t="str">
        <f>IF(PC_NikeSales[[#This Row],[Rev_Verify]]="Valid Revenue","Include","Exclude")</f>
        <v>Exclude</v>
      </c>
      <c r="S313" s="1">
        <v>45560</v>
      </c>
      <c r="T313" s="5">
        <f t="shared" si="42"/>
        <v>45560</v>
      </c>
      <c r="U313" s="1" t="str">
        <f t="shared" si="43"/>
        <v>Yes</v>
      </c>
      <c r="V313" t="s">
        <v>17</v>
      </c>
      <c r="W313" t="s">
        <v>33</v>
      </c>
      <c r="X313" t="str">
        <f t="shared" si="44"/>
        <v>Delhi</v>
      </c>
      <c r="Y313">
        <v>495.62</v>
      </c>
      <c r="Z313" t="str">
        <f>IF(PC_NikeSales[[#This Row],[Profit]]&lt;0,"Loss Making Sales",IF(PC_NikeSales[[#This Row],[Profit]]=0,"No Recorded Profit",IF($Y311&gt;$P311,"Invalid Profit", "Valid Profit")))</f>
        <v>Valid Profit</v>
      </c>
      <c r="AA313" t="str">
        <f>IF(PC_NikeSales[[#This Row],[Profit_Status]]="Valid Profit","Include","Exclude")</f>
        <v>Include</v>
      </c>
    </row>
    <row r="314" spans="1:27">
      <c r="A314">
        <v>2312</v>
      </c>
      <c r="B314" t="s">
        <v>13</v>
      </c>
      <c r="C314" t="s">
        <v>20</v>
      </c>
      <c r="D314" t="s">
        <v>24</v>
      </c>
      <c r="F314" t="str">
        <f t="shared" si="36"/>
        <v>Missing</v>
      </c>
      <c r="G314" t="str">
        <f t="shared" si="37"/>
        <v>Unknown</v>
      </c>
      <c r="H314" t="str">
        <f t="shared" si="38"/>
        <v>No</v>
      </c>
      <c r="J314" t="str">
        <f>_xlfn.IFS(Units_Sold&lt;0,"Check Return/Refund",Units_Sold=" ",Invalid,Units_Sold=0,"Available",Units_Sold&gt;0,"Sold")</f>
        <v>Available</v>
      </c>
      <c r="M314" t="str">
        <f t="shared" si="39"/>
        <v>Invalid</v>
      </c>
      <c r="N314" t="str">
        <f>IF(PC_NikeSales[[#This Row],[Discount_Verification]]="Valid","Include","Exclude")</f>
        <v>Exclude</v>
      </c>
      <c r="O314">
        <v>0</v>
      </c>
      <c r="P314" t="str">
        <f t="shared" si="40"/>
        <v>Insufficient Data</v>
      </c>
      <c r="Q314" t="str">
        <f t="shared" si="41"/>
        <v>Missing Information</v>
      </c>
      <c r="R314" t="str">
        <f>IF(PC_NikeSales[[#This Row],[Rev_Verify]]="Valid Revenue","Include","Exclude")</f>
        <v>Exclude</v>
      </c>
      <c r="S314" s="1">
        <v>45565</v>
      </c>
      <c r="T314" s="5">
        <f t="shared" si="42"/>
        <v>45565</v>
      </c>
      <c r="U314" s="1" t="str">
        <f t="shared" si="43"/>
        <v>Yes</v>
      </c>
      <c r="V314" t="s">
        <v>17</v>
      </c>
      <c r="W314" t="s">
        <v>18</v>
      </c>
      <c r="X314" t="str">
        <f t="shared" si="44"/>
        <v>Bengaluru</v>
      </c>
      <c r="Y314">
        <v>249.56</v>
      </c>
      <c r="Z314" t="str">
        <f>IF(PC_NikeSales[[#This Row],[Profit]]&lt;0,"Loss Making Sales",IF(PC_NikeSales[[#This Row],[Profit]]=0,"No Recorded Profit",IF($Y312&gt;$P312,"Invalid Profit", "Valid Profit")))</f>
        <v>Valid Profit</v>
      </c>
      <c r="AA314" t="str">
        <f>IF(PC_NikeSales[[#This Row],[Profit_Status]]="Valid Profit","Include","Exclude")</f>
        <v>Include</v>
      </c>
    </row>
    <row r="315" spans="1:27">
      <c r="A315">
        <v>2313</v>
      </c>
      <c r="B315" t="s">
        <v>19</v>
      </c>
      <c r="C315" t="s">
        <v>14</v>
      </c>
      <c r="D315" t="s">
        <v>15</v>
      </c>
      <c r="E315" s="3" t="s">
        <v>16</v>
      </c>
      <c r="F315" t="str">
        <f t="shared" si="36"/>
        <v>Alphabet</v>
      </c>
      <c r="G315" t="str">
        <f t="shared" si="37"/>
        <v>M</v>
      </c>
      <c r="H315" t="str">
        <f t="shared" si="38"/>
        <v>Yes</v>
      </c>
      <c r="I315">
        <v>0</v>
      </c>
      <c r="J315" t="str">
        <f>_xlfn.IFS(Units_Sold&lt;0,"Check Return/Refund",Units_Sold=" ",Invalid,Units_Sold=0,"Available",Units_Sold&gt;0,"Sold")</f>
        <v>Available</v>
      </c>
      <c r="M315" t="str">
        <f t="shared" si="39"/>
        <v>Invalid</v>
      </c>
      <c r="N315" t="str">
        <f>IF(PC_NikeSales[[#This Row],[Discount_Verification]]="Valid","Include","Exclude")</f>
        <v>Exclude</v>
      </c>
      <c r="O315">
        <v>0</v>
      </c>
      <c r="P315" t="str">
        <f t="shared" si="40"/>
        <v>Insufficient Data</v>
      </c>
      <c r="Q315" t="str">
        <f t="shared" si="41"/>
        <v>Missing Information</v>
      </c>
      <c r="R315" t="str">
        <f>IF(PC_NikeSales[[#This Row],[Rev_Verify]]="Valid Revenue","Include","Exclude")</f>
        <v>Exclude</v>
      </c>
      <c r="S315" s="1"/>
      <c r="T315" s="5" t="str">
        <f t="shared" si="42"/>
        <v>Missing Date</v>
      </c>
      <c r="U315" s="1" t="str">
        <f t="shared" si="43"/>
        <v>No</v>
      </c>
      <c r="V315" t="s">
        <v>17</v>
      </c>
      <c r="W315" t="s">
        <v>33</v>
      </c>
      <c r="X315" t="str">
        <f t="shared" si="44"/>
        <v>Delhi</v>
      </c>
      <c r="Y315">
        <v>480.74</v>
      </c>
      <c r="Z315" t="str">
        <f>IF(PC_NikeSales[[#This Row],[Profit]]&lt;0,"Loss Making Sales",IF(PC_NikeSales[[#This Row],[Profit]]=0,"No Recorded Profit",IF($Y313&gt;$P313,"Invalid Profit", "Valid Profit")))</f>
        <v>Valid Profit</v>
      </c>
      <c r="AA315" t="str">
        <f>IF(PC_NikeSales[[#This Row],[Profit_Status]]="Valid Profit","Include","Exclude")</f>
        <v>Include</v>
      </c>
    </row>
    <row r="316" spans="1:27">
      <c r="A316">
        <v>2314</v>
      </c>
      <c r="B316" t="s">
        <v>19</v>
      </c>
      <c r="C316" t="s">
        <v>20</v>
      </c>
      <c r="D316" t="s">
        <v>38</v>
      </c>
      <c r="E316" s="3" t="s">
        <v>16</v>
      </c>
      <c r="F316" t="str">
        <f t="shared" si="36"/>
        <v>Alphabet</v>
      </c>
      <c r="G316" t="str">
        <f t="shared" si="37"/>
        <v>M</v>
      </c>
      <c r="H316" t="str">
        <f t="shared" si="38"/>
        <v>Yes</v>
      </c>
      <c r="I316">
        <v>2</v>
      </c>
      <c r="J316" t="str">
        <f>_xlfn.IFS(Units_Sold&lt;0,"Check Return/Refund",Units_Sold=" ",Invalid,Units_Sold=0,"Available",Units_Sold&gt;0,"Sold")</f>
        <v>Sold</v>
      </c>
      <c r="L316">
        <v>0.86</v>
      </c>
      <c r="M316" t="str">
        <f t="shared" si="39"/>
        <v>Valid</v>
      </c>
      <c r="N316" t="str">
        <f>IF(PC_NikeSales[[#This Row],[Discount_Verification]]="Valid","Include","Exclude")</f>
        <v>Include</v>
      </c>
      <c r="O316">
        <v>0</v>
      </c>
      <c r="P316" t="str">
        <f t="shared" si="40"/>
        <v>Insufficient Data</v>
      </c>
      <c r="Q316" t="str">
        <f t="shared" si="41"/>
        <v>Missing Information</v>
      </c>
      <c r="R316" t="str">
        <f>IF(PC_NikeSales[[#This Row],[Rev_Verify]]="Valid Revenue","Include","Exclude")</f>
        <v>Exclude</v>
      </c>
      <c r="S316" s="1">
        <v>45635</v>
      </c>
      <c r="T316" s="5">
        <f t="shared" si="42"/>
        <v>45635</v>
      </c>
      <c r="U316" s="1" t="str">
        <f t="shared" si="43"/>
        <v>Yes</v>
      </c>
      <c r="V316" t="s">
        <v>22</v>
      </c>
      <c r="W316" t="s">
        <v>25</v>
      </c>
      <c r="X316" t="str">
        <f t="shared" si="44"/>
        <v>Mumbai</v>
      </c>
      <c r="Y316">
        <v>1505.11</v>
      </c>
      <c r="Z316" t="str">
        <f>IF(PC_NikeSales[[#This Row],[Profit]]&lt;0,"Loss Making Sales",IF(PC_NikeSales[[#This Row],[Profit]]=0,"No Recorded Profit",IF($Y314&gt;$P314,"Invalid Profit", "Valid Profit")))</f>
        <v>Valid Profit</v>
      </c>
      <c r="AA316" t="str">
        <f>IF(PC_NikeSales[[#This Row],[Profit_Status]]="Valid Profit","Include","Exclude")</f>
        <v>Include</v>
      </c>
    </row>
    <row r="317" spans="1:27">
      <c r="A317">
        <v>2315</v>
      </c>
      <c r="B317" t="s">
        <v>35</v>
      </c>
      <c r="C317" t="s">
        <v>41</v>
      </c>
      <c r="D317" t="s">
        <v>47</v>
      </c>
      <c r="E317" s="3" t="s">
        <v>16</v>
      </c>
      <c r="F317" t="str">
        <f t="shared" si="36"/>
        <v>Alphabet</v>
      </c>
      <c r="G317" t="str">
        <f t="shared" si="37"/>
        <v>M</v>
      </c>
      <c r="H317" t="str">
        <f t="shared" si="38"/>
        <v>Yes</v>
      </c>
      <c r="J317" t="str">
        <f>_xlfn.IFS(Units_Sold&lt;0,"Check Return/Refund",Units_Sold=" ",Invalid,Units_Sold=0,"Available",Units_Sold&gt;0,"Sold")</f>
        <v>Available</v>
      </c>
      <c r="K317">
        <v>9149.8799999999992</v>
      </c>
      <c r="L317">
        <v>0.71</v>
      </c>
      <c r="M317" t="str">
        <f t="shared" si="39"/>
        <v>Valid</v>
      </c>
      <c r="N317" t="str">
        <f>IF(PC_NikeSales[[#This Row],[Discount_Verification]]="Valid","Include","Exclude")</f>
        <v>Include</v>
      </c>
      <c r="O317">
        <v>0</v>
      </c>
      <c r="P317" t="str">
        <f t="shared" si="40"/>
        <v>Insufficient Data</v>
      </c>
      <c r="Q317" t="str">
        <f t="shared" si="41"/>
        <v>Missing Information</v>
      </c>
      <c r="R317" t="str">
        <f>IF(PC_NikeSales[[#This Row],[Rev_Verify]]="Valid Revenue","Include","Exclude")</f>
        <v>Exclude</v>
      </c>
      <c r="S317" s="1">
        <v>45608</v>
      </c>
      <c r="T317" s="5">
        <f t="shared" si="42"/>
        <v>45608</v>
      </c>
      <c r="U317" s="1" t="str">
        <f t="shared" si="43"/>
        <v>Yes</v>
      </c>
      <c r="V317" t="s">
        <v>22</v>
      </c>
      <c r="W317" t="s">
        <v>37</v>
      </c>
      <c r="X317" t="str">
        <f t="shared" si="44"/>
        <v>Hyderabad</v>
      </c>
      <c r="Y317">
        <v>143.06</v>
      </c>
      <c r="Z317" t="str">
        <f>IF(PC_NikeSales[[#This Row],[Profit]]&lt;0,"Loss Making Sales",IF(PC_NikeSales[[#This Row],[Profit]]=0,"No Recorded Profit",IF($Y315&gt;$P315,"Invalid Profit", "Valid Profit")))</f>
        <v>Valid Profit</v>
      </c>
      <c r="AA317" t="str">
        <f>IF(PC_NikeSales[[#This Row],[Profit_Status]]="Valid Profit","Include","Exclude")</f>
        <v>Include</v>
      </c>
    </row>
    <row r="318" spans="1:27">
      <c r="A318">
        <v>2316</v>
      </c>
      <c r="B318" t="s">
        <v>35</v>
      </c>
      <c r="C318" t="s">
        <v>20</v>
      </c>
      <c r="D318" t="s">
        <v>50</v>
      </c>
      <c r="E318" s="3" t="s">
        <v>16</v>
      </c>
      <c r="F318" t="str">
        <f t="shared" si="36"/>
        <v>Alphabet</v>
      </c>
      <c r="G318" t="str">
        <f t="shared" si="37"/>
        <v>M</v>
      </c>
      <c r="H318" t="str">
        <f t="shared" si="38"/>
        <v>Yes</v>
      </c>
      <c r="I318">
        <v>1</v>
      </c>
      <c r="J318" t="str">
        <f>_xlfn.IFS(Units_Sold&lt;0,"Check Return/Refund",Units_Sold=" ",Invalid,Units_Sold=0,"Available",Units_Sold&gt;0,"Sold")</f>
        <v>Sold</v>
      </c>
      <c r="L318">
        <v>0.39</v>
      </c>
      <c r="M318" t="str">
        <f t="shared" si="39"/>
        <v>Valid</v>
      </c>
      <c r="N318" t="str">
        <f>IF(PC_NikeSales[[#This Row],[Discount_Verification]]="Valid","Include","Exclude")</f>
        <v>Include</v>
      </c>
      <c r="O318">
        <v>0</v>
      </c>
      <c r="P318" t="str">
        <f t="shared" si="40"/>
        <v>Insufficient Data</v>
      </c>
      <c r="Q318" t="str">
        <f t="shared" si="41"/>
        <v>Missing Information</v>
      </c>
      <c r="R318" t="str">
        <f>IF(PC_NikeSales[[#This Row],[Rev_Verify]]="Valid Revenue","Include","Exclude")</f>
        <v>Exclude</v>
      </c>
      <c r="S318" s="1"/>
      <c r="T318" s="5" t="str">
        <f t="shared" si="42"/>
        <v>Missing Date</v>
      </c>
      <c r="U318" s="1" t="str">
        <f t="shared" si="43"/>
        <v>No</v>
      </c>
      <c r="V318" t="s">
        <v>22</v>
      </c>
      <c r="W318" t="s">
        <v>33</v>
      </c>
      <c r="X318" t="str">
        <f t="shared" si="44"/>
        <v>Delhi</v>
      </c>
      <c r="Y318">
        <v>3862.6</v>
      </c>
      <c r="Z318" t="str">
        <f>IF(PC_NikeSales[[#This Row],[Profit]]&lt;0,"Loss Making Sales",IF(PC_NikeSales[[#This Row],[Profit]]=0,"No Recorded Profit",IF($Y316&gt;$P316,"Invalid Profit", "Valid Profit")))</f>
        <v>Valid Profit</v>
      </c>
      <c r="AA318" t="str">
        <f>IF(PC_NikeSales[[#This Row],[Profit_Status]]="Valid Profit","Include","Exclude")</f>
        <v>Include</v>
      </c>
    </row>
    <row r="319" spans="1:27">
      <c r="A319">
        <v>2317</v>
      </c>
      <c r="B319" t="s">
        <v>35</v>
      </c>
      <c r="C319" t="s">
        <v>14</v>
      </c>
      <c r="D319" t="s">
        <v>34</v>
      </c>
      <c r="E319" s="3" t="s">
        <v>16</v>
      </c>
      <c r="F319" t="str">
        <f t="shared" si="36"/>
        <v>Alphabet</v>
      </c>
      <c r="G319" t="str">
        <f t="shared" si="37"/>
        <v>M</v>
      </c>
      <c r="H319" t="str">
        <f t="shared" si="38"/>
        <v>Yes</v>
      </c>
      <c r="J319" t="str">
        <f>_xlfn.IFS(Units_Sold&lt;0,"Check Return/Refund",Units_Sold=" ",Invalid,Units_Sold=0,"Available",Units_Sold&gt;0,"Sold")</f>
        <v>Available</v>
      </c>
      <c r="K319">
        <v>9695.44</v>
      </c>
      <c r="L319">
        <v>1.06</v>
      </c>
      <c r="M319" t="str">
        <f t="shared" si="39"/>
        <v>Invalid</v>
      </c>
      <c r="N319" t="str">
        <f>IF(PC_NikeSales[[#This Row],[Discount_Verification]]="Valid","Include","Exclude")</f>
        <v>Exclude</v>
      </c>
      <c r="O319">
        <v>0</v>
      </c>
      <c r="P319" t="str">
        <f t="shared" si="40"/>
        <v>Insufficient Data</v>
      </c>
      <c r="Q319" t="str">
        <f t="shared" si="41"/>
        <v>Missing Information</v>
      </c>
      <c r="R319" t="str">
        <f>IF(PC_NikeSales[[#This Row],[Rev_Verify]]="Valid Revenue","Include","Exclude")</f>
        <v>Exclude</v>
      </c>
      <c r="S319" s="1">
        <v>45548</v>
      </c>
      <c r="T319" s="5">
        <f t="shared" si="42"/>
        <v>45548</v>
      </c>
      <c r="U319" s="1" t="str">
        <f t="shared" si="43"/>
        <v>Yes</v>
      </c>
      <c r="V319" t="s">
        <v>17</v>
      </c>
      <c r="W319" t="s">
        <v>43</v>
      </c>
      <c r="X319" t="str">
        <f t="shared" si="44"/>
        <v>Kolkata</v>
      </c>
      <c r="Y319">
        <v>32.450000000000003</v>
      </c>
      <c r="Z319" t="str">
        <f>IF(PC_NikeSales[[#This Row],[Profit]]&lt;0,"Loss Making Sales",IF(PC_NikeSales[[#This Row],[Profit]]=0,"No Recorded Profit",IF($Y317&gt;$P317,"Invalid Profit", "Valid Profit")))</f>
        <v>Valid Profit</v>
      </c>
      <c r="AA319" t="str">
        <f>IF(PC_NikeSales[[#This Row],[Profit_Status]]="Valid Profit","Include","Exclude")</f>
        <v>Include</v>
      </c>
    </row>
    <row r="320" spans="1:27">
      <c r="A320">
        <v>2318</v>
      </c>
      <c r="B320" t="s">
        <v>35</v>
      </c>
      <c r="C320" t="s">
        <v>20</v>
      </c>
      <c r="D320" t="s">
        <v>50</v>
      </c>
      <c r="E320" s="3">
        <v>11</v>
      </c>
      <c r="F320" t="str">
        <f t="shared" si="36"/>
        <v>Number</v>
      </c>
      <c r="G320" t="str">
        <f t="shared" si="37"/>
        <v>11</v>
      </c>
      <c r="H320" t="str">
        <f t="shared" si="38"/>
        <v>Yes</v>
      </c>
      <c r="I320">
        <v>2</v>
      </c>
      <c r="J320" t="str">
        <f>_xlfn.IFS(Units_Sold&lt;0,"Check Return/Refund",Units_Sold=" ",Invalid,Units_Sold=0,"Available",Units_Sold&gt;0,"Sold")</f>
        <v>Sold</v>
      </c>
      <c r="L320">
        <v>0.25</v>
      </c>
      <c r="M320" t="str">
        <f t="shared" si="39"/>
        <v>Valid</v>
      </c>
      <c r="N320" t="str">
        <f>IF(PC_NikeSales[[#This Row],[Discount_Verification]]="Valid","Include","Exclude")</f>
        <v>Include</v>
      </c>
      <c r="O320">
        <v>0</v>
      </c>
      <c r="P320" t="str">
        <f t="shared" si="40"/>
        <v>Insufficient Data</v>
      </c>
      <c r="Q320" t="str">
        <f t="shared" si="41"/>
        <v>Missing Information</v>
      </c>
      <c r="R320" t="str">
        <f>IF(PC_NikeSales[[#This Row],[Rev_Verify]]="Valid Revenue","Include","Exclude")</f>
        <v>Exclude</v>
      </c>
      <c r="S320" s="1">
        <v>45751</v>
      </c>
      <c r="T320" s="5">
        <f t="shared" si="42"/>
        <v>45751</v>
      </c>
      <c r="U320" s="1" t="str">
        <f t="shared" si="43"/>
        <v>Yes</v>
      </c>
      <c r="V320" t="s">
        <v>22</v>
      </c>
      <c r="W320" t="s">
        <v>33</v>
      </c>
      <c r="X320" t="str">
        <f t="shared" si="44"/>
        <v>Delhi</v>
      </c>
      <c r="Y320">
        <v>1894.17</v>
      </c>
      <c r="Z320" t="str">
        <f>IF(PC_NikeSales[[#This Row],[Profit]]&lt;0,"Loss Making Sales",IF(PC_NikeSales[[#This Row],[Profit]]=0,"No Recorded Profit",IF($Y318&gt;$P318,"Invalid Profit", "Valid Profit")))</f>
        <v>Valid Profit</v>
      </c>
      <c r="AA320" t="str">
        <f>IF(PC_NikeSales[[#This Row],[Profit_Status]]="Valid Profit","Include","Exclude")</f>
        <v>Include</v>
      </c>
    </row>
    <row r="321" spans="1:27">
      <c r="A321">
        <v>2319</v>
      </c>
      <c r="B321" t="s">
        <v>19</v>
      </c>
      <c r="C321" t="s">
        <v>41</v>
      </c>
      <c r="D321" t="s">
        <v>47</v>
      </c>
      <c r="E321" s="3" t="s">
        <v>28</v>
      </c>
      <c r="F321" t="str">
        <f t="shared" si="36"/>
        <v>Alphabet</v>
      </c>
      <c r="G321" t="str">
        <f t="shared" si="37"/>
        <v>L</v>
      </c>
      <c r="H321" t="str">
        <f t="shared" si="38"/>
        <v>Yes</v>
      </c>
      <c r="I321">
        <v>-1</v>
      </c>
      <c r="J321" t="str">
        <f>_xlfn.IFS(Units_Sold&lt;0,"Check Return/Refund",Units_Sold=" ",Invalid,Units_Sold=0,"Available",Units_Sold&gt;0,"Sold")</f>
        <v>Check Return/Refund</v>
      </c>
      <c r="K321">
        <v>5649.99</v>
      </c>
      <c r="M321" t="str">
        <f t="shared" si="39"/>
        <v>Invalid</v>
      </c>
      <c r="N321" t="str">
        <f>IF(PC_NikeSales[[#This Row],[Discount_Verification]]="Valid","Include","Exclude")</f>
        <v>Exclude</v>
      </c>
      <c r="O321">
        <v>0</v>
      </c>
      <c r="P321">
        <f t="shared" si="40"/>
        <v>-5649.99</v>
      </c>
      <c r="Q321" t="str">
        <f t="shared" si="41"/>
        <v>Negative Revenue</v>
      </c>
      <c r="R321" t="str">
        <f>IF(PC_NikeSales[[#This Row],[Rev_Verify]]="Valid Revenue","Include","Exclude")</f>
        <v>Exclude</v>
      </c>
      <c r="S321" s="1">
        <v>45837</v>
      </c>
      <c r="T321" s="5">
        <f t="shared" si="42"/>
        <v>45837</v>
      </c>
      <c r="U321" s="1" t="str">
        <f t="shared" si="43"/>
        <v>Yes</v>
      </c>
      <c r="V321" t="s">
        <v>17</v>
      </c>
      <c r="W321" t="s">
        <v>33</v>
      </c>
      <c r="X321" t="str">
        <f t="shared" si="44"/>
        <v>Delhi</v>
      </c>
      <c r="Y321">
        <v>2141.6799999999998</v>
      </c>
      <c r="Z321" t="str">
        <f>IF(PC_NikeSales[[#This Row],[Profit]]&lt;0,"Loss Making Sales",IF(PC_NikeSales[[#This Row],[Profit]]=0,"No Recorded Profit",IF(PC_NikeSales[[#This Row],[Profit]]&gt;PC_NikeSales[Rev_Recalc],"Invalid Profit", "Valid Profit")))</f>
        <v>Invalid Profit</v>
      </c>
      <c r="AA321" t="str">
        <f>IF(PC_NikeSales[[#This Row],[Profit_Status]]="Valid Profit","Include","Exclude")</f>
        <v>Exclude</v>
      </c>
    </row>
    <row r="322" spans="1:27">
      <c r="A322">
        <v>2320</v>
      </c>
      <c r="B322" t="s">
        <v>13</v>
      </c>
      <c r="C322" t="s">
        <v>30</v>
      </c>
      <c r="D322" t="s">
        <v>51</v>
      </c>
      <c r="E322" s="3" t="s">
        <v>32</v>
      </c>
      <c r="F322" t="str">
        <f t="shared" ref="F322:F385" si="45">_xlfn.IFS(ISBLANK(Size),"Missing",ISNUMBER(Size),"Number",ISTEXT(Size),"Alphabet")</f>
        <v>Alphabet</v>
      </c>
      <c r="G322" t="str">
        <f t="shared" ref="G322:G385" si="46">IF(Size_Type ="Missing","Unknown",TRIM(Size))</f>
        <v>XL</v>
      </c>
      <c r="H322" t="str">
        <f t="shared" ref="H322:H385" si="47">IF(Size_Verification="Unknown","No","Yes")</f>
        <v>Yes</v>
      </c>
      <c r="J322" t="str">
        <f>_xlfn.IFS(Units_Sold&lt;0,"Check Return/Refund",Units_Sold=" ",Invalid,Units_Sold=0,"Available",Units_Sold&gt;0,"Sold")</f>
        <v>Available</v>
      </c>
      <c r="K322">
        <v>4033.28</v>
      </c>
      <c r="M322" t="str">
        <f t="shared" ref="M322:M385" si="48">IF(OR(Discount_Applied="",Discount_Applied&gt;1,Discount_Applied&lt;0),"Invalid","Valid")</f>
        <v>Invalid</v>
      </c>
      <c r="N322" t="str">
        <f>IF(PC_NikeSales[[#This Row],[Discount_Verification]]="Valid","Include","Exclude")</f>
        <v>Exclude</v>
      </c>
      <c r="O322">
        <v>0</v>
      </c>
      <c r="P322" t="str">
        <f t="shared" ref="P322:P385" si="49">IF(AND(Units_Sold&lt;&gt;"",MRP&lt;&gt;"",Discount_Applied&lt;1),Units_Sold*MRP*(1-Discount_Applied),"Insufficient Data")</f>
        <v>Insufficient Data</v>
      </c>
      <c r="Q322" t="str">
        <f t="shared" ref="Q322:Q385" si="50">_xlfn.IFS(Rev_Recalc="Insufficient Data","Missing Information",Rev_Recalc&lt;0,"Negative Revenue",Rev_Recalc=0,"No Recorded Revenue",Rev_Recalc&gt;0,"Valid Revenue")</f>
        <v>Missing Information</v>
      </c>
      <c r="R322" t="str">
        <f>IF(PC_NikeSales[[#This Row],[Rev_Verify]]="Valid Revenue","Include","Exclude")</f>
        <v>Exclude</v>
      </c>
      <c r="S322" s="1">
        <v>45680</v>
      </c>
      <c r="T322" s="5">
        <f t="shared" ref="T322:T385" si="51">IF(ISBLANK(Order_Date),"Missing Date",Order_Date)</f>
        <v>45680</v>
      </c>
      <c r="U322" s="1" t="str">
        <f t="shared" ref="U322:U385" si="52">IF(ISBLANK(Order_Date),"No","Yes")</f>
        <v>Yes</v>
      </c>
      <c r="V322" t="s">
        <v>22</v>
      </c>
      <c r="W322" t="s">
        <v>37</v>
      </c>
      <c r="X322" t="str">
        <f t="shared" ref="X322:X385" si="53">PROPER(Region)</f>
        <v>Hyderabad</v>
      </c>
      <c r="Y322">
        <v>1265.74</v>
      </c>
      <c r="Z322" t="str">
        <f>IF(PC_NikeSales[[#This Row],[Profit]]&lt;0,"Loss Making Sales",IF(PC_NikeSales[[#This Row],[Profit]]=0,"No Recorded Profit",IF($Y320&gt;$P320,"Invalid Profit", "Valid Profit")))</f>
        <v>Valid Profit</v>
      </c>
      <c r="AA322" t="str">
        <f>IF(PC_NikeSales[[#This Row],[Profit_Status]]="Valid Profit","Include","Exclude")</f>
        <v>Include</v>
      </c>
    </row>
    <row r="323" spans="1:27">
      <c r="A323">
        <v>2321</v>
      </c>
      <c r="B323" t="s">
        <v>35</v>
      </c>
      <c r="C323" t="s">
        <v>26</v>
      </c>
      <c r="D323" t="s">
        <v>52</v>
      </c>
      <c r="E323" s="3">
        <v>8</v>
      </c>
      <c r="F323" t="str">
        <f t="shared" si="45"/>
        <v>Number</v>
      </c>
      <c r="G323" t="str">
        <f t="shared" si="46"/>
        <v>8</v>
      </c>
      <c r="H323" t="str">
        <f t="shared" si="47"/>
        <v>Yes</v>
      </c>
      <c r="J323" t="str">
        <f>_xlfn.IFS(Units_Sold&lt;0,"Check Return/Refund",Units_Sold=" ",Invalid,Units_Sold=0,"Available",Units_Sold&gt;0,"Sold")</f>
        <v>Available</v>
      </c>
      <c r="M323" t="str">
        <f t="shared" si="48"/>
        <v>Invalid</v>
      </c>
      <c r="N323" t="str">
        <f>IF(PC_NikeSales[[#This Row],[Discount_Verification]]="Valid","Include","Exclude")</f>
        <v>Exclude</v>
      </c>
      <c r="O323">
        <v>0</v>
      </c>
      <c r="P323" t="str">
        <f t="shared" si="49"/>
        <v>Insufficient Data</v>
      </c>
      <c r="Q323" t="str">
        <f t="shared" si="50"/>
        <v>Missing Information</v>
      </c>
      <c r="R323" t="str">
        <f>IF(PC_NikeSales[[#This Row],[Rev_Verify]]="Valid Revenue","Include","Exclude")</f>
        <v>Exclude</v>
      </c>
      <c r="S323" s="1">
        <v>45453</v>
      </c>
      <c r="T323" s="5">
        <f t="shared" si="51"/>
        <v>45453</v>
      </c>
      <c r="U323" s="1" t="str">
        <f t="shared" si="52"/>
        <v>Yes</v>
      </c>
      <c r="V323" t="s">
        <v>17</v>
      </c>
      <c r="W323" t="s">
        <v>25</v>
      </c>
      <c r="X323" t="str">
        <f t="shared" si="53"/>
        <v>Mumbai</v>
      </c>
      <c r="Y323">
        <v>-362.47</v>
      </c>
      <c r="Z323" t="str">
        <f>IF(PC_NikeSales[[#This Row],[Profit]]&lt;0,"Loss Making Sales",IF(PC_NikeSales[[#This Row],[Profit]]=0,"No Recorded Profit",IF(PC_NikeSales[[#This Row],[Profit]]&gt;PC_NikeSales[Rev_Recalc],"Invalid Profit", "Valid Profit")))</f>
        <v>Loss Making Sales</v>
      </c>
      <c r="AA323" t="str">
        <f>IF(PC_NikeSales[[#This Row],[Profit_Status]]="Valid Profit","Include","Exclude")</f>
        <v>Exclude</v>
      </c>
    </row>
    <row r="324" spans="1:27">
      <c r="A324">
        <v>2322</v>
      </c>
      <c r="B324" t="s">
        <v>19</v>
      </c>
      <c r="C324" t="s">
        <v>30</v>
      </c>
      <c r="D324" t="s">
        <v>51</v>
      </c>
      <c r="E324" s="3" t="s">
        <v>28</v>
      </c>
      <c r="F324" t="str">
        <f t="shared" si="45"/>
        <v>Alphabet</v>
      </c>
      <c r="G324" t="str">
        <f t="shared" si="46"/>
        <v>L</v>
      </c>
      <c r="H324" t="str">
        <f t="shared" si="47"/>
        <v>Yes</v>
      </c>
      <c r="I324">
        <v>0</v>
      </c>
      <c r="J324" t="str">
        <f>_xlfn.IFS(Units_Sold&lt;0,"Check Return/Refund",Units_Sold=" ",Invalid,Units_Sold=0,"Available",Units_Sold&gt;0,"Sold")</f>
        <v>Available</v>
      </c>
      <c r="K324">
        <v>8016.24</v>
      </c>
      <c r="M324" t="str">
        <f t="shared" si="48"/>
        <v>Invalid</v>
      </c>
      <c r="N324" t="str">
        <f>IF(PC_NikeSales[[#This Row],[Discount_Verification]]="Valid","Include","Exclude")</f>
        <v>Exclude</v>
      </c>
      <c r="O324">
        <v>0</v>
      </c>
      <c r="P324">
        <f t="shared" si="49"/>
        <v>0</v>
      </c>
      <c r="Q324" t="str">
        <f t="shared" si="50"/>
        <v>No Recorded Revenue</v>
      </c>
      <c r="R324" t="str">
        <f>IF(PC_NikeSales[[#This Row],[Rev_Verify]]="Valid Revenue","Include","Exclude")</f>
        <v>Exclude</v>
      </c>
      <c r="S324" s="1">
        <v>45754</v>
      </c>
      <c r="T324" s="5">
        <f t="shared" si="51"/>
        <v>45754</v>
      </c>
      <c r="U324" s="1" t="str">
        <f t="shared" si="52"/>
        <v>Yes</v>
      </c>
      <c r="V324" t="s">
        <v>22</v>
      </c>
      <c r="W324" t="s">
        <v>33</v>
      </c>
      <c r="X324" t="str">
        <f t="shared" si="53"/>
        <v>Delhi</v>
      </c>
      <c r="Y324">
        <v>1333.86</v>
      </c>
      <c r="Z324" t="str">
        <f>IF(PC_NikeSales[[#This Row],[Profit]]&lt;0,"Loss Making Sales",IF(PC_NikeSales[[#This Row],[Profit]]=0,"No Recorded Profit",IF(PC_NikeSales[[#This Row],[Profit]]&gt;PC_NikeSales[Rev_Recalc],"Invalid Profit", "Valid Profit")))</f>
        <v>Invalid Profit</v>
      </c>
      <c r="AA324" t="str">
        <f>IF(PC_NikeSales[[#This Row],[Profit_Status]]="Valid Profit","Include","Exclude")</f>
        <v>Exclude</v>
      </c>
    </row>
    <row r="325" spans="1:27">
      <c r="A325">
        <v>2323</v>
      </c>
      <c r="B325" t="s">
        <v>35</v>
      </c>
      <c r="C325" t="s">
        <v>26</v>
      </c>
      <c r="D325" t="s">
        <v>52</v>
      </c>
      <c r="F325" t="str">
        <f t="shared" si="45"/>
        <v>Missing</v>
      </c>
      <c r="G325" t="str">
        <f t="shared" si="46"/>
        <v>Unknown</v>
      </c>
      <c r="H325" t="str">
        <f t="shared" si="47"/>
        <v>No</v>
      </c>
      <c r="J325" t="str">
        <f>_xlfn.IFS(Units_Sold&lt;0,"Check Return/Refund",Units_Sold=" ",Invalid,Units_Sold=0,"Available",Units_Sold&gt;0,"Sold")</f>
        <v>Available</v>
      </c>
      <c r="K325">
        <v>6537.29</v>
      </c>
      <c r="M325" t="str">
        <f t="shared" si="48"/>
        <v>Invalid</v>
      </c>
      <c r="N325" t="str">
        <f>IF(PC_NikeSales[[#This Row],[Discount_Verification]]="Valid","Include","Exclude")</f>
        <v>Exclude</v>
      </c>
      <c r="O325">
        <v>0</v>
      </c>
      <c r="P325" t="str">
        <f t="shared" si="49"/>
        <v>Insufficient Data</v>
      </c>
      <c r="Q325" t="str">
        <f t="shared" si="50"/>
        <v>Missing Information</v>
      </c>
      <c r="R325" t="str">
        <f>IF(PC_NikeSales[[#This Row],[Rev_Verify]]="Valid Revenue","Include","Exclude")</f>
        <v>Exclude</v>
      </c>
      <c r="S325" s="1">
        <v>45662</v>
      </c>
      <c r="T325" s="5">
        <f t="shared" si="51"/>
        <v>45662</v>
      </c>
      <c r="U325" s="1" t="str">
        <f t="shared" si="52"/>
        <v>Yes</v>
      </c>
      <c r="V325" t="s">
        <v>17</v>
      </c>
      <c r="W325" t="s">
        <v>18</v>
      </c>
      <c r="X325" t="str">
        <f t="shared" si="53"/>
        <v>Bengaluru</v>
      </c>
      <c r="Y325">
        <v>-453.11</v>
      </c>
      <c r="Z325" t="str">
        <f>IF(PC_NikeSales[[#This Row],[Profit]]&lt;0,"Loss Making Sales",IF(PC_NikeSales[[#This Row],[Profit]]=0,"No Recorded Profit",IF(PC_NikeSales[[#This Row],[Profit]]&gt;PC_NikeSales[Rev_Recalc],"Invalid Profit", "Valid Profit")))</f>
        <v>Loss Making Sales</v>
      </c>
      <c r="AA325" t="str">
        <f>IF(PC_NikeSales[[#This Row],[Profit_Status]]="Valid Profit","Include","Exclude")</f>
        <v>Exclude</v>
      </c>
    </row>
    <row r="326" spans="1:27">
      <c r="A326">
        <v>2324</v>
      </c>
      <c r="B326" t="s">
        <v>19</v>
      </c>
      <c r="C326" t="s">
        <v>20</v>
      </c>
      <c r="D326" t="s">
        <v>38</v>
      </c>
      <c r="E326" s="3" t="s">
        <v>16</v>
      </c>
      <c r="F326" t="str">
        <f t="shared" si="45"/>
        <v>Alphabet</v>
      </c>
      <c r="G326" t="str">
        <f t="shared" si="46"/>
        <v>M</v>
      </c>
      <c r="H326" t="str">
        <f t="shared" si="47"/>
        <v>Yes</v>
      </c>
      <c r="I326">
        <v>0</v>
      </c>
      <c r="J326" t="str">
        <f>_xlfn.IFS(Units_Sold&lt;0,"Check Return/Refund",Units_Sold=" ",Invalid,Units_Sold=0,"Available",Units_Sold&gt;0,"Sold")</f>
        <v>Available</v>
      </c>
      <c r="L326">
        <v>0.21</v>
      </c>
      <c r="M326" t="str">
        <f t="shared" si="48"/>
        <v>Valid</v>
      </c>
      <c r="N326" t="str">
        <f>IF(PC_NikeSales[[#This Row],[Discount_Verification]]="Valid","Include","Exclude")</f>
        <v>Include</v>
      </c>
      <c r="O326">
        <v>0</v>
      </c>
      <c r="P326" t="str">
        <f t="shared" si="49"/>
        <v>Insufficient Data</v>
      </c>
      <c r="Q326" t="str">
        <f t="shared" si="50"/>
        <v>Missing Information</v>
      </c>
      <c r="R326" t="str">
        <f>IF(PC_NikeSales[[#This Row],[Rev_Verify]]="Valid Revenue","Include","Exclude")</f>
        <v>Exclude</v>
      </c>
      <c r="S326" s="1">
        <v>45715</v>
      </c>
      <c r="T326" s="5">
        <f t="shared" si="51"/>
        <v>45715</v>
      </c>
      <c r="U326" s="1" t="str">
        <f t="shared" si="52"/>
        <v>Yes</v>
      </c>
      <c r="V326" t="s">
        <v>17</v>
      </c>
      <c r="W326" t="s">
        <v>43</v>
      </c>
      <c r="X326" t="str">
        <f t="shared" si="53"/>
        <v>Kolkata</v>
      </c>
      <c r="Y326">
        <v>2640.1</v>
      </c>
      <c r="Z326" t="str">
        <f>IF(PC_NikeSales[[#This Row],[Profit]]&lt;0,"Loss Making Sales",IF(PC_NikeSales[[#This Row],[Profit]]=0,"No Recorded Profit",IF($Y324&gt;$P324,"Invalid Profit", "Valid Profit")))</f>
        <v>Invalid Profit</v>
      </c>
      <c r="AA326" t="str">
        <f>IF(PC_NikeSales[[#This Row],[Profit_Status]]="Valid Profit","Include","Exclude")</f>
        <v>Exclude</v>
      </c>
    </row>
    <row r="327" spans="1:27">
      <c r="A327">
        <v>2325</v>
      </c>
      <c r="B327" t="s">
        <v>35</v>
      </c>
      <c r="C327" t="s">
        <v>41</v>
      </c>
      <c r="D327" t="s">
        <v>48</v>
      </c>
      <c r="E327" s="3" t="s">
        <v>16</v>
      </c>
      <c r="F327" t="str">
        <f t="shared" si="45"/>
        <v>Alphabet</v>
      </c>
      <c r="G327" t="str">
        <f t="shared" si="46"/>
        <v>M</v>
      </c>
      <c r="H327" t="str">
        <f t="shared" si="47"/>
        <v>Yes</v>
      </c>
      <c r="I327">
        <v>0</v>
      </c>
      <c r="J327" t="str">
        <f>_xlfn.IFS(Units_Sold&lt;0,"Check Return/Refund",Units_Sold=" ",Invalid,Units_Sold=0,"Available",Units_Sold&gt;0,"Sold")</f>
        <v>Available</v>
      </c>
      <c r="K327">
        <v>8031.83</v>
      </c>
      <c r="L327">
        <v>0.56000000000000005</v>
      </c>
      <c r="M327" t="str">
        <f t="shared" si="48"/>
        <v>Valid</v>
      </c>
      <c r="N327" t="str">
        <f>IF(PC_NikeSales[[#This Row],[Discount_Verification]]="Valid","Include","Exclude")</f>
        <v>Include</v>
      </c>
      <c r="O327">
        <v>0</v>
      </c>
      <c r="P327">
        <f t="shared" si="49"/>
        <v>0</v>
      </c>
      <c r="Q327" t="str">
        <f t="shared" si="50"/>
        <v>No Recorded Revenue</v>
      </c>
      <c r="R327" t="str">
        <f>IF(PC_NikeSales[[#This Row],[Rev_Verify]]="Valid Revenue","Include","Exclude")</f>
        <v>Exclude</v>
      </c>
      <c r="S327" s="1">
        <v>45795</v>
      </c>
      <c r="T327" s="5">
        <f t="shared" si="51"/>
        <v>45795</v>
      </c>
      <c r="U327" s="1" t="str">
        <f t="shared" si="52"/>
        <v>Yes</v>
      </c>
      <c r="V327" t="s">
        <v>17</v>
      </c>
      <c r="W327" t="s">
        <v>43</v>
      </c>
      <c r="X327" t="str">
        <f t="shared" si="53"/>
        <v>Kolkata</v>
      </c>
      <c r="Y327">
        <v>3954.38</v>
      </c>
      <c r="Z327" t="str">
        <f>IF(PC_NikeSales[[#This Row],[Profit]]&lt;0,"Loss Making Sales",IF(PC_NikeSales[[#This Row],[Profit]]=0,"No Recorded Profit",IF(PC_NikeSales[[#This Row],[Profit]]&gt;PC_NikeSales[Rev_Recalc],"Invalid Profit", "Valid Profit")))</f>
        <v>Invalid Profit</v>
      </c>
      <c r="AA327" t="str">
        <f>IF(PC_NikeSales[[#This Row],[Profit_Status]]="Valid Profit","Include","Exclude")</f>
        <v>Exclude</v>
      </c>
    </row>
    <row r="328" spans="1:27">
      <c r="A328">
        <v>2326</v>
      </c>
      <c r="B328" t="s">
        <v>19</v>
      </c>
      <c r="C328" t="s">
        <v>26</v>
      </c>
      <c r="D328" t="s">
        <v>52</v>
      </c>
      <c r="E328" s="3" t="s">
        <v>32</v>
      </c>
      <c r="F328" t="str">
        <f t="shared" si="45"/>
        <v>Alphabet</v>
      </c>
      <c r="G328" t="str">
        <f t="shared" si="46"/>
        <v>XL</v>
      </c>
      <c r="H328" t="str">
        <f t="shared" si="47"/>
        <v>Yes</v>
      </c>
      <c r="I328">
        <v>4</v>
      </c>
      <c r="J328" t="str">
        <f>_xlfn.IFS(Units_Sold&lt;0,"Check Return/Refund",Units_Sold=" ",Invalid,Units_Sold=0,"Available",Units_Sold&gt;0,"Sold")</f>
        <v>Sold</v>
      </c>
      <c r="K328">
        <v>9936.94</v>
      </c>
      <c r="M328" t="str">
        <f t="shared" si="48"/>
        <v>Invalid</v>
      </c>
      <c r="N328" t="str">
        <f>IF(PC_NikeSales[[#This Row],[Discount_Verification]]="Valid","Include","Exclude")</f>
        <v>Exclude</v>
      </c>
      <c r="O328">
        <v>0</v>
      </c>
      <c r="P328">
        <f t="shared" si="49"/>
        <v>39747.760000000002</v>
      </c>
      <c r="Q328" t="str">
        <f t="shared" si="50"/>
        <v>Valid Revenue</v>
      </c>
      <c r="R328" t="str">
        <f>IF(PC_NikeSales[[#This Row],[Rev_Verify]]="Valid Revenue","Include","Exclude")</f>
        <v>Include</v>
      </c>
      <c r="S328" s="1">
        <v>45636</v>
      </c>
      <c r="T328" s="5">
        <f t="shared" si="51"/>
        <v>45636</v>
      </c>
      <c r="U328" s="1" t="str">
        <f t="shared" si="52"/>
        <v>Yes</v>
      </c>
      <c r="V328" t="s">
        <v>22</v>
      </c>
      <c r="W328" t="s">
        <v>43</v>
      </c>
      <c r="X328" t="str">
        <f t="shared" si="53"/>
        <v>Kolkata</v>
      </c>
      <c r="Y328">
        <v>2047.65</v>
      </c>
      <c r="Z328" t="str">
        <f>IF(PC_NikeSales[[#This Row],[Profit]]&lt;0,"Loss Making Sales",IF(PC_NikeSales[[#This Row],[Profit]]=0,"No Recorded Profit",IF($Y326&gt;$P326,"Invalid Profit", "Valid Profit")))</f>
        <v>Valid Profit</v>
      </c>
      <c r="AA328" t="str">
        <f>IF(PC_NikeSales[[#This Row],[Profit_Status]]="Valid Profit","Include","Exclude")</f>
        <v>Include</v>
      </c>
    </row>
    <row r="329" spans="1:27">
      <c r="A329">
        <v>2327</v>
      </c>
      <c r="B329" t="s">
        <v>35</v>
      </c>
      <c r="C329" t="s">
        <v>14</v>
      </c>
      <c r="D329" t="s">
        <v>34</v>
      </c>
      <c r="E329" s="3" t="s">
        <v>32</v>
      </c>
      <c r="F329" t="str">
        <f t="shared" si="45"/>
        <v>Alphabet</v>
      </c>
      <c r="G329" t="str">
        <f t="shared" si="46"/>
        <v>XL</v>
      </c>
      <c r="H329" t="str">
        <f t="shared" si="47"/>
        <v>Yes</v>
      </c>
      <c r="I329">
        <v>4</v>
      </c>
      <c r="J329" t="str">
        <f>_xlfn.IFS(Units_Sold&lt;0,"Check Return/Refund",Units_Sold=" ",Invalid,Units_Sold=0,"Available",Units_Sold&gt;0,"Sold")</f>
        <v>Sold</v>
      </c>
      <c r="K329">
        <v>6640.67</v>
      </c>
      <c r="M329" t="str">
        <f t="shared" si="48"/>
        <v>Invalid</v>
      </c>
      <c r="N329" t="str">
        <f>IF(PC_NikeSales[[#This Row],[Discount_Verification]]="Valid","Include","Exclude")</f>
        <v>Exclude</v>
      </c>
      <c r="O329">
        <v>0</v>
      </c>
      <c r="P329">
        <f t="shared" si="49"/>
        <v>26562.68</v>
      </c>
      <c r="Q329" t="str">
        <f t="shared" si="50"/>
        <v>Valid Revenue</v>
      </c>
      <c r="R329" t="str">
        <f>IF(PC_NikeSales[[#This Row],[Rev_Verify]]="Valid Revenue","Include","Exclude")</f>
        <v>Include</v>
      </c>
      <c r="S329" s="1">
        <v>45737</v>
      </c>
      <c r="T329" s="5">
        <f t="shared" si="51"/>
        <v>45737</v>
      </c>
      <c r="U329" s="1" t="str">
        <f t="shared" si="52"/>
        <v>Yes</v>
      </c>
      <c r="V329" t="s">
        <v>22</v>
      </c>
      <c r="W329" t="s">
        <v>33</v>
      </c>
      <c r="X329" t="str">
        <f t="shared" si="53"/>
        <v>Delhi</v>
      </c>
      <c r="Y329">
        <v>3402.41</v>
      </c>
      <c r="Z329" t="str">
        <f>IF(PC_NikeSales[[#This Row],[Profit]]&lt;0,"Loss Making Sales",IF(PC_NikeSales[[#This Row],[Profit]]=0,"No Recorded Profit",IF($Y327&gt;$P327,"Invalid Profit", "Valid Profit")))</f>
        <v>Invalid Profit</v>
      </c>
      <c r="AA329" t="str">
        <f>IF(PC_NikeSales[[#This Row],[Profit_Status]]="Valid Profit","Include","Exclude")</f>
        <v>Exclude</v>
      </c>
    </row>
    <row r="330" spans="1:27">
      <c r="A330">
        <v>2328</v>
      </c>
      <c r="B330" t="s">
        <v>35</v>
      </c>
      <c r="C330" t="s">
        <v>26</v>
      </c>
      <c r="D330" t="s">
        <v>39</v>
      </c>
      <c r="E330" s="3">
        <v>6</v>
      </c>
      <c r="F330" t="str">
        <f t="shared" si="45"/>
        <v>Number</v>
      </c>
      <c r="G330" t="str">
        <f t="shared" si="46"/>
        <v>6</v>
      </c>
      <c r="H330" t="str">
        <f t="shared" si="47"/>
        <v>Yes</v>
      </c>
      <c r="I330">
        <v>2</v>
      </c>
      <c r="J330" t="str">
        <f>_xlfn.IFS(Units_Sold&lt;0,"Check Return/Refund",Units_Sold=" ",Invalid,Units_Sold=0,"Available",Units_Sold&gt;0,"Sold")</f>
        <v>Sold</v>
      </c>
      <c r="K330">
        <v>6449.46</v>
      </c>
      <c r="L330">
        <v>0.28999999999999998</v>
      </c>
      <c r="M330" t="str">
        <f t="shared" si="48"/>
        <v>Valid</v>
      </c>
      <c r="N330" t="str">
        <f>IF(PC_NikeSales[[#This Row],[Discount_Verification]]="Valid","Include","Exclude")</f>
        <v>Include</v>
      </c>
      <c r="O330">
        <v>9158.23</v>
      </c>
      <c r="P330">
        <f t="shared" si="49"/>
        <v>9158.2331999999988</v>
      </c>
      <c r="Q330" t="str">
        <f t="shared" si="50"/>
        <v>Valid Revenue</v>
      </c>
      <c r="R330" t="str">
        <f>IF(PC_NikeSales[[#This Row],[Rev_Verify]]="Valid Revenue","Include","Exclude")</f>
        <v>Include</v>
      </c>
      <c r="S330" s="1">
        <v>45605</v>
      </c>
      <c r="T330" s="5">
        <f t="shared" si="51"/>
        <v>45605</v>
      </c>
      <c r="U330" s="1" t="str">
        <f t="shared" si="52"/>
        <v>Yes</v>
      </c>
      <c r="V330" t="s">
        <v>17</v>
      </c>
      <c r="W330" t="s">
        <v>25</v>
      </c>
      <c r="X330" t="str">
        <f t="shared" si="53"/>
        <v>Mumbai</v>
      </c>
      <c r="Y330">
        <v>39.69</v>
      </c>
      <c r="Z330" t="str">
        <f>IF(PC_NikeSales[[#This Row],[Profit]]&lt;0,"Loss Making Sales",IF(PC_NikeSales[[#This Row],[Profit]]=0,"No Recorded Profit",IF($Y328&gt;$P328,"Invalid Profit", "Valid Profit")))</f>
        <v>Valid Profit</v>
      </c>
      <c r="AA330" t="str">
        <f>IF(PC_NikeSales[[#This Row],[Profit_Status]]="Valid Profit","Include","Exclude")</f>
        <v>Include</v>
      </c>
    </row>
    <row r="331" spans="1:27">
      <c r="A331">
        <v>2329</v>
      </c>
      <c r="B331" t="s">
        <v>35</v>
      </c>
      <c r="C331" t="s">
        <v>41</v>
      </c>
      <c r="D331" t="s">
        <v>47</v>
      </c>
      <c r="E331" s="3" t="s">
        <v>28</v>
      </c>
      <c r="F331" t="str">
        <f t="shared" si="45"/>
        <v>Alphabet</v>
      </c>
      <c r="G331" t="str">
        <f t="shared" si="46"/>
        <v>L</v>
      </c>
      <c r="H331" t="str">
        <f t="shared" si="47"/>
        <v>Yes</v>
      </c>
      <c r="I331">
        <v>4</v>
      </c>
      <c r="J331" t="str">
        <f>_xlfn.IFS(Units_Sold&lt;0,"Check Return/Refund",Units_Sold=" ",Invalid,Units_Sold=0,"Available",Units_Sold&gt;0,"Sold")</f>
        <v>Sold</v>
      </c>
      <c r="K331">
        <v>4981.26</v>
      </c>
      <c r="M331" t="str">
        <f t="shared" si="48"/>
        <v>Invalid</v>
      </c>
      <c r="N331" t="str">
        <f>IF(PC_NikeSales[[#This Row],[Discount_Verification]]="Valid","Include","Exclude")</f>
        <v>Exclude</v>
      </c>
      <c r="O331">
        <v>0</v>
      </c>
      <c r="P331">
        <f t="shared" si="49"/>
        <v>19925.04</v>
      </c>
      <c r="Q331" t="str">
        <f t="shared" si="50"/>
        <v>Valid Revenue</v>
      </c>
      <c r="R331" t="str">
        <f>IF(PC_NikeSales[[#This Row],[Rev_Verify]]="Valid Revenue","Include","Exclude")</f>
        <v>Include</v>
      </c>
      <c r="S331" s="1">
        <v>45813</v>
      </c>
      <c r="T331" s="5">
        <f t="shared" si="51"/>
        <v>45813</v>
      </c>
      <c r="U331" s="1" t="str">
        <f t="shared" si="52"/>
        <v>Yes</v>
      </c>
      <c r="V331" t="s">
        <v>17</v>
      </c>
      <c r="W331" t="s">
        <v>25</v>
      </c>
      <c r="X331" t="str">
        <f t="shared" si="53"/>
        <v>Mumbai</v>
      </c>
      <c r="Y331">
        <v>1833.07</v>
      </c>
      <c r="Z331" t="str">
        <f>IF(PC_NikeSales[[#This Row],[Profit]]&lt;0,"Loss Making Sales",IF(PC_NikeSales[[#This Row],[Profit]]=0,"No Recorded Profit",IF($Y329&gt;$P329,"Invalid Profit", "Valid Profit")))</f>
        <v>Valid Profit</v>
      </c>
      <c r="AA331" t="str">
        <f>IF(PC_NikeSales[[#This Row],[Profit_Status]]="Valid Profit","Include","Exclude")</f>
        <v>Include</v>
      </c>
    </row>
    <row r="332" spans="1:27">
      <c r="A332">
        <v>2330</v>
      </c>
      <c r="B332" t="s">
        <v>19</v>
      </c>
      <c r="C332" t="s">
        <v>14</v>
      </c>
      <c r="D332" t="s">
        <v>34</v>
      </c>
      <c r="E332" s="3" t="s">
        <v>32</v>
      </c>
      <c r="F332" t="str">
        <f t="shared" si="45"/>
        <v>Alphabet</v>
      </c>
      <c r="G332" t="str">
        <f t="shared" si="46"/>
        <v>XL</v>
      </c>
      <c r="H332" t="str">
        <f t="shared" si="47"/>
        <v>Yes</v>
      </c>
      <c r="J332" t="str">
        <f>_xlfn.IFS(Units_Sold&lt;0,"Check Return/Refund",Units_Sold=" ",Invalid,Units_Sold=0,"Available",Units_Sold&gt;0,"Sold")</f>
        <v>Available</v>
      </c>
      <c r="L332">
        <v>0.06</v>
      </c>
      <c r="M332" t="str">
        <f t="shared" si="48"/>
        <v>Valid</v>
      </c>
      <c r="N332" t="str">
        <f>IF(PC_NikeSales[[#This Row],[Discount_Verification]]="Valid","Include","Exclude")</f>
        <v>Include</v>
      </c>
      <c r="O332">
        <v>0</v>
      </c>
      <c r="P332" t="str">
        <f t="shared" si="49"/>
        <v>Insufficient Data</v>
      </c>
      <c r="Q332" t="str">
        <f t="shared" si="50"/>
        <v>Missing Information</v>
      </c>
      <c r="R332" t="str">
        <f>IF(PC_NikeSales[[#This Row],[Rev_Verify]]="Valid Revenue","Include","Exclude")</f>
        <v>Exclude</v>
      </c>
      <c r="S332" s="1">
        <v>45587</v>
      </c>
      <c r="T332" s="5">
        <f t="shared" si="51"/>
        <v>45587</v>
      </c>
      <c r="U332" s="1" t="str">
        <f t="shared" si="52"/>
        <v>Yes</v>
      </c>
      <c r="V332" t="s">
        <v>17</v>
      </c>
      <c r="W332" t="s">
        <v>25</v>
      </c>
      <c r="X332" t="str">
        <f t="shared" si="53"/>
        <v>Mumbai</v>
      </c>
      <c r="Y332">
        <v>-648.08000000000004</v>
      </c>
      <c r="Z332" t="str">
        <f>IF(PC_NikeSales[[#This Row],[Profit]]&lt;0,"Loss Making Sales",IF(PC_NikeSales[[#This Row],[Profit]]=0,"No Recorded Profit",IF(PC_NikeSales[[#This Row],[Profit]]&gt;PC_NikeSales[Rev_Recalc],"Invalid Profit", "Valid Profit")))</f>
        <v>Loss Making Sales</v>
      </c>
      <c r="AA332" t="str">
        <f>IF(PC_NikeSales[[#This Row],[Profit_Status]]="Valid Profit","Include","Exclude")</f>
        <v>Exclude</v>
      </c>
    </row>
    <row r="333" spans="1:27">
      <c r="A333">
        <v>2331</v>
      </c>
      <c r="B333" t="s">
        <v>13</v>
      </c>
      <c r="C333" t="s">
        <v>41</v>
      </c>
      <c r="D333" t="s">
        <v>47</v>
      </c>
      <c r="E333" s="3" t="s">
        <v>28</v>
      </c>
      <c r="F333" t="str">
        <f t="shared" si="45"/>
        <v>Alphabet</v>
      </c>
      <c r="G333" t="str">
        <f t="shared" si="46"/>
        <v>L</v>
      </c>
      <c r="H333" t="str">
        <f t="shared" si="47"/>
        <v>Yes</v>
      </c>
      <c r="J333" t="str">
        <f>_xlfn.IFS(Units_Sold&lt;0,"Check Return/Refund",Units_Sold=" ",Invalid,Units_Sold=0,"Available",Units_Sold&gt;0,"Sold")</f>
        <v>Available</v>
      </c>
      <c r="K333">
        <v>9023.07</v>
      </c>
      <c r="M333" t="str">
        <f t="shared" si="48"/>
        <v>Invalid</v>
      </c>
      <c r="N333" t="str">
        <f>IF(PC_NikeSales[[#This Row],[Discount_Verification]]="Valid","Include","Exclude")</f>
        <v>Exclude</v>
      </c>
      <c r="O333">
        <v>0</v>
      </c>
      <c r="P333" t="str">
        <f t="shared" si="49"/>
        <v>Insufficient Data</v>
      </c>
      <c r="Q333" t="str">
        <f t="shared" si="50"/>
        <v>Missing Information</v>
      </c>
      <c r="R333" t="str">
        <f>IF(PC_NikeSales[[#This Row],[Rev_Verify]]="Valid Revenue","Include","Exclude")</f>
        <v>Exclude</v>
      </c>
      <c r="S333" s="1">
        <v>45619</v>
      </c>
      <c r="T333" s="5">
        <f t="shared" si="51"/>
        <v>45619</v>
      </c>
      <c r="U333" s="1" t="str">
        <f t="shared" si="52"/>
        <v>Yes</v>
      </c>
      <c r="V333" t="s">
        <v>22</v>
      </c>
      <c r="W333" t="s">
        <v>25</v>
      </c>
      <c r="X333" t="str">
        <f t="shared" si="53"/>
        <v>Mumbai</v>
      </c>
      <c r="Y333">
        <v>-304.92</v>
      </c>
      <c r="Z333" t="str">
        <f>IF(PC_NikeSales[[#This Row],[Profit]]&lt;0,"Loss Making Sales",IF(PC_NikeSales[[#This Row],[Profit]]=0,"No Recorded Profit",IF(PC_NikeSales[[#This Row],[Profit]]&gt;PC_NikeSales[Rev_Recalc],"Invalid Profit", "Valid Profit")))</f>
        <v>Loss Making Sales</v>
      </c>
      <c r="AA333" t="str">
        <f>IF(PC_NikeSales[[#This Row],[Profit_Status]]="Valid Profit","Include","Exclude")</f>
        <v>Exclude</v>
      </c>
    </row>
    <row r="334" spans="1:27">
      <c r="A334">
        <v>2332</v>
      </c>
      <c r="B334" t="s">
        <v>13</v>
      </c>
      <c r="C334" t="s">
        <v>14</v>
      </c>
      <c r="D334" t="s">
        <v>34</v>
      </c>
      <c r="F334" t="str">
        <f t="shared" si="45"/>
        <v>Missing</v>
      </c>
      <c r="G334" t="str">
        <f t="shared" si="46"/>
        <v>Unknown</v>
      </c>
      <c r="H334" t="str">
        <f t="shared" si="47"/>
        <v>No</v>
      </c>
      <c r="I334">
        <v>-1</v>
      </c>
      <c r="J334" t="str">
        <f>_xlfn.IFS(Units_Sold&lt;0,"Check Return/Refund",Units_Sold=" ",Invalid,Units_Sold=0,"Available",Units_Sold&gt;0,"Sold")</f>
        <v>Check Return/Refund</v>
      </c>
      <c r="L334">
        <v>0.22</v>
      </c>
      <c r="M334" t="str">
        <f t="shared" si="48"/>
        <v>Valid</v>
      </c>
      <c r="N334" t="str">
        <f>IF(PC_NikeSales[[#This Row],[Discount_Verification]]="Valid","Include","Exclude")</f>
        <v>Include</v>
      </c>
      <c r="O334">
        <v>0</v>
      </c>
      <c r="P334" t="str">
        <f t="shared" si="49"/>
        <v>Insufficient Data</v>
      </c>
      <c r="Q334" t="str">
        <f t="shared" si="50"/>
        <v>Missing Information</v>
      </c>
      <c r="R334" t="str">
        <f>IF(PC_NikeSales[[#This Row],[Rev_Verify]]="Valid Revenue","Include","Exclude")</f>
        <v>Exclude</v>
      </c>
      <c r="S334" s="1">
        <v>45488</v>
      </c>
      <c r="T334" s="5">
        <f t="shared" si="51"/>
        <v>45488</v>
      </c>
      <c r="U334" s="1" t="str">
        <f t="shared" si="52"/>
        <v>Yes</v>
      </c>
      <c r="V334" t="s">
        <v>22</v>
      </c>
      <c r="W334" t="s">
        <v>29</v>
      </c>
      <c r="X334" t="str">
        <f t="shared" si="53"/>
        <v>Pune</v>
      </c>
      <c r="Y334">
        <v>2914.06</v>
      </c>
      <c r="Z334" t="str">
        <f>IF(PC_NikeSales[[#This Row],[Profit]]&lt;0,"Loss Making Sales",IF(PC_NikeSales[[#This Row],[Profit]]=0,"No Recorded Profit",IF($Y332&gt;$P332,"Invalid Profit", "Valid Profit")))</f>
        <v>Valid Profit</v>
      </c>
      <c r="AA334" t="str">
        <f>IF(PC_NikeSales[[#This Row],[Profit_Status]]="Valid Profit","Include","Exclude")</f>
        <v>Include</v>
      </c>
    </row>
    <row r="335" spans="1:27">
      <c r="A335">
        <v>2333</v>
      </c>
      <c r="B335" t="s">
        <v>13</v>
      </c>
      <c r="C335" t="s">
        <v>30</v>
      </c>
      <c r="D335" t="s">
        <v>46</v>
      </c>
      <c r="F335" t="str">
        <f t="shared" si="45"/>
        <v>Missing</v>
      </c>
      <c r="G335" t="str">
        <f t="shared" si="46"/>
        <v>Unknown</v>
      </c>
      <c r="H335" t="str">
        <f t="shared" si="47"/>
        <v>No</v>
      </c>
      <c r="J335" t="str">
        <f>_xlfn.IFS(Units_Sold&lt;0,"Check Return/Refund",Units_Sold=" ",Invalid,Units_Sold=0,"Available",Units_Sold&gt;0,"Sold")</f>
        <v>Available</v>
      </c>
      <c r="K335">
        <v>4638.25</v>
      </c>
      <c r="M335" t="str">
        <f t="shared" si="48"/>
        <v>Invalid</v>
      </c>
      <c r="N335" t="str">
        <f>IF(PC_NikeSales[[#This Row],[Discount_Verification]]="Valid","Include","Exclude")</f>
        <v>Exclude</v>
      </c>
      <c r="O335">
        <v>0</v>
      </c>
      <c r="P335" t="str">
        <f t="shared" si="49"/>
        <v>Insufficient Data</v>
      </c>
      <c r="Q335" t="str">
        <f t="shared" si="50"/>
        <v>Missing Information</v>
      </c>
      <c r="R335" t="str">
        <f>IF(PC_NikeSales[[#This Row],[Rev_Verify]]="Valid Revenue","Include","Exclude")</f>
        <v>Exclude</v>
      </c>
      <c r="S335" s="1"/>
      <c r="T335" s="5" t="str">
        <f t="shared" si="51"/>
        <v>Missing Date</v>
      </c>
      <c r="U335" s="1" t="str">
        <f t="shared" si="52"/>
        <v>No</v>
      </c>
      <c r="V335" t="s">
        <v>17</v>
      </c>
      <c r="W335" t="s">
        <v>37</v>
      </c>
      <c r="X335" t="str">
        <f t="shared" si="53"/>
        <v>Hyderabad</v>
      </c>
      <c r="Y335">
        <v>-614.05999999999995</v>
      </c>
      <c r="Z335" t="str">
        <f>IF(PC_NikeSales[[#This Row],[Profit]]&lt;0,"Loss Making Sales",IF(PC_NikeSales[[#This Row],[Profit]]=0,"No Recorded Profit",IF(PC_NikeSales[[#This Row],[Profit]]&gt;PC_NikeSales[Rev_Recalc],"Invalid Profit", "Valid Profit")))</f>
        <v>Loss Making Sales</v>
      </c>
      <c r="AA335" t="str">
        <f>IF(PC_NikeSales[[#This Row],[Profit_Status]]="Valid Profit","Include","Exclude")</f>
        <v>Exclude</v>
      </c>
    </row>
    <row r="336" spans="1:27">
      <c r="A336">
        <v>2334</v>
      </c>
      <c r="B336" t="s">
        <v>19</v>
      </c>
      <c r="C336" t="s">
        <v>14</v>
      </c>
      <c r="D336" t="s">
        <v>15</v>
      </c>
      <c r="E336" s="3" t="s">
        <v>28</v>
      </c>
      <c r="F336" t="str">
        <f t="shared" si="45"/>
        <v>Alphabet</v>
      </c>
      <c r="G336" t="str">
        <f t="shared" si="46"/>
        <v>L</v>
      </c>
      <c r="H336" t="str">
        <f t="shared" si="47"/>
        <v>Yes</v>
      </c>
      <c r="I336">
        <v>4</v>
      </c>
      <c r="J336" t="str">
        <f>_xlfn.IFS(Units_Sold&lt;0,"Check Return/Refund",Units_Sold=" ",Invalid,Units_Sold=0,"Available",Units_Sold&gt;0,"Sold")</f>
        <v>Sold</v>
      </c>
      <c r="L336">
        <v>0.82</v>
      </c>
      <c r="M336" t="str">
        <f t="shared" si="48"/>
        <v>Valid</v>
      </c>
      <c r="N336" t="str">
        <f>IF(PC_NikeSales[[#This Row],[Discount_Verification]]="Valid","Include","Exclude")</f>
        <v>Include</v>
      </c>
      <c r="O336">
        <v>0</v>
      </c>
      <c r="P336" t="str">
        <f t="shared" si="49"/>
        <v>Insufficient Data</v>
      </c>
      <c r="Q336" t="str">
        <f t="shared" si="50"/>
        <v>Missing Information</v>
      </c>
      <c r="R336" t="str">
        <f>IF(PC_NikeSales[[#This Row],[Rev_Verify]]="Valid Revenue","Include","Exclude")</f>
        <v>Exclude</v>
      </c>
      <c r="S336" s="1">
        <v>45449</v>
      </c>
      <c r="T336" s="5">
        <f t="shared" si="51"/>
        <v>45449</v>
      </c>
      <c r="U336" s="1" t="str">
        <f t="shared" si="52"/>
        <v>Yes</v>
      </c>
      <c r="V336" t="s">
        <v>22</v>
      </c>
      <c r="W336" t="s">
        <v>25</v>
      </c>
      <c r="X336" t="str">
        <f t="shared" si="53"/>
        <v>Mumbai</v>
      </c>
      <c r="Y336">
        <v>-80.25</v>
      </c>
      <c r="Z336" t="str">
        <f>IF(PC_NikeSales[[#This Row],[Profit]]&lt;0,"Loss Making Sales",IF(PC_NikeSales[[#This Row],[Profit]]=0,"No Recorded Profit",IF(PC_NikeSales[[#This Row],[Profit]]&gt;PC_NikeSales[Rev_Recalc],"Invalid Profit", "Valid Profit")))</f>
        <v>Loss Making Sales</v>
      </c>
      <c r="AA336" t="str">
        <f>IF(PC_NikeSales[[#This Row],[Profit_Status]]="Valid Profit","Include","Exclude")</f>
        <v>Exclude</v>
      </c>
    </row>
    <row r="337" spans="1:27">
      <c r="A337">
        <v>2335</v>
      </c>
      <c r="B337" t="s">
        <v>19</v>
      </c>
      <c r="C337" t="s">
        <v>30</v>
      </c>
      <c r="D337" t="s">
        <v>46</v>
      </c>
      <c r="E337" s="3" t="s">
        <v>32</v>
      </c>
      <c r="F337" t="str">
        <f t="shared" si="45"/>
        <v>Alphabet</v>
      </c>
      <c r="G337" t="str">
        <f t="shared" si="46"/>
        <v>XL</v>
      </c>
      <c r="H337" t="str">
        <f t="shared" si="47"/>
        <v>Yes</v>
      </c>
      <c r="I337">
        <v>0</v>
      </c>
      <c r="J337" t="str">
        <f>_xlfn.IFS(Units_Sold&lt;0,"Check Return/Refund",Units_Sold=" ",Invalid,Units_Sold=0,"Available",Units_Sold&gt;0,"Sold")</f>
        <v>Available</v>
      </c>
      <c r="K337">
        <v>5620.64</v>
      </c>
      <c r="M337" t="str">
        <f t="shared" si="48"/>
        <v>Invalid</v>
      </c>
      <c r="N337" t="str">
        <f>IF(PC_NikeSales[[#This Row],[Discount_Verification]]="Valid","Include","Exclude")</f>
        <v>Exclude</v>
      </c>
      <c r="O337">
        <v>0</v>
      </c>
      <c r="P337">
        <f t="shared" si="49"/>
        <v>0</v>
      </c>
      <c r="Q337" t="str">
        <f t="shared" si="50"/>
        <v>No Recorded Revenue</v>
      </c>
      <c r="R337" t="str">
        <f>IF(PC_NikeSales[[#This Row],[Rev_Verify]]="Valid Revenue","Include","Exclude")</f>
        <v>Exclude</v>
      </c>
      <c r="S337" s="1">
        <v>45296</v>
      </c>
      <c r="T337" s="5">
        <f t="shared" si="51"/>
        <v>45296</v>
      </c>
      <c r="U337" s="1" t="str">
        <f t="shared" si="52"/>
        <v>Yes</v>
      </c>
      <c r="V337" t="s">
        <v>17</v>
      </c>
      <c r="W337" t="s">
        <v>25</v>
      </c>
      <c r="X337" t="str">
        <f t="shared" si="53"/>
        <v>Mumbai</v>
      </c>
      <c r="Y337">
        <v>217.22</v>
      </c>
      <c r="Z337" t="str">
        <f>IF(PC_NikeSales[[#This Row],[Profit]]&lt;0,"Loss Making Sales",IF(PC_NikeSales[[#This Row],[Profit]]=0,"No Recorded Profit",IF(PC_NikeSales[[#This Row],[Profit]]&gt;PC_NikeSales[Rev_Recalc],"Invalid Profit", "Valid Profit")))</f>
        <v>Invalid Profit</v>
      </c>
      <c r="AA337" t="str">
        <f>IF(PC_NikeSales[[#This Row],[Profit_Status]]="Valid Profit","Include","Exclude")</f>
        <v>Exclude</v>
      </c>
    </row>
    <row r="338" spans="1:27">
      <c r="A338">
        <v>2336</v>
      </c>
      <c r="B338" t="s">
        <v>13</v>
      </c>
      <c r="C338" t="s">
        <v>20</v>
      </c>
      <c r="D338" t="s">
        <v>38</v>
      </c>
      <c r="E338" s="3">
        <v>8</v>
      </c>
      <c r="F338" t="str">
        <f t="shared" si="45"/>
        <v>Number</v>
      </c>
      <c r="G338" t="str">
        <f t="shared" si="46"/>
        <v>8</v>
      </c>
      <c r="H338" t="str">
        <f t="shared" si="47"/>
        <v>Yes</v>
      </c>
      <c r="I338">
        <v>4</v>
      </c>
      <c r="J338" t="str">
        <f>_xlfn.IFS(Units_Sold&lt;0,"Check Return/Refund",Units_Sold=" ",Invalid,Units_Sold=0,"Available",Units_Sold&gt;0,"Sold")</f>
        <v>Sold</v>
      </c>
      <c r="K338">
        <v>8482.43</v>
      </c>
      <c r="M338" t="str">
        <f t="shared" si="48"/>
        <v>Invalid</v>
      </c>
      <c r="N338" t="str">
        <f>IF(PC_NikeSales[[#This Row],[Discount_Verification]]="Valid","Include","Exclude")</f>
        <v>Exclude</v>
      </c>
      <c r="O338">
        <v>0</v>
      </c>
      <c r="P338">
        <f t="shared" si="49"/>
        <v>33929.72</v>
      </c>
      <c r="Q338" t="str">
        <f t="shared" si="50"/>
        <v>Valid Revenue</v>
      </c>
      <c r="R338" t="str">
        <f>IF(PC_NikeSales[[#This Row],[Rev_Verify]]="Valid Revenue","Include","Exclude")</f>
        <v>Include</v>
      </c>
      <c r="S338" s="1">
        <v>45221</v>
      </c>
      <c r="T338" s="5">
        <f t="shared" si="51"/>
        <v>45221</v>
      </c>
      <c r="U338" s="1" t="str">
        <f t="shared" si="52"/>
        <v>Yes</v>
      </c>
      <c r="V338" t="s">
        <v>17</v>
      </c>
      <c r="W338" t="s">
        <v>29</v>
      </c>
      <c r="X338" t="str">
        <f t="shared" si="53"/>
        <v>Pune</v>
      </c>
      <c r="Y338">
        <v>3854.71</v>
      </c>
      <c r="Z338" t="str">
        <f>IF(PC_NikeSales[[#This Row],[Profit]]&lt;0,"Loss Making Sales",IF(PC_NikeSales[[#This Row],[Profit]]=0,"No Recorded Profit",IF($Y336&gt;$P336,"Invalid Profit", "Valid Profit")))</f>
        <v>Valid Profit</v>
      </c>
      <c r="AA338" t="str">
        <f>IF(PC_NikeSales[[#This Row],[Profit_Status]]="Valid Profit","Include","Exclude")</f>
        <v>Include</v>
      </c>
    </row>
    <row r="339" spans="1:27">
      <c r="A339">
        <v>2337</v>
      </c>
      <c r="B339" t="s">
        <v>19</v>
      </c>
      <c r="C339" t="s">
        <v>14</v>
      </c>
      <c r="D339" t="s">
        <v>15</v>
      </c>
      <c r="F339" t="str">
        <f t="shared" si="45"/>
        <v>Missing</v>
      </c>
      <c r="G339" t="str">
        <f t="shared" si="46"/>
        <v>Unknown</v>
      </c>
      <c r="H339" t="str">
        <f t="shared" si="47"/>
        <v>No</v>
      </c>
      <c r="J339" t="str">
        <f>_xlfn.IFS(Units_Sold&lt;0,"Check Return/Refund",Units_Sold=" ",Invalid,Units_Sold=0,"Available",Units_Sold&gt;0,"Sold")</f>
        <v>Available</v>
      </c>
      <c r="M339" t="str">
        <f t="shared" si="48"/>
        <v>Invalid</v>
      </c>
      <c r="N339" t="str">
        <f>IF(PC_NikeSales[[#This Row],[Discount_Verification]]="Valid","Include","Exclude")</f>
        <v>Exclude</v>
      </c>
      <c r="O339">
        <v>0</v>
      </c>
      <c r="P339" t="str">
        <f t="shared" si="49"/>
        <v>Insufficient Data</v>
      </c>
      <c r="Q339" t="str">
        <f t="shared" si="50"/>
        <v>Missing Information</v>
      </c>
      <c r="R339" t="str">
        <f>IF(PC_NikeSales[[#This Row],[Rev_Verify]]="Valid Revenue","Include","Exclude")</f>
        <v>Exclude</v>
      </c>
      <c r="S339" s="1">
        <v>45582</v>
      </c>
      <c r="T339" s="5">
        <f t="shared" si="51"/>
        <v>45582</v>
      </c>
      <c r="U339" s="1" t="str">
        <f t="shared" si="52"/>
        <v>Yes</v>
      </c>
      <c r="V339" t="s">
        <v>17</v>
      </c>
      <c r="W339" t="s">
        <v>29</v>
      </c>
      <c r="X339" t="str">
        <f t="shared" si="53"/>
        <v>Pune</v>
      </c>
      <c r="Y339">
        <v>3186.84</v>
      </c>
      <c r="Z339" t="str">
        <f>IF(PC_NikeSales[[#This Row],[Profit]]&lt;0,"Loss Making Sales",IF(PC_NikeSales[[#This Row],[Profit]]=0,"No Recorded Profit",IF($Y337&gt;$P337,"Invalid Profit", "Valid Profit")))</f>
        <v>Invalid Profit</v>
      </c>
      <c r="AA339" t="str">
        <f>IF(PC_NikeSales[[#This Row],[Profit_Status]]="Valid Profit","Include","Exclude")</f>
        <v>Exclude</v>
      </c>
    </row>
    <row r="340" spans="1:27">
      <c r="A340">
        <v>2338</v>
      </c>
      <c r="B340" t="s">
        <v>19</v>
      </c>
      <c r="C340" t="s">
        <v>20</v>
      </c>
      <c r="D340" t="s">
        <v>24</v>
      </c>
      <c r="E340" s="3" t="s">
        <v>32</v>
      </c>
      <c r="F340" t="str">
        <f t="shared" si="45"/>
        <v>Alphabet</v>
      </c>
      <c r="G340" t="str">
        <f t="shared" si="46"/>
        <v>XL</v>
      </c>
      <c r="H340" t="str">
        <f t="shared" si="47"/>
        <v>Yes</v>
      </c>
      <c r="J340" t="str">
        <f>_xlfn.IFS(Units_Sold&lt;0,"Check Return/Refund",Units_Sold=" ",Invalid,Units_Sold=0,"Available",Units_Sold&gt;0,"Sold")</f>
        <v>Available</v>
      </c>
      <c r="M340" t="str">
        <f t="shared" si="48"/>
        <v>Invalid</v>
      </c>
      <c r="N340" t="str">
        <f>IF(PC_NikeSales[[#This Row],[Discount_Verification]]="Valid","Include","Exclude")</f>
        <v>Exclude</v>
      </c>
      <c r="O340">
        <v>0</v>
      </c>
      <c r="P340" t="str">
        <f t="shared" si="49"/>
        <v>Insufficient Data</v>
      </c>
      <c r="Q340" t="str">
        <f t="shared" si="50"/>
        <v>Missing Information</v>
      </c>
      <c r="R340" t="str">
        <f>IF(PC_NikeSales[[#This Row],[Rev_Verify]]="Valid Revenue","Include","Exclude")</f>
        <v>Exclude</v>
      </c>
      <c r="S340" s="1"/>
      <c r="T340" s="5" t="str">
        <f t="shared" si="51"/>
        <v>Missing Date</v>
      </c>
      <c r="U340" s="1" t="str">
        <f t="shared" si="52"/>
        <v>No</v>
      </c>
      <c r="V340" t="s">
        <v>22</v>
      </c>
      <c r="W340" t="s">
        <v>33</v>
      </c>
      <c r="X340" t="str">
        <f t="shared" si="53"/>
        <v>Delhi</v>
      </c>
      <c r="Y340">
        <v>3529.93</v>
      </c>
      <c r="Z340" t="str">
        <f>IF(PC_NikeSales[[#This Row],[Profit]]&lt;0,"Loss Making Sales",IF(PC_NikeSales[[#This Row],[Profit]]=0,"No Recorded Profit",IF($Y338&gt;$P338,"Invalid Profit", "Valid Profit")))</f>
        <v>Valid Profit</v>
      </c>
      <c r="AA340" t="str">
        <f>IF(PC_NikeSales[[#This Row],[Profit_Status]]="Valid Profit","Include","Exclude")</f>
        <v>Include</v>
      </c>
    </row>
    <row r="341" spans="1:27">
      <c r="A341">
        <v>2339</v>
      </c>
      <c r="B341" t="s">
        <v>19</v>
      </c>
      <c r="C341" t="s">
        <v>41</v>
      </c>
      <c r="D341" t="s">
        <v>54</v>
      </c>
      <c r="E341" s="3" t="s">
        <v>28</v>
      </c>
      <c r="F341" t="str">
        <f t="shared" si="45"/>
        <v>Alphabet</v>
      </c>
      <c r="G341" t="str">
        <f t="shared" si="46"/>
        <v>L</v>
      </c>
      <c r="H341" t="str">
        <f t="shared" si="47"/>
        <v>Yes</v>
      </c>
      <c r="I341">
        <v>4</v>
      </c>
      <c r="J341" t="str">
        <f>_xlfn.IFS(Units_Sold&lt;0,"Check Return/Refund",Units_Sold=" ",Invalid,Units_Sold=0,"Available",Units_Sold&gt;0,"Sold")</f>
        <v>Sold</v>
      </c>
      <c r="M341" t="str">
        <f t="shared" si="48"/>
        <v>Invalid</v>
      </c>
      <c r="N341" t="str">
        <f>IF(PC_NikeSales[[#This Row],[Discount_Verification]]="Valid","Include","Exclude")</f>
        <v>Exclude</v>
      </c>
      <c r="O341">
        <v>0</v>
      </c>
      <c r="P341" t="str">
        <f t="shared" si="49"/>
        <v>Insufficient Data</v>
      </c>
      <c r="Q341" t="str">
        <f t="shared" si="50"/>
        <v>Missing Information</v>
      </c>
      <c r="R341" t="str">
        <f>IF(PC_NikeSales[[#This Row],[Rev_Verify]]="Valid Revenue","Include","Exclude")</f>
        <v>Exclude</v>
      </c>
      <c r="S341" s="1"/>
      <c r="T341" s="5" t="str">
        <f t="shared" si="51"/>
        <v>Missing Date</v>
      </c>
      <c r="U341" s="1" t="str">
        <f t="shared" si="52"/>
        <v>No</v>
      </c>
      <c r="V341" t="s">
        <v>22</v>
      </c>
      <c r="W341" t="s">
        <v>43</v>
      </c>
      <c r="X341" t="str">
        <f t="shared" si="53"/>
        <v>Kolkata</v>
      </c>
      <c r="Y341">
        <v>3196.02</v>
      </c>
      <c r="Z341" t="str">
        <f>IF(PC_NikeSales[[#This Row],[Profit]]&lt;0,"Loss Making Sales",IF(PC_NikeSales[[#This Row],[Profit]]=0,"No Recorded Profit",IF($Y339&gt;$P339,"Invalid Profit", "Valid Profit")))</f>
        <v>Valid Profit</v>
      </c>
      <c r="AA341" t="str">
        <f>IF(PC_NikeSales[[#This Row],[Profit_Status]]="Valid Profit","Include","Exclude")</f>
        <v>Include</v>
      </c>
    </row>
    <row r="342" spans="1:27">
      <c r="A342">
        <v>2340</v>
      </c>
      <c r="B342" t="s">
        <v>19</v>
      </c>
      <c r="C342" t="s">
        <v>30</v>
      </c>
      <c r="D342" t="s">
        <v>46</v>
      </c>
      <c r="E342" s="3">
        <v>7</v>
      </c>
      <c r="F342" t="str">
        <f t="shared" si="45"/>
        <v>Number</v>
      </c>
      <c r="G342" t="str">
        <f t="shared" si="46"/>
        <v>7</v>
      </c>
      <c r="H342" t="str">
        <f t="shared" si="47"/>
        <v>Yes</v>
      </c>
      <c r="I342">
        <v>3</v>
      </c>
      <c r="J342" t="str">
        <f>_xlfn.IFS(Units_Sold&lt;0,"Check Return/Refund",Units_Sold=" ",Invalid,Units_Sold=0,"Available",Units_Sold&gt;0,"Sold")</f>
        <v>Sold</v>
      </c>
      <c r="L342">
        <v>0.91</v>
      </c>
      <c r="M342" t="str">
        <f t="shared" si="48"/>
        <v>Valid</v>
      </c>
      <c r="N342" t="str">
        <f>IF(PC_NikeSales[[#This Row],[Discount_Verification]]="Valid","Include","Exclude")</f>
        <v>Include</v>
      </c>
      <c r="O342">
        <v>0</v>
      </c>
      <c r="P342" t="str">
        <f t="shared" si="49"/>
        <v>Insufficient Data</v>
      </c>
      <c r="Q342" t="str">
        <f t="shared" si="50"/>
        <v>Missing Information</v>
      </c>
      <c r="R342" t="str">
        <f>IF(PC_NikeSales[[#This Row],[Rev_Verify]]="Valid Revenue","Include","Exclude")</f>
        <v>Exclude</v>
      </c>
      <c r="S342" s="1">
        <v>45511</v>
      </c>
      <c r="T342" s="5">
        <f t="shared" si="51"/>
        <v>45511</v>
      </c>
      <c r="U342" s="1" t="str">
        <f t="shared" si="52"/>
        <v>Yes</v>
      </c>
      <c r="V342" t="s">
        <v>17</v>
      </c>
      <c r="W342" t="s">
        <v>25</v>
      </c>
      <c r="X342" t="str">
        <f t="shared" si="53"/>
        <v>Mumbai</v>
      </c>
      <c r="Y342">
        <v>-425.99</v>
      </c>
      <c r="Z342" t="str">
        <f>IF(PC_NikeSales[[#This Row],[Profit]]&lt;0,"Loss Making Sales",IF(PC_NikeSales[[#This Row],[Profit]]=0,"No Recorded Profit",IF(PC_NikeSales[[#This Row],[Profit]]&gt;PC_NikeSales[Rev_Recalc],"Invalid Profit", "Valid Profit")))</f>
        <v>Loss Making Sales</v>
      </c>
      <c r="AA342" t="str">
        <f>IF(PC_NikeSales[[#This Row],[Profit_Status]]="Valid Profit","Include","Exclude")</f>
        <v>Exclude</v>
      </c>
    </row>
    <row r="343" spans="1:27">
      <c r="A343">
        <v>2341</v>
      </c>
      <c r="B343" t="s">
        <v>19</v>
      </c>
      <c r="C343" t="s">
        <v>26</v>
      </c>
      <c r="D343" t="s">
        <v>39</v>
      </c>
      <c r="E343" s="3">
        <v>11</v>
      </c>
      <c r="F343" t="str">
        <f t="shared" si="45"/>
        <v>Number</v>
      </c>
      <c r="G343" t="str">
        <f t="shared" si="46"/>
        <v>11</v>
      </c>
      <c r="H343" t="str">
        <f t="shared" si="47"/>
        <v>Yes</v>
      </c>
      <c r="J343" t="str">
        <f>_xlfn.IFS(Units_Sold&lt;0,"Check Return/Refund",Units_Sold=" ",Invalid,Units_Sold=0,"Available",Units_Sold&gt;0,"Sold")</f>
        <v>Available</v>
      </c>
      <c r="M343" t="str">
        <f t="shared" si="48"/>
        <v>Invalid</v>
      </c>
      <c r="N343" t="str">
        <f>IF(PC_NikeSales[[#This Row],[Discount_Verification]]="Valid","Include","Exclude")</f>
        <v>Exclude</v>
      </c>
      <c r="O343">
        <v>0</v>
      </c>
      <c r="P343" t="str">
        <f t="shared" si="49"/>
        <v>Insufficient Data</v>
      </c>
      <c r="Q343" t="str">
        <f t="shared" si="50"/>
        <v>Missing Information</v>
      </c>
      <c r="R343" t="str">
        <f>IF(PC_NikeSales[[#This Row],[Rev_Verify]]="Valid Revenue","Include","Exclude")</f>
        <v>Exclude</v>
      </c>
      <c r="S343" s="1">
        <v>45769</v>
      </c>
      <c r="T343" s="5">
        <f t="shared" si="51"/>
        <v>45769</v>
      </c>
      <c r="U343" s="1" t="str">
        <f t="shared" si="52"/>
        <v>Yes</v>
      </c>
      <c r="V343" t="s">
        <v>17</v>
      </c>
      <c r="W343" t="s">
        <v>37</v>
      </c>
      <c r="X343" t="str">
        <f t="shared" si="53"/>
        <v>Hyderabad</v>
      </c>
      <c r="Y343">
        <v>-280.18</v>
      </c>
      <c r="Z343" t="str">
        <f>IF(PC_NikeSales[[#This Row],[Profit]]&lt;0,"Loss Making Sales",IF(PC_NikeSales[[#This Row],[Profit]]=0,"No Recorded Profit",IF(PC_NikeSales[[#This Row],[Profit]]&gt;PC_NikeSales[Rev_Recalc],"Invalid Profit", "Valid Profit")))</f>
        <v>Loss Making Sales</v>
      </c>
      <c r="AA343" t="str">
        <f>IF(PC_NikeSales[[#This Row],[Profit_Status]]="Valid Profit","Include","Exclude")</f>
        <v>Exclude</v>
      </c>
    </row>
    <row r="344" spans="1:27">
      <c r="A344">
        <v>2342</v>
      </c>
      <c r="B344" t="s">
        <v>19</v>
      </c>
      <c r="C344" t="s">
        <v>14</v>
      </c>
      <c r="D344" t="s">
        <v>44</v>
      </c>
      <c r="E344" s="3" t="s">
        <v>32</v>
      </c>
      <c r="F344" t="str">
        <f t="shared" si="45"/>
        <v>Alphabet</v>
      </c>
      <c r="G344" t="str">
        <f t="shared" si="46"/>
        <v>XL</v>
      </c>
      <c r="H344" t="str">
        <f t="shared" si="47"/>
        <v>Yes</v>
      </c>
      <c r="J344" t="str">
        <f>_xlfn.IFS(Units_Sold&lt;0,"Check Return/Refund",Units_Sold=" ",Invalid,Units_Sold=0,"Available",Units_Sold&gt;0,"Sold")</f>
        <v>Available</v>
      </c>
      <c r="M344" t="str">
        <f t="shared" si="48"/>
        <v>Invalid</v>
      </c>
      <c r="N344" t="str">
        <f>IF(PC_NikeSales[[#This Row],[Discount_Verification]]="Valid","Include","Exclude")</f>
        <v>Exclude</v>
      </c>
      <c r="O344">
        <v>0</v>
      </c>
      <c r="P344" t="str">
        <f t="shared" si="49"/>
        <v>Insufficient Data</v>
      </c>
      <c r="Q344" t="str">
        <f t="shared" si="50"/>
        <v>Missing Information</v>
      </c>
      <c r="R344" t="str">
        <f>IF(PC_NikeSales[[#This Row],[Rev_Verify]]="Valid Revenue","Include","Exclude")</f>
        <v>Exclude</v>
      </c>
      <c r="S344" s="1">
        <v>45523</v>
      </c>
      <c r="T344" s="5">
        <f t="shared" si="51"/>
        <v>45523</v>
      </c>
      <c r="U344" s="1" t="str">
        <f t="shared" si="52"/>
        <v>Yes</v>
      </c>
      <c r="V344" t="s">
        <v>22</v>
      </c>
      <c r="W344" t="s">
        <v>43</v>
      </c>
      <c r="X344" t="str">
        <f t="shared" si="53"/>
        <v>Kolkata</v>
      </c>
      <c r="Y344">
        <v>3463.09</v>
      </c>
      <c r="Z344" t="str">
        <f>IF(PC_NikeSales[[#This Row],[Profit]]&lt;0,"Loss Making Sales",IF(PC_NikeSales[[#This Row],[Profit]]=0,"No Recorded Profit",IF($Y342&gt;$P342,"Invalid Profit", "Valid Profit")))</f>
        <v>Valid Profit</v>
      </c>
      <c r="AA344" t="str">
        <f>IF(PC_NikeSales[[#This Row],[Profit_Status]]="Valid Profit","Include","Exclude")</f>
        <v>Include</v>
      </c>
    </row>
    <row r="345" spans="1:27">
      <c r="A345">
        <v>2343</v>
      </c>
      <c r="B345" t="s">
        <v>19</v>
      </c>
      <c r="C345" t="s">
        <v>41</v>
      </c>
      <c r="D345" t="s">
        <v>48</v>
      </c>
      <c r="F345" t="str">
        <f t="shared" si="45"/>
        <v>Missing</v>
      </c>
      <c r="G345" t="str">
        <f t="shared" si="46"/>
        <v>Unknown</v>
      </c>
      <c r="H345" t="str">
        <f t="shared" si="47"/>
        <v>No</v>
      </c>
      <c r="I345">
        <v>0</v>
      </c>
      <c r="J345" t="str">
        <f>_xlfn.IFS(Units_Sold&lt;0,"Check Return/Refund",Units_Sold=" ",Invalid,Units_Sold=0,"Available",Units_Sold&gt;0,"Sold")</f>
        <v>Available</v>
      </c>
      <c r="K345">
        <v>7507.91</v>
      </c>
      <c r="M345" t="str">
        <f t="shared" si="48"/>
        <v>Invalid</v>
      </c>
      <c r="N345" t="str">
        <f>IF(PC_NikeSales[[#This Row],[Discount_Verification]]="Valid","Include","Exclude")</f>
        <v>Exclude</v>
      </c>
      <c r="O345">
        <v>0</v>
      </c>
      <c r="P345">
        <f t="shared" si="49"/>
        <v>0</v>
      </c>
      <c r="Q345" t="str">
        <f t="shared" si="50"/>
        <v>No Recorded Revenue</v>
      </c>
      <c r="R345" t="str">
        <f>IF(PC_NikeSales[[#This Row],[Rev_Verify]]="Valid Revenue","Include","Exclude")</f>
        <v>Exclude</v>
      </c>
      <c r="S345" s="1">
        <v>45618</v>
      </c>
      <c r="T345" s="5">
        <f t="shared" si="51"/>
        <v>45618</v>
      </c>
      <c r="U345" s="1" t="str">
        <f t="shared" si="52"/>
        <v>Yes</v>
      </c>
      <c r="V345" t="s">
        <v>22</v>
      </c>
      <c r="W345" t="s">
        <v>43</v>
      </c>
      <c r="X345" t="str">
        <f t="shared" si="53"/>
        <v>Kolkata</v>
      </c>
      <c r="Y345">
        <v>1900.24</v>
      </c>
      <c r="Z345" t="str">
        <f>IF(PC_NikeSales[[#This Row],[Profit]]&lt;0,"Loss Making Sales",IF(PC_NikeSales[[#This Row],[Profit]]=0,"No Recorded Profit",IF(PC_NikeSales[[#This Row],[Profit]]&gt;PC_NikeSales[Rev_Recalc],"Invalid Profit", "Valid Profit")))</f>
        <v>Invalid Profit</v>
      </c>
      <c r="AA345" t="str">
        <f>IF(PC_NikeSales[[#This Row],[Profit_Status]]="Valid Profit","Include","Exclude")</f>
        <v>Exclude</v>
      </c>
    </row>
    <row r="346" spans="1:27">
      <c r="A346">
        <v>2344</v>
      </c>
      <c r="B346" t="s">
        <v>13</v>
      </c>
      <c r="C346" t="s">
        <v>14</v>
      </c>
      <c r="D346" t="s">
        <v>49</v>
      </c>
      <c r="E346" s="3">
        <v>10</v>
      </c>
      <c r="F346" t="str">
        <f t="shared" si="45"/>
        <v>Number</v>
      </c>
      <c r="G346" t="str">
        <f t="shared" si="46"/>
        <v>10</v>
      </c>
      <c r="H346" t="str">
        <f t="shared" si="47"/>
        <v>Yes</v>
      </c>
      <c r="I346">
        <v>-1</v>
      </c>
      <c r="J346" t="str">
        <f>_xlfn.IFS(Units_Sold&lt;0,"Check Return/Refund",Units_Sold=" ",Invalid,Units_Sold=0,"Available",Units_Sold&gt;0,"Sold")</f>
        <v>Check Return/Refund</v>
      </c>
      <c r="L346">
        <v>0.65</v>
      </c>
      <c r="M346" t="str">
        <f t="shared" si="48"/>
        <v>Valid</v>
      </c>
      <c r="N346" t="str">
        <f>IF(PC_NikeSales[[#This Row],[Discount_Verification]]="Valid","Include","Exclude")</f>
        <v>Include</v>
      </c>
      <c r="O346">
        <v>0</v>
      </c>
      <c r="P346" t="str">
        <f t="shared" si="49"/>
        <v>Insufficient Data</v>
      </c>
      <c r="Q346" t="str">
        <f t="shared" si="50"/>
        <v>Missing Information</v>
      </c>
      <c r="R346" t="str">
        <f>IF(PC_NikeSales[[#This Row],[Rev_Verify]]="Valid Revenue","Include","Exclude")</f>
        <v>Exclude</v>
      </c>
      <c r="S346" s="1">
        <v>45828</v>
      </c>
      <c r="T346" s="5">
        <f t="shared" si="51"/>
        <v>45828</v>
      </c>
      <c r="U346" s="1" t="str">
        <f t="shared" si="52"/>
        <v>Yes</v>
      </c>
      <c r="V346" t="s">
        <v>17</v>
      </c>
      <c r="W346" t="s">
        <v>43</v>
      </c>
      <c r="X346" t="str">
        <f t="shared" si="53"/>
        <v>Kolkata</v>
      </c>
      <c r="Y346">
        <v>938.88</v>
      </c>
      <c r="Z346" t="str">
        <f>IF(PC_NikeSales[[#This Row],[Profit]]&lt;0,"Loss Making Sales",IF(PC_NikeSales[[#This Row],[Profit]]=0,"No Recorded Profit",IF($Y344&gt;$P344,"Invalid Profit", "Valid Profit")))</f>
        <v>Valid Profit</v>
      </c>
      <c r="AA346" t="str">
        <f>IF(PC_NikeSales[[#This Row],[Profit_Status]]="Valid Profit","Include","Exclude")</f>
        <v>Include</v>
      </c>
    </row>
    <row r="347" spans="1:27">
      <c r="A347">
        <v>2345</v>
      </c>
      <c r="B347" t="s">
        <v>35</v>
      </c>
      <c r="C347" t="s">
        <v>30</v>
      </c>
      <c r="D347" t="s">
        <v>31</v>
      </c>
      <c r="F347" t="str">
        <f t="shared" si="45"/>
        <v>Missing</v>
      </c>
      <c r="G347" t="str">
        <f t="shared" si="46"/>
        <v>Unknown</v>
      </c>
      <c r="H347" t="str">
        <f t="shared" si="47"/>
        <v>No</v>
      </c>
      <c r="I347">
        <v>0</v>
      </c>
      <c r="J347" t="str">
        <f>_xlfn.IFS(Units_Sold&lt;0,"Check Return/Refund",Units_Sold=" ",Invalid,Units_Sold=0,"Available",Units_Sold&gt;0,"Sold")</f>
        <v>Available</v>
      </c>
      <c r="M347" t="str">
        <f t="shared" si="48"/>
        <v>Invalid</v>
      </c>
      <c r="N347" t="str">
        <f>IF(PC_NikeSales[[#This Row],[Discount_Verification]]="Valid","Include","Exclude")</f>
        <v>Exclude</v>
      </c>
      <c r="O347">
        <v>0</v>
      </c>
      <c r="P347" t="str">
        <f t="shared" si="49"/>
        <v>Insufficient Data</v>
      </c>
      <c r="Q347" t="str">
        <f t="shared" si="50"/>
        <v>Missing Information</v>
      </c>
      <c r="R347" t="str">
        <f>IF(PC_NikeSales[[#This Row],[Rev_Verify]]="Valid Revenue","Include","Exclude")</f>
        <v>Exclude</v>
      </c>
      <c r="S347" s="1">
        <v>45829</v>
      </c>
      <c r="T347" s="5">
        <f t="shared" si="51"/>
        <v>45829</v>
      </c>
      <c r="U347" s="1" t="str">
        <f t="shared" si="52"/>
        <v>Yes</v>
      </c>
      <c r="V347" t="s">
        <v>22</v>
      </c>
      <c r="W347" t="s">
        <v>37</v>
      </c>
      <c r="X347" t="str">
        <f t="shared" si="53"/>
        <v>Hyderabad</v>
      </c>
      <c r="Y347">
        <v>3039.05</v>
      </c>
      <c r="Z347" t="str">
        <f>IF(PC_NikeSales[[#This Row],[Profit]]&lt;0,"Loss Making Sales",IF(PC_NikeSales[[#This Row],[Profit]]=0,"No Recorded Profit",IF($Y345&gt;$P345,"Invalid Profit", "Valid Profit")))</f>
        <v>Invalid Profit</v>
      </c>
      <c r="AA347" t="str">
        <f>IF(PC_NikeSales[[#This Row],[Profit_Status]]="Valid Profit","Include","Exclude")</f>
        <v>Exclude</v>
      </c>
    </row>
    <row r="348" spans="1:27">
      <c r="A348">
        <v>2346</v>
      </c>
      <c r="B348" t="s">
        <v>35</v>
      </c>
      <c r="C348" t="s">
        <v>20</v>
      </c>
      <c r="D348" t="s">
        <v>50</v>
      </c>
      <c r="E348" s="3">
        <v>7</v>
      </c>
      <c r="F348" t="str">
        <f t="shared" si="45"/>
        <v>Number</v>
      </c>
      <c r="G348" t="str">
        <f t="shared" si="46"/>
        <v>7</v>
      </c>
      <c r="H348" t="str">
        <f t="shared" si="47"/>
        <v>Yes</v>
      </c>
      <c r="J348" t="str">
        <f>_xlfn.IFS(Units_Sold&lt;0,"Check Return/Refund",Units_Sold=" ",Invalid,Units_Sold=0,"Available",Units_Sold&gt;0,"Sold")</f>
        <v>Available</v>
      </c>
      <c r="K348">
        <v>6320.59</v>
      </c>
      <c r="L348">
        <v>0.93</v>
      </c>
      <c r="M348" t="str">
        <f t="shared" si="48"/>
        <v>Valid</v>
      </c>
      <c r="N348" t="str">
        <f>IF(PC_NikeSales[[#This Row],[Discount_Verification]]="Valid","Include","Exclude")</f>
        <v>Include</v>
      </c>
      <c r="O348">
        <v>0</v>
      </c>
      <c r="P348" t="str">
        <f t="shared" si="49"/>
        <v>Insufficient Data</v>
      </c>
      <c r="Q348" t="str">
        <f t="shared" si="50"/>
        <v>Missing Information</v>
      </c>
      <c r="R348" t="str">
        <f>IF(PC_NikeSales[[#This Row],[Rev_Verify]]="Valid Revenue","Include","Exclude")</f>
        <v>Exclude</v>
      </c>
      <c r="S348" s="1"/>
      <c r="T348" s="5" t="str">
        <f t="shared" si="51"/>
        <v>Missing Date</v>
      </c>
      <c r="U348" s="1" t="str">
        <f t="shared" si="52"/>
        <v>No</v>
      </c>
      <c r="V348" t="s">
        <v>22</v>
      </c>
      <c r="W348" t="s">
        <v>25</v>
      </c>
      <c r="X348" t="str">
        <f t="shared" si="53"/>
        <v>Mumbai</v>
      </c>
      <c r="Y348">
        <v>324.45</v>
      </c>
      <c r="Z348" t="str">
        <f>IF(PC_NikeSales[[#This Row],[Profit]]&lt;0,"Loss Making Sales",IF(PC_NikeSales[[#This Row],[Profit]]=0,"No Recorded Profit",IF($Y346&gt;$P346,"Invalid Profit", "Valid Profit")))</f>
        <v>Valid Profit</v>
      </c>
      <c r="AA348" t="str">
        <f>IF(PC_NikeSales[[#This Row],[Profit_Status]]="Valid Profit","Include","Exclude")</f>
        <v>Include</v>
      </c>
    </row>
    <row r="349" spans="1:27">
      <c r="A349">
        <v>2347</v>
      </c>
      <c r="B349" t="s">
        <v>35</v>
      </c>
      <c r="C349" t="s">
        <v>14</v>
      </c>
      <c r="D349" t="s">
        <v>34</v>
      </c>
      <c r="E349" s="3" t="s">
        <v>28</v>
      </c>
      <c r="F349" t="str">
        <f t="shared" si="45"/>
        <v>Alphabet</v>
      </c>
      <c r="G349" t="str">
        <f t="shared" si="46"/>
        <v>L</v>
      </c>
      <c r="H349" t="str">
        <f t="shared" si="47"/>
        <v>Yes</v>
      </c>
      <c r="J349" t="str">
        <f>_xlfn.IFS(Units_Sold&lt;0,"Check Return/Refund",Units_Sold=" ",Invalid,Units_Sold=0,"Available",Units_Sold&gt;0,"Sold")</f>
        <v>Available</v>
      </c>
      <c r="K349">
        <v>9653.35</v>
      </c>
      <c r="M349" t="str">
        <f t="shared" si="48"/>
        <v>Invalid</v>
      </c>
      <c r="N349" t="str">
        <f>IF(PC_NikeSales[[#This Row],[Discount_Verification]]="Valid","Include","Exclude")</f>
        <v>Exclude</v>
      </c>
      <c r="O349">
        <v>0</v>
      </c>
      <c r="P349" t="str">
        <f t="shared" si="49"/>
        <v>Insufficient Data</v>
      </c>
      <c r="Q349" t="str">
        <f t="shared" si="50"/>
        <v>Missing Information</v>
      </c>
      <c r="R349" t="str">
        <f>IF(PC_NikeSales[[#This Row],[Rev_Verify]]="Valid Revenue","Include","Exclude")</f>
        <v>Exclude</v>
      </c>
      <c r="S349" s="1">
        <v>45556</v>
      </c>
      <c r="T349" s="5">
        <f t="shared" si="51"/>
        <v>45556</v>
      </c>
      <c r="U349" s="1" t="str">
        <f t="shared" si="52"/>
        <v>Yes</v>
      </c>
      <c r="V349" t="s">
        <v>22</v>
      </c>
      <c r="W349" t="s">
        <v>36</v>
      </c>
      <c r="X349" t="str">
        <f t="shared" si="53"/>
        <v>Bangalore</v>
      </c>
      <c r="Y349">
        <v>3511.89</v>
      </c>
      <c r="Z349" t="str">
        <f>IF(PC_NikeSales[[#This Row],[Profit]]&lt;0,"Loss Making Sales",IF(PC_NikeSales[[#This Row],[Profit]]=0,"No Recorded Profit",IF($Y347&gt;$P347,"Invalid Profit", "Valid Profit")))</f>
        <v>Valid Profit</v>
      </c>
      <c r="AA349" t="str">
        <f>IF(PC_NikeSales[[#This Row],[Profit_Status]]="Valid Profit","Include","Exclude")</f>
        <v>Include</v>
      </c>
    </row>
    <row r="350" spans="1:27">
      <c r="A350">
        <v>2348</v>
      </c>
      <c r="B350" t="s">
        <v>13</v>
      </c>
      <c r="C350" t="s">
        <v>14</v>
      </c>
      <c r="D350" t="s">
        <v>44</v>
      </c>
      <c r="E350" s="3" t="s">
        <v>32</v>
      </c>
      <c r="F350" t="str">
        <f t="shared" si="45"/>
        <v>Alphabet</v>
      </c>
      <c r="G350" t="str">
        <f t="shared" si="46"/>
        <v>XL</v>
      </c>
      <c r="H350" t="str">
        <f t="shared" si="47"/>
        <v>Yes</v>
      </c>
      <c r="J350" t="str">
        <f>_xlfn.IFS(Units_Sold&lt;0,"Check Return/Refund",Units_Sold=" ",Invalid,Units_Sold=0,"Available",Units_Sold&gt;0,"Sold")</f>
        <v>Available</v>
      </c>
      <c r="K350">
        <v>6591.41</v>
      </c>
      <c r="M350" t="str">
        <f t="shared" si="48"/>
        <v>Invalid</v>
      </c>
      <c r="N350" t="str">
        <f>IF(PC_NikeSales[[#This Row],[Discount_Verification]]="Valid","Include","Exclude")</f>
        <v>Exclude</v>
      </c>
      <c r="O350">
        <v>0</v>
      </c>
      <c r="P350" t="str">
        <f t="shared" si="49"/>
        <v>Insufficient Data</v>
      </c>
      <c r="Q350" t="str">
        <f t="shared" si="50"/>
        <v>Missing Information</v>
      </c>
      <c r="R350" t="str">
        <f>IF(PC_NikeSales[[#This Row],[Rev_Verify]]="Valid Revenue","Include","Exclude")</f>
        <v>Exclude</v>
      </c>
      <c r="S350" s="1">
        <v>45776</v>
      </c>
      <c r="T350" s="5">
        <f t="shared" si="51"/>
        <v>45776</v>
      </c>
      <c r="U350" s="1" t="str">
        <f t="shared" si="52"/>
        <v>Yes</v>
      </c>
      <c r="V350" t="s">
        <v>22</v>
      </c>
      <c r="W350" t="s">
        <v>33</v>
      </c>
      <c r="X350" t="str">
        <f t="shared" si="53"/>
        <v>Delhi</v>
      </c>
      <c r="Y350">
        <v>2604.6799999999998</v>
      </c>
      <c r="Z350" t="str">
        <f>IF(PC_NikeSales[[#This Row],[Profit]]&lt;0,"Loss Making Sales",IF(PC_NikeSales[[#This Row],[Profit]]=0,"No Recorded Profit",IF($Y348&gt;$P348,"Invalid Profit", "Valid Profit")))</f>
        <v>Valid Profit</v>
      </c>
      <c r="AA350" t="str">
        <f>IF(PC_NikeSales[[#This Row],[Profit_Status]]="Valid Profit","Include","Exclude")</f>
        <v>Include</v>
      </c>
    </row>
    <row r="351" spans="1:27">
      <c r="A351">
        <v>2349</v>
      </c>
      <c r="B351" t="s">
        <v>13</v>
      </c>
      <c r="C351" t="s">
        <v>20</v>
      </c>
      <c r="D351" t="s">
        <v>21</v>
      </c>
      <c r="E351" s="3">
        <v>10</v>
      </c>
      <c r="F351" t="str">
        <f t="shared" si="45"/>
        <v>Number</v>
      </c>
      <c r="G351" t="str">
        <f t="shared" si="46"/>
        <v>10</v>
      </c>
      <c r="H351" t="str">
        <f t="shared" si="47"/>
        <v>Yes</v>
      </c>
      <c r="I351">
        <v>3</v>
      </c>
      <c r="J351" t="str">
        <f>_xlfn.IFS(Units_Sold&lt;0,"Check Return/Refund",Units_Sold=" ",Invalid,Units_Sold=0,"Available",Units_Sold&gt;0,"Sold")</f>
        <v>Sold</v>
      </c>
      <c r="M351" t="str">
        <f t="shared" si="48"/>
        <v>Invalid</v>
      </c>
      <c r="N351" t="str">
        <f>IF(PC_NikeSales[[#This Row],[Discount_Verification]]="Valid","Include","Exclude")</f>
        <v>Exclude</v>
      </c>
      <c r="O351">
        <v>0</v>
      </c>
      <c r="P351" t="str">
        <f t="shared" si="49"/>
        <v>Insufficient Data</v>
      </c>
      <c r="Q351" t="str">
        <f t="shared" si="50"/>
        <v>Missing Information</v>
      </c>
      <c r="R351" t="str">
        <f>IF(PC_NikeSales[[#This Row],[Rev_Verify]]="Valid Revenue","Include","Exclude")</f>
        <v>Exclude</v>
      </c>
      <c r="S351" s="1">
        <v>45224</v>
      </c>
      <c r="T351" s="5">
        <f t="shared" si="51"/>
        <v>45224</v>
      </c>
      <c r="U351" s="1" t="str">
        <f t="shared" si="52"/>
        <v>Yes</v>
      </c>
      <c r="V351" t="s">
        <v>17</v>
      </c>
      <c r="W351" t="s">
        <v>33</v>
      </c>
      <c r="X351" t="str">
        <f t="shared" si="53"/>
        <v>Delhi</v>
      </c>
      <c r="Y351">
        <v>-902.62</v>
      </c>
      <c r="Z351" t="str">
        <f>IF(PC_NikeSales[[#This Row],[Profit]]&lt;0,"Loss Making Sales",IF(PC_NikeSales[[#This Row],[Profit]]=0,"No Recorded Profit",IF(PC_NikeSales[[#This Row],[Profit]]&gt;PC_NikeSales[Rev_Recalc],"Invalid Profit", "Valid Profit")))</f>
        <v>Loss Making Sales</v>
      </c>
      <c r="AA351" t="str">
        <f>IF(PC_NikeSales[[#This Row],[Profit_Status]]="Valid Profit","Include","Exclude")</f>
        <v>Exclude</v>
      </c>
    </row>
    <row r="352" spans="1:27">
      <c r="A352">
        <v>2350</v>
      </c>
      <c r="B352" t="s">
        <v>35</v>
      </c>
      <c r="C352" t="s">
        <v>30</v>
      </c>
      <c r="D352" t="s">
        <v>45</v>
      </c>
      <c r="F352" t="str">
        <f t="shared" si="45"/>
        <v>Missing</v>
      </c>
      <c r="G352" t="str">
        <f t="shared" si="46"/>
        <v>Unknown</v>
      </c>
      <c r="H352" t="str">
        <f t="shared" si="47"/>
        <v>No</v>
      </c>
      <c r="I352">
        <v>4</v>
      </c>
      <c r="J352" t="str">
        <f>_xlfn.IFS(Units_Sold&lt;0,"Check Return/Refund",Units_Sold=" ",Invalid,Units_Sold=0,"Available",Units_Sold&gt;0,"Sold")</f>
        <v>Sold</v>
      </c>
      <c r="K352">
        <v>8228.8799999999992</v>
      </c>
      <c r="M352" t="str">
        <f t="shared" si="48"/>
        <v>Invalid</v>
      </c>
      <c r="N352" t="str">
        <f>IF(PC_NikeSales[[#This Row],[Discount_Verification]]="Valid","Include","Exclude")</f>
        <v>Exclude</v>
      </c>
      <c r="O352">
        <v>0</v>
      </c>
      <c r="P352">
        <f t="shared" si="49"/>
        <v>32915.519999999997</v>
      </c>
      <c r="Q352" t="str">
        <f t="shared" si="50"/>
        <v>Valid Revenue</v>
      </c>
      <c r="R352" t="str">
        <f>IF(PC_NikeSales[[#This Row],[Rev_Verify]]="Valid Revenue","Include","Exclude")</f>
        <v>Include</v>
      </c>
      <c r="S352" s="1">
        <v>45737</v>
      </c>
      <c r="T352" s="5">
        <f t="shared" si="51"/>
        <v>45737</v>
      </c>
      <c r="U352" s="1" t="str">
        <f t="shared" si="52"/>
        <v>Yes</v>
      </c>
      <c r="V352" t="s">
        <v>22</v>
      </c>
      <c r="W352" t="s">
        <v>33</v>
      </c>
      <c r="X352" t="str">
        <f t="shared" si="53"/>
        <v>Delhi</v>
      </c>
      <c r="Y352">
        <v>2494.5</v>
      </c>
      <c r="Z352" t="str">
        <f>IF(PC_NikeSales[[#This Row],[Profit]]&lt;0,"Loss Making Sales",IF(PC_NikeSales[[#This Row],[Profit]]=0,"No Recorded Profit",IF($Y350&gt;$P350,"Invalid Profit", "Valid Profit")))</f>
        <v>Valid Profit</v>
      </c>
      <c r="AA352" t="str">
        <f>IF(PC_NikeSales[[#This Row],[Profit_Status]]="Valid Profit","Include","Exclude")</f>
        <v>Include</v>
      </c>
    </row>
    <row r="353" spans="1:27">
      <c r="A353">
        <v>2351</v>
      </c>
      <c r="B353" t="s">
        <v>35</v>
      </c>
      <c r="C353" t="s">
        <v>41</v>
      </c>
      <c r="D353" t="s">
        <v>54</v>
      </c>
      <c r="E353" s="3">
        <v>11</v>
      </c>
      <c r="F353" t="str">
        <f t="shared" si="45"/>
        <v>Number</v>
      </c>
      <c r="G353" t="str">
        <f t="shared" si="46"/>
        <v>11</v>
      </c>
      <c r="H353" t="str">
        <f t="shared" si="47"/>
        <v>Yes</v>
      </c>
      <c r="I353">
        <v>3</v>
      </c>
      <c r="J353" t="str">
        <f>_xlfn.IFS(Units_Sold&lt;0,"Check Return/Refund",Units_Sold=" ",Invalid,Units_Sold=0,"Available",Units_Sold&gt;0,"Sold")</f>
        <v>Sold</v>
      </c>
      <c r="K353">
        <v>4179.34</v>
      </c>
      <c r="M353" t="str">
        <f t="shared" si="48"/>
        <v>Invalid</v>
      </c>
      <c r="N353" t="str">
        <f>IF(PC_NikeSales[[#This Row],[Discount_Verification]]="Valid","Include","Exclude")</f>
        <v>Exclude</v>
      </c>
      <c r="O353">
        <v>0</v>
      </c>
      <c r="P353">
        <f t="shared" si="49"/>
        <v>12538.02</v>
      </c>
      <c r="Q353" t="str">
        <f t="shared" si="50"/>
        <v>Valid Revenue</v>
      </c>
      <c r="R353" t="str">
        <f>IF(PC_NikeSales[[#This Row],[Rev_Verify]]="Valid Revenue","Include","Exclude")</f>
        <v>Include</v>
      </c>
      <c r="S353" s="1">
        <v>45502</v>
      </c>
      <c r="T353" s="5">
        <f t="shared" si="51"/>
        <v>45502</v>
      </c>
      <c r="U353" s="1" t="str">
        <f t="shared" si="52"/>
        <v>Yes</v>
      </c>
      <c r="V353" t="s">
        <v>22</v>
      </c>
      <c r="W353" t="s">
        <v>29</v>
      </c>
      <c r="X353" t="str">
        <f t="shared" si="53"/>
        <v>Pune</v>
      </c>
      <c r="Y353">
        <v>2363.69</v>
      </c>
      <c r="Z353" t="str">
        <f>IF(PC_NikeSales[[#This Row],[Profit]]&lt;0,"Loss Making Sales",IF(PC_NikeSales[[#This Row],[Profit]]=0,"No Recorded Profit",IF($Y351&gt;$P351,"Invalid Profit", "Valid Profit")))</f>
        <v>Valid Profit</v>
      </c>
      <c r="AA353" t="str">
        <f>IF(PC_NikeSales[[#This Row],[Profit_Status]]="Valid Profit","Include","Exclude")</f>
        <v>Include</v>
      </c>
    </row>
    <row r="354" spans="1:27">
      <c r="A354">
        <v>2352</v>
      </c>
      <c r="B354" t="s">
        <v>35</v>
      </c>
      <c r="C354" t="s">
        <v>41</v>
      </c>
      <c r="D354" t="s">
        <v>54</v>
      </c>
      <c r="E354" s="3" t="s">
        <v>16</v>
      </c>
      <c r="F354" t="str">
        <f t="shared" si="45"/>
        <v>Alphabet</v>
      </c>
      <c r="G354" t="str">
        <f t="shared" si="46"/>
        <v>M</v>
      </c>
      <c r="H354" t="str">
        <f t="shared" si="47"/>
        <v>Yes</v>
      </c>
      <c r="J354" t="str">
        <f>_xlfn.IFS(Units_Sold&lt;0,"Check Return/Refund",Units_Sold=" ",Invalid,Units_Sold=0,"Available",Units_Sold&gt;0,"Sold")</f>
        <v>Available</v>
      </c>
      <c r="M354" t="str">
        <f t="shared" si="48"/>
        <v>Invalid</v>
      </c>
      <c r="N354" t="str">
        <f>IF(PC_NikeSales[[#This Row],[Discount_Verification]]="Valid","Include","Exclude")</f>
        <v>Exclude</v>
      </c>
      <c r="O354">
        <v>0</v>
      </c>
      <c r="P354" t="str">
        <f t="shared" si="49"/>
        <v>Insufficient Data</v>
      </c>
      <c r="Q354" t="str">
        <f t="shared" si="50"/>
        <v>Missing Information</v>
      </c>
      <c r="R354" t="str">
        <f>IF(PC_NikeSales[[#This Row],[Rev_Verify]]="Valid Revenue","Include","Exclude")</f>
        <v>Exclude</v>
      </c>
      <c r="S354" s="1">
        <v>45740</v>
      </c>
      <c r="T354" s="5">
        <f t="shared" si="51"/>
        <v>45740</v>
      </c>
      <c r="U354" s="1" t="str">
        <f t="shared" si="52"/>
        <v>Yes</v>
      </c>
      <c r="V354" t="s">
        <v>17</v>
      </c>
      <c r="W354" t="s">
        <v>36</v>
      </c>
      <c r="X354" t="str">
        <f t="shared" si="53"/>
        <v>Bangalore</v>
      </c>
      <c r="Y354">
        <v>599.21</v>
      </c>
      <c r="Z354" t="str">
        <f>IF(PC_NikeSales[[#This Row],[Profit]]&lt;0,"Loss Making Sales",IF(PC_NikeSales[[#This Row],[Profit]]=0,"No Recorded Profit",IF($Y352&gt;$P352,"Invalid Profit", "Valid Profit")))</f>
        <v>Valid Profit</v>
      </c>
      <c r="AA354" t="str">
        <f>IF(PC_NikeSales[[#This Row],[Profit_Status]]="Valid Profit","Include","Exclude")</f>
        <v>Include</v>
      </c>
    </row>
    <row r="355" spans="1:27">
      <c r="A355">
        <v>2353</v>
      </c>
      <c r="B355" t="s">
        <v>13</v>
      </c>
      <c r="C355" t="s">
        <v>14</v>
      </c>
      <c r="D355" t="s">
        <v>49</v>
      </c>
      <c r="E355" s="3">
        <v>9</v>
      </c>
      <c r="F355" t="str">
        <f t="shared" si="45"/>
        <v>Number</v>
      </c>
      <c r="G355" t="str">
        <f t="shared" si="46"/>
        <v>9</v>
      </c>
      <c r="H355" t="str">
        <f t="shared" si="47"/>
        <v>Yes</v>
      </c>
      <c r="I355">
        <v>0</v>
      </c>
      <c r="J355" t="str">
        <f>_xlfn.IFS(Units_Sold&lt;0,"Check Return/Refund",Units_Sold=" ",Invalid,Units_Sold=0,"Available",Units_Sold&gt;0,"Sold")</f>
        <v>Available</v>
      </c>
      <c r="L355">
        <v>0.22</v>
      </c>
      <c r="M355" t="str">
        <f t="shared" si="48"/>
        <v>Valid</v>
      </c>
      <c r="N355" t="str">
        <f>IF(PC_NikeSales[[#This Row],[Discount_Verification]]="Valid","Include","Exclude")</f>
        <v>Include</v>
      </c>
      <c r="O355">
        <v>0</v>
      </c>
      <c r="P355" t="str">
        <f t="shared" si="49"/>
        <v>Insufficient Data</v>
      </c>
      <c r="Q355" t="str">
        <f t="shared" si="50"/>
        <v>Missing Information</v>
      </c>
      <c r="R355" t="str">
        <f>IF(PC_NikeSales[[#This Row],[Rev_Verify]]="Valid Revenue","Include","Exclude")</f>
        <v>Exclude</v>
      </c>
      <c r="S355" s="1">
        <v>45568</v>
      </c>
      <c r="T355" s="5">
        <f t="shared" si="51"/>
        <v>45568</v>
      </c>
      <c r="U355" s="1" t="str">
        <f t="shared" si="52"/>
        <v>Yes</v>
      </c>
      <c r="V355" t="s">
        <v>22</v>
      </c>
      <c r="W355" t="s">
        <v>36</v>
      </c>
      <c r="X355" t="str">
        <f t="shared" si="53"/>
        <v>Bangalore</v>
      </c>
      <c r="Y355">
        <v>818.35</v>
      </c>
      <c r="Z355" t="str">
        <f>IF(PC_NikeSales[[#This Row],[Profit]]&lt;0,"Loss Making Sales",IF(PC_NikeSales[[#This Row],[Profit]]=0,"No Recorded Profit",IF($Y353&gt;$P353,"Invalid Profit", "Valid Profit")))</f>
        <v>Valid Profit</v>
      </c>
      <c r="AA355" t="str">
        <f>IF(PC_NikeSales[[#This Row],[Profit_Status]]="Valid Profit","Include","Exclude")</f>
        <v>Include</v>
      </c>
    </row>
    <row r="356" spans="1:27">
      <c r="A356">
        <v>2354</v>
      </c>
      <c r="B356" t="s">
        <v>35</v>
      </c>
      <c r="C356" t="s">
        <v>41</v>
      </c>
      <c r="D356" t="s">
        <v>47</v>
      </c>
      <c r="E356" s="3" t="s">
        <v>28</v>
      </c>
      <c r="F356" t="str">
        <f t="shared" si="45"/>
        <v>Alphabet</v>
      </c>
      <c r="G356" t="str">
        <f t="shared" si="46"/>
        <v>L</v>
      </c>
      <c r="H356" t="str">
        <f t="shared" si="47"/>
        <v>Yes</v>
      </c>
      <c r="I356">
        <v>0</v>
      </c>
      <c r="J356" t="str">
        <f>_xlfn.IFS(Units_Sold&lt;0,"Check Return/Refund",Units_Sold=" ",Invalid,Units_Sold=0,"Available",Units_Sold&gt;0,"Sold")</f>
        <v>Available</v>
      </c>
      <c r="M356" t="str">
        <f t="shared" si="48"/>
        <v>Invalid</v>
      </c>
      <c r="N356" t="str">
        <f>IF(PC_NikeSales[[#This Row],[Discount_Verification]]="Valid","Include","Exclude")</f>
        <v>Exclude</v>
      </c>
      <c r="O356">
        <v>0</v>
      </c>
      <c r="P356" t="str">
        <f t="shared" si="49"/>
        <v>Insufficient Data</v>
      </c>
      <c r="Q356" t="str">
        <f t="shared" si="50"/>
        <v>Missing Information</v>
      </c>
      <c r="R356" t="str">
        <f>IF(PC_NikeSales[[#This Row],[Rev_Verify]]="Valid Revenue","Include","Exclude")</f>
        <v>Exclude</v>
      </c>
      <c r="S356" s="1">
        <v>45541</v>
      </c>
      <c r="T356" s="5">
        <f t="shared" si="51"/>
        <v>45541</v>
      </c>
      <c r="U356" s="1" t="str">
        <f t="shared" si="52"/>
        <v>Yes</v>
      </c>
      <c r="V356" t="s">
        <v>17</v>
      </c>
      <c r="W356" t="s">
        <v>37</v>
      </c>
      <c r="X356" t="str">
        <f t="shared" si="53"/>
        <v>Hyderabad</v>
      </c>
      <c r="Y356">
        <v>1445.09</v>
      </c>
      <c r="Z356" t="str">
        <f>IF(PC_NikeSales[[#This Row],[Profit]]&lt;0,"Loss Making Sales",IF(PC_NikeSales[[#This Row],[Profit]]=0,"No Recorded Profit",IF($Y354&gt;$P354,"Invalid Profit", "Valid Profit")))</f>
        <v>Valid Profit</v>
      </c>
      <c r="AA356" t="str">
        <f>IF(PC_NikeSales[[#This Row],[Profit_Status]]="Valid Profit","Include","Exclude")</f>
        <v>Include</v>
      </c>
    </row>
    <row r="357" spans="1:27">
      <c r="A357">
        <v>2355</v>
      </c>
      <c r="B357" t="s">
        <v>19</v>
      </c>
      <c r="C357" t="s">
        <v>26</v>
      </c>
      <c r="D357" t="s">
        <v>39</v>
      </c>
      <c r="E357" s="3" t="s">
        <v>28</v>
      </c>
      <c r="F357" t="str">
        <f t="shared" si="45"/>
        <v>Alphabet</v>
      </c>
      <c r="G357" t="str">
        <f t="shared" si="46"/>
        <v>L</v>
      </c>
      <c r="H357" t="str">
        <f t="shared" si="47"/>
        <v>Yes</v>
      </c>
      <c r="I357">
        <v>1</v>
      </c>
      <c r="J357" t="str">
        <f>_xlfn.IFS(Units_Sold&lt;0,"Check Return/Refund",Units_Sold=" ",Invalid,Units_Sold=0,"Available",Units_Sold&gt;0,"Sold")</f>
        <v>Sold</v>
      </c>
      <c r="M357" t="str">
        <f t="shared" si="48"/>
        <v>Invalid</v>
      </c>
      <c r="N357" t="str">
        <f>IF(PC_NikeSales[[#This Row],[Discount_Verification]]="Valid","Include","Exclude")</f>
        <v>Exclude</v>
      </c>
      <c r="O357">
        <v>0</v>
      </c>
      <c r="P357" t="str">
        <f t="shared" si="49"/>
        <v>Insufficient Data</v>
      </c>
      <c r="Q357" t="str">
        <f t="shared" si="50"/>
        <v>Missing Information</v>
      </c>
      <c r="R357" t="str">
        <f>IF(PC_NikeSales[[#This Row],[Rev_Verify]]="Valid Revenue","Include","Exclude")</f>
        <v>Exclude</v>
      </c>
      <c r="S357" s="1">
        <v>45499</v>
      </c>
      <c r="T357" s="5">
        <f t="shared" si="51"/>
        <v>45499</v>
      </c>
      <c r="U357" s="1" t="str">
        <f t="shared" si="52"/>
        <v>Yes</v>
      </c>
      <c r="V357" t="s">
        <v>22</v>
      </c>
      <c r="W357" t="s">
        <v>18</v>
      </c>
      <c r="X357" t="str">
        <f t="shared" si="53"/>
        <v>Bengaluru</v>
      </c>
      <c r="Y357">
        <v>-887.83</v>
      </c>
      <c r="Z357" t="str">
        <f>IF(PC_NikeSales[[#This Row],[Profit]]&lt;0,"Loss Making Sales",IF(PC_NikeSales[[#This Row],[Profit]]=0,"No Recorded Profit",IF(PC_NikeSales[[#This Row],[Profit]]&gt;PC_NikeSales[Rev_Recalc],"Invalid Profit", "Valid Profit")))</f>
        <v>Loss Making Sales</v>
      </c>
      <c r="AA357" t="str">
        <f>IF(PC_NikeSales[[#This Row],[Profit_Status]]="Valid Profit","Include","Exclude")</f>
        <v>Exclude</v>
      </c>
    </row>
    <row r="358" spans="1:27">
      <c r="A358">
        <v>2356</v>
      </c>
      <c r="B358" t="s">
        <v>35</v>
      </c>
      <c r="C358" t="s">
        <v>41</v>
      </c>
      <c r="D358" t="s">
        <v>42</v>
      </c>
      <c r="E358" s="3" t="s">
        <v>28</v>
      </c>
      <c r="F358" t="str">
        <f t="shared" si="45"/>
        <v>Alphabet</v>
      </c>
      <c r="G358" t="str">
        <f t="shared" si="46"/>
        <v>L</v>
      </c>
      <c r="H358" t="str">
        <f t="shared" si="47"/>
        <v>Yes</v>
      </c>
      <c r="J358" t="str">
        <f>_xlfn.IFS(Units_Sold&lt;0,"Check Return/Refund",Units_Sold=" ",Invalid,Units_Sold=0,"Available",Units_Sold&gt;0,"Sold")</f>
        <v>Available</v>
      </c>
      <c r="M358" t="str">
        <f t="shared" si="48"/>
        <v>Invalid</v>
      </c>
      <c r="N358" t="str">
        <f>IF(PC_NikeSales[[#This Row],[Discount_Verification]]="Valid","Include","Exclude")</f>
        <v>Exclude</v>
      </c>
      <c r="O358">
        <v>0</v>
      </c>
      <c r="P358" t="str">
        <f t="shared" si="49"/>
        <v>Insufficient Data</v>
      </c>
      <c r="Q358" t="str">
        <f t="shared" si="50"/>
        <v>Missing Information</v>
      </c>
      <c r="R358" t="str">
        <f>IF(PC_NikeSales[[#This Row],[Rev_Verify]]="Valid Revenue","Include","Exclude")</f>
        <v>Exclude</v>
      </c>
      <c r="S358" s="1">
        <v>45705</v>
      </c>
      <c r="T358" s="5">
        <f t="shared" si="51"/>
        <v>45705</v>
      </c>
      <c r="U358" s="1" t="str">
        <f t="shared" si="52"/>
        <v>Yes</v>
      </c>
      <c r="V358" t="s">
        <v>22</v>
      </c>
      <c r="W358" t="s">
        <v>29</v>
      </c>
      <c r="X358" t="str">
        <f t="shared" si="53"/>
        <v>Pune</v>
      </c>
      <c r="Y358">
        <v>543.26</v>
      </c>
      <c r="Z358" t="str">
        <f>IF(PC_NikeSales[[#This Row],[Profit]]&lt;0,"Loss Making Sales",IF(PC_NikeSales[[#This Row],[Profit]]=0,"No Recorded Profit",IF($Y356&gt;$P356,"Invalid Profit", "Valid Profit")))</f>
        <v>Valid Profit</v>
      </c>
      <c r="AA358" t="str">
        <f>IF(PC_NikeSales[[#This Row],[Profit_Status]]="Valid Profit","Include","Exclude")</f>
        <v>Include</v>
      </c>
    </row>
    <row r="359" spans="1:27">
      <c r="A359">
        <v>2357</v>
      </c>
      <c r="B359" t="s">
        <v>19</v>
      </c>
      <c r="C359" t="s">
        <v>26</v>
      </c>
      <c r="D359" t="s">
        <v>53</v>
      </c>
      <c r="E359" s="3" t="s">
        <v>16</v>
      </c>
      <c r="F359" t="str">
        <f t="shared" si="45"/>
        <v>Alphabet</v>
      </c>
      <c r="G359" t="str">
        <f t="shared" si="46"/>
        <v>M</v>
      </c>
      <c r="H359" t="str">
        <f t="shared" si="47"/>
        <v>Yes</v>
      </c>
      <c r="J359" t="str">
        <f>_xlfn.IFS(Units_Sold&lt;0,"Check Return/Refund",Units_Sold=" ",Invalid,Units_Sold=0,"Available",Units_Sold&gt;0,"Sold")</f>
        <v>Available</v>
      </c>
      <c r="L359">
        <v>1.23</v>
      </c>
      <c r="M359" t="str">
        <f t="shared" si="48"/>
        <v>Invalid</v>
      </c>
      <c r="N359" t="str">
        <f>IF(PC_NikeSales[[#This Row],[Discount_Verification]]="Valid","Include","Exclude")</f>
        <v>Exclude</v>
      </c>
      <c r="O359">
        <v>0</v>
      </c>
      <c r="P359" t="str">
        <f t="shared" si="49"/>
        <v>Insufficient Data</v>
      </c>
      <c r="Q359" t="str">
        <f t="shared" si="50"/>
        <v>Missing Information</v>
      </c>
      <c r="R359" t="str">
        <f>IF(PC_NikeSales[[#This Row],[Rev_Verify]]="Valid Revenue","Include","Exclude")</f>
        <v>Exclude</v>
      </c>
      <c r="S359" s="1">
        <v>45775</v>
      </c>
      <c r="T359" s="5">
        <f t="shared" si="51"/>
        <v>45775</v>
      </c>
      <c r="U359" s="1" t="str">
        <f t="shared" si="52"/>
        <v>Yes</v>
      </c>
      <c r="V359" t="s">
        <v>22</v>
      </c>
      <c r="W359" t="s">
        <v>36</v>
      </c>
      <c r="X359" t="str">
        <f t="shared" si="53"/>
        <v>Bangalore</v>
      </c>
      <c r="Y359">
        <v>-1199.32</v>
      </c>
      <c r="Z359" t="str">
        <f>IF(PC_NikeSales[[#This Row],[Profit]]&lt;0,"Loss Making Sales",IF(PC_NikeSales[[#This Row],[Profit]]=0,"No Recorded Profit",IF(PC_NikeSales[[#This Row],[Profit]]&gt;PC_NikeSales[Rev_Recalc],"Invalid Profit", "Valid Profit")))</f>
        <v>Loss Making Sales</v>
      </c>
      <c r="AA359" t="str">
        <f>IF(PC_NikeSales[[#This Row],[Profit_Status]]="Valid Profit","Include","Exclude")</f>
        <v>Exclude</v>
      </c>
    </row>
    <row r="360" spans="1:27">
      <c r="A360">
        <v>2358</v>
      </c>
      <c r="B360" t="s">
        <v>35</v>
      </c>
      <c r="C360" t="s">
        <v>41</v>
      </c>
      <c r="D360" t="s">
        <v>54</v>
      </c>
      <c r="E360" s="3" t="s">
        <v>16</v>
      </c>
      <c r="F360" t="str">
        <f t="shared" si="45"/>
        <v>Alphabet</v>
      </c>
      <c r="G360" t="str">
        <f t="shared" si="46"/>
        <v>M</v>
      </c>
      <c r="H360" t="str">
        <f t="shared" si="47"/>
        <v>Yes</v>
      </c>
      <c r="I360">
        <v>4</v>
      </c>
      <c r="J360" t="str">
        <f>_xlfn.IFS(Units_Sold&lt;0,"Check Return/Refund",Units_Sold=" ",Invalid,Units_Sold=0,"Available",Units_Sold&gt;0,"Sold")</f>
        <v>Sold</v>
      </c>
      <c r="M360" t="str">
        <f t="shared" si="48"/>
        <v>Invalid</v>
      </c>
      <c r="N360" t="str">
        <f>IF(PC_NikeSales[[#This Row],[Discount_Verification]]="Valid","Include","Exclude")</f>
        <v>Exclude</v>
      </c>
      <c r="O360">
        <v>0</v>
      </c>
      <c r="P360" t="str">
        <f t="shared" si="49"/>
        <v>Insufficient Data</v>
      </c>
      <c r="Q360" t="str">
        <f t="shared" si="50"/>
        <v>Missing Information</v>
      </c>
      <c r="R360" t="str">
        <f>IF(PC_NikeSales[[#This Row],[Rev_Verify]]="Valid Revenue","Include","Exclude")</f>
        <v>Exclude</v>
      </c>
      <c r="S360" s="1">
        <v>45712</v>
      </c>
      <c r="T360" s="5">
        <f t="shared" si="51"/>
        <v>45712</v>
      </c>
      <c r="U360" s="1" t="str">
        <f t="shared" si="52"/>
        <v>Yes</v>
      </c>
      <c r="V360" t="s">
        <v>17</v>
      </c>
      <c r="W360" t="s">
        <v>29</v>
      </c>
      <c r="X360" t="str">
        <f t="shared" si="53"/>
        <v>Pune</v>
      </c>
      <c r="Y360">
        <v>1819.6</v>
      </c>
      <c r="Z360" t="str">
        <f>IF(PC_NikeSales[[#This Row],[Profit]]&lt;0,"Loss Making Sales",IF(PC_NikeSales[[#This Row],[Profit]]=0,"No Recorded Profit",IF($Y358&gt;$P358,"Invalid Profit", "Valid Profit")))</f>
        <v>Valid Profit</v>
      </c>
      <c r="AA360" t="str">
        <f>IF(PC_NikeSales[[#This Row],[Profit_Status]]="Valid Profit","Include","Exclude")</f>
        <v>Include</v>
      </c>
    </row>
    <row r="361" spans="1:27">
      <c r="A361">
        <v>2359</v>
      </c>
      <c r="B361" t="s">
        <v>35</v>
      </c>
      <c r="C361" t="s">
        <v>26</v>
      </c>
      <c r="D361" t="s">
        <v>39</v>
      </c>
      <c r="E361" s="3" t="s">
        <v>28</v>
      </c>
      <c r="F361" t="str">
        <f t="shared" si="45"/>
        <v>Alphabet</v>
      </c>
      <c r="G361" t="str">
        <f t="shared" si="46"/>
        <v>L</v>
      </c>
      <c r="H361" t="str">
        <f t="shared" si="47"/>
        <v>Yes</v>
      </c>
      <c r="I361">
        <v>-1</v>
      </c>
      <c r="J361" t="str">
        <f>_xlfn.IFS(Units_Sold&lt;0,"Check Return/Refund",Units_Sold=" ",Invalid,Units_Sold=0,"Available",Units_Sold&gt;0,"Sold")</f>
        <v>Check Return/Refund</v>
      </c>
      <c r="K361">
        <v>9836.48</v>
      </c>
      <c r="L361">
        <v>0.34</v>
      </c>
      <c r="M361" t="str">
        <f t="shared" si="48"/>
        <v>Valid</v>
      </c>
      <c r="N361" t="str">
        <f>IF(PC_NikeSales[[#This Row],[Discount_Verification]]="Valid","Include","Exclude")</f>
        <v>Include</v>
      </c>
      <c r="O361">
        <v>-6492.08</v>
      </c>
      <c r="P361">
        <f t="shared" si="49"/>
        <v>-6492.0767999999989</v>
      </c>
      <c r="Q361" t="str">
        <f t="shared" si="50"/>
        <v>Negative Revenue</v>
      </c>
      <c r="R361" t="str">
        <f>IF(PC_NikeSales[[#This Row],[Rev_Verify]]="Valid Revenue","Include","Exclude")</f>
        <v>Exclude</v>
      </c>
      <c r="S361" s="1"/>
      <c r="T361" s="5" t="str">
        <f t="shared" si="51"/>
        <v>Missing Date</v>
      </c>
      <c r="U361" s="1" t="str">
        <f t="shared" si="52"/>
        <v>No</v>
      </c>
      <c r="V361" t="s">
        <v>22</v>
      </c>
      <c r="W361" t="s">
        <v>29</v>
      </c>
      <c r="X361" t="str">
        <f t="shared" si="53"/>
        <v>Pune</v>
      </c>
      <c r="Y361">
        <v>-874.96</v>
      </c>
      <c r="Z361" t="str">
        <f>IF(PC_NikeSales[[#This Row],[Profit]]&lt;0,"Loss Making Sales",IF(PC_NikeSales[[#This Row],[Profit]]=0,"No Recorded Profit",IF(PC_NikeSales[[#This Row],[Profit]]&gt;PC_NikeSales[Rev_Recalc],"Invalid Profit", "Valid Profit")))</f>
        <v>Loss Making Sales</v>
      </c>
      <c r="AA361" t="str">
        <f>IF(PC_NikeSales[[#This Row],[Profit_Status]]="Valid Profit","Include","Exclude")</f>
        <v>Exclude</v>
      </c>
    </row>
    <row r="362" spans="1:27">
      <c r="A362">
        <v>2360</v>
      </c>
      <c r="B362" t="s">
        <v>19</v>
      </c>
      <c r="C362" t="s">
        <v>14</v>
      </c>
      <c r="D362" t="s">
        <v>44</v>
      </c>
      <c r="E362" s="3" t="s">
        <v>32</v>
      </c>
      <c r="F362" t="str">
        <f t="shared" si="45"/>
        <v>Alphabet</v>
      </c>
      <c r="G362" t="str">
        <f t="shared" si="46"/>
        <v>XL</v>
      </c>
      <c r="H362" t="str">
        <f t="shared" si="47"/>
        <v>Yes</v>
      </c>
      <c r="J362" t="str">
        <f>_xlfn.IFS(Units_Sold&lt;0,"Check Return/Refund",Units_Sold=" ",Invalid,Units_Sold=0,"Available",Units_Sold&gt;0,"Sold")</f>
        <v>Available</v>
      </c>
      <c r="L362">
        <v>0.85</v>
      </c>
      <c r="M362" t="str">
        <f t="shared" si="48"/>
        <v>Valid</v>
      </c>
      <c r="N362" t="str">
        <f>IF(PC_NikeSales[[#This Row],[Discount_Verification]]="Valid","Include","Exclude")</f>
        <v>Include</v>
      </c>
      <c r="O362">
        <v>0</v>
      </c>
      <c r="P362" t="str">
        <f t="shared" si="49"/>
        <v>Insufficient Data</v>
      </c>
      <c r="Q362" t="str">
        <f t="shared" si="50"/>
        <v>Missing Information</v>
      </c>
      <c r="R362" t="str">
        <f>IF(PC_NikeSales[[#This Row],[Rev_Verify]]="Valid Revenue","Include","Exclude")</f>
        <v>Exclude</v>
      </c>
      <c r="S362" s="1">
        <v>45633</v>
      </c>
      <c r="T362" s="5">
        <f t="shared" si="51"/>
        <v>45633</v>
      </c>
      <c r="U362" s="1" t="str">
        <f t="shared" si="52"/>
        <v>Yes</v>
      </c>
      <c r="V362" t="s">
        <v>17</v>
      </c>
      <c r="W362" t="s">
        <v>37</v>
      </c>
      <c r="X362" t="str">
        <f t="shared" si="53"/>
        <v>Hyderabad</v>
      </c>
      <c r="Y362">
        <v>1947.5</v>
      </c>
      <c r="Z362" t="str">
        <f>IF(PC_NikeSales[[#This Row],[Profit]]&lt;0,"Loss Making Sales",IF(PC_NikeSales[[#This Row],[Profit]]=0,"No Recorded Profit",IF($Y360&gt;$P360,"Invalid Profit", "Valid Profit")))</f>
        <v>Valid Profit</v>
      </c>
      <c r="AA362" t="str">
        <f>IF(PC_NikeSales[[#This Row],[Profit_Status]]="Valid Profit","Include","Exclude")</f>
        <v>Include</v>
      </c>
    </row>
    <row r="363" spans="1:27">
      <c r="A363">
        <v>2361</v>
      </c>
      <c r="B363" t="s">
        <v>13</v>
      </c>
      <c r="C363" t="s">
        <v>14</v>
      </c>
      <c r="D363" t="s">
        <v>34</v>
      </c>
      <c r="E363" s="3" t="s">
        <v>28</v>
      </c>
      <c r="F363" t="str">
        <f t="shared" si="45"/>
        <v>Alphabet</v>
      </c>
      <c r="G363" t="str">
        <f t="shared" si="46"/>
        <v>L</v>
      </c>
      <c r="H363" t="str">
        <f t="shared" si="47"/>
        <v>Yes</v>
      </c>
      <c r="I363">
        <v>0</v>
      </c>
      <c r="J363" t="str">
        <f>_xlfn.IFS(Units_Sold&lt;0,"Check Return/Refund",Units_Sold=" ",Invalid,Units_Sold=0,"Available",Units_Sold&gt;0,"Sold")</f>
        <v>Available</v>
      </c>
      <c r="L363">
        <v>1.06</v>
      </c>
      <c r="M363" t="str">
        <f t="shared" si="48"/>
        <v>Invalid</v>
      </c>
      <c r="N363" t="str">
        <f>IF(PC_NikeSales[[#This Row],[Discount_Verification]]="Valid","Include","Exclude")</f>
        <v>Exclude</v>
      </c>
      <c r="O363">
        <v>0</v>
      </c>
      <c r="P363" t="str">
        <f t="shared" si="49"/>
        <v>Insufficient Data</v>
      </c>
      <c r="Q363" t="str">
        <f t="shared" si="50"/>
        <v>Missing Information</v>
      </c>
      <c r="R363" t="str">
        <f>IF(PC_NikeSales[[#This Row],[Rev_Verify]]="Valid Revenue","Include","Exclude")</f>
        <v>Exclude</v>
      </c>
      <c r="S363" s="1">
        <v>45503</v>
      </c>
      <c r="T363" s="5">
        <f t="shared" si="51"/>
        <v>45503</v>
      </c>
      <c r="U363" s="1" t="str">
        <f t="shared" si="52"/>
        <v>Yes</v>
      </c>
      <c r="V363" t="s">
        <v>22</v>
      </c>
      <c r="W363" t="s">
        <v>25</v>
      </c>
      <c r="X363" t="str">
        <f t="shared" si="53"/>
        <v>Mumbai</v>
      </c>
      <c r="Y363">
        <v>1302.98</v>
      </c>
      <c r="Z363" t="str">
        <f>IF(PC_NikeSales[[#This Row],[Profit]]&lt;0,"Loss Making Sales",IF(PC_NikeSales[[#This Row],[Profit]]=0,"No Recorded Profit",IF($Y361&gt;$P361,"Invalid Profit", "Valid Profit")))</f>
        <v>Invalid Profit</v>
      </c>
      <c r="AA363" t="str">
        <f>IF(PC_NikeSales[[#This Row],[Profit_Status]]="Valid Profit","Include","Exclude")</f>
        <v>Exclude</v>
      </c>
    </row>
    <row r="364" spans="1:27">
      <c r="A364">
        <v>2362</v>
      </c>
      <c r="B364" t="s">
        <v>19</v>
      </c>
      <c r="C364" t="s">
        <v>26</v>
      </c>
      <c r="D364" t="s">
        <v>27</v>
      </c>
      <c r="E364" s="3" t="s">
        <v>32</v>
      </c>
      <c r="F364" t="str">
        <f t="shared" si="45"/>
        <v>Alphabet</v>
      </c>
      <c r="G364" t="str">
        <f t="shared" si="46"/>
        <v>XL</v>
      </c>
      <c r="H364" t="str">
        <f t="shared" si="47"/>
        <v>Yes</v>
      </c>
      <c r="I364">
        <v>2</v>
      </c>
      <c r="J364" t="str">
        <f>_xlfn.IFS(Units_Sold&lt;0,"Check Return/Refund",Units_Sold=" ",Invalid,Units_Sold=0,"Available",Units_Sold&gt;0,"Sold")</f>
        <v>Sold</v>
      </c>
      <c r="L364">
        <v>1.04</v>
      </c>
      <c r="M364" t="str">
        <f t="shared" si="48"/>
        <v>Invalid</v>
      </c>
      <c r="N364" t="str">
        <f>IF(PC_NikeSales[[#This Row],[Discount_Verification]]="Valid","Include","Exclude")</f>
        <v>Exclude</v>
      </c>
      <c r="O364">
        <v>0</v>
      </c>
      <c r="P364" t="str">
        <f t="shared" si="49"/>
        <v>Insufficient Data</v>
      </c>
      <c r="Q364" t="str">
        <f t="shared" si="50"/>
        <v>Missing Information</v>
      </c>
      <c r="R364" t="str">
        <f>IF(PC_NikeSales[[#This Row],[Rev_Verify]]="Valid Revenue","Include","Exclude")</f>
        <v>Exclude</v>
      </c>
      <c r="S364" s="1">
        <v>45635</v>
      </c>
      <c r="T364" s="5">
        <f t="shared" si="51"/>
        <v>45635</v>
      </c>
      <c r="U364" s="1" t="str">
        <f t="shared" si="52"/>
        <v>Yes</v>
      </c>
      <c r="V364" t="s">
        <v>17</v>
      </c>
      <c r="W364" t="s">
        <v>18</v>
      </c>
      <c r="X364" t="str">
        <f t="shared" si="53"/>
        <v>Bengaluru</v>
      </c>
      <c r="Y364">
        <v>3817.26</v>
      </c>
      <c r="Z364" t="str">
        <f>IF(PC_NikeSales[[#This Row],[Profit]]&lt;0,"Loss Making Sales",IF(PC_NikeSales[[#This Row],[Profit]]=0,"No Recorded Profit",IF($Y362&gt;$P362,"Invalid Profit", "Valid Profit")))</f>
        <v>Valid Profit</v>
      </c>
      <c r="AA364" t="str">
        <f>IF(PC_NikeSales[[#This Row],[Profit_Status]]="Valid Profit","Include","Exclude")</f>
        <v>Include</v>
      </c>
    </row>
    <row r="365" spans="1:27">
      <c r="A365">
        <v>2363</v>
      </c>
      <c r="B365" t="s">
        <v>13</v>
      </c>
      <c r="C365" t="s">
        <v>30</v>
      </c>
      <c r="D365" t="s">
        <v>51</v>
      </c>
      <c r="E365" s="3" t="s">
        <v>32</v>
      </c>
      <c r="F365" t="str">
        <f t="shared" si="45"/>
        <v>Alphabet</v>
      </c>
      <c r="G365" t="str">
        <f t="shared" si="46"/>
        <v>XL</v>
      </c>
      <c r="H365" t="str">
        <f t="shared" si="47"/>
        <v>Yes</v>
      </c>
      <c r="J365" t="str">
        <f>_xlfn.IFS(Units_Sold&lt;0,"Check Return/Refund",Units_Sold=" ",Invalid,Units_Sold=0,"Available",Units_Sold&gt;0,"Sold")</f>
        <v>Available</v>
      </c>
      <c r="K365">
        <v>5419.15</v>
      </c>
      <c r="L365">
        <v>1.08</v>
      </c>
      <c r="M365" t="str">
        <f t="shared" si="48"/>
        <v>Invalid</v>
      </c>
      <c r="N365" t="str">
        <f>IF(PC_NikeSales[[#This Row],[Discount_Verification]]="Valid","Include","Exclude")</f>
        <v>Exclude</v>
      </c>
      <c r="O365">
        <v>0</v>
      </c>
      <c r="P365" t="str">
        <f t="shared" si="49"/>
        <v>Insufficient Data</v>
      </c>
      <c r="Q365" t="str">
        <f t="shared" si="50"/>
        <v>Missing Information</v>
      </c>
      <c r="R365" t="str">
        <f>IF(PC_NikeSales[[#This Row],[Rev_Verify]]="Valid Revenue","Include","Exclude")</f>
        <v>Exclude</v>
      </c>
      <c r="S365" s="1">
        <v>45839</v>
      </c>
      <c r="T365" s="5">
        <f t="shared" si="51"/>
        <v>45839</v>
      </c>
      <c r="U365" s="1" t="str">
        <f t="shared" si="52"/>
        <v>Yes</v>
      </c>
      <c r="V365" t="s">
        <v>22</v>
      </c>
      <c r="W365" t="s">
        <v>37</v>
      </c>
      <c r="X365" t="str">
        <f t="shared" si="53"/>
        <v>Hyderabad</v>
      </c>
      <c r="Y365">
        <v>-597.61</v>
      </c>
      <c r="Z365" t="str">
        <f>IF(PC_NikeSales[[#This Row],[Profit]]&lt;0,"Loss Making Sales",IF(PC_NikeSales[[#This Row],[Profit]]=0,"No Recorded Profit",IF(PC_NikeSales[[#This Row],[Profit]]&gt;PC_NikeSales[Rev_Recalc],"Invalid Profit", "Valid Profit")))</f>
        <v>Loss Making Sales</v>
      </c>
      <c r="AA365" t="str">
        <f>IF(PC_NikeSales[[#This Row],[Profit_Status]]="Valid Profit","Include","Exclude")</f>
        <v>Exclude</v>
      </c>
    </row>
    <row r="366" spans="1:27">
      <c r="A366">
        <v>2364</v>
      </c>
      <c r="B366" t="s">
        <v>19</v>
      </c>
      <c r="C366" t="s">
        <v>26</v>
      </c>
      <c r="D366" t="s">
        <v>52</v>
      </c>
      <c r="E366" s="3" t="s">
        <v>16</v>
      </c>
      <c r="F366" t="str">
        <f t="shared" si="45"/>
        <v>Alphabet</v>
      </c>
      <c r="G366" t="str">
        <f t="shared" si="46"/>
        <v>M</v>
      </c>
      <c r="H366" t="str">
        <f t="shared" si="47"/>
        <v>Yes</v>
      </c>
      <c r="J366" t="str">
        <f>_xlfn.IFS(Units_Sold&lt;0,"Check Return/Refund",Units_Sold=" ",Invalid,Units_Sold=0,"Available",Units_Sold&gt;0,"Sold")</f>
        <v>Available</v>
      </c>
      <c r="L366">
        <v>0.27</v>
      </c>
      <c r="M366" t="str">
        <f t="shared" si="48"/>
        <v>Valid</v>
      </c>
      <c r="N366" t="str">
        <f>IF(PC_NikeSales[[#This Row],[Discount_Verification]]="Valid","Include","Exclude")</f>
        <v>Include</v>
      </c>
      <c r="O366">
        <v>0</v>
      </c>
      <c r="P366" t="str">
        <f t="shared" si="49"/>
        <v>Insufficient Data</v>
      </c>
      <c r="Q366" t="str">
        <f t="shared" si="50"/>
        <v>Missing Information</v>
      </c>
      <c r="R366" t="str">
        <f>IF(PC_NikeSales[[#This Row],[Rev_Verify]]="Valid Revenue","Include","Exclude")</f>
        <v>Exclude</v>
      </c>
      <c r="S366" s="1"/>
      <c r="T366" s="5" t="str">
        <f t="shared" si="51"/>
        <v>Missing Date</v>
      </c>
      <c r="U366" s="1" t="str">
        <f t="shared" si="52"/>
        <v>No</v>
      </c>
      <c r="V366" t="s">
        <v>17</v>
      </c>
      <c r="W366" t="s">
        <v>33</v>
      </c>
      <c r="X366" t="str">
        <f t="shared" si="53"/>
        <v>Delhi</v>
      </c>
      <c r="Y366">
        <v>1414.23</v>
      </c>
      <c r="Z366" t="str">
        <f>IF(PC_NikeSales[[#This Row],[Profit]]&lt;0,"Loss Making Sales",IF(PC_NikeSales[[#This Row],[Profit]]=0,"No Recorded Profit",IF($Y364&gt;$P364,"Invalid Profit", "Valid Profit")))</f>
        <v>Valid Profit</v>
      </c>
      <c r="AA366" t="str">
        <f>IF(PC_NikeSales[[#This Row],[Profit_Status]]="Valid Profit","Include","Exclude")</f>
        <v>Include</v>
      </c>
    </row>
    <row r="367" spans="1:27">
      <c r="A367">
        <v>2365</v>
      </c>
      <c r="B367" t="s">
        <v>19</v>
      </c>
      <c r="C367" t="s">
        <v>30</v>
      </c>
      <c r="D367" t="s">
        <v>31</v>
      </c>
      <c r="E367" s="3">
        <v>10</v>
      </c>
      <c r="F367" t="str">
        <f t="shared" si="45"/>
        <v>Number</v>
      </c>
      <c r="G367" t="str">
        <f t="shared" si="46"/>
        <v>10</v>
      </c>
      <c r="H367" t="str">
        <f t="shared" si="47"/>
        <v>Yes</v>
      </c>
      <c r="J367" t="str">
        <f>_xlfn.IFS(Units_Sold&lt;0,"Check Return/Refund",Units_Sold=" ",Invalid,Units_Sold=0,"Available",Units_Sold&gt;0,"Sold")</f>
        <v>Available</v>
      </c>
      <c r="M367" t="str">
        <f t="shared" si="48"/>
        <v>Invalid</v>
      </c>
      <c r="N367" t="str">
        <f>IF(PC_NikeSales[[#This Row],[Discount_Verification]]="Valid","Include","Exclude")</f>
        <v>Exclude</v>
      </c>
      <c r="O367">
        <v>0</v>
      </c>
      <c r="P367" t="str">
        <f t="shared" si="49"/>
        <v>Insufficient Data</v>
      </c>
      <c r="Q367" t="str">
        <f t="shared" si="50"/>
        <v>Missing Information</v>
      </c>
      <c r="R367" t="str">
        <f>IF(PC_NikeSales[[#This Row],[Rev_Verify]]="Valid Revenue","Include","Exclude")</f>
        <v>Exclude</v>
      </c>
      <c r="S367" s="1">
        <v>45521</v>
      </c>
      <c r="T367" s="5">
        <f t="shared" si="51"/>
        <v>45521</v>
      </c>
      <c r="U367" s="1" t="str">
        <f t="shared" si="52"/>
        <v>Yes</v>
      </c>
      <c r="V367" t="s">
        <v>17</v>
      </c>
      <c r="W367" t="s">
        <v>37</v>
      </c>
      <c r="X367" t="str">
        <f t="shared" si="53"/>
        <v>Hyderabad</v>
      </c>
      <c r="Y367">
        <v>3555.61</v>
      </c>
      <c r="Z367" t="str">
        <f>IF(PC_NikeSales[[#This Row],[Profit]]&lt;0,"Loss Making Sales",IF(PC_NikeSales[[#This Row],[Profit]]=0,"No Recorded Profit",IF($Y365&gt;$P365,"Invalid Profit", "Valid Profit")))</f>
        <v>Valid Profit</v>
      </c>
      <c r="AA367" t="str">
        <f>IF(PC_NikeSales[[#This Row],[Profit_Status]]="Valid Profit","Include","Exclude")</f>
        <v>Include</v>
      </c>
    </row>
    <row r="368" spans="1:27">
      <c r="A368">
        <v>2366</v>
      </c>
      <c r="B368" t="s">
        <v>13</v>
      </c>
      <c r="C368" t="s">
        <v>26</v>
      </c>
      <c r="D368" t="s">
        <v>39</v>
      </c>
      <c r="E368" s="3" t="s">
        <v>16</v>
      </c>
      <c r="F368" t="str">
        <f t="shared" si="45"/>
        <v>Alphabet</v>
      </c>
      <c r="G368" t="str">
        <f t="shared" si="46"/>
        <v>M</v>
      </c>
      <c r="H368" t="str">
        <f t="shared" si="47"/>
        <v>Yes</v>
      </c>
      <c r="J368" t="str">
        <f>_xlfn.IFS(Units_Sold&lt;0,"Check Return/Refund",Units_Sold=" ",Invalid,Units_Sold=0,"Available",Units_Sold&gt;0,"Sold")</f>
        <v>Available</v>
      </c>
      <c r="L368">
        <v>0.63</v>
      </c>
      <c r="M368" t="str">
        <f t="shared" si="48"/>
        <v>Valid</v>
      </c>
      <c r="N368" t="str">
        <f>IF(PC_NikeSales[[#This Row],[Discount_Verification]]="Valid","Include","Exclude")</f>
        <v>Include</v>
      </c>
      <c r="O368">
        <v>0</v>
      </c>
      <c r="P368" t="str">
        <f t="shared" si="49"/>
        <v>Insufficient Data</v>
      </c>
      <c r="Q368" t="str">
        <f t="shared" si="50"/>
        <v>Missing Information</v>
      </c>
      <c r="R368" t="str">
        <f>IF(PC_NikeSales[[#This Row],[Rev_Verify]]="Valid Revenue","Include","Exclude")</f>
        <v>Exclude</v>
      </c>
      <c r="S368" s="1">
        <v>45785</v>
      </c>
      <c r="T368" s="5">
        <f t="shared" si="51"/>
        <v>45785</v>
      </c>
      <c r="U368" s="1" t="str">
        <f t="shared" si="52"/>
        <v>Yes</v>
      </c>
      <c r="V368" t="s">
        <v>22</v>
      </c>
      <c r="W368" t="s">
        <v>36</v>
      </c>
      <c r="X368" t="str">
        <f t="shared" si="53"/>
        <v>Bangalore</v>
      </c>
      <c r="Y368">
        <v>3737.47</v>
      </c>
      <c r="Z368" t="str">
        <f>IF(PC_NikeSales[[#This Row],[Profit]]&lt;0,"Loss Making Sales",IF(PC_NikeSales[[#This Row],[Profit]]=0,"No Recorded Profit",IF($Y366&gt;$P366,"Invalid Profit", "Valid Profit")))</f>
        <v>Valid Profit</v>
      </c>
      <c r="AA368" t="str">
        <f>IF(PC_NikeSales[[#This Row],[Profit_Status]]="Valid Profit","Include","Exclude")</f>
        <v>Include</v>
      </c>
    </row>
    <row r="369" spans="1:27">
      <c r="A369">
        <v>2367</v>
      </c>
      <c r="B369" t="s">
        <v>13</v>
      </c>
      <c r="C369" t="s">
        <v>26</v>
      </c>
      <c r="D369" t="s">
        <v>52</v>
      </c>
      <c r="E369" s="3" t="s">
        <v>32</v>
      </c>
      <c r="F369" t="str">
        <f t="shared" si="45"/>
        <v>Alphabet</v>
      </c>
      <c r="G369" t="str">
        <f t="shared" si="46"/>
        <v>XL</v>
      </c>
      <c r="H369" t="str">
        <f t="shared" si="47"/>
        <v>Yes</v>
      </c>
      <c r="I369">
        <v>4</v>
      </c>
      <c r="J369" t="str">
        <f>_xlfn.IFS(Units_Sold&lt;0,"Check Return/Refund",Units_Sold=" ",Invalid,Units_Sold=0,"Available",Units_Sold&gt;0,"Sold")</f>
        <v>Sold</v>
      </c>
      <c r="K369">
        <v>6202.99</v>
      </c>
      <c r="L369">
        <v>0.84</v>
      </c>
      <c r="M369" t="str">
        <f t="shared" si="48"/>
        <v>Valid</v>
      </c>
      <c r="N369" t="str">
        <f>IF(PC_NikeSales[[#This Row],[Discount_Verification]]="Valid","Include","Exclude")</f>
        <v>Include</v>
      </c>
      <c r="O369">
        <v>3969.91</v>
      </c>
      <c r="P369">
        <f t="shared" si="49"/>
        <v>3969.9136000000008</v>
      </c>
      <c r="Q369" t="str">
        <f t="shared" si="50"/>
        <v>Valid Revenue</v>
      </c>
      <c r="R369" t="str">
        <f>IF(PC_NikeSales[[#This Row],[Rev_Verify]]="Valid Revenue","Include","Exclude")</f>
        <v>Include</v>
      </c>
      <c r="S369" s="1">
        <v>45608</v>
      </c>
      <c r="T369" s="5">
        <f t="shared" si="51"/>
        <v>45608</v>
      </c>
      <c r="U369" s="1" t="str">
        <f t="shared" si="52"/>
        <v>Yes</v>
      </c>
      <c r="V369" t="s">
        <v>17</v>
      </c>
      <c r="W369" t="s">
        <v>36</v>
      </c>
      <c r="X369" t="str">
        <f t="shared" si="53"/>
        <v>Bangalore</v>
      </c>
      <c r="Y369">
        <v>-202.12</v>
      </c>
      <c r="Z369" t="str">
        <f>IF(PC_NikeSales[[#This Row],[Profit]]&lt;0,"Loss Making Sales",IF(PC_NikeSales[[#This Row],[Profit]]=0,"No Recorded Profit",IF(PC_NikeSales[[#This Row],[Profit]]&gt;PC_NikeSales[Rev_Recalc],"Invalid Profit", "Valid Profit")))</f>
        <v>Loss Making Sales</v>
      </c>
      <c r="AA369" t="str">
        <f>IF(PC_NikeSales[[#This Row],[Profit_Status]]="Valid Profit","Include","Exclude")</f>
        <v>Exclude</v>
      </c>
    </row>
    <row r="370" spans="1:27">
      <c r="A370">
        <v>2368</v>
      </c>
      <c r="B370" t="s">
        <v>19</v>
      </c>
      <c r="C370" t="s">
        <v>26</v>
      </c>
      <c r="D370" t="s">
        <v>39</v>
      </c>
      <c r="E370" s="3" t="s">
        <v>28</v>
      </c>
      <c r="F370" t="str">
        <f t="shared" si="45"/>
        <v>Alphabet</v>
      </c>
      <c r="G370" t="str">
        <f t="shared" si="46"/>
        <v>L</v>
      </c>
      <c r="H370" t="str">
        <f t="shared" si="47"/>
        <v>Yes</v>
      </c>
      <c r="J370" t="str">
        <f>_xlfn.IFS(Units_Sold&lt;0,"Check Return/Refund",Units_Sold=" ",Invalid,Units_Sold=0,"Available",Units_Sold&gt;0,"Sold")</f>
        <v>Available</v>
      </c>
      <c r="K370">
        <v>5582.98</v>
      </c>
      <c r="M370" t="str">
        <f t="shared" si="48"/>
        <v>Invalid</v>
      </c>
      <c r="N370" t="str">
        <f>IF(PC_NikeSales[[#This Row],[Discount_Verification]]="Valid","Include","Exclude")</f>
        <v>Exclude</v>
      </c>
      <c r="O370">
        <v>0</v>
      </c>
      <c r="P370" t="str">
        <f t="shared" si="49"/>
        <v>Insufficient Data</v>
      </c>
      <c r="Q370" t="str">
        <f t="shared" si="50"/>
        <v>Missing Information</v>
      </c>
      <c r="R370" t="str">
        <f>IF(PC_NikeSales[[#This Row],[Rev_Verify]]="Valid Revenue","Include","Exclude")</f>
        <v>Exclude</v>
      </c>
      <c r="S370" s="1">
        <v>45142</v>
      </c>
      <c r="T370" s="5">
        <f t="shared" si="51"/>
        <v>45142</v>
      </c>
      <c r="U370" s="1" t="str">
        <f t="shared" si="52"/>
        <v>Yes</v>
      </c>
      <c r="V370" t="s">
        <v>22</v>
      </c>
      <c r="W370" t="s">
        <v>33</v>
      </c>
      <c r="X370" t="str">
        <f t="shared" si="53"/>
        <v>Delhi</v>
      </c>
      <c r="Y370">
        <v>2369.2800000000002</v>
      </c>
      <c r="Z370" t="str">
        <f>IF(PC_NikeSales[[#This Row],[Profit]]&lt;0,"Loss Making Sales",IF(PC_NikeSales[[#This Row],[Profit]]=0,"No Recorded Profit",IF($Y368&gt;$P368,"Invalid Profit", "Valid Profit")))</f>
        <v>Valid Profit</v>
      </c>
      <c r="AA370" t="str">
        <f>IF(PC_NikeSales[[#This Row],[Profit_Status]]="Valid Profit","Include","Exclude")</f>
        <v>Include</v>
      </c>
    </row>
    <row r="371" spans="1:27">
      <c r="A371">
        <v>2369</v>
      </c>
      <c r="B371" t="s">
        <v>35</v>
      </c>
      <c r="C371" t="s">
        <v>41</v>
      </c>
      <c r="D371" t="s">
        <v>54</v>
      </c>
      <c r="E371" s="3" t="s">
        <v>32</v>
      </c>
      <c r="F371" t="str">
        <f t="shared" si="45"/>
        <v>Alphabet</v>
      </c>
      <c r="G371" t="str">
        <f t="shared" si="46"/>
        <v>XL</v>
      </c>
      <c r="H371" t="str">
        <f t="shared" si="47"/>
        <v>Yes</v>
      </c>
      <c r="I371">
        <v>0</v>
      </c>
      <c r="J371" t="str">
        <f>_xlfn.IFS(Units_Sold&lt;0,"Check Return/Refund",Units_Sold=" ",Invalid,Units_Sold=0,"Available",Units_Sold&gt;0,"Sold")</f>
        <v>Available</v>
      </c>
      <c r="K371">
        <v>4248.21</v>
      </c>
      <c r="L371">
        <v>0.5</v>
      </c>
      <c r="M371" t="str">
        <f t="shared" si="48"/>
        <v>Valid</v>
      </c>
      <c r="N371" t="str">
        <f>IF(PC_NikeSales[[#This Row],[Discount_Verification]]="Valid","Include","Exclude")</f>
        <v>Include</v>
      </c>
      <c r="O371">
        <v>0</v>
      </c>
      <c r="P371">
        <f t="shared" si="49"/>
        <v>0</v>
      </c>
      <c r="Q371" t="str">
        <f t="shared" si="50"/>
        <v>No Recorded Revenue</v>
      </c>
      <c r="R371" t="str">
        <f>IF(PC_NikeSales[[#This Row],[Rev_Verify]]="Valid Revenue","Include","Exclude")</f>
        <v>Exclude</v>
      </c>
      <c r="S371" s="1">
        <v>45849</v>
      </c>
      <c r="T371" s="5">
        <f t="shared" si="51"/>
        <v>45849</v>
      </c>
      <c r="U371" s="1" t="str">
        <f t="shared" si="52"/>
        <v>Yes</v>
      </c>
      <c r="V371" t="s">
        <v>17</v>
      </c>
      <c r="W371" t="s">
        <v>37</v>
      </c>
      <c r="X371" t="str">
        <f t="shared" si="53"/>
        <v>Hyderabad</v>
      </c>
      <c r="Y371">
        <v>2427.86</v>
      </c>
      <c r="Z371" t="str">
        <f>IF(PC_NikeSales[[#This Row],[Profit]]&lt;0,"Loss Making Sales",IF(PC_NikeSales[[#This Row],[Profit]]=0,"No Recorded Profit",IF(PC_NikeSales[[#This Row],[Profit]]&gt;PC_NikeSales[Rev_Recalc],"Invalid Profit", "Valid Profit")))</f>
        <v>Invalid Profit</v>
      </c>
      <c r="AA371" t="str">
        <f>IF(PC_NikeSales[[#This Row],[Profit_Status]]="Valid Profit","Include","Exclude")</f>
        <v>Exclude</v>
      </c>
    </row>
    <row r="372" spans="1:27">
      <c r="A372">
        <v>2370</v>
      </c>
      <c r="B372" t="s">
        <v>35</v>
      </c>
      <c r="C372" t="s">
        <v>30</v>
      </c>
      <c r="D372" t="s">
        <v>51</v>
      </c>
      <c r="E372" s="3" t="s">
        <v>28</v>
      </c>
      <c r="F372" t="str">
        <f t="shared" si="45"/>
        <v>Alphabet</v>
      </c>
      <c r="G372" t="str">
        <f t="shared" si="46"/>
        <v>L</v>
      </c>
      <c r="H372" t="str">
        <f t="shared" si="47"/>
        <v>Yes</v>
      </c>
      <c r="I372">
        <v>2</v>
      </c>
      <c r="J372" t="str">
        <f>_xlfn.IFS(Units_Sold&lt;0,"Check Return/Refund",Units_Sold=" ",Invalid,Units_Sold=0,"Available",Units_Sold&gt;0,"Sold")</f>
        <v>Sold</v>
      </c>
      <c r="M372" t="str">
        <f t="shared" si="48"/>
        <v>Invalid</v>
      </c>
      <c r="N372" t="str">
        <f>IF(PC_NikeSales[[#This Row],[Discount_Verification]]="Valid","Include","Exclude")</f>
        <v>Exclude</v>
      </c>
      <c r="O372">
        <v>0</v>
      </c>
      <c r="P372" t="str">
        <f t="shared" si="49"/>
        <v>Insufficient Data</v>
      </c>
      <c r="Q372" t="str">
        <f t="shared" si="50"/>
        <v>Missing Information</v>
      </c>
      <c r="R372" t="str">
        <f>IF(PC_NikeSales[[#This Row],[Rev_Verify]]="Valid Revenue","Include","Exclude")</f>
        <v>Exclude</v>
      </c>
      <c r="S372" s="1">
        <v>45692</v>
      </c>
      <c r="T372" s="5">
        <f t="shared" si="51"/>
        <v>45692</v>
      </c>
      <c r="U372" s="1" t="str">
        <f t="shared" si="52"/>
        <v>Yes</v>
      </c>
      <c r="V372" t="s">
        <v>17</v>
      </c>
      <c r="W372" t="s">
        <v>33</v>
      </c>
      <c r="X372" t="str">
        <f t="shared" si="53"/>
        <v>Delhi</v>
      </c>
      <c r="Y372">
        <v>867.37</v>
      </c>
      <c r="Z372" t="str">
        <f>IF(PC_NikeSales[[#This Row],[Profit]]&lt;0,"Loss Making Sales",IF(PC_NikeSales[[#This Row],[Profit]]=0,"No Recorded Profit",IF($Y370&gt;$P370,"Invalid Profit", "Valid Profit")))</f>
        <v>Valid Profit</v>
      </c>
      <c r="AA372" t="str">
        <f>IF(PC_NikeSales[[#This Row],[Profit_Status]]="Valid Profit","Include","Exclude")</f>
        <v>Include</v>
      </c>
    </row>
    <row r="373" spans="1:27">
      <c r="A373">
        <v>2371</v>
      </c>
      <c r="B373" t="s">
        <v>13</v>
      </c>
      <c r="C373" t="s">
        <v>14</v>
      </c>
      <c r="D373" t="s">
        <v>34</v>
      </c>
      <c r="F373" t="str">
        <f t="shared" si="45"/>
        <v>Missing</v>
      </c>
      <c r="G373" t="str">
        <f t="shared" si="46"/>
        <v>Unknown</v>
      </c>
      <c r="H373" t="str">
        <f t="shared" si="47"/>
        <v>No</v>
      </c>
      <c r="I373">
        <v>1</v>
      </c>
      <c r="J373" t="str">
        <f>_xlfn.IFS(Units_Sold&lt;0,"Check Return/Refund",Units_Sold=" ",Invalid,Units_Sold=0,"Available",Units_Sold&gt;0,"Sold")</f>
        <v>Sold</v>
      </c>
      <c r="L373">
        <v>0.05</v>
      </c>
      <c r="M373" t="str">
        <f t="shared" si="48"/>
        <v>Valid</v>
      </c>
      <c r="N373" t="str">
        <f>IF(PC_NikeSales[[#This Row],[Discount_Verification]]="Valid","Include","Exclude")</f>
        <v>Include</v>
      </c>
      <c r="O373">
        <v>0</v>
      </c>
      <c r="P373" t="str">
        <f t="shared" si="49"/>
        <v>Insufficient Data</v>
      </c>
      <c r="Q373" t="str">
        <f t="shared" si="50"/>
        <v>Missing Information</v>
      </c>
      <c r="R373" t="str">
        <f>IF(PC_NikeSales[[#This Row],[Rev_Verify]]="Valid Revenue","Include","Exclude")</f>
        <v>Exclude</v>
      </c>
      <c r="S373" s="1">
        <v>45762</v>
      </c>
      <c r="T373" s="5">
        <f t="shared" si="51"/>
        <v>45762</v>
      </c>
      <c r="U373" s="1" t="str">
        <f t="shared" si="52"/>
        <v>Yes</v>
      </c>
      <c r="V373" t="s">
        <v>17</v>
      </c>
      <c r="W373" t="s">
        <v>43</v>
      </c>
      <c r="X373" t="str">
        <f t="shared" si="53"/>
        <v>Kolkata</v>
      </c>
      <c r="Y373">
        <v>3424.65</v>
      </c>
      <c r="Z373" t="str">
        <f>IF(PC_NikeSales[[#This Row],[Profit]]&lt;0,"Loss Making Sales",IF(PC_NikeSales[[#This Row],[Profit]]=0,"No Recorded Profit",IF($Y371&gt;$P371,"Invalid Profit", "Valid Profit")))</f>
        <v>Invalid Profit</v>
      </c>
      <c r="AA373" t="str">
        <f>IF(PC_NikeSales[[#This Row],[Profit_Status]]="Valid Profit","Include","Exclude")</f>
        <v>Exclude</v>
      </c>
    </row>
    <row r="374" spans="1:27">
      <c r="A374">
        <v>2372</v>
      </c>
      <c r="B374" t="s">
        <v>35</v>
      </c>
      <c r="C374" t="s">
        <v>30</v>
      </c>
      <c r="D374" t="s">
        <v>46</v>
      </c>
      <c r="F374" t="str">
        <f t="shared" si="45"/>
        <v>Missing</v>
      </c>
      <c r="G374" t="str">
        <f t="shared" si="46"/>
        <v>Unknown</v>
      </c>
      <c r="H374" t="str">
        <f t="shared" si="47"/>
        <v>No</v>
      </c>
      <c r="J374" t="str">
        <f>_xlfn.IFS(Units_Sold&lt;0,"Check Return/Refund",Units_Sold=" ",Invalid,Units_Sold=0,"Available",Units_Sold&gt;0,"Sold")</f>
        <v>Available</v>
      </c>
      <c r="K374">
        <v>7624.86</v>
      </c>
      <c r="M374" t="str">
        <f t="shared" si="48"/>
        <v>Invalid</v>
      </c>
      <c r="N374" t="str">
        <f>IF(PC_NikeSales[[#This Row],[Discount_Verification]]="Valid","Include","Exclude")</f>
        <v>Exclude</v>
      </c>
      <c r="O374">
        <v>0</v>
      </c>
      <c r="P374" t="str">
        <f t="shared" si="49"/>
        <v>Insufficient Data</v>
      </c>
      <c r="Q374" t="str">
        <f t="shared" si="50"/>
        <v>Missing Information</v>
      </c>
      <c r="R374" t="str">
        <f>IF(PC_NikeSales[[#This Row],[Rev_Verify]]="Valid Revenue","Include","Exclude")</f>
        <v>Exclude</v>
      </c>
      <c r="S374" s="1">
        <v>45800</v>
      </c>
      <c r="T374" s="5">
        <f t="shared" si="51"/>
        <v>45800</v>
      </c>
      <c r="U374" s="1" t="str">
        <f t="shared" si="52"/>
        <v>Yes</v>
      </c>
      <c r="V374" t="s">
        <v>17</v>
      </c>
      <c r="W374" t="s">
        <v>43</v>
      </c>
      <c r="X374" t="str">
        <f t="shared" si="53"/>
        <v>Kolkata</v>
      </c>
      <c r="Y374">
        <v>3365.96</v>
      </c>
      <c r="Z374" t="str">
        <f>IF(PC_NikeSales[[#This Row],[Profit]]&lt;0,"Loss Making Sales",IF(PC_NikeSales[[#This Row],[Profit]]=0,"No Recorded Profit",IF($Y372&gt;$P372,"Invalid Profit", "Valid Profit")))</f>
        <v>Valid Profit</v>
      </c>
      <c r="AA374" t="str">
        <f>IF(PC_NikeSales[[#This Row],[Profit_Status]]="Valid Profit","Include","Exclude")</f>
        <v>Include</v>
      </c>
    </row>
    <row r="375" spans="1:27">
      <c r="A375">
        <v>2373</v>
      </c>
      <c r="B375" t="s">
        <v>19</v>
      </c>
      <c r="C375" t="s">
        <v>26</v>
      </c>
      <c r="D375" t="s">
        <v>53</v>
      </c>
      <c r="E375" s="3" t="s">
        <v>32</v>
      </c>
      <c r="F375" t="str">
        <f t="shared" si="45"/>
        <v>Alphabet</v>
      </c>
      <c r="G375" t="str">
        <f t="shared" si="46"/>
        <v>XL</v>
      </c>
      <c r="H375" t="str">
        <f t="shared" si="47"/>
        <v>Yes</v>
      </c>
      <c r="J375" t="str">
        <f>_xlfn.IFS(Units_Sold&lt;0,"Check Return/Refund",Units_Sold=" ",Invalid,Units_Sold=0,"Available",Units_Sold&gt;0,"Sold")</f>
        <v>Available</v>
      </c>
      <c r="K375">
        <v>8637.25</v>
      </c>
      <c r="L375">
        <v>0.35</v>
      </c>
      <c r="M375" t="str">
        <f t="shared" si="48"/>
        <v>Valid</v>
      </c>
      <c r="N375" t="str">
        <f>IF(PC_NikeSales[[#This Row],[Discount_Verification]]="Valid","Include","Exclude")</f>
        <v>Include</v>
      </c>
      <c r="O375">
        <v>0</v>
      </c>
      <c r="P375" t="str">
        <f t="shared" si="49"/>
        <v>Insufficient Data</v>
      </c>
      <c r="Q375" t="str">
        <f t="shared" si="50"/>
        <v>Missing Information</v>
      </c>
      <c r="R375" t="str">
        <f>IF(PC_NikeSales[[#This Row],[Rev_Verify]]="Valid Revenue","Include","Exclude")</f>
        <v>Exclude</v>
      </c>
      <c r="S375" s="1">
        <v>45557</v>
      </c>
      <c r="T375" s="5">
        <f t="shared" si="51"/>
        <v>45557</v>
      </c>
      <c r="U375" s="1" t="str">
        <f t="shared" si="52"/>
        <v>Yes</v>
      </c>
      <c r="V375" t="s">
        <v>22</v>
      </c>
      <c r="W375" t="s">
        <v>43</v>
      </c>
      <c r="X375" t="str">
        <f t="shared" si="53"/>
        <v>Kolkata</v>
      </c>
      <c r="Y375">
        <v>2738.82</v>
      </c>
      <c r="Z375" t="str">
        <f>IF(PC_NikeSales[[#This Row],[Profit]]&lt;0,"Loss Making Sales",IF(PC_NikeSales[[#This Row],[Profit]]=0,"No Recorded Profit",IF($Y373&gt;$P373,"Invalid Profit", "Valid Profit")))</f>
        <v>Valid Profit</v>
      </c>
      <c r="AA375" t="str">
        <f>IF(PC_NikeSales[[#This Row],[Profit_Status]]="Valid Profit","Include","Exclude")</f>
        <v>Include</v>
      </c>
    </row>
    <row r="376" spans="1:27">
      <c r="A376">
        <v>2006</v>
      </c>
      <c r="B376" t="s">
        <v>19</v>
      </c>
      <c r="C376" t="s">
        <v>41</v>
      </c>
      <c r="D376" t="s">
        <v>48</v>
      </c>
      <c r="E376" s="3" t="s">
        <v>28</v>
      </c>
      <c r="F376" t="str">
        <f t="shared" si="45"/>
        <v>Alphabet</v>
      </c>
      <c r="G376" t="str">
        <f t="shared" si="46"/>
        <v>L</v>
      </c>
      <c r="H376" t="str">
        <f t="shared" si="47"/>
        <v>Yes</v>
      </c>
      <c r="I376">
        <v>-1</v>
      </c>
      <c r="J376" t="str">
        <f>_xlfn.IFS(Units_Sold&lt;0,"Check Return/Refund",Units_Sold=" ",Invalid,Units_Sold=0,"Available",Units_Sold&gt;0,"Sold")</f>
        <v>Check Return/Refund</v>
      </c>
      <c r="K376">
        <v>8799.2199999999993</v>
      </c>
      <c r="M376" t="str">
        <f t="shared" si="48"/>
        <v>Invalid</v>
      </c>
      <c r="N376" t="str">
        <f>IF(PC_NikeSales[[#This Row],[Discount_Verification]]="Valid","Include","Exclude")</f>
        <v>Exclude</v>
      </c>
      <c r="O376">
        <v>0</v>
      </c>
      <c r="P376">
        <f t="shared" si="49"/>
        <v>-8799.2199999999993</v>
      </c>
      <c r="Q376" t="str">
        <f t="shared" si="50"/>
        <v>Negative Revenue</v>
      </c>
      <c r="R376" t="str">
        <f>IF(PC_NikeSales[[#This Row],[Rev_Verify]]="Valid Revenue","Include","Exclude")</f>
        <v>Exclude</v>
      </c>
      <c r="S376" s="1">
        <v>45151</v>
      </c>
      <c r="T376" s="5">
        <f t="shared" si="51"/>
        <v>45151</v>
      </c>
      <c r="U376" s="1" t="str">
        <f t="shared" si="52"/>
        <v>Yes</v>
      </c>
      <c r="V376" t="s">
        <v>22</v>
      </c>
      <c r="W376" t="s">
        <v>36</v>
      </c>
      <c r="X376" t="str">
        <f t="shared" si="53"/>
        <v>Bangalore</v>
      </c>
      <c r="Y376">
        <v>-1109.57</v>
      </c>
      <c r="Z376" t="str">
        <f>IF(PC_NikeSales[[#This Row],[Profit]]&lt;0,"Loss Making Sales",IF(PC_NikeSales[[#This Row],[Profit]]=0,"No Recorded Profit",IF(PC_NikeSales[[#This Row],[Profit]]&gt;PC_NikeSales[Rev_Recalc],"Invalid Profit", "Valid Profit")))</f>
        <v>Loss Making Sales</v>
      </c>
      <c r="AA376" t="str">
        <f>IF(PC_NikeSales[[#This Row],[Profit_Status]]="Valid Profit","Include","Exclude")</f>
        <v>Exclude</v>
      </c>
    </row>
    <row r="377" spans="1:27">
      <c r="A377">
        <v>2375</v>
      </c>
      <c r="B377" t="s">
        <v>35</v>
      </c>
      <c r="C377" t="s">
        <v>14</v>
      </c>
      <c r="D377" t="s">
        <v>44</v>
      </c>
      <c r="F377" t="str">
        <f t="shared" si="45"/>
        <v>Missing</v>
      </c>
      <c r="G377" t="str">
        <f t="shared" si="46"/>
        <v>Unknown</v>
      </c>
      <c r="H377" t="str">
        <f t="shared" si="47"/>
        <v>No</v>
      </c>
      <c r="I377">
        <v>-1</v>
      </c>
      <c r="J377" t="str">
        <f>_xlfn.IFS(Units_Sold&lt;0,"Check Return/Refund",Units_Sold=" ",Invalid,Units_Sold=0,"Available",Units_Sold&gt;0,"Sold")</f>
        <v>Check Return/Refund</v>
      </c>
      <c r="K377">
        <v>9061.25</v>
      </c>
      <c r="M377" t="str">
        <f t="shared" si="48"/>
        <v>Invalid</v>
      </c>
      <c r="N377" t="str">
        <f>IF(PC_NikeSales[[#This Row],[Discount_Verification]]="Valid","Include","Exclude")</f>
        <v>Exclude</v>
      </c>
      <c r="O377">
        <v>0</v>
      </c>
      <c r="P377">
        <f t="shared" si="49"/>
        <v>-9061.25</v>
      </c>
      <c r="Q377" t="str">
        <f t="shared" si="50"/>
        <v>Negative Revenue</v>
      </c>
      <c r="R377" t="str">
        <f>IF(PC_NikeSales[[#This Row],[Rev_Verify]]="Valid Revenue","Include","Exclude")</f>
        <v>Exclude</v>
      </c>
      <c r="S377" s="1">
        <v>45752</v>
      </c>
      <c r="T377" s="5">
        <f t="shared" si="51"/>
        <v>45752</v>
      </c>
      <c r="U377" s="1" t="str">
        <f t="shared" si="52"/>
        <v>Yes</v>
      </c>
      <c r="V377" t="s">
        <v>22</v>
      </c>
      <c r="W377" t="s">
        <v>25</v>
      </c>
      <c r="X377" t="str">
        <f t="shared" si="53"/>
        <v>Mumbai</v>
      </c>
      <c r="Y377">
        <v>990.59</v>
      </c>
      <c r="Z377" t="str">
        <f>IF(PC_NikeSales[[#This Row],[Profit]]&lt;0,"Loss Making Sales",IF(PC_NikeSales[[#This Row],[Profit]]=0,"No Recorded Profit",IF(PC_NikeSales[[#This Row],[Profit]]&gt;PC_NikeSales[Rev_Recalc],"Invalid Profit", "Valid Profit")))</f>
        <v>Invalid Profit</v>
      </c>
      <c r="AA377" t="str">
        <f>IF(PC_NikeSales[[#This Row],[Profit_Status]]="Valid Profit","Include","Exclude")</f>
        <v>Exclude</v>
      </c>
    </row>
    <row r="378" spans="1:27">
      <c r="A378">
        <v>2376</v>
      </c>
      <c r="B378" t="s">
        <v>35</v>
      </c>
      <c r="C378" t="s">
        <v>26</v>
      </c>
      <c r="D378" t="s">
        <v>52</v>
      </c>
      <c r="E378" s="3" t="s">
        <v>32</v>
      </c>
      <c r="F378" t="str">
        <f t="shared" si="45"/>
        <v>Alphabet</v>
      </c>
      <c r="G378" t="str">
        <f t="shared" si="46"/>
        <v>XL</v>
      </c>
      <c r="H378" t="str">
        <f t="shared" si="47"/>
        <v>Yes</v>
      </c>
      <c r="J378" t="str">
        <f>_xlfn.IFS(Units_Sold&lt;0,"Check Return/Refund",Units_Sold=" ",Invalid,Units_Sold=0,"Available",Units_Sold&gt;0,"Sold")</f>
        <v>Available</v>
      </c>
      <c r="K378">
        <v>3718.82</v>
      </c>
      <c r="L378">
        <v>0.88</v>
      </c>
      <c r="M378" t="str">
        <f t="shared" si="48"/>
        <v>Valid</v>
      </c>
      <c r="N378" t="str">
        <f>IF(PC_NikeSales[[#This Row],[Discount_Verification]]="Valid","Include","Exclude")</f>
        <v>Include</v>
      </c>
      <c r="O378">
        <v>0</v>
      </c>
      <c r="P378" t="str">
        <f t="shared" si="49"/>
        <v>Insufficient Data</v>
      </c>
      <c r="Q378" t="str">
        <f t="shared" si="50"/>
        <v>Missing Information</v>
      </c>
      <c r="R378" t="str">
        <f>IF(PC_NikeSales[[#This Row],[Rev_Verify]]="Valid Revenue","Include","Exclude")</f>
        <v>Exclude</v>
      </c>
      <c r="S378" s="1">
        <v>45568</v>
      </c>
      <c r="T378" s="5">
        <f t="shared" si="51"/>
        <v>45568</v>
      </c>
      <c r="U378" s="1" t="str">
        <f t="shared" si="52"/>
        <v>Yes</v>
      </c>
      <c r="V378" t="s">
        <v>17</v>
      </c>
      <c r="W378" t="s">
        <v>33</v>
      </c>
      <c r="X378" t="str">
        <f t="shared" si="53"/>
        <v>Delhi</v>
      </c>
      <c r="Y378">
        <v>-234.66</v>
      </c>
      <c r="Z378" t="str">
        <f>IF(PC_NikeSales[[#This Row],[Profit]]&lt;0,"Loss Making Sales",IF(PC_NikeSales[[#This Row],[Profit]]=0,"No Recorded Profit",IF(PC_NikeSales[[#This Row],[Profit]]&gt;PC_NikeSales[Rev_Recalc],"Invalid Profit", "Valid Profit")))</f>
        <v>Loss Making Sales</v>
      </c>
      <c r="AA378" t="str">
        <f>IF(PC_NikeSales[[#This Row],[Profit_Status]]="Valid Profit","Include","Exclude")</f>
        <v>Exclude</v>
      </c>
    </row>
    <row r="379" spans="1:27">
      <c r="A379">
        <v>2377</v>
      </c>
      <c r="B379" t="s">
        <v>35</v>
      </c>
      <c r="C379" t="s">
        <v>41</v>
      </c>
      <c r="D379" t="s">
        <v>54</v>
      </c>
      <c r="F379" t="str">
        <f t="shared" si="45"/>
        <v>Missing</v>
      </c>
      <c r="G379" t="str">
        <f t="shared" si="46"/>
        <v>Unknown</v>
      </c>
      <c r="H379" t="str">
        <f t="shared" si="47"/>
        <v>No</v>
      </c>
      <c r="I379">
        <v>4</v>
      </c>
      <c r="J379" t="str">
        <f>_xlfn.IFS(Units_Sold&lt;0,"Check Return/Refund",Units_Sold=" ",Invalid,Units_Sold=0,"Available",Units_Sold&gt;0,"Sold")</f>
        <v>Sold</v>
      </c>
      <c r="M379" t="str">
        <f t="shared" si="48"/>
        <v>Invalid</v>
      </c>
      <c r="N379" t="str">
        <f>IF(PC_NikeSales[[#This Row],[Discount_Verification]]="Valid","Include","Exclude")</f>
        <v>Exclude</v>
      </c>
      <c r="O379">
        <v>0</v>
      </c>
      <c r="P379" t="str">
        <f t="shared" si="49"/>
        <v>Insufficient Data</v>
      </c>
      <c r="Q379" t="str">
        <f t="shared" si="50"/>
        <v>Missing Information</v>
      </c>
      <c r="R379" t="str">
        <f>IF(PC_NikeSales[[#This Row],[Rev_Verify]]="Valid Revenue","Include","Exclude")</f>
        <v>Exclude</v>
      </c>
      <c r="S379" s="1">
        <v>45840</v>
      </c>
      <c r="T379" s="5">
        <f t="shared" si="51"/>
        <v>45840</v>
      </c>
      <c r="U379" s="1" t="str">
        <f t="shared" si="52"/>
        <v>Yes</v>
      </c>
      <c r="V379" t="s">
        <v>17</v>
      </c>
      <c r="W379" t="s">
        <v>25</v>
      </c>
      <c r="X379" t="str">
        <f t="shared" si="53"/>
        <v>Mumbai</v>
      </c>
      <c r="Y379">
        <v>2438.2399999999998</v>
      </c>
      <c r="Z379" t="str">
        <f>IF(PC_NikeSales[[#This Row],[Profit]]&lt;0,"Loss Making Sales",IF(PC_NikeSales[[#This Row],[Profit]]=0,"No Recorded Profit",IF($Y377&gt;$P377,"Invalid Profit", "Valid Profit")))</f>
        <v>Invalid Profit</v>
      </c>
      <c r="AA379" t="str">
        <f>IF(PC_NikeSales[[#This Row],[Profit_Status]]="Valid Profit","Include","Exclude")</f>
        <v>Exclude</v>
      </c>
    </row>
    <row r="380" spans="1:27">
      <c r="A380">
        <v>2378</v>
      </c>
      <c r="B380" t="s">
        <v>19</v>
      </c>
      <c r="C380" t="s">
        <v>41</v>
      </c>
      <c r="D380" t="s">
        <v>54</v>
      </c>
      <c r="E380" s="3" t="s">
        <v>32</v>
      </c>
      <c r="F380" t="str">
        <f t="shared" si="45"/>
        <v>Alphabet</v>
      </c>
      <c r="G380" t="str">
        <f t="shared" si="46"/>
        <v>XL</v>
      </c>
      <c r="H380" t="str">
        <f t="shared" si="47"/>
        <v>Yes</v>
      </c>
      <c r="I380">
        <v>-1</v>
      </c>
      <c r="J380" t="str">
        <f>_xlfn.IFS(Units_Sold&lt;0,"Check Return/Refund",Units_Sold=" ",Invalid,Units_Sold=0,"Available",Units_Sold&gt;0,"Sold")</f>
        <v>Check Return/Refund</v>
      </c>
      <c r="M380" t="str">
        <f t="shared" si="48"/>
        <v>Invalid</v>
      </c>
      <c r="N380" t="str">
        <f>IF(PC_NikeSales[[#This Row],[Discount_Verification]]="Valid","Include","Exclude")</f>
        <v>Exclude</v>
      </c>
      <c r="O380">
        <v>0</v>
      </c>
      <c r="P380" t="str">
        <f t="shared" si="49"/>
        <v>Insufficient Data</v>
      </c>
      <c r="Q380" t="str">
        <f t="shared" si="50"/>
        <v>Missing Information</v>
      </c>
      <c r="R380" t="str">
        <f>IF(PC_NikeSales[[#This Row],[Rev_Verify]]="Valid Revenue","Include","Exclude")</f>
        <v>Exclude</v>
      </c>
      <c r="S380" s="1">
        <v>45600</v>
      </c>
      <c r="T380" s="5">
        <f t="shared" si="51"/>
        <v>45600</v>
      </c>
      <c r="U380" s="1" t="str">
        <f t="shared" si="52"/>
        <v>Yes</v>
      </c>
      <c r="V380" t="s">
        <v>22</v>
      </c>
      <c r="W380" t="s">
        <v>25</v>
      </c>
      <c r="X380" t="str">
        <f t="shared" si="53"/>
        <v>Mumbai</v>
      </c>
      <c r="Y380">
        <v>2107.42</v>
      </c>
      <c r="Z380" t="str">
        <f>IF(PC_NikeSales[[#This Row],[Profit]]&lt;0,"Loss Making Sales",IF(PC_NikeSales[[#This Row],[Profit]]=0,"No Recorded Profit",IF($Y378&gt;$P378,"Invalid Profit", "Valid Profit")))</f>
        <v>Valid Profit</v>
      </c>
      <c r="AA380" t="str">
        <f>IF(PC_NikeSales[[#This Row],[Profit_Status]]="Valid Profit","Include","Exclude")</f>
        <v>Include</v>
      </c>
    </row>
    <row r="381" spans="1:27">
      <c r="A381">
        <v>2379</v>
      </c>
      <c r="B381" t="s">
        <v>35</v>
      </c>
      <c r="C381" t="s">
        <v>26</v>
      </c>
      <c r="D381" t="s">
        <v>53</v>
      </c>
      <c r="E381" s="3" t="s">
        <v>28</v>
      </c>
      <c r="F381" t="str">
        <f t="shared" si="45"/>
        <v>Alphabet</v>
      </c>
      <c r="G381" t="str">
        <f t="shared" si="46"/>
        <v>L</v>
      </c>
      <c r="H381" t="str">
        <f t="shared" si="47"/>
        <v>Yes</v>
      </c>
      <c r="I381">
        <v>4</v>
      </c>
      <c r="J381" t="str">
        <f>_xlfn.IFS(Units_Sold&lt;0,"Check Return/Refund",Units_Sold=" ",Invalid,Units_Sold=0,"Available",Units_Sold&gt;0,"Sold")</f>
        <v>Sold</v>
      </c>
      <c r="M381" t="str">
        <f t="shared" si="48"/>
        <v>Invalid</v>
      </c>
      <c r="N381" t="str">
        <f>IF(PC_NikeSales[[#This Row],[Discount_Verification]]="Valid","Include","Exclude")</f>
        <v>Exclude</v>
      </c>
      <c r="O381">
        <v>0</v>
      </c>
      <c r="P381" t="str">
        <f t="shared" si="49"/>
        <v>Insufficient Data</v>
      </c>
      <c r="Q381" t="str">
        <f t="shared" si="50"/>
        <v>Missing Information</v>
      </c>
      <c r="R381" t="str">
        <f>IF(PC_NikeSales[[#This Row],[Rev_Verify]]="Valid Revenue","Include","Exclude")</f>
        <v>Exclude</v>
      </c>
      <c r="S381" s="1">
        <v>45391</v>
      </c>
      <c r="T381" s="5">
        <f t="shared" si="51"/>
        <v>45391</v>
      </c>
      <c r="U381" s="1" t="str">
        <f t="shared" si="52"/>
        <v>Yes</v>
      </c>
      <c r="V381" t="s">
        <v>17</v>
      </c>
      <c r="W381" t="s">
        <v>25</v>
      </c>
      <c r="X381" t="str">
        <f t="shared" si="53"/>
        <v>Mumbai</v>
      </c>
      <c r="Y381">
        <v>3289.77</v>
      </c>
      <c r="Z381" t="str">
        <f>IF(PC_NikeSales[[#This Row],[Profit]]&lt;0,"Loss Making Sales",IF(PC_NikeSales[[#This Row],[Profit]]=0,"No Recorded Profit",IF($Y379&gt;$P379,"Invalid Profit", "Valid Profit")))</f>
        <v>Valid Profit</v>
      </c>
      <c r="AA381" t="str">
        <f>IF(PC_NikeSales[[#This Row],[Profit_Status]]="Valid Profit","Include","Exclude")</f>
        <v>Include</v>
      </c>
    </row>
    <row r="382" spans="1:27">
      <c r="A382">
        <v>2380</v>
      </c>
      <c r="B382" t="s">
        <v>35</v>
      </c>
      <c r="C382" t="s">
        <v>20</v>
      </c>
      <c r="D382" t="s">
        <v>50</v>
      </c>
      <c r="E382" s="3" t="s">
        <v>16</v>
      </c>
      <c r="F382" t="str">
        <f t="shared" si="45"/>
        <v>Alphabet</v>
      </c>
      <c r="G382" t="str">
        <f t="shared" si="46"/>
        <v>M</v>
      </c>
      <c r="H382" t="str">
        <f t="shared" si="47"/>
        <v>Yes</v>
      </c>
      <c r="I382">
        <v>1</v>
      </c>
      <c r="J382" t="str">
        <f>_xlfn.IFS(Units_Sold&lt;0,"Check Return/Refund",Units_Sold=" ",Invalid,Units_Sold=0,"Available",Units_Sold&gt;0,"Sold")</f>
        <v>Sold</v>
      </c>
      <c r="K382">
        <v>7932.85</v>
      </c>
      <c r="M382" t="str">
        <f t="shared" si="48"/>
        <v>Invalid</v>
      </c>
      <c r="N382" t="str">
        <f>IF(PC_NikeSales[[#This Row],[Discount_Verification]]="Valid","Include","Exclude")</f>
        <v>Exclude</v>
      </c>
      <c r="O382">
        <v>0</v>
      </c>
      <c r="P382">
        <f t="shared" si="49"/>
        <v>7932.85</v>
      </c>
      <c r="Q382" t="str">
        <f t="shared" si="50"/>
        <v>Valid Revenue</v>
      </c>
      <c r="R382" t="str">
        <f>IF(PC_NikeSales[[#This Row],[Rev_Verify]]="Valid Revenue","Include","Exclude")</f>
        <v>Include</v>
      </c>
      <c r="S382" s="1">
        <v>45635</v>
      </c>
      <c r="T382" s="5">
        <f t="shared" si="51"/>
        <v>45635</v>
      </c>
      <c r="U382" s="1" t="str">
        <f t="shared" si="52"/>
        <v>Yes</v>
      </c>
      <c r="V382" t="s">
        <v>22</v>
      </c>
      <c r="W382" t="s">
        <v>33</v>
      </c>
      <c r="X382" t="str">
        <f t="shared" si="53"/>
        <v>Delhi</v>
      </c>
      <c r="Y382">
        <v>2707.27</v>
      </c>
      <c r="Z382" t="str">
        <f>IF(PC_NikeSales[[#This Row],[Profit]]&lt;0,"Loss Making Sales",IF(PC_NikeSales[[#This Row],[Profit]]=0,"No Recorded Profit",IF($Y380&gt;$P380,"Invalid Profit", "Valid Profit")))</f>
        <v>Valid Profit</v>
      </c>
      <c r="AA382" t="str">
        <f>IF(PC_NikeSales[[#This Row],[Profit_Status]]="Valid Profit","Include","Exclude")</f>
        <v>Include</v>
      </c>
    </row>
    <row r="383" spans="1:27">
      <c r="A383">
        <v>2381</v>
      </c>
      <c r="B383" t="s">
        <v>13</v>
      </c>
      <c r="C383" t="s">
        <v>26</v>
      </c>
      <c r="D383" t="s">
        <v>52</v>
      </c>
      <c r="E383" s="3" t="s">
        <v>16</v>
      </c>
      <c r="F383" t="str">
        <f t="shared" si="45"/>
        <v>Alphabet</v>
      </c>
      <c r="G383" t="str">
        <f t="shared" si="46"/>
        <v>M</v>
      </c>
      <c r="H383" t="str">
        <f t="shared" si="47"/>
        <v>Yes</v>
      </c>
      <c r="I383">
        <v>3</v>
      </c>
      <c r="J383" t="str">
        <f>_xlfn.IFS(Units_Sold&lt;0,"Check Return/Refund",Units_Sold=" ",Invalid,Units_Sold=0,"Available",Units_Sold&gt;0,"Sold")</f>
        <v>Sold</v>
      </c>
      <c r="K383">
        <v>4834.6499999999996</v>
      </c>
      <c r="L383">
        <v>1.02</v>
      </c>
      <c r="M383" t="str">
        <f t="shared" si="48"/>
        <v>Invalid</v>
      </c>
      <c r="N383" t="str">
        <f>IF(PC_NikeSales[[#This Row],[Discount_Verification]]="Valid","Include","Exclude")</f>
        <v>Exclude</v>
      </c>
      <c r="O383">
        <v>-290.08</v>
      </c>
      <c r="P383" t="str">
        <f t="shared" si="49"/>
        <v>Insufficient Data</v>
      </c>
      <c r="Q383" t="str">
        <f t="shared" si="50"/>
        <v>Missing Information</v>
      </c>
      <c r="R383" t="str">
        <f>IF(PC_NikeSales[[#This Row],[Rev_Verify]]="Valid Revenue","Include","Exclude")</f>
        <v>Exclude</v>
      </c>
      <c r="S383" s="1">
        <v>45577</v>
      </c>
      <c r="T383" s="5">
        <f t="shared" si="51"/>
        <v>45577</v>
      </c>
      <c r="U383" s="1" t="str">
        <f t="shared" si="52"/>
        <v>Yes</v>
      </c>
      <c r="V383" t="s">
        <v>22</v>
      </c>
      <c r="W383" t="s">
        <v>29</v>
      </c>
      <c r="X383" t="str">
        <f t="shared" si="53"/>
        <v>Pune</v>
      </c>
      <c r="Y383">
        <v>213.96</v>
      </c>
      <c r="Z383" t="str">
        <f>IF(PC_NikeSales[[#This Row],[Profit]]&lt;0,"Loss Making Sales",IF(PC_NikeSales[[#This Row],[Profit]]=0,"No Recorded Profit",IF($Y381&gt;$P381,"Invalid Profit", "Valid Profit")))</f>
        <v>Valid Profit</v>
      </c>
      <c r="AA383" t="str">
        <f>IF(PC_NikeSales[[#This Row],[Profit_Status]]="Valid Profit","Include","Exclude")</f>
        <v>Include</v>
      </c>
    </row>
    <row r="384" spans="1:27">
      <c r="A384">
        <v>2382</v>
      </c>
      <c r="B384" t="s">
        <v>35</v>
      </c>
      <c r="C384" t="s">
        <v>26</v>
      </c>
      <c r="D384" t="s">
        <v>39</v>
      </c>
      <c r="E384" s="3" t="s">
        <v>28</v>
      </c>
      <c r="F384" t="str">
        <f t="shared" si="45"/>
        <v>Alphabet</v>
      </c>
      <c r="G384" t="str">
        <f t="shared" si="46"/>
        <v>L</v>
      </c>
      <c r="H384" t="str">
        <f t="shared" si="47"/>
        <v>Yes</v>
      </c>
      <c r="I384">
        <v>4</v>
      </c>
      <c r="J384" t="str">
        <f>_xlfn.IFS(Units_Sold&lt;0,"Check Return/Refund",Units_Sold=" ",Invalid,Units_Sold=0,"Available",Units_Sold&gt;0,"Sold")</f>
        <v>Sold</v>
      </c>
      <c r="M384" t="str">
        <f t="shared" si="48"/>
        <v>Invalid</v>
      </c>
      <c r="N384" t="str">
        <f>IF(PC_NikeSales[[#This Row],[Discount_Verification]]="Valid","Include","Exclude")</f>
        <v>Exclude</v>
      </c>
      <c r="O384">
        <v>0</v>
      </c>
      <c r="P384" t="str">
        <f t="shared" si="49"/>
        <v>Insufficient Data</v>
      </c>
      <c r="Q384" t="str">
        <f t="shared" si="50"/>
        <v>Missing Information</v>
      </c>
      <c r="R384" t="str">
        <f>IF(PC_NikeSales[[#This Row],[Rev_Verify]]="Valid Revenue","Include","Exclude")</f>
        <v>Exclude</v>
      </c>
      <c r="S384" s="1">
        <v>45360</v>
      </c>
      <c r="T384" s="5">
        <f t="shared" si="51"/>
        <v>45360</v>
      </c>
      <c r="U384" s="1" t="str">
        <f t="shared" si="52"/>
        <v>Yes</v>
      </c>
      <c r="V384" t="s">
        <v>22</v>
      </c>
      <c r="W384" t="s">
        <v>25</v>
      </c>
      <c r="X384" t="str">
        <f t="shared" si="53"/>
        <v>Mumbai</v>
      </c>
      <c r="Y384">
        <v>787.42</v>
      </c>
      <c r="Z384" t="str">
        <f>IF(PC_NikeSales[[#This Row],[Profit]]&lt;0,"Loss Making Sales",IF(PC_NikeSales[[#This Row],[Profit]]=0,"No Recorded Profit",IF($Y382&gt;$P382,"Invalid Profit", "Valid Profit")))</f>
        <v>Valid Profit</v>
      </c>
      <c r="AA384" t="str">
        <f>IF(PC_NikeSales[[#This Row],[Profit_Status]]="Valid Profit","Include","Exclude")</f>
        <v>Include</v>
      </c>
    </row>
    <row r="385" spans="1:27">
      <c r="A385">
        <v>2004</v>
      </c>
      <c r="B385" t="s">
        <v>19</v>
      </c>
      <c r="C385" t="s">
        <v>41</v>
      </c>
      <c r="D385" t="s">
        <v>54</v>
      </c>
      <c r="F385" t="str">
        <f t="shared" si="45"/>
        <v>Missing</v>
      </c>
      <c r="G385" t="str">
        <f t="shared" si="46"/>
        <v>Unknown</v>
      </c>
      <c r="H385" t="str">
        <f t="shared" si="47"/>
        <v>No</v>
      </c>
      <c r="I385">
        <v>-1</v>
      </c>
      <c r="J385" t="str">
        <f>_xlfn.IFS(Units_Sold&lt;0,"Check Return/Refund",Units_Sold=" ",Invalid,Units_Sold=0,"Available",Units_Sold&gt;0,"Sold")</f>
        <v>Check Return/Refund</v>
      </c>
      <c r="K385">
        <v>3272.45</v>
      </c>
      <c r="M385" t="str">
        <f t="shared" si="48"/>
        <v>Invalid</v>
      </c>
      <c r="N385" t="str">
        <f>IF(PC_NikeSales[[#This Row],[Discount_Verification]]="Valid","Include","Exclude")</f>
        <v>Exclude</v>
      </c>
      <c r="O385">
        <v>0</v>
      </c>
      <c r="P385">
        <f t="shared" si="49"/>
        <v>-3272.45</v>
      </c>
      <c r="Q385" t="str">
        <f t="shared" si="50"/>
        <v>Negative Revenue</v>
      </c>
      <c r="R385" t="str">
        <f>IF(PC_NikeSales[[#This Row],[Rev_Verify]]="Valid Revenue","Include","Exclude")</f>
        <v>Exclude</v>
      </c>
      <c r="S385" s="1">
        <v>45716</v>
      </c>
      <c r="T385" s="5">
        <f t="shared" si="51"/>
        <v>45716</v>
      </c>
      <c r="U385" s="1" t="str">
        <f t="shared" si="52"/>
        <v>Yes</v>
      </c>
      <c r="V385" t="s">
        <v>17</v>
      </c>
      <c r="W385" t="s">
        <v>43</v>
      </c>
      <c r="X385" t="str">
        <f t="shared" si="53"/>
        <v>Kolkata</v>
      </c>
      <c r="Y385">
        <v>69.680000000000007</v>
      </c>
      <c r="Z385" t="str">
        <f>IF(PC_NikeSales[[#This Row],[Profit]]&lt;0,"Loss Making Sales",IF(PC_NikeSales[[#This Row],[Profit]]=0,"No Recorded Profit",IF(PC_NikeSales[[#This Row],[Profit]]&gt;PC_NikeSales[Rev_Recalc],"Invalid Profit", "Valid Profit")))</f>
        <v>Invalid Profit</v>
      </c>
      <c r="AA385" t="str">
        <f>IF(PC_NikeSales[[#This Row],[Profit_Status]]="Valid Profit","Include","Exclude")</f>
        <v>Exclude</v>
      </c>
    </row>
    <row r="386" spans="1:27">
      <c r="A386">
        <v>2384</v>
      </c>
      <c r="B386" t="s">
        <v>19</v>
      </c>
      <c r="C386" t="s">
        <v>14</v>
      </c>
      <c r="D386" t="s">
        <v>15</v>
      </c>
      <c r="F386" t="str">
        <f t="shared" ref="F386:F449" si="54">_xlfn.IFS(ISBLANK(Size),"Missing",ISNUMBER(Size),"Number",ISTEXT(Size),"Alphabet")</f>
        <v>Missing</v>
      </c>
      <c r="G386" t="str">
        <f t="shared" ref="G386:G449" si="55">IF(Size_Type ="Missing","Unknown",TRIM(Size))</f>
        <v>Unknown</v>
      </c>
      <c r="H386" t="str">
        <f t="shared" ref="H386:H449" si="56">IF(Size_Verification="Unknown","No","Yes")</f>
        <v>No</v>
      </c>
      <c r="I386">
        <v>3</v>
      </c>
      <c r="J386" t="str">
        <f>_xlfn.IFS(Units_Sold&lt;0,"Check Return/Refund",Units_Sold=" ",Invalid,Units_Sold=0,"Available",Units_Sold&gt;0,"Sold")</f>
        <v>Sold</v>
      </c>
      <c r="K386">
        <v>2070.9699999999998</v>
      </c>
      <c r="L386">
        <v>1.25</v>
      </c>
      <c r="M386" t="str">
        <f t="shared" ref="M386:M449" si="57">IF(OR(Discount_Applied="",Discount_Applied&gt;1,Discount_Applied&lt;0),"Invalid","Valid")</f>
        <v>Invalid</v>
      </c>
      <c r="N386" t="str">
        <f>IF(PC_NikeSales[[#This Row],[Discount_Verification]]="Valid","Include","Exclude")</f>
        <v>Exclude</v>
      </c>
      <c r="O386">
        <v>-1553.23</v>
      </c>
      <c r="P386" t="str">
        <f t="shared" ref="P386:P449" si="58">IF(AND(Units_Sold&lt;&gt;"",MRP&lt;&gt;"",Discount_Applied&lt;1),Units_Sold*MRP*(1-Discount_Applied),"Insufficient Data")</f>
        <v>Insufficient Data</v>
      </c>
      <c r="Q386" t="str">
        <f t="shared" ref="Q386:Q449" si="59">_xlfn.IFS(Rev_Recalc="Insufficient Data","Missing Information",Rev_Recalc&lt;0,"Negative Revenue",Rev_Recalc=0,"No Recorded Revenue",Rev_Recalc&gt;0,"Valid Revenue")</f>
        <v>Missing Information</v>
      </c>
      <c r="R386" t="str">
        <f>IF(PC_NikeSales[[#This Row],[Rev_Verify]]="Valid Revenue","Include","Exclude")</f>
        <v>Exclude</v>
      </c>
      <c r="S386" s="1">
        <v>45540</v>
      </c>
      <c r="T386" s="5">
        <f t="shared" ref="T386:T449" si="60">IF(ISBLANK(Order_Date),"Missing Date",Order_Date)</f>
        <v>45540</v>
      </c>
      <c r="U386" s="1" t="str">
        <f t="shared" ref="U386:U449" si="61">IF(ISBLANK(Order_Date),"No","Yes")</f>
        <v>Yes</v>
      </c>
      <c r="V386" t="s">
        <v>17</v>
      </c>
      <c r="W386" t="s">
        <v>33</v>
      </c>
      <c r="X386" t="str">
        <f t="shared" ref="X386:X449" si="62">PROPER(Region)</f>
        <v>Delhi</v>
      </c>
      <c r="Y386">
        <v>42.89</v>
      </c>
      <c r="Z386" t="str">
        <f>IF(PC_NikeSales[[#This Row],[Profit]]&lt;0,"Loss Making Sales",IF(PC_NikeSales[[#This Row],[Profit]]=0,"No Recorded Profit",IF($Y384&gt;$P384,"Invalid Profit", "Valid Profit")))</f>
        <v>Valid Profit</v>
      </c>
      <c r="AA386" t="str">
        <f>IF(PC_NikeSales[[#This Row],[Profit_Status]]="Valid Profit","Include","Exclude")</f>
        <v>Include</v>
      </c>
    </row>
    <row r="387" spans="1:27">
      <c r="A387">
        <v>2385</v>
      </c>
      <c r="B387" t="s">
        <v>35</v>
      </c>
      <c r="C387" t="s">
        <v>14</v>
      </c>
      <c r="D387" t="s">
        <v>44</v>
      </c>
      <c r="F387" t="str">
        <f t="shared" si="54"/>
        <v>Missing</v>
      </c>
      <c r="G387" t="str">
        <f t="shared" si="55"/>
        <v>Unknown</v>
      </c>
      <c r="H387" t="str">
        <f t="shared" si="56"/>
        <v>No</v>
      </c>
      <c r="J387" t="str">
        <f>_xlfn.IFS(Units_Sold&lt;0,"Check Return/Refund",Units_Sold=" ",Invalid,Units_Sold=0,"Available",Units_Sold&gt;0,"Sold")</f>
        <v>Available</v>
      </c>
      <c r="M387" t="str">
        <f t="shared" si="57"/>
        <v>Invalid</v>
      </c>
      <c r="N387" t="str">
        <f>IF(PC_NikeSales[[#This Row],[Discount_Verification]]="Valid","Include","Exclude")</f>
        <v>Exclude</v>
      </c>
      <c r="O387">
        <v>0</v>
      </c>
      <c r="P387" t="str">
        <f t="shared" si="58"/>
        <v>Insufficient Data</v>
      </c>
      <c r="Q387" t="str">
        <f t="shared" si="59"/>
        <v>Missing Information</v>
      </c>
      <c r="R387" t="str">
        <f>IF(PC_NikeSales[[#This Row],[Rev_Verify]]="Valid Revenue","Include","Exclude")</f>
        <v>Exclude</v>
      </c>
      <c r="S387" s="1">
        <v>45568</v>
      </c>
      <c r="T387" s="5">
        <f t="shared" si="60"/>
        <v>45568</v>
      </c>
      <c r="U387" s="1" t="str">
        <f t="shared" si="61"/>
        <v>Yes</v>
      </c>
      <c r="V387" t="s">
        <v>22</v>
      </c>
      <c r="W387" t="s">
        <v>33</v>
      </c>
      <c r="X387" t="str">
        <f t="shared" si="62"/>
        <v>Delhi</v>
      </c>
      <c r="Y387">
        <v>1443.09</v>
      </c>
      <c r="Z387" t="str">
        <f>IF(PC_NikeSales[[#This Row],[Profit]]&lt;0,"Loss Making Sales",IF(PC_NikeSales[[#This Row],[Profit]]=0,"No Recorded Profit",IF($Y385&gt;$P385,"Invalid Profit", "Valid Profit")))</f>
        <v>Invalid Profit</v>
      </c>
      <c r="AA387" t="str">
        <f>IF(PC_NikeSales[[#This Row],[Profit_Status]]="Valid Profit","Include","Exclude")</f>
        <v>Exclude</v>
      </c>
    </row>
    <row r="388" spans="1:27">
      <c r="A388">
        <v>2386</v>
      </c>
      <c r="B388" t="s">
        <v>35</v>
      </c>
      <c r="C388" t="s">
        <v>41</v>
      </c>
      <c r="D388" t="s">
        <v>47</v>
      </c>
      <c r="E388" s="3" t="s">
        <v>16</v>
      </c>
      <c r="F388" t="str">
        <f t="shared" si="54"/>
        <v>Alphabet</v>
      </c>
      <c r="G388" t="str">
        <f t="shared" si="55"/>
        <v>M</v>
      </c>
      <c r="H388" t="str">
        <f t="shared" si="56"/>
        <v>Yes</v>
      </c>
      <c r="J388" t="str">
        <f>_xlfn.IFS(Units_Sold&lt;0,"Check Return/Refund",Units_Sold=" ",Invalid,Units_Sold=0,"Available",Units_Sold&gt;0,"Sold")</f>
        <v>Available</v>
      </c>
      <c r="K388">
        <v>2271.77</v>
      </c>
      <c r="M388" t="str">
        <f t="shared" si="57"/>
        <v>Invalid</v>
      </c>
      <c r="N388" t="str">
        <f>IF(PC_NikeSales[[#This Row],[Discount_Verification]]="Valid","Include","Exclude")</f>
        <v>Exclude</v>
      </c>
      <c r="O388">
        <v>0</v>
      </c>
      <c r="P388" t="str">
        <f t="shared" si="58"/>
        <v>Insufficient Data</v>
      </c>
      <c r="Q388" t="str">
        <f t="shared" si="59"/>
        <v>Missing Information</v>
      </c>
      <c r="R388" t="str">
        <f>IF(PC_NikeSales[[#This Row],[Rev_Verify]]="Valid Revenue","Include","Exclude")</f>
        <v>Exclude</v>
      </c>
      <c r="S388" s="1">
        <v>45851</v>
      </c>
      <c r="T388" s="5">
        <f t="shared" si="60"/>
        <v>45851</v>
      </c>
      <c r="U388" s="1" t="str">
        <f t="shared" si="61"/>
        <v>Yes</v>
      </c>
      <c r="V388" t="s">
        <v>17</v>
      </c>
      <c r="W388" t="s">
        <v>29</v>
      </c>
      <c r="X388" t="str">
        <f t="shared" si="62"/>
        <v>Pune</v>
      </c>
      <c r="Y388">
        <v>2029.55</v>
      </c>
      <c r="Z388" t="str">
        <f>IF(PC_NikeSales[[#This Row],[Profit]]&lt;0,"Loss Making Sales",IF(PC_NikeSales[[#This Row],[Profit]]=0,"No Recorded Profit",IF($Y386&gt;$P386,"Invalid Profit", "Valid Profit")))</f>
        <v>Valid Profit</v>
      </c>
      <c r="AA388" t="str">
        <f>IF(PC_NikeSales[[#This Row],[Profit_Status]]="Valid Profit","Include","Exclude")</f>
        <v>Include</v>
      </c>
    </row>
    <row r="389" spans="1:27">
      <c r="A389">
        <v>2387</v>
      </c>
      <c r="B389" t="s">
        <v>19</v>
      </c>
      <c r="C389" t="s">
        <v>41</v>
      </c>
      <c r="D389" t="s">
        <v>47</v>
      </c>
      <c r="F389" t="str">
        <f t="shared" si="54"/>
        <v>Missing</v>
      </c>
      <c r="G389" t="str">
        <f t="shared" si="55"/>
        <v>Unknown</v>
      </c>
      <c r="H389" t="str">
        <f t="shared" si="56"/>
        <v>No</v>
      </c>
      <c r="I389">
        <v>3</v>
      </c>
      <c r="J389" t="str">
        <f>_xlfn.IFS(Units_Sold&lt;0,"Check Return/Refund",Units_Sold=" ",Invalid,Units_Sold=0,"Available",Units_Sold&gt;0,"Sold")</f>
        <v>Sold</v>
      </c>
      <c r="M389" t="str">
        <f t="shared" si="57"/>
        <v>Invalid</v>
      </c>
      <c r="N389" t="str">
        <f>IF(PC_NikeSales[[#This Row],[Discount_Verification]]="Valid","Include","Exclude")</f>
        <v>Exclude</v>
      </c>
      <c r="O389">
        <v>0</v>
      </c>
      <c r="P389" t="str">
        <f t="shared" si="58"/>
        <v>Insufficient Data</v>
      </c>
      <c r="Q389" t="str">
        <f t="shared" si="59"/>
        <v>Missing Information</v>
      </c>
      <c r="R389" t="str">
        <f>IF(PC_NikeSales[[#This Row],[Rev_Verify]]="Valid Revenue","Include","Exclude")</f>
        <v>Exclude</v>
      </c>
      <c r="S389" s="1">
        <v>45556</v>
      </c>
      <c r="T389" s="5">
        <f t="shared" si="60"/>
        <v>45556</v>
      </c>
      <c r="U389" s="1" t="str">
        <f t="shared" si="61"/>
        <v>Yes</v>
      </c>
      <c r="V389" t="s">
        <v>17</v>
      </c>
      <c r="W389" t="s">
        <v>29</v>
      </c>
      <c r="X389" t="str">
        <f t="shared" si="62"/>
        <v>Pune</v>
      </c>
      <c r="Y389">
        <v>1042.0899999999999</v>
      </c>
      <c r="Z389" t="str">
        <f>IF(PC_NikeSales[[#This Row],[Profit]]&lt;0,"Loss Making Sales",IF(PC_NikeSales[[#This Row],[Profit]]=0,"No Recorded Profit",IF($Y387&gt;$P387,"Invalid Profit", "Valid Profit")))</f>
        <v>Valid Profit</v>
      </c>
      <c r="AA389" t="str">
        <f>IF(PC_NikeSales[[#This Row],[Profit_Status]]="Valid Profit","Include","Exclude")</f>
        <v>Include</v>
      </c>
    </row>
    <row r="390" spans="1:27">
      <c r="A390">
        <v>2388</v>
      </c>
      <c r="B390" t="s">
        <v>13</v>
      </c>
      <c r="C390" t="s">
        <v>30</v>
      </c>
      <c r="D390" t="s">
        <v>45</v>
      </c>
      <c r="E390" s="3" t="s">
        <v>28</v>
      </c>
      <c r="F390" t="str">
        <f t="shared" si="54"/>
        <v>Alphabet</v>
      </c>
      <c r="G390" t="str">
        <f t="shared" si="55"/>
        <v>L</v>
      </c>
      <c r="H390" t="str">
        <f t="shared" si="56"/>
        <v>Yes</v>
      </c>
      <c r="I390">
        <v>1</v>
      </c>
      <c r="J390" t="str">
        <f>_xlfn.IFS(Units_Sold&lt;0,"Check Return/Refund",Units_Sold=" ",Invalid,Units_Sold=0,"Available",Units_Sold&gt;0,"Sold")</f>
        <v>Sold</v>
      </c>
      <c r="K390">
        <v>5321.46</v>
      </c>
      <c r="M390" t="str">
        <f t="shared" si="57"/>
        <v>Invalid</v>
      </c>
      <c r="N390" t="str">
        <f>IF(PC_NikeSales[[#This Row],[Discount_Verification]]="Valid","Include","Exclude")</f>
        <v>Exclude</v>
      </c>
      <c r="O390">
        <v>0</v>
      </c>
      <c r="P390">
        <f t="shared" si="58"/>
        <v>5321.46</v>
      </c>
      <c r="Q390" t="str">
        <f t="shared" si="59"/>
        <v>Valid Revenue</v>
      </c>
      <c r="R390" t="str">
        <f>IF(PC_NikeSales[[#This Row],[Rev_Verify]]="Valid Revenue","Include","Exclude")</f>
        <v>Include</v>
      </c>
      <c r="S390" s="1">
        <v>45537</v>
      </c>
      <c r="T390" s="5">
        <f t="shared" si="60"/>
        <v>45537</v>
      </c>
      <c r="U390" s="1" t="str">
        <f t="shared" si="61"/>
        <v>Yes</v>
      </c>
      <c r="V390" t="s">
        <v>22</v>
      </c>
      <c r="W390" t="s">
        <v>36</v>
      </c>
      <c r="X390" t="str">
        <f t="shared" si="62"/>
        <v>Bangalore</v>
      </c>
      <c r="Y390">
        <v>2587.2600000000002</v>
      </c>
      <c r="Z390" t="str">
        <f>IF(PC_NikeSales[[#This Row],[Profit]]&lt;0,"Loss Making Sales",IF(PC_NikeSales[[#This Row],[Profit]]=0,"No Recorded Profit",IF($Y388&gt;$P388,"Invalid Profit", "Valid Profit")))</f>
        <v>Valid Profit</v>
      </c>
      <c r="AA390" t="str">
        <f>IF(PC_NikeSales[[#This Row],[Profit_Status]]="Valid Profit","Include","Exclude")</f>
        <v>Include</v>
      </c>
    </row>
    <row r="391" spans="1:27">
      <c r="A391">
        <v>2389</v>
      </c>
      <c r="B391" t="s">
        <v>19</v>
      </c>
      <c r="C391" t="s">
        <v>41</v>
      </c>
      <c r="D391" t="s">
        <v>47</v>
      </c>
      <c r="E391" s="3" t="s">
        <v>32</v>
      </c>
      <c r="F391" t="str">
        <f t="shared" si="54"/>
        <v>Alphabet</v>
      </c>
      <c r="G391" t="str">
        <f t="shared" si="55"/>
        <v>XL</v>
      </c>
      <c r="H391" t="str">
        <f t="shared" si="56"/>
        <v>Yes</v>
      </c>
      <c r="I391">
        <v>0</v>
      </c>
      <c r="J391" t="str">
        <f>_xlfn.IFS(Units_Sold&lt;0,"Check Return/Refund",Units_Sold=" ",Invalid,Units_Sold=0,"Available",Units_Sold&gt;0,"Sold")</f>
        <v>Available</v>
      </c>
      <c r="K391">
        <v>7901.16</v>
      </c>
      <c r="L391">
        <v>0.77</v>
      </c>
      <c r="M391" t="str">
        <f t="shared" si="57"/>
        <v>Valid</v>
      </c>
      <c r="N391" t="str">
        <f>IF(PC_NikeSales[[#This Row],[Discount_Verification]]="Valid","Include","Exclude")</f>
        <v>Include</v>
      </c>
      <c r="O391">
        <v>0</v>
      </c>
      <c r="P391">
        <f t="shared" si="58"/>
        <v>0</v>
      </c>
      <c r="Q391" t="str">
        <f t="shared" si="59"/>
        <v>No Recorded Revenue</v>
      </c>
      <c r="R391" t="str">
        <f>IF(PC_NikeSales[[#This Row],[Rev_Verify]]="Valid Revenue","Include","Exclude")</f>
        <v>Exclude</v>
      </c>
      <c r="S391" s="1">
        <v>45573</v>
      </c>
      <c r="T391" s="5">
        <f t="shared" si="60"/>
        <v>45573</v>
      </c>
      <c r="U391" s="1" t="str">
        <f t="shared" si="61"/>
        <v>Yes</v>
      </c>
      <c r="V391" t="s">
        <v>17</v>
      </c>
      <c r="W391" t="s">
        <v>33</v>
      </c>
      <c r="X391" t="str">
        <f t="shared" si="62"/>
        <v>Delhi</v>
      </c>
      <c r="Y391">
        <v>-406.39</v>
      </c>
      <c r="Z391" t="str">
        <f>IF(PC_NikeSales[[#This Row],[Profit]]&lt;0,"Loss Making Sales",IF(PC_NikeSales[[#This Row],[Profit]]=0,"No Recorded Profit",IF(PC_NikeSales[[#This Row],[Profit]]&gt;PC_NikeSales[Rev_Recalc],"Invalid Profit", "Valid Profit")))</f>
        <v>Loss Making Sales</v>
      </c>
      <c r="AA391" t="str">
        <f>IF(PC_NikeSales[[#This Row],[Profit_Status]]="Valid Profit","Include","Exclude")</f>
        <v>Exclude</v>
      </c>
    </row>
    <row r="392" spans="1:27">
      <c r="A392">
        <v>2390</v>
      </c>
      <c r="B392" t="s">
        <v>13</v>
      </c>
      <c r="C392" t="s">
        <v>26</v>
      </c>
      <c r="D392" t="s">
        <v>39</v>
      </c>
      <c r="E392" s="3" t="s">
        <v>32</v>
      </c>
      <c r="F392" t="str">
        <f t="shared" si="54"/>
        <v>Alphabet</v>
      </c>
      <c r="G392" t="str">
        <f t="shared" si="55"/>
        <v>XL</v>
      </c>
      <c r="H392" t="str">
        <f t="shared" si="56"/>
        <v>Yes</v>
      </c>
      <c r="I392">
        <v>-1</v>
      </c>
      <c r="J392" t="str">
        <f>_xlfn.IFS(Units_Sold&lt;0,"Check Return/Refund",Units_Sold=" ",Invalid,Units_Sold=0,"Available",Units_Sold&gt;0,"Sold")</f>
        <v>Check Return/Refund</v>
      </c>
      <c r="M392" t="str">
        <f t="shared" si="57"/>
        <v>Invalid</v>
      </c>
      <c r="N392" t="str">
        <f>IF(PC_NikeSales[[#This Row],[Discount_Verification]]="Valid","Include","Exclude")</f>
        <v>Exclude</v>
      </c>
      <c r="O392">
        <v>0</v>
      </c>
      <c r="P392" t="str">
        <f t="shared" si="58"/>
        <v>Insufficient Data</v>
      </c>
      <c r="Q392" t="str">
        <f t="shared" si="59"/>
        <v>Missing Information</v>
      </c>
      <c r="R392" t="str">
        <f>IF(PC_NikeSales[[#This Row],[Rev_Verify]]="Valid Revenue","Include","Exclude")</f>
        <v>Exclude</v>
      </c>
      <c r="S392" s="1">
        <v>45801</v>
      </c>
      <c r="T392" s="5">
        <f t="shared" si="60"/>
        <v>45801</v>
      </c>
      <c r="U392" s="1" t="str">
        <f t="shared" si="61"/>
        <v>Yes</v>
      </c>
      <c r="V392" t="s">
        <v>17</v>
      </c>
      <c r="W392" t="s">
        <v>33</v>
      </c>
      <c r="X392" t="str">
        <f t="shared" si="62"/>
        <v>Delhi</v>
      </c>
      <c r="Y392">
        <v>496.54</v>
      </c>
      <c r="Z392" t="str">
        <f>IF(PC_NikeSales[[#This Row],[Profit]]&lt;0,"Loss Making Sales",IF(PC_NikeSales[[#This Row],[Profit]]=0,"No Recorded Profit",IF($Y390&gt;$P390,"Invalid Profit", "Valid Profit")))</f>
        <v>Valid Profit</v>
      </c>
      <c r="AA392" t="str">
        <f>IF(PC_NikeSales[[#This Row],[Profit_Status]]="Valid Profit","Include","Exclude")</f>
        <v>Include</v>
      </c>
    </row>
    <row r="393" spans="1:27">
      <c r="A393">
        <v>2002</v>
      </c>
      <c r="B393" t="s">
        <v>19</v>
      </c>
      <c r="C393" t="s">
        <v>14</v>
      </c>
      <c r="D393" t="s">
        <v>49</v>
      </c>
      <c r="E393" s="3" t="s">
        <v>32</v>
      </c>
      <c r="F393" t="str">
        <f t="shared" si="54"/>
        <v>Alphabet</v>
      </c>
      <c r="G393" t="str">
        <f t="shared" si="55"/>
        <v>XL</v>
      </c>
      <c r="H393" t="str">
        <f t="shared" si="56"/>
        <v>Yes</v>
      </c>
      <c r="I393">
        <v>4</v>
      </c>
      <c r="J393" t="str">
        <f>_xlfn.IFS(Units_Sold&lt;0,"Check Return/Refund",Units_Sold=" ",Invalid,Units_Sold=0,"Available",Units_Sold&gt;0,"Sold")</f>
        <v>Sold</v>
      </c>
      <c r="K393">
        <v>6820.42</v>
      </c>
      <c r="M393" t="str">
        <f t="shared" si="57"/>
        <v>Invalid</v>
      </c>
      <c r="N393" t="str">
        <f>IF(PC_NikeSales[[#This Row],[Discount_Verification]]="Valid","Include","Exclude")</f>
        <v>Exclude</v>
      </c>
      <c r="O393">
        <v>0</v>
      </c>
      <c r="P393">
        <f t="shared" si="58"/>
        <v>27281.68</v>
      </c>
      <c r="Q393" t="str">
        <f t="shared" si="59"/>
        <v>Valid Revenue</v>
      </c>
      <c r="R393" t="str">
        <f>IF(PC_NikeSales[[#This Row],[Rev_Verify]]="Valid Revenue","Include","Exclude")</f>
        <v>Include</v>
      </c>
      <c r="S393" s="1">
        <v>45568</v>
      </c>
      <c r="T393" s="5">
        <f t="shared" si="60"/>
        <v>45568</v>
      </c>
      <c r="U393" s="1" t="str">
        <f t="shared" si="61"/>
        <v>Yes</v>
      </c>
      <c r="V393" t="s">
        <v>22</v>
      </c>
      <c r="W393" t="s">
        <v>43</v>
      </c>
      <c r="X393" t="str">
        <f t="shared" si="62"/>
        <v>Kolkata</v>
      </c>
      <c r="Y393">
        <v>3842.85</v>
      </c>
      <c r="Z393" t="str">
        <f>IF(PC_NikeSales[[#This Row],[Profit]]&lt;0,"Loss Making Sales",IF(PC_NikeSales[[#This Row],[Profit]]=0,"No Recorded Profit",IF($Y391&gt;$P391,"Invalid Profit", "Valid Profit")))</f>
        <v>Valid Profit</v>
      </c>
      <c r="AA393" t="str">
        <f>IF(PC_NikeSales[[#This Row],[Profit_Status]]="Valid Profit","Include","Exclude")</f>
        <v>Include</v>
      </c>
    </row>
    <row r="394" spans="1:27">
      <c r="A394">
        <v>2392</v>
      </c>
      <c r="B394" t="s">
        <v>13</v>
      </c>
      <c r="C394" t="s">
        <v>41</v>
      </c>
      <c r="D394" t="s">
        <v>48</v>
      </c>
      <c r="E394" s="3" t="s">
        <v>32</v>
      </c>
      <c r="F394" t="str">
        <f t="shared" si="54"/>
        <v>Alphabet</v>
      </c>
      <c r="G394" t="str">
        <f t="shared" si="55"/>
        <v>XL</v>
      </c>
      <c r="H394" t="str">
        <f t="shared" si="56"/>
        <v>Yes</v>
      </c>
      <c r="J394" t="str">
        <f>_xlfn.IFS(Units_Sold&lt;0,"Check Return/Refund",Units_Sold=" ",Invalid,Units_Sold=0,"Available",Units_Sold&gt;0,"Sold")</f>
        <v>Available</v>
      </c>
      <c r="K394">
        <v>8631.0300000000007</v>
      </c>
      <c r="M394" t="str">
        <f t="shared" si="57"/>
        <v>Invalid</v>
      </c>
      <c r="N394" t="str">
        <f>IF(PC_NikeSales[[#This Row],[Discount_Verification]]="Valid","Include","Exclude")</f>
        <v>Exclude</v>
      </c>
      <c r="O394">
        <v>0</v>
      </c>
      <c r="P394" t="str">
        <f t="shared" si="58"/>
        <v>Insufficient Data</v>
      </c>
      <c r="Q394" t="str">
        <f t="shared" si="59"/>
        <v>Missing Information</v>
      </c>
      <c r="R394" t="str">
        <f>IF(PC_NikeSales[[#This Row],[Rev_Verify]]="Valid Revenue","Include","Exclude")</f>
        <v>Exclude</v>
      </c>
      <c r="S394" s="1"/>
      <c r="T394" s="5" t="str">
        <f t="shared" si="60"/>
        <v>Missing Date</v>
      </c>
      <c r="U394" s="1" t="str">
        <f t="shared" si="61"/>
        <v>No</v>
      </c>
      <c r="V394" t="s">
        <v>22</v>
      </c>
      <c r="W394" t="s">
        <v>18</v>
      </c>
      <c r="X394" t="str">
        <f t="shared" si="62"/>
        <v>Bengaluru</v>
      </c>
      <c r="Y394">
        <v>1356.18</v>
      </c>
      <c r="Z394" t="str">
        <f>IF(PC_NikeSales[[#This Row],[Profit]]&lt;0,"Loss Making Sales",IF(PC_NikeSales[[#This Row],[Profit]]=0,"No Recorded Profit",IF($Y392&gt;$P392,"Invalid Profit", "Valid Profit")))</f>
        <v>Valid Profit</v>
      </c>
      <c r="AA394" t="str">
        <f>IF(PC_NikeSales[[#This Row],[Profit_Status]]="Valid Profit","Include","Exclude")</f>
        <v>Include</v>
      </c>
    </row>
    <row r="395" spans="1:27">
      <c r="A395">
        <v>2050</v>
      </c>
      <c r="B395" t="s">
        <v>13</v>
      </c>
      <c r="C395" t="s">
        <v>14</v>
      </c>
      <c r="D395" t="s">
        <v>49</v>
      </c>
      <c r="E395" s="3" t="s">
        <v>28</v>
      </c>
      <c r="F395" t="str">
        <f t="shared" si="54"/>
        <v>Alphabet</v>
      </c>
      <c r="G395" t="str">
        <f t="shared" si="55"/>
        <v>L</v>
      </c>
      <c r="H395" t="str">
        <f t="shared" si="56"/>
        <v>Yes</v>
      </c>
      <c r="J395" t="str">
        <f>_xlfn.IFS(Units_Sold&lt;0,"Check Return/Refund",Units_Sold=" ",Invalid,Units_Sold=0,"Available",Units_Sold&gt;0,"Sold")</f>
        <v>Available</v>
      </c>
      <c r="L395">
        <v>1.19</v>
      </c>
      <c r="M395" t="str">
        <f t="shared" si="57"/>
        <v>Invalid</v>
      </c>
      <c r="N395" t="str">
        <f>IF(PC_NikeSales[[#This Row],[Discount_Verification]]="Valid","Include","Exclude")</f>
        <v>Exclude</v>
      </c>
      <c r="O395">
        <v>0</v>
      </c>
      <c r="P395" t="str">
        <f t="shared" si="58"/>
        <v>Insufficient Data</v>
      </c>
      <c r="Q395" t="str">
        <f t="shared" si="59"/>
        <v>Missing Information</v>
      </c>
      <c r="R395" t="str">
        <f>IF(PC_NikeSales[[#This Row],[Rev_Verify]]="Valid Revenue","Include","Exclude")</f>
        <v>Exclude</v>
      </c>
      <c r="S395" s="1"/>
      <c r="T395" s="5" t="str">
        <f t="shared" si="60"/>
        <v>Missing Date</v>
      </c>
      <c r="U395" s="1" t="str">
        <f t="shared" si="61"/>
        <v>No</v>
      </c>
      <c r="V395" t="s">
        <v>22</v>
      </c>
      <c r="W395" t="s">
        <v>37</v>
      </c>
      <c r="X395" t="str">
        <f t="shared" si="62"/>
        <v>Hyderabad</v>
      </c>
      <c r="Y395">
        <v>4.76</v>
      </c>
      <c r="Z395" t="str">
        <f>IF(PC_NikeSales[[#This Row],[Profit]]&lt;0,"Loss Making Sales",IF(PC_NikeSales[[#This Row],[Profit]]=0,"No Recorded Profit",IF($Y393&gt;$P393,"Invalid Profit", "Valid Profit")))</f>
        <v>Valid Profit</v>
      </c>
      <c r="AA395" t="str">
        <f>IF(PC_NikeSales[[#This Row],[Profit_Status]]="Valid Profit","Include","Exclude")</f>
        <v>Include</v>
      </c>
    </row>
    <row r="396" spans="1:27">
      <c r="A396">
        <v>2394</v>
      </c>
      <c r="B396" t="s">
        <v>13</v>
      </c>
      <c r="C396" t="s">
        <v>26</v>
      </c>
      <c r="D396" t="s">
        <v>53</v>
      </c>
      <c r="E396" s="3" t="s">
        <v>32</v>
      </c>
      <c r="F396" t="str">
        <f t="shared" si="54"/>
        <v>Alphabet</v>
      </c>
      <c r="G396" t="str">
        <f t="shared" si="55"/>
        <v>XL</v>
      </c>
      <c r="H396" t="str">
        <f t="shared" si="56"/>
        <v>Yes</v>
      </c>
      <c r="J396" t="str">
        <f>_xlfn.IFS(Units_Sold&lt;0,"Check Return/Refund",Units_Sold=" ",Invalid,Units_Sold=0,"Available",Units_Sold&gt;0,"Sold")</f>
        <v>Available</v>
      </c>
      <c r="L396">
        <v>0.2</v>
      </c>
      <c r="M396" t="str">
        <f t="shared" si="57"/>
        <v>Valid</v>
      </c>
      <c r="N396" t="str">
        <f>IF(PC_NikeSales[[#This Row],[Discount_Verification]]="Valid","Include","Exclude")</f>
        <v>Include</v>
      </c>
      <c r="O396">
        <v>0</v>
      </c>
      <c r="P396" t="str">
        <f t="shared" si="58"/>
        <v>Insufficient Data</v>
      </c>
      <c r="Q396" t="str">
        <f t="shared" si="59"/>
        <v>Missing Information</v>
      </c>
      <c r="R396" t="str">
        <f>IF(PC_NikeSales[[#This Row],[Rev_Verify]]="Valid Revenue","Include","Exclude")</f>
        <v>Exclude</v>
      </c>
      <c r="S396" s="1">
        <v>45156</v>
      </c>
      <c r="T396" s="5">
        <f t="shared" si="60"/>
        <v>45156</v>
      </c>
      <c r="U396" s="1" t="str">
        <f t="shared" si="61"/>
        <v>Yes</v>
      </c>
      <c r="V396" t="s">
        <v>17</v>
      </c>
      <c r="W396" t="s">
        <v>33</v>
      </c>
      <c r="X396" t="str">
        <f t="shared" si="62"/>
        <v>Delhi</v>
      </c>
      <c r="Y396">
        <v>-133.03</v>
      </c>
      <c r="Z396" t="str">
        <f>IF(PC_NikeSales[[#This Row],[Profit]]&lt;0,"Loss Making Sales",IF(PC_NikeSales[[#This Row],[Profit]]=0,"No Recorded Profit",IF(PC_NikeSales[[#This Row],[Profit]]&gt;PC_NikeSales[Rev_Recalc],"Invalid Profit", "Valid Profit")))</f>
        <v>Loss Making Sales</v>
      </c>
      <c r="AA396" t="str">
        <f>IF(PC_NikeSales[[#This Row],[Profit_Status]]="Valid Profit","Include","Exclude")</f>
        <v>Exclude</v>
      </c>
    </row>
    <row r="397" spans="1:27">
      <c r="A397">
        <v>2395</v>
      </c>
      <c r="B397" t="s">
        <v>13</v>
      </c>
      <c r="C397" t="s">
        <v>20</v>
      </c>
      <c r="D397" t="s">
        <v>24</v>
      </c>
      <c r="E397" s="3" t="s">
        <v>32</v>
      </c>
      <c r="F397" t="str">
        <f t="shared" si="54"/>
        <v>Alphabet</v>
      </c>
      <c r="G397" t="str">
        <f t="shared" si="55"/>
        <v>XL</v>
      </c>
      <c r="H397" t="str">
        <f t="shared" si="56"/>
        <v>Yes</v>
      </c>
      <c r="I397">
        <v>1</v>
      </c>
      <c r="J397" t="str">
        <f>_xlfn.IFS(Units_Sold&lt;0,"Check Return/Refund",Units_Sold=" ",Invalid,Units_Sold=0,"Available",Units_Sold&gt;0,"Sold")</f>
        <v>Sold</v>
      </c>
      <c r="M397" t="str">
        <f t="shared" si="57"/>
        <v>Invalid</v>
      </c>
      <c r="N397" t="str">
        <f>IF(PC_NikeSales[[#This Row],[Discount_Verification]]="Valid","Include","Exclude")</f>
        <v>Exclude</v>
      </c>
      <c r="O397">
        <v>0</v>
      </c>
      <c r="P397" t="str">
        <f t="shared" si="58"/>
        <v>Insufficient Data</v>
      </c>
      <c r="Q397" t="str">
        <f t="shared" si="59"/>
        <v>Missing Information</v>
      </c>
      <c r="R397" t="str">
        <f>IF(PC_NikeSales[[#This Row],[Rev_Verify]]="Valid Revenue","Include","Exclude")</f>
        <v>Exclude</v>
      </c>
      <c r="S397" s="1">
        <v>45846</v>
      </c>
      <c r="T397" s="5">
        <f t="shared" si="60"/>
        <v>45846</v>
      </c>
      <c r="U397" s="1" t="str">
        <f t="shared" si="61"/>
        <v>Yes</v>
      </c>
      <c r="V397" t="s">
        <v>17</v>
      </c>
      <c r="W397" t="s">
        <v>29</v>
      </c>
      <c r="X397" t="str">
        <f t="shared" si="62"/>
        <v>Pune</v>
      </c>
      <c r="Y397">
        <v>85</v>
      </c>
      <c r="Z397" t="str">
        <f>IF(PC_NikeSales[[#This Row],[Profit]]&lt;0,"Loss Making Sales",IF(PC_NikeSales[[#This Row],[Profit]]=0,"No Recorded Profit",IF($Y395&gt;$P395,"Invalid Profit", "Valid Profit")))</f>
        <v>Valid Profit</v>
      </c>
      <c r="AA397" t="str">
        <f>IF(PC_NikeSales[[#This Row],[Profit_Status]]="Valid Profit","Include","Exclude")</f>
        <v>Include</v>
      </c>
    </row>
    <row r="398" spans="1:27">
      <c r="A398">
        <v>2396</v>
      </c>
      <c r="B398" t="s">
        <v>35</v>
      </c>
      <c r="C398" t="s">
        <v>41</v>
      </c>
      <c r="D398" t="s">
        <v>42</v>
      </c>
      <c r="E398" s="3" t="s">
        <v>28</v>
      </c>
      <c r="F398" t="str">
        <f t="shared" si="54"/>
        <v>Alphabet</v>
      </c>
      <c r="G398" t="str">
        <f t="shared" si="55"/>
        <v>L</v>
      </c>
      <c r="H398" t="str">
        <f t="shared" si="56"/>
        <v>Yes</v>
      </c>
      <c r="J398" t="str">
        <f>_xlfn.IFS(Units_Sold&lt;0,"Check Return/Refund",Units_Sold=" ",Invalid,Units_Sold=0,"Available",Units_Sold&gt;0,"Sold")</f>
        <v>Available</v>
      </c>
      <c r="K398">
        <v>5967.92</v>
      </c>
      <c r="L398">
        <v>0.03</v>
      </c>
      <c r="M398" t="str">
        <f t="shared" si="57"/>
        <v>Valid</v>
      </c>
      <c r="N398" t="str">
        <f>IF(PC_NikeSales[[#This Row],[Discount_Verification]]="Valid","Include","Exclude")</f>
        <v>Include</v>
      </c>
      <c r="O398">
        <v>0</v>
      </c>
      <c r="P398" t="str">
        <f t="shared" si="58"/>
        <v>Insufficient Data</v>
      </c>
      <c r="Q398" t="str">
        <f t="shared" si="59"/>
        <v>Missing Information</v>
      </c>
      <c r="R398" t="str">
        <f>IF(PC_NikeSales[[#This Row],[Rev_Verify]]="Valid Revenue","Include","Exclude")</f>
        <v>Exclude</v>
      </c>
      <c r="S398" s="1">
        <v>45817</v>
      </c>
      <c r="T398" s="5">
        <f t="shared" si="60"/>
        <v>45817</v>
      </c>
      <c r="U398" s="1" t="str">
        <f t="shared" si="61"/>
        <v>Yes</v>
      </c>
      <c r="V398" t="s">
        <v>22</v>
      </c>
      <c r="W398" t="s">
        <v>29</v>
      </c>
      <c r="X398" t="str">
        <f t="shared" si="62"/>
        <v>Pune</v>
      </c>
      <c r="Y398">
        <v>859.93</v>
      </c>
      <c r="Z398" t="str">
        <f>IF(PC_NikeSales[[#This Row],[Profit]]&lt;0,"Loss Making Sales",IF(PC_NikeSales[[#This Row],[Profit]]=0,"No Recorded Profit",IF($Y396&gt;$P396,"Invalid Profit", "Valid Profit")))</f>
        <v>Valid Profit</v>
      </c>
      <c r="AA398" t="str">
        <f>IF(PC_NikeSales[[#This Row],[Profit_Status]]="Valid Profit","Include","Exclude")</f>
        <v>Include</v>
      </c>
    </row>
    <row r="399" spans="1:27">
      <c r="A399">
        <v>2397</v>
      </c>
      <c r="B399" t="s">
        <v>35</v>
      </c>
      <c r="C399" t="s">
        <v>20</v>
      </c>
      <c r="D399" t="s">
        <v>50</v>
      </c>
      <c r="E399" s="3" t="s">
        <v>32</v>
      </c>
      <c r="F399" t="str">
        <f t="shared" si="54"/>
        <v>Alphabet</v>
      </c>
      <c r="G399" t="str">
        <f t="shared" si="55"/>
        <v>XL</v>
      </c>
      <c r="H399" t="str">
        <f t="shared" si="56"/>
        <v>Yes</v>
      </c>
      <c r="J399" t="str">
        <f>_xlfn.IFS(Units_Sold&lt;0,"Check Return/Refund",Units_Sold=" ",Invalid,Units_Sold=0,"Available",Units_Sold&gt;0,"Sold")</f>
        <v>Available</v>
      </c>
      <c r="M399" t="str">
        <f t="shared" si="57"/>
        <v>Invalid</v>
      </c>
      <c r="N399" t="str">
        <f>IF(PC_NikeSales[[#This Row],[Discount_Verification]]="Valid","Include","Exclude")</f>
        <v>Exclude</v>
      </c>
      <c r="O399">
        <v>0</v>
      </c>
      <c r="P399" t="str">
        <f t="shared" si="58"/>
        <v>Insufficient Data</v>
      </c>
      <c r="Q399" t="str">
        <f t="shared" si="59"/>
        <v>Missing Information</v>
      </c>
      <c r="R399" t="str">
        <f>IF(PC_NikeSales[[#This Row],[Rev_Verify]]="Valid Revenue","Include","Exclude")</f>
        <v>Exclude</v>
      </c>
      <c r="S399" s="1">
        <v>45287</v>
      </c>
      <c r="T399" s="5">
        <f t="shared" si="60"/>
        <v>45287</v>
      </c>
      <c r="U399" s="1" t="str">
        <f t="shared" si="61"/>
        <v>Yes</v>
      </c>
      <c r="V399" t="s">
        <v>22</v>
      </c>
      <c r="W399" t="s">
        <v>25</v>
      </c>
      <c r="X399" t="str">
        <f t="shared" si="62"/>
        <v>Mumbai</v>
      </c>
      <c r="Y399">
        <v>3996.96</v>
      </c>
      <c r="Z399" t="str">
        <f>IF(PC_NikeSales[[#This Row],[Profit]]&lt;0,"Loss Making Sales",IF(PC_NikeSales[[#This Row],[Profit]]=0,"No Recorded Profit",IF($Y397&gt;$P397,"Invalid Profit", "Valid Profit")))</f>
        <v>Valid Profit</v>
      </c>
      <c r="AA399" t="str">
        <f>IF(PC_NikeSales[[#This Row],[Profit_Status]]="Valid Profit","Include","Exclude")</f>
        <v>Include</v>
      </c>
    </row>
    <row r="400" spans="1:27">
      <c r="A400">
        <v>2398</v>
      </c>
      <c r="B400" t="s">
        <v>19</v>
      </c>
      <c r="C400" t="s">
        <v>20</v>
      </c>
      <c r="D400" t="s">
        <v>38</v>
      </c>
      <c r="E400" s="3" t="s">
        <v>28</v>
      </c>
      <c r="F400" t="str">
        <f t="shared" si="54"/>
        <v>Alphabet</v>
      </c>
      <c r="G400" t="str">
        <f t="shared" si="55"/>
        <v>L</v>
      </c>
      <c r="H400" t="str">
        <f t="shared" si="56"/>
        <v>Yes</v>
      </c>
      <c r="J400" t="str">
        <f>_xlfn.IFS(Units_Sold&lt;0,"Check Return/Refund",Units_Sold=" ",Invalid,Units_Sold=0,"Available",Units_Sold&gt;0,"Sold")</f>
        <v>Available</v>
      </c>
      <c r="K400">
        <v>4301.8500000000004</v>
      </c>
      <c r="L400">
        <v>0.74</v>
      </c>
      <c r="M400" t="str">
        <f t="shared" si="57"/>
        <v>Valid</v>
      </c>
      <c r="N400" t="str">
        <f>IF(PC_NikeSales[[#This Row],[Discount_Verification]]="Valid","Include","Exclude")</f>
        <v>Include</v>
      </c>
      <c r="O400">
        <v>0</v>
      </c>
      <c r="P400" t="str">
        <f t="shared" si="58"/>
        <v>Insufficient Data</v>
      </c>
      <c r="Q400" t="str">
        <f t="shared" si="59"/>
        <v>Missing Information</v>
      </c>
      <c r="R400" t="str">
        <f>IF(PC_NikeSales[[#This Row],[Rev_Verify]]="Valid Revenue","Include","Exclude")</f>
        <v>Exclude</v>
      </c>
      <c r="S400" s="1"/>
      <c r="T400" s="5" t="str">
        <f t="shared" si="60"/>
        <v>Missing Date</v>
      </c>
      <c r="U400" s="1" t="str">
        <f t="shared" si="61"/>
        <v>No</v>
      </c>
      <c r="V400" t="s">
        <v>22</v>
      </c>
      <c r="W400" t="s">
        <v>36</v>
      </c>
      <c r="X400" t="str">
        <f t="shared" si="62"/>
        <v>Bangalore</v>
      </c>
      <c r="Y400">
        <v>3888.42</v>
      </c>
      <c r="Z400" t="str">
        <f>IF(PC_NikeSales[[#This Row],[Profit]]&lt;0,"Loss Making Sales",IF(PC_NikeSales[[#This Row],[Profit]]=0,"No Recorded Profit",IF($Y398&gt;$P398,"Invalid Profit", "Valid Profit")))</f>
        <v>Valid Profit</v>
      </c>
      <c r="AA400" t="str">
        <f>IF(PC_NikeSales[[#This Row],[Profit_Status]]="Valid Profit","Include","Exclude")</f>
        <v>Include</v>
      </c>
    </row>
    <row r="401" spans="1:27">
      <c r="A401">
        <v>2399</v>
      </c>
      <c r="B401" t="s">
        <v>19</v>
      </c>
      <c r="C401" t="s">
        <v>30</v>
      </c>
      <c r="D401" t="s">
        <v>45</v>
      </c>
      <c r="E401" s="3" t="s">
        <v>28</v>
      </c>
      <c r="F401" t="str">
        <f t="shared" si="54"/>
        <v>Alphabet</v>
      </c>
      <c r="G401" t="str">
        <f t="shared" si="55"/>
        <v>L</v>
      </c>
      <c r="H401" t="str">
        <f t="shared" si="56"/>
        <v>Yes</v>
      </c>
      <c r="I401">
        <v>-1</v>
      </c>
      <c r="J401" t="str">
        <f>_xlfn.IFS(Units_Sold&lt;0,"Check Return/Refund",Units_Sold=" ",Invalid,Units_Sold=0,"Available",Units_Sold&gt;0,"Sold")</f>
        <v>Check Return/Refund</v>
      </c>
      <c r="K401">
        <v>6188.29</v>
      </c>
      <c r="M401" t="str">
        <f t="shared" si="57"/>
        <v>Invalid</v>
      </c>
      <c r="N401" t="str">
        <f>IF(PC_NikeSales[[#This Row],[Discount_Verification]]="Valid","Include","Exclude")</f>
        <v>Exclude</v>
      </c>
      <c r="O401">
        <v>0</v>
      </c>
      <c r="P401">
        <f t="shared" si="58"/>
        <v>-6188.29</v>
      </c>
      <c r="Q401" t="str">
        <f t="shared" si="59"/>
        <v>Negative Revenue</v>
      </c>
      <c r="R401" t="str">
        <f>IF(PC_NikeSales[[#This Row],[Rev_Verify]]="Valid Revenue","Include","Exclude")</f>
        <v>Exclude</v>
      </c>
      <c r="S401" s="1">
        <v>45511</v>
      </c>
      <c r="T401" s="5">
        <f t="shared" si="60"/>
        <v>45511</v>
      </c>
      <c r="U401" s="1" t="str">
        <f t="shared" si="61"/>
        <v>Yes</v>
      </c>
      <c r="V401" t="s">
        <v>22</v>
      </c>
      <c r="W401" t="s">
        <v>29</v>
      </c>
      <c r="X401" t="str">
        <f t="shared" si="62"/>
        <v>Pune</v>
      </c>
      <c r="Y401">
        <v>515.6</v>
      </c>
      <c r="Z401" t="str">
        <f>IF(PC_NikeSales[[#This Row],[Profit]]&lt;0,"Loss Making Sales",IF(PC_NikeSales[[#This Row],[Profit]]=0,"No Recorded Profit",IF(PC_NikeSales[[#This Row],[Profit]]&gt;PC_NikeSales[Rev_Recalc],"Invalid Profit", "Valid Profit")))</f>
        <v>Invalid Profit</v>
      </c>
      <c r="AA401" t="str">
        <f>IF(PC_NikeSales[[#This Row],[Profit_Status]]="Valid Profit","Include","Exclude")</f>
        <v>Exclude</v>
      </c>
    </row>
    <row r="402" spans="1:27">
      <c r="A402">
        <v>2025</v>
      </c>
      <c r="B402" t="s">
        <v>13</v>
      </c>
      <c r="C402" t="s">
        <v>14</v>
      </c>
      <c r="D402" t="s">
        <v>49</v>
      </c>
      <c r="E402" s="3" t="s">
        <v>32</v>
      </c>
      <c r="F402" t="str">
        <f t="shared" si="54"/>
        <v>Alphabet</v>
      </c>
      <c r="G402" t="str">
        <f t="shared" si="55"/>
        <v>XL</v>
      </c>
      <c r="H402" t="str">
        <f t="shared" si="56"/>
        <v>Yes</v>
      </c>
      <c r="I402">
        <v>4</v>
      </c>
      <c r="J402" t="str">
        <f>_xlfn.IFS(Units_Sold&lt;0,"Check Return/Refund",Units_Sold=" ",Invalid,Units_Sold=0,"Available",Units_Sold&gt;0,"Sold")</f>
        <v>Sold</v>
      </c>
      <c r="K402">
        <v>6743.07</v>
      </c>
      <c r="M402" t="str">
        <f t="shared" si="57"/>
        <v>Invalid</v>
      </c>
      <c r="N402" t="str">
        <f>IF(PC_NikeSales[[#This Row],[Discount_Verification]]="Valid","Include","Exclude")</f>
        <v>Exclude</v>
      </c>
      <c r="O402">
        <v>0</v>
      </c>
      <c r="P402">
        <f t="shared" si="58"/>
        <v>26972.28</v>
      </c>
      <c r="Q402" t="str">
        <f t="shared" si="59"/>
        <v>Valid Revenue</v>
      </c>
      <c r="R402" t="str">
        <f>IF(PC_NikeSales[[#This Row],[Rev_Verify]]="Valid Revenue","Include","Exclude")</f>
        <v>Include</v>
      </c>
      <c r="S402" s="1">
        <v>45574</v>
      </c>
      <c r="T402" s="5">
        <f t="shared" si="60"/>
        <v>45574</v>
      </c>
      <c r="U402" s="1" t="str">
        <f t="shared" si="61"/>
        <v>Yes</v>
      </c>
      <c r="V402" t="s">
        <v>17</v>
      </c>
      <c r="W402" t="s">
        <v>29</v>
      </c>
      <c r="X402" t="str">
        <f t="shared" si="62"/>
        <v>Pune</v>
      </c>
      <c r="Y402">
        <v>-277.41000000000003</v>
      </c>
      <c r="Z402" t="str">
        <f>IF(PC_NikeSales[[#This Row],[Profit]]&lt;0,"Loss Making Sales",IF(PC_NikeSales[[#This Row],[Profit]]=0,"No Recorded Profit",IF(PC_NikeSales[[#This Row],[Profit]]&gt;PC_NikeSales[Rev_Recalc],"Invalid Profit", "Valid Profit")))</f>
        <v>Loss Making Sales</v>
      </c>
      <c r="AA402" t="str">
        <f>IF(PC_NikeSales[[#This Row],[Profit_Status]]="Valid Profit","Include","Exclude")</f>
        <v>Exclude</v>
      </c>
    </row>
    <row r="403" spans="1:27">
      <c r="A403">
        <v>2012</v>
      </c>
      <c r="B403" t="s">
        <v>13</v>
      </c>
      <c r="C403" t="s">
        <v>30</v>
      </c>
      <c r="D403" t="s">
        <v>51</v>
      </c>
      <c r="F403" t="str">
        <f t="shared" si="54"/>
        <v>Missing</v>
      </c>
      <c r="G403" t="str">
        <f t="shared" si="55"/>
        <v>Unknown</v>
      </c>
      <c r="H403" t="str">
        <f t="shared" si="56"/>
        <v>No</v>
      </c>
      <c r="I403">
        <v>0</v>
      </c>
      <c r="J403" t="str">
        <f>_xlfn.IFS(Units_Sold&lt;0,"Check Return/Refund",Units_Sold=" ",Invalid,Units_Sold=0,"Available",Units_Sold&gt;0,"Sold")</f>
        <v>Available</v>
      </c>
      <c r="K403">
        <v>9220.15</v>
      </c>
      <c r="M403" t="str">
        <f t="shared" si="57"/>
        <v>Invalid</v>
      </c>
      <c r="N403" t="str">
        <f>IF(PC_NikeSales[[#This Row],[Discount_Verification]]="Valid","Include","Exclude")</f>
        <v>Exclude</v>
      </c>
      <c r="O403">
        <v>0</v>
      </c>
      <c r="P403">
        <f t="shared" si="58"/>
        <v>0</v>
      </c>
      <c r="Q403" t="str">
        <f t="shared" si="59"/>
        <v>No Recorded Revenue</v>
      </c>
      <c r="R403" t="str">
        <f>IF(PC_NikeSales[[#This Row],[Rev_Verify]]="Valid Revenue","Include","Exclude")</f>
        <v>Exclude</v>
      </c>
      <c r="S403" s="1">
        <v>45749</v>
      </c>
      <c r="T403" s="5">
        <f t="shared" si="60"/>
        <v>45749</v>
      </c>
      <c r="U403" s="1" t="str">
        <f t="shared" si="61"/>
        <v>Yes</v>
      </c>
      <c r="V403" t="s">
        <v>22</v>
      </c>
      <c r="W403" t="s">
        <v>29</v>
      </c>
      <c r="X403" t="str">
        <f t="shared" si="62"/>
        <v>Pune</v>
      </c>
      <c r="Y403">
        <v>2688.05</v>
      </c>
      <c r="Z403" t="str">
        <f>IF(PC_NikeSales[[#This Row],[Profit]]&lt;0,"Loss Making Sales",IF(PC_NikeSales[[#This Row],[Profit]]=0,"No Recorded Profit",IF(PC_NikeSales[[#This Row],[Profit]]&gt;PC_NikeSales[Rev_Recalc],"Invalid Profit", "Valid Profit")))</f>
        <v>Invalid Profit</v>
      </c>
      <c r="AA403" t="str">
        <f>IF(PC_NikeSales[[#This Row],[Profit_Status]]="Valid Profit","Include","Exclude")</f>
        <v>Exclude</v>
      </c>
    </row>
    <row r="404" spans="1:27">
      <c r="A404">
        <v>2402</v>
      </c>
      <c r="B404" t="s">
        <v>13</v>
      </c>
      <c r="C404" t="s">
        <v>30</v>
      </c>
      <c r="D404" t="s">
        <v>31</v>
      </c>
      <c r="F404" t="str">
        <f t="shared" si="54"/>
        <v>Missing</v>
      </c>
      <c r="G404" t="str">
        <f t="shared" si="55"/>
        <v>Unknown</v>
      </c>
      <c r="H404" t="str">
        <f t="shared" si="56"/>
        <v>No</v>
      </c>
      <c r="J404" t="str">
        <f>_xlfn.IFS(Units_Sold&lt;0,"Check Return/Refund",Units_Sold=" ",Invalid,Units_Sold=0,"Available",Units_Sold&gt;0,"Sold")</f>
        <v>Available</v>
      </c>
      <c r="K404">
        <v>6437.85</v>
      </c>
      <c r="M404" t="str">
        <f t="shared" si="57"/>
        <v>Invalid</v>
      </c>
      <c r="N404" t="str">
        <f>IF(PC_NikeSales[[#This Row],[Discount_Verification]]="Valid","Include","Exclude")</f>
        <v>Exclude</v>
      </c>
      <c r="O404">
        <v>0</v>
      </c>
      <c r="P404" t="str">
        <f t="shared" si="58"/>
        <v>Insufficient Data</v>
      </c>
      <c r="Q404" t="str">
        <f t="shared" si="59"/>
        <v>Missing Information</v>
      </c>
      <c r="R404" t="str">
        <f>IF(PC_NikeSales[[#This Row],[Rev_Verify]]="Valid Revenue","Include","Exclude")</f>
        <v>Exclude</v>
      </c>
      <c r="S404" s="1">
        <v>45725</v>
      </c>
      <c r="T404" s="5">
        <f t="shared" si="60"/>
        <v>45725</v>
      </c>
      <c r="U404" s="1" t="str">
        <f t="shared" si="61"/>
        <v>Yes</v>
      </c>
      <c r="V404" t="s">
        <v>17</v>
      </c>
      <c r="W404" t="s">
        <v>25</v>
      </c>
      <c r="X404" t="str">
        <f t="shared" si="62"/>
        <v>Mumbai</v>
      </c>
      <c r="Y404">
        <v>1231.3</v>
      </c>
      <c r="Z404" t="str">
        <f>IF(PC_NikeSales[[#This Row],[Profit]]&lt;0,"Loss Making Sales",IF(PC_NikeSales[[#This Row],[Profit]]=0,"No Recorded Profit",IF($Y402&gt;$P402,"Invalid Profit", "Valid Profit")))</f>
        <v>Valid Profit</v>
      </c>
      <c r="AA404" t="str">
        <f>IF(PC_NikeSales[[#This Row],[Profit_Status]]="Valid Profit","Include","Exclude")</f>
        <v>Include</v>
      </c>
    </row>
    <row r="405" spans="1:27">
      <c r="A405">
        <v>2403</v>
      </c>
      <c r="B405" t="s">
        <v>19</v>
      </c>
      <c r="C405" t="s">
        <v>30</v>
      </c>
      <c r="D405" t="s">
        <v>31</v>
      </c>
      <c r="E405" s="3" t="s">
        <v>32</v>
      </c>
      <c r="F405" t="str">
        <f t="shared" si="54"/>
        <v>Alphabet</v>
      </c>
      <c r="G405" t="str">
        <f t="shared" si="55"/>
        <v>XL</v>
      </c>
      <c r="H405" t="str">
        <f t="shared" si="56"/>
        <v>Yes</v>
      </c>
      <c r="J405" t="str">
        <f>_xlfn.IFS(Units_Sold&lt;0,"Check Return/Refund",Units_Sold=" ",Invalid,Units_Sold=0,"Available",Units_Sold&gt;0,"Sold")</f>
        <v>Available</v>
      </c>
      <c r="L405">
        <v>1.1299999999999999</v>
      </c>
      <c r="M405" t="str">
        <f t="shared" si="57"/>
        <v>Invalid</v>
      </c>
      <c r="N405" t="str">
        <f>IF(PC_NikeSales[[#This Row],[Discount_Verification]]="Valid","Include","Exclude")</f>
        <v>Exclude</v>
      </c>
      <c r="O405">
        <v>0</v>
      </c>
      <c r="P405" t="str">
        <f t="shared" si="58"/>
        <v>Insufficient Data</v>
      </c>
      <c r="Q405" t="str">
        <f t="shared" si="59"/>
        <v>Missing Information</v>
      </c>
      <c r="R405" t="str">
        <f>IF(PC_NikeSales[[#This Row],[Rev_Verify]]="Valid Revenue","Include","Exclude")</f>
        <v>Exclude</v>
      </c>
      <c r="S405" s="1">
        <v>45528</v>
      </c>
      <c r="T405" s="5">
        <f t="shared" si="60"/>
        <v>45528</v>
      </c>
      <c r="U405" s="1" t="str">
        <f t="shared" si="61"/>
        <v>Yes</v>
      </c>
      <c r="V405" t="s">
        <v>22</v>
      </c>
      <c r="W405" t="s">
        <v>33</v>
      </c>
      <c r="X405" t="str">
        <f t="shared" si="62"/>
        <v>Delhi</v>
      </c>
      <c r="Y405">
        <v>1309.54</v>
      </c>
      <c r="Z405" t="str">
        <f>IF(PC_NikeSales[[#This Row],[Profit]]&lt;0,"Loss Making Sales",IF(PC_NikeSales[[#This Row],[Profit]]=0,"No Recorded Profit",IF($Y403&gt;$P403,"Invalid Profit", "Valid Profit")))</f>
        <v>Invalid Profit</v>
      </c>
      <c r="AA405" t="str">
        <f>IF(PC_NikeSales[[#This Row],[Profit_Status]]="Valid Profit","Include","Exclude")</f>
        <v>Exclude</v>
      </c>
    </row>
    <row r="406" spans="1:27">
      <c r="A406">
        <v>2404</v>
      </c>
      <c r="B406" t="s">
        <v>35</v>
      </c>
      <c r="C406" t="s">
        <v>26</v>
      </c>
      <c r="D406" t="s">
        <v>27</v>
      </c>
      <c r="E406" s="3" t="s">
        <v>32</v>
      </c>
      <c r="F406" t="str">
        <f t="shared" si="54"/>
        <v>Alphabet</v>
      </c>
      <c r="G406" t="str">
        <f t="shared" si="55"/>
        <v>XL</v>
      </c>
      <c r="H406" t="str">
        <f t="shared" si="56"/>
        <v>Yes</v>
      </c>
      <c r="J406" t="str">
        <f>_xlfn.IFS(Units_Sold&lt;0,"Check Return/Refund",Units_Sold=" ",Invalid,Units_Sold=0,"Available",Units_Sold&gt;0,"Sold")</f>
        <v>Available</v>
      </c>
      <c r="L406">
        <v>0.09</v>
      </c>
      <c r="M406" t="str">
        <f t="shared" si="57"/>
        <v>Valid</v>
      </c>
      <c r="N406" t="str">
        <f>IF(PC_NikeSales[[#This Row],[Discount_Verification]]="Valid","Include","Exclude")</f>
        <v>Include</v>
      </c>
      <c r="O406">
        <v>0</v>
      </c>
      <c r="P406" t="str">
        <f t="shared" si="58"/>
        <v>Insufficient Data</v>
      </c>
      <c r="Q406" t="str">
        <f t="shared" si="59"/>
        <v>Missing Information</v>
      </c>
      <c r="R406" t="str">
        <f>IF(PC_NikeSales[[#This Row],[Rev_Verify]]="Valid Revenue","Include","Exclude")</f>
        <v>Exclude</v>
      </c>
      <c r="S406" s="1">
        <v>45316</v>
      </c>
      <c r="T406" s="5">
        <f t="shared" si="60"/>
        <v>45316</v>
      </c>
      <c r="U406" s="1" t="str">
        <f t="shared" si="61"/>
        <v>Yes</v>
      </c>
      <c r="V406" t="s">
        <v>17</v>
      </c>
      <c r="W406" t="s">
        <v>29</v>
      </c>
      <c r="X406" t="str">
        <f t="shared" si="62"/>
        <v>Pune</v>
      </c>
      <c r="Y406">
        <v>-501.36</v>
      </c>
      <c r="Z406" t="str">
        <f>IF(PC_NikeSales[[#This Row],[Profit]]&lt;0,"Loss Making Sales",IF(PC_NikeSales[[#This Row],[Profit]]=0,"No Recorded Profit",IF(PC_NikeSales[[#This Row],[Profit]]&gt;PC_NikeSales[Rev_Recalc],"Invalid Profit", "Valid Profit")))</f>
        <v>Loss Making Sales</v>
      </c>
      <c r="AA406" t="str">
        <f>IF(PC_NikeSales[[#This Row],[Profit_Status]]="Valid Profit","Include","Exclude")</f>
        <v>Exclude</v>
      </c>
    </row>
    <row r="407" spans="1:27">
      <c r="A407">
        <v>2405</v>
      </c>
      <c r="B407" t="s">
        <v>35</v>
      </c>
      <c r="C407" t="s">
        <v>41</v>
      </c>
      <c r="D407" t="s">
        <v>47</v>
      </c>
      <c r="E407" s="3">
        <v>6</v>
      </c>
      <c r="F407" t="str">
        <f t="shared" si="54"/>
        <v>Number</v>
      </c>
      <c r="G407" t="str">
        <f t="shared" si="55"/>
        <v>6</v>
      </c>
      <c r="H407" t="str">
        <f t="shared" si="56"/>
        <v>Yes</v>
      </c>
      <c r="I407">
        <v>1</v>
      </c>
      <c r="J407" t="str">
        <f>_xlfn.IFS(Units_Sold&lt;0,"Check Return/Refund",Units_Sold=" ",Invalid,Units_Sold=0,"Available",Units_Sold&gt;0,"Sold")</f>
        <v>Sold</v>
      </c>
      <c r="M407" t="str">
        <f t="shared" si="57"/>
        <v>Invalid</v>
      </c>
      <c r="N407" t="str">
        <f>IF(PC_NikeSales[[#This Row],[Discount_Verification]]="Valid","Include","Exclude")</f>
        <v>Exclude</v>
      </c>
      <c r="O407">
        <v>0</v>
      </c>
      <c r="P407" t="str">
        <f t="shared" si="58"/>
        <v>Insufficient Data</v>
      </c>
      <c r="Q407" t="str">
        <f t="shared" si="59"/>
        <v>Missing Information</v>
      </c>
      <c r="R407" t="str">
        <f>IF(PC_NikeSales[[#This Row],[Rev_Verify]]="Valid Revenue","Include","Exclude")</f>
        <v>Exclude</v>
      </c>
      <c r="S407" s="1">
        <v>45613</v>
      </c>
      <c r="T407" s="5">
        <f t="shared" si="60"/>
        <v>45613</v>
      </c>
      <c r="U407" s="1" t="str">
        <f t="shared" si="61"/>
        <v>Yes</v>
      </c>
      <c r="V407" t="s">
        <v>17</v>
      </c>
      <c r="W407" t="s">
        <v>43</v>
      </c>
      <c r="X407" t="str">
        <f t="shared" si="62"/>
        <v>Kolkata</v>
      </c>
      <c r="Y407">
        <v>69.95</v>
      </c>
      <c r="Z407" t="str">
        <f>IF(PC_NikeSales[[#This Row],[Profit]]&lt;0,"Loss Making Sales",IF(PC_NikeSales[[#This Row],[Profit]]=0,"No Recorded Profit",IF($Y405&gt;$P405,"Invalid Profit", "Valid Profit")))</f>
        <v>Valid Profit</v>
      </c>
      <c r="AA407" t="str">
        <f>IF(PC_NikeSales[[#This Row],[Profit_Status]]="Valid Profit","Include","Exclude")</f>
        <v>Include</v>
      </c>
    </row>
    <row r="408" spans="1:27">
      <c r="A408">
        <v>2406</v>
      </c>
      <c r="B408" t="s">
        <v>35</v>
      </c>
      <c r="C408" t="s">
        <v>14</v>
      </c>
      <c r="D408" t="s">
        <v>44</v>
      </c>
      <c r="E408" s="3" t="s">
        <v>28</v>
      </c>
      <c r="F408" t="str">
        <f t="shared" si="54"/>
        <v>Alphabet</v>
      </c>
      <c r="G408" t="str">
        <f t="shared" si="55"/>
        <v>L</v>
      </c>
      <c r="H408" t="str">
        <f t="shared" si="56"/>
        <v>Yes</v>
      </c>
      <c r="I408">
        <v>4</v>
      </c>
      <c r="J408" t="str">
        <f>_xlfn.IFS(Units_Sold&lt;0,"Check Return/Refund",Units_Sold=" ",Invalid,Units_Sold=0,"Available",Units_Sold&gt;0,"Sold")</f>
        <v>Sold</v>
      </c>
      <c r="K408">
        <v>6458.72</v>
      </c>
      <c r="M408" t="str">
        <f t="shared" si="57"/>
        <v>Invalid</v>
      </c>
      <c r="N408" t="str">
        <f>IF(PC_NikeSales[[#This Row],[Discount_Verification]]="Valid","Include","Exclude")</f>
        <v>Exclude</v>
      </c>
      <c r="O408">
        <v>0</v>
      </c>
      <c r="P408">
        <f t="shared" si="58"/>
        <v>25834.880000000001</v>
      </c>
      <c r="Q408" t="str">
        <f t="shared" si="59"/>
        <v>Valid Revenue</v>
      </c>
      <c r="R408" t="str">
        <f>IF(PC_NikeSales[[#This Row],[Rev_Verify]]="Valid Revenue","Include","Exclude")</f>
        <v>Include</v>
      </c>
      <c r="S408" s="1">
        <v>45186</v>
      </c>
      <c r="T408" s="5">
        <f t="shared" si="60"/>
        <v>45186</v>
      </c>
      <c r="U408" s="1" t="str">
        <f t="shared" si="61"/>
        <v>Yes</v>
      </c>
      <c r="V408" t="s">
        <v>17</v>
      </c>
      <c r="W408" t="s">
        <v>25</v>
      </c>
      <c r="X408" t="str">
        <f t="shared" si="62"/>
        <v>Mumbai</v>
      </c>
      <c r="Y408">
        <v>402</v>
      </c>
      <c r="Z408" t="str">
        <f>IF(PC_NikeSales[[#This Row],[Profit]]&lt;0,"Loss Making Sales",IF(PC_NikeSales[[#This Row],[Profit]]=0,"No Recorded Profit",IF($Y406&gt;$P406,"Invalid Profit", "Valid Profit")))</f>
        <v>Valid Profit</v>
      </c>
      <c r="AA408" t="str">
        <f>IF(PC_NikeSales[[#This Row],[Profit_Status]]="Valid Profit","Include","Exclude")</f>
        <v>Include</v>
      </c>
    </row>
    <row r="409" spans="1:27">
      <c r="A409">
        <v>2407</v>
      </c>
      <c r="B409" t="s">
        <v>13</v>
      </c>
      <c r="C409" t="s">
        <v>30</v>
      </c>
      <c r="D409" t="s">
        <v>46</v>
      </c>
      <c r="E409" s="3">
        <v>6</v>
      </c>
      <c r="F409" t="str">
        <f t="shared" si="54"/>
        <v>Number</v>
      </c>
      <c r="G409" t="str">
        <f t="shared" si="55"/>
        <v>6</v>
      </c>
      <c r="H409" t="str">
        <f t="shared" si="56"/>
        <v>Yes</v>
      </c>
      <c r="J409" t="str">
        <f>_xlfn.IFS(Units_Sold&lt;0,"Check Return/Refund",Units_Sold=" ",Invalid,Units_Sold=0,"Available",Units_Sold&gt;0,"Sold")</f>
        <v>Available</v>
      </c>
      <c r="K409">
        <v>9193.15</v>
      </c>
      <c r="M409" t="str">
        <f t="shared" si="57"/>
        <v>Invalid</v>
      </c>
      <c r="N409" t="str">
        <f>IF(PC_NikeSales[[#This Row],[Discount_Verification]]="Valid","Include","Exclude")</f>
        <v>Exclude</v>
      </c>
      <c r="O409">
        <v>0</v>
      </c>
      <c r="P409" t="str">
        <f t="shared" si="58"/>
        <v>Insufficient Data</v>
      </c>
      <c r="Q409" t="str">
        <f t="shared" si="59"/>
        <v>Missing Information</v>
      </c>
      <c r="R409" t="str">
        <f>IF(PC_NikeSales[[#This Row],[Rev_Verify]]="Valid Revenue","Include","Exclude")</f>
        <v>Exclude</v>
      </c>
      <c r="S409" s="1">
        <v>45290</v>
      </c>
      <c r="T409" s="5">
        <f t="shared" si="60"/>
        <v>45290</v>
      </c>
      <c r="U409" s="1" t="str">
        <f t="shared" si="61"/>
        <v>Yes</v>
      </c>
      <c r="V409" t="s">
        <v>17</v>
      </c>
      <c r="W409" t="s">
        <v>43</v>
      </c>
      <c r="X409" t="str">
        <f t="shared" si="62"/>
        <v>Kolkata</v>
      </c>
      <c r="Y409">
        <v>521.77</v>
      </c>
      <c r="Z409" t="str">
        <f>IF(PC_NikeSales[[#This Row],[Profit]]&lt;0,"Loss Making Sales",IF(PC_NikeSales[[#This Row],[Profit]]=0,"No Recorded Profit",IF($Y407&gt;$P407,"Invalid Profit", "Valid Profit")))</f>
        <v>Valid Profit</v>
      </c>
      <c r="AA409" t="str">
        <f>IF(PC_NikeSales[[#This Row],[Profit_Status]]="Valid Profit","Include","Exclude")</f>
        <v>Include</v>
      </c>
    </row>
    <row r="410" spans="1:27">
      <c r="A410">
        <v>2408</v>
      </c>
      <c r="B410" t="s">
        <v>35</v>
      </c>
      <c r="C410" t="s">
        <v>20</v>
      </c>
      <c r="D410" t="s">
        <v>24</v>
      </c>
      <c r="E410" s="3" t="s">
        <v>32</v>
      </c>
      <c r="F410" t="str">
        <f t="shared" si="54"/>
        <v>Alphabet</v>
      </c>
      <c r="G410" t="str">
        <f t="shared" si="55"/>
        <v>XL</v>
      </c>
      <c r="H410" t="str">
        <f t="shared" si="56"/>
        <v>Yes</v>
      </c>
      <c r="I410">
        <v>1</v>
      </c>
      <c r="J410" t="str">
        <f>_xlfn.IFS(Units_Sold&lt;0,"Check Return/Refund",Units_Sold=" ",Invalid,Units_Sold=0,"Available",Units_Sold&gt;0,"Sold")</f>
        <v>Sold</v>
      </c>
      <c r="M410" t="str">
        <f t="shared" si="57"/>
        <v>Invalid</v>
      </c>
      <c r="N410" t="str">
        <f>IF(PC_NikeSales[[#This Row],[Discount_Verification]]="Valid","Include","Exclude")</f>
        <v>Exclude</v>
      </c>
      <c r="O410">
        <v>0</v>
      </c>
      <c r="P410" t="str">
        <f t="shared" si="58"/>
        <v>Insufficient Data</v>
      </c>
      <c r="Q410" t="str">
        <f t="shared" si="59"/>
        <v>Missing Information</v>
      </c>
      <c r="R410" t="str">
        <f>IF(PC_NikeSales[[#This Row],[Rev_Verify]]="Valid Revenue","Include","Exclude")</f>
        <v>Exclude</v>
      </c>
      <c r="S410" s="1">
        <v>45574</v>
      </c>
      <c r="T410" s="5">
        <f t="shared" si="60"/>
        <v>45574</v>
      </c>
      <c r="U410" s="1" t="str">
        <f t="shared" si="61"/>
        <v>Yes</v>
      </c>
      <c r="V410" t="s">
        <v>22</v>
      </c>
      <c r="W410" t="s">
        <v>18</v>
      </c>
      <c r="X410" t="str">
        <f t="shared" si="62"/>
        <v>Bengaluru</v>
      </c>
      <c r="Y410">
        <v>1731.86</v>
      </c>
      <c r="Z410" t="str">
        <f>IF(PC_NikeSales[[#This Row],[Profit]]&lt;0,"Loss Making Sales",IF(PC_NikeSales[[#This Row],[Profit]]=0,"No Recorded Profit",IF($Y408&gt;$P408,"Invalid Profit", "Valid Profit")))</f>
        <v>Valid Profit</v>
      </c>
      <c r="AA410" t="str">
        <f>IF(PC_NikeSales[[#This Row],[Profit_Status]]="Valid Profit","Include","Exclude")</f>
        <v>Include</v>
      </c>
    </row>
    <row r="411" spans="1:27">
      <c r="A411">
        <v>2409</v>
      </c>
      <c r="B411" t="s">
        <v>35</v>
      </c>
      <c r="C411" t="s">
        <v>41</v>
      </c>
      <c r="D411" t="s">
        <v>48</v>
      </c>
      <c r="E411" s="3" t="s">
        <v>16</v>
      </c>
      <c r="F411" t="str">
        <f t="shared" si="54"/>
        <v>Alphabet</v>
      </c>
      <c r="G411" t="str">
        <f t="shared" si="55"/>
        <v>M</v>
      </c>
      <c r="H411" t="str">
        <f t="shared" si="56"/>
        <v>Yes</v>
      </c>
      <c r="J411" t="str">
        <f>_xlfn.IFS(Units_Sold&lt;0,"Check Return/Refund",Units_Sold=" ",Invalid,Units_Sold=0,"Available",Units_Sold&gt;0,"Sold")</f>
        <v>Available</v>
      </c>
      <c r="M411" t="str">
        <f t="shared" si="57"/>
        <v>Invalid</v>
      </c>
      <c r="N411" t="str">
        <f>IF(PC_NikeSales[[#This Row],[Discount_Verification]]="Valid","Include","Exclude")</f>
        <v>Exclude</v>
      </c>
      <c r="O411">
        <v>0</v>
      </c>
      <c r="P411" t="str">
        <f t="shared" si="58"/>
        <v>Insufficient Data</v>
      </c>
      <c r="Q411" t="str">
        <f t="shared" si="59"/>
        <v>Missing Information</v>
      </c>
      <c r="R411" t="str">
        <f>IF(PC_NikeSales[[#This Row],[Rev_Verify]]="Valid Revenue","Include","Exclude")</f>
        <v>Exclude</v>
      </c>
      <c r="S411" s="1">
        <v>45676</v>
      </c>
      <c r="T411" s="5">
        <f t="shared" si="60"/>
        <v>45676</v>
      </c>
      <c r="U411" s="1" t="str">
        <f t="shared" si="61"/>
        <v>Yes</v>
      </c>
      <c r="V411" t="s">
        <v>22</v>
      </c>
      <c r="W411" t="s">
        <v>18</v>
      </c>
      <c r="X411" t="str">
        <f t="shared" si="62"/>
        <v>Bengaluru</v>
      </c>
      <c r="Y411">
        <v>2993.72</v>
      </c>
      <c r="Z411" t="str">
        <f>IF(PC_NikeSales[[#This Row],[Profit]]&lt;0,"Loss Making Sales",IF(PC_NikeSales[[#This Row],[Profit]]=0,"No Recorded Profit",IF($Y409&gt;$P409,"Invalid Profit", "Valid Profit")))</f>
        <v>Valid Profit</v>
      </c>
      <c r="AA411" t="str">
        <f>IF(PC_NikeSales[[#This Row],[Profit_Status]]="Valid Profit","Include","Exclude")</f>
        <v>Include</v>
      </c>
    </row>
    <row r="412" spans="1:27">
      <c r="A412">
        <v>2410</v>
      </c>
      <c r="B412" t="s">
        <v>13</v>
      </c>
      <c r="C412" t="s">
        <v>41</v>
      </c>
      <c r="D412" t="s">
        <v>42</v>
      </c>
      <c r="F412" t="str">
        <f t="shared" si="54"/>
        <v>Missing</v>
      </c>
      <c r="G412" t="str">
        <f t="shared" si="55"/>
        <v>Unknown</v>
      </c>
      <c r="H412" t="str">
        <f t="shared" si="56"/>
        <v>No</v>
      </c>
      <c r="J412" t="str">
        <f>_xlfn.IFS(Units_Sold&lt;0,"Check Return/Refund",Units_Sold=" ",Invalid,Units_Sold=0,"Available",Units_Sold&gt;0,"Sold")</f>
        <v>Available</v>
      </c>
      <c r="L412">
        <v>1.1100000000000001</v>
      </c>
      <c r="M412" t="str">
        <f t="shared" si="57"/>
        <v>Invalid</v>
      </c>
      <c r="N412" t="str">
        <f>IF(PC_NikeSales[[#This Row],[Discount_Verification]]="Valid","Include","Exclude")</f>
        <v>Exclude</v>
      </c>
      <c r="O412">
        <v>0</v>
      </c>
      <c r="P412" t="str">
        <f t="shared" si="58"/>
        <v>Insufficient Data</v>
      </c>
      <c r="Q412" t="str">
        <f t="shared" si="59"/>
        <v>Missing Information</v>
      </c>
      <c r="R412" t="str">
        <f>IF(PC_NikeSales[[#This Row],[Rev_Verify]]="Valid Revenue","Include","Exclude")</f>
        <v>Exclude</v>
      </c>
      <c r="S412" s="1">
        <v>45743</v>
      </c>
      <c r="T412" s="5">
        <f t="shared" si="60"/>
        <v>45743</v>
      </c>
      <c r="U412" s="1" t="str">
        <f t="shared" si="61"/>
        <v>Yes</v>
      </c>
      <c r="V412" t="s">
        <v>22</v>
      </c>
      <c r="W412" t="s">
        <v>37</v>
      </c>
      <c r="X412" t="str">
        <f t="shared" si="62"/>
        <v>Hyderabad</v>
      </c>
      <c r="Y412">
        <v>1344.49</v>
      </c>
      <c r="Z412" t="str">
        <f>IF(PC_NikeSales[[#This Row],[Profit]]&lt;0,"Loss Making Sales",IF(PC_NikeSales[[#This Row],[Profit]]=0,"No Recorded Profit",IF($Y410&gt;$P410,"Invalid Profit", "Valid Profit")))</f>
        <v>Valid Profit</v>
      </c>
      <c r="AA412" t="str">
        <f>IF(PC_NikeSales[[#This Row],[Profit_Status]]="Valid Profit","Include","Exclude")</f>
        <v>Include</v>
      </c>
    </row>
    <row r="413" spans="1:27">
      <c r="A413">
        <v>2025</v>
      </c>
      <c r="B413" t="s">
        <v>35</v>
      </c>
      <c r="C413" t="s">
        <v>26</v>
      </c>
      <c r="D413" t="s">
        <v>27</v>
      </c>
      <c r="E413" s="3" t="s">
        <v>28</v>
      </c>
      <c r="F413" t="str">
        <f t="shared" si="54"/>
        <v>Alphabet</v>
      </c>
      <c r="G413" t="str">
        <f t="shared" si="55"/>
        <v>L</v>
      </c>
      <c r="H413" t="str">
        <f t="shared" si="56"/>
        <v>Yes</v>
      </c>
      <c r="I413">
        <v>1</v>
      </c>
      <c r="J413" t="str">
        <f>_xlfn.IFS(Units_Sold&lt;0,"Check Return/Refund",Units_Sold=" ",Invalid,Units_Sold=0,"Available",Units_Sold&gt;0,"Sold")</f>
        <v>Sold</v>
      </c>
      <c r="K413">
        <v>8903.17</v>
      </c>
      <c r="M413" t="str">
        <f t="shared" si="57"/>
        <v>Invalid</v>
      </c>
      <c r="N413" t="str">
        <f>IF(PC_NikeSales[[#This Row],[Discount_Verification]]="Valid","Include","Exclude")</f>
        <v>Exclude</v>
      </c>
      <c r="O413">
        <v>0</v>
      </c>
      <c r="P413">
        <f t="shared" si="58"/>
        <v>8903.17</v>
      </c>
      <c r="Q413" t="str">
        <f t="shared" si="59"/>
        <v>Valid Revenue</v>
      </c>
      <c r="R413" t="str">
        <f>IF(PC_NikeSales[[#This Row],[Rev_Verify]]="Valid Revenue","Include","Exclude")</f>
        <v>Include</v>
      </c>
      <c r="S413" s="1"/>
      <c r="T413" s="5" t="str">
        <f t="shared" si="60"/>
        <v>Missing Date</v>
      </c>
      <c r="U413" s="1" t="str">
        <f t="shared" si="61"/>
        <v>No</v>
      </c>
      <c r="V413" t="s">
        <v>22</v>
      </c>
      <c r="W413" t="s">
        <v>43</v>
      </c>
      <c r="X413" t="str">
        <f t="shared" si="62"/>
        <v>Kolkata</v>
      </c>
      <c r="Y413">
        <v>3808.81</v>
      </c>
      <c r="Z413" t="str">
        <f>IF(PC_NikeSales[[#This Row],[Profit]]&lt;0,"Loss Making Sales",IF(PC_NikeSales[[#This Row],[Profit]]=0,"No Recorded Profit",IF($Y411&gt;$P411,"Invalid Profit", "Valid Profit")))</f>
        <v>Valid Profit</v>
      </c>
      <c r="AA413" t="str">
        <f>IF(PC_NikeSales[[#This Row],[Profit_Status]]="Valid Profit","Include","Exclude")</f>
        <v>Include</v>
      </c>
    </row>
    <row r="414" spans="1:27">
      <c r="A414">
        <v>2412</v>
      </c>
      <c r="B414" t="s">
        <v>13</v>
      </c>
      <c r="C414" t="s">
        <v>26</v>
      </c>
      <c r="D414" t="s">
        <v>27</v>
      </c>
      <c r="E414" s="3" t="s">
        <v>32</v>
      </c>
      <c r="F414" t="str">
        <f t="shared" si="54"/>
        <v>Alphabet</v>
      </c>
      <c r="G414" t="str">
        <f t="shared" si="55"/>
        <v>XL</v>
      </c>
      <c r="H414" t="str">
        <f t="shared" si="56"/>
        <v>Yes</v>
      </c>
      <c r="I414">
        <v>1</v>
      </c>
      <c r="J414" t="str">
        <f>_xlfn.IFS(Units_Sold&lt;0,"Check Return/Refund",Units_Sold=" ",Invalid,Units_Sold=0,"Available",Units_Sold&gt;0,"Sold")</f>
        <v>Sold</v>
      </c>
      <c r="K414">
        <v>4920.3</v>
      </c>
      <c r="L414">
        <v>0.14000000000000001</v>
      </c>
      <c r="M414" t="str">
        <f t="shared" si="57"/>
        <v>Valid</v>
      </c>
      <c r="N414" t="str">
        <f>IF(PC_NikeSales[[#This Row],[Discount_Verification]]="Valid","Include","Exclude")</f>
        <v>Include</v>
      </c>
      <c r="O414">
        <v>4231.46</v>
      </c>
      <c r="P414">
        <f t="shared" si="58"/>
        <v>4231.4580000000005</v>
      </c>
      <c r="Q414" t="str">
        <f t="shared" si="59"/>
        <v>Valid Revenue</v>
      </c>
      <c r="R414" t="str">
        <f>IF(PC_NikeSales[[#This Row],[Rev_Verify]]="Valid Revenue","Include","Exclude")</f>
        <v>Include</v>
      </c>
      <c r="S414" s="1"/>
      <c r="T414" s="5" t="str">
        <f t="shared" si="60"/>
        <v>Missing Date</v>
      </c>
      <c r="U414" s="1" t="str">
        <f t="shared" si="61"/>
        <v>No</v>
      </c>
      <c r="V414" t="s">
        <v>22</v>
      </c>
      <c r="W414" t="s">
        <v>25</v>
      </c>
      <c r="X414" t="str">
        <f t="shared" si="62"/>
        <v>Mumbai</v>
      </c>
      <c r="Y414">
        <v>1135.72</v>
      </c>
      <c r="Z414" t="str">
        <f>IF(PC_NikeSales[[#This Row],[Profit]]&lt;0,"Loss Making Sales",IF(PC_NikeSales[[#This Row],[Profit]]=0,"No Recorded Profit",IF($Y412&gt;$P412,"Invalid Profit", "Valid Profit")))</f>
        <v>Valid Profit</v>
      </c>
      <c r="AA414" t="str">
        <f>IF(PC_NikeSales[[#This Row],[Profit_Status]]="Valid Profit","Include","Exclude")</f>
        <v>Include</v>
      </c>
    </row>
    <row r="415" spans="1:27">
      <c r="A415">
        <v>2413</v>
      </c>
      <c r="B415" t="s">
        <v>35</v>
      </c>
      <c r="C415" t="s">
        <v>14</v>
      </c>
      <c r="D415" t="s">
        <v>34</v>
      </c>
      <c r="E415" s="3" t="s">
        <v>32</v>
      </c>
      <c r="F415" t="str">
        <f t="shared" si="54"/>
        <v>Alphabet</v>
      </c>
      <c r="G415" t="str">
        <f t="shared" si="55"/>
        <v>XL</v>
      </c>
      <c r="H415" t="str">
        <f t="shared" si="56"/>
        <v>Yes</v>
      </c>
      <c r="I415">
        <v>3</v>
      </c>
      <c r="J415" t="str">
        <f>_xlfn.IFS(Units_Sold&lt;0,"Check Return/Refund",Units_Sold=" ",Invalid,Units_Sold=0,"Available",Units_Sold&gt;0,"Sold")</f>
        <v>Sold</v>
      </c>
      <c r="K415">
        <v>7005.67</v>
      </c>
      <c r="L415">
        <v>0.15</v>
      </c>
      <c r="M415" t="str">
        <f t="shared" si="57"/>
        <v>Valid</v>
      </c>
      <c r="N415" t="str">
        <f>IF(PC_NikeSales[[#This Row],[Discount_Verification]]="Valid","Include","Exclude")</f>
        <v>Include</v>
      </c>
      <c r="O415">
        <v>17864.46</v>
      </c>
      <c r="P415">
        <f t="shared" si="58"/>
        <v>17864.458500000001</v>
      </c>
      <c r="Q415" t="str">
        <f t="shared" si="59"/>
        <v>Valid Revenue</v>
      </c>
      <c r="R415" t="str">
        <f>IF(PC_NikeSales[[#This Row],[Rev_Verify]]="Valid Revenue","Include","Exclude")</f>
        <v>Include</v>
      </c>
      <c r="S415" s="1"/>
      <c r="T415" s="5" t="str">
        <f t="shared" si="60"/>
        <v>Missing Date</v>
      </c>
      <c r="U415" s="1" t="str">
        <f t="shared" si="61"/>
        <v>No</v>
      </c>
      <c r="V415" t="s">
        <v>22</v>
      </c>
      <c r="W415" t="s">
        <v>43</v>
      </c>
      <c r="X415" t="str">
        <f t="shared" si="62"/>
        <v>Kolkata</v>
      </c>
      <c r="Y415">
        <v>2329.98</v>
      </c>
      <c r="Z415" t="str">
        <f>IF(PC_NikeSales[[#This Row],[Profit]]&lt;0,"Loss Making Sales",IF(PC_NikeSales[[#This Row],[Profit]]=0,"No Recorded Profit",IF($Y413&gt;$P413,"Invalid Profit", "Valid Profit")))</f>
        <v>Valid Profit</v>
      </c>
      <c r="AA415" t="str">
        <f>IF(PC_NikeSales[[#This Row],[Profit_Status]]="Valid Profit","Include","Exclude")</f>
        <v>Include</v>
      </c>
    </row>
    <row r="416" spans="1:27">
      <c r="A416">
        <v>2414</v>
      </c>
      <c r="B416" t="s">
        <v>19</v>
      </c>
      <c r="C416" t="s">
        <v>41</v>
      </c>
      <c r="D416" t="s">
        <v>42</v>
      </c>
      <c r="E416" s="3" t="s">
        <v>32</v>
      </c>
      <c r="F416" t="str">
        <f t="shared" si="54"/>
        <v>Alphabet</v>
      </c>
      <c r="G416" t="str">
        <f t="shared" si="55"/>
        <v>XL</v>
      </c>
      <c r="H416" t="str">
        <f t="shared" si="56"/>
        <v>Yes</v>
      </c>
      <c r="J416" t="str">
        <f>_xlfn.IFS(Units_Sold&lt;0,"Check Return/Refund",Units_Sold=" ",Invalid,Units_Sold=0,"Available",Units_Sold&gt;0,"Sold")</f>
        <v>Available</v>
      </c>
      <c r="K416">
        <v>8141.8</v>
      </c>
      <c r="M416" t="str">
        <f t="shared" si="57"/>
        <v>Invalid</v>
      </c>
      <c r="N416" t="str">
        <f>IF(PC_NikeSales[[#This Row],[Discount_Verification]]="Valid","Include","Exclude")</f>
        <v>Exclude</v>
      </c>
      <c r="O416">
        <v>0</v>
      </c>
      <c r="P416" t="str">
        <f t="shared" si="58"/>
        <v>Insufficient Data</v>
      </c>
      <c r="Q416" t="str">
        <f t="shared" si="59"/>
        <v>Missing Information</v>
      </c>
      <c r="R416" t="str">
        <f>IF(PC_NikeSales[[#This Row],[Rev_Verify]]="Valid Revenue","Include","Exclude")</f>
        <v>Exclude</v>
      </c>
      <c r="S416" s="1">
        <v>45316</v>
      </c>
      <c r="T416" s="5">
        <f t="shared" si="60"/>
        <v>45316</v>
      </c>
      <c r="U416" s="1" t="str">
        <f t="shared" si="61"/>
        <v>Yes</v>
      </c>
      <c r="V416" t="s">
        <v>17</v>
      </c>
      <c r="W416" t="s">
        <v>37</v>
      </c>
      <c r="X416" t="str">
        <f t="shared" si="62"/>
        <v>Hyderabad</v>
      </c>
      <c r="Y416">
        <v>-829.35</v>
      </c>
      <c r="Z416" t="str">
        <f>IF(PC_NikeSales[[#This Row],[Profit]]&lt;0,"Loss Making Sales",IF(PC_NikeSales[[#This Row],[Profit]]=0,"No Recorded Profit",IF(PC_NikeSales[[#This Row],[Profit]]&gt;PC_NikeSales[Rev_Recalc],"Invalid Profit", "Valid Profit")))</f>
        <v>Loss Making Sales</v>
      </c>
      <c r="AA416" t="str">
        <f>IF(PC_NikeSales[[#This Row],[Profit_Status]]="Valid Profit","Include","Exclude")</f>
        <v>Exclude</v>
      </c>
    </row>
    <row r="417" spans="1:27">
      <c r="A417">
        <v>2415</v>
      </c>
      <c r="B417" t="s">
        <v>19</v>
      </c>
      <c r="C417" t="s">
        <v>30</v>
      </c>
      <c r="D417" t="s">
        <v>46</v>
      </c>
      <c r="E417" s="3">
        <v>8</v>
      </c>
      <c r="F417" t="str">
        <f t="shared" si="54"/>
        <v>Number</v>
      </c>
      <c r="G417" t="str">
        <f t="shared" si="55"/>
        <v>8</v>
      </c>
      <c r="H417" t="str">
        <f t="shared" si="56"/>
        <v>Yes</v>
      </c>
      <c r="I417">
        <v>3</v>
      </c>
      <c r="J417" t="str">
        <f>_xlfn.IFS(Units_Sold&lt;0,"Check Return/Refund",Units_Sold=" ",Invalid,Units_Sold=0,"Available",Units_Sold&gt;0,"Sold")</f>
        <v>Sold</v>
      </c>
      <c r="K417">
        <v>6178.39</v>
      </c>
      <c r="M417" t="str">
        <f t="shared" si="57"/>
        <v>Invalid</v>
      </c>
      <c r="N417" t="str">
        <f>IF(PC_NikeSales[[#This Row],[Discount_Verification]]="Valid","Include","Exclude")</f>
        <v>Exclude</v>
      </c>
      <c r="O417">
        <v>0</v>
      </c>
      <c r="P417">
        <f t="shared" si="58"/>
        <v>18535.170000000002</v>
      </c>
      <c r="Q417" t="str">
        <f t="shared" si="59"/>
        <v>Valid Revenue</v>
      </c>
      <c r="R417" t="str">
        <f>IF(PC_NikeSales[[#This Row],[Rev_Verify]]="Valid Revenue","Include","Exclude")</f>
        <v>Include</v>
      </c>
      <c r="S417" s="1">
        <v>45495</v>
      </c>
      <c r="T417" s="5">
        <f t="shared" si="60"/>
        <v>45495</v>
      </c>
      <c r="U417" s="1" t="str">
        <f t="shared" si="61"/>
        <v>Yes</v>
      </c>
      <c r="V417" t="s">
        <v>22</v>
      </c>
      <c r="W417" t="s">
        <v>36</v>
      </c>
      <c r="X417" t="str">
        <f t="shared" si="62"/>
        <v>Bangalore</v>
      </c>
      <c r="Y417">
        <v>73.75</v>
      </c>
      <c r="Z417" t="str">
        <f>IF(PC_NikeSales[[#This Row],[Profit]]&lt;0,"Loss Making Sales",IF(PC_NikeSales[[#This Row],[Profit]]=0,"No Recorded Profit",IF($Y415&gt;$P415,"Invalid Profit", "Valid Profit")))</f>
        <v>Valid Profit</v>
      </c>
      <c r="AA417" t="str">
        <f>IF(PC_NikeSales[[#This Row],[Profit_Status]]="Valid Profit","Include","Exclude")</f>
        <v>Include</v>
      </c>
    </row>
    <row r="418" spans="1:27">
      <c r="A418">
        <v>2416</v>
      </c>
      <c r="B418" t="s">
        <v>13</v>
      </c>
      <c r="C418" t="s">
        <v>20</v>
      </c>
      <c r="D418" t="s">
        <v>38</v>
      </c>
      <c r="E418" s="3">
        <v>9</v>
      </c>
      <c r="F418" t="str">
        <f t="shared" si="54"/>
        <v>Number</v>
      </c>
      <c r="G418" t="str">
        <f t="shared" si="55"/>
        <v>9</v>
      </c>
      <c r="H418" t="str">
        <f t="shared" si="56"/>
        <v>Yes</v>
      </c>
      <c r="I418">
        <v>3</v>
      </c>
      <c r="J418" t="str">
        <f>_xlfn.IFS(Units_Sold&lt;0,"Check Return/Refund",Units_Sold=" ",Invalid,Units_Sold=0,"Available",Units_Sold&gt;0,"Sold")</f>
        <v>Sold</v>
      </c>
      <c r="K418">
        <v>6245.23</v>
      </c>
      <c r="L418">
        <v>1.1499999999999999</v>
      </c>
      <c r="M418" t="str">
        <f t="shared" si="57"/>
        <v>Invalid</v>
      </c>
      <c r="N418" t="str">
        <f>IF(PC_NikeSales[[#This Row],[Discount_Verification]]="Valid","Include","Exclude")</f>
        <v>Exclude</v>
      </c>
      <c r="O418">
        <v>-2810.35</v>
      </c>
      <c r="P418" t="str">
        <f t="shared" si="58"/>
        <v>Insufficient Data</v>
      </c>
      <c r="Q418" t="str">
        <f t="shared" si="59"/>
        <v>Missing Information</v>
      </c>
      <c r="R418" t="str">
        <f>IF(PC_NikeSales[[#This Row],[Rev_Verify]]="Valid Revenue","Include","Exclude")</f>
        <v>Exclude</v>
      </c>
      <c r="S418" s="1">
        <v>45640</v>
      </c>
      <c r="T418" s="5">
        <f t="shared" si="60"/>
        <v>45640</v>
      </c>
      <c r="U418" s="1" t="str">
        <f t="shared" si="61"/>
        <v>Yes</v>
      </c>
      <c r="V418" t="s">
        <v>22</v>
      </c>
      <c r="W418" t="s">
        <v>25</v>
      </c>
      <c r="X418" t="str">
        <f t="shared" si="62"/>
        <v>Mumbai</v>
      </c>
      <c r="Y418">
        <v>3485.64</v>
      </c>
      <c r="Z418" t="str">
        <f>IF(PC_NikeSales[[#This Row],[Profit]]&lt;0,"Loss Making Sales",IF(PC_NikeSales[[#This Row],[Profit]]=0,"No Recorded Profit",IF($Y416&gt;$P416,"Invalid Profit", "Valid Profit")))</f>
        <v>Valid Profit</v>
      </c>
      <c r="AA418" t="str">
        <f>IF(PC_NikeSales[[#This Row],[Profit_Status]]="Valid Profit","Include","Exclude")</f>
        <v>Include</v>
      </c>
    </row>
    <row r="419" spans="1:27">
      <c r="A419">
        <v>2417</v>
      </c>
      <c r="B419" t="s">
        <v>35</v>
      </c>
      <c r="C419" t="s">
        <v>26</v>
      </c>
      <c r="D419" t="s">
        <v>52</v>
      </c>
      <c r="F419" t="str">
        <f t="shared" si="54"/>
        <v>Missing</v>
      </c>
      <c r="G419" t="str">
        <f t="shared" si="55"/>
        <v>Unknown</v>
      </c>
      <c r="H419" t="str">
        <f t="shared" si="56"/>
        <v>No</v>
      </c>
      <c r="J419" t="str">
        <f>_xlfn.IFS(Units_Sold&lt;0,"Check Return/Refund",Units_Sold=" ",Invalid,Units_Sold=0,"Available",Units_Sold&gt;0,"Sold")</f>
        <v>Available</v>
      </c>
      <c r="K419">
        <v>8293.3799999999992</v>
      </c>
      <c r="L419">
        <v>1.1200000000000001</v>
      </c>
      <c r="M419" t="str">
        <f t="shared" si="57"/>
        <v>Invalid</v>
      </c>
      <c r="N419" t="str">
        <f>IF(PC_NikeSales[[#This Row],[Discount_Verification]]="Valid","Include","Exclude")</f>
        <v>Exclude</v>
      </c>
      <c r="O419">
        <v>0</v>
      </c>
      <c r="P419" t="str">
        <f t="shared" si="58"/>
        <v>Insufficient Data</v>
      </c>
      <c r="Q419" t="str">
        <f t="shared" si="59"/>
        <v>Missing Information</v>
      </c>
      <c r="R419" t="str">
        <f>IF(PC_NikeSales[[#This Row],[Rev_Verify]]="Valid Revenue","Include","Exclude")</f>
        <v>Exclude</v>
      </c>
      <c r="S419" s="1">
        <v>45655</v>
      </c>
      <c r="T419" s="5">
        <f t="shared" si="60"/>
        <v>45655</v>
      </c>
      <c r="U419" s="1" t="str">
        <f t="shared" si="61"/>
        <v>Yes</v>
      </c>
      <c r="V419" t="s">
        <v>22</v>
      </c>
      <c r="W419" t="s">
        <v>18</v>
      </c>
      <c r="X419" t="str">
        <f t="shared" si="62"/>
        <v>Bengaluru</v>
      </c>
      <c r="Y419">
        <v>1727.06</v>
      </c>
      <c r="Z419" t="str">
        <f>IF(PC_NikeSales[[#This Row],[Profit]]&lt;0,"Loss Making Sales",IF(PC_NikeSales[[#This Row],[Profit]]=0,"No Recorded Profit",IF($Y417&gt;$P417,"Invalid Profit", "Valid Profit")))</f>
        <v>Valid Profit</v>
      </c>
      <c r="AA419" t="str">
        <f>IF(PC_NikeSales[[#This Row],[Profit_Status]]="Valid Profit","Include","Exclude")</f>
        <v>Include</v>
      </c>
    </row>
    <row r="420" spans="1:27">
      <c r="A420">
        <v>2418</v>
      </c>
      <c r="B420" t="s">
        <v>35</v>
      </c>
      <c r="C420" t="s">
        <v>20</v>
      </c>
      <c r="D420" t="s">
        <v>50</v>
      </c>
      <c r="E420" s="3" t="s">
        <v>32</v>
      </c>
      <c r="F420" t="str">
        <f t="shared" si="54"/>
        <v>Alphabet</v>
      </c>
      <c r="G420" t="str">
        <f t="shared" si="55"/>
        <v>XL</v>
      </c>
      <c r="H420" t="str">
        <f t="shared" si="56"/>
        <v>Yes</v>
      </c>
      <c r="J420" t="str">
        <f>_xlfn.IFS(Units_Sold&lt;0,"Check Return/Refund",Units_Sold=" ",Invalid,Units_Sold=0,"Available",Units_Sold&gt;0,"Sold")</f>
        <v>Available</v>
      </c>
      <c r="K420">
        <v>9288.75</v>
      </c>
      <c r="L420">
        <v>0.54</v>
      </c>
      <c r="M420" t="str">
        <f t="shared" si="57"/>
        <v>Valid</v>
      </c>
      <c r="N420" t="str">
        <f>IF(PC_NikeSales[[#This Row],[Discount_Verification]]="Valid","Include","Exclude")</f>
        <v>Include</v>
      </c>
      <c r="O420">
        <v>0</v>
      </c>
      <c r="P420" t="str">
        <f t="shared" si="58"/>
        <v>Insufficient Data</v>
      </c>
      <c r="Q420" t="str">
        <f t="shared" si="59"/>
        <v>Missing Information</v>
      </c>
      <c r="R420" t="str">
        <f>IF(PC_NikeSales[[#This Row],[Rev_Verify]]="Valid Revenue","Include","Exclude")</f>
        <v>Exclude</v>
      </c>
      <c r="S420" s="1">
        <v>45776</v>
      </c>
      <c r="T420" s="5">
        <f t="shared" si="60"/>
        <v>45776</v>
      </c>
      <c r="U420" s="1" t="str">
        <f t="shared" si="61"/>
        <v>Yes</v>
      </c>
      <c r="V420" t="s">
        <v>22</v>
      </c>
      <c r="W420" t="s">
        <v>25</v>
      </c>
      <c r="X420" t="str">
        <f t="shared" si="62"/>
        <v>Mumbai</v>
      </c>
      <c r="Y420">
        <v>3110.43</v>
      </c>
      <c r="Z420" t="str">
        <f>IF(PC_NikeSales[[#This Row],[Profit]]&lt;0,"Loss Making Sales",IF(PC_NikeSales[[#This Row],[Profit]]=0,"No Recorded Profit",IF($Y418&gt;$P418,"Invalid Profit", "Valid Profit")))</f>
        <v>Valid Profit</v>
      </c>
      <c r="AA420" t="str">
        <f>IF(PC_NikeSales[[#This Row],[Profit_Status]]="Valid Profit","Include","Exclude")</f>
        <v>Include</v>
      </c>
    </row>
    <row r="421" spans="1:27">
      <c r="A421">
        <v>2419</v>
      </c>
      <c r="B421" t="s">
        <v>35</v>
      </c>
      <c r="C421" t="s">
        <v>26</v>
      </c>
      <c r="D421" t="s">
        <v>52</v>
      </c>
      <c r="E421" s="3" t="s">
        <v>28</v>
      </c>
      <c r="F421" t="str">
        <f t="shared" si="54"/>
        <v>Alphabet</v>
      </c>
      <c r="G421" t="str">
        <f t="shared" si="55"/>
        <v>L</v>
      </c>
      <c r="H421" t="str">
        <f t="shared" si="56"/>
        <v>Yes</v>
      </c>
      <c r="J421" t="str">
        <f>_xlfn.IFS(Units_Sold&lt;0,"Check Return/Refund",Units_Sold=" ",Invalid,Units_Sold=0,"Available",Units_Sold&gt;0,"Sold")</f>
        <v>Available</v>
      </c>
      <c r="K421">
        <v>8738.99</v>
      </c>
      <c r="L421">
        <v>0.47</v>
      </c>
      <c r="M421" t="str">
        <f t="shared" si="57"/>
        <v>Valid</v>
      </c>
      <c r="N421" t="str">
        <f>IF(PC_NikeSales[[#This Row],[Discount_Verification]]="Valid","Include","Exclude")</f>
        <v>Include</v>
      </c>
      <c r="O421">
        <v>0</v>
      </c>
      <c r="P421" t="str">
        <f t="shared" si="58"/>
        <v>Insufficient Data</v>
      </c>
      <c r="Q421" t="str">
        <f t="shared" si="59"/>
        <v>Missing Information</v>
      </c>
      <c r="R421" t="str">
        <f>IF(PC_NikeSales[[#This Row],[Rev_Verify]]="Valid Revenue","Include","Exclude")</f>
        <v>Exclude</v>
      </c>
      <c r="S421" s="1">
        <v>45487</v>
      </c>
      <c r="T421" s="5">
        <f t="shared" si="60"/>
        <v>45487</v>
      </c>
      <c r="U421" s="1" t="str">
        <f t="shared" si="61"/>
        <v>Yes</v>
      </c>
      <c r="V421" t="s">
        <v>17</v>
      </c>
      <c r="W421" t="s">
        <v>37</v>
      </c>
      <c r="X421" t="str">
        <f t="shared" si="62"/>
        <v>Hyderabad</v>
      </c>
      <c r="Y421">
        <v>2868.49</v>
      </c>
      <c r="Z421" t="str">
        <f>IF(PC_NikeSales[[#This Row],[Profit]]&lt;0,"Loss Making Sales",IF(PC_NikeSales[[#This Row],[Profit]]=0,"No Recorded Profit",IF($Y419&gt;$P419,"Invalid Profit", "Valid Profit")))</f>
        <v>Valid Profit</v>
      </c>
      <c r="AA421" t="str">
        <f>IF(PC_NikeSales[[#This Row],[Profit_Status]]="Valid Profit","Include","Exclude")</f>
        <v>Include</v>
      </c>
    </row>
    <row r="422" spans="1:27">
      <c r="A422">
        <v>2420</v>
      </c>
      <c r="B422" t="s">
        <v>13</v>
      </c>
      <c r="C422" t="s">
        <v>41</v>
      </c>
      <c r="D422" t="s">
        <v>48</v>
      </c>
      <c r="E422" s="3">
        <v>9</v>
      </c>
      <c r="F422" t="str">
        <f t="shared" si="54"/>
        <v>Number</v>
      </c>
      <c r="G422" t="str">
        <f t="shared" si="55"/>
        <v>9</v>
      </c>
      <c r="H422" t="str">
        <f t="shared" si="56"/>
        <v>Yes</v>
      </c>
      <c r="J422" t="str">
        <f>_xlfn.IFS(Units_Sold&lt;0,"Check Return/Refund",Units_Sold=" ",Invalid,Units_Sold=0,"Available",Units_Sold&gt;0,"Sold")</f>
        <v>Available</v>
      </c>
      <c r="L422">
        <v>1.02</v>
      </c>
      <c r="M422" t="str">
        <f t="shared" si="57"/>
        <v>Invalid</v>
      </c>
      <c r="N422" t="str">
        <f>IF(PC_NikeSales[[#This Row],[Discount_Verification]]="Valid","Include","Exclude")</f>
        <v>Exclude</v>
      </c>
      <c r="O422">
        <v>0</v>
      </c>
      <c r="P422" t="str">
        <f t="shared" si="58"/>
        <v>Insufficient Data</v>
      </c>
      <c r="Q422" t="str">
        <f t="shared" si="59"/>
        <v>Missing Information</v>
      </c>
      <c r="R422" t="str">
        <f>IF(PC_NikeSales[[#This Row],[Rev_Verify]]="Valid Revenue","Include","Exclude")</f>
        <v>Exclude</v>
      </c>
      <c r="S422" s="1">
        <v>45393</v>
      </c>
      <c r="T422" s="5">
        <f t="shared" si="60"/>
        <v>45393</v>
      </c>
      <c r="U422" s="1" t="str">
        <f t="shared" si="61"/>
        <v>Yes</v>
      </c>
      <c r="V422" t="s">
        <v>17</v>
      </c>
      <c r="W422" t="s">
        <v>37</v>
      </c>
      <c r="X422" t="str">
        <f t="shared" si="62"/>
        <v>Hyderabad</v>
      </c>
      <c r="Y422">
        <v>1664.6</v>
      </c>
      <c r="Z422" t="str">
        <f>IF(PC_NikeSales[[#This Row],[Profit]]&lt;0,"Loss Making Sales",IF(PC_NikeSales[[#This Row],[Profit]]=0,"No Recorded Profit",IF($Y420&gt;$P420,"Invalid Profit", "Valid Profit")))</f>
        <v>Valid Profit</v>
      </c>
      <c r="AA422" t="str">
        <f>IF(PC_NikeSales[[#This Row],[Profit_Status]]="Valid Profit","Include","Exclude")</f>
        <v>Include</v>
      </c>
    </row>
    <row r="423" spans="1:27">
      <c r="A423">
        <v>2421</v>
      </c>
      <c r="B423" t="s">
        <v>19</v>
      </c>
      <c r="C423" t="s">
        <v>30</v>
      </c>
      <c r="D423" t="s">
        <v>31</v>
      </c>
      <c r="E423" s="3" t="s">
        <v>16</v>
      </c>
      <c r="F423" t="str">
        <f t="shared" si="54"/>
        <v>Alphabet</v>
      </c>
      <c r="G423" t="str">
        <f t="shared" si="55"/>
        <v>M</v>
      </c>
      <c r="H423" t="str">
        <f t="shared" si="56"/>
        <v>Yes</v>
      </c>
      <c r="I423">
        <v>2</v>
      </c>
      <c r="J423" t="str">
        <f>_xlfn.IFS(Units_Sold&lt;0,"Check Return/Refund",Units_Sold=" ",Invalid,Units_Sold=0,"Available",Units_Sold&gt;0,"Sold")</f>
        <v>Sold</v>
      </c>
      <c r="K423">
        <v>8136.39</v>
      </c>
      <c r="M423" t="str">
        <f t="shared" si="57"/>
        <v>Invalid</v>
      </c>
      <c r="N423" t="str">
        <f>IF(PC_NikeSales[[#This Row],[Discount_Verification]]="Valid","Include","Exclude")</f>
        <v>Exclude</v>
      </c>
      <c r="O423">
        <v>0</v>
      </c>
      <c r="P423">
        <f t="shared" si="58"/>
        <v>16272.78</v>
      </c>
      <c r="Q423" t="str">
        <f t="shared" si="59"/>
        <v>Valid Revenue</v>
      </c>
      <c r="R423" t="str">
        <f>IF(PC_NikeSales[[#This Row],[Rev_Verify]]="Valid Revenue","Include","Exclude")</f>
        <v>Include</v>
      </c>
      <c r="S423" s="1">
        <v>45726</v>
      </c>
      <c r="T423" s="5">
        <f t="shared" si="60"/>
        <v>45726</v>
      </c>
      <c r="U423" s="1" t="str">
        <f t="shared" si="61"/>
        <v>Yes</v>
      </c>
      <c r="V423" t="s">
        <v>22</v>
      </c>
      <c r="W423" t="s">
        <v>29</v>
      </c>
      <c r="X423" t="str">
        <f t="shared" si="62"/>
        <v>Pune</v>
      </c>
      <c r="Y423">
        <v>3398.15</v>
      </c>
      <c r="Z423" t="str">
        <f>IF(PC_NikeSales[[#This Row],[Profit]]&lt;0,"Loss Making Sales",IF(PC_NikeSales[[#This Row],[Profit]]=0,"No Recorded Profit",IF($Y421&gt;$P421,"Invalid Profit", "Valid Profit")))</f>
        <v>Valid Profit</v>
      </c>
      <c r="AA423" t="str">
        <f>IF(PC_NikeSales[[#This Row],[Profit_Status]]="Valid Profit","Include","Exclude")</f>
        <v>Include</v>
      </c>
    </row>
    <row r="424" spans="1:27">
      <c r="A424">
        <v>2422</v>
      </c>
      <c r="B424" t="s">
        <v>13</v>
      </c>
      <c r="C424" t="s">
        <v>20</v>
      </c>
      <c r="D424" t="s">
        <v>21</v>
      </c>
      <c r="F424" t="str">
        <f t="shared" si="54"/>
        <v>Missing</v>
      </c>
      <c r="G424" t="str">
        <f t="shared" si="55"/>
        <v>Unknown</v>
      </c>
      <c r="H424" t="str">
        <f t="shared" si="56"/>
        <v>No</v>
      </c>
      <c r="I424">
        <v>4</v>
      </c>
      <c r="J424" t="str">
        <f>_xlfn.IFS(Units_Sold&lt;0,"Check Return/Refund",Units_Sold=" ",Invalid,Units_Sold=0,"Available",Units_Sold&gt;0,"Sold")</f>
        <v>Sold</v>
      </c>
      <c r="M424" t="str">
        <f t="shared" si="57"/>
        <v>Invalid</v>
      </c>
      <c r="N424" t="str">
        <f>IF(PC_NikeSales[[#This Row],[Discount_Verification]]="Valid","Include","Exclude")</f>
        <v>Exclude</v>
      </c>
      <c r="O424">
        <v>0</v>
      </c>
      <c r="P424" t="str">
        <f t="shared" si="58"/>
        <v>Insufficient Data</v>
      </c>
      <c r="Q424" t="str">
        <f t="shared" si="59"/>
        <v>Missing Information</v>
      </c>
      <c r="R424" t="str">
        <f>IF(PC_NikeSales[[#This Row],[Rev_Verify]]="Valid Revenue","Include","Exclude")</f>
        <v>Exclude</v>
      </c>
      <c r="S424" s="1">
        <v>45496</v>
      </c>
      <c r="T424" s="5">
        <f t="shared" si="60"/>
        <v>45496</v>
      </c>
      <c r="U424" s="1" t="str">
        <f t="shared" si="61"/>
        <v>Yes</v>
      </c>
      <c r="V424" t="s">
        <v>22</v>
      </c>
      <c r="W424" t="s">
        <v>25</v>
      </c>
      <c r="X424" t="str">
        <f t="shared" si="62"/>
        <v>Mumbai</v>
      </c>
      <c r="Y424">
        <v>3044.66</v>
      </c>
      <c r="Z424" t="str">
        <f>IF(PC_NikeSales[[#This Row],[Profit]]&lt;0,"Loss Making Sales",IF(PC_NikeSales[[#This Row],[Profit]]=0,"No Recorded Profit",IF($Y422&gt;$P422,"Invalid Profit", "Valid Profit")))</f>
        <v>Valid Profit</v>
      </c>
      <c r="AA424" t="str">
        <f>IF(PC_NikeSales[[#This Row],[Profit_Status]]="Valid Profit","Include","Exclude")</f>
        <v>Include</v>
      </c>
    </row>
    <row r="425" spans="1:27">
      <c r="A425">
        <v>2025</v>
      </c>
      <c r="B425" t="s">
        <v>13</v>
      </c>
      <c r="C425" t="s">
        <v>14</v>
      </c>
      <c r="D425" t="s">
        <v>34</v>
      </c>
      <c r="E425" s="3">
        <v>11</v>
      </c>
      <c r="F425" t="str">
        <f t="shared" si="54"/>
        <v>Number</v>
      </c>
      <c r="G425" t="str">
        <f t="shared" si="55"/>
        <v>11</v>
      </c>
      <c r="H425" t="str">
        <f t="shared" si="56"/>
        <v>Yes</v>
      </c>
      <c r="J425" t="str">
        <f>_xlfn.IFS(Units_Sold&lt;0,"Check Return/Refund",Units_Sold=" ",Invalid,Units_Sold=0,"Available",Units_Sold&gt;0,"Sold")</f>
        <v>Available</v>
      </c>
      <c r="K425">
        <v>4554.97</v>
      </c>
      <c r="M425" t="str">
        <f t="shared" si="57"/>
        <v>Invalid</v>
      </c>
      <c r="N425" t="str">
        <f>IF(PC_NikeSales[[#This Row],[Discount_Verification]]="Valid","Include","Exclude")</f>
        <v>Exclude</v>
      </c>
      <c r="O425">
        <v>0</v>
      </c>
      <c r="P425" t="str">
        <f t="shared" si="58"/>
        <v>Insufficient Data</v>
      </c>
      <c r="Q425" t="str">
        <f t="shared" si="59"/>
        <v>Missing Information</v>
      </c>
      <c r="R425" t="str">
        <f>IF(PC_NikeSales[[#This Row],[Rev_Verify]]="Valid Revenue","Include","Exclude")</f>
        <v>Exclude</v>
      </c>
      <c r="S425" s="1">
        <v>45721</v>
      </c>
      <c r="T425" s="5">
        <f t="shared" si="60"/>
        <v>45721</v>
      </c>
      <c r="U425" s="1" t="str">
        <f t="shared" si="61"/>
        <v>Yes</v>
      </c>
      <c r="V425" t="s">
        <v>22</v>
      </c>
      <c r="W425" t="s">
        <v>37</v>
      </c>
      <c r="X425" t="str">
        <f t="shared" si="62"/>
        <v>Hyderabad</v>
      </c>
      <c r="Y425">
        <v>2802.1</v>
      </c>
      <c r="Z425" t="str">
        <f>IF(PC_NikeSales[[#This Row],[Profit]]&lt;0,"Loss Making Sales",IF(PC_NikeSales[[#This Row],[Profit]]=0,"No Recorded Profit",IF($Y423&gt;$P423,"Invalid Profit", "Valid Profit")))</f>
        <v>Valid Profit</v>
      </c>
      <c r="AA425" t="str">
        <f>IF(PC_NikeSales[[#This Row],[Profit_Status]]="Valid Profit","Include","Exclude")</f>
        <v>Include</v>
      </c>
    </row>
    <row r="426" spans="1:27">
      <c r="A426">
        <v>2424</v>
      </c>
      <c r="B426" t="s">
        <v>19</v>
      </c>
      <c r="C426" t="s">
        <v>41</v>
      </c>
      <c r="D426" t="s">
        <v>42</v>
      </c>
      <c r="E426" s="3">
        <v>10</v>
      </c>
      <c r="F426" t="str">
        <f t="shared" si="54"/>
        <v>Number</v>
      </c>
      <c r="G426" t="str">
        <f t="shared" si="55"/>
        <v>10</v>
      </c>
      <c r="H426" t="str">
        <f t="shared" si="56"/>
        <v>Yes</v>
      </c>
      <c r="J426" t="str">
        <f>_xlfn.IFS(Units_Sold&lt;0,"Check Return/Refund",Units_Sold=" ",Invalid,Units_Sold=0,"Available",Units_Sold&gt;0,"Sold")</f>
        <v>Available</v>
      </c>
      <c r="K426">
        <v>7634.65</v>
      </c>
      <c r="M426" t="str">
        <f t="shared" si="57"/>
        <v>Invalid</v>
      </c>
      <c r="N426" t="str">
        <f>IF(PC_NikeSales[[#This Row],[Discount_Verification]]="Valid","Include","Exclude")</f>
        <v>Exclude</v>
      </c>
      <c r="O426">
        <v>0</v>
      </c>
      <c r="P426" t="str">
        <f t="shared" si="58"/>
        <v>Insufficient Data</v>
      </c>
      <c r="Q426" t="str">
        <f t="shared" si="59"/>
        <v>Missing Information</v>
      </c>
      <c r="R426" t="str">
        <f>IF(PC_NikeSales[[#This Row],[Rev_Verify]]="Valid Revenue","Include","Exclude")</f>
        <v>Exclude</v>
      </c>
      <c r="S426" s="1"/>
      <c r="T426" s="5" t="str">
        <f t="shared" si="60"/>
        <v>Missing Date</v>
      </c>
      <c r="U426" s="1" t="str">
        <f t="shared" si="61"/>
        <v>No</v>
      </c>
      <c r="V426" t="s">
        <v>17</v>
      </c>
      <c r="W426" t="s">
        <v>43</v>
      </c>
      <c r="X426" t="str">
        <f t="shared" si="62"/>
        <v>Kolkata</v>
      </c>
      <c r="Y426">
        <v>1749.8</v>
      </c>
      <c r="Z426" t="str">
        <f>IF(PC_NikeSales[[#This Row],[Profit]]&lt;0,"Loss Making Sales",IF(PC_NikeSales[[#This Row],[Profit]]=0,"No Recorded Profit",IF($Y424&gt;$P424,"Invalid Profit", "Valid Profit")))</f>
        <v>Valid Profit</v>
      </c>
      <c r="AA426" t="str">
        <f>IF(PC_NikeSales[[#This Row],[Profit_Status]]="Valid Profit","Include","Exclude")</f>
        <v>Include</v>
      </c>
    </row>
    <row r="427" spans="1:27">
      <c r="A427">
        <v>2425</v>
      </c>
      <c r="B427" t="s">
        <v>13</v>
      </c>
      <c r="C427" t="s">
        <v>14</v>
      </c>
      <c r="D427" t="s">
        <v>49</v>
      </c>
      <c r="E427" s="3" t="s">
        <v>32</v>
      </c>
      <c r="F427" t="str">
        <f t="shared" si="54"/>
        <v>Alphabet</v>
      </c>
      <c r="G427" t="str">
        <f t="shared" si="55"/>
        <v>XL</v>
      </c>
      <c r="H427" t="str">
        <f t="shared" si="56"/>
        <v>Yes</v>
      </c>
      <c r="J427" t="str">
        <f>_xlfn.IFS(Units_Sold&lt;0,"Check Return/Refund",Units_Sold=" ",Invalid,Units_Sold=0,"Available",Units_Sold&gt;0,"Sold")</f>
        <v>Available</v>
      </c>
      <c r="L427">
        <v>0.38</v>
      </c>
      <c r="M427" t="str">
        <f t="shared" si="57"/>
        <v>Valid</v>
      </c>
      <c r="N427" t="str">
        <f>IF(PC_NikeSales[[#This Row],[Discount_Verification]]="Valid","Include","Exclude")</f>
        <v>Include</v>
      </c>
      <c r="O427">
        <v>0</v>
      </c>
      <c r="P427" t="str">
        <f t="shared" si="58"/>
        <v>Insufficient Data</v>
      </c>
      <c r="Q427" t="str">
        <f t="shared" si="59"/>
        <v>Missing Information</v>
      </c>
      <c r="R427" t="str">
        <f>IF(PC_NikeSales[[#This Row],[Rev_Verify]]="Valid Revenue","Include","Exclude")</f>
        <v>Exclude</v>
      </c>
      <c r="S427" s="1">
        <v>45656</v>
      </c>
      <c r="T427" s="5">
        <f t="shared" si="60"/>
        <v>45656</v>
      </c>
      <c r="U427" s="1" t="str">
        <f t="shared" si="61"/>
        <v>Yes</v>
      </c>
      <c r="V427" t="s">
        <v>17</v>
      </c>
      <c r="W427" t="s">
        <v>18</v>
      </c>
      <c r="X427" t="str">
        <f t="shared" si="62"/>
        <v>Bengaluru</v>
      </c>
      <c r="Y427">
        <v>3058.78</v>
      </c>
      <c r="Z427" t="str">
        <f>IF(PC_NikeSales[[#This Row],[Profit]]&lt;0,"Loss Making Sales",IF(PC_NikeSales[[#This Row],[Profit]]=0,"No Recorded Profit",IF($Y425&gt;$P425,"Invalid Profit", "Valid Profit")))</f>
        <v>Valid Profit</v>
      </c>
      <c r="AA427" t="str">
        <f>IF(PC_NikeSales[[#This Row],[Profit_Status]]="Valid Profit","Include","Exclude")</f>
        <v>Include</v>
      </c>
    </row>
    <row r="428" spans="1:27">
      <c r="A428">
        <v>2426</v>
      </c>
      <c r="B428" t="s">
        <v>13</v>
      </c>
      <c r="C428" t="s">
        <v>26</v>
      </c>
      <c r="D428" t="s">
        <v>52</v>
      </c>
      <c r="E428" s="3" t="s">
        <v>16</v>
      </c>
      <c r="F428" t="str">
        <f t="shared" si="54"/>
        <v>Alphabet</v>
      </c>
      <c r="G428" t="str">
        <f t="shared" si="55"/>
        <v>M</v>
      </c>
      <c r="H428" t="str">
        <f t="shared" si="56"/>
        <v>Yes</v>
      </c>
      <c r="J428" t="str">
        <f>_xlfn.IFS(Units_Sold&lt;0,"Check Return/Refund",Units_Sold=" ",Invalid,Units_Sold=0,"Available",Units_Sold&gt;0,"Sold")</f>
        <v>Available</v>
      </c>
      <c r="K428">
        <v>2278.67</v>
      </c>
      <c r="L428">
        <v>0.56000000000000005</v>
      </c>
      <c r="M428" t="str">
        <f t="shared" si="57"/>
        <v>Valid</v>
      </c>
      <c r="N428" t="str">
        <f>IF(PC_NikeSales[[#This Row],[Discount_Verification]]="Valid","Include","Exclude")</f>
        <v>Include</v>
      </c>
      <c r="O428">
        <v>0</v>
      </c>
      <c r="P428" t="str">
        <f t="shared" si="58"/>
        <v>Insufficient Data</v>
      </c>
      <c r="Q428" t="str">
        <f t="shared" si="59"/>
        <v>Missing Information</v>
      </c>
      <c r="R428" t="str">
        <f>IF(PC_NikeSales[[#This Row],[Rev_Verify]]="Valid Revenue","Include","Exclude")</f>
        <v>Exclude</v>
      </c>
      <c r="S428" s="1">
        <v>45721</v>
      </c>
      <c r="T428" s="5">
        <f t="shared" si="60"/>
        <v>45721</v>
      </c>
      <c r="U428" s="1" t="str">
        <f t="shared" si="61"/>
        <v>Yes</v>
      </c>
      <c r="V428" t="s">
        <v>22</v>
      </c>
      <c r="W428" t="s">
        <v>29</v>
      </c>
      <c r="X428" t="str">
        <f t="shared" si="62"/>
        <v>Pune</v>
      </c>
      <c r="Y428">
        <v>-72.52</v>
      </c>
      <c r="Z428" t="str">
        <f>IF(PC_NikeSales[[#This Row],[Profit]]&lt;0,"Loss Making Sales",IF(PC_NikeSales[[#This Row],[Profit]]=0,"No Recorded Profit",IF(PC_NikeSales[[#This Row],[Profit]]&gt;PC_NikeSales[Rev_Recalc],"Invalid Profit", "Valid Profit")))</f>
        <v>Loss Making Sales</v>
      </c>
      <c r="AA428" t="str">
        <f>IF(PC_NikeSales[[#This Row],[Profit_Status]]="Valid Profit","Include","Exclude")</f>
        <v>Exclude</v>
      </c>
    </row>
    <row r="429" spans="1:27">
      <c r="A429">
        <v>2427</v>
      </c>
      <c r="B429" t="s">
        <v>35</v>
      </c>
      <c r="C429" t="s">
        <v>30</v>
      </c>
      <c r="D429" t="s">
        <v>51</v>
      </c>
      <c r="E429" s="3">
        <v>7</v>
      </c>
      <c r="F429" t="str">
        <f t="shared" si="54"/>
        <v>Number</v>
      </c>
      <c r="G429" t="str">
        <f t="shared" si="55"/>
        <v>7</v>
      </c>
      <c r="H429" t="str">
        <f t="shared" si="56"/>
        <v>Yes</v>
      </c>
      <c r="J429" t="str">
        <f>_xlfn.IFS(Units_Sold&lt;0,"Check Return/Refund",Units_Sold=" ",Invalid,Units_Sold=0,"Available",Units_Sold&gt;0,"Sold")</f>
        <v>Available</v>
      </c>
      <c r="K429">
        <v>2904.11</v>
      </c>
      <c r="M429" t="str">
        <f t="shared" si="57"/>
        <v>Invalid</v>
      </c>
      <c r="N429" t="str">
        <f>IF(PC_NikeSales[[#This Row],[Discount_Verification]]="Valid","Include","Exclude")</f>
        <v>Exclude</v>
      </c>
      <c r="O429">
        <v>0</v>
      </c>
      <c r="P429" t="str">
        <f t="shared" si="58"/>
        <v>Insufficient Data</v>
      </c>
      <c r="Q429" t="str">
        <f t="shared" si="59"/>
        <v>Missing Information</v>
      </c>
      <c r="R429" t="str">
        <f>IF(PC_NikeSales[[#This Row],[Rev_Verify]]="Valid Revenue","Include","Exclude")</f>
        <v>Exclude</v>
      </c>
      <c r="S429" s="1">
        <v>45821</v>
      </c>
      <c r="T429" s="5">
        <f t="shared" si="60"/>
        <v>45821</v>
      </c>
      <c r="U429" s="1" t="str">
        <f t="shared" si="61"/>
        <v>Yes</v>
      </c>
      <c r="V429" t="s">
        <v>17</v>
      </c>
      <c r="W429" t="s">
        <v>33</v>
      </c>
      <c r="X429" t="str">
        <f t="shared" si="62"/>
        <v>Delhi</v>
      </c>
      <c r="Y429">
        <v>1683.98</v>
      </c>
      <c r="Z429" t="str">
        <f>IF(PC_NikeSales[[#This Row],[Profit]]&lt;0,"Loss Making Sales",IF(PC_NikeSales[[#This Row],[Profit]]=0,"No Recorded Profit",IF($Y427&gt;$P427,"Invalid Profit", "Valid Profit")))</f>
        <v>Valid Profit</v>
      </c>
      <c r="AA429" t="str">
        <f>IF(PC_NikeSales[[#This Row],[Profit_Status]]="Valid Profit","Include","Exclude")</f>
        <v>Include</v>
      </c>
    </row>
    <row r="430" spans="1:27">
      <c r="A430">
        <v>2428</v>
      </c>
      <c r="B430" t="s">
        <v>13</v>
      </c>
      <c r="C430" t="s">
        <v>41</v>
      </c>
      <c r="D430" t="s">
        <v>47</v>
      </c>
      <c r="E430" s="3">
        <v>12</v>
      </c>
      <c r="F430" t="str">
        <f t="shared" si="54"/>
        <v>Number</v>
      </c>
      <c r="G430" t="str">
        <f t="shared" si="55"/>
        <v>12</v>
      </c>
      <c r="H430" t="str">
        <f t="shared" si="56"/>
        <v>Yes</v>
      </c>
      <c r="I430">
        <v>2</v>
      </c>
      <c r="J430" t="str">
        <f>_xlfn.IFS(Units_Sold&lt;0,"Check Return/Refund",Units_Sold=" ",Invalid,Units_Sold=0,"Available",Units_Sold&gt;0,"Sold")</f>
        <v>Sold</v>
      </c>
      <c r="M430" t="str">
        <f t="shared" si="57"/>
        <v>Invalid</v>
      </c>
      <c r="N430" t="str">
        <f>IF(PC_NikeSales[[#This Row],[Discount_Verification]]="Valid","Include","Exclude")</f>
        <v>Exclude</v>
      </c>
      <c r="O430">
        <v>0</v>
      </c>
      <c r="P430" t="str">
        <f t="shared" si="58"/>
        <v>Insufficient Data</v>
      </c>
      <c r="Q430" t="str">
        <f t="shared" si="59"/>
        <v>Missing Information</v>
      </c>
      <c r="R430" t="str">
        <f>IF(PC_NikeSales[[#This Row],[Rev_Verify]]="Valid Revenue","Include","Exclude")</f>
        <v>Exclude</v>
      </c>
      <c r="S430" s="1">
        <v>45633</v>
      </c>
      <c r="T430" s="5">
        <f t="shared" si="60"/>
        <v>45633</v>
      </c>
      <c r="U430" s="1" t="str">
        <f t="shared" si="61"/>
        <v>Yes</v>
      </c>
      <c r="V430" t="s">
        <v>22</v>
      </c>
      <c r="W430" t="s">
        <v>25</v>
      </c>
      <c r="X430" t="str">
        <f t="shared" si="62"/>
        <v>Mumbai</v>
      </c>
      <c r="Y430">
        <v>427.51</v>
      </c>
      <c r="Z430" t="str">
        <f>IF(PC_NikeSales[[#This Row],[Profit]]&lt;0,"Loss Making Sales",IF(PC_NikeSales[[#This Row],[Profit]]=0,"No Recorded Profit",IF($Y428&gt;$P428,"Invalid Profit", "Valid Profit")))</f>
        <v>Valid Profit</v>
      </c>
      <c r="AA430" t="str">
        <f>IF(PC_NikeSales[[#This Row],[Profit_Status]]="Valid Profit","Include","Exclude")</f>
        <v>Include</v>
      </c>
    </row>
    <row r="431" spans="1:27">
      <c r="A431">
        <v>2429</v>
      </c>
      <c r="B431" t="s">
        <v>13</v>
      </c>
      <c r="C431" t="s">
        <v>26</v>
      </c>
      <c r="D431" t="s">
        <v>52</v>
      </c>
      <c r="E431" s="3" t="s">
        <v>28</v>
      </c>
      <c r="F431" t="str">
        <f t="shared" si="54"/>
        <v>Alphabet</v>
      </c>
      <c r="G431" t="str">
        <f t="shared" si="55"/>
        <v>L</v>
      </c>
      <c r="H431" t="str">
        <f t="shared" si="56"/>
        <v>Yes</v>
      </c>
      <c r="J431" t="str">
        <f>_xlfn.IFS(Units_Sold&lt;0,"Check Return/Refund",Units_Sold=" ",Invalid,Units_Sold=0,"Available",Units_Sold&gt;0,"Sold")</f>
        <v>Available</v>
      </c>
      <c r="M431" t="str">
        <f t="shared" si="57"/>
        <v>Invalid</v>
      </c>
      <c r="N431" t="str">
        <f>IF(PC_NikeSales[[#This Row],[Discount_Verification]]="Valid","Include","Exclude")</f>
        <v>Exclude</v>
      </c>
      <c r="O431">
        <v>0</v>
      </c>
      <c r="P431" t="str">
        <f t="shared" si="58"/>
        <v>Insufficient Data</v>
      </c>
      <c r="Q431" t="str">
        <f t="shared" si="59"/>
        <v>Missing Information</v>
      </c>
      <c r="R431" t="str">
        <f>IF(PC_NikeSales[[#This Row],[Rev_Verify]]="Valid Revenue","Include","Exclude")</f>
        <v>Exclude</v>
      </c>
      <c r="S431" s="1">
        <v>45802</v>
      </c>
      <c r="T431" s="5">
        <f t="shared" si="60"/>
        <v>45802</v>
      </c>
      <c r="U431" s="1" t="str">
        <f t="shared" si="61"/>
        <v>Yes</v>
      </c>
      <c r="V431" t="s">
        <v>17</v>
      </c>
      <c r="W431" t="s">
        <v>25</v>
      </c>
      <c r="X431" t="str">
        <f t="shared" si="62"/>
        <v>Mumbai</v>
      </c>
      <c r="Y431">
        <v>550.48</v>
      </c>
      <c r="Z431" t="str">
        <f>IF(PC_NikeSales[[#This Row],[Profit]]&lt;0,"Loss Making Sales",IF(PC_NikeSales[[#This Row],[Profit]]=0,"No Recorded Profit",IF($Y429&gt;$P429,"Invalid Profit", "Valid Profit")))</f>
        <v>Valid Profit</v>
      </c>
      <c r="AA431" t="str">
        <f>IF(PC_NikeSales[[#This Row],[Profit_Status]]="Valid Profit","Include","Exclude")</f>
        <v>Include</v>
      </c>
    </row>
    <row r="432" spans="1:27">
      <c r="A432">
        <v>2430</v>
      </c>
      <c r="B432" t="s">
        <v>19</v>
      </c>
      <c r="C432" t="s">
        <v>20</v>
      </c>
      <c r="D432" t="s">
        <v>21</v>
      </c>
      <c r="E432" s="3">
        <v>12</v>
      </c>
      <c r="F432" t="str">
        <f t="shared" si="54"/>
        <v>Number</v>
      </c>
      <c r="G432" t="str">
        <f t="shared" si="55"/>
        <v>12</v>
      </c>
      <c r="H432" t="str">
        <f t="shared" si="56"/>
        <v>Yes</v>
      </c>
      <c r="I432">
        <v>3</v>
      </c>
      <c r="J432" t="str">
        <f>_xlfn.IFS(Units_Sold&lt;0,"Check Return/Refund",Units_Sold=" ",Invalid,Units_Sold=0,"Available",Units_Sold&gt;0,"Sold")</f>
        <v>Sold</v>
      </c>
      <c r="L432">
        <v>0.1</v>
      </c>
      <c r="M432" t="str">
        <f t="shared" si="57"/>
        <v>Valid</v>
      </c>
      <c r="N432" t="str">
        <f>IF(PC_NikeSales[[#This Row],[Discount_Verification]]="Valid","Include","Exclude")</f>
        <v>Include</v>
      </c>
      <c r="O432">
        <v>0</v>
      </c>
      <c r="P432" t="str">
        <f t="shared" si="58"/>
        <v>Insufficient Data</v>
      </c>
      <c r="Q432" t="str">
        <f t="shared" si="59"/>
        <v>Missing Information</v>
      </c>
      <c r="R432" t="str">
        <f>IF(PC_NikeSales[[#This Row],[Rev_Verify]]="Valid Revenue","Include","Exclude")</f>
        <v>Exclude</v>
      </c>
      <c r="S432" s="1">
        <v>45847</v>
      </c>
      <c r="T432" s="5">
        <f t="shared" si="60"/>
        <v>45847</v>
      </c>
      <c r="U432" s="1" t="str">
        <f t="shared" si="61"/>
        <v>Yes</v>
      </c>
      <c r="V432" t="s">
        <v>17</v>
      </c>
      <c r="W432" t="s">
        <v>29</v>
      </c>
      <c r="X432" t="str">
        <f t="shared" si="62"/>
        <v>Pune</v>
      </c>
      <c r="Y432">
        <v>215.3</v>
      </c>
      <c r="Z432" t="str">
        <f>IF(PC_NikeSales[[#This Row],[Profit]]&lt;0,"Loss Making Sales",IF(PC_NikeSales[[#This Row],[Profit]]=0,"No Recorded Profit",IF($Y430&gt;$P430,"Invalid Profit", "Valid Profit")))</f>
        <v>Valid Profit</v>
      </c>
      <c r="AA432" t="str">
        <f>IF(PC_NikeSales[[#This Row],[Profit_Status]]="Valid Profit","Include","Exclude")</f>
        <v>Include</v>
      </c>
    </row>
    <row r="433" spans="1:27">
      <c r="A433">
        <v>2431</v>
      </c>
      <c r="B433" t="s">
        <v>19</v>
      </c>
      <c r="C433" t="s">
        <v>26</v>
      </c>
      <c r="D433" t="s">
        <v>27</v>
      </c>
      <c r="E433" s="3" t="s">
        <v>28</v>
      </c>
      <c r="F433" t="str">
        <f t="shared" si="54"/>
        <v>Alphabet</v>
      </c>
      <c r="G433" t="str">
        <f t="shared" si="55"/>
        <v>L</v>
      </c>
      <c r="H433" t="str">
        <f t="shared" si="56"/>
        <v>Yes</v>
      </c>
      <c r="I433">
        <v>1</v>
      </c>
      <c r="J433" t="str">
        <f>_xlfn.IFS(Units_Sold&lt;0,"Check Return/Refund",Units_Sold=" ",Invalid,Units_Sold=0,"Available",Units_Sold&gt;0,"Sold")</f>
        <v>Sold</v>
      </c>
      <c r="M433" t="str">
        <f t="shared" si="57"/>
        <v>Invalid</v>
      </c>
      <c r="N433" t="str">
        <f>IF(PC_NikeSales[[#This Row],[Discount_Verification]]="Valid","Include","Exclude")</f>
        <v>Exclude</v>
      </c>
      <c r="O433">
        <v>0</v>
      </c>
      <c r="P433" t="str">
        <f t="shared" si="58"/>
        <v>Insufficient Data</v>
      </c>
      <c r="Q433" t="str">
        <f t="shared" si="59"/>
        <v>Missing Information</v>
      </c>
      <c r="R433" t="str">
        <f>IF(PC_NikeSales[[#This Row],[Rev_Verify]]="Valid Revenue","Include","Exclude")</f>
        <v>Exclude</v>
      </c>
      <c r="S433" s="1">
        <v>45611</v>
      </c>
      <c r="T433" s="5">
        <f t="shared" si="60"/>
        <v>45611</v>
      </c>
      <c r="U433" s="1" t="str">
        <f t="shared" si="61"/>
        <v>Yes</v>
      </c>
      <c r="V433" t="s">
        <v>17</v>
      </c>
      <c r="W433" t="s">
        <v>37</v>
      </c>
      <c r="X433" t="str">
        <f t="shared" si="62"/>
        <v>Hyderabad</v>
      </c>
      <c r="Y433">
        <v>1627.78</v>
      </c>
      <c r="Z433" t="str">
        <f>IF(PC_NikeSales[[#This Row],[Profit]]&lt;0,"Loss Making Sales",IF(PC_NikeSales[[#This Row],[Profit]]=0,"No Recorded Profit",IF($Y431&gt;$P431,"Invalid Profit", "Valid Profit")))</f>
        <v>Valid Profit</v>
      </c>
      <c r="AA433" t="str">
        <f>IF(PC_NikeSales[[#This Row],[Profit_Status]]="Valid Profit","Include","Exclude")</f>
        <v>Include</v>
      </c>
    </row>
    <row r="434" spans="1:27">
      <c r="A434">
        <v>2432</v>
      </c>
      <c r="B434" t="s">
        <v>19</v>
      </c>
      <c r="C434" t="s">
        <v>41</v>
      </c>
      <c r="D434" t="s">
        <v>48</v>
      </c>
      <c r="E434" s="3" t="s">
        <v>28</v>
      </c>
      <c r="F434" t="str">
        <f t="shared" si="54"/>
        <v>Alphabet</v>
      </c>
      <c r="G434" t="str">
        <f t="shared" si="55"/>
        <v>L</v>
      </c>
      <c r="H434" t="str">
        <f t="shared" si="56"/>
        <v>Yes</v>
      </c>
      <c r="I434">
        <v>1</v>
      </c>
      <c r="J434" t="str">
        <f>_xlfn.IFS(Units_Sold&lt;0,"Check Return/Refund",Units_Sold=" ",Invalid,Units_Sold=0,"Available",Units_Sold&gt;0,"Sold")</f>
        <v>Sold</v>
      </c>
      <c r="K434">
        <v>3036.61</v>
      </c>
      <c r="L434">
        <v>0.86</v>
      </c>
      <c r="M434" t="str">
        <f t="shared" si="57"/>
        <v>Valid</v>
      </c>
      <c r="N434" t="str">
        <f>IF(PC_NikeSales[[#This Row],[Discount_Verification]]="Valid","Include","Exclude")</f>
        <v>Include</v>
      </c>
      <c r="O434">
        <v>425.13</v>
      </c>
      <c r="P434">
        <f t="shared" si="58"/>
        <v>425.12540000000007</v>
      </c>
      <c r="Q434" t="str">
        <f t="shared" si="59"/>
        <v>Valid Revenue</v>
      </c>
      <c r="R434" t="str">
        <f>IF(PC_NikeSales[[#This Row],[Rev_Verify]]="Valid Revenue","Include","Exclude")</f>
        <v>Include</v>
      </c>
      <c r="S434" s="1">
        <v>45591</v>
      </c>
      <c r="T434" s="5">
        <f t="shared" si="60"/>
        <v>45591</v>
      </c>
      <c r="U434" s="1" t="str">
        <f t="shared" si="61"/>
        <v>Yes</v>
      </c>
      <c r="V434" t="s">
        <v>17</v>
      </c>
      <c r="W434" t="s">
        <v>25</v>
      </c>
      <c r="X434" t="str">
        <f t="shared" si="62"/>
        <v>Mumbai</v>
      </c>
      <c r="Y434">
        <v>3754.3</v>
      </c>
      <c r="Z434" t="str">
        <f>IF(PC_NikeSales[[#This Row],[Profit]]&lt;0,"Loss Making Sales",IF(PC_NikeSales[[#This Row],[Profit]]=0,"No Recorded Profit",IF(PC_NikeSales[[#This Row],[Profit]]&gt;PC_NikeSales[Rev_Recalc],"Invalid Profit", "Valid Profit")))</f>
        <v>Invalid Profit</v>
      </c>
      <c r="AA434" t="str">
        <f>IF(PC_NikeSales[[#This Row],[Profit_Status]]="Valid Profit","Include","Exclude")</f>
        <v>Exclude</v>
      </c>
    </row>
    <row r="435" spans="1:27">
      <c r="A435">
        <v>2433</v>
      </c>
      <c r="B435" t="s">
        <v>35</v>
      </c>
      <c r="C435" t="s">
        <v>41</v>
      </c>
      <c r="D435" t="s">
        <v>48</v>
      </c>
      <c r="F435" t="str">
        <f t="shared" si="54"/>
        <v>Missing</v>
      </c>
      <c r="G435" t="str">
        <f t="shared" si="55"/>
        <v>Unknown</v>
      </c>
      <c r="H435" t="str">
        <f t="shared" si="56"/>
        <v>No</v>
      </c>
      <c r="I435">
        <v>4</v>
      </c>
      <c r="J435" t="str">
        <f>_xlfn.IFS(Units_Sold&lt;0,"Check Return/Refund",Units_Sold=" ",Invalid,Units_Sold=0,"Available",Units_Sold&gt;0,"Sold")</f>
        <v>Sold</v>
      </c>
      <c r="K435">
        <v>7154.83</v>
      </c>
      <c r="M435" t="str">
        <f t="shared" si="57"/>
        <v>Invalid</v>
      </c>
      <c r="N435" t="str">
        <f>IF(PC_NikeSales[[#This Row],[Discount_Verification]]="Valid","Include","Exclude")</f>
        <v>Exclude</v>
      </c>
      <c r="O435">
        <v>0</v>
      </c>
      <c r="P435">
        <f t="shared" si="58"/>
        <v>28619.32</v>
      </c>
      <c r="Q435" t="str">
        <f t="shared" si="59"/>
        <v>Valid Revenue</v>
      </c>
      <c r="R435" t="str">
        <f>IF(PC_NikeSales[[#This Row],[Rev_Verify]]="Valid Revenue","Include","Exclude")</f>
        <v>Include</v>
      </c>
      <c r="S435" s="1"/>
      <c r="T435" s="5" t="str">
        <f t="shared" si="60"/>
        <v>Missing Date</v>
      </c>
      <c r="U435" s="1" t="str">
        <f t="shared" si="61"/>
        <v>No</v>
      </c>
      <c r="V435" t="s">
        <v>22</v>
      </c>
      <c r="W435" t="s">
        <v>29</v>
      </c>
      <c r="X435" t="str">
        <f t="shared" si="62"/>
        <v>Pune</v>
      </c>
      <c r="Y435">
        <v>-620.53</v>
      </c>
      <c r="Z435" t="str">
        <f>IF(PC_NikeSales[[#This Row],[Profit]]&lt;0,"Loss Making Sales",IF(PC_NikeSales[[#This Row],[Profit]]=0,"No Recorded Profit",IF(PC_NikeSales[[#This Row],[Profit]]&gt;PC_NikeSales[Rev_Recalc],"Invalid Profit", "Valid Profit")))</f>
        <v>Loss Making Sales</v>
      </c>
      <c r="AA435" t="str">
        <f>IF(PC_NikeSales[[#This Row],[Profit_Status]]="Valid Profit","Include","Exclude")</f>
        <v>Exclude</v>
      </c>
    </row>
    <row r="436" spans="1:27">
      <c r="A436">
        <v>2434</v>
      </c>
      <c r="B436" t="s">
        <v>13</v>
      </c>
      <c r="C436" t="s">
        <v>14</v>
      </c>
      <c r="D436" t="s">
        <v>44</v>
      </c>
      <c r="E436" s="3" t="s">
        <v>16</v>
      </c>
      <c r="F436" t="str">
        <f t="shared" si="54"/>
        <v>Alphabet</v>
      </c>
      <c r="G436" t="str">
        <f t="shared" si="55"/>
        <v>M</v>
      </c>
      <c r="H436" t="str">
        <f t="shared" si="56"/>
        <v>Yes</v>
      </c>
      <c r="I436">
        <v>-1</v>
      </c>
      <c r="J436" t="str">
        <f>_xlfn.IFS(Units_Sold&lt;0,"Check Return/Refund",Units_Sold=" ",Invalid,Units_Sold=0,"Available",Units_Sold&gt;0,"Sold")</f>
        <v>Check Return/Refund</v>
      </c>
      <c r="K436">
        <v>3019.25</v>
      </c>
      <c r="L436">
        <v>0.79</v>
      </c>
      <c r="M436" t="str">
        <f t="shared" si="57"/>
        <v>Valid</v>
      </c>
      <c r="N436" t="str">
        <f>IF(PC_NikeSales[[#This Row],[Discount_Verification]]="Valid","Include","Exclude")</f>
        <v>Include</v>
      </c>
      <c r="O436">
        <v>-634.04</v>
      </c>
      <c r="P436">
        <f t="shared" si="58"/>
        <v>-634.0424999999999</v>
      </c>
      <c r="Q436" t="str">
        <f t="shared" si="59"/>
        <v>Negative Revenue</v>
      </c>
      <c r="R436" t="str">
        <f>IF(PC_NikeSales[[#This Row],[Rev_Verify]]="Valid Revenue","Include","Exclude")</f>
        <v>Exclude</v>
      </c>
      <c r="S436" s="1">
        <v>45699</v>
      </c>
      <c r="T436" s="5">
        <f t="shared" si="60"/>
        <v>45699</v>
      </c>
      <c r="U436" s="1" t="str">
        <f t="shared" si="61"/>
        <v>Yes</v>
      </c>
      <c r="V436" t="s">
        <v>17</v>
      </c>
      <c r="W436" t="s">
        <v>37</v>
      </c>
      <c r="X436" t="str">
        <f t="shared" si="62"/>
        <v>Hyderabad</v>
      </c>
      <c r="Y436">
        <v>387.15</v>
      </c>
      <c r="Z436" t="str">
        <f>IF(PC_NikeSales[[#This Row],[Profit]]&lt;0,"Loss Making Sales",IF(PC_NikeSales[[#This Row],[Profit]]=0,"No Recorded Profit",IF(PC_NikeSales[[#This Row],[Profit]]&gt;PC_NikeSales[Rev_Recalc],"Invalid Profit", "Valid Profit")))</f>
        <v>Invalid Profit</v>
      </c>
      <c r="AA436" t="str">
        <f>IF(PC_NikeSales[[#This Row],[Profit_Status]]="Valid Profit","Include","Exclude")</f>
        <v>Exclude</v>
      </c>
    </row>
    <row r="437" spans="1:27">
      <c r="A437">
        <v>2435</v>
      </c>
      <c r="B437" t="s">
        <v>13</v>
      </c>
      <c r="C437" t="s">
        <v>26</v>
      </c>
      <c r="D437" t="s">
        <v>39</v>
      </c>
      <c r="E437" s="3" t="s">
        <v>32</v>
      </c>
      <c r="F437" t="str">
        <f t="shared" si="54"/>
        <v>Alphabet</v>
      </c>
      <c r="G437" t="str">
        <f t="shared" si="55"/>
        <v>XL</v>
      </c>
      <c r="H437" t="str">
        <f t="shared" si="56"/>
        <v>Yes</v>
      </c>
      <c r="J437" t="str">
        <f>_xlfn.IFS(Units_Sold&lt;0,"Check Return/Refund",Units_Sold=" ",Invalid,Units_Sold=0,"Available",Units_Sold&gt;0,"Sold")</f>
        <v>Available</v>
      </c>
      <c r="K437">
        <v>5853.58</v>
      </c>
      <c r="M437" t="str">
        <f t="shared" si="57"/>
        <v>Invalid</v>
      </c>
      <c r="N437" t="str">
        <f>IF(PC_NikeSales[[#This Row],[Discount_Verification]]="Valid","Include","Exclude")</f>
        <v>Exclude</v>
      </c>
      <c r="O437">
        <v>0</v>
      </c>
      <c r="P437" t="str">
        <f t="shared" si="58"/>
        <v>Insufficient Data</v>
      </c>
      <c r="Q437" t="str">
        <f t="shared" si="59"/>
        <v>Missing Information</v>
      </c>
      <c r="R437" t="str">
        <f>IF(PC_NikeSales[[#This Row],[Rev_Verify]]="Valid Revenue","Include","Exclude")</f>
        <v>Exclude</v>
      </c>
      <c r="S437" s="1">
        <v>45383</v>
      </c>
      <c r="T437" s="5">
        <f t="shared" si="60"/>
        <v>45383</v>
      </c>
      <c r="U437" s="1" t="str">
        <f t="shared" si="61"/>
        <v>Yes</v>
      </c>
      <c r="V437" t="s">
        <v>22</v>
      </c>
      <c r="W437" t="s">
        <v>43</v>
      </c>
      <c r="X437" t="str">
        <f t="shared" si="62"/>
        <v>Kolkata</v>
      </c>
      <c r="Y437">
        <v>2378.8200000000002</v>
      </c>
      <c r="Z437" t="str">
        <f>IF(PC_NikeSales[[#This Row],[Profit]]&lt;0,"Loss Making Sales",IF(PC_NikeSales[[#This Row],[Profit]]=0,"No Recorded Profit",IF($Y435&gt;$P435,"Invalid Profit", "Valid Profit")))</f>
        <v>Valid Profit</v>
      </c>
      <c r="AA437" t="str">
        <f>IF(PC_NikeSales[[#This Row],[Profit_Status]]="Valid Profit","Include","Exclude")</f>
        <v>Include</v>
      </c>
    </row>
    <row r="438" spans="1:27">
      <c r="A438">
        <v>2436</v>
      </c>
      <c r="B438" t="s">
        <v>13</v>
      </c>
      <c r="C438" t="s">
        <v>41</v>
      </c>
      <c r="D438" t="s">
        <v>54</v>
      </c>
      <c r="E438" s="3">
        <v>8</v>
      </c>
      <c r="F438" t="str">
        <f t="shared" si="54"/>
        <v>Number</v>
      </c>
      <c r="G438" t="str">
        <f t="shared" si="55"/>
        <v>8</v>
      </c>
      <c r="H438" t="str">
        <f t="shared" si="56"/>
        <v>Yes</v>
      </c>
      <c r="I438">
        <v>0</v>
      </c>
      <c r="J438" t="str">
        <f>_xlfn.IFS(Units_Sold&lt;0,"Check Return/Refund",Units_Sold=" ",Invalid,Units_Sold=0,"Available",Units_Sold&gt;0,"Sold")</f>
        <v>Available</v>
      </c>
      <c r="L438">
        <v>0.81</v>
      </c>
      <c r="M438" t="str">
        <f t="shared" si="57"/>
        <v>Valid</v>
      </c>
      <c r="N438" t="str">
        <f>IF(PC_NikeSales[[#This Row],[Discount_Verification]]="Valid","Include","Exclude")</f>
        <v>Include</v>
      </c>
      <c r="O438">
        <v>0</v>
      </c>
      <c r="P438" t="str">
        <f t="shared" si="58"/>
        <v>Insufficient Data</v>
      </c>
      <c r="Q438" t="str">
        <f t="shared" si="59"/>
        <v>Missing Information</v>
      </c>
      <c r="R438" t="str">
        <f>IF(PC_NikeSales[[#This Row],[Rev_Verify]]="Valid Revenue","Include","Exclude")</f>
        <v>Exclude</v>
      </c>
      <c r="S438" s="1"/>
      <c r="T438" s="5" t="str">
        <f t="shared" si="60"/>
        <v>Missing Date</v>
      </c>
      <c r="U438" s="1" t="str">
        <f t="shared" si="61"/>
        <v>No</v>
      </c>
      <c r="V438" t="s">
        <v>17</v>
      </c>
      <c r="W438" t="s">
        <v>18</v>
      </c>
      <c r="X438" t="str">
        <f t="shared" si="62"/>
        <v>Bengaluru</v>
      </c>
      <c r="Y438">
        <v>2213.84</v>
      </c>
      <c r="Z438" t="str">
        <f>IF(PC_NikeSales[[#This Row],[Profit]]&lt;0,"Loss Making Sales",IF(PC_NikeSales[[#This Row],[Profit]]=0,"No Recorded Profit",IF($Y436&gt;$P436,"Invalid Profit", "Valid Profit")))</f>
        <v>Invalid Profit</v>
      </c>
      <c r="AA438" t="str">
        <f>IF(PC_NikeSales[[#This Row],[Profit_Status]]="Valid Profit","Include","Exclude")</f>
        <v>Exclude</v>
      </c>
    </row>
    <row r="439" spans="1:27">
      <c r="A439">
        <v>2437</v>
      </c>
      <c r="B439" t="s">
        <v>19</v>
      </c>
      <c r="C439" t="s">
        <v>30</v>
      </c>
      <c r="D439" t="s">
        <v>51</v>
      </c>
      <c r="E439" s="3" t="s">
        <v>32</v>
      </c>
      <c r="F439" t="str">
        <f t="shared" si="54"/>
        <v>Alphabet</v>
      </c>
      <c r="G439" t="str">
        <f t="shared" si="55"/>
        <v>XL</v>
      </c>
      <c r="H439" t="str">
        <f t="shared" si="56"/>
        <v>Yes</v>
      </c>
      <c r="I439">
        <v>3</v>
      </c>
      <c r="J439" t="str">
        <f>_xlfn.IFS(Units_Sold&lt;0,"Check Return/Refund",Units_Sold=" ",Invalid,Units_Sold=0,"Available",Units_Sold&gt;0,"Sold")</f>
        <v>Sold</v>
      </c>
      <c r="L439">
        <v>0.53</v>
      </c>
      <c r="M439" t="str">
        <f t="shared" si="57"/>
        <v>Valid</v>
      </c>
      <c r="N439" t="str">
        <f>IF(PC_NikeSales[[#This Row],[Discount_Verification]]="Valid","Include","Exclude")</f>
        <v>Include</v>
      </c>
      <c r="O439">
        <v>0</v>
      </c>
      <c r="P439" t="str">
        <f t="shared" si="58"/>
        <v>Insufficient Data</v>
      </c>
      <c r="Q439" t="str">
        <f t="shared" si="59"/>
        <v>Missing Information</v>
      </c>
      <c r="R439" t="str">
        <f>IF(PC_NikeSales[[#This Row],[Rev_Verify]]="Valid Revenue","Include","Exclude")</f>
        <v>Exclude</v>
      </c>
      <c r="S439" s="1">
        <v>45504</v>
      </c>
      <c r="T439" s="5">
        <f t="shared" si="60"/>
        <v>45504</v>
      </c>
      <c r="U439" s="1" t="str">
        <f t="shared" si="61"/>
        <v>Yes</v>
      </c>
      <c r="V439" t="s">
        <v>22</v>
      </c>
      <c r="W439" t="s">
        <v>37</v>
      </c>
      <c r="X439" t="str">
        <f t="shared" si="62"/>
        <v>Hyderabad</v>
      </c>
      <c r="Y439">
        <v>-281.42</v>
      </c>
      <c r="Z439" t="str">
        <f>IF(PC_NikeSales[[#This Row],[Profit]]&lt;0,"Loss Making Sales",IF(PC_NikeSales[[#This Row],[Profit]]=0,"No Recorded Profit",IF(PC_NikeSales[[#This Row],[Profit]]&gt;PC_NikeSales[Rev_Recalc],"Invalid Profit", "Valid Profit")))</f>
        <v>Loss Making Sales</v>
      </c>
      <c r="AA439" t="str">
        <f>IF(PC_NikeSales[[#This Row],[Profit_Status]]="Valid Profit","Include","Exclude")</f>
        <v>Exclude</v>
      </c>
    </row>
    <row r="440" spans="1:27">
      <c r="A440">
        <v>2438</v>
      </c>
      <c r="B440" t="s">
        <v>35</v>
      </c>
      <c r="C440" t="s">
        <v>14</v>
      </c>
      <c r="D440" t="s">
        <v>44</v>
      </c>
      <c r="E440" s="3">
        <v>8</v>
      </c>
      <c r="F440" t="str">
        <f t="shared" si="54"/>
        <v>Number</v>
      </c>
      <c r="G440" t="str">
        <f t="shared" si="55"/>
        <v>8</v>
      </c>
      <c r="H440" t="str">
        <f t="shared" si="56"/>
        <v>Yes</v>
      </c>
      <c r="J440" t="str">
        <f>_xlfn.IFS(Units_Sold&lt;0,"Check Return/Refund",Units_Sold=" ",Invalid,Units_Sold=0,"Available",Units_Sold&gt;0,"Sold")</f>
        <v>Available</v>
      </c>
      <c r="M440" t="str">
        <f t="shared" si="57"/>
        <v>Invalid</v>
      </c>
      <c r="N440" t="str">
        <f>IF(PC_NikeSales[[#This Row],[Discount_Verification]]="Valid","Include","Exclude")</f>
        <v>Exclude</v>
      </c>
      <c r="O440">
        <v>0</v>
      </c>
      <c r="P440" t="str">
        <f t="shared" si="58"/>
        <v>Insufficient Data</v>
      </c>
      <c r="Q440" t="str">
        <f t="shared" si="59"/>
        <v>Missing Information</v>
      </c>
      <c r="R440" t="str">
        <f>IF(PC_NikeSales[[#This Row],[Rev_Verify]]="Valid Revenue","Include","Exclude")</f>
        <v>Exclude</v>
      </c>
      <c r="S440" s="1">
        <v>45620</v>
      </c>
      <c r="T440" s="5">
        <f t="shared" si="60"/>
        <v>45620</v>
      </c>
      <c r="U440" s="1" t="str">
        <f t="shared" si="61"/>
        <v>Yes</v>
      </c>
      <c r="V440" t="s">
        <v>22</v>
      </c>
      <c r="W440" t="s">
        <v>25</v>
      </c>
      <c r="X440" t="str">
        <f t="shared" si="62"/>
        <v>Mumbai</v>
      </c>
      <c r="Y440">
        <v>2965.39</v>
      </c>
      <c r="Z440" t="str">
        <f>IF(PC_NikeSales[[#This Row],[Profit]]&lt;0,"Loss Making Sales",IF(PC_NikeSales[[#This Row],[Profit]]=0,"No Recorded Profit",IF($Y438&gt;$P438,"Invalid Profit", "Valid Profit")))</f>
        <v>Valid Profit</v>
      </c>
      <c r="AA440" t="str">
        <f>IF(PC_NikeSales[[#This Row],[Profit_Status]]="Valid Profit","Include","Exclude")</f>
        <v>Include</v>
      </c>
    </row>
    <row r="441" spans="1:27">
      <c r="A441">
        <v>2439</v>
      </c>
      <c r="B441" t="s">
        <v>35</v>
      </c>
      <c r="C441" t="s">
        <v>26</v>
      </c>
      <c r="D441" t="s">
        <v>27</v>
      </c>
      <c r="E441" s="3" t="s">
        <v>28</v>
      </c>
      <c r="F441" t="str">
        <f t="shared" si="54"/>
        <v>Alphabet</v>
      </c>
      <c r="G441" t="str">
        <f t="shared" si="55"/>
        <v>L</v>
      </c>
      <c r="H441" t="str">
        <f t="shared" si="56"/>
        <v>Yes</v>
      </c>
      <c r="I441">
        <v>-1</v>
      </c>
      <c r="J441" t="str">
        <f>_xlfn.IFS(Units_Sold&lt;0,"Check Return/Refund",Units_Sold=" ",Invalid,Units_Sold=0,"Available",Units_Sold&gt;0,"Sold")</f>
        <v>Check Return/Refund</v>
      </c>
      <c r="K441">
        <v>3239.59</v>
      </c>
      <c r="M441" t="str">
        <f t="shared" si="57"/>
        <v>Invalid</v>
      </c>
      <c r="N441" t="str">
        <f>IF(PC_NikeSales[[#This Row],[Discount_Verification]]="Valid","Include","Exclude")</f>
        <v>Exclude</v>
      </c>
      <c r="O441">
        <v>0</v>
      </c>
      <c r="P441">
        <f t="shared" si="58"/>
        <v>-3239.59</v>
      </c>
      <c r="Q441" t="str">
        <f t="shared" si="59"/>
        <v>Negative Revenue</v>
      </c>
      <c r="R441" t="str">
        <f>IF(PC_NikeSales[[#This Row],[Rev_Verify]]="Valid Revenue","Include","Exclude")</f>
        <v>Exclude</v>
      </c>
      <c r="S441" s="1">
        <v>45719</v>
      </c>
      <c r="T441" s="5">
        <f t="shared" si="60"/>
        <v>45719</v>
      </c>
      <c r="U441" s="1" t="str">
        <f t="shared" si="61"/>
        <v>Yes</v>
      </c>
      <c r="V441" t="s">
        <v>22</v>
      </c>
      <c r="W441" t="s">
        <v>36</v>
      </c>
      <c r="X441" t="str">
        <f t="shared" si="62"/>
        <v>Bangalore</v>
      </c>
      <c r="Y441">
        <v>3467.1</v>
      </c>
      <c r="Z441" t="str">
        <f>IF(PC_NikeSales[[#This Row],[Profit]]&lt;0,"Loss Making Sales",IF(PC_NikeSales[[#This Row],[Profit]]=0,"No Recorded Profit",IF(PC_NikeSales[[#This Row],[Profit]]&gt;PC_NikeSales[Rev_Recalc],"Invalid Profit", "Valid Profit")))</f>
        <v>Invalid Profit</v>
      </c>
      <c r="AA441" t="str">
        <f>IF(PC_NikeSales[[#This Row],[Profit_Status]]="Valid Profit","Include","Exclude")</f>
        <v>Exclude</v>
      </c>
    </row>
    <row r="442" spans="1:27">
      <c r="A442">
        <v>2440</v>
      </c>
      <c r="B442" t="s">
        <v>19</v>
      </c>
      <c r="C442" t="s">
        <v>41</v>
      </c>
      <c r="D442" t="s">
        <v>47</v>
      </c>
      <c r="E442" s="3" t="s">
        <v>32</v>
      </c>
      <c r="F442" t="str">
        <f t="shared" si="54"/>
        <v>Alphabet</v>
      </c>
      <c r="G442" t="str">
        <f t="shared" si="55"/>
        <v>XL</v>
      </c>
      <c r="H442" t="str">
        <f t="shared" si="56"/>
        <v>Yes</v>
      </c>
      <c r="I442">
        <v>-1</v>
      </c>
      <c r="J442" t="str">
        <f>_xlfn.IFS(Units_Sold&lt;0,"Check Return/Refund",Units_Sold=" ",Invalid,Units_Sold=0,"Available",Units_Sold&gt;0,"Sold")</f>
        <v>Check Return/Refund</v>
      </c>
      <c r="K442">
        <v>7510.8</v>
      </c>
      <c r="M442" t="str">
        <f t="shared" si="57"/>
        <v>Invalid</v>
      </c>
      <c r="N442" t="str">
        <f>IF(PC_NikeSales[[#This Row],[Discount_Verification]]="Valid","Include","Exclude")</f>
        <v>Exclude</v>
      </c>
      <c r="O442">
        <v>0</v>
      </c>
      <c r="P442">
        <f t="shared" si="58"/>
        <v>-7510.8</v>
      </c>
      <c r="Q442" t="str">
        <f t="shared" si="59"/>
        <v>Negative Revenue</v>
      </c>
      <c r="R442" t="str">
        <f>IF(PC_NikeSales[[#This Row],[Rev_Verify]]="Valid Revenue","Include","Exclude")</f>
        <v>Exclude</v>
      </c>
      <c r="S442" s="1">
        <v>45608</v>
      </c>
      <c r="T442" s="5">
        <f t="shared" si="60"/>
        <v>45608</v>
      </c>
      <c r="U442" s="1" t="str">
        <f t="shared" si="61"/>
        <v>Yes</v>
      </c>
      <c r="V442" t="s">
        <v>22</v>
      </c>
      <c r="W442" t="s">
        <v>43</v>
      </c>
      <c r="X442" t="str">
        <f t="shared" si="62"/>
        <v>Kolkata</v>
      </c>
      <c r="Y442">
        <v>2989.6</v>
      </c>
      <c r="Z442" t="str">
        <f>IF(PC_NikeSales[[#This Row],[Profit]]&lt;0,"Loss Making Sales",IF(PC_NikeSales[[#This Row],[Profit]]=0,"No Recorded Profit",IF(PC_NikeSales[[#This Row],[Profit]]&gt;PC_NikeSales[Rev_Recalc],"Invalid Profit", "Valid Profit")))</f>
        <v>Invalid Profit</v>
      </c>
      <c r="AA442" t="str">
        <f>IF(PC_NikeSales[[#This Row],[Profit_Status]]="Valid Profit","Include","Exclude")</f>
        <v>Exclude</v>
      </c>
    </row>
    <row r="443" spans="1:27">
      <c r="A443">
        <v>2441</v>
      </c>
      <c r="B443" t="s">
        <v>19</v>
      </c>
      <c r="C443" t="s">
        <v>14</v>
      </c>
      <c r="D443" t="s">
        <v>44</v>
      </c>
      <c r="E443" s="3" t="s">
        <v>32</v>
      </c>
      <c r="F443" t="str">
        <f t="shared" si="54"/>
        <v>Alphabet</v>
      </c>
      <c r="G443" t="str">
        <f t="shared" si="55"/>
        <v>XL</v>
      </c>
      <c r="H443" t="str">
        <f t="shared" si="56"/>
        <v>Yes</v>
      </c>
      <c r="J443" t="str">
        <f>_xlfn.IFS(Units_Sold&lt;0,"Check Return/Refund",Units_Sold=" ",Invalid,Units_Sold=0,"Available",Units_Sold&gt;0,"Sold")</f>
        <v>Available</v>
      </c>
      <c r="L443">
        <v>1.1100000000000001</v>
      </c>
      <c r="M443" t="str">
        <f t="shared" si="57"/>
        <v>Invalid</v>
      </c>
      <c r="N443" t="str">
        <f>IF(PC_NikeSales[[#This Row],[Discount_Verification]]="Valid","Include","Exclude")</f>
        <v>Exclude</v>
      </c>
      <c r="O443">
        <v>0</v>
      </c>
      <c r="P443" t="str">
        <f t="shared" si="58"/>
        <v>Insufficient Data</v>
      </c>
      <c r="Q443" t="str">
        <f t="shared" si="59"/>
        <v>Missing Information</v>
      </c>
      <c r="R443" t="str">
        <f>IF(PC_NikeSales[[#This Row],[Rev_Verify]]="Valid Revenue","Include","Exclude")</f>
        <v>Exclude</v>
      </c>
      <c r="S443" s="1"/>
      <c r="T443" s="5" t="str">
        <f t="shared" si="60"/>
        <v>Missing Date</v>
      </c>
      <c r="U443" s="1" t="str">
        <f t="shared" si="61"/>
        <v>No</v>
      </c>
      <c r="V443" t="s">
        <v>22</v>
      </c>
      <c r="W443" t="s">
        <v>29</v>
      </c>
      <c r="X443" t="str">
        <f t="shared" si="62"/>
        <v>Pune</v>
      </c>
      <c r="Y443">
        <v>-219.02</v>
      </c>
      <c r="Z443" t="str">
        <f>IF(PC_NikeSales[[#This Row],[Profit]]&lt;0,"Loss Making Sales",IF(PC_NikeSales[[#This Row],[Profit]]=0,"No Recorded Profit",IF(PC_NikeSales[[#This Row],[Profit]]&gt;PC_NikeSales[Rev_Recalc],"Invalid Profit", "Valid Profit")))</f>
        <v>Loss Making Sales</v>
      </c>
      <c r="AA443" t="str">
        <f>IF(PC_NikeSales[[#This Row],[Profit_Status]]="Valid Profit","Include","Exclude")</f>
        <v>Exclude</v>
      </c>
    </row>
    <row r="444" spans="1:27">
      <c r="A444">
        <v>2442</v>
      </c>
      <c r="B444" t="s">
        <v>35</v>
      </c>
      <c r="C444" t="s">
        <v>20</v>
      </c>
      <c r="D444" t="s">
        <v>21</v>
      </c>
      <c r="E444" s="3" t="s">
        <v>28</v>
      </c>
      <c r="F444" t="str">
        <f t="shared" si="54"/>
        <v>Alphabet</v>
      </c>
      <c r="G444" t="str">
        <f t="shared" si="55"/>
        <v>L</v>
      </c>
      <c r="H444" t="str">
        <f t="shared" si="56"/>
        <v>Yes</v>
      </c>
      <c r="J444" t="str">
        <f>_xlfn.IFS(Units_Sold&lt;0,"Check Return/Refund",Units_Sold=" ",Invalid,Units_Sold=0,"Available",Units_Sold&gt;0,"Sold")</f>
        <v>Available</v>
      </c>
      <c r="L444">
        <v>0.04</v>
      </c>
      <c r="M444" t="str">
        <f t="shared" si="57"/>
        <v>Valid</v>
      </c>
      <c r="N444" t="str">
        <f>IF(PC_NikeSales[[#This Row],[Discount_Verification]]="Valid","Include","Exclude")</f>
        <v>Include</v>
      </c>
      <c r="O444">
        <v>0</v>
      </c>
      <c r="P444" t="str">
        <f t="shared" si="58"/>
        <v>Insufficient Data</v>
      </c>
      <c r="Q444" t="str">
        <f t="shared" si="59"/>
        <v>Missing Information</v>
      </c>
      <c r="R444" t="str">
        <f>IF(PC_NikeSales[[#This Row],[Rev_Verify]]="Valid Revenue","Include","Exclude")</f>
        <v>Exclude</v>
      </c>
      <c r="S444" s="1">
        <v>45683</v>
      </c>
      <c r="T444" s="5">
        <f t="shared" si="60"/>
        <v>45683</v>
      </c>
      <c r="U444" s="1" t="str">
        <f t="shared" si="61"/>
        <v>Yes</v>
      </c>
      <c r="V444" t="s">
        <v>17</v>
      </c>
      <c r="W444" t="s">
        <v>25</v>
      </c>
      <c r="X444" t="str">
        <f t="shared" si="62"/>
        <v>Mumbai</v>
      </c>
      <c r="Y444">
        <v>3083.26</v>
      </c>
      <c r="Z444" t="str">
        <f>IF(PC_NikeSales[[#This Row],[Profit]]&lt;0,"Loss Making Sales",IF(PC_NikeSales[[#This Row],[Profit]]=0,"No Recorded Profit",IF($Y442&gt;$P442,"Invalid Profit", "Valid Profit")))</f>
        <v>Invalid Profit</v>
      </c>
      <c r="AA444" t="str">
        <f>IF(PC_NikeSales[[#This Row],[Profit_Status]]="Valid Profit","Include","Exclude")</f>
        <v>Exclude</v>
      </c>
    </row>
    <row r="445" spans="1:27">
      <c r="A445">
        <v>2443</v>
      </c>
      <c r="B445" t="s">
        <v>19</v>
      </c>
      <c r="C445" t="s">
        <v>41</v>
      </c>
      <c r="D445" t="s">
        <v>54</v>
      </c>
      <c r="E445" s="3" t="s">
        <v>16</v>
      </c>
      <c r="F445" t="str">
        <f t="shared" si="54"/>
        <v>Alphabet</v>
      </c>
      <c r="G445" t="str">
        <f t="shared" si="55"/>
        <v>M</v>
      </c>
      <c r="H445" t="str">
        <f t="shared" si="56"/>
        <v>Yes</v>
      </c>
      <c r="I445">
        <v>1</v>
      </c>
      <c r="J445" t="str">
        <f>_xlfn.IFS(Units_Sold&lt;0,"Check Return/Refund",Units_Sold=" ",Invalid,Units_Sold=0,"Available",Units_Sold&gt;0,"Sold")</f>
        <v>Sold</v>
      </c>
      <c r="K445">
        <v>6271.66</v>
      </c>
      <c r="M445" t="str">
        <f t="shared" si="57"/>
        <v>Invalid</v>
      </c>
      <c r="N445" t="str">
        <f>IF(PC_NikeSales[[#This Row],[Discount_Verification]]="Valid","Include","Exclude")</f>
        <v>Exclude</v>
      </c>
      <c r="O445">
        <v>0</v>
      </c>
      <c r="P445">
        <f t="shared" si="58"/>
        <v>6271.66</v>
      </c>
      <c r="Q445" t="str">
        <f t="shared" si="59"/>
        <v>Valid Revenue</v>
      </c>
      <c r="R445" t="str">
        <f>IF(PC_NikeSales[[#This Row],[Rev_Verify]]="Valid Revenue","Include","Exclude")</f>
        <v>Include</v>
      </c>
      <c r="S445" s="1">
        <v>45731</v>
      </c>
      <c r="T445" s="5">
        <f t="shared" si="60"/>
        <v>45731</v>
      </c>
      <c r="U445" s="1" t="str">
        <f t="shared" si="61"/>
        <v>Yes</v>
      </c>
      <c r="V445" t="s">
        <v>22</v>
      </c>
      <c r="W445" t="s">
        <v>25</v>
      </c>
      <c r="X445" t="str">
        <f t="shared" si="62"/>
        <v>Mumbai</v>
      </c>
      <c r="Y445">
        <v>2449.4299999999998</v>
      </c>
      <c r="Z445" t="str">
        <f>IF(PC_NikeSales[[#This Row],[Profit]]&lt;0,"Loss Making Sales",IF(PC_NikeSales[[#This Row],[Profit]]=0,"No Recorded Profit",IF($Y443&gt;$P443,"Invalid Profit", "Valid Profit")))</f>
        <v>Valid Profit</v>
      </c>
      <c r="AA445" t="str">
        <f>IF(PC_NikeSales[[#This Row],[Profit_Status]]="Valid Profit","Include","Exclude")</f>
        <v>Include</v>
      </c>
    </row>
    <row r="446" spans="1:27">
      <c r="A446">
        <v>2444</v>
      </c>
      <c r="B446" t="s">
        <v>19</v>
      </c>
      <c r="C446" t="s">
        <v>26</v>
      </c>
      <c r="D446" t="s">
        <v>27</v>
      </c>
      <c r="E446" s="3" t="s">
        <v>32</v>
      </c>
      <c r="F446" t="str">
        <f t="shared" si="54"/>
        <v>Alphabet</v>
      </c>
      <c r="G446" t="str">
        <f t="shared" si="55"/>
        <v>XL</v>
      </c>
      <c r="H446" t="str">
        <f t="shared" si="56"/>
        <v>Yes</v>
      </c>
      <c r="I446">
        <v>3</v>
      </c>
      <c r="J446" t="str">
        <f>_xlfn.IFS(Units_Sold&lt;0,"Check Return/Refund",Units_Sold=" ",Invalid,Units_Sold=0,"Available",Units_Sold&gt;0,"Sold")</f>
        <v>Sold</v>
      </c>
      <c r="K446">
        <v>3676.04</v>
      </c>
      <c r="M446" t="str">
        <f t="shared" si="57"/>
        <v>Invalid</v>
      </c>
      <c r="N446" t="str">
        <f>IF(PC_NikeSales[[#This Row],[Discount_Verification]]="Valid","Include","Exclude")</f>
        <v>Exclude</v>
      </c>
      <c r="O446">
        <v>0</v>
      </c>
      <c r="P446">
        <f t="shared" si="58"/>
        <v>11028.119999999999</v>
      </c>
      <c r="Q446" t="str">
        <f t="shared" si="59"/>
        <v>Valid Revenue</v>
      </c>
      <c r="R446" t="str">
        <f>IF(PC_NikeSales[[#This Row],[Rev_Verify]]="Valid Revenue","Include","Exclude")</f>
        <v>Include</v>
      </c>
      <c r="S446" s="1">
        <v>45802</v>
      </c>
      <c r="T446" s="5">
        <f t="shared" si="60"/>
        <v>45802</v>
      </c>
      <c r="U446" s="1" t="str">
        <f t="shared" si="61"/>
        <v>Yes</v>
      </c>
      <c r="V446" t="s">
        <v>22</v>
      </c>
      <c r="W446" t="s">
        <v>29</v>
      </c>
      <c r="X446" t="str">
        <f t="shared" si="62"/>
        <v>Pune</v>
      </c>
      <c r="Y446">
        <v>1621.74</v>
      </c>
      <c r="Z446" t="str">
        <f>IF(PC_NikeSales[[#This Row],[Profit]]&lt;0,"Loss Making Sales",IF(PC_NikeSales[[#This Row],[Profit]]=0,"No Recorded Profit",IF($Y444&gt;$P444,"Invalid Profit", "Valid Profit")))</f>
        <v>Valid Profit</v>
      </c>
      <c r="AA446" t="str">
        <f>IF(PC_NikeSales[[#This Row],[Profit_Status]]="Valid Profit","Include","Exclude")</f>
        <v>Include</v>
      </c>
    </row>
    <row r="447" spans="1:27">
      <c r="A447">
        <v>2445</v>
      </c>
      <c r="B447" t="s">
        <v>19</v>
      </c>
      <c r="C447" t="s">
        <v>41</v>
      </c>
      <c r="D447" t="s">
        <v>42</v>
      </c>
      <c r="E447" s="3" t="s">
        <v>32</v>
      </c>
      <c r="F447" t="str">
        <f t="shared" si="54"/>
        <v>Alphabet</v>
      </c>
      <c r="G447" t="str">
        <f t="shared" si="55"/>
        <v>XL</v>
      </c>
      <c r="H447" t="str">
        <f t="shared" si="56"/>
        <v>Yes</v>
      </c>
      <c r="J447" t="str">
        <f>_xlfn.IFS(Units_Sold&lt;0,"Check Return/Refund",Units_Sold=" ",Invalid,Units_Sold=0,"Available",Units_Sold&gt;0,"Sold")</f>
        <v>Available</v>
      </c>
      <c r="M447" t="str">
        <f t="shared" si="57"/>
        <v>Invalid</v>
      </c>
      <c r="N447" t="str">
        <f>IF(PC_NikeSales[[#This Row],[Discount_Verification]]="Valid","Include","Exclude")</f>
        <v>Exclude</v>
      </c>
      <c r="O447">
        <v>0</v>
      </c>
      <c r="P447" t="str">
        <f t="shared" si="58"/>
        <v>Insufficient Data</v>
      </c>
      <c r="Q447" t="str">
        <f t="shared" si="59"/>
        <v>Missing Information</v>
      </c>
      <c r="R447" t="str">
        <f>IF(PC_NikeSales[[#This Row],[Rev_Verify]]="Valid Revenue","Include","Exclude")</f>
        <v>Exclude</v>
      </c>
      <c r="S447" s="1">
        <v>45628</v>
      </c>
      <c r="T447" s="5">
        <f t="shared" si="60"/>
        <v>45628</v>
      </c>
      <c r="U447" s="1" t="str">
        <f t="shared" si="61"/>
        <v>Yes</v>
      </c>
      <c r="V447" t="s">
        <v>17</v>
      </c>
      <c r="W447" t="s">
        <v>43</v>
      </c>
      <c r="X447" t="str">
        <f t="shared" si="62"/>
        <v>Kolkata</v>
      </c>
      <c r="Y447">
        <v>141.93</v>
      </c>
      <c r="Z447" t="str">
        <f>IF(PC_NikeSales[[#This Row],[Profit]]&lt;0,"Loss Making Sales",IF(PC_NikeSales[[#This Row],[Profit]]=0,"No Recorded Profit",IF($Y445&gt;$P445,"Invalid Profit", "Valid Profit")))</f>
        <v>Valid Profit</v>
      </c>
      <c r="AA447" t="str">
        <f>IF(PC_NikeSales[[#This Row],[Profit_Status]]="Valid Profit","Include","Exclude")</f>
        <v>Include</v>
      </c>
    </row>
    <row r="448" spans="1:27">
      <c r="A448">
        <v>2446</v>
      </c>
      <c r="B448" t="s">
        <v>35</v>
      </c>
      <c r="C448" t="s">
        <v>20</v>
      </c>
      <c r="D448" t="s">
        <v>38</v>
      </c>
      <c r="F448" t="str">
        <f t="shared" si="54"/>
        <v>Missing</v>
      </c>
      <c r="G448" t="str">
        <f t="shared" si="55"/>
        <v>Unknown</v>
      </c>
      <c r="H448" t="str">
        <f t="shared" si="56"/>
        <v>No</v>
      </c>
      <c r="J448" t="str">
        <f>_xlfn.IFS(Units_Sold&lt;0,"Check Return/Refund",Units_Sold=" ",Invalid,Units_Sold=0,"Available",Units_Sold&gt;0,"Sold")</f>
        <v>Available</v>
      </c>
      <c r="K448">
        <v>8062.11</v>
      </c>
      <c r="M448" t="str">
        <f t="shared" si="57"/>
        <v>Invalid</v>
      </c>
      <c r="N448" t="str">
        <f>IF(PC_NikeSales[[#This Row],[Discount_Verification]]="Valid","Include","Exclude")</f>
        <v>Exclude</v>
      </c>
      <c r="O448">
        <v>0</v>
      </c>
      <c r="P448" t="str">
        <f t="shared" si="58"/>
        <v>Insufficient Data</v>
      </c>
      <c r="Q448" t="str">
        <f t="shared" si="59"/>
        <v>Missing Information</v>
      </c>
      <c r="R448" t="str">
        <f>IF(PC_NikeSales[[#This Row],[Rev_Verify]]="Valid Revenue","Include","Exclude")</f>
        <v>Exclude</v>
      </c>
      <c r="S448" s="1"/>
      <c r="T448" s="5" t="str">
        <f t="shared" si="60"/>
        <v>Missing Date</v>
      </c>
      <c r="U448" s="1" t="str">
        <f t="shared" si="61"/>
        <v>No</v>
      </c>
      <c r="V448" t="s">
        <v>17</v>
      </c>
      <c r="W448" t="s">
        <v>43</v>
      </c>
      <c r="X448" t="str">
        <f t="shared" si="62"/>
        <v>Kolkata</v>
      </c>
      <c r="Y448">
        <v>3198.97</v>
      </c>
      <c r="Z448" t="str">
        <f>IF(PC_NikeSales[[#This Row],[Profit]]&lt;0,"Loss Making Sales",IF(PC_NikeSales[[#This Row],[Profit]]=0,"No Recorded Profit",IF($Y446&gt;$P446,"Invalid Profit", "Valid Profit")))</f>
        <v>Valid Profit</v>
      </c>
      <c r="AA448" t="str">
        <f>IF(PC_NikeSales[[#This Row],[Profit_Status]]="Valid Profit","Include","Exclude")</f>
        <v>Include</v>
      </c>
    </row>
    <row r="449" spans="1:27">
      <c r="A449">
        <v>2447</v>
      </c>
      <c r="B449" t="s">
        <v>13</v>
      </c>
      <c r="C449" t="s">
        <v>26</v>
      </c>
      <c r="D449" t="s">
        <v>39</v>
      </c>
      <c r="E449" s="3" t="s">
        <v>32</v>
      </c>
      <c r="F449" t="str">
        <f t="shared" si="54"/>
        <v>Alphabet</v>
      </c>
      <c r="G449" t="str">
        <f t="shared" si="55"/>
        <v>XL</v>
      </c>
      <c r="H449" t="str">
        <f t="shared" si="56"/>
        <v>Yes</v>
      </c>
      <c r="J449" t="str">
        <f>_xlfn.IFS(Units_Sold&lt;0,"Check Return/Refund",Units_Sold=" ",Invalid,Units_Sold=0,"Available",Units_Sold&gt;0,"Sold")</f>
        <v>Available</v>
      </c>
      <c r="M449" t="str">
        <f t="shared" si="57"/>
        <v>Invalid</v>
      </c>
      <c r="N449" t="str">
        <f>IF(PC_NikeSales[[#This Row],[Discount_Verification]]="Valid","Include","Exclude")</f>
        <v>Exclude</v>
      </c>
      <c r="O449">
        <v>0</v>
      </c>
      <c r="P449" t="str">
        <f t="shared" si="58"/>
        <v>Insufficient Data</v>
      </c>
      <c r="Q449" t="str">
        <f t="shared" si="59"/>
        <v>Missing Information</v>
      </c>
      <c r="R449" t="str">
        <f>IF(PC_NikeSales[[#This Row],[Rev_Verify]]="Valid Revenue","Include","Exclude")</f>
        <v>Exclude</v>
      </c>
      <c r="S449" s="1">
        <v>45416</v>
      </c>
      <c r="T449" s="5">
        <f t="shared" si="60"/>
        <v>45416</v>
      </c>
      <c r="U449" s="1" t="str">
        <f t="shared" si="61"/>
        <v>Yes</v>
      </c>
      <c r="V449" t="s">
        <v>17</v>
      </c>
      <c r="W449" t="s">
        <v>43</v>
      </c>
      <c r="X449" t="str">
        <f t="shared" si="62"/>
        <v>Kolkata</v>
      </c>
      <c r="Y449">
        <v>1291.8</v>
      </c>
      <c r="Z449" t="str">
        <f>IF(PC_NikeSales[[#This Row],[Profit]]&lt;0,"Loss Making Sales",IF(PC_NikeSales[[#This Row],[Profit]]=0,"No Recorded Profit",IF($Y447&gt;$P447,"Invalid Profit", "Valid Profit")))</f>
        <v>Valid Profit</v>
      </c>
      <c r="AA449" t="str">
        <f>IF(PC_NikeSales[[#This Row],[Profit_Status]]="Valid Profit","Include","Exclude")</f>
        <v>Include</v>
      </c>
    </row>
    <row r="450" spans="1:27">
      <c r="A450">
        <v>2003</v>
      </c>
      <c r="B450" t="s">
        <v>19</v>
      </c>
      <c r="C450" t="s">
        <v>26</v>
      </c>
      <c r="D450" t="s">
        <v>39</v>
      </c>
      <c r="E450" s="3" t="s">
        <v>32</v>
      </c>
      <c r="F450" t="str">
        <f t="shared" ref="F450:F513" si="63">_xlfn.IFS(ISBLANK(Size),"Missing",ISNUMBER(Size),"Number",ISTEXT(Size),"Alphabet")</f>
        <v>Alphabet</v>
      </c>
      <c r="G450" t="str">
        <f t="shared" ref="G450:G513" si="64">IF(Size_Type ="Missing","Unknown",TRIM(Size))</f>
        <v>XL</v>
      </c>
      <c r="H450" t="str">
        <f t="shared" ref="H450:H513" si="65">IF(Size_Verification="Unknown","No","Yes")</f>
        <v>Yes</v>
      </c>
      <c r="I450">
        <v>2</v>
      </c>
      <c r="J450" t="str">
        <f>_xlfn.IFS(Units_Sold&lt;0,"Check Return/Refund",Units_Sold=" ",Invalid,Units_Sold=0,"Available",Units_Sold&gt;0,"Sold")</f>
        <v>Sold</v>
      </c>
      <c r="K450">
        <v>8516.4500000000007</v>
      </c>
      <c r="L450">
        <v>0.22</v>
      </c>
      <c r="M450" t="str">
        <f t="shared" ref="M450:M513" si="66">IF(OR(Discount_Applied="",Discount_Applied&gt;1,Discount_Applied&lt;0),"Invalid","Valid")</f>
        <v>Valid</v>
      </c>
      <c r="N450" t="str">
        <f>IF(PC_NikeSales[[#This Row],[Discount_Verification]]="Valid","Include","Exclude")</f>
        <v>Include</v>
      </c>
      <c r="O450">
        <v>13285.66</v>
      </c>
      <c r="P450">
        <f t="shared" ref="P450:P513" si="67">IF(AND(Units_Sold&lt;&gt;"",MRP&lt;&gt;"",Discount_Applied&lt;1),Units_Sold*MRP*(1-Discount_Applied),"Insufficient Data")</f>
        <v>13285.662000000002</v>
      </c>
      <c r="Q450" t="str">
        <f t="shared" ref="Q450:Q513" si="68">_xlfn.IFS(Rev_Recalc="Insufficient Data","Missing Information",Rev_Recalc&lt;0,"Negative Revenue",Rev_Recalc=0,"No Recorded Revenue",Rev_Recalc&gt;0,"Valid Revenue")</f>
        <v>Valid Revenue</v>
      </c>
      <c r="R450" t="str">
        <f>IF(PC_NikeSales[[#This Row],[Rev_Verify]]="Valid Revenue","Include","Exclude")</f>
        <v>Include</v>
      </c>
      <c r="S450" s="1">
        <v>45199</v>
      </c>
      <c r="T450" s="5">
        <f t="shared" ref="T450:T513" si="69">IF(ISBLANK(Order_Date),"Missing Date",Order_Date)</f>
        <v>45199</v>
      </c>
      <c r="U450" s="1" t="str">
        <f t="shared" ref="U450:U513" si="70">IF(ISBLANK(Order_Date),"No","Yes")</f>
        <v>Yes</v>
      </c>
      <c r="V450" t="s">
        <v>17</v>
      </c>
      <c r="W450" t="s">
        <v>43</v>
      </c>
      <c r="X450" t="str">
        <f t="shared" ref="X450:X513" si="71">PROPER(Region)</f>
        <v>Kolkata</v>
      </c>
      <c r="Y450">
        <v>1764.52</v>
      </c>
      <c r="Z450" t="str">
        <f>IF(PC_NikeSales[[#This Row],[Profit]]&lt;0,"Loss Making Sales",IF(PC_NikeSales[[#This Row],[Profit]]=0,"No Recorded Profit",IF($Y448&gt;$P448,"Invalid Profit", "Valid Profit")))</f>
        <v>Valid Profit</v>
      </c>
      <c r="AA450" t="str">
        <f>IF(PC_NikeSales[[#This Row],[Profit_Status]]="Valid Profit","Include","Exclude")</f>
        <v>Include</v>
      </c>
    </row>
    <row r="451" spans="1:27">
      <c r="A451">
        <v>2449</v>
      </c>
      <c r="B451" t="s">
        <v>19</v>
      </c>
      <c r="C451" t="s">
        <v>14</v>
      </c>
      <c r="D451" t="s">
        <v>15</v>
      </c>
      <c r="F451" t="str">
        <f t="shared" si="63"/>
        <v>Missing</v>
      </c>
      <c r="G451" t="str">
        <f t="shared" si="64"/>
        <v>Unknown</v>
      </c>
      <c r="H451" t="str">
        <f t="shared" si="65"/>
        <v>No</v>
      </c>
      <c r="I451">
        <v>-1</v>
      </c>
      <c r="J451" t="str">
        <f>_xlfn.IFS(Units_Sold&lt;0,"Check Return/Refund",Units_Sold=" ",Invalid,Units_Sold=0,"Available",Units_Sold&gt;0,"Sold")</f>
        <v>Check Return/Refund</v>
      </c>
      <c r="K451">
        <v>3664.69</v>
      </c>
      <c r="M451" t="str">
        <f t="shared" si="66"/>
        <v>Invalid</v>
      </c>
      <c r="N451" t="str">
        <f>IF(PC_NikeSales[[#This Row],[Discount_Verification]]="Valid","Include","Exclude")</f>
        <v>Exclude</v>
      </c>
      <c r="O451">
        <v>0</v>
      </c>
      <c r="P451">
        <f t="shared" si="67"/>
        <v>-3664.69</v>
      </c>
      <c r="Q451" t="str">
        <f t="shared" si="68"/>
        <v>Negative Revenue</v>
      </c>
      <c r="R451" t="str">
        <f>IF(PC_NikeSales[[#This Row],[Rev_Verify]]="Valid Revenue","Include","Exclude")</f>
        <v>Exclude</v>
      </c>
      <c r="S451" s="1">
        <v>45718</v>
      </c>
      <c r="T451" s="5">
        <f t="shared" si="69"/>
        <v>45718</v>
      </c>
      <c r="U451" s="1" t="str">
        <f t="shared" si="70"/>
        <v>Yes</v>
      </c>
      <c r="V451" t="s">
        <v>22</v>
      </c>
      <c r="W451" t="s">
        <v>37</v>
      </c>
      <c r="X451" t="str">
        <f t="shared" si="71"/>
        <v>Hyderabad</v>
      </c>
      <c r="Y451">
        <v>-173.68</v>
      </c>
      <c r="Z451" t="str">
        <f>IF(PC_NikeSales[[#This Row],[Profit]]&lt;0,"Loss Making Sales",IF(PC_NikeSales[[#This Row],[Profit]]=0,"No Recorded Profit",IF(PC_NikeSales[[#This Row],[Profit]]&gt;PC_NikeSales[Rev_Recalc],"Invalid Profit", "Valid Profit")))</f>
        <v>Loss Making Sales</v>
      </c>
      <c r="AA451" t="str">
        <f>IF(PC_NikeSales[[#This Row],[Profit_Status]]="Valid Profit","Include","Exclude")</f>
        <v>Exclude</v>
      </c>
    </row>
    <row r="452" spans="1:27">
      <c r="A452">
        <v>2450</v>
      </c>
      <c r="B452" t="s">
        <v>35</v>
      </c>
      <c r="C452" t="s">
        <v>41</v>
      </c>
      <c r="D452" t="s">
        <v>42</v>
      </c>
      <c r="E452" s="3">
        <v>12</v>
      </c>
      <c r="F452" t="str">
        <f t="shared" si="63"/>
        <v>Number</v>
      </c>
      <c r="G452" t="str">
        <f t="shared" si="64"/>
        <v>12</v>
      </c>
      <c r="H452" t="str">
        <f t="shared" si="65"/>
        <v>Yes</v>
      </c>
      <c r="J452" t="str">
        <f>_xlfn.IFS(Units_Sold&lt;0,"Check Return/Refund",Units_Sold=" ",Invalid,Units_Sold=0,"Available",Units_Sold&gt;0,"Sold")</f>
        <v>Available</v>
      </c>
      <c r="K452">
        <v>7520.63</v>
      </c>
      <c r="M452" t="str">
        <f t="shared" si="66"/>
        <v>Invalid</v>
      </c>
      <c r="N452" t="str">
        <f>IF(PC_NikeSales[[#This Row],[Discount_Verification]]="Valid","Include","Exclude")</f>
        <v>Exclude</v>
      </c>
      <c r="O452">
        <v>0</v>
      </c>
      <c r="P452" t="str">
        <f t="shared" si="67"/>
        <v>Insufficient Data</v>
      </c>
      <c r="Q452" t="str">
        <f t="shared" si="68"/>
        <v>Missing Information</v>
      </c>
      <c r="R452" t="str">
        <f>IF(PC_NikeSales[[#This Row],[Rev_Verify]]="Valid Revenue","Include","Exclude")</f>
        <v>Exclude</v>
      </c>
      <c r="S452" s="1">
        <v>45857</v>
      </c>
      <c r="T452" s="5">
        <f t="shared" si="69"/>
        <v>45857</v>
      </c>
      <c r="U452" s="1" t="str">
        <f t="shared" si="70"/>
        <v>Yes</v>
      </c>
      <c r="V452" t="s">
        <v>17</v>
      </c>
      <c r="W452" t="s">
        <v>43</v>
      </c>
      <c r="X452" t="str">
        <f t="shared" si="71"/>
        <v>Kolkata</v>
      </c>
      <c r="Y452">
        <v>1786.43</v>
      </c>
      <c r="Z452" t="str">
        <f>IF(PC_NikeSales[[#This Row],[Profit]]&lt;0,"Loss Making Sales",IF(PC_NikeSales[[#This Row],[Profit]]=0,"No Recorded Profit",IF($Y450&gt;$P450,"Invalid Profit", "Valid Profit")))</f>
        <v>Valid Profit</v>
      </c>
      <c r="AA452" t="str">
        <f>IF(PC_NikeSales[[#This Row],[Profit_Status]]="Valid Profit","Include","Exclude")</f>
        <v>Include</v>
      </c>
    </row>
    <row r="453" spans="1:27">
      <c r="A453">
        <v>2451</v>
      </c>
      <c r="B453" t="s">
        <v>13</v>
      </c>
      <c r="C453" t="s">
        <v>20</v>
      </c>
      <c r="D453" t="s">
        <v>24</v>
      </c>
      <c r="F453" t="str">
        <f t="shared" si="63"/>
        <v>Missing</v>
      </c>
      <c r="G453" t="str">
        <f t="shared" si="64"/>
        <v>Unknown</v>
      </c>
      <c r="H453" t="str">
        <f t="shared" si="65"/>
        <v>No</v>
      </c>
      <c r="I453">
        <v>2</v>
      </c>
      <c r="J453" t="str">
        <f>_xlfn.IFS(Units_Sold&lt;0,"Check Return/Refund",Units_Sold=" ",Invalid,Units_Sold=0,"Available",Units_Sold&gt;0,"Sold")</f>
        <v>Sold</v>
      </c>
      <c r="L453">
        <v>0.54</v>
      </c>
      <c r="M453" t="str">
        <f t="shared" si="66"/>
        <v>Valid</v>
      </c>
      <c r="N453" t="str">
        <f>IF(PC_NikeSales[[#This Row],[Discount_Verification]]="Valid","Include","Exclude")</f>
        <v>Include</v>
      </c>
      <c r="O453">
        <v>0</v>
      </c>
      <c r="P453" t="str">
        <f t="shared" si="67"/>
        <v>Insufficient Data</v>
      </c>
      <c r="Q453" t="str">
        <f t="shared" si="68"/>
        <v>Missing Information</v>
      </c>
      <c r="R453" t="str">
        <f>IF(PC_NikeSales[[#This Row],[Rev_Verify]]="Valid Revenue","Include","Exclude")</f>
        <v>Exclude</v>
      </c>
      <c r="S453" s="1">
        <v>45234</v>
      </c>
      <c r="T453" s="5">
        <f t="shared" si="69"/>
        <v>45234</v>
      </c>
      <c r="U453" s="1" t="str">
        <f t="shared" si="70"/>
        <v>Yes</v>
      </c>
      <c r="V453" t="s">
        <v>17</v>
      </c>
      <c r="W453" t="s">
        <v>25</v>
      </c>
      <c r="X453" t="str">
        <f t="shared" si="71"/>
        <v>Mumbai</v>
      </c>
      <c r="Y453">
        <v>2233.5700000000002</v>
      </c>
      <c r="Z453" t="str">
        <f>IF(PC_NikeSales[[#This Row],[Profit]]&lt;0,"Loss Making Sales",IF(PC_NikeSales[[#This Row],[Profit]]=0,"No Recorded Profit",IF($Y451&gt;$P451,"Invalid Profit", "Valid Profit")))</f>
        <v>Invalid Profit</v>
      </c>
      <c r="AA453" t="str">
        <f>IF(PC_NikeSales[[#This Row],[Profit_Status]]="Valid Profit","Include","Exclude")</f>
        <v>Exclude</v>
      </c>
    </row>
    <row r="454" spans="1:27">
      <c r="A454">
        <v>2452</v>
      </c>
      <c r="B454" t="s">
        <v>35</v>
      </c>
      <c r="C454" t="s">
        <v>26</v>
      </c>
      <c r="D454" t="s">
        <v>52</v>
      </c>
      <c r="E454" s="3" t="s">
        <v>32</v>
      </c>
      <c r="F454" t="str">
        <f t="shared" si="63"/>
        <v>Alphabet</v>
      </c>
      <c r="G454" t="str">
        <f t="shared" si="64"/>
        <v>XL</v>
      </c>
      <c r="H454" t="str">
        <f t="shared" si="65"/>
        <v>Yes</v>
      </c>
      <c r="J454" t="str">
        <f>_xlfn.IFS(Units_Sold&lt;0,"Check Return/Refund",Units_Sold=" ",Invalid,Units_Sold=0,"Available",Units_Sold&gt;0,"Sold")</f>
        <v>Available</v>
      </c>
      <c r="K454">
        <v>8780.66</v>
      </c>
      <c r="M454" t="str">
        <f t="shared" si="66"/>
        <v>Invalid</v>
      </c>
      <c r="N454" t="str">
        <f>IF(PC_NikeSales[[#This Row],[Discount_Verification]]="Valid","Include","Exclude")</f>
        <v>Exclude</v>
      </c>
      <c r="O454">
        <v>0</v>
      </c>
      <c r="P454" t="str">
        <f t="shared" si="67"/>
        <v>Insufficient Data</v>
      </c>
      <c r="Q454" t="str">
        <f t="shared" si="68"/>
        <v>Missing Information</v>
      </c>
      <c r="R454" t="str">
        <f>IF(PC_NikeSales[[#This Row],[Rev_Verify]]="Valid Revenue","Include","Exclude")</f>
        <v>Exclude</v>
      </c>
      <c r="S454" s="1"/>
      <c r="T454" s="5" t="str">
        <f t="shared" si="69"/>
        <v>Missing Date</v>
      </c>
      <c r="U454" s="1" t="str">
        <f t="shared" si="70"/>
        <v>No</v>
      </c>
      <c r="V454" t="s">
        <v>17</v>
      </c>
      <c r="W454" t="s">
        <v>36</v>
      </c>
      <c r="X454" t="str">
        <f t="shared" si="71"/>
        <v>Bangalore</v>
      </c>
      <c r="Y454">
        <v>176.96</v>
      </c>
      <c r="Z454" t="str">
        <f>IF(PC_NikeSales[[#This Row],[Profit]]&lt;0,"Loss Making Sales",IF(PC_NikeSales[[#This Row],[Profit]]=0,"No Recorded Profit",IF($Y452&gt;$P452,"Invalid Profit", "Valid Profit")))</f>
        <v>Valid Profit</v>
      </c>
      <c r="AA454" t="str">
        <f>IF(PC_NikeSales[[#This Row],[Profit_Status]]="Valid Profit","Include","Exclude")</f>
        <v>Include</v>
      </c>
    </row>
    <row r="455" spans="1:27">
      <c r="A455">
        <v>2453</v>
      </c>
      <c r="B455" t="s">
        <v>19</v>
      </c>
      <c r="C455" t="s">
        <v>30</v>
      </c>
      <c r="D455" t="s">
        <v>31</v>
      </c>
      <c r="E455" s="3" t="s">
        <v>16</v>
      </c>
      <c r="F455" t="str">
        <f t="shared" si="63"/>
        <v>Alphabet</v>
      </c>
      <c r="G455" t="str">
        <f t="shared" si="64"/>
        <v>M</v>
      </c>
      <c r="H455" t="str">
        <f t="shared" si="65"/>
        <v>Yes</v>
      </c>
      <c r="J455" t="str">
        <f>_xlfn.IFS(Units_Sold&lt;0,"Check Return/Refund",Units_Sold=" ",Invalid,Units_Sold=0,"Available",Units_Sold&gt;0,"Sold")</f>
        <v>Available</v>
      </c>
      <c r="K455">
        <v>9344.52</v>
      </c>
      <c r="M455" t="str">
        <f t="shared" si="66"/>
        <v>Invalid</v>
      </c>
      <c r="N455" t="str">
        <f>IF(PC_NikeSales[[#This Row],[Discount_Verification]]="Valid","Include","Exclude")</f>
        <v>Exclude</v>
      </c>
      <c r="O455">
        <v>0</v>
      </c>
      <c r="P455" t="str">
        <f t="shared" si="67"/>
        <v>Insufficient Data</v>
      </c>
      <c r="Q455" t="str">
        <f t="shared" si="68"/>
        <v>Missing Information</v>
      </c>
      <c r="R455" t="str">
        <f>IF(PC_NikeSales[[#This Row],[Rev_Verify]]="Valid Revenue","Include","Exclude")</f>
        <v>Exclude</v>
      </c>
      <c r="S455" s="1"/>
      <c r="T455" s="5" t="str">
        <f t="shared" si="69"/>
        <v>Missing Date</v>
      </c>
      <c r="U455" s="1" t="str">
        <f t="shared" si="70"/>
        <v>No</v>
      </c>
      <c r="V455" t="s">
        <v>17</v>
      </c>
      <c r="W455" t="s">
        <v>29</v>
      </c>
      <c r="X455" t="str">
        <f t="shared" si="71"/>
        <v>Pune</v>
      </c>
      <c r="Y455">
        <v>387.79</v>
      </c>
      <c r="Z455" t="str">
        <f>IF(PC_NikeSales[[#This Row],[Profit]]&lt;0,"Loss Making Sales",IF(PC_NikeSales[[#This Row],[Profit]]=0,"No Recorded Profit",IF($Y453&gt;$P453,"Invalid Profit", "Valid Profit")))</f>
        <v>Valid Profit</v>
      </c>
      <c r="AA455" t="str">
        <f>IF(PC_NikeSales[[#This Row],[Profit_Status]]="Valid Profit","Include","Exclude")</f>
        <v>Include</v>
      </c>
    </row>
    <row r="456" spans="1:27">
      <c r="A456">
        <v>2454</v>
      </c>
      <c r="B456" t="s">
        <v>19</v>
      </c>
      <c r="C456" t="s">
        <v>20</v>
      </c>
      <c r="D456" t="s">
        <v>21</v>
      </c>
      <c r="E456" s="3" t="s">
        <v>32</v>
      </c>
      <c r="F456" t="str">
        <f t="shared" si="63"/>
        <v>Alphabet</v>
      </c>
      <c r="G456" t="str">
        <f t="shared" si="64"/>
        <v>XL</v>
      </c>
      <c r="H456" t="str">
        <f t="shared" si="65"/>
        <v>Yes</v>
      </c>
      <c r="J456" t="str">
        <f>_xlfn.IFS(Units_Sold&lt;0,"Check Return/Refund",Units_Sold=" ",Invalid,Units_Sold=0,"Available",Units_Sold&gt;0,"Sold")</f>
        <v>Available</v>
      </c>
      <c r="L456">
        <v>0.19</v>
      </c>
      <c r="M456" t="str">
        <f t="shared" si="66"/>
        <v>Valid</v>
      </c>
      <c r="N456" t="str">
        <f>IF(PC_NikeSales[[#This Row],[Discount_Verification]]="Valid","Include","Exclude")</f>
        <v>Include</v>
      </c>
      <c r="O456">
        <v>0</v>
      </c>
      <c r="P456" t="str">
        <f t="shared" si="67"/>
        <v>Insufficient Data</v>
      </c>
      <c r="Q456" t="str">
        <f t="shared" si="68"/>
        <v>Missing Information</v>
      </c>
      <c r="R456" t="str">
        <f>IF(PC_NikeSales[[#This Row],[Rev_Verify]]="Valid Revenue","Include","Exclude")</f>
        <v>Exclude</v>
      </c>
      <c r="S456" s="1">
        <v>45713</v>
      </c>
      <c r="T456" s="5">
        <f t="shared" si="69"/>
        <v>45713</v>
      </c>
      <c r="U456" s="1" t="str">
        <f t="shared" si="70"/>
        <v>Yes</v>
      </c>
      <c r="V456" t="s">
        <v>17</v>
      </c>
      <c r="W456" t="s">
        <v>36</v>
      </c>
      <c r="X456" t="str">
        <f t="shared" si="71"/>
        <v>Bangalore</v>
      </c>
      <c r="Y456">
        <v>3100.44</v>
      </c>
      <c r="Z456" t="str">
        <f>IF(PC_NikeSales[[#This Row],[Profit]]&lt;0,"Loss Making Sales",IF(PC_NikeSales[[#This Row],[Profit]]=0,"No Recorded Profit",IF($Y454&gt;$P454,"Invalid Profit", "Valid Profit")))</f>
        <v>Valid Profit</v>
      </c>
      <c r="AA456" t="str">
        <f>IF(PC_NikeSales[[#This Row],[Profit_Status]]="Valid Profit","Include","Exclude")</f>
        <v>Include</v>
      </c>
    </row>
    <row r="457" spans="1:27">
      <c r="A457">
        <v>2455</v>
      </c>
      <c r="B457" t="s">
        <v>19</v>
      </c>
      <c r="C457" t="s">
        <v>14</v>
      </c>
      <c r="D457" t="s">
        <v>44</v>
      </c>
      <c r="F457" t="str">
        <f t="shared" si="63"/>
        <v>Missing</v>
      </c>
      <c r="G457" t="str">
        <f t="shared" si="64"/>
        <v>Unknown</v>
      </c>
      <c r="H457" t="str">
        <f t="shared" si="65"/>
        <v>No</v>
      </c>
      <c r="J457" t="str">
        <f>_xlfn.IFS(Units_Sold&lt;0,"Check Return/Refund",Units_Sold=" ",Invalid,Units_Sold=0,"Available",Units_Sold&gt;0,"Sold")</f>
        <v>Available</v>
      </c>
      <c r="K457">
        <v>4071.46</v>
      </c>
      <c r="M457" t="str">
        <f t="shared" si="66"/>
        <v>Invalid</v>
      </c>
      <c r="N457" t="str">
        <f>IF(PC_NikeSales[[#This Row],[Discount_Verification]]="Valid","Include","Exclude")</f>
        <v>Exclude</v>
      </c>
      <c r="O457">
        <v>0</v>
      </c>
      <c r="P457" t="str">
        <f t="shared" si="67"/>
        <v>Insufficient Data</v>
      </c>
      <c r="Q457" t="str">
        <f t="shared" si="68"/>
        <v>Missing Information</v>
      </c>
      <c r="R457" t="str">
        <f>IF(PC_NikeSales[[#This Row],[Rev_Verify]]="Valid Revenue","Include","Exclude")</f>
        <v>Exclude</v>
      </c>
      <c r="S457" s="1">
        <v>45738</v>
      </c>
      <c r="T457" s="5">
        <f t="shared" si="69"/>
        <v>45738</v>
      </c>
      <c r="U457" s="1" t="str">
        <f t="shared" si="70"/>
        <v>Yes</v>
      </c>
      <c r="V457" t="s">
        <v>22</v>
      </c>
      <c r="W457" t="s">
        <v>33</v>
      </c>
      <c r="X457" t="str">
        <f t="shared" si="71"/>
        <v>Delhi</v>
      </c>
      <c r="Y457">
        <v>2003.31</v>
      </c>
      <c r="Z457" t="str">
        <f>IF(PC_NikeSales[[#This Row],[Profit]]&lt;0,"Loss Making Sales",IF(PC_NikeSales[[#This Row],[Profit]]=0,"No Recorded Profit",IF($Y455&gt;$P455,"Invalid Profit", "Valid Profit")))</f>
        <v>Valid Profit</v>
      </c>
      <c r="AA457" t="str">
        <f>IF(PC_NikeSales[[#This Row],[Profit_Status]]="Valid Profit","Include","Exclude")</f>
        <v>Include</v>
      </c>
    </row>
    <row r="458" spans="1:27">
      <c r="A458">
        <v>2456</v>
      </c>
      <c r="B458" t="s">
        <v>19</v>
      </c>
      <c r="C458" t="s">
        <v>20</v>
      </c>
      <c r="D458" t="s">
        <v>24</v>
      </c>
      <c r="E458" s="3" t="s">
        <v>16</v>
      </c>
      <c r="F458" t="str">
        <f t="shared" si="63"/>
        <v>Alphabet</v>
      </c>
      <c r="G458" t="str">
        <f t="shared" si="64"/>
        <v>M</v>
      </c>
      <c r="H458" t="str">
        <f t="shared" si="65"/>
        <v>Yes</v>
      </c>
      <c r="I458">
        <v>0</v>
      </c>
      <c r="J458" t="str">
        <f>_xlfn.IFS(Units_Sold&lt;0,"Check Return/Refund",Units_Sold=" ",Invalid,Units_Sold=0,"Available",Units_Sold&gt;0,"Sold")</f>
        <v>Available</v>
      </c>
      <c r="K458">
        <v>4254.68</v>
      </c>
      <c r="M458" t="str">
        <f t="shared" si="66"/>
        <v>Invalid</v>
      </c>
      <c r="N458" t="str">
        <f>IF(PC_NikeSales[[#This Row],[Discount_Verification]]="Valid","Include","Exclude")</f>
        <v>Exclude</v>
      </c>
      <c r="O458">
        <v>0</v>
      </c>
      <c r="P458">
        <f t="shared" si="67"/>
        <v>0</v>
      </c>
      <c r="Q458" t="str">
        <f t="shared" si="68"/>
        <v>No Recorded Revenue</v>
      </c>
      <c r="R458" t="str">
        <f>IF(PC_NikeSales[[#This Row],[Rev_Verify]]="Valid Revenue","Include","Exclude")</f>
        <v>Exclude</v>
      </c>
      <c r="S458" s="1">
        <v>45731</v>
      </c>
      <c r="T458" s="5">
        <f t="shared" si="69"/>
        <v>45731</v>
      </c>
      <c r="U458" s="1" t="str">
        <f t="shared" si="70"/>
        <v>Yes</v>
      </c>
      <c r="V458" t="s">
        <v>22</v>
      </c>
      <c r="W458" t="s">
        <v>43</v>
      </c>
      <c r="X458" t="str">
        <f t="shared" si="71"/>
        <v>Kolkata</v>
      </c>
      <c r="Y458">
        <v>3498.64</v>
      </c>
      <c r="Z458" t="str">
        <f>IF(PC_NikeSales[[#This Row],[Profit]]&lt;0,"Loss Making Sales",IF(PC_NikeSales[[#This Row],[Profit]]=0,"No Recorded Profit",IF(PC_NikeSales[[#This Row],[Profit]]&gt;PC_NikeSales[Rev_Recalc],"Invalid Profit", "Valid Profit")))</f>
        <v>Invalid Profit</v>
      </c>
      <c r="AA458" t="str">
        <f>IF(PC_NikeSales[[#This Row],[Profit_Status]]="Valid Profit","Include","Exclude")</f>
        <v>Exclude</v>
      </c>
    </row>
    <row r="459" spans="1:27">
      <c r="A459">
        <v>2457</v>
      </c>
      <c r="B459" t="s">
        <v>19</v>
      </c>
      <c r="C459" t="s">
        <v>20</v>
      </c>
      <c r="D459" t="s">
        <v>38</v>
      </c>
      <c r="F459" t="str">
        <f t="shared" si="63"/>
        <v>Missing</v>
      </c>
      <c r="G459" t="str">
        <f t="shared" si="64"/>
        <v>Unknown</v>
      </c>
      <c r="H459" t="str">
        <f t="shared" si="65"/>
        <v>No</v>
      </c>
      <c r="I459">
        <v>0</v>
      </c>
      <c r="J459" t="str">
        <f>_xlfn.IFS(Units_Sold&lt;0,"Check Return/Refund",Units_Sold=" ",Invalid,Units_Sold=0,"Available",Units_Sold&gt;0,"Sold")</f>
        <v>Available</v>
      </c>
      <c r="K459">
        <v>8206.2199999999993</v>
      </c>
      <c r="M459" t="str">
        <f t="shared" si="66"/>
        <v>Invalid</v>
      </c>
      <c r="N459" t="str">
        <f>IF(PC_NikeSales[[#This Row],[Discount_Verification]]="Valid","Include","Exclude")</f>
        <v>Exclude</v>
      </c>
      <c r="O459">
        <v>0</v>
      </c>
      <c r="P459">
        <f t="shared" si="67"/>
        <v>0</v>
      </c>
      <c r="Q459" t="str">
        <f t="shared" si="68"/>
        <v>No Recorded Revenue</v>
      </c>
      <c r="R459" t="str">
        <f>IF(PC_NikeSales[[#This Row],[Rev_Verify]]="Valid Revenue","Include","Exclude")</f>
        <v>Exclude</v>
      </c>
      <c r="S459" s="1">
        <v>45720</v>
      </c>
      <c r="T459" s="5">
        <f t="shared" si="69"/>
        <v>45720</v>
      </c>
      <c r="U459" s="1" t="str">
        <f t="shared" si="70"/>
        <v>Yes</v>
      </c>
      <c r="V459" t="s">
        <v>22</v>
      </c>
      <c r="W459" t="s">
        <v>36</v>
      </c>
      <c r="X459" t="str">
        <f t="shared" si="71"/>
        <v>Bangalore</v>
      </c>
      <c r="Y459">
        <v>2443.4</v>
      </c>
      <c r="Z459" t="str">
        <f>IF(PC_NikeSales[[#This Row],[Profit]]&lt;0,"Loss Making Sales",IF(PC_NikeSales[[#This Row],[Profit]]=0,"No Recorded Profit",IF(PC_NikeSales[[#This Row],[Profit]]&gt;PC_NikeSales[Rev_Recalc],"Invalid Profit", "Valid Profit")))</f>
        <v>Invalid Profit</v>
      </c>
      <c r="AA459" t="str">
        <f>IF(PC_NikeSales[[#This Row],[Profit_Status]]="Valid Profit","Include","Exclude")</f>
        <v>Exclude</v>
      </c>
    </row>
    <row r="460" spans="1:27">
      <c r="A460">
        <v>2458</v>
      </c>
      <c r="B460" t="s">
        <v>13</v>
      </c>
      <c r="C460" t="s">
        <v>20</v>
      </c>
      <c r="D460" t="s">
        <v>50</v>
      </c>
      <c r="F460" t="str">
        <f t="shared" si="63"/>
        <v>Missing</v>
      </c>
      <c r="G460" t="str">
        <f t="shared" si="64"/>
        <v>Unknown</v>
      </c>
      <c r="H460" t="str">
        <f t="shared" si="65"/>
        <v>No</v>
      </c>
      <c r="J460" t="str">
        <f>_xlfn.IFS(Units_Sold&lt;0,"Check Return/Refund",Units_Sold=" ",Invalid,Units_Sold=0,"Available",Units_Sold&gt;0,"Sold")</f>
        <v>Available</v>
      </c>
      <c r="M460" t="str">
        <f t="shared" si="66"/>
        <v>Invalid</v>
      </c>
      <c r="N460" t="str">
        <f>IF(PC_NikeSales[[#This Row],[Discount_Verification]]="Valid","Include","Exclude")</f>
        <v>Exclude</v>
      </c>
      <c r="O460">
        <v>0</v>
      </c>
      <c r="P460" t="str">
        <f t="shared" si="67"/>
        <v>Insufficient Data</v>
      </c>
      <c r="Q460" t="str">
        <f t="shared" si="68"/>
        <v>Missing Information</v>
      </c>
      <c r="R460" t="str">
        <f>IF(PC_NikeSales[[#This Row],[Rev_Verify]]="Valid Revenue","Include","Exclude")</f>
        <v>Exclude</v>
      </c>
      <c r="S460" s="1">
        <v>45280</v>
      </c>
      <c r="T460" s="5">
        <f t="shared" si="69"/>
        <v>45280</v>
      </c>
      <c r="U460" s="1" t="str">
        <f t="shared" si="70"/>
        <v>Yes</v>
      </c>
      <c r="V460" t="s">
        <v>22</v>
      </c>
      <c r="W460" t="s">
        <v>29</v>
      </c>
      <c r="X460" t="str">
        <f t="shared" si="71"/>
        <v>Pune</v>
      </c>
      <c r="Y460">
        <v>573.21</v>
      </c>
      <c r="Z460" t="str">
        <f>IF(PC_NikeSales[[#This Row],[Profit]]&lt;0,"Loss Making Sales",IF(PC_NikeSales[[#This Row],[Profit]]=0,"No Recorded Profit",IF($Y458&gt;$P458,"Invalid Profit", "Valid Profit")))</f>
        <v>Invalid Profit</v>
      </c>
      <c r="AA460" t="str">
        <f>IF(PC_NikeSales[[#This Row],[Profit_Status]]="Valid Profit","Include","Exclude")</f>
        <v>Exclude</v>
      </c>
    </row>
    <row r="461" spans="1:27">
      <c r="A461">
        <v>2459</v>
      </c>
      <c r="B461" t="s">
        <v>13</v>
      </c>
      <c r="C461" t="s">
        <v>41</v>
      </c>
      <c r="D461" t="s">
        <v>42</v>
      </c>
      <c r="E461" s="3" t="s">
        <v>16</v>
      </c>
      <c r="F461" t="str">
        <f t="shared" si="63"/>
        <v>Alphabet</v>
      </c>
      <c r="G461" t="str">
        <f t="shared" si="64"/>
        <v>M</v>
      </c>
      <c r="H461" t="str">
        <f t="shared" si="65"/>
        <v>Yes</v>
      </c>
      <c r="J461" t="str">
        <f>_xlfn.IFS(Units_Sold&lt;0,"Check Return/Refund",Units_Sold=" ",Invalid,Units_Sold=0,"Available",Units_Sold&gt;0,"Sold")</f>
        <v>Available</v>
      </c>
      <c r="K461">
        <v>3572.52</v>
      </c>
      <c r="M461" t="str">
        <f t="shared" si="66"/>
        <v>Invalid</v>
      </c>
      <c r="N461" t="str">
        <f>IF(PC_NikeSales[[#This Row],[Discount_Verification]]="Valid","Include","Exclude")</f>
        <v>Exclude</v>
      </c>
      <c r="O461">
        <v>0</v>
      </c>
      <c r="P461" t="str">
        <f t="shared" si="67"/>
        <v>Insufficient Data</v>
      </c>
      <c r="Q461" t="str">
        <f t="shared" si="68"/>
        <v>Missing Information</v>
      </c>
      <c r="R461" t="str">
        <f>IF(PC_NikeSales[[#This Row],[Rev_Verify]]="Valid Revenue","Include","Exclude")</f>
        <v>Exclude</v>
      </c>
      <c r="S461" s="1">
        <v>45402</v>
      </c>
      <c r="T461" s="5">
        <f t="shared" si="69"/>
        <v>45402</v>
      </c>
      <c r="U461" s="1" t="str">
        <f t="shared" si="70"/>
        <v>Yes</v>
      </c>
      <c r="V461" t="s">
        <v>22</v>
      </c>
      <c r="W461" t="s">
        <v>43</v>
      </c>
      <c r="X461" t="str">
        <f t="shared" si="71"/>
        <v>Kolkata</v>
      </c>
      <c r="Y461">
        <v>-404.04</v>
      </c>
      <c r="Z461" t="str">
        <f>IF(PC_NikeSales[[#This Row],[Profit]]&lt;0,"Loss Making Sales",IF(PC_NikeSales[[#This Row],[Profit]]=0,"No Recorded Profit",IF(PC_NikeSales[[#This Row],[Profit]]&gt;PC_NikeSales[Rev_Recalc],"Invalid Profit", "Valid Profit")))</f>
        <v>Loss Making Sales</v>
      </c>
      <c r="AA461" t="str">
        <f>IF(PC_NikeSales[[#This Row],[Profit_Status]]="Valid Profit","Include","Exclude")</f>
        <v>Exclude</v>
      </c>
    </row>
    <row r="462" spans="1:27">
      <c r="A462">
        <v>2460</v>
      </c>
      <c r="B462" t="s">
        <v>19</v>
      </c>
      <c r="C462" t="s">
        <v>41</v>
      </c>
      <c r="D462" t="s">
        <v>48</v>
      </c>
      <c r="E462" s="3" t="s">
        <v>32</v>
      </c>
      <c r="F462" t="str">
        <f t="shared" si="63"/>
        <v>Alphabet</v>
      </c>
      <c r="G462" t="str">
        <f t="shared" si="64"/>
        <v>XL</v>
      </c>
      <c r="H462" t="str">
        <f t="shared" si="65"/>
        <v>Yes</v>
      </c>
      <c r="I462">
        <v>2</v>
      </c>
      <c r="J462" t="str">
        <f>_xlfn.IFS(Units_Sold&lt;0,"Check Return/Refund",Units_Sold=" ",Invalid,Units_Sold=0,"Available",Units_Sold&gt;0,"Sold")</f>
        <v>Sold</v>
      </c>
      <c r="K462">
        <v>5482.96</v>
      </c>
      <c r="L462">
        <v>0.35</v>
      </c>
      <c r="M462" t="str">
        <f t="shared" si="66"/>
        <v>Valid</v>
      </c>
      <c r="N462" t="str">
        <f>IF(PC_NikeSales[[#This Row],[Discount_Verification]]="Valid","Include","Exclude")</f>
        <v>Include</v>
      </c>
      <c r="O462">
        <v>7127.85</v>
      </c>
      <c r="P462">
        <f t="shared" si="67"/>
        <v>7127.848</v>
      </c>
      <c r="Q462" t="str">
        <f t="shared" si="68"/>
        <v>Valid Revenue</v>
      </c>
      <c r="R462" t="str">
        <f>IF(PC_NikeSales[[#This Row],[Rev_Verify]]="Valid Revenue","Include","Exclude")</f>
        <v>Include</v>
      </c>
      <c r="S462" s="1">
        <v>45600</v>
      </c>
      <c r="T462" s="5">
        <f t="shared" si="69"/>
        <v>45600</v>
      </c>
      <c r="U462" s="1" t="str">
        <f t="shared" si="70"/>
        <v>Yes</v>
      </c>
      <c r="V462" t="s">
        <v>17</v>
      </c>
      <c r="W462" t="s">
        <v>43</v>
      </c>
      <c r="X462" t="str">
        <f t="shared" si="71"/>
        <v>Kolkata</v>
      </c>
      <c r="Y462">
        <v>-823.8</v>
      </c>
      <c r="Z462" t="str">
        <f>IF(PC_NikeSales[[#This Row],[Profit]]&lt;0,"Loss Making Sales",IF(PC_NikeSales[[#This Row],[Profit]]=0,"No Recorded Profit",IF(PC_NikeSales[[#This Row],[Profit]]&gt;PC_NikeSales[Rev_Recalc],"Invalid Profit", "Valid Profit")))</f>
        <v>Loss Making Sales</v>
      </c>
      <c r="AA462" t="str">
        <f>IF(PC_NikeSales[[#This Row],[Profit_Status]]="Valid Profit","Include","Exclude")</f>
        <v>Exclude</v>
      </c>
    </row>
    <row r="463" spans="1:27">
      <c r="A463">
        <v>2461</v>
      </c>
      <c r="B463" t="s">
        <v>19</v>
      </c>
      <c r="C463" t="s">
        <v>41</v>
      </c>
      <c r="D463" t="s">
        <v>54</v>
      </c>
      <c r="E463" s="3" t="s">
        <v>28</v>
      </c>
      <c r="F463" t="str">
        <f t="shared" si="63"/>
        <v>Alphabet</v>
      </c>
      <c r="G463" t="str">
        <f t="shared" si="64"/>
        <v>L</v>
      </c>
      <c r="H463" t="str">
        <f t="shared" si="65"/>
        <v>Yes</v>
      </c>
      <c r="J463" t="str">
        <f>_xlfn.IFS(Units_Sold&lt;0,"Check Return/Refund",Units_Sold=" ",Invalid,Units_Sold=0,"Available",Units_Sold&gt;0,"Sold")</f>
        <v>Available</v>
      </c>
      <c r="K463">
        <v>3939.92</v>
      </c>
      <c r="L463">
        <v>0.63</v>
      </c>
      <c r="M463" t="str">
        <f t="shared" si="66"/>
        <v>Valid</v>
      </c>
      <c r="N463" t="str">
        <f>IF(PC_NikeSales[[#This Row],[Discount_Verification]]="Valid","Include","Exclude")</f>
        <v>Include</v>
      </c>
      <c r="O463">
        <v>0</v>
      </c>
      <c r="P463" t="str">
        <f t="shared" si="67"/>
        <v>Insufficient Data</v>
      </c>
      <c r="Q463" t="str">
        <f t="shared" si="68"/>
        <v>Missing Information</v>
      </c>
      <c r="R463" t="str">
        <f>IF(PC_NikeSales[[#This Row],[Rev_Verify]]="Valid Revenue","Include","Exclude")</f>
        <v>Exclude</v>
      </c>
      <c r="S463" s="1"/>
      <c r="T463" s="5" t="str">
        <f t="shared" si="69"/>
        <v>Missing Date</v>
      </c>
      <c r="U463" s="1" t="str">
        <f t="shared" si="70"/>
        <v>No</v>
      </c>
      <c r="V463" t="s">
        <v>17</v>
      </c>
      <c r="W463" t="s">
        <v>29</v>
      </c>
      <c r="X463" t="str">
        <f t="shared" si="71"/>
        <v>Pune</v>
      </c>
      <c r="Y463">
        <v>3146.03</v>
      </c>
      <c r="Z463" t="str">
        <f>IF(PC_NikeSales[[#This Row],[Profit]]&lt;0,"Loss Making Sales",IF(PC_NikeSales[[#This Row],[Profit]]=0,"No Recorded Profit",IF($Y461&gt;$P461,"Invalid Profit", "Valid Profit")))</f>
        <v>Valid Profit</v>
      </c>
      <c r="AA463" t="str">
        <f>IF(PC_NikeSales[[#This Row],[Profit_Status]]="Valid Profit","Include","Exclude")</f>
        <v>Include</v>
      </c>
    </row>
    <row r="464" spans="1:27">
      <c r="A464">
        <v>2462</v>
      </c>
      <c r="B464" t="s">
        <v>35</v>
      </c>
      <c r="C464" t="s">
        <v>41</v>
      </c>
      <c r="D464" t="s">
        <v>48</v>
      </c>
      <c r="E464" s="3">
        <v>8</v>
      </c>
      <c r="F464" t="str">
        <f t="shared" si="63"/>
        <v>Number</v>
      </c>
      <c r="G464" t="str">
        <f t="shared" si="64"/>
        <v>8</v>
      </c>
      <c r="H464" t="str">
        <f t="shared" si="65"/>
        <v>Yes</v>
      </c>
      <c r="J464" t="str">
        <f>_xlfn.IFS(Units_Sold&lt;0,"Check Return/Refund",Units_Sold=" ",Invalid,Units_Sold=0,"Available",Units_Sold&gt;0,"Sold")</f>
        <v>Available</v>
      </c>
      <c r="K464">
        <v>4468.7</v>
      </c>
      <c r="L464">
        <v>0.49</v>
      </c>
      <c r="M464" t="str">
        <f t="shared" si="66"/>
        <v>Valid</v>
      </c>
      <c r="N464" t="str">
        <f>IF(PC_NikeSales[[#This Row],[Discount_Verification]]="Valid","Include","Exclude")</f>
        <v>Include</v>
      </c>
      <c r="O464">
        <v>0</v>
      </c>
      <c r="P464" t="str">
        <f t="shared" si="67"/>
        <v>Insufficient Data</v>
      </c>
      <c r="Q464" t="str">
        <f t="shared" si="68"/>
        <v>Missing Information</v>
      </c>
      <c r="R464" t="str">
        <f>IF(PC_NikeSales[[#This Row],[Rev_Verify]]="Valid Revenue","Include","Exclude")</f>
        <v>Exclude</v>
      </c>
      <c r="S464" s="1">
        <v>45680</v>
      </c>
      <c r="T464" s="5">
        <f t="shared" si="69"/>
        <v>45680</v>
      </c>
      <c r="U464" s="1" t="str">
        <f t="shared" si="70"/>
        <v>Yes</v>
      </c>
      <c r="V464" t="s">
        <v>22</v>
      </c>
      <c r="W464" t="s">
        <v>29</v>
      </c>
      <c r="X464" t="str">
        <f t="shared" si="71"/>
        <v>Pune</v>
      </c>
      <c r="Y464">
        <v>2143.6</v>
      </c>
      <c r="Z464" t="str">
        <f>IF(PC_NikeSales[[#This Row],[Profit]]&lt;0,"Loss Making Sales",IF(PC_NikeSales[[#This Row],[Profit]]=0,"No Recorded Profit",IF($Y462&gt;$P462,"Invalid Profit", "Valid Profit")))</f>
        <v>Valid Profit</v>
      </c>
      <c r="AA464" t="str">
        <f>IF(PC_NikeSales[[#This Row],[Profit_Status]]="Valid Profit","Include","Exclude")</f>
        <v>Include</v>
      </c>
    </row>
    <row r="465" spans="1:27">
      <c r="A465">
        <v>2037</v>
      </c>
      <c r="B465" t="s">
        <v>19</v>
      </c>
      <c r="C465" t="s">
        <v>30</v>
      </c>
      <c r="D465" t="s">
        <v>31</v>
      </c>
      <c r="E465" s="3" t="s">
        <v>32</v>
      </c>
      <c r="F465" t="str">
        <f t="shared" si="63"/>
        <v>Alphabet</v>
      </c>
      <c r="G465" t="str">
        <f t="shared" si="64"/>
        <v>XL</v>
      </c>
      <c r="H465" t="str">
        <f t="shared" si="65"/>
        <v>Yes</v>
      </c>
      <c r="J465" t="str">
        <f>_xlfn.IFS(Units_Sold&lt;0,"Check Return/Refund",Units_Sold=" ",Invalid,Units_Sold=0,"Available",Units_Sold&gt;0,"Sold")</f>
        <v>Available</v>
      </c>
      <c r="M465" t="str">
        <f t="shared" si="66"/>
        <v>Invalid</v>
      </c>
      <c r="N465" t="str">
        <f>IF(PC_NikeSales[[#This Row],[Discount_Verification]]="Valid","Include","Exclude")</f>
        <v>Exclude</v>
      </c>
      <c r="O465">
        <v>0</v>
      </c>
      <c r="P465" t="str">
        <f t="shared" si="67"/>
        <v>Insufficient Data</v>
      </c>
      <c r="Q465" t="str">
        <f t="shared" si="68"/>
        <v>Missing Information</v>
      </c>
      <c r="R465" t="str">
        <f>IF(PC_NikeSales[[#This Row],[Rev_Verify]]="Valid Revenue","Include","Exclude")</f>
        <v>Exclude</v>
      </c>
      <c r="S465" s="1">
        <v>45569</v>
      </c>
      <c r="T465" s="5">
        <f t="shared" si="69"/>
        <v>45569</v>
      </c>
      <c r="U465" s="1" t="str">
        <f t="shared" si="70"/>
        <v>Yes</v>
      </c>
      <c r="V465" t="s">
        <v>17</v>
      </c>
      <c r="W465" t="s">
        <v>33</v>
      </c>
      <c r="X465" t="str">
        <f t="shared" si="71"/>
        <v>Delhi</v>
      </c>
      <c r="Y465">
        <v>438.39</v>
      </c>
      <c r="Z465" t="str">
        <f>IF(PC_NikeSales[[#This Row],[Profit]]&lt;0,"Loss Making Sales",IF(PC_NikeSales[[#This Row],[Profit]]=0,"No Recorded Profit",IF($Y463&gt;$P463,"Invalid Profit", "Valid Profit")))</f>
        <v>Valid Profit</v>
      </c>
      <c r="AA465" t="str">
        <f>IF(PC_NikeSales[[#This Row],[Profit_Status]]="Valid Profit","Include","Exclude")</f>
        <v>Include</v>
      </c>
    </row>
    <row r="466" spans="1:27">
      <c r="A466">
        <v>2464</v>
      </c>
      <c r="B466" t="s">
        <v>19</v>
      </c>
      <c r="C466" t="s">
        <v>26</v>
      </c>
      <c r="D466" t="s">
        <v>27</v>
      </c>
      <c r="E466" s="3" t="s">
        <v>32</v>
      </c>
      <c r="F466" t="str">
        <f t="shared" si="63"/>
        <v>Alphabet</v>
      </c>
      <c r="G466" t="str">
        <f t="shared" si="64"/>
        <v>XL</v>
      </c>
      <c r="H466" t="str">
        <f t="shared" si="65"/>
        <v>Yes</v>
      </c>
      <c r="I466">
        <v>3</v>
      </c>
      <c r="J466" t="str">
        <f>_xlfn.IFS(Units_Sold&lt;0,"Check Return/Refund",Units_Sold=" ",Invalid,Units_Sold=0,"Available",Units_Sold&gt;0,"Sold")</f>
        <v>Sold</v>
      </c>
      <c r="K466">
        <v>2699.59</v>
      </c>
      <c r="M466" t="str">
        <f t="shared" si="66"/>
        <v>Invalid</v>
      </c>
      <c r="N466" t="str">
        <f>IF(PC_NikeSales[[#This Row],[Discount_Verification]]="Valid","Include","Exclude")</f>
        <v>Exclude</v>
      </c>
      <c r="O466">
        <v>0</v>
      </c>
      <c r="P466">
        <f t="shared" si="67"/>
        <v>8098.77</v>
      </c>
      <c r="Q466" t="str">
        <f t="shared" si="68"/>
        <v>Valid Revenue</v>
      </c>
      <c r="R466" t="str">
        <f>IF(PC_NikeSales[[#This Row],[Rev_Verify]]="Valid Revenue","Include","Exclude")</f>
        <v>Include</v>
      </c>
      <c r="S466" s="1">
        <v>45473</v>
      </c>
      <c r="T466" s="5">
        <f t="shared" si="69"/>
        <v>45473</v>
      </c>
      <c r="U466" s="1" t="str">
        <f t="shared" si="70"/>
        <v>Yes</v>
      </c>
      <c r="V466" t="s">
        <v>22</v>
      </c>
      <c r="W466" t="s">
        <v>37</v>
      </c>
      <c r="X466" t="str">
        <f t="shared" si="71"/>
        <v>Hyderabad</v>
      </c>
      <c r="Y466">
        <v>3507.56</v>
      </c>
      <c r="Z466" t="str">
        <f>IF(PC_NikeSales[[#This Row],[Profit]]&lt;0,"Loss Making Sales",IF(PC_NikeSales[[#This Row],[Profit]]=0,"No Recorded Profit",IF($Y464&gt;$P464,"Invalid Profit", "Valid Profit")))</f>
        <v>Valid Profit</v>
      </c>
      <c r="AA466" t="str">
        <f>IF(PC_NikeSales[[#This Row],[Profit_Status]]="Valid Profit","Include","Exclude")</f>
        <v>Include</v>
      </c>
    </row>
    <row r="467" spans="1:27">
      <c r="A467">
        <v>2465</v>
      </c>
      <c r="B467" t="s">
        <v>13</v>
      </c>
      <c r="C467" t="s">
        <v>26</v>
      </c>
      <c r="D467" t="s">
        <v>27</v>
      </c>
      <c r="E467" s="3">
        <v>7</v>
      </c>
      <c r="F467" t="str">
        <f t="shared" si="63"/>
        <v>Number</v>
      </c>
      <c r="G467" t="str">
        <f t="shared" si="64"/>
        <v>7</v>
      </c>
      <c r="H467" t="str">
        <f t="shared" si="65"/>
        <v>Yes</v>
      </c>
      <c r="I467">
        <v>1</v>
      </c>
      <c r="J467" t="str">
        <f>_xlfn.IFS(Units_Sold&lt;0,"Check Return/Refund",Units_Sold=" ",Invalid,Units_Sold=0,"Available",Units_Sold&gt;0,"Sold")</f>
        <v>Sold</v>
      </c>
      <c r="K467">
        <v>7814.02</v>
      </c>
      <c r="M467" t="str">
        <f t="shared" si="66"/>
        <v>Invalid</v>
      </c>
      <c r="N467" t="str">
        <f>IF(PC_NikeSales[[#This Row],[Discount_Verification]]="Valid","Include","Exclude")</f>
        <v>Exclude</v>
      </c>
      <c r="O467">
        <v>0</v>
      </c>
      <c r="P467">
        <f t="shared" si="67"/>
        <v>7814.02</v>
      </c>
      <c r="Q467" t="str">
        <f t="shared" si="68"/>
        <v>Valid Revenue</v>
      </c>
      <c r="R467" t="str">
        <f>IF(PC_NikeSales[[#This Row],[Rev_Verify]]="Valid Revenue","Include","Exclude")</f>
        <v>Include</v>
      </c>
      <c r="S467" s="1">
        <v>45738</v>
      </c>
      <c r="T467" s="5">
        <f t="shared" si="69"/>
        <v>45738</v>
      </c>
      <c r="U467" s="1" t="str">
        <f t="shared" si="70"/>
        <v>Yes</v>
      </c>
      <c r="V467" t="s">
        <v>22</v>
      </c>
      <c r="W467" t="s">
        <v>29</v>
      </c>
      <c r="X467" t="str">
        <f t="shared" si="71"/>
        <v>Pune</v>
      </c>
      <c r="Y467">
        <v>684.07</v>
      </c>
      <c r="Z467" t="str">
        <f>IF(PC_NikeSales[[#This Row],[Profit]]&lt;0,"Loss Making Sales",IF(PC_NikeSales[[#This Row],[Profit]]=0,"No Recorded Profit",IF($Y465&gt;$P465,"Invalid Profit", "Valid Profit")))</f>
        <v>Valid Profit</v>
      </c>
      <c r="AA467" t="str">
        <f>IF(PC_NikeSales[[#This Row],[Profit_Status]]="Valid Profit","Include","Exclude")</f>
        <v>Include</v>
      </c>
    </row>
    <row r="468" spans="1:27">
      <c r="A468">
        <v>2466</v>
      </c>
      <c r="B468" t="s">
        <v>19</v>
      </c>
      <c r="C468" t="s">
        <v>20</v>
      </c>
      <c r="D468" t="s">
        <v>38</v>
      </c>
      <c r="F468" t="str">
        <f t="shared" si="63"/>
        <v>Missing</v>
      </c>
      <c r="G468" t="str">
        <f t="shared" si="64"/>
        <v>Unknown</v>
      </c>
      <c r="H468" t="str">
        <f t="shared" si="65"/>
        <v>No</v>
      </c>
      <c r="I468">
        <v>-1</v>
      </c>
      <c r="J468" t="str">
        <f>_xlfn.IFS(Units_Sold&lt;0,"Check Return/Refund",Units_Sold=" ",Invalid,Units_Sold=0,"Available",Units_Sold&gt;0,"Sold")</f>
        <v>Check Return/Refund</v>
      </c>
      <c r="K468">
        <v>6569.65</v>
      </c>
      <c r="M468" t="str">
        <f t="shared" si="66"/>
        <v>Invalid</v>
      </c>
      <c r="N468" t="str">
        <f>IF(PC_NikeSales[[#This Row],[Discount_Verification]]="Valid","Include","Exclude")</f>
        <v>Exclude</v>
      </c>
      <c r="O468">
        <v>0</v>
      </c>
      <c r="P468">
        <f t="shared" si="67"/>
        <v>-6569.65</v>
      </c>
      <c r="Q468" t="str">
        <f t="shared" si="68"/>
        <v>Negative Revenue</v>
      </c>
      <c r="R468" t="str">
        <f>IF(PC_NikeSales[[#This Row],[Rev_Verify]]="Valid Revenue","Include","Exclude")</f>
        <v>Exclude</v>
      </c>
      <c r="S468" s="1">
        <v>45843</v>
      </c>
      <c r="T468" s="5">
        <f t="shared" si="69"/>
        <v>45843</v>
      </c>
      <c r="U468" s="1" t="str">
        <f t="shared" si="70"/>
        <v>Yes</v>
      </c>
      <c r="V468" t="s">
        <v>22</v>
      </c>
      <c r="W468" t="s">
        <v>29</v>
      </c>
      <c r="X468" t="str">
        <f t="shared" si="71"/>
        <v>Pune</v>
      </c>
      <c r="Y468">
        <v>3056.38</v>
      </c>
      <c r="Z468" t="str">
        <f>IF(PC_NikeSales[[#This Row],[Profit]]&lt;0,"Loss Making Sales",IF(PC_NikeSales[[#This Row],[Profit]]=0,"No Recorded Profit",IF(PC_NikeSales[[#This Row],[Profit]]&gt;PC_NikeSales[Rev_Recalc],"Invalid Profit", "Valid Profit")))</f>
        <v>Invalid Profit</v>
      </c>
      <c r="AA468" t="str">
        <f>IF(PC_NikeSales[[#This Row],[Profit_Status]]="Valid Profit","Include","Exclude")</f>
        <v>Exclude</v>
      </c>
    </row>
    <row r="469" spans="1:27">
      <c r="A469">
        <v>2467</v>
      </c>
      <c r="B469" t="s">
        <v>13</v>
      </c>
      <c r="C469" t="s">
        <v>14</v>
      </c>
      <c r="D469" t="s">
        <v>15</v>
      </c>
      <c r="E469" s="3" t="s">
        <v>16</v>
      </c>
      <c r="F469" t="str">
        <f t="shared" si="63"/>
        <v>Alphabet</v>
      </c>
      <c r="G469" t="str">
        <f t="shared" si="64"/>
        <v>M</v>
      </c>
      <c r="H469" t="str">
        <f t="shared" si="65"/>
        <v>Yes</v>
      </c>
      <c r="I469">
        <v>1</v>
      </c>
      <c r="J469" t="str">
        <f>_xlfn.IFS(Units_Sold&lt;0,"Check Return/Refund",Units_Sold=" ",Invalid,Units_Sold=0,"Available",Units_Sold&gt;0,"Sold")</f>
        <v>Sold</v>
      </c>
      <c r="K469">
        <v>8484.82</v>
      </c>
      <c r="M469" t="str">
        <f t="shared" si="66"/>
        <v>Invalid</v>
      </c>
      <c r="N469" t="str">
        <f>IF(PC_NikeSales[[#This Row],[Discount_Verification]]="Valid","Include","Exclude")</f>
        <v>Exclude</v>
      </c>
      <c r="O469">
        <v>0</v>
      </c>
      <c r="P469">
        <f t="shared" si="67"/>
        <v>8484.82</v>
      </c>
      <c r="Q469" t="str">
        <f t="shared" si="68"/>
        <v>Valid Revenue</v>
      </c>
      <c r="R469" t="str">
        <f>IF(PC_NikeSales[[#This Row],[Rev_Verify]]="Valid Revenue","Include","Exclude")</f>
        <v>Include</v>
      </c>
      <c r="S469" s="1">
        <v>45235</v>
      </c>
      <c r="T469" s="5">
        <f t="shared" si="69"/>
        <v>45235</v>
      </c>
      <c r="U469" s="1" t="str">
        <f t="shared" si="70"/>
        <v>Yes</v>
      </c>
      <c r="V469" t="s">
        <v>17</v>
      </c>
      <c r="W469" t="s">
        <v>25</v>
      </c>
      <c r="X469" t="str">
        <f t="shared" si="71"/>
        <v>Mumbai</v>
      </c>
      <c r="Y469">
        <v>1899.54</v>
      </c>
      <c r="Z469" t="str">
        <f>IF(PC_NikeSales[[#This Row],[Profit]]&lt;0,"Loss Making Sales",IF(PC_NikeSales[[#This Row],[Profit]]=0,"No Recorded Profit",IF($Y467&gt;$P467,"Invalid Profit", "Valid Profit")))</f>
        <v>Valid Profit</v>
      </c>
      <c r="AA469" t="str">
        <f>IF(PC_NikeSales[[#This Row],[Profit_Status]]="Valid Profit","Include","Exclude")</f>
        <v>Include</v>
      </c>
    </row>
    <row r="470" spans="1:27">
      <c r="A470">
        <v>2468</v>
      </c>
      <c r="B470" t="s">
        <v>19</v>
      </c>
      <c r="C470" t="s">
        <v>20</v>
      </c>
      <c r="D470" t="s">
        <v>50</v>
      </c>
      <c r="E470" s="3">
        <v>7</v>
      </c>
      <c r="F470" t="str">
        <f t="shared" si="63"/>
        <v>Number</v>
      </c>
      <c r="G470" t="str">
        <f t="shared" si="64"/>
        <v>7</v>
      </c>
      <c r="H470" t="str">
        <f t="shared" si="65"/>
        <v>Yes</v>
      </c>
      <c r="I470">
        <v>0</v>
      </c>
      <c r="J470" t="str">
        <f>_xlfn.IFS(Units_Sold&lt;0,"Check Return/Refund",Units_Sold=" ",Invalid,Units_Sold=0,"Available",Units_Sold&gt;0,"Sold")</f>
        <v>Available</v>
      </c>
      <c r="K470">
        <v>6012.23</v>
      </c>
      <c r="L470">
        <v>0.62</v>
      </c>
      <c r="M470" t="str">
        <f t="shared" si="66"/>
        <v>Valid</v>
      </c>
      <c r="N470" t="str">
        <f>IF(PC_NikeSales[[#This Row],[Discount_Verification]]="Valid","Include","Exclude")</f>
        <v>Include</v>
      </c>
      <c r="O470">
        <v>0</v>
      </c>
      <c r="P470">
        <f t="shared" si="67"/>
        <v>0</v>
      </c>
      <c r="Q470" t="str">
        <f t="shared" si="68"/>
        <v>No Recorded Revenue</v>
      </c>
      <c r="R470" t="str">
        <f>IF(PC_NikeSales[[#This Row],[Rev_Verify]]="Valid Revenue","Include","Exclude")</f>
        <v>Exclude</v>
      </c>
      <c r="S470" s="1">
        <v>45591</v>
      </c>
      <c r="T470" s="5">
        <f t="shared" si="69"/>
        <v>45591</v>
      </c>
      <c r="U470" s="1" t="str">
        <f t="shared" si="70"/>
        <v>Yes</v>
      </c>
      <c r="V470" t="s">
        <v>22</v>
      </c>
      <c r="W470" t="s">
        <v>18</v>
      </c>
      <c r="X470" t="str">
        <f t="shared" si="71"/>
        <v>Bengaluru</v>
      </c>
      <c r="Y470">
        <v>-1113.25</v>
      </c>
      <c r="Z470" t="str">
        <f>IF(PC_NikeSales[[#This Row],[Profit]]&lt;0,"Loss Making Sales",IF(PC_NikeSales[[#This Row],[Profit]]=0,"No Recorded Profit",IF(PC_NikeSales[[#This Row],[Profit]]&gt;PC_NikeSales[Rev_Recalc],"Invalid Profit", "Valid Profit")))</f>
        <v>Loss Making Sales</v>
      </c>
      <c r="AA470" t="str">
        <f>IF(PC_NikeSales[[#This Row],[Profit_Status]]="Valid Profit","Include","Exclude")</f>
        <v>Exclude</v>
      </c>
    </row>
    <row r="471" spans="1:27">
      <c r="A471">
        <v>2469</v>
      </c>
      <c r="B471" t="s">
        <v>35</v>
      </c>
      <c r="C471" t="s">
        <v>14</v>
      </c>
      <c r="D471" t="s">
        <v>44</v>
      </c>
      <c r="E471" s="3" t="s">
        <v>32</v>
      </c>
      <c r="F471" t="str">
        <f t="shared" si="63"/>
        <v>Alphabet</v>
      </c>
      <c r="G471" t="str">
        <f t="shared" si="64"/>
        <v>XL</v>
      </c>
      <c r="H471" t="str">
        <f t="shared" si="65"/>
        <v>Yes</v>
      </c>
      <c r="I471">
        <v>4</v>
      </c>
      <c r="J471" t="str">
        <f>_xlfn.IFS(Units_Sold&lt;0,"Check Return/Refund",Units_Sold=" ",Invalid,Units_Sold=0,"Available",Units_Sold&gt;0,"Sold")</f>
        <v>Sold</v>
      </c>
      <c r="L471">
        <v>1.08</v>
      </c>
      <c r="M471" t="str">
        <f t="shared" si="66"/>
        <v>Invalid</v>
      </c>
      <c r="N471" t="str">
        <f>IF(PC_NikeSales[[#This Row],[Discount_Verification]]="Valid","Include","Exclude")</f>
        <v>Exclude</v>
      </c>
      <c r="O471">
        <v>0</v>
      </c>
      <c r="P471" t="str">
        <f t="shared" si="67"/>
        <v>Insufficient Data</v>
      </c>
      <c r="Q471" t="str">
        <f t="shared" si="68"/>
        <v>Missing Information</v>
      </c>
      <c r="R471" t="str">
        <f>IF(PC_NikeSales[[#This Row],[Rev_Verify]]="Valid Revenue","Include","Exclude")</f>
        <v>Exclude</v>
      </c>
      <c r="S471" s="1">
        <v>45798</v>
      </c>
      <c r="T471" s="5">
        <f t="shared" si="69"/>
        <v>45798</v>
      </c>
      <c r="U471" s="1" t="str">
        <f t="shared" si="70"/>
        <v>Yes</v>
      </c>
      <c r="V471" t="s">
        <v>22</v>
      </c>
      <c r="W471" t="s">
        <v>25</v>
      </c>
      <c r="X471" t="str">
        <f t="shared" si="71"/>
        <v>Mumbai</v>
      </c>
      <c r="Y471">
        <v>-279.26</v>
      </c>
      <c r="Z471" t="str">
        <f>IF(PC_NikeSales[[#This Row],[Profit]]&lt;0,"Loss Making Sales",IF(PC_NikeSales[[#This Row],[Profit]]=0,"No Recorded Profit",IF(PC_NikeSales[[#This Row],[Profit]]&gt;PC_NikeSales[Rev_Recalc],"Invalid Profit", "Valid Profit")))</f>
        <v>Loss Making Sales</v>
      </c>
      <c r="AA471" t="str">
        <f>IF(PC_NikeSales[[#This Row],[Profit_Status]]="Valid Profit","Include","Exclude")</f>
        <v>Exclude</v>
      </c>
    </row>
    <row r="472" spans="1:27">
      <c r="A472">
        <v>2470</v>
      </c>
      <c r="B472" t="s">
        <v>35</v>
      </c>
      <c r="C472" t="s">
        <v>20</v>
      </c>
      <c r="D472" t="s">
        <v>38</v>
      </c>
      <c r="E472" s="3" t="s">
        <v>28</v>
      </c>
      <c r="F472" t="str">
        <f t="shared" si="63"/>
        <v>Alphabet</v>
      </c>
      <c r="G472" t="str">
        <f t="shared" si="64"/>
        <v>L</v>
      </c>
      <c r="H472" t="str">
        <f t="shared" si="65"/>
        <v>Yes</v>
      </c>
      <c r="J472" t="str">
        <f>_xlfn.IFS(Units_Sold&lt;0,"Check Return/Refund",Units_Sold=" ",Invalid,Units_Sold=0,"Available",Units_Sold&gt;0,"Sold")</f>
        <v>Available</v>
      </c>
      <c r="M472" t="str">
        <f t="shared" si="66"/>
        <v>Invalid</v>
      </c>
      <c r="N472" t="str">
        <f>IF(PC_NikeSales[[#This Row],[Discount_Verification]]="Valid","Include","Exclude")</f>
        <v>Exclude</v>
      </c>
      <c r="O472">
        <v>0</v>
      </c>
      <c r="P472" t="str">
        <f t="shared" si="67"/>
        <v>Insufficient Data</v>
      </c>
      <c r="Q472" t="str">
        <f t="shared" si="68"/>
        <v>Missing Information</v>
      </c>
      <c r="R472" t="str">
        <f>IF(PC_NikeSales[[#This Row],[Rev_Verify]]="Valid Revenue","Include","Exclude")</f>
        <v>Exclude</v>
      </c>
      <c r="S472" s="1">
        <v>45603</v>
      </c>
      <c r="T472" s="5">
        <f t="shared" si="69"/>
        <v>45603</v>
      </c>
      <c r="U472" s="1" t="str">
        <f t="shared" si="70"/>
        <v>Yes</v>
      </c>
      <c r="V472" t="s">
        <v>17</v>
      </c>
      <c r="W472" t="s">
        <v>33</v>
      </c>
      <c r="X472" t="str">
        <f t="shared" si="71"/>
        <v>Delhi</v>
      </c>
      <c r="Y472">
        <v>1099.17</v>
      </c>
      <c r="Z472" t="str">
        <f>IF(PC_NikeSales[[#This Row],[Profit]]&lt;0,"Loss Making Sales",IF(PC_NikeSales[[#This Row],[Profit]]=0,"No Recorded Profit",IF($Y470&gt;$P470,"Invalid Profit", "Valid Profit")))</f>
        <v>Valid Profit</v>
      </c>
      <c r="AA472" t="str">
        <f>IF(PC_NikeSales[[#This Row],[Profit_Status]]="Valid Profit","Include","Exclude")</f>
        <v>Include</v>
      </c>
    </row>
    <row r="473" spans="1:27">
      <c r="A473">
        <v>2471</v>
      </c>
      <c r="B473" t="s">
        <v>35</v>
      </c>
      <c r="C473" t="s">
        <v>41</v>
      </c>
      <c r="D473" t="s">
        <v>47</v>
      </c>
      <c r="E473" s="3" t="s">
        <v>28</v>
      </c>
      <c r="F473" t="str">
        <f t="shared" si="63"/>
        <v>Alphabet</v>
      </c>
      <c r="G473" t="str">
        <f t="shared" si="64"/>
        <v>L</v>
      </c>
      <c r="H473" t="str">
        <f t="shared" si="65"/>
        <v>Yes</v>
      </c>
      <c r="J473" t="str">
        <f>_xlfn.IFS(Units_Sold&lt;0,"Check Return/Refund",Units_Sold=" ",Invalid,Units_Sold=0,"Available",Units_Sold&gt;0,"Sold")</f>
        <v>Available</v>
      </c>
      <c r="K473">
        <v>4527.6400000000003</v>
      </c>
      <c r="M473" t="str">
        <f t="shared" si="66"/>
        <v>Invalid</v>
      </c>
      <c r="N473" t="str">
        <f>IF(PC_NikeSales[[#This Row],[Discount_Verification]]="Valid","Include","Exclude")</f>
        <v>Exclude</v>
      </c>
      <c r="O473">
        <v>0</v>
      </c>
      <c r="P473" t="str">
        <f t="shared" si="67"/>
        <v>Insufficient Data</v>
      </c>
      <c r="Q473" t="str">
        <f t="shared" si="68"/>
        <v>Missing Information</v>
      </c>
      <c r="R473" t="str">
        <f>IF(PC_NikeSales[[#This Row],[Rev_Verify]]="Valid Revenue","Include","Exclude")</f>
        <v>Exclude</v>
      </c>
      <c r="S473" s="1"/>
      <c r="T473" s="5" t="str">
        <f t="shared" si="69"/>
        <v>Missing Date</v>
      </c>
      <c r="U473" s="1" t="str">
        <f t="shared" si="70"/>
        <v>No</v>
      </c>
      <c r="V473" t="s">
        <v>22</v>
      </c>
      <c r="W473" t="s">
        <v>29</v>
      </c>
      <c r="X473" t="str">
        <f t="shared" si="71"/>
        <v>Pune</v>
      </c>
      <c r="Y473">
        <v>464.96</v>
      </c>
      <c r="Z473" t="str">
        <f>IF(PC_NikeSales[[#This Row],[Profit]]&lt;0,"Loss Making Sales",IF(PC_NikeSales[[#This Row],[Profit]]=0,"No Recorded Profit",IF($Y471&gt;$P471,"Invalid Profit", "Valid Profit")))</f>
        <v>Valid Profit</v>
      </c>
      <c r="AA473" t="str">
        <f>IF(PC_NikeSales[[#This Row],[Profit_Status]]="Valid Profit","Include","Exclude")</f>
        <v>Include</v>
      </c>
    </row>
    <row r="474" spans="1:27">
      <c r="A474">
        <v>2472</v>
      </c>
      <c r="B474" t="s">
        <v>35</v>
      </c>
      <c r="C474" t="s">
        <v>41</v>
      </c>
      <c r="D474" t="s">
        <v>54</v>
      </c>
      <c r="E474" s="3" t="s">
        <v>28</v>
      </c>
      <c r="F474" t="str">
        <f t="shared" si="63"/>
        <v>Alphabet</v>
      </c>
      <c r="G474" t="str">
        <f t="shared" si="64"/>
        <v>L</v>
      </c>
      <c r="H474" t="str">
        <f t="shared" si="65"/>
        <v>Yes</v>
      </c>
      <c r="J474" t="str">
        <f>_xlfn.IFS(Units_Sold&lt;0,"Check Return/Refund",Units_Sold=" ",Invalid,Units_Sold=0,"Available",Units_Sold&gt;0,"Sold")</f>
        <v>Available</v>
      </c>
      <c r="K474">
        <v>2255.65</v>
      </c>
      <c r="M474" t="str">
        <f t="shared" si="66"/>
        <v>Invalid</v>
      </c>
      <c r="N474" t="str">
        <f>IF(PC_NikeSales[[#This Row],[Discount_Verification]]="Valid","Include","Exclude")</f>
        <v>Exclude</v>
      </c>
      <c r="O474">
        <v>0</v>
      </c>
      <c r="P474" t="str">
        <f t="shared" si="67"/>
        <v>Insufficient Data</v>
      </c>
      <c r="Q474" t="str">
        <f t="shared" si="68"/>
        <v>Missing Information</v>
      </c>
      <c r="R474" t="str">
        <f>IF(PC_NikeSales[[#This Row],[Rev_Verify]]="Valid Revenue","Include","Exclude")</f>
        <v>Exclude</v>
      </c>
      <c r="S474" s="1">
        <v>45752</v>
      </c>
      <c r="T474" s="5">
        <f t="shared" si="69"/>
        <v>45752</v>
      </c>
      <c r="U474" s="1" t="str">
        <f t="shared" si="70"/>
        <v>Yes</v>
      </c>
      <c r="V474" t="s">
        <v>17</v>
      </c>
      <c r="W474" t="s">
        <v>25</v>
      </c>
      <c r="X474" t="str">
        <f t="shared" si="71"/>
        <v>Mumbai</v>
      </c>
      <c r="Y474">
        <v>560.70000000000005</v>
      </c>
      <c r="Z474" t="str">
        <f>IF(PC_NikeSales[[#This Row],[Profit]]&lt;0,"Loss Making Sales",IF(PC_NikeSales[[#This Row],[Profit]]=0,"No Recorded Profit",IF($Y472&gt;$P472,"Invalid Profit", "Valid Profit")))</f>
        <v>Valid Profit</v>
      </c>
      <c r="AA474" t="str">
        <f>IF(PC_NikeSales[[#This Row],[Profit_Status]]="Valid Profit","Include","Exclude")</f>
        <v>Include</v>
      </c>
    </row>
    <row r="475" spans="1:27">
      <c r="A475">
        <v>2473</v>
      </c>
      <c r="B475" t="s">
        <v>35</v>
      </c>
      <c r="C475" t="s">
        <v>14</v>
      </c>
      <c r="D475" t="s">
        <v>49</v>
      </c>
      <c r="F475" t="str">
        <f t="shared" si="63"/>
        <v>Missing</v>
      </c>
      <c r="G475" t="str">
        <f t="shared" si="64"/>
        <v>Unknown</v>
      </c>
      <c r="H475" t="str">
        <f t="shared" si="65"/>
        <v>No</v>
      </c>
      <c r="J475" t="str">
        <f>_xlfn.IFS(Units_Sold&lt;0,"Check Return/Refund",Units_Sold=" ",Invalid,Units_Sold=0,"Available",Units_Sold&gt;0,"Sold")</f>
        <v>Available</v>
      </c>
      <c r="K475">
        <v>8752.02</v>
      </c>
      <c r="M475" t="str">
        <f t="shared" si="66"/>
        <v>Invalid</v>
      </c>
      <c r="N475" t="str">
        <f>IF(PC_NikeSales[[#This Row],[Discount_Verification]]="Valid","Include","Exclude")</f>
        <v>Exclude</v>
      </c>
      <c r="O475">
        <v>0</v>
      </c>
      <c r="P475" t="str">
        <f t="shared" si="67"/>
        <v>Insufficient Data</v>
      </c>
      <c r="Q475" t="str">
        <f t="shared" si="68"/>
        <v>Missing Information</v>
      </c>
      <c r="R475" t="str">
        <f>IF(PC_NikeSales[[#This Row],[Rev_Verify]]="Valid Revenue","Include","Exclude")</f>
        <v>Exclude</v>
      </c>
      <c r="S475" s="1"/>
      <c r="T475" s="5" t="str">
        <f t="shared" si="69"/>
        <v>Missing Date</v>
      </c>
      <c r="U475" s="1" t="str">
        <f t="shared" si="70"/>
        <v>No</v>
      </c>
      <c r="V475" t="s">
        <v>22</v>
      </c>
      <c r="W475" t="s">
        <v>29</v>
      </c>
      <c r="X475" t="str">
        <f t="shared" si="71"/>
        <v>Pune</v>
      </c>
      <c r="Y475">
        <v>283.56</v>
      </c>
      <c r="Z475" t="str">
        <f>IF(PC_NikeSales[[#This Row],[Profit]]&lt;0,"Loss Making Sales",IF(PC_NikeSales[[#This Row],[Profit]]=0,"No Recorded Profit",IF($Y473&gt;$P473,"Invalid Profit", "Valid Profit")))</f>
        <v>Valid Profit</v>
      </c>
      <c r="AA475" t="str">
        <f>IF(PC_NikeSales[[#This Row],[Profit_Status]]="Valid Profit","Include","Exclude")</f>
        <v>Include</v>
      </c>
    </row>
    <row r="476" spans="1:27">
      <c r="A476">
        <v>2474</v>
      </c>
      <c r="B476" t="s">
        <v>13</v>
      </c>
      <c r="C476" t="s">
        <v>14</v>
      </c>
      <c r="D476" t="s">
        <v>44</v>
      </c>
      <c r="E476" s="3" t="s">
        <v>16</v>
      </c>
      <c r="F476" t="str">
        <f t="shared" si="63"/>
        <v>Alphabet</v>
      </c>
      <c r="G476" t="str">
        <f t="shared" si="64"/>
        <v>M</v>
      </c>
      <c r="H476" t="str">
        <f t="shared" si="65"/>
        <v>Yes</v>
      </c>
      <c r="J476" t="str">
        <f>_xlfn.IFS(Units_Sold&lt;0,"Check Return/Refund",Units_Sold=" ",Invalid,Units_Sold=0,"Available",Units_Sold&gt;0,"Sold")</f>
        <v>Available</v>
      </c>
      <c r="M476" t="str">
        <f t="shared" si="66"/>
        <v>Invalid</v>
      </c>
      <c r="N476" t="str">
        <f>IF(PC_NikeSales[[#This Row],[Discount_Verification]]="Valid","Include","Exclude")</f>
        <v>Exclude</v>
      </c>
      <c r="O476">
        <v>0</v>
      </c>
      <c r="P476" t="str">
        <f t="shared" si="67"/>
        <v>Insufficient Data</v>
      </c>
      <c r="Q476" t="str">
        <f t="shared" si="68"/>
        <v>Missing Information</v>
      </c>
      <c r="R476" t="str">
        <f>IF(PC_NikeSales[[#This Row],[Rev_Verify]]="Valid Revenue","Include","Exclude")</f>
        <v>Exclude</v>
      </c>
      <c r="S476" s="1">
        <v>45647</v>
      </c>
      <c r="T476" s="5">
        <f t="shared" si="69"/>
        <v>45647</v>
      </c>
      <c r="U476" s="1" t="str">
        <f t="shared" si="70"/>
        <v>Yes</v>
      </c>
      <c r="V476" t="s">
        <v>22</v>
      </c>
      <c r="W476" t="s">
        <v>33</v>
      </c>
      <c r="X476" t="str">
        <f t="shared" si="71"/>
        <v>Delhi</v>
      </c>
      <c r="Y476">
        <v>115.11</v>
      </c>
      <c r="Z476" t="str">
        <f>IF(PC_NikeSales[[#This Row],[Profit]]&lt;0,"Loss Making Sales",IF(PC_NikeSales[[#This Row],[Profit]]=0,"No Recorded Profit",IF($Y474&gt;$P474,"Invalid Profit", "Valid Profit")))</f>
        <v>Valid Profit</v>
      </c>
      <c r="AA476" t="str">
        <f>IF(PC_NikeSales[[#This Row],[Profit_Status]]="Valid Profit","Include","Exclude")</f>
        <v>Include</v>
      </c>
    </row>
    <row r="477" spans="1:27">
      <c r="A477">
        <v>2475</v>
      </c>
      <c r="B477" t="s">
        <v>35</v>
      </c>
      <c r="C477" t="s">
        <v>30</v>
      </c>
      <c r="D477" t="s">
        <v>46</v>
      </c>
      <c r="E477" s="3" t="s">
        <v>28</v>
      </c>
      <c r="F477" t="str">
        <f t="shared" si="63"/>
        <v>Alphabet</v>
      </c>
      <c r="G477" t="str">
        <f t="shared" si="64"/>
        <v>L</v>
      </c>
      <c r="H477" t="str">
        <f t="shared" si="65"/>
        <v>Yes</v>
      </c>
      <c r="I477">
        <v>2</v>
      </c>
      <c r="J477" t="str">
        <f>_xlfn.IFS(Units_Sold&lt;0,"Check Return/Refund",Units_Sold=" ",Invalid,Units_Sold=0,"Available",Units_Sold&gt;0,"Sold")</f>
        <v>Sold</v>
      </c>
      <c r="L477">
        <v>1.06</v>
      </c>
      <c r="M477" t="str">
        <f t="shared" si="66"/>
        <v>Invalid</v>
      </c>
      <c r="N477" t="str">
        <f>IF(PC_NikeSales[[#This Row],[Discount_Verification]]="Valid","Include","Exclude")</f>
        <v>Exclude</v>
      </c>
      <c r="O477">
        <v>0</v>
      </c>
      <c r="P477" t="str">
        <f t="shared" si="67"/>
        <v>Insufficient Data</v>
      </c>
      <c r="Q477" t="str">
        <f t="shared" si="68"/>
        <v>Missing Information</v>
      </c>
      <c r="R477" t="str">
        <f>IF(PC_NikeSales[[#This Row],[Rev_Verify]]="Valid Revenue","Include","Exclude")</f>
        <v>Exclude</v>
      </c>
      <c r="S477" s="1">
        <v>45664</v>
      </c>
      <c r="T477" s="5">
        <f t="shared" si="69"/>
        <v>45664</v>
      </c>
      <c r="U477" s="1" t="str">
        <f t="shared" si="70"/>
        <v>Yes</v>
      </c>
      <c r="V477" t="s">
        <v>17</v>
      </c>
      <c r="W477" t="s">
        <v>18</v>
      </c>
      <c r="X477" t="str">
        <f t="shared" si="71"/>
        <v>Bengaluru</v>
      </c>
      <c r="Y477">
        <v>3885.97</v>
      </c>
      <c r="Z477" t="str">
        <f>IF(PC_NikeSales[[#This Row],[Profit]]&lt;0,"Loss Making Sales",IF(PC_NikeSales[[#This Row],[Profit]]=0,"No Recorded Profit",IF($Y475&gt;$P475,"Invalid Profit", "Valid Profit")))</f>
        <v>Valid Profit</v>
      </c>
      <c r="AA477" t="str">
        <f>IF(PC_NikeSales[[#This Row],[Profit_Status]]="Valid Profit","Include","Exclude")</f>
        <v>Include</v>
      </c>
    </row>
    <row r="478" spans="1:27">
      <c r="A478">
        <v>2476</v>
      </c>
      <c r="B478" t="s">
        <v>35</v>
      </c>
      <c r="C478" t="s">
        <v>20</v>
      </c>
      <c r="D478" t="s">
        <v>24</v>
      </c>
      <c r="E478" s="3" t="s">
        <v>16</v>
      </c>
      <c r="F478" t="str">
        <f t="shared" si="63"/>
        <v>Alphabet</v>
      </c>
      <c r="G478" t="str">
        <f t="shared" si="64"/>
        <v>M</v>
      </c>
      <c r="H478" t="str">
        <f t="shared" si="65"/>
        <v>Yes</v>
      </c>
      <c r="J478" t="str">
        <f>_xlfn.IFS(Units_Sold&lt;0,"Check Return/Refund",Units_Sold=" ",Invalid,Units_Sold=0,"Available",Units_Sold&gt;0,"Sold")</f>
        <v>Available</v>
      </c>
      <c r="L478">
        <v>1.0900000000000001</v>
      </c>
      <c r="M478" t="str">
        <f t="shared" si="66"/>
        <v>Invalid</v>
      </c>
      <c r="N478" t="str">
        <f>IF(PC_NikeSales[[#This Row],[Discount_Verification]]="Valid","Include","Exclude")</f>
        <v>Exclude</v>
      </c>
      <c r="O478">
        <v>0</v>
      </c>
      <c r="P478" t="str">
        <f t="shared" si="67"/>
        <v>Insufficient Data</v>
      </c>
      <c r="Q478" t="str">
        <f t="shared" si="68"/>
        <v>Missing Information</v>
      </c>
      <c r="R478" t="str">
        <f>IF(PC_NikeSales[[#This Row],[Rev_Verify]]="Valid Revenue","Include","Exclude")</f>
        <v>Exclude</v>
      </c>
      <c r="S478" s="1"/>
      <c r="T478" s="5" t="str">
        <f t="shared" si="69"/>
        <v>Missing Date</v>
      </c>
      <c r="U478" s="1" t="str">
        <f t="shared" si="70"/>
        <v>No</v>
      </c>
      <c r="V478" t="s">
        <v>22</v>
      </c>
      <c r="W478" t="s">
        <v>29</v>
      </c>
      <c r="X478" t="str">
        <f t="shared" si="71"/>
        <v>Pune</v>
      </c>
      <c r="Y478">
        <v>-627.07000000000005</v>
      </c>
      <c r="Z478" t="str">
        <f>IF(PC_NikeSales[[#This Row],[Profit]]&lt;0,"Loss Making Sales",IF(PC_NikeSales[[#This Row],[Profit]]=0,"No Recorded Profit",IF(PC_NikeSales[[#This Row],[Profit]]&gt;PC_NikeSales[Rev_Recalc],"Invalid Profit", "Valid Profit")))</f>
        <v>Loss Making Sales</v>
      </c>
      <c r="AA478" t="str">
        <f>IF(PC_NikeSales[[#This Row],[Profit_Status]]="Valid Profit","Include","Exclude")</f>
        <v>Exclude</v>
      </c>
    </row>
    <row r="479" spans="1:27">
      <c r="A479">
        <v>2477</v>
      </c>
      <c r="B479" t="s">
        <v>19</v>
      </c>
      <c r="C479" t="s">
        <v>14</v>
      </c>
      <c r="D479" t="s">
        <v>49</v>
      </c>
      <c r="E479" s="3" t="s">
        <v>16</v>
      </c>
      <c r="F479" t="str">
        <f t="shared" si="63"/>
        <v>Alphabet</v>
      </c>
      <c r="G479" t="str">
        <f t="shared" si="64"/>
        <v>M</v>
      </c>
      <c r="H479" t="str">
        <f t="shared" si="65"/>
        <v>Yes</v>
      </c>
      <c r="J479" t="str">
        <f>_xlfn.IFS(Units_Sold&lt;0,"Check Return/Refund",Units_Sold=" ",Invalid,Units_Sold=0,"Available",Units_Sold&gt;0,"Sold")</f>
        <v>Available</v>
      </c>
      <c r="K479">
        <v>5923.67</v>
      </c>
      <c r="M479" t="str">
        <f t="shared" si="66"/>
        <v>Invalid</v>
      </c>
      <c r="N479" t="str">
        <f>IF(PC_NikeSales[[#This Row],[Discount_Verification]]="Valid","Include","Exclude")</f>
        <v>Exclude</v>
      </c>
      <c r="O479">
        <v>0</v>
      </c>
      <c r="P479" t="str">
        <f t="shared" si="67"/>
        <v>Insufficient Data</v>
      </c>
      <c r="Q479" t="str">
        <f t="shared" si="68"/>
        <v>Missing Information</v>
      </c>
      <c r="R479" t="str">
        <f>IF(PC_NikeSales[[#This Row],[Rev_Verify]]="Valid Revenue","Include","Exclude")</f>
        <v>Exclude</v>
      </c>
      <c r="S479" s="1">
        <v>45565</v>
      </c>
      <c r="T479" s="5">
        <f t="shared" si="69"/>
        <v>45565</v>
      </c>
      <c r="U479" s="1" t="str">
        <f t="shared" si="70"/>
        <v>Yes</v>
      </c>
      <c r="V479" t="s">
        <v>17</v>
      </c>
      <c r="W479" t="s">
        <v>37</v>
      </c>
      <c r="X479" t="str">
        <f t="shared" si="71"/>
        <v>Hyderabad</v>
      </c>
      <c r="Y479">
        <v>-177.68</v>
      </c>
      <c r="Z479" t="str">
        <f>IF(PC_NikeSales[[#This Row],[Profit]]&lt;0,"Loss Making Sales",IF(PC_NikeSales[[#This Row],[Profit]]=0,"No Recorded Profit",IF(PC_NikeSales[[#This Row],[Profit]]&gt;PC_NikeSales[Rev_Recalc],"Invalid Profit", "Valid Profit")))</f>
        <v>Loss Making Sales</v>
      </c>
      <c r="AA479" t="str">
        <f>IF(PC_NikeSales[[#This Row],[Profit_Status]]="Valid Profit","Include","Exclude")</f>
        <v>Exclude</v>
      </c>
    </row>
    <row r="480" spans="1:27">
      <c r="A480">
        <v>2478</v>
      </c>
      <c r="B480" t="s">
        <v>19</v>
      </c>
      <c r="C480" t="s">
        <v>20</v>
      </c>
      <c r="D480" t="s">
        <v>38</v>
      </c>
      <c r="F480" t="str">
        <f t="shared" si="63"/>
        <v>Missing</v>
      </c>
      <c r="G480" t="str">
        <f t="shared" si="64"/>
        <v>Unknown</v>
      </c>
      <c r="H480" t="str">
        <f t="shared" si="65"/>
        <v>No</v>
      </c>
      <c r="I480">
        <v>2</v>
      </c>
      <c r="J480" t="str">
        <f>_xlfn.IFS(Units_Sold&lt;0,"Check Return/Refund",Units_Sold=" ",Invalid,Units_Sold=0,"Available",Units_Sold&gt;0,"Sold")</f>
        <v>Sold</v>
      </c>
      <c r="L480">
        <v>0.62</v>
      </c>
      <c r="M480" t="str">
        <f t="shared" si="66"/>
        <v>Valid</v>
      </c>
      <c r="N480" t="str">
        <f>IF(PC_NikeSales[[#This Row],[Discount_Verification]]="Valid","Include","Exclude")</f>
        <v>Include</v>
      </c>
      <c r="O480">
        <v>0</v>
      </c>
      <c r="P480" t="str">
        <f t="shared" si="67"/>
        <v>Insufficient Data</v>
      </c>
      <c r="Q480" t="str">
        <f t="shared" si="68"/>
        <v>Missing Information</v>
      </c>
      <c r="R480" t="str">
        <f>IF(PC_NikeSales[[#This Row],[Rev_Verify]]="Valid Revenue","Include","Exclude")</f>
        <v>Exclude</v>
      </c>
      <c r="S480" s="1">
        <v>45789</v>
      </c>
      <c r="T480" s="5">
        <f t="shared" si="69"/>
        <v>45789</v>
      </c>
      <c r="U480" s="1" t="str">
        <f t="shared" si="70"/>
        <v>Yes</v>
      </c>
      <c r="V480" t="s">
        <v>17</v>
      </c>
      <c r="W480" t="s">
        <v>29</v>
      </c>
      <c r="X480" t="str">
        <f t="shared" si="71"/>
        <v>Pune</v>
      </c>
      <c r="Y480">
        <v>-223.4</v>
      </c>
      <c r="Z480" t="str">
        <f>IF(PC_NikeSales[[#This Row],[Profit]]&lt;0,"Loss Making Sales",IF(PC_NikeSales[[#This Row],[Profit]]=0,"No Recorded Profit",IF(PC_NikeSales[[#This Row],[Profit]]&gt;PC_NikeSales[Rev_Recalc],"Invalid Profit", "Valid Profit")))</f>
        <v>Loss Making Sales</v>
      </c>
      <c r="AA480" t="str">
        <f>IF(PC_NikeSales[[#This Row],[Profit_Status]]="Valid Profit","Include","Exclude")</f>
        <v>Exclude</v>
      </c>
    </row>
    <row r="481" spans="1:27">
      <c r="A481">
        <v>2479</v>
      </c>
      <c r="B481" t="s">
        <v>19</v>
      </c>
      <c r="C481" t="s">
        <v>30</v>
      </c>
      <c r="D481" t="s">
        <v>45</v>
      </c>
      <c r="F481" t="str">
        <f t="shared" si="63"/>
        <v>Missing</v>
      </c>
      <c r="G481" t="str">
        <f t="shared" si="64"/>
        <v>Unknown</v>
      </c>
      <c r="H481" t="str">
        <f t="shared" si="65"/>
        <v>No</v>
      </c>
      <c r="J481" t="str">
        <f>_xlfn.IFS(Units_Sold&lt;0,"Check Return/Refund",Units_Sold=" ",Invalid,Units_Sold=0,"Available",Units_Sold&gt;0,"Sold")</f>
        <v>Available</v>
      </c>
      <c r="K481">
        <v>2708.99</v>
      </c>
      <c r="M481" t="str">
        <f t="shared" si="66"/>
        <v>Invalid</v>
      </c>
      <c r="N481" t="str">
        <f>IF(PC_NikeSales[[#This Row],[Discount_Verification]]="Valid","Include","Exclude")</f>
        <v>Exclude</v>
      </c>
      <c r="O481">
        <v>0</v>
      </c>
      <c r="P481" t="str">
        <f t="shared" si="67"/>
        <v>Insufficient Data</v>
      </c>
      <c r="Q481" t="str">
        <f t="shared" si="68"/>
        <v>Missing Information</v>
      </c>
      <c r="R481" t="str">
        <f>IF(PC_NikeSales[[#This Row],[Rev_Verify]]="Valid Revenue","Include","Exclude")</f>
        <v>Exclude</v>
      </c>
      <c r="S481" s="1"/>
      <c r="T481" s="5" t="str">
        <f t="shared" si="69"/>
        <v>Missing Date</v>
      </c>
      <c r="U481" s="1" t="str">
        <f t="shared" si="70"/>
        <v>No</v>
      </c>
      <c r="V481" t="s">
        <v>17</v>
      </c>
      <c r="W481" t="s">
        <v>33</v>
      </c>
      <c r="X481" t="str">
        <f t="shared" si="71"/>
        <v>Delhi</v>
      </c>
      <c r="Y481">
        <v>952.78</v>
      </c>
      <c r="Z481" t="str">
        <f>IF(PC_NikeSales[[#This Row],[Profit]]&lt;0,"Loss Making Sales",IF(PC_NikeSales[[#This Row],[Profit]]=0,"No Recorded Profit",IF($Y479&gt;$P479,"Invalid Profit", "Valid Profit")))</f>
        <v>Valid Profit</v>
      </c>
      <c r="AA481" t="str">
        <f>IF(PC_NikeSales[[#This Row],[Profit_Status]]="Valid Profit","Include","Exclude")</f>
        <v>Include</v>
      </c>
    </row>
    <row r="482" spans="1:27">
      <c r="A482">
        <v>2480</v>
      </c>
      <c r="B482" t="s">
        <v>35</v>
      </c>
      <c r="C482" t="s">
        <v>41</v>
      </c>
      <c r="D482" t="s">
        <v>47</v>
      </c>
      <c r="E482" s="3" t="s">
        <v>16</v>
      </c>
      <c r="F482" t="str">
        <f t="shared" si="63"/>
        <v>Alphabet</v>
      </c>
      <c r="G482" t="str">
        <f t="shared" si="64"/>
        <v>M</v>
      </c>
      <c r="H482" t="str">
        <f t="shared" si="65"/>
        <v>Yes</v>
      </c>
      <c r="J482" t="str">
        <f>_xlfn.IFS(Units_Sold&lt;0,"Check Return/Refund",Units_Sold=" ",Invalid,Units_Sold=0,"Available",Units_Sold&gt;0,"Sold")</f>
        <v>Available</v>
      </c>
      <c r="M482" t="str">
        <f t="shared" si="66"/>
        <v>Invalid</v>
      </c>
      <c r="N482" t="str">
        <f>IF(PC_NikeSales[[#This Row],[Discount_Verification]]="Valid","Include","Exclude")</f>
        <v>Exclude</v>
      </c>
      <c r="O482">
        <v>0</v>
      </c>
      <c r="P482" t="str">
        <f t="shared" si="67"/>
        <v>Insufficient Data</v>
      </c>
      <c r="Q482" t="str">
        <f t="shared" si="68"/>
        <v>Missing Information</v>
      </c>
      <c r="R482" t="str">
        <f>IF(PC_NikeSales[[#This Row],[Rev_Verify]]="Valid Revenue","Include","Exclude")</f>
        <v>Exclude</v>
      </c>
      <c r="S482" s="1">
        <v>45524</v>
      </c>
      <c r="T482" s="5">
        <f t="shared" si="69"/>
        <v>45524</v>
      </c>
      <c r="U482" s="1" t="str">
        <f t="shared" si="70"/>
        <v>Yes</v>
      </c>
      <c r="V482" t="s">
        <v>22</v>
      </c>
      <c r="W482" t="s">
        <v>29</v>
      </c>
      <c r="X482" t="str">
        <f t="shared" si="71"/>
        <v>Pune</v>
      </c>
      <c r="Y482">
        <v>25.18</v>
      </c>
      <c r="Z482" t="str">
        <f>IF(PC_NikeSales[[#This Row],[Profit]]&lt;0,"Loss Making Sales",IF(PC_NikeSales[[#This Row],[Profit]]=0,"No Recorded Profit",IF($Y480&gt;$P480,"Invalid Profit", "Valid Profit")))</f>
        <v>Valid Profit</v>
      </c>
      <c r="AA482" t="str">
        <f>IF(PC_NikeSales[[#This Row],[Profit_Status]]="Valid Profit","Include","Exclude")</f>
        <v>Include</v>
      </c>
    </row>
    <row r="483" spans="1:27">
      <c r="A483">
        <v>2481</v>
      </c>
      <c r="B483" t="s">
        <v>19</v>
      </c>
      <c r="C483" t="s">
        <v>20</v>
      </c>
      <c r="D483" t="s">
        <v>24</v>
      </c>
      <c r="E483" s="3">
        <v>7</v>
      </c>
      <c r="F483" t="str">
        <f t="shared" si="63"/>
        <v>Number</v>
      </c>
      <c r="G483" t="str">
        <f t="shared" si="64"/>
        <v>7</v>
      </c>
      <c r="H483" t="str">
        <f t="shared" si="65"/>
        <v>Yes</v>
      </c>
      <c r="I483">
        <v>1</v>
      </c>
      <c r="J483" t="str">
        <f>_xlfn.IFS(Units_Sold&lt;0,"Check Return/Refund",Units_Sold=" ",Invalid,Units_Sold=0,"Available",Units_Sold&gt;0,"Sold")</f>
        <v>Sold</v>
      </c>
      <c r="K483">
        <v>9145.3700000000008</v>
      </c>
      <c r="L483">
        <v>7.0000000000000007E-2</v>
      </c>
      <c r="M483" t="str">
        <f t="shared" si="66"/>
        <v>Valid</v>
      </c>
      <c r="N483" t="str">
        <f>IF(PC_NikeSales[[#This Row],[Discount_Verification]]="Valid","Include","Exclude")</f>
        <v>Include</v>
      </c>
      <c r="O483">
        <v>8505.19</v>
      </c>
      <c r="P483">
        <f t="shared" si="67"/>
        <v>8505.1941000000006</v>
      </c>
      <c r="Q483" t="str">
        <f t="shared" si="68"/>
        <v>Valid Revenue</v>
      </c>
      <c r="R483" t="str">
        <f>IF(PC_NikeSales[[#This Row],[Rev_Verify]]="Valid Revenue","Include","Exclude")</f>
        <v>Include</v>
      </c>
      <c r="S483" s="1">
        <v>45764</v>
      </c>
      <c r="T483" s="5">
        <f t="shared" si="69"/>
        <v>45764</v>
      </c>
      <c r="U483" s="1" t="str">
        <f t="shared" si="70"/>
        <v>Yes</v>
      </c>
      <c r="V483" t="s">
        <v>17</v>
      </c>
      <c r="W483" t="s">
        <v>29</v>
      </c>
      <c r="X483" t="str">
        <f t="shared" si="71"/>
        <v>Pune</v>
      </c>
      <c r="Y483">
        <v>1755.19</v>
      </c>
      <c r="Z483" t="str">
        <f>IF(PC_NikeSales[[#This Row],[Profit]]&lt;0,"Loss Making Sales",IF(PC_NikeSales[[#This Row],[Profit]]=0,"No Recorded Profit",IF($Y481&gt;$P481,"Invalid Profit", "Valid Profit")))</f>
        <v>Valid Profit</v>
      </c>
      <c r="AA483" t="str">
        <f>IF(PC_NikeSales[[#This Row],[Profit_Status]]="Valid Profit","Include","Exclude")</f>
        <v>Include</v>
      </c>
    </row>
    <row r="484" spans="1:27">
      <c r="A484">
        <v>2482</v>
      </c>
      <c r="B484" t="s">
        <v>35</v>
      </c>
      <c r="C484" t="s">
        <v>26</v>
      </c>
      <c r="D484" t="s">
        <v>53</v>
      </c>
      <c r="E484" s="3" t="s">
        <v>32</v>
      </c>
      <c r="F484" t="str">
        <f t="shared" si="63"/>
        <v>Alphabet</v>
      </c>
      <c r="G484" t="str">
        <f t="shared" si="64"/>
        <v>XL</v>
      </c>
      <c r="H484" t="str">
        <f t="shared" si="65"/>
        <v>Yes</v>
      </c>
      <c r="J484" t="str">
        <f>_xlfn.IFS(Units_Sold&lt;0,"Check Return/Refund",Units_Sold=" ",Invalid,Units_Sold=0,"Available",Units_Sold&gt;0,"Sold")</f>
        <v>Available</v>
      </c>
      <c r="M484" t="str">
        <f t="shared" si="66"/>
        <v>Invalid</v>
      </c>
      <c r="N484" t="str">
        <f>IF(PC_NikeSales[[#This Row],[Discount_Verification]]="Valid","Include","Exclude")</f>
        <v>Exclude</v>
      </c>
      <c r="O484">
        <v>0</v>
      </c>
      <c r="P484" t="str">
        <f t="shared" si="67"/>
        <v>Insufficient Data</v>
      </c>
      <c r="Q484" t="str">
        <f t="shared" si="68"/>
        <v>Missing Information</v>
      </c>
      <c r="R484" t="str">
        <f>IF(PC_NikeSales[[#This Row],[Rev_Verify]]="Valid Revenue","Include","Exclude")</f>
        <v>Exclude</v>
      </c>
      <c r="S484" s="1">
        <v>45549</v>
      </c>
      <c r="T484" s="5">
        <f t="shared" si="69"/>
        <v>45549</v>
      </c>
      <c r="U484" s="1" t="str">
        <f t="shared" si="70"/>
        <v>Yes</v>
      </c>
      <c r="V484" t="s">
        <v>17</v>
      </c>
      <c r="W484" t="s">
        <v>25</v>
      </c>
      <c r="X484" t="str">
        <f t="shared" si="71"/>
        <v>Mumbai</v>
      </c>
      <c r="Y484">
        <v>2642.8</v>
      </c>
      <c r="Z484" t="str">
        <f>IF(PC_NikeSales[[#This Row],[Profit]]&lt;0,"Loss Making Sales",IF(PC_NikeSales[[#This Row],[Profit]]=0,"No Recorded Profit",IF($Y482&gt;$P482,"Invalid Profit", "Valid Profit")))</f>
        <v>Valid Profit</v>
      </c>
      <c r="AA484" t="str">
        <f>IF(PC_NikeSales[[#This Row],[Profit_Status]]="Valid Profit","Include","Exclude")</f>
        <v>Include</v>
      </c>
    </row>
    <row r="485" spans="1:27">
      <c r="A485">
        <v>2483</v>
      </c>
      <c r="B485" t="s">
        <v>13</v>
      </c>
      <c r="C485" t="s">
        <v>30</v>
      </c>
      <c r="D485" t="s">
        <v>46</v>
      </c>
      <c r="F485" t="str">
        <f t="shared" si="63"/>
        <v>Missing</v>
      </c>
      <c r="G485" t="str">
        <f t="shared" si="64"/>
        <v>Unknown</v>
      </c>
      <c r="H485" t="str">
        <f t="shared" si="65"/>
        <v>No</v>
      </c>
      <c r="I485">
        <v>-1</v>
      </c>
      <c r="J485" t="str">
        <f>_xlfn.IFS(Units_Sold&lt;0,"Check Return/Refund",Units_Sold=" ",Invalid,Units_Sold=0,"Available",Units_Sold&gt;0,"Sold")</f>
        <v>Check Return/Refund</v>
      </c>
      <c r="M485" t="str">
        <f t="shared" si="66"/>
        <v>Invalid</v>
      </c>
      <c r="N485" t="str">
        <f>IF(PC_NikeSales[[#This Row],[Discount_Verification]]="Valid","Include","Exclude")</f>
        <v>Exclude</v>
      </c>
      <c r="O485">
        <v>0</v>
      </c>
      <c r="P485" t="str">
        <f t="shared" si="67"/>
        <v>Insufficient Data</v>
      </c>
      <c r="Q485" t="str">
        <f t="shared" si="68"/>
        <v>Missing Information</v>
      </c>
      <c r="R485" t="str">
        <f>IF(PC_NikeSales[[#This Row],[Rev_Verify]]="Valid Revenue","Include","Exclude")</f>
        <v>Exclude</v>
      </c>
      <c r="S485" s="1">
        <v>45794</v>
      </c>
      <c r="T485" s="5">
        <f t="shared" si="69"/>
        <v>45794</v>
      </c>
      <c r="U485" s="1" t="str">
        <f t="shared" si="70"/>
        <v>Yes</v>
      </c>
      <c r="V485" t="s">
        <v>22</v>
      </c>
      <c r="W485" t="s">
        <v>33</v>
      </c>
      <c r="X485" t="str">
        <f t="shared" si="71"/>
        <v>Delhi</v>
      </c>
      <c r="Y485">
        <v>856.75</v>
      </c>
      <c r="Z485" t="str">
        <f>IF(PC_NikeSales[[#This Row],[Profit]]&lt;0,"Loss Making Sales",IF(PC_NikeSales[[#This Row],[Profit]]=0,"No Recorded Profit",IF($Y483&gt;$P483,"Invalid Profit", "Valid Profit")))</f>
        <v>Valid Profit</v>
      </c>
      <c r="AA485" t="str">
        <f>IF(PC_NikeSales[[#This Row],[Profit_Status]]="Valid Profit","Include","Exclude")</f>
        <v>Include</v>
      </c>
    </row>
    <row r="486" spans="1:27">
      <c r="A486">
        <v>2484</v>
      </c>
      <c r="B486" t="s">
        <v>35</v>
      </c>
      <c r="C486" t="s">
        <v>20</v>
      </c>
      <c r="D486" t="s">
        <v>38</v>
      </c>
      <c r="E486" s="3">
        <v>10</v>
      </c>
      <c r="F486" t="str">
        <f t="shared" si="63"/>
        <v>Number</v>
      </c>
      <c r="G486" t="str">
        <f t="shared" si="64"/>
        <v>10</v>
      </c>
      <c r="H486" t="str">
        <f t="shared" si="65"/>
        <v>Yes</v>
      </c>
      <c r="J486" t="str">
        <f>_xlfn.IFS(Units_Sold&lt;0,"Check Return/Refund",Units_Sold=" ",Invalid,Units_Sold=0,"Available",Units_Sold&gt;0,"Sold")</f>
        <v>Available</v>
      </c>
      <c r="K486">
        <v>5308.26</v>
      </c>
      <c r="L486">
        <v>1.03</v>
      </c>
      <c r="M486" t="str">
        <f t="shared" si="66"/>
        <v>Invalid</v>
      </c>
      <c r="N486" t="str">
        <f>IF(PC_NikeSales[[#This Row],[Discount_Verification]]="Valid","Include","Exclude")</f>
        <v>Exclude</v>
      </c>
      <c r="O486">
        <v>0</v>
      </c>
      <c r="P486" t="str">
        <f t="shared" si="67"/>
        <v>Insufficient Data</v>
      </c>
      <c r="Q486" t="str">
        <f t="shared" si="68"/>
        <v>Missing Information</v>
      </c>
      <c r="R486" t="str">
        <f>IF(PC_NikeSales[[#This Row],[Rev_Verify]]="Valid Revenue","Include","Exclude")</f>
        <v>Exclude</v>
      </c>
      <c r="S486" s="1">
        <v>45787</v>
      </c>
      <c r="T486" s="5">
        <f t="shared" si="69"/>
        <v>45787</v>
      </c>
      <c r="U486" s="1" t="str">
        <f t="shared" si="70"/>
        <v>Yes</v>
      </c>
      <c r="V486" t="s">
        <v>22</v>
      </c>
      <c r="W486" t="s">
        <v>36</v>
      </c>
      <c r="X486" t="str">
        <f t="shared" si="71"/>
        <v>Bangalore</v>
      </c>
      <c r="Y486">
        <v>1189.82</v>
      </c>
      <c r="Z486" t="str">
        <f>IF(PC_NikeSales[[#This Row],[Profit]]&lt;0,"Loss Making Sales",IF(PC_NikeSales[[#This Row],[Profit]]=0,"No Recorded Profit",IF($Y484&gt;$P484,"Invalid Profit", "Valid Profit")))</f>
        <v>Valid Profit</v>
      </c>
      <c r="AA486" t="str">
        <f>IF(PC_NikeSales[[#This Row],[Profit_Status]]="Valid Profit","Include","Exclude")</f>
        <v>Include</v>
      </c>
    </row>
    <row r="487" spans="1:27">
      <c r="A487">
        <v>2485</v>
      </c>
      <c r="B487" t="s">
        <v>13</v>
      </c>
      <c r="C487" t="s">
        <v>30</v>
      </c>
      <c r="D487" t="s">
        <v>45</v>
      </c>
      <c r="E487" s="3" t="s">
        <v>16</v>
      </c>
      <c r="F487" t="str">
        <f t="shared" si="63"/>
        <v>Alphabet</v>
      </c>
      <c r="G487" t="str">
        <f t="shared" si="64"/>
        <v>M</v>
      </c>
      <c r="H487" t="str">
        <f t="shared" si="65"/>
        <v>Yes</v>
      </c>
      <c r="J487" t="str">
        <f>_xlfn.IFS(Units_Sold&lt;0,"Check Return/Refund",Units_Sold=" ",Invalid,Units_Sold=0,"Available",Units_Sold&gt;0,"Sold")</f>
        <v>Available</v>
      </c>
      <c r="K487">
        <v>9307.2000000000007</v>
      </c>
      <c r="M487" t="str">
        <f t="shared" si="66"/>
        <v>Invalid</v>
      </c>
      <c r="N487" t="str">
        <f>IF(PC_NikeSales[[#This Row],[Discount_Verification]]="Valid","Include","Exclude")</f>
        <v>Exclude</v>
      </c>
      <c r="O487">
        <v>0</v>
      </c>
      <c r="P487" t="str">
        <f t="shared" si="67"/>
        <v>Insufficient Data</v>
      </c>
      <c r="Q487" t="str">
        <f t="shared" si="68"/>
        <v>Missing Information</v>
      </c>
      <c r="R487" t="str">
        <f>IF(PC_NikeSales[[#This Row],[Rev_Verify]]="Valid Revenue","Include","Exclude")</f>
        <v>Exclude</v>
      </c>
      <c r="S487" s="1">
        <v>45643</v>
      </c>
      <c r="T487" s="5">
        <f t="shared" si="69"/>
        <v>45643</v>
      </c>
      <c r="U487" s="1" t="str">
        <f t="shared" si="70"/>
        <v>Yes</v>
      </c>
      <c r="V487" t="s">
        <v>17</v>
      </c>
      <c r="W487" t="s">
        <v>37</v>
      </c>
      <c r="X487" t="str">
        <f t="shared" si="71"/>
        <v>Hyderabad</v>
      </c>
      <c r="Y487">
        <v>16.059999999999999</v>
      </c>
      <c r="Z487" t="str">
        <f>IF(PC_NikeSales[[#This Row],[Profit]]&lt;0,"Loss Making Sales",IF(PC_NikeSales[[#This Row],[Profit]]=0,"No Recorded Profit",IF($Y485&gt;$P485,"Invalid Profit", "Valid Profit")))</f>
        <v>Valid Profit</v>
      </c>
      <c r="AA487" t="str">
        <f>IF(PC_NikeSales[[#This Row],[Profit_Status]]="Valid Profit","Include","Exclude")</f>
        <v>Include</v>
      </c>
    </row>
    <row r="488" spans="1:27">
      <c r="A488">
        <v>2486</v>
      </c>
      <c r="B488" t="s">
        <v>13</v>
      </c>
      <c r="C488" t="s">
        <v>20</v>
      </c>
      <c r="D488" t="s">
        <v>38</v>
      </c>
      <c r="E488" s="3" t="s">
        <v>16</v>
      </c>
      <c r="F488" t="str">
        <f t="shared" si="63"/>
        <v>Alphabet</v>
      </c>
      <c r="G488" t="str">
        <f t="shared" si="64"/>
        <v>M</v>
      </c>
      <c r="H488" t="str">
        <f t="shared" si="65"/>
        <v>Yes</v>
      </c>
      <c r="J488" t="str">
        <f>_xlfn.IFS(Units_Sold&lt;0,"Check Return/Refund",Units_Sold=" ",Invalid,Units_Sold=0,"Available",Units_Sold&gt;0,"Sold")</f>
        <v>Available</v>
      </c>
      <c r="L488">
        <v>0.33</v>
      </c>
      <c r="M488" t="str">
        <f t="shared" si="66"/>
        <v>Valid</v>
      </c>
      <c r="N488" t="str">
        <f>IF(PC_NikeSales[[#This Row],[Discount_Verification]]="Valid","Include","Exclude")</f>
        <v>Include</v>
      </c>
      <c r="O488">
        <v>0</v>
      </c>
      <c r="P488" t="str">
        <f t="shared" si="67"/>
        <v>Insufficient Data</v>
      </c>
      <c r="Q488" t="str">
        <f t="shared" si="68"/>
        <v>Missing Information</v>
      </c>
      <c r="R488" t="str">
        <f>IF(PC_NikeSales[[#This Row],[Rev_Verify]]="Valid Revenue","Include","Exclude")</f>
        <v>Exclude</v>
      </c>
      <c r="S488" s="1"/>
      <c r="T488" s="5" t="str">
        <f t="shared" si="69"/>
        <v>Missing Date</v>
      </c>
      <c r="U488" s="1" t="str">
        <f t="shared" si="70"/>
        <v>No</v>
      </c>
      <c r="V488" t="s">
        <v>22</v>
      </c>
      <c r="W488" t="s">
        <v>37</v>
      </c>
      <c r="X488" t="str">
        <f t="shared" si="71"/>
        <v>Hyderabad</v>
      </c>
      <c r="Y488">
        <v>1332.57</v>
      </c>
      <c r="Z488" t="str">
        <f>IF(PC_NikeSales[[#This Row],[Profit]]&lt;0,"Loss Making Sales",IF(PC_NikeSales[[#This Row],[Profit]]=0,"No Recorded Profit",IF($Y486&gt;$P486,"Invalid Profit", "Valid Profit")))</f>
        <v>Valid Profit</v>
      </c>
      <c r="AA488" t="str">
        <f>IF(PC_NikeSales[[#This Row],[Profit_Status]]="Valid Profit","Include","Exclude")</f>
        <v>Include</v>
      </c>
    </row>
    <row r="489" spans="1:27">
      <c r="A489">
        <v>2487</v>
      </c>
      <c r="B489" t="s">
        <v>35</v>
      </c>
      <c r="C489" t="s">
        <v>30</v>
      </c>
      <c r="D489" t="s">
        <v>45</v>
      </c>
      <c r="E489" s="3" t="s">
        <v>28</v>
      </c>
      <c r="F489" t="str">
        <f t="shared" si="63"/>
        <v>Alphabet</v>
      </c>
      <c r="G489" t="str">
        <f t="shared" si="64"/>
        <v>L</v>
      </c>
      <c r="H489" t="str">
        <f t="shared" si="65"/>
        <v>Yes</v>
      </c>
      <c r="I489">
        <v>3</v>
      </c>
      <c r="J489" t="str">
        <f>_xlfn.IFS(Units_Sold&lt;0,"Check Return/Refund",Units_Sold=" ",Invalid,Units_Sold=0,"Available",Units_Sold&gt;0,"Sold")</f>
        <v>Sold</v>
      </c>
      <c r="K489">
        <v>5881.13</v>
      </c>
      <c r="L489">
        <v>0.8</v>
      </c>
      <c r="M489" t="str">
        <f t="shared" si="66"/>
        <v>Valid</v>
      </c>
      <c r="N489" t="str">
        <f>IF(PC_NikeSales[[#This Row],[Discount_Verification]]="Valid","Include","Exclude")</f>
        <v>Include</v>
      </c>
      <c r="O489">
        <v>3528.68</v>
      </c>
      <c r="P489">
        <f t="shared" si="67"/>
        <v>3528.677999999999</v>
      </c>
      <c r="Q489" t="str">
        <f t="shared" si="68"/>
        <v>Valid Revenue</v>
      </c>
      <c r="R489" t="str">
        <f>IF(PC_NikeSales[[#This Row],[Rev_Verify]]="Valid Revenue","Include","Exclude")</f>
        <v>Include</v>
      </c>
      <c r="S489" s="1">
        <v>45747</v>
      </c>
      <c r="T489" s="5">
        <f t="shared" si="69"/>
        <v>45747</v>
      </c>
      <c r="U489" s="1" t="str">
        <f t="shared" si="70"/>
        <v>Yes</v>
      </c>
      <c r="V489" t="s">
        <v>17</v>
      </c>
      <c r="W489" t="s">
        <v>37</v>
      </c>
      <c r="X489" t="str">
        <f t="shared" si="71"/>
        <v>Hyderabad</v>
      </c>
      <c r="Y489">
        <v>2108.4</v>
      </c>
      <c r="Z489" t="str">
        <f>IF(PC_NikeSales[[#This Row],[Profit]]&lt;0,"Loss Making Sales",IF(PC_NikeSales[[#This Row],[Profit]]=0,"No Recorded Profit",IF($Y487&gt;$P487,"Invalid Profit", "Valid Profit")))</f>
        <v>Valid Profit</v>
      </c>
      <c r="AA489" t="str">
        <f>IF(PC_NikeSales[[#This Row],[Profit_Status]]="Valid Profit","Include","Exclude")</f>
        <v>Include</v>
      </c>
    </row>
    <row r="490" spans="1:27">
      <c r="A490">
        <v>2488</v>
      </c>
      <c r="B490" t="s">
        <v>13</v>
      </c>
      <c r="C490" t="s">
        <v>30</v>
      </c>
      <c r="D490" t="s">
        <v>46</v>
      </c>
      <c r="E490" s="3">
        <v>6</v>
      </c>
      <c r="F490" t="str">
        <f t="shared" si="63"/>
        <v>Number</v>
      </c>
      <c r="G490" t="str">
        <f t="shared" si="64"/>
        <v>6</v>
      </c>
      <c r="H490" t="str">
        <f t="shared" si="65"/>
        <v>Yes</v>
      </c>
      <c r="I490">
        <v>4</v>
      </c>
      <c r="J490" t="str">
        <f>_xlfn.IFS(Units_Sold&lt;0,"Check Return/Refund",Units_Sold=" ",Invalid,Units_Sold=0,"Available",Units_Sold&gt;0,"Sold")</f>
        <v>Sold</v>
      </c>
      <c r="K490">
        <v>6387.51</v>
      </c>
      <c r="M490" t="str">
        <f t="shared" si="66"/>
        <v>Invalid</v>
      </c>
      <c r="N490" t="str">
        <f>IF(PC_NikeSales[[#This Row],[Discount_Verification]]="Valid","Include","Exclude")</f>
        <v>Exclude</v>
      </c>
      <c r="O490">
        <v>0</v>
      </c>
      <c r="P490">
        <f t="shared" si="67"/>
        <v>25550.04</v>
      </c>
      <c r="Q490" t="str">
        <f t="shared" si="68"/>
        <v>Valid Revenue</v>
      </c>
      <c r="R490" t="str">
        <f>IF(PC_NikeSales[[#This Row],[Rev_Verify]]="Valid Revenue","Include","Exclude")</f>
        <v>Include</v>
      </c>
      <c r="S490" s="1"/>
      <c r="T490" s="5" t="str">
        <f t="shared" si="69"/>
        <v>Missing Date</v>
      </c>
      <c r="U490" s="1" t="str">
        <f t="shared" si="70"/>
        <v>No</v>
      </c>
      <c r="V490" t="s">
        <v>22</v>
      </c>
      <c r="W490" t="s">
        <v>43</v>
      </c>
      <c r="X490" t="str">
        <f t="shared" si="71"/>
        <v>Kolkata</v>
      </c>
      <c r="Y490">
        <v>300.76</v>
      </c>
      <c r="Z490" t="str">
        <f>IF(PC_NikeSales[[#This Row],[Profit]]&lt;0,"Loss Making Sales",IF(PC_NikeSales[[#This Row],[Profit]]=0,"No Recorded Profit",IF($Y488&gt;$P488,"Invalid Profit", "Valid Profit")))</f>
        <v>Valid Profit</v>
      </c>
      <c r="AA490" t="str">
        <f>IF(PC_NikeSales[[#This Row],[Profit_Status]]="Valid Profit","Include","Exclude")</f>
        <v>Include</v>
      </c>
    </row>
    <row r="491" spans="1:27">
      <c r="A491">
        <v>2489</v>
      </c>
      <c r="B491" t="s">
        <v>35</v>
      </c>
      <c r="C491" t="s">
        <v>26</v>
      </c>
      <c r="D491" t="s">
        <v>53</v>
      </c>
      <c r="F491" t="str">
        <f t="shared" si="63"/>
        <v>Missing</v>
      </c>
      <c r="G491" t="str">
        <f t="shared" si="64"/>
        <v>Unknown</v>
      </c>
      <c r="H491" t="str">
        <f t="shared" si="65"/>
        <v>No</v>
      </c>
      <c r="I491">
        <v>4</v>
      </c>
      <c r="J491" t="str">
        <f>_xlfn.IFS(Units_Sold&lt;0,"Check Return/Refund",Units_Sold=" ",Invalid,Units_Sold=0,"Available",Units_Sold&gt;0,"Sold")</f>
        <v>Sold</v>
      </c>
      <c r="L491">
        <v>0.18</v>
      </c>
      <c r="M491" t="str">
        <f t="shared" si="66"/>
        <v>Valid</v>
      </c>
      <c r="N491" t="str">
        <f>IF(PC_NikeSales[[#This Row],[Discount_Verification]]="Valid","Include","Exclude")</f>
        <v>Include</v>
      </c>
      <c r="O491">
        <v>0</v>
      </c>
      <c r="P491" t="str">
        <f t="shared" si="67"/>
        <v>Insufficient Data</v>
      </c>
      <c r="Q491" t="str">
        <f t="shared" si="68"/>
        <v>Missing Information</v>
      </c>
      <c r="R491" t="str">
        <f>IF(PC_NikeSales[[#This Row],[Rev_Verify]]="Valid Revenue","Include","Exclude")</f>
        <v>Exclude</v>
      </c>
      <c r="S491" s="1">
        <v>45567</v>
      </c>
      <c r="T491" s="5">
        <f t="shared" si="69"/>
        <v>45567</v>
      </c>
      <c r="U491" s="1" t="str">
        <f t="shared" si="70"/>
        <v>Yes</v>
      </c>
      <c r="V491" t="s">
        <v>22</v>
      </c>
      <c r="W491" t="s">
        <v>37</v>
      </c>
      <c r="X491" t="str">
        <f t="shared" si="71"/>
        <v>Hyderabad</v>
      </c>
      <c r="Y491">
        <v>1415.34</v>
      </c>
      <c r="Z491" t="str">
        <f>IF(PC_NikeSales[[#This Row],[Profit]]&lt;0,"Loss Making Sales",IF(PC_NikeSales[[#This Row],[Profit]]=0,"No Recorded Profit",IF($Y489&gt;$P489,"Invalid Profit", "Valid Profit")))</f>
        <v>Valid Profit</v>
      </c>
      <c r="AA491" t="str">
        <f>IF(PC_NikeSales[[#This Row],[Profit_Status]]="Valid Profit","Include","Exclude")</f>
        <v>Include</v>
      </c>
    </row>
    <row r="492" spans="1:27">
      <c r="A492">
        <v>2490</v>
      </c>
      <c r="B492" t="s">
        <v>19</v>
      </c>
      <c r="C492" t="s">
        <v>20</v>
      </c>
      <c r="D492" t="s">
        <v>24</v>
      </c>
      <c r="E492" s="3" t="s">
        <v>28</v>
      </c>
      <c r="F492" t="str">
        <f t="shared" si="63"/>
        <v>Alphabet</v>
      </c>
      <c r="G492" t="str">
        <f t="shared" si="64"/>
        <v>L</v>
      </c>
      <c r="H492" t="str">
        <f t="shared" si="65"/>
        <v>Yes</v>
      </c>
      <c r="I492">
        <v>3</v>
      </c>
      <c r="J492" t="str">
        <f>_xlfn.IFS(Units_Sold&lt;0,"Check Return/Refund",Units_Sold=" ",Invalid,Units_Sold=0,"Available",Units_Sold&gt;0,"Sold")</f>
        <v>Sold</v>
      </c>
      <c r="K492">
        <v>5015.1899999999996</v>
      </c>
      <c r="L492">
        <v>0.75</v>
      </c>
      <c r="M492" t="str">
        <f t="shared" si="66"/>
        <v>Valid</v>
      </c>
      <c r="N492" t="str">
        <f>IF(PC_NikeSales[[#This Row],[Discount_Verification]]="Valid","Include","Exclude")</f>
        <v>Include</v>
      </c>
      <c r="O492">
        <v>3761.39</v>
      </c>
      <c r="P492">
        <f t="shared" si="67"/>
        <v>3761.3924999999999</v>
      </c>
      <c r="Q492" t="str">
        <f t="shared" si="68"/>
        <v>Valid Revenue</v>
      </c>
      <c r="R492" t="str">
        <f>IF(PC_NikeSales[[#This Row],[Rev_Verify]]="Valid Revenue","Include","Exclude")</f>
        <v>Include</v>
      </c>
      <c r="S492" s="1">
        <v>45622</v>
      </c>
      <c r="T492" s="5">
        <f t="shared" si="69"/>
        <v>45622</v>
      </c>
      <c r="U492" s="1" t="str">
        <f t="shared" si="70"/>
        <v>Yes</v>
      </c>
      <c r="V492" t="s">
        <v>17</v>
      </c>
      <c r="W492" t="s">
        <v>37</v>
      </c>
      <c r="X492" t="str">
        <f t="shared" si="71"/>
        <v>Hyderabad</v>
      </c>
      <c r="Y492">
        <v>-494.53</v>
      </c>
      <c r="Z492" t="str">
        <f>IF(PC_NikeSales[[#This Row],[Profit]]&lt;0,"Loss Making Sales",IF(PC_NikeSales[[#This Row],[Profit]]=0,"No Recorded Profit",IF(PC_NikeSales[[#This Row],[Profit]]&gt;PC_NikeSales[Rev_Recalc],"Invalid Profit", "Valid Profit")))</f>
        <v>Loss Making Sales</v>
      </c>
      <c r="AA492" t="str">
        <f>IF(PC_NikeSales[[#This Row],[Profit_Status]]="Valid Profit","Include","Exclude")</f>
        <v>Exclude</v>
      </c>
    </row>
    <row r="493" spans="1:27">
      <c r="A493">
        <v>2491</v>
      </c>
      <c r="B493" t="s">
        <v>13</v>
      </c>
      <c r="C493" t="s">
        <v>20</v>
      </c>
      <c r="D493" t="s">
        <v>50</v>
      </c>
      <c r="E493" s="3" t="s">
        <v>16</v>
      </c>
      <c r="F493" t="str">
        <f t="shared" si="63"/>
        <v>Alphabet</v>
      </c>
      <c r="G493" t="str">
        <f t="shared" si="64"/>
        <v>M</v>
      </c>
      <c r="H493" t="str">
        <f t="shared" si="65"/>
        <v>Yes</v>
      </c>
      <c r="J493" t="str">
        <f>_xlfn.IFS(Units_Sold&lt;0,"Check Return/Refund",Units_Sold=" ",Invalid,Units_Sold=0,"Available",Units_Sold&gt;0,"Sold")</f>
        <v>Available</v>
      </c>
      <c r="K493">
        <v>8998.44</v>
      </c>
      <c r="M493" t="str">
        <f t="shared" si="66"/>
        <v>Invalid</v>
      </c>
      <c r="N493" t="str">
        <f>IF(PC_NikeSales[[#This Row],[Discount_Verification]]="Valid","Include","Exclude")</f>
        <v>Exclude</v>
      </c>
      <c r="O493">
        <v>0</v>
      </c>
      <c r="P493" t="str">
        <f t="shared" si="67"/>
        <v>Insufficient Data</v>
      </c>
      <c r="Q493" t="str">
        <f t="shared" si="68"/>
        <v>Missing Information</v>
      </c>
      <c r="R493" t="str">
        <f>IF(PC_NikeSales[[#This Row],[Rev_Verify]]="Valid Revenue","Include","Exclude")</f>
        <v>Exclude</v>
      </c>
      <c r="S493" s="1">
        <v>45805</v>
      </c>
      <c r="T493" s="5">
        <f t="shared" si="69"/>
        <v>45805</v>
      </c>
      <c r="U493" s="1" t="str">
        <f t="shared" si="70"/>
        <v>Yes</v>
      </c>
      <c r="V493" t="s">
        <v>17</v>
      </c>
      <c r="W493" t="s">
        <v>18</v>
      </c>
      <c r="X493" t="str">
        <f t="shared" si="71"/>
        <v>Bengaluru</v>
      </c>
      <c r="Y493">
        <v>-432.44</v>
      </c>
      <c r="Z493" t="str">
        <f>IF(PC_NikeSales[[#This Row],[Profit]]&lt;0,"Loss Making Sales",IF(PC_NikeSales[[#This Row],[Profit]]=0,"No Recorded Profit",IF(PC_NikeSales[[#This Row],[Profit]]&gt;PC_NikeSales[Rev_Recalc],"Invalid Profit", "Valid Profit")))</f>
        <v>Loss Making Sales</v>
      </c>
      <c r="AA493" t="str">
        <f>IF(PC_NikeSales[[#This Row],[Profit_Status]]="Valid Profit","Include","Exclude")</f>
        <v>Exclude</v>
      </c>
    </row>
    <row r="494" spans="1:27">
      <c r="A494">
        <v>2492</v>
      </c>
      <c r="B494" t="s">
        <v>13</v>
      </c>
      <c r="C494" t="s">
        <v>41</v>
      </c>
      <c r="D494" t="s">
        <v>54</v>
      </c>
      <c r="E494" s="3" t="s">
        <v>28</v>
      </c>
      <c r="F494" t="str">
        <f t="shared" si="63"/>
        <v>Alphabet</v>
      </c>
      <c r="G494" t="str">
        <f t="shared" si="64"/>
        <v>L</v>
      </c>
      <c r="H494" t="str">
        <f t="shared" si="65"/>
        <v>Yes</v>
      </c>
      <c r="J494" t="str">
        <f>_xlfn.IFS(Units_Sold&lt;0,"Check Return/Refund",Units_Sold=" ",Invalid,Units_Sold=0,"Available",Units_Sold&gt;0,"Sold")</f>
        <v>Available</v>
      </c>
      <c r="M494" t="str">
        <f t="shared" si="66"/>
        <v>Invalid</v>
      </c>
      <c r="N494" t="str">
        <f>IF(PC_NikeSales[[#This Row],[Discount_Verification]]="Valid","Include","Exclude")</f>
        <v>Exclude</v>
      </c>
      <c r="O494">
        <v>0</v>
      </c>
      <c r="P494" t="str">
        <f t="shared" si="67"/>
        <v>Insufficient Data</v>
      </c>
      <c r="Q494" t="str">
        <f t="shared" si="68"/>
        <v>Missing Information</v>
      </c>
      <c r="R494" t="str">
        <f>IF(PC_NikeSales[[#This Row],[Rev_Verify]]="Valid Revenue","Include","Exclude")</f>
        <v>Exclude</v>
      </c>
      <c r="S494" s="1"/>
      <c r="T494" s="5" t="str">
        <f t="shared" si="69"/>
        <v>Missing Date</v>
      </c>
      <c r="U494" s="1" t="str">
        <f t="shared" si="70"/>
        <v>No</v>
      </c>
      <c r="V494" t="s">
        <v>17</v>
      </c>
      <c r="W494" t="s">
        <v>43</v>
      </c>
      <c r="X494" t="str">
        <f t="shared" si="71"/>
        <v>Kolkata</v>
      </c>
      <c r="Y494">
        <v>473.22</v>
      </c>
      <c r="Z494" t="str">
        <f>IF(PC_NikeSales[[#This Row],[Profit]]&lt;0,"Loss Making Sales",IF(PC_NikeSales[[#This Row],[Profit]]=0,"No Recorded Profit",IF($Y492&gt;$P492,"Invalid Profit", "Valid Profit")))</f>
        <v>Valid Profit</v>
      </c>
      <c r="AA494" t="str">
        <f>IF(PC_NikeSales[[#This Row],[Profit_Status]]="Valid Profit","Include","Exclude")</f>
        <v>Include</v>
      </c>
    </row>
    <row r="495" spans="1:27">
      <c r="A495">
        <v>2493</v>
      </c>
      <c r="B495" t="s">
        <v>19</v>
      </c>
      <c r="C495" t="s">
        <v>20</v>
      </c>
      <c r="D495" t="s">
        <v>24</v>
      </c>
      <c r="F495" t="str">
        <f t="shared" si="63"/>
        <v>Missing</v>
      </c>
      <c r="G495" t="str">
        <f t="shared" si="64"/>
        <v>Unknown</v>
      </c>
      <c r="H495" t="str">
        <f t="shared" si="65"/>
        <v>No</v>
      </c>
      <c r="I495">
        <v>3</v>
      </c>
      <c r="J495" t="str">
        <f>_xlfn.IFS(Units_Sold&lt;0,"Check Return/Refund",Units_Sold=" ",Invalid,Units_Sold=0,"Available",Units_Sold&gt;0,"Sold")</f>
        <v>Sold</v>
      </c>
      <c r="K495">
        <v>6042.94</v>
      </c>
      <c r="M495" t="str">
        <f t="shared" si="66"/>
        <v>Invalid</v>
      </c>
      <c r="N495" t="str">
        <f>IF(PC_NikeSales[[#This Row],[Discount_Verification]]="Valid","Include","Exclude")</f>
        <v>Exclude</v>
      </c>
      <c r="O495">
        <v>0</v>
      </c>
      <c r="P495">
        <f t="shared" si="67"/>
        <v>18128.82</v>
      </c>
      <c r="Q495" t="str">
        <f t="shared" si="68"/>
        <v>Valid Revenue</v>
      </c>
      <c r="R495" t="str">
        <f>IF(PC_NikeSales[[#This Row],[Rev_Verify]]="Valid Revenue","Include","Exclude")</f>
        <v>Include</v>
      </c>
      <c r="S495" s="1">
        <v>45622</v>
      </c>
      <c r="T495" s="5">
        <f t="shared" si="69"/>
        <v>45622</v>
      </c>
      <c r="U495" s="1" t="str">
        <f t="shared" si="70"/>
        <v>Yes</v>
      </c>
      <c r="V495" t="s">
        <v>22</v>
      </c>
      <c r="W495" t="s">
        <v>43</v>
      </c>
      <c r="X495" t="str">
        <f t="shared" si="71"/>
        <v>Kolkata</v>
      </c>
      <c r="Y495">
        <v>1659.75</v>
      </c>
      <c r="Z495" t="str">
        <f>IF(PC_NikeSales[[#This Row],[Profit]]&lt;0,"Loss Making Sales",IF(PC_NikeSales[[#This Row],[Profit]]=0,"No Recorded Profit",IF($Y493&gt;$P493,"Invalid Profit", "Valid Profit")))</f>
        <v>Valid Profit</v>
      </c>
      <c r="AA495" t="str">
        <f>IF(PC_NikeSales[[#This Row],[Profit_Status]]="Valid Profit","Include","Exclude")</f>
        <v>Include</v>
      </c>
    </row>
    <row r="496" spans="1:27">
      <c r="A496">
        <v>2494</v>
      </c>
      <c r="B496" t="s">
        <v>13</v>
      </c>
      <c r="C496" t="s">
        <v>26</v>
      </c>
      <c r="D496" t="s">
        <v>52</v>
      </c>
      <c r="F496" t="str">
        <f t="shared" si="63"/>
        <v>Missing</v>
      </c>
      <c r="G496" t="str">
        <f t="shared" si="64"/>
        <v>Unknown</v>
      </c>
      <c r="H496" t="str">
        <f t="shared" si="65"/>
        <v>No</v>
      </c>
      <c r="I496">
        <v>2</v>
      </c>
      <c r="J496" t="str">
        <f>_xlfn.IFS(Units_Sold&lt;0,"Check Return/Refund",Units_Sold=" ",Invalid,Units_Sold=0,"Available",Units_Sold&gt;0,"Sold")</f>
        <v>Sold</v>
      </c>
      <c r="M496" t="str">
        <f t="shared" si="66"/>
        <v>Invalid</v>
      </c>
      <c r="N496" t="str">
        <f>IF(PC_NikeSales[[#This Row],[Discount_Verification]]="Valid","Include","Exclude")</f>
        <v>Exclude</v>
      </c>
      <c r="O496">
        <v>0</v>
      </c>
      <c r="P496" t="str">
        <f t="shared" si="67"/>
        <v>Insufficient Data</v>
      </c>
      <c r="Q496" t="str">
        <f t="shared" si="68"/>
        <v>Missing Information</v>
      </c>
      <c r="R496" t="str">
        <f>IF(PC_NikeSales[[#This Row],[Rev_Verify]]="Valid Revenue","Include","Exclude")</f>
        <v>Exclude</v>
      </c>
      <c r="S496" s="1">
        <v>45616</v>
      </c>
      <c r="T496" s="5">
        <f t="shared" si="69"/>
        <v>45616</v>
      </c>
      <c r="U496" s="1" t="str">
        <f t="shared" si="70"/>
        <v>Yes</v>
      </c>
      <c r="V496" t="s">
        <v>22</v>
      </c>
      <c r="W496" t="s">
        <v>25</v>
      </c>
      <c r="X496" t="str">
        <f t="shared" si="71"/>
        <v>Mumbai</v>
      </c>
      <c r="Y496">
        <v>1007.7</v>
      </c>
      <c r="Z496" t="str">
        <f>IF(PC_NikeSales[[#This Row],[Profit]]&lt;0,"Loss Making Sales",IF(PC_NikeSales[[#This Row],[Profit]]=0,"No Recorded Profit",IF($Y494&gt;$P494,"Invalid Profit", "Valid Profit")))</f>
        <v>Valid Profit</v>
      </c>
      <c r="AA496" t="str">
        <f>IF(PC_NikeSales[[#This Row],[Profit_Status]]="Valid Profit","Include","Exclude")</f>
        <v>Include</v>
      </c>
    </row>
    <row r="497" spans="1:27">
      <c r="A497">
        <v>2495</v>
      </c>
      <c r="B497" t="s">
        <v>13</v>
      </c>
      <c r="C497" t="s">
        <v>41</v>
      </c>
      <c r="D497" t="s">
        <v>54</v>
      </c>
      <c r="F497" t="str">
        <f t="shared" si="63"/>
        <v>Missing</v>
      </c>
      <c r="G497" t="str">
        <f t="shared" si="64"/>
        <v>Unknown</v>
      </c>
      <c r="H497" t="str">
        <f t="shared" si="65"/>
        <v>No</v>
      </c>
      <c r="I497">
        <v>3</v>
      </c>
      <c r="J497" t="str">
        <f>_xlfn.IFS(Units_Sold&lt;0,"Check Return/Refund",Units_Sold=" ",Invalid,Units_Sold=0,"Available",Units_Sold&gt;0,"Sold")</f>
        <v>Sold</v>
      </c>
      <c r="L497">
        <v>1.1100000000000001</v>
      </c>
      <c r="M497" t="str">
        <f t="shared" si="66"/>
        <v>Invalid</v>
      </c>
      <c r="N497" t="str">
        <f>IF(PC_NikeSales[[#This Row],[Discount_Verification]]="Valid","Include","Exclude")</f>
        <v>Exclude</v>
      </c>
      <c r="O497">
        <v>0</v>
      </c>
      <c r="P497" t="str">
        <f t="shared" si="67"/>
        <v>Insufficient Data</v>
      </c>
      <c r="Q497" t="str">
        <f t="shared" si="68"/>
        <v>Missing Information</v>
      </c>
      <c r="R497" t="str">
        <f>IF(PC_NikeSales[[#This Row],[Rev_Verify]]="Valid Revenue","Include","Exclude")</f>
        <v>Exclude</v>
      </c>
      <c r="S497" s="1">
        <v>45677</v>
      </c>
      <c r="T497" s="5">
        <f t="shared" si="69"/>
        <v>45677</v>
      </c>
      <c r="U497" s="1" t="str">
        <f t="shared" si="70"/>
        <v>Yes</v>
      </c>
      <c r="V497" t="s">
        <v>22</v>
      </c>
      <c r="W497" t="s">
        <v>36</v>
      </c>
      <c r="X497" t="str">
        <f t="shared" si="71"/>
        <v>Bangalore</v>
      </c>
      <c r="Y497">
        <v>36.159999999999997</v>
      </c>
      <c r="Z497" t="str">
        <f>IF(PC_NikeSales[[#This Row],[Profit]]&lt;0,"Loss Making Sales",IF(PC_NikeSales[[#This Row],[Profit]]=0,"No Recorded Profit",IF($Y495&gt;$P495,"Invalid Profit", "Valid Profit")))</f>
        <v>Valid Profit</v>
      </c>
      <c r="AA497" t="str">
        <f>IF(PC_NikeSales[[#This Row],[Profit_Status]]="Valid Profit","Include","Exclude")</f>
        <v>Include</v>
      </c>
    </row>
    <row r="498" spans="1:27">
      <c r="A498">
        <v>2496</v>
      </c>
      <c r="B498" t="s">
        <v>13</v>
      </c>
      <c r="C498" t="s">
        <v>30</v>
      </c>
      <c r="D498" t="s">
        <v>31</v>
      </c>
      <c r="E498" s="3" t="s">
        <v>16</v>
      </c>
      <c r="F498" t="str">
        <f t="shared" si="63"/>
        <v>Alphabet</v>
      </c>
      <c r="G498" t="str">
        <f t="shared" si="64"/>
        <v>M</v>
      </c>
      <c r="H498" t="str">
        <f t="shared" si="65"/>
        <v>Yes</v>
      </c>
      <c r="I498">
        <v>2</v>
      </c>
      <c r="J498" t="str">
        <f>_xlfn.IFS(Units_Sold&lt;0,"Check Return/Refund",Units_Sold=" ",Invalid,Units_Sold=0,"Available",Units_Sold&gt;0,"Sold")</f>
        <v>Sold</v>
      </c>
      <c r="K498">
        <v>4110.72</v>
      </c>
      <c r="L498">
        <v>0.32</v>
      </c>
      <c r="M498" t="str">
        <f t="shared" si="66"/>
        <v>Valid</v>
      </c>
      <c r="N498" t="str">
        <f>IF(PC_NikeSales[[#This Row],[Discount_Verification]]="Valid","Include","Exclude")</f>
        <v>Include</v>
      </c>
      <c r="O498">
        <v>5590.58</v>
      </c>
      <c r="P498">
        <f t="shared" si="67"/>
        <v>5590.5792000000001</v>
      </c>
      <c r="Q498" t="str">
        <f t="shared" si="68"/>
        <v>Valid Revenue</v>
      </c>
      <c r="R498" t="str">
        <f>IF(PC_NikeSales[[#This Row],[Rev_Verify]]="Valid Revenue","Include","Exclude")</f>
        <v>Include</v>
      </c>
      <c r="S498" s="1">
        <v>45650</v>
      </c>
      <c r="T498" s="5">
        <f t="shared" si="69"/>
        <v>45650</v>
      </c>
      <c r="U498" s="1" t="str">
        <f t="shared" si="70"/>
        <v>Yes</v>
      </c>
      <c r="V498" t="s">
        <v>22</v>
      </c>
      <c r="W498" t="s">
        <v>18</v>
      </c>
      <c r="X498" t="str">
        <f t="shared" si="71"/>
        <v>Bengaluru</v>
      </c>
      <c r="Y498">
        <v>3894.95</v>
      </c>
      <c r="Z498" t="str">
        <f>IF(PC_NikeSales[[#This Row],[Profit]]&lt;0,"Loss Making Sales",IF(PC_NikeSales[[#This Row],[Profit]]=0,"No Recorded Profit",IF($Y496&gt;$P496,"Invalid Profit", "Valid Profit")))</f>
        <v>Valid Profit</v>
      </c>
      <c r="AA498" t="str">
        <f>IF(PC_NikeSales[[#This Row],[Profit_Status]]="Valid Profit","Include","Exclude")</f>
        <v>Include</v>
      </c>
    </row>
    <row r="499" spans="1:27">
      <c r="A499">
        <v>2497</v>
      </c>
      <c r="B499" t="s">
        <v>13</v>
      </c>
      <c r="C499" t="s">
        <v>41</v>
      </c>
      <c r="D499" t="s">
        <v>42</v>
      </c>
      <c r="E499" s="3" t="s">
        <v>32</v>
      </c>
      <c r="F499" t="str">
        <f t="shared" si="63"/>
        <v>Alphabet</v>
      </c>
      <c r="G499" t="str">
        <f t="shared" si="64"/>
        <v>XL</v>
      </c>
      <c r="H499" t="str">
        <f t="shared" si="65"/>
        <v>Yes</v>
      </c>
      <c r="I499">
        <v>1</v>
      </c>
      <c r="J499" t="str">
        <f>_xlfn.IFS(Units_Sold&lt;0,"Check Return/Refund",Units_Sold=" ",Invalid,Units_Sold=0,"Available",Units_Sold&gt;0,"Sold")</f>
        <v>Sold</v>
      </c>
      <c r="M499" t="str">
        <f t="shared" si="66"/>
        <v>Invalid</v>
      </c>
      <c r="N499" t="str">
        <f>IF(PC_NikeSales[[#This Row],[Discount_Verification]]="Valid","Include","Exclude")</f>
        <v>Exclude</v>
      </c>
      <c r="O499">
        <v>0</v>
      </c>
      <c r="P499" t="str">
        <f t="shared" si="67"/>
        <v>Insufficient Data</v>
      </c>
      <c r="Q499" t="str">
        <f t="shared" si="68"/>
        <v>Missing Information</v>
      </c>
      <c r="R499" t="str">
        <f>IF(PC_NikeSales[[#This Row],[Rev_Verify]]="Valid Revenue","Include","Exclude")</f>
        <v>Exclude</v>
      </c>
      <c r="S499" s="1">
        <v>45259</v>
      </c>
      <c r="T499" s="5">
        <f t="shared" si="69"/>
        <v>45259</v>
      </c>
      <c r="U499" s="1" t="str">
        <f t="shared" si="70"/>
        <v>Yes</v>
      </c>
      <c r="V499" t="s">
        <v>17</v>
      </c>
      <c r="W499" t="s">
        <v>25</v>
      </c>
      <c r="X499" t="str">
        <f t="shared" si="71"/>
        <v>Mumbai</v>
      </c>
      <c r="Y499">
        <v>2592.98</v>
      </c>
      <c r="Z499" t="str">
        <f>IF(PC_NikeSales[[#This Row],[Profit]]&lt;0,"Loss Making Sales",IF(PC_NikeSales[[#This Row],[Profit]]=0,"No Recorded Profit",IF($Y497&gt;$P497,"Invalid Profit", "Valid Profit")))</f>
        <v>Valid Profit</v>
      </c>
      <c r="AA499" t="str">
        <f>IF(PC_NikeSales[[#This Row],[Profit_Status]]="Valid Profit","Include","Exclude")</f>
        <v>Include</v>
      </c>
    </row>
    <row r="500" spans="1:27">
      <c r="A500">
        <v>2498</v>
      </c>
      <c r="B500" t="s">
        <v>13</v>
      </c>
      <c r="C500" t="s">
        <v>14</v>
      </c>
      <c r="D500" t="s">
        <v>49</v>
      </c>
      <c r="F500" t="str">
        <f t="shared" si="63"/>
        <v>Missing</v>
      </c>
      <c r="G500" t="str">
        <f t="shared" si="64"/>
        <v>Unknown</v>
      </c>
      <c r="H500" t="str">
        <f t="shared" si="65"/>
        <v>No</v>
      </c>
      <c r="J500" t="str">
        <f>_xlfn.IFS(Units_Sold&lt;0,"Check Return/Refund",Units_Sold=" ",Invalid,Units_Sold=0,"Available",Units_Sold&gt;0,"Sold")</f>
        <v>Available</v>
      </c>
      <c r="M500" t="str">
        <f t="shared" si="66"/>
        <v>Invalid</v>
      </c>
      <c r="N500" t="str">
        <f>IF(PC_NikeSales[[#This Row],[Discount_Verification]]="Valid","Include","Exclude")</f>
        <v>Exclude</v>
      </c>
      <c r="O500">
        <v>0</v>
      </c>
      <c r="P500" t="str">
        <f t="shared" si="67"/>
        <v>Insufficient Data</v>
      </c>
      <c r="Q500" t="str">
        <f t="shared" si="68"/>
        <v>Missing Information</v>
      </c>
      <c r="R500" t="str">
        <f>IF(PC_NikeSales[[#This Row],[Rev_Verify]]="Valid Revenue","Include","Exclude")</f>
        <v>Exclude</v>
      </c>
      <c r="S500" s="1">
        <v>45809</v>
      </c>
      <c r="T500" s="5">
        <f t="shared" si="69"/>
        <v>45809</v>
      </c>
      <c r="U500" s="1" t="str">
        <f t="shared" si="70"/>
        <v>Yes</v>
      </c>
      <c r="V500" t="s">
        <v>22</v>
      </c>
      <c r="W500" t="s">
        <v>29</v>
      </c>
      <c r="X500" t="str">
        <f t="shared" si="71"/>
        <v>Pune</v>
      </c>
      <c r="Y500">
        <v>1574.98</v>
      </c>
      <c r="Z500" t="str">
        <f>IF(PC_NikeSales[[#This Row],[Profit]]&lt;0,"Loss Making Sales",IF(PC_NikeSales[[#This Row],[Profit]]=0,"No Recorded Profit",IF($Y498&gt;$P498,"Invalid Profit", "Valid Profit")))</f>
        <v>Valid Profit</v>
      </c>
      <c r="AA500" t="str">
        <f>IF(PC_NikeSales[[#This Row],[Profit_Status]]="Valid Profit","Include","Exclude")</f>
        <v>Include</v>
      </c>
    </row>
    <row r="501" spans="1:27">
      <c r="A501">
        <v>2499</v>
      </c>
      <c r="B501" t="s">
        <v>19</v>
      </c>
      <c r="C501" t="s">
        <v>20</v>
      </c>
      <c r="D501" t="s">
        <v>24</v>
      </c>
      <c r="E501" s="3" t="s">
        <v>28</v>
      </c>
      <c r="F501" t="str">
        <f t="shared" si="63"/>
        <v>Alphabet</v>
      </c>
      <c r="G501" t="str">
        <f t="shared" si="64"/>
        <v>L</v>
      </c>
      <c r="H501" t="str">
        <f t="shared" si="65"/>
        <v>Yes</v>
      </c>
      <c r="J501" t="str">
        <f>_xlfn.IFS(Units_Sold&lt;0,"Check Return/Refund",Units_Sold=" ",Invalid,Units_Sold=0,"Available",Units_Sold&gt;0,"Sold")</f>
        <v>Available</v>
      </c>
      <c r="K501">
        <v>8347.8700000000008</v>
      </c>
      <c r="M501" t="str">
        <f t="shared" si="66"/>
        <v>Invalid</v>
      </c>
      <c r="N501" t="str">
        <f>IF(PC_NikeSales[[#This Row],[Discount_Verification]]="Valid","Include","Exclude")</f>
        <v>Exclude</v>
      </c>
      <c r="O501">
        <v>0</v>
      </c>
      <c r="P501" t="str">
        <f t="shared" si="67"/>
        <v>Insufficient Data</v>
      </c>
      <c r="Q501" t="str">
        <f t="shared" si="68"/>
        <v>Missing Information</v>
      </c>
      <c r="R501" t="str">
        <f>IF(PC_NikeSales[[#This Row],[Rev_Verify]]="Valid Revenue","Include","Exclude")</f>
        <v>Exclude</v>
      </c>
      <c r="S501" s="1">
        <v>45450</v>
      </c>
      <c r="T501" s="5">
        <f t="shared" si="69"/>
        <v>45450</v>
      </c>
      <c r="U501" s="1" t="str">
        <f t="shared" si="70"/>
        <v>Yes</v>
      </c>
      <c r="V501" t="s">
        <v>22</v>
      </c>
      <c r="W501" t="s">
        <v>37</v>
      </c>
      <c r="X501" t="str">
        <f t="shared" si="71"/>
        <v>Hyderabad</v>
      </c>
      <c r="Y501">
        <v>1488.3</v>
      </c>
      <c r="Z501" t="str">
        <f>IF(PC_NikeSales[[#This Row],[Profit]]&lt;0,"Loss Making Sales",IF(PC_NikeSales[[#This Row],[Profit]]=0,"No Recorded Profit",IF($Y499&gt;$P499,"Invalid Profit", "Valid Profit")))</f>
        <v>Valid Profit</v>
      </c>
      <c r="AA501" t="str">
        <f>IF(PC_NikeSales[[#This Row],[Profit_Status]]="Valid Profit","Include","Exclude")</f>
        <v>Include</v>
      </c>
    </row>
    <row r="502" spans="1:27">
      <c r="A502">
        <v>2500</v>
      </c>
      <c r="B502" t="s">
        <v>13</v>
      </c>
      <c r="C502" t="s">
        <v>30</v>
      </c>
      <c r="D502" t="s">
        <v>51</v>
      </c>
      <c r="F502" t="str">
        <f t="shared" si="63"/>
        <v>Missing</v>
      </c>
      <c r="G502" t="str">
        <f t="shared" si="64"/>
        <v>Unknown</v>
      </c>
      <c r="H502" t="str">
        <f t="shared" si="65"/>
        <v>No</v>
      </c>
      <c r="J502" t="str">
        <f>_xlfn.IFS(Units_Sold&lt;0,"Check Return/Refund",Units_Sold=" ",Invalid,Units_Sold=0,"Available",Units_Sold&gt;0,"Sold")</f>
        <v>Available</v>
      </c>
      <c r="L502">
        <v>0.99</v>
      </c>
      <c r="M502" t="str">
        <f t="shared" si="66"/>
        <v>Valid</v>
      </c>
      <c r="N502" t="str">
        <f>IF(PC_NikeSales[[#This Row],[Discount_Verification]]="Valid","Include","Exclude")</f>
        <v>Include</v>
      </c>
      <c r="O502">
        <v>0</v>
      </c>
      <c r="P502" t="str">
        <f t="shared" si="67"/>
        <v>Insufficient Data</v>
      </c>
      <c r="Q502" t="str">
        <f t="shared" si="68"/>
        <v>Missing Information</v>
      </c>
      <c r="R502" t="str">
        <f>IF(PC_NikeSales[[#This Row],[Rev_Verify]]="Valid Revenue","Include","Exclude")</f>
        <v>Exclude</v>
      </c>
      <c r="S502" s="1">
        <v>45844</v>
      </c>
      <c r="T502" s="5">
        <f t="shared" si="69"/>
        <v>45844</v>
      </c>
      <c r="U502" s="1" t="str">
        <f t="shared" si="70"/>
        <v>Yes</v>
      </c>
      <c r="V502" t="s">
        <v>17</v>
      </c>
      <c r="W502" t="s">
        <v>18</v>
      </c>
      <c r="X502" t="str">
        <f t="shared" si="71"/>
        <v>Bengaluru</v>
      </c>
      <c r="Y502">
        <v>3100.16</v>
      </c>
      <c r="Z502" t="str">
        <f>IF(PC_NikeSales[[#This Row],[Profit]]&lt;0,"Loss Making Sales",IF(PC_NikeSales[[#This Row],[Profit]]=0,"No Recorded Profit",IF($Y500&gt;$P500,"Invalid Profit", "Valid Profit")))</f>
        <v>Valid Profit</v>
      </c>
      <c r="AA502" t="str">
        <f>IF(PC_NikeSales[[#This Row],[Profit_Status]]="Valid Profit","Include","Exclude")</f>
        <v>Include</v>
      </c>
    </row>
    <row r="503" spans="1:27">
      <c r="A503">
        <v>2501</v>
      </c>
      <c r="B503" t="s">
        <v>19</v>
      </c>
      <c r="C503" t="s">
        <v>26</v>
      </c>
      <c r="D503" t="s">
        <v>53</v>
      </c>
      <c r="E503" s="3" t="s">
        <v>28</v>
      </c>
      <c r="F503" t="str">
        <f t="shared" si="63"/>
        <v>Alphabet</v>
      </c>
      <c r="G503" t="str">
        <f t="shared" si="64"/>
        <v>L</v>
      </c>
      <c r="H503" t="str">
        <f t="shared" si="65"/>
        <v>Yes</v>
      </c>
      <c r="J503" t="str">
        <f>_xlfn.IFS(Units_Sold&lt;0,"Check Return/Refund",Units_Sold=" ",Invalid,Units_Sold=0,"Available",Units_Sold&gt;0,"Sold")</f>
        <v>Available</v>
      </c>
      <c r="K503">
        <v>6453.36</v>
      </c>
      <c r="M503" t="str">
        <f t="shared" si="66"/>
        <v>Invalid</v>
      </c>
      <c r="N503" t="str">
        <f>IF(PC_NikeSales[[#This Row],[Discount_Verification]]="Valid","Include","Exclude")</f>
        <v>Exclude</v>
      </c>
      <c r="O503">
        <v>0</v>
      </c>
      <c r="P503" t="str">
        <f t="shared" si="67"/>
        <v>Insufficient Data</v>
      </c>
      <c r="Q503" t="str">
        <f t="shared" si="68"/>
        <v>Missing Information</v>
      </c>
      <c r="R503" t="str">
        <f>IF(PC_NikeSales[[#This Row],[Rev_Verify]]="Valid Revenue","Include","Exclude")</f>
        <v>Exclude</v>
      </c>
      <c r="S503" s="1">
        <v>45812</v>
      </c>
      <c r="T503" s="5">
        <f t="shared" si="69"/>
        <v>45812</v>
      </c>
      <c r="U503" s="1" t="str">
        <f t="shared" si="70"/>
        <v>Yes</v>
      </c>
      <c r="V503" t="s">
        <v>22</v>
      </c>
      <c r="W503" t="s">
        <v>43</v>
      </c>
      <c r="X503" t="str">
        <f t="shared" si="71"/>
        <v>Kolkata</v>
      </c>
      <c r="Y503">
        <v>2321.06</v>
      </c>
      <c r="Z503" t="str">
        <f>IF(PC_NikeSales[[#This Row],[Profit]]&lt;0,"Loss Making Sales",IF(PC_NikeSales[[#This Row],[Profit]]=0,"No Recorded Profit",IF($Y501&gt;$P501,"Invalid Profit", "Valid Profit")))</f>
        <v>Valid Profit</v>
      </c>
      <c r="AA503" t="str">
        <f>IF(PC_NikeSales[[#This Row],[Profit_Status]]="Valid Profit","Include","Exclude")</f>
        <v>Include</v>
      </c>
    </row>
    <row r="504" spans="1:27">
      <c r="A504">
        <v>2502</v>
      </c>
      <c r="B504" t="s">
        <v>19</v>
      </c>
      <c r="C504" t="s">
        <v>41</v>
      </c>
      <c r="D504" t="s">
        <v>47</v>
      </c>
      <c r="E504" s="3" t="s">
        <v>16</v>
      </c>
      <c r="F504" t="str">
        <f t="shared" si="63"/>
        <v>Alphabet</v>
      </c>
      <c r="G504" t="str">
        <f t="shared" si="64"/>
        <v>M</v>
      </c>
      <c r="H504" t="str">
        <f t="shared" si="65"/>
        <v>Yes</v>
      </c>
      <c r="I504">
        <v>0</v>
      </c>
      <c r="J504" t="str">
        <f>_xlfn.IFS(Units_Sold&lt;0,"Check Return/Refund",Units_Sold=" ",Invalid,Units_Sold=0,"Available",Units_Sold&gt;0,"Sold")</f>
        <v>Available</v>
      </c>
      <c r="M504" t="str">
        <f t="shared" si="66"/>
        <v>Invalid</v>
      </c>
      <c r="N504" t="str">
        <f>IF(PC_NikeSales[[#This Row],[Discount_Verification]]="Valid","Include","Exclude")</f>
        <v>Exclude</v>
      </c>
      <c r="O504">
        <v>0</v>
      </c>
      <c r="P504" t="str">
        <f t="shared" si="67"/>
        <v>Insufficient Data</v>
      </c>
      <c r="Q504" t="str">
        <f t="shared" si="68"/>
        <v>Missing Information</v>
      </c>
      <c r="R504" t="str">
        <f>IF(PC_NikeSales[[#This Row],[Rev_Verify]]="Valid Revenue","Include","Exclude")</f>
        <v>Exclude</v>
      </c>
      <c r="S504" s="1">
        <v>45179</v>
      </c>
      <c r="T504" s="5">
        <f t="shared" si="69"/>
        <v>45179</v>
      </c>
      <c r="U504" s="1" t="str">
        <f t="shared" si="70"/>
        <v>Yes</v>
      </c>
      <c r="V504" t="s">
        <v>22</v>
      </c>
      <c r="W504" t="s">
        <v>25</v>
      </c>
      <c r="X504" t="str">
        <f t="shared" si="71"/>
        <v>Mumbai</v>
      </c>
      <c r="Y504">
        <v>2412.8200000000002</v>
      </c>
      <c r="Z504" t="str">
        <f>IF(PC_NikeSales[[#This Row],[Profit]]&lt;0,"Loss Making Sales",IF(PC_NikeSales[[#This Row],[Profit]]=0,"No Recorded Profit",IF($Y502&gt;$P502,"Invalid Profit", "Valid Profit")))</f>
        <v>Valid Profit</v>
      </c>
      <c r="AA504" t="str">
        <f>IF(PC_NikeSales[[#This Row],[Profit_Status]]="Valid Profit","Include","Exclude")</f>
        <v>Include</v>
      </c>
    </row>
    <row r="505" spans="1:27">
      <c r="A505">
        <v>2503</v>
      </c>
      <c r="B505" t="s">
        <v>19</v>
      </c>
      <c r="C505" t="s">
        <v>14</v>
      </c>
      <c r="D505" t="s">
        <v>49</v>
      </c>
      <c r="E505" s="3" t="s">
        <v>32</v>
      </c>
      <c r="F505" t="str">
        <f t="shared" si="63"/>
        <v>Alphabet</v>
      </c>
      <c r="G505" t="str">
        <f t="shared" si="64"/>
        <v>XL</v>
      </c>
      <c r="H505" t="str">
        <f t="shared" si="65"/>
        <v>Yes</v>
      </c>
      <c r="I505">
        <v>-1</v>
      </c>
      <c r="J505" t="str">
        <f>_xlfn.IFS(Units_Sold&lt;0,"Check Return/Refund",Units_Sold=" ",Invalid,Units_Sold=0,"Available",Units_Sold&gt;0,"Sold")</f>
        <v>Check Return/Refund</v>
      </c>
      <c r="M505" t="str">
        <f t="shared" si="66"/>
        <v>Invalid</v>
      </c>
      <c r="N505" t="str">
        <f>IF(PC_NikeSales[[#This Row],[Discount_Verification]]="Valid","Include","Exclude")</f>
        <v>Exclude</v>
      </c>
      <c r="O505">
        <v>0</v>
      </c>
      <c r="P505" t="str">
        <f t="shared" si="67"/>
        <v>Insufficient Data</v>
      </c>
      <c r="Q505" t="str">
        <f t="shared" si="68"/>
        <v>Missing Information</v>
      </c>
      <c r="R505" t="str">
        <f>IF(PC_NikeSales[[#This Row],[Rev_Verify]]="Valid Revenue","Include","Exclude")</f>
        <v>Exclude</v>
      </c>
      <c r="S505" s="1">
        <v>45677</v>
      </c>
      <c r="T505" s="5">
        <f t="shared" si="69"/>
        <v>45677</v>
      </c>
      <c r="U505" s="1" t="str">
        <f t="shared" si="70"/>
        <v>Yes</v>
      </c>
      <c r="V505" t="s">
        <v>17</v>
      </c>
      <c r="W505" t="s">
        <v>36</v>
      </c>
      <c r="X505" t="str">
        <f t="shared" si="71"/>
        <v>Bangalore</v>
      </c>
      <c r="Y505">
        <v>-173.16</v>
      </c>
      <c r="Z505" t="str">
        <f>IF(PC_NikeSales[[#This Row],[Profit]]&lt;0,"Loss Making Sales",IF(PC_NikeSales[[#This Row],[Profit]]=0,"No Recorded Profit",IF(PC_NikeSales[[#This Row],[Profit]]&gt;PC_NikeSales[Rev_Recalc],"Invalid Profit", "Valid Profit")))</f>
        <v>Loss Making Sales</v>
      </c>
      <c r="AA505" t="str">
        <f>IF(PC_NikeSales[[#This Row],[Profit_Status]]="Valid Profit","Include","Exclude")</f>
        <v>Exclude</v>
      </c>
    </row>
    <row r="506" spans="1:27">
      <c r="A506">
        <v>2504</v>
      </c>
      <c r="B506" t="s">
        <v>35</v>
      </c>
      <c r="C506" t="s">
        <v>41</v>
      </c>
      <c r="D506" t="s">
        <v>48</v>
      </c>
      <c r="F506" t="str">
        <f t="shared" si="63"/>
        <v>Missing</v>
      </c>
      <c r="G506" t="str">
        <f t="shared" si="64"/>
        <v>Unknown</v>
      </c>
      <c r="H506" t="str">
        <f t="shared" si="65"/>
        <v>No</v>
      </c>
      <c r="I506">
        <v>3</v>
      </c>
      <c r="J506" t="str">
        <f>_xlfn.IFS(Units_Sold&lt;0,"Check Return/Refund",Units_Sold=" ",Invalid,Units_Sold=0,"Available",Units_Sold&gt;0,"Sold")</f>
        <v>Sold</v>
      </c>
      <c r="M506" t="str">
        <f t="shared" si="66"/>
        <v>Invalid</v>
      </c>
      <c r="N506" t="str">
        <f>IF(PC_NikeSales[[#This Row],[Discount_Verification]]="Valid","Include","Exclude")</f>
        <v>Exclude</v>
      </c>
      <c r="O506">
        <v>0</v>
      </c>
      <c r="P506" t="str">
        <f t="shared" si="67"/>
        <v>Insufficient Data</v>
      </c>
      <c r="Q506" t="str">
        <f t="shared" si="68"/>
        <v>Missing Information</v>
      </c>
      <c r="R506" t="str">
        <f>IF(PC_NikeSales[[#This Row],[Rev_Verify]]="Valid Revenue","Include","Exclude")</f>
        <v>Exclude</v>
      </c>
      <c r="S506" s="1"/>
      <c r="T506" s="5" t="str">
        <f t="shared" si="69"/>
        <v>Missing Date</v>
      </c>
      <c r="U506" s="1" t="str">
        <f t="shared" si="70"/>
        <v>No</v>
      </c>
      <c r="V506" t="s">
        <v>17</v>
      </c>
      <c r="W506" t="s">
        <v>37</v>
      </c>
      <c r="X506" t="str">
        <f t="shared" si="71"/>
        <v>Hyderabad</v>
      </c>
      <c r="Y506">
        <v>-278.07</v>
      </c>
      <c r="Z506" t="str">
        <f>IF(PC_NikeSales[[#This Row],[Profit]]&lt;0,"Loss Making Sales",IF(PC_NikeSales[[#This Row],[Profit]]=0,"No Recorded Profit",IF(PC_NikeSales[[#This Row],[Profit]]&gt;PC_NikeSales[Rev_Recalc],"Invalid Profit", "Valid Profit")))</f>
        <v>Loss Making Sales</v>
      </c>
      <c r="AA506" t="str">
        <f>IF(PC_NikeSales[[#This Row],[Profit_Status]]="Valid Profit","Include","Exclude")</f>
        <v>Exclude</v>
      </c>
    </row>
    <row r="507" spans="1:27">
      <c r="A507">
        <v>2505</v>
      </c>
      <c r="B507" t="s">
        <v>19</v>
      </c>
      <c r="C507" t="s">
        <v>30</v>
      </c>
      <c r="D507" t="s">
        <v>46</v>
      </c>
      <c r="E507" s="3">
        <v>9</v>
      </c>
      <c r="F507" t="str">
        <f t="shared" si="63"/>
        <v>Number</v>
      </c>
      <c r="G507" t="str">
        <f t="shared" si="64"/>
        <v>9</v>
      </c>
      <c r="H507" t="str">
        <f t="shared" si="65"/>
        <v>Yes</v>
      </c>
      <c r="J507" t="str">
        <f>_xlfn.IFS(Units_Sold&lt;0,"Check Return/Refund",Units_Sold=" ",Invalid,Units_Sold=0,"Available",Units_Sold&gt;0,"Sold")</f>
        <v>Available</v>
      </c>
      <c r="L507">
        <v>1.1100000000000001</v>
      </c>
      <c r="M507" t="str">
        <f t="shared" si="66"/>
        <v>Invalid</v>
      </c>
      <c r="N507" t="str">
        <f>IF(PC_NikeSales[[#This Row],[Discount_Verification]]="Valid","Include","Exclude")</f>
        <v>Exclude</v>
      </c>
      <c r="O507">
        <v>0</v>
      </c>
      <c r="P507" t="str">
        <f t="shared" si="67"/>
        <v>Insufficient Data</v>
      </c>
      <c r="Q507" t="str">
        <f t="shared" si="68"/>
        <v>Missing Information</v>
      </c>
      <c r="R507" t="str">
        <f>IF(PC_NikeSales[[#This Row],[Rev_Verify]]="Valid Revenue","Include","Exclude")</f>
        <v>Exclude</v>
      </c>
      <c r="S507" s="1">
        <v>45841</v>
      </c>
      <c r="T507" s="5">
        <f t="shared" si="69"/>
        <v>45841</v>
      </c>
      <c r="U507" s="1" t="str">
        <f t="shared" si="70"/>
        <v>Yes</v>
      </c>
      <c r="V507" t="s">
        <v>17</v>
      </c>
      <c r="W507" t="s">
        <v>18</v>
      </c>
      <c r="X507" t="str">
        <f t="shared" si="71"/>
        <v>Bengaluru</v>
      </c>
      <c r="Y507">
        <v>3748.24</v>
      </c>
      <c r="Z507" t="str">
        <f>IF(PC_NikeSales[[#This Row],[Profit]]&lt;0,"Loss Making Sales",IF(PC_NikeSales[[#This Row],[Profit]]=0,"No Recorded Profit",IF($Y505&gt;$P505,"Invalid Profit", "Valid Profit")))</f>
        <v>Valid Profit</v>
      </c>
      <c r="AA507" t="str">
        <f>IF(PC_NikeSales[[#This Row],[Profit_Status]]="Valid Profit","Include","Exclude")</f>
        <v>Include</v>
      </c>
    </row>
    <row r="508" spans="1:27">
      <c r="A508">
        <v>2506</v>
      </c>
      <c r="B508" t="s">
        <v>35</v>
      </c>
      <c r="C508" t="s">
        <v>14</v>
      </c>
      <c r="D508" t="s">
        <v>15</v>
      </c>
      <c r="F508" t="str">
        <f t="shared" si="63"/>
        <v>Missing</v>
      </c>
      <c r="G508" t="str">
        <f t="shared" si="64"/>
        <v>Unknown</v>
      </c>
      <c r="H508" t="str">
        <f t="shared" si="65"/>
        <v>No</v>
      </c>
      <c r="J508" t="str">
        <f>_xlfn.IFS(Units_Sold&lt;0,"Check Return/Refund",Units_Sold=" ",Invalid,Units_Sold=0,"Available",Units_Sold&gt;0,"Sold")</f>
        <v>Available</v>
      </c>
      <c r="K508">
        <v>2225.73</v>
      </c>
      <c r="M508" t="str">
        <f t="shared" si="66"/>
        <v>Invalid</v>
      </c>
      <c r="N508" t="str">
        <f>IF(PC_NikeSales[[#This Row],[Discount_Verification]]="Valid","Include","Exclude")</f>
        <v>Exclude</v>
      </c>
      <c r="O508">
        <v>0</v>
      </c>
      <c r="P508" t="str">
        <f t="shared" si="67"/>
        <v>Insufficient Data</v>
      </c>
      <c r="Q508" t="str">
        <f t="shared" si="68"/>
        <v>Missing Information</v>
      </c>
      <c r="R508" t="str">
        <f>IF(PC_NikeSales[[#This Row],[Rev_Verify]]="Valid Revenue","Include","Exclude")</f>
        <v>Exclude</v>
      </c>
      <c r="S508" s="1">
        <v>45804</v>
      </c>
      <c r="T508" s="5">
        <f t="shared" si="69"/>
        <v>45804</v>
      </c>
      <c r="U508" s="1" t="str">
        <f t="shared" si="70"/>
        <v>Yes</v>
      </c>
      <c r="V508" t="s">
        <v>17</v>
      </c>
      <c r="W508" t="s">
        <v>33</v>
      </c>
      <c r="X508" t="str">
        <f t="shared" si="71"/>
        <v>Delhi</v>
      </c>
      <c r="Y508">
        <v>276.63</v>
      </c>
      <c r="Z508" t="str">
        <f>IF(PC_NikeSales[[#This Row],[Profit]]&lt;0,"Loss Making Sales",IF(PC_NikeSales[[#This Row],[Profit]]=0,"No Recorded Profit",IF($Y506&gt;$P506,"Invalid Profit", "Valid Profit")))</f>
        <v>Valid Profit</v>
      </c>
      <c r="AA508" t="str">
        <f>IF(PC_NikeSales[[#This Row],[Profit_Status]]="Valid Profit","Include","Exclude")</f>
        <v>Include</v>
      </c>
    </row>
    <row r="509" spans="1:27">
      <c r="A509">
        <v>2507</v>
      </c>
      <c r="B509" t="s">
        <v>35</v>
      </c>
      <c r="C509" t="s">
        <v>20</v>
      </c>
      <c r="D509" t="s">
        <v>50</v>
      </c>
      <c r="E509" s="3" t="s">
        <v>28</v>
      </c>
      <c r="F509" t="str">
        <f t="shared" si="63"/>
        <v>Alphabet</v>
      </c>
      <c r="G509" t="str">
        <f t="shared" si="64"/>
        <v>L</v>
      </c>
      <c r="H509" t="str">
        <f t="shared" si="65"/>
        <v>Yes</v>
      </c>
      <c r="I509">
        <v>2</v>
      </c>
      <c r="J509" t="str">
        <f>_xlfn.IFS(Units_Sold&lt;0,"Check Return/Refund",Units_Sold=" ",Invalid,Units_Sold=0,"Available",Units_Sold&gt;0,"Sold")</f>
        <v>Sold</v>
      </c>
      <c r="M509" t="str">
        <f t="shared" si="66"/>
        <v>Invalid</v>
      </c>
      <c r="N509" t="str">
        <f>IF(PC_NikeSales[[#This Row],[Discount_Verification]]="Valid","Include","Exclude")</f>
        <v>Exclude</v>
      </c>
      <c r="O509">
        <v>0</v>
      </c>
      <c r="P509" t="str">
        <f t="shared" si="67"/>
        <v>Insufficient Data</v>
      </c>
      <c r="Q509" t="str">
        <f t="shared" si="68"/>
        <v>Missing Information</v>
      </c>
      <c r="R509" t="str">
        <f>IF(PC_NikeSales[[#This Row],[Rev_Verify]]="Valid Revenue","Include","Exclude")</f>
        <v>Exclude</v>
      </c>
      <c r="S509" s="1">
        <v>45364</v>
      </c>
      <c r="T509" s="5">
        <f t="shared" si="69"/>
        <v>45364</v>
      </c>
      <c r="U509" s="1" t="str">
        <f t="shared" si="70"/>
        <v>Yes</v>
      </c>
      <c r="V509" t="s">
        <v>22</v>
      </c>
      <c r="W509" t="s">
        <v>37</v>
      </c>
      <c r="X509" t="str">
        <f t="shared" si="71"/>
        <v>Hyderabad</v>
      </c>
      <c r="Y509">
        <v>2116.5300000000002</v>
      </c>
      <c r="Z509" t="str">
        <f>IF(PC_NikeSales[[#This Row],[Profit]]&lt;0,"Loss Making Sales",IF(PC_NikeSales[[#This Row],[Profit]]=0,"No Recorded Profit",IF($Y507&gt;$P507,"Invalid Profit", "Valid Profit")))</f>
        <v>Valid Profit</v>
      </c>
      <c r="AA509" t="str">
        <f>IF(PC_NikeSales[[#This Row],[Profit_Status]]="Valid Profit","Include","Exclude")</f>
        <v>Include</v>
      </c>
    </row>
    <row r="510" spans="1:27">
      <c r="A510">
        <v>2508</v>
      </c>
      <c r="B510" t="s">
        <v>13</v>
      </c>
      <c r="C510" t="s">
        <v>20</v>
      </c>
      <c r="D510" t="s">
        <v>24</v>
      </c>
      <c r="E510" s="3" t="s">
        <v>32</v>
      </c>
      <c r="F510" t="str">
        <f t="shared" si="63"/>
        <v>Alphabet</v>
      </c>
      <c r="G510" t="str">
        <f t="shared" si="64"/>
        <v>XL</v>
      </c>
      <c r="H510" t="str">
        <f t="shared" si="65"/>
        <v>Yes</v>
      </c>
      <c r="I510">
        <v>1</v>
      </c>
      <c r="J510" t="str">
        <f>_xlfn.IFS(Units_Sold&lt;0,"Check Return/Refund",Units_Sold=" ",Invalid,Units_Sold=0,"Available",Units_Sold&gt;0,"Sold")</f>
        <v>Sold</v>
      </c>
      <c r="L510">
        <v>1.1599999999999999</v>
      </c>
      <c r="M510" t="str">
        <f t="shared" si="66"/>
        <v>Invalid</v>
      </c>
      <c r="N510" t="str">
        <f>IF(PC_NikeSales[[#This Row],[Discount_Verification]]="Valid","Include","Exclude")</f>
        <v>Exclude</v>
      </c>
      <c r="O510">
        <v>0</v>
      </c>
      <c r="P510" t="str">
        <f t="shared" si="67"/>
        <v>Insufficient Data</v>
      </c>
      <c r="Q510" t="str">
        <f t="shared" si="68"/>
        <v>Missing Information</v>
      </c>
      <c r="R510" t="str">
        <f>IF(PC_NikeSales[[#This Row],[Rev_Verify]]="Valid Revenue","Include","Exclude")</f>
        <v>Exclude</v>
      </c>
      <c r="S510" s="1"/>
      <c r="T510" s="5" t="str">
        <f t="shared" si="69"/>
        <v>Missing Date</v>
      </c>
      <c r="U510" s="1" t="str">
        <f t="shared" si="70"/>
        <v>No</v>
      </c>
      <c r="V510" t="s">
        <v>22</v>
      </c>
      <c r="W510" t="s">
        <v>43</v>
      </c>
      <c r="X510" t="str">
        <f t="shared" si="71"/>
        <v>Kolkata</v>
      </c>
      <c r="Y510">
        <v>1811.51</v>
      </c>
      <c r="Z510" t="str">
        <f>IF(PC_NikeSales[[#This Row],[Profit]]&lt;0,"Loss Making Sales",IF(PC_NikeSales[[#This Row],[Profit]]=0,"No Recorded Profit",IF($Y508&gt;$P508,"Invalid Profit", "Valid Profit")))</f>
        <v>Valid Profit</v>
      </c>
      <c r="AA510" t="str">
        <f>IF(PC_NikeSales[[#This Row],[Profit_Status]]="Valid Profit","Include","Exclude")</f>
        <v>Include</v>
      </c>
    </row>
    <row r="511" spans="1:27">
      <c r="A511">
        <v>2509</v>
      </c>
      <c r="B511" t="s">
        <v>35</v>
      </c>
      <c r="C511" t="s">
        <v>30</v>
      </c>
      <c r="D511" t="s">
        <v>31</v>
      </c>
      <c r="E511" s="3" t="s">
        <v>28</v>
      </c>
      <c r="F511" t="str">
        <f t="shared" si="63"/>
        <v>Alphabet</v>
      </c>
      <c r="G511" t="str">
        <f t="shared" si="64"/>
        <v>L</v>
      </c>
      <c r="H511" t="str">
        <f t="shared" si="65"/>
        <v>Yes</v>
      </c>
      <c r="J511" t="str">
        <f>_xlfn.IFS(Units_Sold&lt;0,"Check Return/Refund",Units_Sold=" ",Invalid,Units_Sold=0,"Available",Units_Sold&gt;0,"Sold")</f>
        <v>Available</v>
      </c>
      <c r="M511" t="str">
        <f t="shared" si="66"/>
        <v>Invalid</v>
      </c>
      <c r="N511" t="str">
        <f>IF(PC_NikeSales[[#This Row],[Discount_Verification]]="Valid","Include","Exclude")</f>
        <v>Exclude</v>
      </c>
      <c r="O511">
        <v>0</v>
      </c>
      <c r="P511" t="str">
        <f t="shared" si="67"/>
        <v>Insufficient Data</v>
      </c>
      <c r="Q511" t="str">
        <f t="shared" si="68"/>
        <v>Missing Information</v>
      </c>
      <c r="R511" t="str">
        <f>IF(PC_NikeSales[[#This Row],[Rev_Verify]]="Valid Revenue","Include","Exclude")</f>
        <v>Exclude</v>
      </c>
      <c r="S511" s="1">
        <v>45619</v>
      </c>
      <c r="T511" s="5">
        <f t="shared" si="69"/>
        <v>45619</v>
      </c>
      <c r="U511" s="1" t="str">
        <f t="shared" si="70"/>
        <v>Yes</v>
      </c>
      <c r="V511" t="s">
        <v>17</v>
      </c>
      <c r="W511" t="s">
        <v>18</v>
      </c>
      <c r="X511" t="str">
        <f t="shared" si="71"/>
        <v>Bengaluru</v>
      </c>
      <c r="Y511">
        <v>1086.0899999999999</v>
      </c>
      <c r="Z511" t="str">
        <f>IF(PC_NikeSales[[#This Row],[Profit]]&lt;0,"Loss Making Sales",IF(PC_NikeSales[[#This Row],[Profit]]=0,"No Recorded Profit",IF($Y509&gt;$P509,"Invalid Profit", "Valid Profit")))</f>
        <v>Valid Profit</v>
      </c>
      <c r="AA511" t="str">
        <f>IF(PC_NikeSales[[#This Row],[Profit_Status]]="Valid Profit","Include","Exclude")</f>
        <v>Include</v>
      </c>
    </row>
    <row r="512" spans="1:27">
      <c r="A512">
        <v>2510</v>
      </c>
      <c r="B512" t="s">
        <v>13</v>
      </c>
      <c r="C512" t="s">
        <v>30</v>
      </c>
      <c r="D512" t="s">
        <v>31</v>
      </c>
      <c r="F512" t="str">
        <f t="shared" si="63"/>
        <v>Missing</v>
      </c>
      <c r="G512" t="str">
        <f t="shared" si="64"/>
        <v>Unknown</v>
      </c>
      <c r="H512" t="str">
        <f t="shared" si="65"/>
        <v>No</v>
      </c>
      <c r="I512">
        <v>0</v>
      </c>
      <c r="J512" t="str">
        <f>_xlfn.IFS(Units_Sold&lt;0,"Check Return/Refund",Units_Sold=" ",Invalid,Units_Sold=0,"Available",Units_Sold&gt;0,"Sold")</f>
        <v>Available</v>
      </c>
      <c r="K512">
        <v>2165.14</v>
      </c>
      <c r="L512">
        <v>0.36</v>
      </c>
      <c r="M512" t="str">
        <f t="shared" si="66"/>
        <v>Valid</v>
      </c>
      <c r="N512" t="str">
        <f>IF(PC_NikeSales[[#This Row],[Discount_Verification]]="Valid","Include","Exclude")</f>
        <v>Include</v>
      </c>
      <c r="O512">
        <v>0</v>
      </c>
      <c r="P512">
        <f t="shared" si="67"/>
        <v>0</v>
      </c>
      <c r="Q512" t="str">
        <f t="shared" si="68"/>
        <v>No Recorded Revenue</v>
      </c>
      <c r="R512" t="str">
        <f>IF(PC_NikeSales[[#This Row],[Rev_Verify]]="Valid Revenue","Include","Exclude")</f>
        <v>Exclude</v>
      </c>
      <c r="S512" s="1"/>
      <c r="T512" s="5" t="str">
        <f t="shared" si="69"/>
        <v>Missing Date</v>
      </c>
      <c r="U512" s="1" t="str">
        <f t="shared" si="70"/>
        <v>No</v>
      </c>
      <c r="V512" t="s">
        <v>17</v>
      </c>
      <c r="W512" t="s">
        <v>25</v>
      </c>
      <c r="X512" t="str">
        <f t="shared" si="71"/>
        <v>Mumbai</v>
      </c>
      <c r="Y512">
        <v>3012.1</v>
      </c>
      <c r="Z512" t="str">
        <f>IF(PC_NikeSales[[#This Row],[Profit]]&lt;0,"Loss Making Sales",IF(PC_NikeSales[[#This Row],[Profit]]=0,"No Recorded Profit",IF(PC_NikeSales[[#This Row],[Profit]]&gt;PC_NikeSales[Rev_Recalc],"Invalid Profit", "Valid Profit")))</f>
        <v>Invalid Profit</v>
      </c>
      <c r="AA512" t="str">
        <f>IF(PC_NikeSales[[#This Row],[Profit_Status]]="Valid Profit","Include","Exclude")</f>
        <v>Exclude</v>
      </c>
    </row>
    <row r="513" spans="1:27">
      <c r="A513">
        <v>2511</v>
      </c>
      <c r="B513" t="s">
        <v>35</v>
      </c>
      <c r="C513" t="s">
        <v>30</v>
      </c>
      <c r="D513" t="s">
        <v>51</v>
      </c>
      <c r="F513" t="str">
        <f t="shared" si="63"/>
        <v>Missing</v>
      </c>
      <c r="G513" t="str">
        <f t="shared" si="64"/>
        <v>Unknown</v>
      </c>
      <c r="H513" t="str">
        <f t="shared" si="65"/>
        <v>No</v>
      </c>
      <c r="I513">
        <v>-1</v>
      </c>
      <c r="J513" t="str">
        <f>_xlfn.IFS(Units_Sold&lt;0,"Check Return/Refund",Units_Sold=" ",Invalid,Units_Sold=0,"Available",Units_Sold&gt;0,"Sold")</f>
        <v>Check Return/Refund</v>
      </c>
      <c r="K513">
        <v>6310.25</v>
      </c>
      <c r="L513">
        <v>0.1</v>
      </c>
      <c r="M513" t="str">
        <f t="shared" si="66"/>
        <v>Valid</v>
      </c>
      <c r="N513" t="str">
        <f>IF(PC_NikeSales[[#This Row],[Discount_Verification]]="Valid","Include","Exclude")</f>
        <v>Include</v>
      </c>
      <c r="O513">
        <v>-5679.23</v>
      </c>
      <c r="P513">
        <f t="shared" si="67"/>
        <v>-5679.2250000000004</v>
      </c>
      <c r="Q513" t="str">
        <f t="shared" si="68"/>
        <v>Negative Revenue</v>
      </c>
      <c r="R513" t="str">
        <f>IF(PC_NikeSales[[#This Row],[Rev_Verify]]="Valid Revenue","Include","Exclude")</f>
        <v>Exclude</v>
      </c>
      <c r="S513" s="1">
        <v>45701</v>
      </c>
      <c r="T513" s="5">
        <f t="shared" si="69"/>
        <v>45701</v>
      </c>
      <c r="U513" s="1" t="str">
        <f t="shared" si="70"/>
        <v>Yes</v>
      </c>
      <c r="V513" t="s">
        <v>17</v>
      </c>
      <c r="W513" t="s">
        <v>36</v>
      </c>
      <c r="X513" t="str">
        <f t="shared" si="71"/>
        <v>Bangalore</v>
      </c>
      <c r="Y513">
        <v>2399.42</v>
      </c>
      <c r="Z513" t="str">
        <f>IF(PC_NikeSales[[#This Row],[Profit]]&lt;0,"Loss Making Sales",IF(PC_NikeSales[[#This Row],[Profit]]=0,"No Recorded Profit",IF(PC_NikeSales[[#This Row],[Profit]]&gt;PC_NikeSales[Rev_Recalc],"Invalid Profit", "Valid Profit")))</f>
        <v>Invalid Profit</v>
      </c>
      <c r="AA513" t="str">
        <f>IF(PC_NikeSales[[#This Row],[Profit_Status]]="Valid Profit","Include","Exclude")</f>
        <v>Exclude</v>
      </c>
    </row>
    <row r="514" spans="1:27">
      <c r="A514">
        <v>2512</v>
      </c>
      <c r="B514" t="s">
        <v>35</v>
      </c>
      <c r="C514" t="s">
        <v>14</v>
      </c>
      <c r="D514" t="s">
        <v>44</v>
      </c>
      <c r="E514" s="3" t="s">
        <v>16</v>
      </c>
      <c r="F514" t="str">
        <f t="shared" ref="F514:F577" si="72">_xlfn.IFS(ISBLANK(Size),"Missing",ISNUMBER(Size),"Number",ISTEXT(Size),"Alphabet")</f>
        <v>Alphabet</v>
      </c>
      <c r="G514" t="str">
        <f t="shared" ref="G514:G577" si="73">IF(Size_Type ="Missing","Unknown",TRIM(Size))</f>
        <v>M</v>
      </c>
      <c r="H514" t="str">
        <f t="shared" ref="H514:H577" si="74">IF(Size_Verification="Unknown","No","Yes")</f>
        <v>Yes</v>
      </c>
      <c r="J514" t="str">
        <f>_xlfn.IFS(Units_Sold&lt;0,"Check Return/Refund",Units_Sold=" ",Invalid,Units_Sold=0,"Available",Units_Sold&gt;0,"Sold")</f>
        <v>Available</v>
      </c>
      <c r="K514">
        <v>6110.96</v>
      </c>
      <c r="M514" t="str">
        <f t="shared" ref="M514:M577" si="75">IF(OR(Discount_Applied="",Discount_Applied&gt;1,Discount_Applied&lt;0),"Invalid","Valid")</f>
        <v>Invalid</v>
      </c>
      <c r="N514" t="str">
        <f>IF(PC_NikeSales[[#This Row],[Discount_Verification]]="Valid","Include","Exclude")</f>
        <v>Exclude</v>
      </c>
      <c r="O514">
        <v>0</v>
      </c>
      <c r="P514" t="str">
        <f t="shared" ref="P514:P577" si="76">IF(AND(Units_Sold&lt;&gt;"",MRP&lt;&gt;"",Discount_Applied&lt;1),Units_Sold*MRP*(1-Discount_Applied),"Insufficient Data")</f>
        <v>Insufficient Data</v>
      </c>
      <c r="Q514" t="str">
        <f t="shared" ref="Q514:Q577" si="77">_xlfn.IFS(Rev_Recalc="Insufficient Data","Missing Information",Rev_Recalc&lt;0,"Negative Revenue",Rev_Recalc=0,"No Recorded Revenue",Rev_Recalc&gt;0,"Valid Revenue")</f>
        <v>Missing Information</v>
      </c>
      <c r="R514" t="str">
        <f>IF(PC_NikeSales[[#This Row],[Rev_Verify]]="Valid Revenue","Include","Exclude")</f>
        <v>Exclude</v>
      </c>
      <c r="S514" s="1"/>
      <c r="T514" s="5" t="str">
        <f t="shared" ref="T514:T577" si="78">IF(ISBLANK(Order_Date),"Missing Date",Order_Date)</f>
        <v>Missing Date</v>
      </c>
      <c r="U514" s="1" t="str">
        <f t="shared" ref="U514:U577" si="79">IF(ISBLANK(Order_Date),"No","Yes")</f>
        <v>No</v>
      </c>
      <c r="V514" t="s">
        <v>17</v>
      </c>
      <c r="W514" t="s">
        <v>43</v>
      </c>
      <c r="X514" t="str">
        <f t="shared" ref="X514:X577" si="80">PROPER(Region)</f>
        <v>Kolkata</v>
      </c>
      <c r="Y514">
        <v>3074.69</v>
      </c>
      <c r="Z514" t="str">
        <f>IF(PC_NikeSales[[#This Row],[Profit]]&lt;0,"Loss Making Sales",IF(PC_NikeSales[[#This Row],[Profit]]=0,"No Recorded Profit",IF($Y512&gt;$P512,"Invalid Profit", "Valid Profit")))</f>
        <v>Invalid Profit</v>
      </c>
      <c r="AA514" t="str">
        <f>IF(PC_NikeSales[[#This Row],[Profit_Status]]="Valid Profit","Include","Exclude")</f>
        <v>Exclude</v>
      </c>
    </row>
    <row r="515" spans="1:27">
      <c r="A515">
        <v>2513</v>
      </c>
      <c r="B515" t="s">
        <v>19</v>
      </c>
      <c r="C515" t="s">
        <v>41</v>
      </c>
      <c r="D515" t="s">
        <v>48</v>
      </c>
      <c r="E515" s="3" t="s">
        <v>32</v>
      </c>
      <c r="F515" t="str">
        <f t="shared" si="72"/>
        <v>Alphabet</v>
      </c>
      <c r="G515" t="str">
        <f t="shared" si="73"/>
        <v>XL</v>
      </c>
      <c r="H515" t="str">
        <f t="shared" si="74"/>
        <v>Yes</v>
      </c>
      <c r="I515">
        <v>4</v>
      </c>
      <c r="J515" t="str">
        <f>_xlfn.IFS(Units_Sold&lt;0,"Check Return/Refund",Units_Sold=" ",Invalid,Units_Sold=0,"Available",Units_Sold&gt;0,"Sold")</f>
        <v>Sold</v>
      </c>
      <c r="K515">
        <v>9848.7999999999993</v>
      </c>
      <c r="M515" t="str">
        <f t="shared" si="75"/>
        <v>Invalid</v>
      </c>
      <c r="N515" t="str">
        <f>IF(PC_NikeSales[[#This Row],[Discount_Verification]]="Valid","Include","Exclude")</f>
        <v>Exclude</v>
      </c>
      <c r="O515">
        <v>0</v>
      </c>
      <c r="P515">
        <f t="shared" si="76"/>
        <v>39395.199999999997</v>
      </c>
      <c r="Q515" t="str">
        <f t="shared" si="77"/>
        <v>Valid Revenue</v>
      </c>
      <c r="R515" t="str">
        <f>IF(PC_NikeSales[[#This Row],[Rev_Verify]]="Valid Revenue","Include","Exclude")</f>
        <v>Include</v>
      </c>
      <c r="S515" s="1">
        <v>45576</v>
      </c>
      <c r="T515" s="5">
        <f t="shared" si="78"/>
        <v>45576</v>
      </c>
      <c r="U515" s="1" t="str">
        <f t="shared" si="79"/>
        <v>Yes</v>
      </c>
      <c r="V515" t="s">
        <v>17</v>
      </c>
      <c r="W515" t="s">
        <v>29</v>
      </c>
      <c r="X515" t="str">
        <f t="shared" si="80"/>
        <v>Pune</v>
      </c>
      <c r="Y515">
        <v>2764.66</v>
      </c>
      <c r="Z515" t="str">
        <f>IF(PC_NikeSales[[#This Row],[Profit]]&lt;0,"Loss Making Sales",IF(PC_NikeSales[[#This Row],[Profit]]=0,"No Recorded Profit",IF($Y513&gt;$P513,"Invalid Profit", "Valid Profit")))</f>
        <v>Invalid Profit</v>
      </c>
      <c r="AA515" t="str">
        <f>IF(PC_NikeSales[[#This Row],[Profit_Status]]="Valid Profit","Include","Exclude")</f>
        <v>Exclude</v>
      </c>
    </row>
    <row r="516" spans="1:27">
      <c r="A516">
        <v>2514</v>
      </c>
      <c r="B516" t="s">
        <v>13</v>
      </c>
      <c r="C516" t="s">
        <v>41</v>
      </c>
      <c r="D516" t="s">
        <v>42</v>
      </c>
      <c r="E516" s="3" t="s">
        <v>16</v>
      </c>
      <c r="F516" t="str">
        <f t="shared" si="72"/>
        <v>Alphabet</v>
      </c>
      <c r="G516" t="str">
        <f t="shared" si="73"/>
        <v>M</v>
      </c>
      <c r="H516" t="str">
        <f t="shared" si="74"/>
        <v>Yes</v>
      </c>
      <c r="I516">
        <v>1</v>
      </c>
      <c r="J516" t="str">
        <f>_xlfn.IFS(Units_Sold&lt;0,"Check Return/Refund",Units_Sold=" ",Invalid,Units_Sold=0,"Available",Units_Sold&gt;0,"Sold")</f>
        <v>Sold</v>
      </c>
      <c r="M516" t="str">
        <f t="shared" si="75"/>
        <v>Invalid</v>
      </c>
      <c r="N516" t="str">
        <f>IF(PC_NikeSales[[#This Row],[Discount_Verification]]="Valid","Include","Exclude")</f>
        <v>Exclude</v>
      </c>
      <c r="O516">
        <v>0</v>
      </c>
      <c r="P516" t="str">
        <f t="shared" si="76"/>
        <v>Insufficient Data</v>
      </c>
      <c r="Q516" t="str">
        <f t="shared" si="77"/>
        <v>Missing Information</v>
      </c>
      <c r="R516" t="str">
        <f>IF(PC_NikeSales[[#This Row],[Rev_Verify]]="Valid Revenue","Include","Exclude")</f>
        <v>Exclude</v>
      </c>
      <c r="S516" s="1">
        <v>45803</v>
      </c>
      <c r="T516" s="5">
        <f t="shared" si="78"/>
        <v>45803</v>
      </c>
      <c r="U516" s="1" t="str">
        <f t="shared" si="79"/>
        <v>Yes</v>
      </c>
      <c r="V516" t="s">
        <v>17</v>
      </c>
      <c r="W516" t="s">
        <v>18</v>
      </c>
      <c r="X516" t="str">
        <f t="shared" si="80"/>
        <v>Bengaluru</v>
      </c>
      <c r="Y516">
        <v>1790.41</v>
      </c>
      <c r="Z516" t="str">
        <f>IF(PC_NikeSales[[#This Row],[Profit]]&lt;0,"Loss Making Sales",IF(PC_NikeSales[[#This Row],[Profit]]=0,"No Recorded Profit",IF($Y514&gt;$P514,"Invalid Profit", "Valid Profit")))</f>
        <v>Valid Profit</v>
      </c>
      <c r="AA516" t="str">
        <f>IF(PC_NikeSales[[#This Row],[Profit_Status]]="Valid Profit","Include","Exclude")</f>
        <v>Include</v>
      </c>
    </row>
    <row r="517" spans="1:27">
      <c r="A517">
        <v>2515</v>
      </c>
      <c r="B517" t="s">
        <v>19</v>
      </c>
      <c r="C517" t="s">
        <v>14</v>
      </c>
      <c r="D517" t="s">
        <v>15</v>
      </c>
      <c r="F517" t="str">
        <f t="shared" si="72"/>
        <v>Missing</v>
      </c>
      <c r="G517" t="str">
        <f t="shared" si="73"/>
        <v>Unknown</v>
      </c>
      <c r="H517" t="str">
        <f t="shared" si="74"/>
        <v>No</v>
      </c>
      <c r="I517">
        <v>1</v>
      </c>
      <c r="J517" t="str">
        <f>_xlfn.IFS(Units_Sold&lt;0,"Check Return/Refund",Units_Sold=" ",Invalid,Units_Sold=0,"Available",Units_Sold&gt;0,"Sold")</f>
        <v>Sold</v>
      </c>
      <c r="K517">
        <v>7532.24</v>
      </c>
      <c r="M517" t="str">
        <f t="shared" si="75"/>
        <v>Invalid</v>
      </c>
      <c r="N517" t="str">
        <f>IF(PC_NikeSales[[#This Row],[Discount_Verification]]="Valid","Include","Exclude")</f>
        <v>Exclude</v>
      </c>
      <c r="O517">
        <v>0</v>
      </c>
      <c r="P517">
        <f t="shared" si="76"/>
        <v>7532.24</v>
      </c>
      <c r="Q517" t="str">
        <f t="shared" si="77"/>
        <v>Valid Revenue</v>
      </c>
      <c r="R517" t="str">
        <f>IF(PC_NikeSales[[#This Row],[Rev_Verify]]="Valid Revenue","Include","Exclude")</f>
        <v>Include</v>
      </c>
      <c r="S517" s="1"/>
      <c r="T517" s="5" t="str">
        <f t="shared" si="78"/>
        <v>Missing Date</v>
      </c>
      <c r="U517" s="1" t="str">
        <f t="shared" si="79"/>
        <v>No</v>
      </c>
      <c r="V517" t="s">
        <v>22</v>
      </c>
      <c r="W517" t="s">
        <v>29</v>
      </c>
      <c r="X517" t="str">
        <f t="shared" si="80"/>
        <v>Pune</v>
      </c>
      <c r="Y517">
        <v>1060.53</v>
      </c>
      <c r="Z517" t="str">
        <f>IF(PC_NikeSales[[#This Row],[Profit]]&lt;0,"Loss Making Sales",IF(PC_NikeSales[[#This Row],[Profit]]=0,"No Recorded Profit",IF($Y515&gt;$P515,"Invalid Profit", "Valid Profit")))</f>
        <v>Valid Profit</v>
      </c>
      <c r="AA517" t="str">
        <f>IF(PC_NikeSales[[#This Row],[Profit_Status]]="Valid Profit","Include","Exclude")</f>
        <v>Include</v>
      </c>
    </row>
    <row r="518" spans="1:27">
      <c r="A518">
        <v>2516</v>
      </c>
      <c r="B518" t="s">
        <v>13</v>
      </c>
      <c r="C518" t="s">
        <v>30</v>
      </c>
      <c r="D518" t="s">
        <v>31</v>
      </c>
      <c r="F518" t="str">
        <f t="shared" si="72"/>
        <v>Missing</v>
      </c>
      <c r="G518" t="str">
        <f t="shared" si="73"/>
        <v>Unknown</v>
      </c>
      <c r="H518" t="str">
        <f t="shared" si="74"/>
        <v>No</v>
      </c>
      <c r="J518" t="str">
        <f>_xlfn.IFS(Units_Sold&lt;0,"Check Return/Refund",Units_Sold=" ",Invalid,Units_Sold=0,"Available",Units_Sold&gt;0,"Sold")</f>
        <v>Available</v>
      </c>
      <c r="M518" t="str">
        <f t="shared" si="75"/>
        <v>Invalid</v>
      </c>
      <c r="N518" t="str">
        <f>IF(PC_NikeSales[[#This Row],[Discount_Verification]]="Valid","Include","Exclude")</f>
        <v>Exclude</v>
      </c>
      <c r="O518">
        <v>0</v>
      </c>
      <c r="P518" t="str">
        <f t="shared" si="76"/>
        <v>Insufficient Data</v>
      </c>
      <c r="Q518" t="str">
        <f t="shared" si="77"/>
        <v>Missing Information</v>
      </c>
      <c r="R518" t="str">
        <f>IF(PC_NikeSales[[#This Row],[Rev_Verify]]="Valid Revenue","Include","Exclude")</f>
        <v>Exclude</v>
      </c>
      <c r="S518" s="1">
        <v>45312</v>
      </c>
      <c r="T518" s="5">
        <f t="shared" si="78"/>
        <v>45312</v>
      </c>
      <c r="U518" s="1" t="str">
        <f t="shared" si="79"/>
        <v>Yes</v>
      </c>
      <c r="V518" t="s">
        <v>17</v>
      </c>
      <c r="W518" t="s">
        <v>29</v>
      </c>
      <c r="X518" t="str">
        <f t="shared" si="80"/>
        <v>Pune</v>
      </c>
      <c r="Y518">
        <v>157.65</v>
      </c>
      <c r="Z518" t="str">
        <f>IF(PC_NikeSales[[#This Row],[Profit]]&lt;0,"Loss Making Sales",IF(PC_NikeSales[[#This Row],[Profit]]=0,"No Recorded Profit",IF($Y516&gt;$P516,"Invalid Profit", "Valid Profit")))</f>
        <v>Valid Profit</v>
      </c>
      <c r="AA518" t="str">
        <f>IF(PC_NikeSales[[#This Row],[Profit_Status]]="Valid Profit","Include","Exclude")</f>
        <v>Include</v>
      </c>
    </row>
    <row r="519" spans="1:27">
      <c r="A519">
        <v>2517</v>
      </c>
      <c r="B519" t="s">
        <v>35</v>
      </c>
      <c r="C519" t="s">
        <v>26</v>
      </c>
      <c r="D519" t="s">
        <v>53</v>
      </c>
      <c r="E519" s="3">
        <v>7</v>
      </c>
      <c r="F519" t="str">
        <f t="shared" si="72"/>
        <v>Number</v>
      </c>
      <c r="G519" t="str">
        <f t="shared" si="73"/>
        <v>7</v>
      </c>
      <c r="H519" t="str">
        <f t="shared" si="74"/>
        <v>Yes</v>
      </c>
      <c r="I519">
        <v>1</v>
      </c>
      <c r="J519" t="str">
        <f>_xlfn.IFS(Units_Sold&lt;0,"Check Return/Refund",Units_Sold=" ",Invalid,Units_Sold=0,"Available",Units_Sold&gt;0,"Sold")</f>
        <v>Sold</v>
      </c>
      <c r="K519">
        <v>3059.89</v>
      </c>
      <c r="M519" t="str">
        <f t="shared" si="75"/>
        <v>Invalid</v>
      </c>
      <c r="N519" t="str">
        <f>IF(PC_NikeSales[[#This Row],[Discount_Verification]]="Valid","Include","Exclude")</f>
        <v>Exclude</v>
      </c>
      <c r="O519">
        <v>0</v>
      </c>
      <c r="P519">
        <f t="shared" si="76"/>
        <v>3059.89</v>
      </c>
      <c r="Q519" t="str">
        <f t="shared" si="77"/>
        <v>Valid Revenue</v>
      </c>
      <c r="R519" t="str">
        <f>IF(PC_NikeSales[[#This Row],[Rev_Verify]]="Valid Revenue","Include","Exclude")</f>
        <v>Include</v>
      </c>
      <c r="S519" s="1"/>
      <c r="T519" s="5" t="str">
        <f t="shared" si="78"/>
        <v>Missing Date</v>
      </c>
      <c r="U519" s="1" t="str">
        <f t="shared" si="79"/>
        <v>No</v>
      </c>
      <c r="V519" t="s">
        <v>17</v>
      </c>
      <c r="W519" t="s">
        <v>37</v>
      </c>
      <c r="X519" t="str">
        <f t="shared" si="80"/>
        <v>Hyderabad</v>
      </c>
      <c r="Y519">
        <v>1968.82</v>
      </c>
      <c r="Z519" t="str">
        <f>IF(PC_NikeSales[[#This Row],[Profit]]&lt;0,"Loss Making Sales",IF(PC_NikeSales[[#This Row],[Profit]]=0,"No Recorded Profit",IF($Y517&gt;$P517,"Invalid Profit", "Valid Profit")))</f>
        <v>Valid Profit</v>
      </c>
      <c r="AA519" t="str">
        <f>IF(PC_NikeSales[[#This Row],[Profit_Status]]="Valid Profit","Include","Exclude")</f>
        <v>Include</v>
      </c>
    </row>
    <row r="520" spans="1:27">
      <c r="A520">
        <v>2518</v>
      </c>
      <c r="B520" t="s">
        <v>19</v>
      </c>
      <c r="C520" t="s">
        <v>41</v>
      </c>
      <c r="D520" t="s">
        <v>42</v>
      </c>
      <c r="E520" s="3" t="s">
        <v>28</v>
      </c>
      <c r="F520" t="str">
        <f t="shared" si="72"/>
        <v>Alphabet</v>
      </c>
      <c r="G520" t="str">
        <f t="shared" si="73"/>
        <v>L</v>
      </c>
      <c r="H520" t="str">
        <f t="shared" si="74"/>
        <v>Yes</v>
      </c>
      <c r="J520" t="str">
        <f>_xlfn.IFS(Units_Sold&lt;0,"Check Return/Refund",Units_Sold=" ",Invalid,Units_Sold=0,"Available",Units_Sold&gt;0,"Sold")</f>
        <v>Available</v>
      </c>
      <c r="L520">
        <v>1.03</v>
      </c>
      <c r="M520" t="str">
        <f t="shared" si="75"/>
        <v>Invalid</v>
      </c>
      <c r="N520" t="str">
        <f>IF(PC_NikeSales[[#This Row],[Discount_Verification]]="Valid","Include","Exclude")</f>
        <v>Exclude</v>
      </c>
      <c r="O520">
        <v>0</v>
      </c>
      <c r="P520" t="str">
        <f t="shared" si="76"/>
        <v>Insufficient Data</v>
      </c>
      <c r="Q520" t="str">
        <f t="shared" si="77"/>
        <v>Missing Information</v>
      </c>
      <c r="R520" t="str">
        <f>IF(PC_NikeSales[[#This Row],[Rev_Verify]]="Valid Revenue","Include","Exclude")</f>
        <v>Exclude</v>
      </c>
      <c r="S520" s="1">
        <v>45476</v>
      </c>
      <c r="T520" s="5">
        <f t="shared" si="78"/>
        <v>45476</v>
      </c>
      <c r="U520" s="1" t="str">
        <f t="shared" si="79"/>
        <v>Yes</v>
      </c>
      <c r="V520" t="s">
        <v>22</v>
      </c>
      <c r="W520" t="s">
        <v>33</v>
      </c>
      <c r="X520" t="str">
        <f t="shared" si="80"/>
        <v>Delhi</v>
      </c>
      <c r="Y520">
        <v>-703.61</v>
      </c>
      <c r="Z520" t="str">
        <f>IF(PC_NikeSales[[#This Row],[Profit]]&lt;0,"Loss Making Sales",IF(PC_NikeSales[[#This Row],[Profit]]=0,"No Recorded Profit",IF(PC_NikeSales[[#This Row],[Profit]]&gt;PC_NikeSales[Rev_Recalc],"Invalid Profit", "Valid Profit")))</f>
        <v>Loss Making Sales</v>
      </c>
      <c r="AA520" t="str">
        <f>IF(PC_NikeSales[[#This Row],[Profit_Status]]="Valid Profit","Include","Exclude")</f>
        <v>Exclude</v>
      </c>
    </row>
    <row r="521" spans="1:27">
      <c r="A521">
        <v>2519</v>
      </c>
      <c r="B521" t="s">
        <v>19</v>
      </c>
      <c r="C521" t="s">
        <v>30</v>
      </c>
      <c r="D521" t="s">
        <v>31</v>
      </c>
      <c r="E521" s="3" t="s">
        <v>28</v>
      </c>
      <c r="F521" t="str">
        <f t="shared" si="72"/>
        <v>Alphabet</v>
      </c>
      <c r="G521" t="str">
        <f t="shared" si="73"/>
        <v>L</v>
      </c>
      <c r="H521" t="str">
        <f t="shared" si="74"/>
        <v>Yes</v>
      </c>
      <c r="J521" t="str">
        <f>_xlfn.IFS(Units_Sold&lt;0,"Check Return/Refund",Units_Sold=" ",Invalid,Units_Sold=0,"Available",Units_Sold&gt;0,"Sold")</f>
        <v>Available</v>
      </c>
      <c r="K521">
        <v>9701.7199999999993</v>
      </c>
      <c r="M521" t="str">
        <f t="shared" si="75"/>
        <v>Invalid</v>
      </c>
      <c r="N521" t="str">
        <f>IF(PC_NikeSales[[#This Row],[Discount_Verification]]="Valid","Include","Exclude")</f>
        <v>Exclude</v>
      </c>
      <c r="O521">
        <v>0</v>
      </c>
      <c r="P521" t="str">
        <f t="shared" si="76"/>
        <v>Insufficient Data</v>
      </c>
      <c r="Q521" t="str">
        <f t="shared" si="77"/>
        <v>Missing Information</v>
      </c>
      <c r="R521" t="str">
        <f>IF(PC_NikeSales[[#This Row],[Rev_Verify]]="Valid Revenue","Include","Exclude")</f>
        <v>Exclude</v>
      </c>
      <c r="S521" s="1">
        <v>45606</v>
      </c>
      <c r="T521" s="5">
        <f t="shared" si="78"/>
        <v>45606</v>
      </c>
      <c r="U521" s="1" t="str">
        <f t="shared" si="79"/>
        <v>Yes</v>
      </c>
      <c r="V521" t="s">
        <v>17</v>
      </c>
      <c r="W521" t="s">
        <v>37</v>
      </c>
      <c r="X521" t="str">
        <f t="shared" si="80"/>
        <v>Hyderabad</v>
      </c>
      <c r="Y521">
        <v>-835.82</v>
      </c>
      <c r="Z521" t="str">
        <f>IF(PC_NikeSales[[#This Row],[Profit]]&lt;0,"Loss Making Sales",IF(PC_NikeSales[[#This Row],[Profit]]=0,"No Recorded Profit",IF(PC_NikeSales[[#This Row],[Profit]]&gt;PC_NikeSales[Rev_Recalc],"Invalid Profit", "Valid Profit")))</f>
        <v>Loss Making Sales</v>
      </c>
      <c r="AA521" t="str">
        <f>IF(PC_NikeSales[[#This Row],[Profit_Status]]="Valid Profit","Include","Exclude")</f>
        <v>Exclude</v>
      </c>
    </row>
    <row r="522" spans="1:27">
      <c r="A522">
        <v>2520</v>
      </c>
      <c r="B522" t="s">
        <v>13</v>
      </c>
      <c r="C522" t="s">
        <v>20</v>
      </c>
      <c r="D522" t="s">
        <v>38</v>
      </c>
      <c r="F522" t="str">
        <f t="shared" si="72"/>
        <v>Missing</v>
      </c>
      <c r="G522" t="str">
        <f t="shared" si="73"/>
        <v>Unknown</v>
      </c>
      <c r="H522" t="str">
        <f t="shared" si="74"/>
        <v>No</v>
      </c>
      <c r="J522" t="str">
        <f>_xlfn.IFS(Units_Sold&lt;0,"Check Return/Refund",Units_Sold=" ",Invalid,Units_Sold=0,"Available",Units_Sold&gt;0,"Sold")</f>
        <v>Available</v>
      </c>
      <c r="L522">
        <v>0.14000000000000001</v>
      </c>
      <c r="M522" t="str">
        <f t="shared" si="75"/>
        <v>Valid</v>
      </c>
      <c r="N522" t="str">
        <f>IF(PC_NikeSales[[#This Row],[Discount_Verification]]="Valid","Include","Exclude")</f>
        <v>Include</v>
      </c>
      <c r="O522">
        <v>0</v>
      </c>
      <c r="P522" t="str">
        <f t="shared" si="76"/>
        <v>Insufficient Data</v>
      </c>
      <c r="Q522" t="str">
        <f t="shared" si="77"/>
        <v>Missing Information</v>
      </c>
      <c r="R522" t="str">
        <f>IF(PC_NikeSales[[#This Row],[Rev_Verify]]="Valid Revenue","Include","Exclude")</f>
        <v>Exclude</v>
      </c>
      <c r="S522" s="1">
        <v>45786</v>
      </c>
      <c r="T522" s="5">
        <f t="shared" si="78"/>
        <v>45786</v>
      </c>
      <c r="U522" s="1" t="str">
        <f t="shared" si="79"/>
        <v>Yes</v>
      </c>
      <c r="V522" t="s">
        <v>17</v>
      </c>
      <c r="W522" t="s">
        <v>18</v>
      </c>
      <c r="X522" t="str">
        <f t="shared" si="80"/>
        <v>Bengaluru</v>
      </c>
      <c r="Y522">
        <v>-945.88</v>
      </c>
      <c r="Z522" t="str">
        <f>IF(PC_NikeSales[[#This Row],[Profit]]&lt;0,"Loss Making Sales",IF(PC_NikeSales[[#This Row],[Profit]]=0,"No Recorded Profit",IF(PC_NikeSales[[#This Row],[Profit]]&gt;PC_NikeSales[Rev_Recalc],"Invalid Profit", "Valid Profit")))</f>
        <v>Loss Making Sales</v>
      </c>
      <c r="AA522" t="str">
        <f>IF(PC_NikeSales[[#This Row],[Profit_Status]]="Valid Profit","Include","Exclude")</f>
        <v>Exclude</v>
      </c>
    </row>
    <row r="523" spans="1:27">
      <c r="A523">
        <v>2521</v>
      </c>
      <c r="B523" t="s">
        <v>13</v>
      </c>
      <c r="C523" t="s">
        <v>26</v>
      </c>
      <c r="D523" t="s">
        <v>27</v>
      </c>
      <c r="E523" s="3" t="s">
        <v>16</v>
      </c>
      <c r="F523" t="str">
        <f t="shared" si="72"/>
        <v>Alphabet</v>
      </c>
      <c r="G523" t="str">
        <f t="shared" si="73"/>
        <v>M</v>
      </c>
      <c r="H523" t="str">
        <f t="shared" si="74"/>
        <v>Yes</v>
      </c>
      <c r="I523">
        <v>4</v>
      </c>
      <c r="J523" t="str">
        <f>_xlfn.IFS(Units_Sold&lt;0,"Check Return/Refund",Units_Sold=" ",Invalid,Units_Sold=0,"Available",Units_Sold&gt;0,"Sold")</f>
        <v>Sold</v>
      </c>
      <c r="K523">
        <v>3645.35</v>
      </c>
      <c r="M523" t="str">
        <f t="shared" si="75"/>
        <v>Invalid</v>
      </c>
      <c r="N523" t="str">
        <f>IF(PC_NikeSales[[#This Row],[Discount_Verification]]="Valid","Include","Exclude")</f>
        <v>Exclude</v>
      </c>
      <c r="O523">
        <v>0</v>
      </c>
      <c r="P523">
        <f t="shared" si="76"/>
        <v>14581.4</v>
      </c>
      <c r="Q523" t="str">
        <f t="shared" si="77"/>
        <v>Valid Revenue</v>
      </c>
      <c r="R523" t="str">
        <f>IF(PC_NikeSales[[#This Row],[Rev_Verify]]="Valid Revenue","Include","Exclude")</f>
        <v>Include</v>
      </c>
      <c r="S523" s="1">
        <v>45560</v>
      </c>
      <c r="T523" s="5">
        <f t="shared" si="78"/>
        <v>45560</v>
      </c>
      <c r="U523" s="1" t="str">
        <f t="shared" si="79"/>
        <v>Yes</v>
      </c>
      <c r="V523" t="s">
        <v>17</v>
      </c>
      <c r="W523" t="s">
        <v>43</v>
      </c>
      <c r="X523" t="str">
        <f t="shared" si="80"/>
        <v>Kolkata</v>
      </c>
      <c r="Y523">
        <v>3265.83</v>
      </c>
      <c r="Z523" t="str">
        <f>IF(PC_NikeSales[[#This Row],[Profit]]&lt;0,"Loss Making Sales",IF(PC_NikeSales[[#This Row],[Profit]]=0,"No Recorded Profit",IF($Y521&gt;$P521,"Invalid Profit", "Valid Profit")))</f>
        <v>Valid Profit</v>
      </c>
      <c r="AA523" t="str">
        <f>IF(PC_NikeSales[[#This Row],[Profit_Status]]="Valid Profit","Include","Exclude")</f>
        <v>Include</v>
      </c>
    </row>
    <row r="524" spans="1:27">
      <c r="A524">
        <v>2522</v>
      </c>
      <c r="B524" t="s">
        <v>35</v>
      </c>
      <c r="C524" t="s">
        <v>30</v>
      </c>
      <c r="D524" t="s">
        <v>51</v>
      </c>
      <c r="E524" s="3" t="s">
        <v>32</v>
      </c>
      <c r="F524" t="str">
        <f t="shared" si="72"/>
        <v>Alphabet</v>
      </c>
      <c r="G524" t="str">
        <f t="shared" si="73"/>
        <v>XL</v>
      </c>
      <c r="H524" t="str">
        <f t="shared" si="74"/>
        <v>Yes</v>
      </c>
      <c r="I524">
        <v>4</v>
      </c>
      <c r="J524" t="str">
        <f>_xlfn.IFS(Units_Sold&lt;0,"Check Return/Refund",Units_Sold=" ",Invalid,Units_Sold=0,"Available",Units_Sold&gt;0,"Sold")</f>
        <v>Sold</v>
      </c>
      <c r="K524">
        <v>6243.91</v>
      </c>
      <c r="M524" t="str">
        <f t="shared" si="75"/>
        <v>Invalid</v>
      </c>
      <c r="N524" t="str">
        <f>IF(PC_NikeSales[[#This Row],[Discount_Verification]]="Valid","Include","Exclude")</f>
        <v>Exclude</v>
      </c>
      <c r="O524">
        <v>0</v>
      </c>
      <c r="P524">
        <f t="shared" si="76"/>
        <v>24975.64</v>
      </c>
      <c r="Q524" t="str">
        <f t="shared" si="77"/>
        <v>Valid Revenue</v>
      </c>
      <c r="R524" t="str">
        <f>IF(PC_NikeSales[[#This Row],[Rev_Verify]]="Valid Revenue","Include","Exclude")</f>
        <v>Include</v>
      </c>
      <c r="S524" s="1">
        <v>45335</v>
      </c>
      <c r="T524" s="5">
        <f t="shared" si="78"/>
        <v>45335</v>
      </c>
      <c r="U524" s="1" t="str">
        <f t="shared" si="79"/>
        <v>Yes</v>
      </c>
      <c r="V524" t="s">
        <v>22</v>
      </c>
      <c r="W524" t="s">
        <v>43</v>
      </c>
      <c r="X524" t="str">
        <f t="shared" si="80"/>
        <v>Kolkata</v>
      </c>
      <c r="Y524">
        <v>-199.13</v>
      </c>
      <c r="Z524" t="str">
        <f>IF(PC_NikeSales[[#This Row],[Profit]]&lt;0,"Loss Making Sales",IF(PC_NikeSales[[#This Row],[Profit]]=0,"No Recorded Profit",IF(PC_NikeSales[[#This Row],[Profit]]&gt;PC_NikeSales[Rev_Recalc],"Invalid Profit", "Valid Profit")))</f>
        <v>Loss Making Sales</v>
      </c>
      <c r="AA524" t="str">
        <f>IF(PC_NikeSales[[#This Row],[Profit_Status]]="Valid Profit","Include","Exclude")</f>
        <v>Exclude</v>
      </c>
    </row>
    <row r="525" spans="1:27">
      <c r="A525">
        <v>2523</v>
      </c>
      <c r="B525" t="s">
        <v>35</v>
      </c>
      <c r="C525" t="s">
        <v>41</v>
      </c>
      <c r="D525" t="s">
        <v>54</v>
      </c>
      <c r="E525" s="3" t="s">
        <v>16</v>
      </c>
      <c r="F525" t="str">
        <f t="shared" si="72"/>
        <v>Alphabet</v>
      </c>
      <c r="G525" t="str">
        <f t="shared" si="73"/>
        <v>M</v>
      </c>
      <c r="H525" t="str">
        <f t="shared" si="74"/>
        <v>Yes</v>
      </c>
      <c r="J525" t="str">
        <f>_xlfn.IFS(Units_Sold&lt;0,"Check Return/Refund",Units_Sold=" ",Invalid,Units_Sold=0,"Available",Units_Sold&gt;0,"Sold")</f>
        <v>Available</v>
      </c>
      <c r="K525">
        <v>7007.6</v>
      </c>
      <c r="M525" t="str">
        <f t="shared" si="75"/>
        <v>Invalid</v>
      </c>
      <c r="N525" t="str">
        <f>IF(PC_NikeSales[[#This Row],[Discount_Verification]]="Valid","Include","Exclude")</f>
        <v>Exclude</v>
      </c>
      <c r="O525">
        <v>0</v>
      </c>
      <c r="P525" t="str">
        <f t="shared" si="76"/>
        <v>Insufficient Data</v>
      </c>
      <c r="Q525" t="str">
        <f t="shared" si="77"/>
        <v>Missing Information</v>
      </c>
      <c r="R525" t="str">
        <f>IF(PC_NikeSales[[#This Row],[Rev_Verify]]="Valid Revenue","Include","Exclude")</f>
        <v>Exclude</v>
      </c>
      <c r="S525" s="1">
        <v>45511</v>
      </c>
      <c r="T525" s="5">
        <f t="shared" si="78"/>
        <v>45511</v>
      </c>
      <c r="U525" s="1" t="str">
        <f t="shared" si="79"/>
        <v>Yes</v>
      </c>
      <c r="V525" t="s">
        <v>22</v>
      </c>
      <c r="W525" t="s">
        <v>43</v>
      </c>
      <c r="X525" t="str">
        <f t="shared" si="80"/>
        <v>Kolkata</v>
      </c>
      <c r="Y525">
        <v>2068.4899999999998</v>
      </c>
      <c r="Z525" t="str">
        <f>IF(PC_NikeSales[[#This Row],[Profit]]&lt;0,"Loss Making Sales",IF(PC_NikeSales[[#This Row],[Profit]]=0,"No Recorded Profit",IF($Y523&gt;$P523,"Invalid Profit", "Valid Profit")))</f>
        <v>Valid Profit</v>
      </c>
      <c r="AA525" t="str">
        <f>IF(PC_NikeSales[[#This Row],[Profit_Status]]="Valid Profit","Include","Exclude")</f>
        <v>Include</v>
      </c>
    </row>
    <row r="526" spans="1:27">
      <c r="A526">
        <v>2524</v>
      </c>
      <c r="B526" t="s">
        <v>19</v>
      </c>
      <c r="C526" t="s">
        <v>26</v>
      </c>
      <c r="D526" t="s">
        <v>53</v>
      </c>
      <c r="E526" s="3" t="s">
        <v>32</v>
      </c>
      <c r="F526" t="str">
        <f t="shared" si="72"/>
        <v>Alphabet</v>
      </c>
      <c r="G526" t="str">
        <f t="shared" si="73"/>
        <v>XL</v>
      </c>
      <c r="H526" t="str">
        <f t="shared" si="74"/>
        <v>Yes</v>
      </c>
      <c r="J526" t="str">
        <f>_xlfn.IFS(Units_Sold&lt;0,"Check Return/Refund",Units_Sold=" ",Invalid,Units_Sold=0,"Available",Units_Sold&gt;0,"Sold")</f>
        <v>Available</v>
      </c>
      <c r="M526" t="str">
        <f t="shared" si="75"/>
        <v>Invalid</v>
      </c>
      <c r="N526" t="str">
        <f>IF(PC_NikeSales[[#This Row],[Discount_Verification]]="Valid","Include","Exclude")</f>
        <v>Exclude</v>
      </c>
      <c r="O526">
        <v>0</v>
      </c>
      <c r="P526" t="str">
        <f t="shared" si="76"/>
        <v>Insufficient Data</v>
      </c>
      <c r="Q526" t="str">
        <f t="shared" si="77"/>
        <v>Missing Information</v>
      </c>
      <c r="R526" t="str">
        <f>IF(PC_NikeSales[[#This Row],[Rev_Verify]]="Valid Revenue","Include","Exclude")</f>
        <v>Exclude</v>
      </c>
      <c r="S526" s="1">
        <v>45617</v>
      </c>
      <c r="T526" s="5">
        <f t="shared" si="78"/>
        <v>45617</v>
      </c>
      <c r="U526" s="1" t="str">
        <f t="shared" si="79"/>
        <v>Yes</v>
      </c>
      <c r="V526" t="s">
        <v>17</v>
      </c>
      <c r="W526" t="s">
        <v>43</v>
      </c>
      <c r="X526" t="str">
        <f t="shared" si="80"/>
        <v>Kolkata</v>
      </c>
      <c r="Y526">
        <v>997.53</v>
      </c>
      <c r="Z526" t="str">
        <f>IF(PC_NikeSales[[#This Row],[Profit]]&lt;0,"Loss Making Sales",IF(PC_NikeSales[[#This Row],[Profit]]=0,"No Recorded Profit",IF($Y524&gt;$P524,"Invalid Profit", "Valid Profit")))</f>
        <v>Valid Profit</v>
      </c>
      <c r="AA526" t="str">
        <f>IF(PC_NikeSales[[#This Row],[Profit_Status]]="Valid Profit","Include","Exclude")</f>
        <v>Include</v>
      </c>
    </row>
    <row r="527" spans="1:27">
      <c r="A527">
        <v>2525</v>
      </c>
      <c r="B527" t="s">
        <v>19</v>
      </c>
      <c r="C527" t="s">
        <v>14</v>
      </c>
      <c r="D527" t="s">
        <v>44</v>
      </c>
      <c r="E527" s="3" t="s">
        <v>32</v>
      </c>
      <c r="F527" t="str">
        <f t="shared" si="72"/>
        <v>Alphabet</v>
      </c>
      <c r="G527" t="str">
        <f t="shared" si="73"/>
        <v>XL</v>
      </c>
      <c r="H527" t="str">
        <f t="shared" si="74"/>
        <v>Yes</v>
      </c>
      <c r="I527">
        <v>2</v>
      </c>
      <c r="J527" t="str">
        <f>_xlfn.IFS(Units_Sold&lt;0,"Check Return/Refund",Units_Sold=" ",Invalid,Units_Sold=0,"Available",Units_Sold&gt;0,"Sold")</f>
        <v>Sold</v>
      </c>
      <c r="M527" t="str">
        <f t="shared" si="75"/>
        <v>Invalid</v>
      </c>
      <c r="N527" t="str">
        <f>IF(PC_NikeSales[[#This Row],[Discount_Verification]]="Valid","Include","Exclude")</f>
        <v>Exclude</v>
      </c>
      <c r="O527">
        <v>0</v>
      </c>
      <c r="P527" t="str">
        <f t="shared" si="76"/>
        <v>Insufficient Data</v>
      </c>
      <c r="Q527" t="str">
        <f t="shared" si="77"/>
        <v>Missing Information</v>
      </c>
      <c r="R527" t="str">
        <f>IF(PC_NikeSales[[#This Row],[Rev_Verify]]="Valid Revenue","Include","Exclude")</f>
        <v>Exclude</v>
      </c>
      <c r="S527" s="1">
        <v>45706</v>
      </c>
      <c r="T527" s="5">
        <f t="shared" si="78"/>
        <v>45706</v>
      </c>
      <c r="U527" s="1" t="str">
        <f t="shared" si="79"/>
        <v>Yes</v>
      </c>
      <c r="V527" t="s">
        <v>22</v>
      </c>
      <c r="W527" t="s">
        <v>43</v>
      </c>
      <c r="X527" t="str">
        <f t="shared" si="80"/>
        <v>Kolkata</v>
      </c>
      <c r="Y527">
        <v>3453.18</v>
      </c>
      <c r="Z527" t="str">
        <f>IF(PC_NikeSales[[#This Row],[Profit]]&lt;0,"Loss Making Sales",IF(PC_NikeSales[[#This Row],[Profit]]=0,"No Recorded Profit",IF($Y525&gt;$P525,"Invalid Profit", "Valid Profit")))</f>
        <v>Valid Profit</v>
      </c>
      <c r="AA527" t="str">
        <f>IF(PC_NikeSales[[#This Row],[Profit_Status]]="Valid Profit","Include","Exclude")</f>
        <v>Include</v>
      </c>
    </row>
    <row r="528" spans="1:27">
      <c r="A528">
        <v>2526</v>
      </c>
      <c r="B528" t="s">
        <v>13</v>
      </c>
      <c r="C528" t="s">
        <v>26</v>
      </c>
      <c r="D528" t="s">
        <v>39</v>
      </c>
      <c r="E528" s="3">
        <v>10</v>
      </c>
      <c r="F528" t="str">
        <f t="shared" si="72"/>
        <v>Number</v>
      </c>
      <c r="G528" t="str">
        <f t="shared" si="73"/>
        <v>10</v>
      </c>
      <c r="H528" t="str">
        <f t="shared" si="74"/>
        <v>Yes</v>
      </c>
      <c r="I528">
        <v>1</v>
      </c>
      <c r="J528" t="str">
        <f>_xlfn.IFS(Units_Sold&lt;0,"Check Return/Refund",Units_Sold=" ",Invalid,Units_Sold=0,"Available",Units_Sold&gt;0,"Sold")</f>
        <v>Sold</v>
      </c>
      <c r="M528" t="str">
        <f t="shared" si="75"/>
        <v>Invalid</v>
      </c>
      <c r="N528" t="str">
        <f>IF(PC_NikeSales[[#This Row],[Discount_Verification]]="Valid","Include","Exclude")</f>
        <v>Exclude</v>
      </c>
      <c r="O528">
        <v>0</v>
      </c>
      <c r="P528" t="str">
        <f t="shared" si="76"/>
        <v>Insufficient Data</v>
      </c>
      <c r="Q528" t="str">
        <f t="shared" si="77"/>
        <v>Missing Information</v>
      </c>
      <c r="R528" t="str">
        <f>IF(PC_NikeSales[[#This Row],[Rev_Verify]]="Valid Revenue","Include","Exclude")</f>
        <v>Exclude</v>
      </c>
      <c r="S528" s="1">
        <v>45505</v>
      </c>
      <c r="T528" s="5">
        <f t="shared" si="78"/>
        <v>45505</v>
      </c>
      <c r="U528" s="1" t="str">
        <f t="shared" si="79"/>
        <v>Yes</v>
      </c>
      <c r="V528" t="s">
        <v>22</v>
      </c>
      <c r="W528" t="s">
        <v>37</v>
      </c>
      <c r="X528" t="str">
        <f t="shared" si="80"/>
        <v>Hyderabad</v>
      </c>
      <c r="Y528">
        <v>3188.07</v>
      </c>
      <c r="Z528" t="str">
        <f>IF(PC_NikeSales[[#This Row],[Profit]]&lt;0,"Loss Making Sales",IF(PC_NikeSales[[#This Row],[Profit]]=0,"No Recorded Profit",IF($Y526&gt;$P526,"Invalid Profit", "Valid Profit")))</f>
        <v>Valid Profit</v>
      </c>
      <c r="AA528" t="str">
        <f>IF(PC_NikeSales[[#This Row],[Profit_Status]]="Valid Profit","Include","Exclude")</f>
        <v>Include</v>
      </c>
    </row>
    <row r="529" spans="1:27">
      <c r="A529">
        <v>2527</v>
      </c>
      <c r="B529" t="s">
        <v>35</v>
      </c>
      <c r="C529" t="s">
        <v>26</v>
      </c>
      <c r="D529" t="s">
        <v>53</v>
      </c>
      <c r="E529" s="3" t="s">
        <v>32</v>
      </c>
      <c r="F529" t="str">
        <f t="shared" si="72"/>
        <v>Alphabet</v>
      </c>
      <c r="G529" t="str">
        <f t="shared" si="73"/>
        <v>XL</v>
      </c>
      <c r="H529" t="str">
        <f t="shared" si="74"/>
        <v>Yes</v>
      </c>
      <c r="J529" t="str">
        <f>_xlfn.IFS(Units_Sold&lt;0,"Check Return/Refund",Units_Sold=" ",Invalid,Units_Sold=0,"Available",Units_Sold&gt;0,"Sold")</f>
        <v>Available</v>
      </c>
      <c r="K529">
        <v>7408.91</v>
      </c>
      <c r="M529" t="str">
        <f t="shared" si="75"/>
        <v>Invalid</v>
      </c>
      <c r="N529" t="str">
        <f>IF(PC_NikeSales[[#This Row],[Discount_Verification]]="Valid","Include","Exclude")</f>
        <v>Exclude</v>
      </c>
      <c r="O529">
        <v>0</v>
      </c>
      <c r="P529" t="str">
        <f t="shared" si="76"/>
        <v>Insufficient Data</v>
      </c>
      <c r="Q529" t="str">
        <f t="shared" si="77"/>
        <v>Missing Information</v>
      </c>
      <c r="R529" t="str">
        <f>IF(PC_NikeSales[[#This Row],[Rev_Verify]]="Valid Revenue","Include","Exclude")</f>
        <v>Exclude</v>
      </c>
      <c r="S529" s="1">
        <v>45369</v>
      </c>
      <c r="T529" s="5">
        <f t="shared" si="78"/>
        <v>45369</v>
      </c>
      <c r="U529" s="1" t="str">
        <f t="shared" si="79"/>
        <v>Yes</v>
      </c>
      <c r="V529" t="s">
        <v>17</v>
      </c>
      <c r="W529" t="s">
        <v>33</v>
      </c>
      <c r="X529" t="str">
        <f t="shared" si="80"/>
        <v>Delhi</v>
      </c>
      <c r="Y529">
        <v>-138.78</v>
      </c>
      <c r="Z529" t="str">
        <f>IF(PC_NikeSales[[#This Row],[Profit]]&lt;0,"Loss Making Sales",IF(PC_NikeSales[[#This Row],[Profit]]=0,"No Recorded Profit",IF(PC_NikeSales[[#This Row],[Profit]]&gt;PC_NikeSales[Rev_Recalc],"Invalid Profit", "Valid Profit")))</f>
        <v>Loss Making Sales</v>
      </c>
      <c r="AA529" t="str">
        <f>IF(PC_NikeSales[[#This Row],[Profit_Status]]="Valid Profit","Include","Exclude")</f>
        <v>Exclude</v>
      </c>
    </row>
    <row r="530" spans="1:27">
      <c r="A530">
        <v>2528</v>
      </c>
      <c r="B530" t="s">
        <v>19</v>
      </c>
      <c r="C530" t="s">
        <v>14</v>
      </c>
      <c r="D530" t="s">
        <v>49</v>
      </c>
      <c r="E530" s="3">
        <v>11</v>
      </c>
      <c r="F530" t="str">
        <f t="shared" si="72"/>
        <v>Number</v>
      </c>
      <c r="G530" t="str">
        <f t="shared" si="73"/>
        <v>11</v>
      </c>
      <c r="H530" t="str">
        <f t="shared" si="74"/>
        <v>Yes</v>
      </c>
      <c r="I530">
        <v>2</v>
      </c>
      <c r="J530" t="str">
        <f>_xlfn.IFS(Units_Sold&lt;0,"Check Return/Refund",Units_Sold=" ",Invalid,Units_Sold=0,"Available",Units_Sold&gt;0,"Sold")</f>
        <v>Sold</v>
      </c>
      <c r="M530" t="str">
        <f t="shared" si="75"/>
        <v>Invalid</v>
      </c>
      <c r="N530" t="str">
        <f>IF(PC_NikeSales[[#This Row],[Discount_Verification]]="Valid","Include","Exclude")</f>
        <v>Exclude</v>
      </c>
      <c r="O530">
        <v>0</v>
      </c>
      <c r="P530" t="str">
        <f t="shared" si="76"/>
        <v>Insufficient Data</v>
      </c>
      <c r="Q530" t="str">
        <f t="shared" si="77"/>
        <v>Missing Information</v>
      </c>
      <c r="R530" t="str">
        <f>IF(PC_NikeSales[[#This Row],[Rev_Verify]]="Valid Revenue","Include","Exclude")</f>
        <v>Exclude</v>
      </c>
      <c r="S530" s="1">
        <v>45818</v>
      </c>
      <c r="T530" s="5">
        <f t="shared" si="78"/>
        <v>45818</v>
      </c>
      <c r="U530" s="1" t="str">
        <f t="shared" si="79"/>
        <v>Yes</v>
      </c>
      <c r="V530" t="s">
        <v>17</v>
      </c>
      <c r="W530" t="s">
        <v>33</v>
      </c>
      <c r="X530" t="str">
        <f t="shared" si="80"/>
        <v>Delhi</v>
      </c>
      <c r="Y530">
        <v>134.1</v>
      </c>
      <c r="Z530" t="str">
        <f>IF(PC_NikeSales[[#This Row],[Profit]]&lt;0,"Loss Making Sales",IF(PC_NikeSales[[#This Row],[Profit]]=0,"No Recorded Profit",IF($Y528&gt;$P528,"Invalid Profit", "Valid Profit")))</f>
        <v>Valid Profit</v>
      </c>
      <c r="AA530" t="str">
        <f>IF(PC_NikeSales[[#This Row],[Profit_Status]]="Valid Profit","Include","Exclude")</f>
        <v>Include</v>
      </c>
    </row>
    <row r="531" spans="1:27">
      <c r="A531">
        <v>2529</v>
      </c>
      <c r="B531" t="s">
        <v>35</v>
      </c>
      <c r="C531" t="s">
        <v>30</v>
      </c>
      <c r="D531" t="s">
        <v>31</v>
      </c>
      <c r="E531" s="3" t="s">
        <v>32</v>
      </c>
      <c r="F531" t="str">
        <f t="shared" si="72"/>
        <v>Alphabet</v>
      </c>
      <c r="G531" t="str">
        <f t="shared" si="73"/>
        <v>XL</v>
      </c>
      <c r="H531" t="str">
        <f t="shared" si="74"/>
        <v>Yes</v>
      </c>
      <c r="J531" t="str">
        <f>_xlfn.IFS(Units_Sold&lt;0,"Check Return/Refund",Units_Sold=" ",Invalid,Units_Sold=0,"Available",Units_Sold&gt;0,"Sold")</f>
        <v>Available</v>
      </c>
      <c r="M531" t="str">
        <f t="shared" si="75"/>
        <v>Invalid</v>
      </c>
      <c r="N531" t="str">
        <f>IF(PC_NikeSales[[#This Row],[Discount_Verification]]="Valid","Include","Exclude")</f>
        <v>Exclude</v>
      </c>
      <c r="O531">
        <v>0</v>
      </c>
      <c r="P531" t="str">
        <f t="shared" si="76"/>
        <v>Insufficient Data</v>
      </c>
      <c r="Q531" t="str">
        <f t="shared" si="77"/>
        <v>Missing Information</v>
      </c>
      <c r="R531" t="str">
        <f>IF(PC_NikeSales[[#This Row],[Rev_Verify]]="Valid Revenue","Include","Exclude")</f>
        <v>Exclude</v>
      </c>
      <c r="S531" s="1"/>
      <c r="T531" s="5" t="str">
        <f t="shared" si="78"/>
        <v>Missing Date</v>
      </c>
      <c r="U531" s="1" t="str">
        <f t="shared" si="79"/>
        <v>No</v>
      </c>
      <c r="V531" t="s">
        <v>17</v>
      </c>
      <c r="W531" t="s">
        <v>43</v>
      </c>
      <c r="X531" t="str">
        <f t="shared" si="80"/>
        <v>Kolkata</v>
      </c>
      <c r="Y531">
        <v>3008.62</v>
      </c>
      <c r="Z531" t="str">
        <f>IF(PC_NikeSales[[#This Row],[Profit]]&lt;0,"Loss Making Sales",IF(PC_NikeSales[[#This Row],[Profit]]=0,"No Recorded Profit",IF($Y529&gt;$P529,"Invalid Profit", "Valid Profit")))</f>
        <v>Valid Profit</v>
      </c>
      <c r="AA531" t="str">
        <f>IF(PC_NikeSales[[#This Row],[Profit_Status]]="Valid Profit","Include","Exclude")</f>
        <v>Include</v>
      </c>
    </row>
    <row r="532" spans="1:27">
      <c r="A532">
        <v>2530</v>
      </c>
      <c r="B532" t="s">
        <v>19</v>
      </c>
      <c r="C532" t="s">
        <v>26</v>
      </c>
      <c r="D532" t="s">
        <v>52</v>
      </c>
      <c r="E532" s="3" t="s">
        <v>16</v>
      </c>
      <c r="F532" t="str">
        <f t="shared" si="72"/>
        <v>Alphabet</v>
      </c>
      <c r="G532" t="str">
        <f t="shared" si="73"/>
        <v>M</v>
      </c>
      <c r="H532" t="str">
        <f t="shared" si="74"/>
        <v>Yes</v>
      </c>
      <c r="I532">
        <v>2</v>
      </c>
      <c r="J532" t="str">
        <f>_xlfn.IFS(Units_Sold&lt;0,"Check Return/Refund",Units_Sold=" ",Invalid,Units_Sold=0,"Available",Units_Sold&gt;0,"Sold")</f>
        <v>Sold</v>
      </c>
      <c r="K532">
        <v>4357.79</v>
      </c>
      <c r="M532" t="str">
        <f t="shared" si="75"/>
        <v>Invalid</v>
      </c>
      <c r="N532" t="str">
        <f>IF(PC_NikeSales[[#This Row],[Discount_Verification]]="Valid","Include","Exclude")</f>
        <v>Exclude</v>
      </c>
      <c r="O532">
        <v>0</v>
      </c>
      <c r="P532">
        <f t="shared" si="76"/>
        <v>8715.58</v>
      </c>
      <c r="Q532" t="str">
        <f t="shared" si="77"/>
        <v>Valid Revenue</v>
      </c>
      <c r="R532" t="str">
        <f>IF(PC_NikeSales[[#This Row],[Rev_Verify]]="Valid Revenue","Include","Exclude")</f>
        <v>Include</v>
      </c>
      <c r="S532" s="1">
        <v>45715</v>
      </c>
      <c r="T532" s="5">
        <f t="shared" si="78"/>
        <v>45715</v>
      </c>
      <c r="U532" s="1" t="str">
        <f t="shared" si="79"/>
        <v>Yes</v>
      </c>
      <c r="V532" t="s">
        <v>22</v>
      </c>
      <c r="W532" t="s">
        <v>25</v>
      </c>
      <c r="X532" t="str">
        <f t="shared" si="80"/>
        <v>Mumbai</v>
      </c>
      <c r="Y532">
        <v>3936.13</v>
      </c>
      <c r="Z532" t="str">
        <f>IF(PC_NikeSales[[#This Row],[Profit]]&lt;0,"Loss Making Sales",IF(PC_NikeSales[[#This Row],[Profit]]=0,"No Recorded Profit",IF($Y530&gt;$P530,"Invalid Profit", "Valid Profit")))</f>
        <v>Valid Profit</v>
      </c>
      <c r="AA532" t="str">
        <f>IF(PC_NikeSales[[#This Row],[Profit_Status]]="Valid Profit","Include","Exclude")</f>
        <v>Include</v>
      </c>
    </row>
    <row r="533" spans="1:27">
      <c r="A533">
        <v>2531</v>
      </c>
      <c r="B533" t="s">
        <v>35</v>
      </c>
      <c r="C533" t="s">
        <v>20</v>
      </c>
      <c r="D533" t="s">
        <v>24</v>
      </c>
      <c r="E533" s="3" t="s">
        <v>32</v>
      </c>
      <c r="F533" t="str">
        <f t="shared" si="72"/>
        <v>Alphabet</v>
      </c>
      <c r="G533" t="str">
        <f t="shared" si="73"/>
        <v>XL</v>
      </c>
      <c r="H533" t="str">
        <f t="shared" si="74"/>
        <v>Yes</v>
      </c>
      <c r="J533" t="str">
        <f>_xlfn.IFS(Units_Sold&lt;0,"Check Return/Refund",Units_Sold=" ",Invalid,Units_Sold=0,"Available",Units_Sold&gt;0,"Sold")</f>
        <v>Available</v>
      </c>
      <c r="M533" t="str">
        <f t="shared" si="75"/>
        <v>Invalid</v>
      </c>
      <c r="N533" t="str">
        <f>IF(PC_NikeSales[[#This Row],[Discount_Verification]]="Valid","Include","Exclude")</f>
        <v>Exclude</v>
      </c>
      <c r="O533">
        <v>0</v>
      </c>
      <c r="P533" t="str">
        <f t="shared" si="76"/>
        <v>Insufficient Data</v>
      </c>
      <c r="Q533" t="str">
        <f t="shared" si="77"/>
        <v>Missing Information</v>
      </c>
      <c r="R533" t="str">
        <f>IF(PC_NikeSales[[#This Row],[Rev_Verify]]="Valid Revenue","Include","Exclude")</f>
        <v>Exclude</v>
      </c>
      <c r="S533" s="1">
        <v>45756</v>
      </c>
      <c r="T533" s="5">
        <f t="shared" si="78"/>
        <v>45756</v>
      </c>
      <c r="U533" s="1" t="str">
        <f t="shared" si="79"/>
        <v>Yes</v>
      </c>
      <c r="V533" t="s">
        <v>17</v>
      </c>
      <c r="W533" t="s">
        <v>37</v>
      </c>
      <c r="X533" t="str">
        <f t="shared" si="80"/>
        <v>Hyderabad</v>
      </c>
      <c r="Y533">
        <v>2875.41</v>
      </c>
      <c r="Z533" t="str">
        <f>IF(PC_NikeSales[[#This Row],[Profit]]&lt;0,"Loss Making Sales",IF(PC_NikeSales[[#This Row],[Profit]]=0,"No Recorded Profit",IF($Y531&gt;$P531,"Invalid Profit", "Valid Profit")))</f>
        <v>Valid Profit</v>
      </c>
      <c r="AA533" t="str">
        <f>IF(PC_NikeSales[[#This Row],[Profit_Status]]="Valid Profit","Include","Exclude")</f>
        <v>Include</v>
      </c>
    </row>
    <row r="534" spans="1:27">
      <c r="A534">
        <v>2532</v>
      </c>
      <c r="B534" t="s">
        <v>35</v>
      </c>
      <c r="C534" t="s">
        <v>20</v>
      </c>
      <c r="D534" t="s">
        <v>21</v>
      </c>
      <c r="E534" s="3" t="s">
        <v>28</v>
      </c>
      <c r="F534" t="str">
        <f t="shared" si="72"/>
        <v>Alphabet</v>
      </c>
      <c r="G534" t="str">
        <f t="shared" si="73"/>
        <v>L</v>
      </c>
      <c r="H534" t="str">
        <f t="shared" si="74"/>
        <v>Yes</v>
      </c>
      <c r="J534" t="str">
        <f>_xlfn.IFS(Units_Sold&lt;0,"Check Return/Refund",Units_Sold=" ",Invalid,Units_Sold=0,"Available",Units_Sold&gt;0,"Sold")</f>
        <v>Available</v>
      </c>
      <c r="M534" t="str">
        <f t="shared" si="75"/>
        <v>Invalid</v>
      </c>
      <c r="N534" t="str">
        <f>IF(PC_NikeSales[[#This Row],[Discount_Verification]]="Valid","Include","Exclude")</f>
        <v>Exclude</v>
      </c>
      <c r="O534">
        <v>0</v>
      </c>
      <c r="P534" t="str">
        <f t="shared" si="76"/>
        <v>Insufficient Data</v>
      </c>
      <c r="Q534" t="str">
        <f t="shared" si="77"/>
        <v>Missing Information</v>
      </c>
      <c r="R534" t="str">
        <f>IF(PC_NikeSales[[#This Row],[Rev_Verify]]="Valid Revenue","Include","Exclude")</f>
        <v>Exclude</v>
      </c>
      <c r="S534" s="1">
        <v>45764</v>
      </c>
      <c r="T534" s="5">
        <f t="shared" si="78"/>
        <v>45764</v>
      </c>
      <c r="U534" s="1" t="str">
        <f t="shared" si="79"/>
        <v>Yes</v>
      </c>
      <c r="V534" t="s">
        <v>22</v>
      </c>
      <c r="W534" t="s">
        <v>36</v>
      </c>
      <c r="X534" t="str">
        <f t="shared" si="80"/>
        <v>Bangalore</v>
      </c>
      <c r="Y534">
        <v>72.78</v>
      </c>
      <c r="Z534" t="str">
        <f>IF(PC_NikeSales[[#This Row],[Profit]]&lt;0,"Loss Making Sales",IF(PC_NikeSales[[#This Row],[Profit]]=0,"No Recorded Profit",IF($Y532&gt;$P532,"Invalid Profit", "Valid Profit")))</f>
        <v>Valid Profit</v>
      </c>
      <c r="AA534" t="str">
        <f>IF(PC_NikeSales[[#This Row],[Profit_Status]]="Valid Profit","Include","Exclude")</f>
        <v>Include</v>
      </c>
    </row>
    <row r="535" spans="1:27">
      <c r="A535">
        <v>2533</v>
      </c>
      <c r="B535" t="s">
        <v>19</v>
      </c>
      <c r="C535" t="s">
        <v>14</v>
      </c>
      <c r="D535" t="s">
        <v>34</v>
      </c>
      <c r="E535" s="3" t="s">
        <v>28</v>
      </c>
      <c r="F535" t="str">
        <f t="shared" si="72"/>
        <v>Alphabet</v>
      </c>
      <c r="G535" t="str">
        <f t="shared" si="73"/>
        <v>L</v>
      </c>
      <c r="H535" t="str">
        <f t="shared" si="74"/>
        <v>Yes</v>
      </c>
      <c r="J535" t="str">
        <f>_xlfn.IFS(Units_Sold&lt;0,"Check Return/Refund",Units_Sold=" ",Invalid,Units_Sold=0,"Available",Units_Sold&gt;0,"Sold")</f>
        <v>Available</v>
      </c>
      <c r="L535">
        <v>1.02</v>
      </c>
      <c r="M535" t="str">
        <f t="shared" si="75"/>
        <v>Invalid</v>
      </c>
      <c r="N535" t="str">
        <f>IF(PC_NikeSales[[#This Row],[Discount_Verification]]="Valid","Include","Exclude")</f>
        <v>Exclude</v>
      </c>
      <c r="O535">
        <v>0</v>
      </c>
      <c r="P535" t="str">
        <f t="shared" si="76"/>
        <v>Insufficient Data</v>
      </c>
      <c r="Q535" t="str">
        <f t="shared" si="77"/>
        <v>Missing Information</v>
      </c>
      <c r="R535" t="str">
        <f>IF(PC_NikeSales[[#This Row],[Rev_Verify]]="Valid Revenue","Include","Exclude")</f>
        <v>Exclude</v>
      </c>
      <c r="S535" s="1">
        <v>45322</v>
      </c>
      <c r="T535" s="5">
        <f t="shared" si="78"/>
        <v>45322</v>
      </c>
      <c r="U535" s="1" t="str">
        <f t="shared" si="79"/>
        <v>Yes</v>
      </c>
      <c r="V535" t="s">
        <v>17</v>
      </c>
      <c r="W535" t="s">
        <v>25</v>
      </c>
      <c r="X535" t="str">
        <f t="shared" si="80"/>
        <v>Mumbai</v>
      </c>
      <c r="Y535">
        <v>2155.46</v>
      </c>
      <c r="Z535" t="str">
        <f>IF(PC_NikeSales[[#This Row],[Profit]]&lt;0,"Loss Making Sales",IF(PC_NikeSales[[#This Row],[Profit]]=0,"No Recorded Profit",IF($Y533&gt;$P533,"Invalid Profit", "Valid Profit")))</f>
        <v>Valid Profit</v>
      </c>
      <c r="AA535" t="str">
        <f>IF(PC_NikeSales[[#This Row],[Profit_Status]]="Valid Profit","Include","Exclude")</f>
        <v>Include</v>
      </c>
    </row>
    <row r="536" spans="1:27">
      <c r="A536">
        <v>2534</v>
      </c>
      <c r="B536" t="s">
        <v>19</v>
      </c>
      <c r="C536" t="s">
        <v>14</v>
      </c>
      <c r="D536" t="s">
        <v>15</v>
      </c>
      <c r="E536" s="3" t="s">
        <v>16</v>
      </c>
      <c r="F536" t="str">
        <f t="shared" si="72"/>
        <v>Alphabet</v>
      </c>
      <c r="G536" t="str">
        <f t="shared" si="73"/>
        <v>M</v>
      </c>
      <c r="H536" t="str">
        <f t="shared" si="74"/>
        <v>Yes</v>
      </c>
      <c r="J536" t="str">
        <f>_xlfn.IFS(Units_Sold&lt;0,"Check Return/Refund",Units_Sold=" ",Invalid,Units_Sold=0,"Available",Units_Sold&gt;0,"Sold")</f>
        <v>Available</v>
      </c>
      <c r="M536" t="str">
        <f t="shared" si="75"/>
        <v>Invalid</v>
      </c>
      <c r="N536" t="str">
        <f>IF(PC_NikeSales[[#This Row],[Discount_Verification]]="Valid","Include","Exclude")</f>
        <v>Exclude</v>
      </c>
      <c r="O536">
        <v>0</v>
      </c>
      <c r="P536" t="str">
        <f t="shared" si="76"/>
        <v>Insufficient Data</v>
      </c>
      <c r="Q536" t="str">
        <f t="shared" si="77"/>
        <v>Missing Information</v>
      </c>
      <c r="R536" t="str">
        <f>IF(PC_NikeSales[[#This Row],[Rev_Verify]]="Valid Revenue","Include","Exclude")</f>
        <v>Exclude</v>
      </c>
      <c r="S536" s="1"/>
      <c r="T536" s="5" t="str">
        <f t="shared" si="78"/>
        <v>Missing Date</v>
      </c>
      <c r="U536" s="1" t="str">
        <f t="shared" si="79"/>
        <v>No</v>
      </c>
      <c r="V536" t="s">
        <v>17</v>
      </c>
      <c r="W536" t="s">
        <v>29</v>
      </c>
      <c r="X536" t="str">
        <f t="shared" si="80"/>
        <v>Pune</v>
      </c>
      <c r="Y536">
        <v>506.26</v>
      </c>
      <c r="Z536" t="str">
        <f>IF(PC_NikeSales[[#This Row],[Profit]]&lt;0,"Loss Making Sales",IF(PC_NikeSales[[#This Row],[Profit]]=0,"No Recorded Profit",IF($Y534&gt;$P534,"Invalid Profit", "Valid Profit")))</f>
        <v>Valid Profit</v>
      </c>
      <c r="AA536" t="str">
        <f>IF(PC_NikeSales[[#This Row],[Profit_Status]]="Valid Profit","Include","Exclude")</f>
        <v>Include</v>
      </c>
    </row>
    <row r="537" spans="1:27">
      <c r="A537">
        <v>2535</v>
      </c>
      <c r="B537" t="s">
        <v>35</v>
      </c>
      <c r="C537" t="s">
        <v>20</v>
      </c>
      <c r="D537" t="s">
        <v>21</v>
      </c>
      <c r="E537" s="3" t="s">
        <v>32</v>
      </c>
      <c r="F537" t="str">
        <f t="shared" si="72"/>
        <v>Alphabet</v>
      </c>
      <c r="G537" t="str">
        <f t="shared" si="73"/>
        <v>XL</v>
      </c>
      <c r="H537" t="str">
        <f t="shared" si="74"/>
        <v>Yes</v>
      </c>
      <c r="I537">
        <v>2</v>
      </c>
      <c r="J537" t="str">
        <f>_xlfn.IFS(Units_Sold&lt;0,"Check Return/Refund",Units_Sold=" ",Invalid,Units_Sold=0,"Available",Units_Sold&gt;0,"Sold")</f>
        <v>Sold</v>
      </c>
      <c r="K537">
        <v>2786.84</v>
      </c>
      <c r="L537">
        <v>0.21</v>
      </c>
      <c r="M537" t="str">
        <f t="shared" si="75"/>
        <v>Valid</v>
      </c>
      <c r="N537" t="str">
        <f>IF(PC_NikeSales[[#This Row],[Discount_Verification]]="Valid","Include","Exclude")</f>
        <v>Include</v>
      </c>
      <c r="O537">
        <v>4403.21</v>
      </c>
      <c r="P537">
        <f t="shared" si="76"/>
        <v>4403.2072000000007</v>
      </c>
      <c r="Q537" t="str">
        <f t="shared" si="77"/>
        <v>Valid Revenue</v>
      </c>
      <c r="R537" t="str">
        <f>IF(PC_NikeSales[[#This Row],[Rev_Verify]]="Valid Revenue","Include","Exclude")</f>
        <v>Include</v>
      </c>
      <c r="S537" s="1">
        <v>45682</v>
      </c>
      <c r="T537" s="5">
        <f t="shared" si="78"/>
        <v>45682</v>
      </c>
      <c r="U537" s="1" t="str">
        <f t="shared" si="79"/>
        <v>Yes</v>
      </c>
      <c r="V537" t="s">
        <v>17</v>
      </c>
      <c r="W537" t="s">
        <v>25</v>
      </c>
      <c r="X537" t="str">
        <f t="shared" si="80"/>
        <v>Mumbai</v>
      </c>
      <c r="Y537">
        <v>3345.36</v>
      </c>
      <c r="Z537" t="str">
        <f>IF(PC_NikeSales[[#This Row],[Profit]]&lt;0,"Loss Making Sales",IF(PC_NikeSales[[#This Row],[Profit]]=0,"No Recorded Profit",IF($Y535&gt;$P535,"Invalid Profit", "Valid Profit")))</f>
        <v>Valid Profit</v>
      </c>
      <c r="AA537" t="str">
        <f>IF(PC_NikeSales[[#This Row],[Profit_Status]]="Valid Profit","Include","Exclude")</f>
        <v>Include</v>
      </c>
    </row>
    <row r="538" spans="1:27">
      <c r="A538">
        <v>2536</v>
      </c>
      <c r="B538" t="s">
        <v>13</v>
      </c>
      <c r="C538" t="s">
        <v>30</v>
      </c>
      <c r="D538" t="s">
        <v>45</v>
      </c>
      <c r="E538" s="3" t="s">
        <v>16</v>
      </c>
      <c r="F538" t="str">
        <f t="shared" si="72"/>
        <v>Alphabet</v>
      </c>
      <c r="G538" t="str">
        <f t="shared" si="73"/>
        <v>M</v>
      </c>
      <c r="H538" t="str">
        <f t="shared" si="74"/>
        <v>Yes</v>
      </c>
      <c r="J538" t="str">
        <f>_xlfn.IFS(Units_Sold&lt;0,"Check Return/Refund",Units_Sold=" ",Invalid,Units_Sold=0,"Available",Units_Sold&gt;0,"Sold")</f>
        <v>Available</v>
      </c>
      <c r="K538">
        <v>2221.7800000000002</v>
      </c>
      <c r="L538">
        <v>0.55000000000000004</v>
      </c>
      <c r="M538" t="str">
        <f t="shared" si="75"/>
        <v>Valid</v>
      </c>
      <c r="N538" t="str">
        <f>IF(PC_NikeSales[[#This Row],[Discount_Verification]]="Valid","Include","Exclude")</f>
        <v>Include</v>
      </c>
      <c r="O538">
        <v>0</v>
      </c>
      <c r="P538" t="str">
        <f t="shared" si="76"/>
        <v>Insufficient Data</v>
      </c>
      <c r="Q538" t="str">
        <f t="shared" si="77"/>
        <v>Missing Information</v>
      </c>
      <c r="R538" t="str">
        <f>IF(PC_NikeSales[[#This Row],[Rev_Verify]]="Valid Revenue","Include","Exclude")</f>
        <v>Exclude</v>
      </c>
      <c r="S538" s="1">
        <v>45567</v>
      </c>
      <c r="T538" s="5">
        <f t="shared" si="78"/>
        <v>45567</v>
      </c>
      <c r="U538" s="1" t="str">
        <f t="shared" si="79"/>
        <v>Yes</v>
      </c>
      <c r="V538" t="s">
        <v>22</v>
      </c>
      <c r="W538" t="s">
        <v>33</v>
      </c>
      <c r="X538" t="str">
        <f t="shared" si="80"/>
        <v>Delhi</v>
      </c>
      <c r="Y538">
        <v>-1091.6600000000001</v>
      </c>
      <c r="Z538" t="str">
        <f>IF(PC_NikeSales[[#This Row],[Profit]]&lt;0,"Loss Making Sales",IF(PC_NikeSales[[#This Row],[Profit]]=0,"No Recorded Profit",IF(PC_NikeSales[[#This Row],[Profit]]&gt;PC_NikeSales[Rev_Recalc],"Invalid Profit", "Valid Profit")))</f>
        <v>Loss Making Sales</v>
      </c>
      <c r="AA538" t="str">
        <f>IF(PC_NikeSales[[#This Row],[Profit_Status]]="Valid Profit","Include","Exclude")</f>
        <v>Exclude</v>
      </c>
    </row>
    <row r="539" spans="1:27">
      <c r="A539">
        <v>2537</v>
      </c>
      <c r="B539" t="s">
        <v>19</v>
      </c>
      <c r="C539" t="s">
        <v>26</v>
      </c>
      <c r="D539" t="s">
        <v>39</v>
      </c>
      <c r="E539" s="3" t="s">
        <v>16</v>
      </c>
      <c r="F539" t="str">
        <f t="shared" si="72"/>
        <v>Alphabet</v>
      </c>
      <c r="G539" t="str">
        <f t="shared" si="73"/>
        <v>M</v>
      </c>
      <c r="H539" t="str">
        <f t="shared" si="74"/>
        <v>Yes</v>
      </c>
      <c r="J539" t="str">
        <f>_xlfn.IFS(Units_Sold&lt;0,"Check Return/Refund",Units_Sold=" ",Invalid,Units_Sold=0,"Available",Units_Sold&gt;0,"Sold")</f>
        <v>Available</v>
      </c>
      <c r="M539" t="str">
        <f t="shared" si="75"/>
        <v>Invalid</v>
      </c>
      <c r="N539" t="str">
        <f>IF(PC_NikeSales[[#This Row],[Discount_Verification]]="Valid","Include","Exclude")</f>
        <v>Exclude</v>
      </c>
      <c r="O539">
        <v>0</v>
      </c>
      <c r="P539" t="str">
        <f t="shared" si="76"/>
        <v>Insufficient Data</v>
      </c>
      <c r="Q539" t="str">
        <f t="shared" si="77"/>
        <v>Missing Information</v>
      </c>
      <c r="R539" t="str">
        <f>IF(PC_NikeSales[[#This Row],[Rev_Verify]]="Valid Revenue","Include","Exclude")</f>
        <v>Exclude</v>
      </c>
      <c r="S539" s="1">
        <v>45807</v>
      </c>
      <c r="T539" s="5">
        <f t="shared" si="78"/>
        <v>45807</v>
      </c>
      <c r="U539" s="1" t="str">
        <f t="shared" si="79"/>
        <v>Yes</v>
      </c>
      <c r="V539" t="s">
        <v>22</v>
      </c>
      <c r="W539" t="s">
        <v>36</v>
      </c>
      <c r="X539" t="str">
        <f t="shared" si="80"/>
        <v>Bangalore</v>
      </c>
      <c r="Y539">
        <v>2596.8000000000002</v>
      </c>
      <c r="Z539" t="str">
        <f>IF(PC_NikeSales[[#This Row],[Profit]]&lt;0,"Loss Making Sales",IF(PC_NikeSales[[#This Row],[Profit]]=0,"No Recorded Profit",IF($Y537&gt;$P537,"Invalid Profit", "Valid Profit")))</f>
        <v>Valid Profit</v>
      </c>
      <c r="AA539" t="str">
        <f>IF(PC_NikeSales[[#This Row],[Profit_Status]]="Valid Profit","Include","Exclude")</f>
        <v>Include</v>
      </c>
    </row>
    <row r="540" spans="1:27">
      <c r="A540">
        <v>2538</v>
      </c>
      <c r="B540" t="s">
        <v>35</v>
      </c>
      <c r="C540" t="s">
        <v>26</v>
      </c>
      <c r="D540" t="s">
        <v>39</v>
      </c>
      <c r="F540" t="str">
        <f t="shared" si="72"/>
        <v>Missing</v>
      </c>
      <c r="G540" t="str">
        <f t="shared" si="73"/>
        <v>Unknown</v>
      </c>
      <c r="H540" t="str">
        <f t="shared" si="74"/>
        <v>No</v>
      </c>
      <c r="I540">
        <v>2</v>
      </c>
      <c r="J540" t="str">
        <f>_xlfn.IFS(Units_Sold&lt;0,"Check Return/Refund",Units_Sold=" ",Invalid,Units_Sold=0,"Available",Units_Sold&gt;0,"Sold")</f>
        <v>Sold</v>
      </c>
      <c r="K540">
        <v>9701.24</v>
      </c>
      <c r="M540" t="str">
        <f t="shared" si="75"/>
        <v>Invalid</v>
      </c>
      <c r="N540" t="str">
        <f>IF(PC_NikeSales[[#This Row],[Discount_Verification]]="Valid","Include","Exclude")</f>
        <v>Exclude</v>
      </c>
      <c r="O540">
        <v>0</v>
      </c>
      <c r="P540">
        <f t="shared" si="76"/>
        <v>19402.48</v>
      </c>
      <c r="Q540" t="str">
        <f t="shared" si="77"/>
        <v>Valid Revenue</v>
      </c>
      <c r="R540" t="str">
        <f>IF(PC_NikeSales[[#This Row],[Rev_Verify]]="Valid Revenue","Include","Exclude")</f>
        <v>Include</v>
      </c>
      <c r="S540" s="1">
        <v>45571</v>
      </c>
      <c r="T540" s="5">
        <f t="shared" si="78"/>
        <v>45571</v>
      </c>
      <c r="U540" s="1" t="str">
        <f t="shared" si="79"/>
        <v>Yes</v>
      </c>
      <c r="V540" t="s">
        <v>22</v>
      </c>
      <c r="W540" t="s">
        <v>43</v>
      </c>
      <c r="X540" t="str">
        <f t="shared" si="80"/>
        <v>Kolkata</v>
      </c>
      <c r="Y540">
        <v>223.82</v>
      </c>
      <c r="Z540" t="str">
        <f>IF(PC_NikeSales[[#This Row],[Profit]]&lt;0,"Loss Making Sales",IF(PC_NikeSales[[#This Row],[Profit]]=0,"No Recorded Profit",IF($Y538&gt;$P538,"Invalid Profit", "Valid Profit")))</f>
        <v>Valid Profit</v>
      </c>
      <c r="AA540" t="str">
        <f>IF(PC_NikeSales[[#This Row],[Profit_Status]]="Valid Profit","Include","Exclude")</f>
        <v>Include</v>
      </c>
    </row>
    <row r="541" spans="1:27">
      <c r="A541">
        <v>2539</v>
      </c>
      <c r="B541" t="s">
        <v>19</v>
      </c>
      <c r="C541" t="s">
        <v>30</v>
      </c>
      <c r="D541" t="s">
        <v>46</v>
      </c>
      <c r="E541" s="3" t="s">
        <v>28</v>
      </c>
      <c r="F541" t="str">
        <f t="shared" si="72"/>
        <v>Alphabet</v>
      </c>
      <c r="G541" t="str">
        <f t="shared" si="73"/>
        <v>L</v>
      </c>
      <c r="H541" t="str">
        <f t="shared" si="74"/>
        <v>Yes</v>
      </c>
      <c r="J541" t="str">
        <f>_xlfn.IFS(Units_Sold&lt;0,"Check Return/Refund",Units_Sold=" ",Invalid,Units_Sold=0,"Available",Units_Sold&gt;0,"Sold")</f>
        <v>Available</v>
      </c>
      <c r="M541" t="str">
        <f t="shared" si="75"/>
        <v>Invalid</v>
      </c>
      <c r="N541" t="str">
        <f>IF(PC_NikeSales[[#This Row],[Discount_Verification]]="Valid","Include","Exclude")</f>
        <v>Exclude</v>
      </c>
      <c r="O541">
        <v>0</v>
      </c>
      <c r="P541" t="str">
        <f t="shared" si="76"/>
        <v>Insufficient Data</v>
      </c>
      <c r="Q541" t="str">
        <f t="shared" si="77"/>
        <v>Missing Information</v>
      </c>
      <c r="R541" t="str">
        <f>IF(PC_NikeSales[[#This Row],[Rev_Verify]]="Valid Revenue","Include","Exclude")</f>
        <v>Exclude</v>
      </c>
      <c r="S541" s="1">
        <v>45714</v>
      </c>
      <c r="T541" s="5">
        <f t="shared" si="78"/>
        <v>45714</v>
      </c>
      <c r="U541" s="1" t="str">
        <f t="shared" si="79"/>
        <v>Yes</v>
      </c>
      <c r="V541" t="s">
        <v>17</v>
      </c>
      <c r="W541" t="s">
        <v>18</v>
      </c>
      <c r="X541" t="str">
        <f t="shared" si="80"/>
        <v>Bengaluru</v>
      </c>
      <c r="Y541">
        <v>3748.73</v>
      </c>
      <c r="Z541" t="str">
        <f>IF(PC_NikeSales[[#This Row],[Profit]]&lt;0,"Loss Making Sales",IF(PC_NikeSales[[#This Row],[Profit]]=0,"No Recorded Profit",IF($Y539&gt;$P539,"Invalid Profit", "Valid Profit")))</f>
        <v>Valid Profit</v>
      </c>
      <c r="AA541" t="str">
        <f>IF(PC_NikeSales[[#This Row],[Profit_Status]]="Valid Profit","Include","Exclude")</f>
        <v>Include</v>
      </c>
    </row>
    <row r="542" spans="1:27">
      <c r="A542">
        <v>2540</v>
      </c>
      <c r="B542" t="s">
        <v>19</v>
      </c>
      <c r="C542" t="s">
        <v>26</v>
      </c>
      <c r="D542" t="s">
        <v>53</v>
      </c>
      <c r="E542" s="3" t="s">
        <v>28</v>
      </c>
      <c r="F542" t="str">
        <f t="shared" si="72"/>
        <v>Alphabet</v>
      </c>
      <c r="G542" t="str">
        <f t="shared" si="73"/>
        <v>L</v>
      </c>
      <c r="H542" t="str">
        <f t="shared" si="74"/>
        <v>Yes</v>
      </c>
      <c r="J542" t="str">
        <f>_xlfn.IFS(Units_Sold&lt;0,"Check Return/Refund",Units_Sold=" ",Invalid,Units_Sold=0,"Available",Units_Sold&gt;0,"Sold")</f>
        <v>Available</v>
      </c>
      <c r="K542">
        <v>8794.64</v>
      </c>
      <c r="M542" t="str">
        <f t="shared" si="75"/>
        <v>Invalid</v>
      </c>
      <c r="N542" t="str">
        <f>IF(PC_NikeSales[[#This Row],[Discount_Verification]]="Valid","Include","Exclude")</f>
        <v>Exclude</v>
      </c>
      <c r="O542">
        <v>0</v>
      </c>
      <c r="P542" t="str">
        <f t="shared" si="76"/>
        <v>Insufficient Data</v>
      </c>
      <c r="Q542" t="str">
        <f t="shared" si="77"/>
        <v>Missing Information</v>
      </c>
      <c r="R542" t="str">
        <f>IF(PC_NikeSales[[#This Row],[Rev_Verify]]="Valid Revenue","Include","Exclude")</f>
        <v>Exclude</v>
      </c>
      <c r="S542" s="1">
        <v>45666</v>
      </c>
      <c r="T542" s="5">
        <f t="shared" si="78"/>
        <v>45666</v>
      </c>
      <c r="U542" s="1" t="str">
        <f t="shared" si="79"/>
        <v>Yes</v>
      </c>
      <c r="V542" t="s">
        <v>17</v>
      </c>
      <c r="W542" t="s">
        <v>25</v>
      </c>
      <c r="X542" t="str">
        <f t="shared" si="80"/>
        <v>Mumbai</v>
      </c>
      <c r="Y542">
        <v>-938.07</v>
      </c>
      <c r="Z542" t="str">
        <f>IF(PC_NikeSales[[#This Row],[Profit]]&lt;0,"Loss Making Sales",IF(PC_NikeSales[[#This Row],[Profit]]=0,"No Recorded Profit",IF(PC_NikeSales[[#This Row],[Profit]]&gt;PC_NikeSales[Rev_Recalc],"Invalid Profit", "Valid Profit")))</f>
        <v>Loss Making Sales</v>
      </c>
      <c r="AA542" t="str">
        <f>IF(PC_NikeSales[[#This Row],[Profit_Status]]="Valid Profit","Include","Exclude")</f>
        <v>Exclude</v>
      </c>
    </row>
    <row r="543" spans="1:27">
      <c r="A543">
        <v>2541</v>
      </c>
      <c r="B543" t="s">
        <v>13</v>
      </c>
      <c r="C543" t="s">
        <v>30</v>
      </c>
      <c r="D543" t="s">
        <v>31</v>
      </c>
      <c r="E543" s="3" t="s">
        <v>16</v>
      </c>
      <c r="F543" t="str">
        <f t="shared" si="72"/>
        <v>Alphabet</v>
      </c>
      <c r="G543" t="str">
        <f t="shared" si="73"/>
        <v>M</v>
      </c>
      <c r="H543" t="str">
        <f t="shared" si="74"/>
        <v>Yes</v>
      </c>
      <c r="J543" t="str">
        <f>_xlfn.IFS(Units_Sold&lt;0,"Check Return/Refund",Units_Sold=" ",Invalid,Units_Sold=0,"Available",Units_Sold&gt;0,"Sold")</f>
        <v>Available</v>
      </c>
      <c r="M543" t="str">
        <f t="shared" si="75"/>
        <v>Invalid</v>
      </c>
      <c r="N543" t="str">
        <f>IF(PC_NikeSales[[#This Row],[Discount_Verification]]="Valid","Include","Exclude")</f>
        <v>Exclude</v>
      </c>
      <c r="O543">
        <v>0</v>
      </c>
      <c r="P543" t="str">
        <f t="shared" si="76"/>
        <v>Insufficient Data</v>
      </c>
      <c r="Q543" t="str">
        <f t="shared" si="77"/>
        <v>Missing Information</v>
      </c>
      <c r="R543" t="str">
        <f>IF(PC_NikeSales[[#This Row],[Rev_Verify]]="Valid Revenue","Include","Exclude")</f>
        <v>Exclude</v>
      </c>
      <c r="S543" s="1">
        <v>45796</v>
      </c>
      <c r="T543" s="5">
        <f t="shared" si="78"/>
        <v>45796</v>
      </c>
      <c r="U543" s="1" t="str">
        <f t="shared" si="79"/>
        <v>Yes</v>
      </c>
      <c r="V543" t="s">
        <v>22</v>
      </c>
      <c r="W543" t="s">
        <v>25</v>
      </c>
      <c r="X543" t="str">
        <f t="shared" si="80"/>
        <v>Mumbai</v>
      </c>
      <c r="Y543">
        <v>-1180.1099999999999</v>
      </c>
      <c r="Z543" t="str">
        <f>IF(PC_NikeSales[[#This Row],[Profit]]&lt;0,"Loss Making Sales",IF(PC_NikeSales[[#This Row],[Profit]]=0,"No Recorded Profit",IF(PC_NikeSales[[#This Row],[Profit]]&gt;PC_NikeSales[Rev_Recalc],"Invalid Profit", "Valid Profit")))</f>
        <v>Loss Making Sales</v>
      </c>
      <c r="AA543" t="str">
        <f>IF(PC_NikeSales[[#This Row],[Profit_Status]]="Valid Profit","Include","Exclude")</f>
        <v>Exclude</v>
      </c>
    </row>
    <row r="544" spans="1:27">
      <c r="A544">
        <v>2542</v>
      </c>
      <c r="B544" t="s">
        <v>13</v>
      </c>
      <c r="C544" t="s">
        <v>30</v>
      </c>
      <c r="D544" t="s">
        <v>31</v>
      </c>
      <c r="E544" s="3" t="s">
        <v>32</v>
      </c>
      <c r="F544" t="str">
        <f t="shared" si="72"/>
        <v>Alphabet</v>
      </c>
      <c r="G544" t="str">
        <f t="shared" si="73"/>
        <v>XL</v>
      </c>
      <c r="H544" t="str">
        <f t="shared" si="74"/>
        <v>Yes</v>
      </c>
      <c r="J544" t="str">
        <f>_xlfn.IFS(Units_Sold&lt;0,"Check Return/Refund",Units_Sold=" ",Invalid,Units_Sold=0,"Available",Units_Sold&gt;0,"Sold")</f>
        <v>Available</v>
      </c>
      <c r="L544">
        <v>0.18</v>
      </c>
      <c r="M544" t="str">
        <f t="shared" si="75"/>
        <v>Valid</v>
      </c>
      <c r="N544" t="str">
        <f>IF(PC_NikeSales[[#This Row],[Discount_Verification]]="Valid","Include","Exclude")</f>
        <v>Include</v>
      </c>
      <c r="O544">
        <v>0</v>
      </c>
      <c r="P544" t="str">
        <f t="shared" si="76"/>
        <v>Insufficient Data</v>
      </c>
      <c r="Q544" t="str">
        <f t="shared" si="77"/>
        <v>Missing Information</v>
      </c>
      <c r="R544" t="str">
        <f>IF(PC_NikeSales[[#This Row],[Rev_Verify]]="Valid Revenue","Include","Exclude")</f>
        <v>Exclude</v>
      </c>
      <c r="S544" s="1"/>
      <c r="T544" s="5" t="str">
        <f t="shared" si="78"/>
        <v>Missing Date</v>
      </c>
      <c r="U544" s="1" t="str">
        <f t="shared" si="79"/>
        <v>No</v>
      </c>
      <c r="V544" t="s">
        <v>22</v>
      </c>
      <c r="W544" t="s">
        <v>37</v>
      </c>
      <c r="X544" t="str">
        <f t="shared" si="80"/>
        <v>Hyderabad</v>
      </c>
      <c r="Y544">
        <v>-1115.8900000000001</v>
      </c>
      <c r="Z544" t="str">
        <f>IF(PC_NikeSales[[#This Row],[Profit]]&lt;0,"Loss Making Sales",IF(PC_NikeSales[[#This Row],[Profit]]=0,"No Recorded Profit",IF(PC_NikeSales[[#This Row],[Profit]]&gt;PC_NikeSales[Rev_Recalc],"Invalid Profit", "Valid Profit")))</f>
        <v>Loss Making Sales</v>
      </c>
      <c r="AA544" t="str">
        <f>IF(PC_NikeSales[[#This Row],[Profit_Status]]="Valid Profit","Include","Exclude")</f>
        <v>Exclude</v>
      </c>
    </row>
    <row r="545" spans="1:27">
      <c r="A545">
        <v>2543</v>
      </c>
      <c r="B545" t="s">
        <v>19</v>
      </c>
      <c r="C545" t="s">
        <v>26</v>
      </c>
      <c r="D545" t="s">
        <v>39</v>
      </c>
      <c r="F545" t="str">
        <f t="shared" si="72"/>
        <v>Missing</v>
      </c>
      <c r="G545" t="str">
        <f t="shared" si="73"/>
        <v>Unknown</v>
      </c>
      <c r="H545" t="str">
        <f t="shared" si="74"/>
        <v>No</v>
      </c>
      <c r="J545" t="str">
        <f>_xlfn.IFS(Units_Sold&lt;0,"Check Return/Refund",Units_Sold=" ",Invalid,Units_Sold=0,"Available",Units_Sold&gt;0,"Sold")</f>
        <v>Available</v>
      </c>
      <c r="M545" t="str">
        <f t="shared" si="75"/>
        <v>Invalid</v>
      </c>
      <c r="N545" t="str">
        <f>IF(PC_NikeSales[[#This Row],[Discount_Verification]]="Valid","Include","Exclude")</f>
        <v>Exclude</v>
      </c>
      <c r="O545">
        <v>0</v>
      </c>
      <c r="P545" t="str">
        <f t="shared" si="76"/>
        <v>Insufficient Data</v>
      </c>
      <c r="Q545" t="str">
        <f t="shared" si="77"/>
        <v>Missing Information</v>
      </c>
      <c r="R545" t="str">
        <f>IF(PC_NikeSales[[#This Row],[Rev_Verify]]="Valid Revenue","Include","Exclude")</f>
        <v>Exclude</v>
      </c>
      <c r="S545" s="1"/>
      <c r="T545" s="5" t="str">
        <f t="shared" si="78"/>
        <v>Missing Date</v>
      </c>
      <c r="U545" s="1" t="str">
        <f t="shared" si="79"/>
        <v>No</v>
      </c>
      <c r="V545" t="s">
        <v>22</v>
      </c>
      <c r="W545" t="s">
        <v>37</v>
      </c>
      <c r="X545" t="str">
        <f t="shared" si="80"/>
        <v>Hyderabad</v>
      </c>
      <c r="Y545">
        <v>-244.09</v>
      </c>
      <c r="Z545" t="str">
        <f>IF(PC_NikeSales[[#This Row],[Profit]]&lt;0,"Loss Making Sales",IF(PC_NikeSales[[#This Row],[Profit]]=0,"No Recorded Profit",IF(PC_NikeSales[[#This Row],[Profit]]&gt;PC_NikeSales[Rev_Recalc],"Invalid Profit", "Valid Profit")))</f>
        <v>Loss Making Sales</v>
      </c>
      <c r="AA545" t="str">
        <f>IF(PC_NikeSales[[#This Row],[Profit_Status]]="Valid Profit","Include","Exclude")</f>
        <v>Exclude</v>
      </c>
    </row>
    <row r="546" spans="1:27">
      <c r="A546">
        <v>2544</v>
      </c>
      <c r="B546" t="s">
        <v>35</v>
      </c>
      <c r="C546" t="s">
        <v>14</v>
      </c>
      <c r="D546" t="s">
        <v>49</v>
      </c>
      <c r="E546" s="3" t="s">
        <v>28</v>
      </c>
      <c r="F546" t="str">
        <f t="shared" si="72"/>
        <v>Alphabet</v>
      </c>
      <c r="G546" t="str">
        <f t="shared" si="73"/>
        <v>L</v>
      </c>
      <c r="H546" t="str">
        <f t="shared" si="74"/>
        <v>Yes</v>
      </c>
      <c r="J546" t="str">
        <f>_xlfn.IFS(Units_Sold&lt;0,"Check Return/Refund",Units_Sold=" ",Invalid,Units_Sold=0,"Available",Units_Sold&gt;0,"Sold")</f>
        <v>Available</v>
      </c>
      <c r="K546">
        <v>8856.07</v>
      </c>
      <c r="M546" t="str">
        <f t="shared" si="75"/>
        <v>Invalid</v>
      </c>
      <c r="N546" t="str">
        <f>IF(PC_NikeSales[[#This Row],[Discount_Verification]]="Valid","Include","Exclude")</f>
        <v>Exclude</v>
      </c>
      <c r="O546">
        <v>0</v>
      </c>
      <c r="P546" t="str">
        <f t="shared" si="76"/>
        <v>Insufficient Data</v>
      </c>
      <c r="Q546" t="str">
        <f t="shared" si="77"/>
        <v>Missing Information</v>
      </c>
      <c r="R546" t="str">
        <f>IF(PC_NikeSales[[#This Row],[Rev_Verify]]="Valid Revenue","Include","Exclude")</f>
        <v>Exclude</v>
      </c>
      <c r="S546" s="1"/>
      <c r="T546" s="5" t="str">
        <f t="shared" si="78"/>
        <v>Missing Date</v>
      </c>
      <c r="U546" s="1" t="str">
        <f t="shared" si="79"/>
        <v>No</v>
      </c>
      <c r="V546" t="s">
        <v>17</v>
      </c>
      <c r="W546" t="s">
        <v>36</v>
      </c>
      <c r="X546" t="str">
        <f t="shared" si="80"/>
        <v>Bangalore</v>
      </c>
      <c r="Y546">
        <v>2069.9299999999998</v>
      </c>
      <c r="Z546" t="str">
        <f>IF(PC_NikeSales[[#This Row],[Profit]]&lt;0,"Loss Making Sales",IF(PC_NikeSales[[#This Row],[Profit]]=0,"No Recorded Profit",IF($Y544&gt;$P544,"Invalid Profit", "Valid Profit")))</f>
        <v>Valid Profit</v>
      </c>
      <c r="AA546" t="str">
        <f>IF(PC_NikeSales[[#This Row],[Profit_Status]]="Valid Profit","Include","Exclude")</f>
        <v>Include</v>
      </c>
    </row>
    <row r="547" spans="1:27">
      <c r="A547">
        <v>2545</v>
      </c>
      <c r="B547" t="s">
        <v>35</v>
      </c>
      <c r="C547" t="s">
        <v>14</v>
      </c>
      <c r="D547" t="s">
        <v>44</v>
      </c>
      <c r="E547" s="3" t="s">
        <v>28</v>
      </c>
      <c r="F547" t="str">
        <f t="shared" si="72"/>
        <v>Alphabet</v>
      </c>
      <c r="G547" t="str">
        <f t="shared" si="73"/>
        <v>L</v>
      </c>
      <c r="H547" t="str">
        <f t="shared" si="74"/>
        <v>Yes</v>
      </c>
      <c r="J547" t="str">
        <f>_xlfn.IFS(Units_Sold&lt;0,"Check Return/Refund",Units_Sold=" ",Invalid,Units_Sold=0,"Available",Units_Sold&gt;0,"Sold")</f>
        <v>Available</v>
      </c>
      <c r="M547" t="str">
        <f t="shared" si="75"/>
        <v>Invalid</v>
      </c>
      <c r="N547" t="str">
        <f>IF(PC_NikeSales[[#This Row],[Discount_Verification]]="Valid","Include","Exclude")</f>
        <v>Exclude</v>
      </c>
      <c r="O547">
        <v>0</v>
      </c>
      <c r="P547" t="str">
        <f t="shared" si="76"/>
        <v>Insufficient Data</v>
      </c>
      <c r="Q547" t="str">
        <f t="shared" si="77"/>
        <v>Missing Information</v>
      </c>
      <c r="R547" t="str">
        <f>IF(PC_NikeSales[[#This Row],[Rev_Verify]]="Valid Revenue","Include","Exclude")</f>
        <v>Exclude</v>
      </c>
      <c r="S547" s="1">
        <v>45773</v>
      </c>
      <c r="T547" s="5">
        <f t="shared" si="78"/>
        <v>45773</v>
      </c>
      <c r="U547" s="1" t="str">
        <f t="shared" si="79"/>
        <v>Yes</v>
      </c>
      <c r="V547" t="s">
        <v>22</v>
      </c>
      <c r="W547" t="s">
        <v>36</v>
      </c>
      <c r="X547" t="str">
        <f t="shared" si="80"/>
        <v>Bangalore</v>
      </c>
      <c r="Y547">
        <v>924.07</v>
      </c>
      <c r="Z547" t="str">
        <f>IF(PC_NikeSales[[#This Row],[Profit]]&lt;0,"Loss Making Sales",IF(PC_NikeSales[[#This Row],[Profit]]=0,"No Recorded Profit",IF($Y545&gt;$P545,"Invalid Profit", "Valid Profit")))</f>
        <v>Valid Profit</v>
      </c>
      <c r="AA547" t="str">
        <f>IF(PC_NikeSales[[#This Row],[Profit_Status]]="Valid Profit","Include","Exclude")</f>
        <v>Include</v>
      </c>
    </row>
    <row r="548" spans="1:27">
      <c r="A548">
        <v>2546</v>
      </c>
      <c r="B548" t="s">
        <v>13</v>
      </c>
      <c r="C548" t="s">
        <v>14</v>
      </c>
      <c r="D548" t="s">
        <v>49</v>
      </c>
      <c r="E548" s="3" t="s">
        <v>32</v>
      </c>
      <c r="F548" t="str">
        <f t="shared" si="72"/>
        <v>Alphabet</v>
      </c>
      <c r="G548" t="str">
        <f t="shared" si="73"/>
        <v>XL</v>
      </c>
      <c r="H548" t="str">
        <f t="shared" si="74"/>
        <v>Yes</v>
      </c>
      <c r="J548" t="str">
        <f>_xlfn.IFS(Units_Sold&lt;0,"Check Return/Refund",Units_Sold=" ",Invalid,Units_Sold=0,"Available",Units_Sold&gt;0,"Sold")</f>
        <v>Available</v>
      </c>
      <c r="K548">
        <v>5179.57</v>
      </c>
      <c r="M548" t="str">
        <f t="shared" si="75"/>
        <v>Invalid</v>
      </c>
      <c r="N548" t="str">
        <f>IF(PC_NikeSales[[#This Row],[Discount_Verification]]="Valid","Include","Exclude")</f>
        <v>Exclude</v>
      </c>
      <c r="O548">
        <v>0</v>
      </c>
      <c r="P548" t="str">
        <f t="shared" si="76"/>
        <v>Insufficient Data</v>
      </c>
      <c r="Q548" t="str">
        <f t="shared" si="77"/>
        <v>Missing Information</v>
      </c>
      <c r="R548" t="str">
        <f>IF(PC_NikeSales[[#This Row],[Rev_Verify]]="Valid Revenue","Include","Exclude")</f>
        <v>Exclude</v>
      </c>
      <c r="S548" s="1">
        <v>45568</v>
      </c>
      <c r="T548" s="5">
        <f t="shared" si="78"/>
        <v>45568</v>
      </c>
      <c r="U548" s="1" t="str">
        <f t="shared" si="79"/>
        <v>Yes</v>
      </c>
      <c r="V548" t="s">
        <v>22</v>
      </c>
      <c r="W548" t="s">
        <v>36</v>
      </c>
      <c r="X548" t="str">
        <f t="shared" si="80"/>
        <v>Bangalore</v>
      </c>
      <c r="Y548">
        <v>2084.9899999999998</v>
      </c>
      <c r="Z548" t="str">
        <f>IF(PC_NikeSales[[#This Row],[Profit]]&lt;0,"Loss Making Sales",IF(PC_NikeSales[[#This Row],[Profit]]=0,"No Recorded Profit",IF($Y546&gt;$P546,"Invalid Profit", "Valid Profit")))</f>
        <v>Valid Profit</v>
      </c>
      <c r="AA548" t="str">
        <f>IF(PC_NikeSales[[#This Row],[Profit_Status]]="Valid Profit","Include","Exclude")</f>
        <v>Include</v>
      </c>
    </row>
    <row r="549" spans="1:27">
      <c r="A549">
        <v>2547</v>
      </c>
      <c r="B549" t="s">
        <v>19</v>
      </c>
      <c r="C549" t="s">
        <v>20</v>
      </c>
      <c r="D549" t="s">
        <v>38</v>
      </c>
      <c r="E549" s="3" t="s">
        <v>16</v>
      </c>
      <c r="F549" t="str">
        <f t="shared" si="72"/>
        <v>Alphabet</v>
      </c>
      <c r="G549" t="str">
        <f t="shared" si="73"/>
        <v>M</v>
      </c>
      <c r="H549" t="str">
        <f t="shared" si="74"/>
        <v>Yes</v>
      </c>
      <c r="I549">
        <v>1</v>
      </c>
      <c r="J549" t="str">
        <f>_xlfn.IFS(Units_Sold&lt;0,"Check Return/Refund",Units_Sold=" ",Invalid,Units_Sold=0,"Available",Units_Sold&gt;0,"Sold")</f>
        <v>Sold</v>
      </c>
      <c r="K549">
        <v>3068.13</v>
      </c>
      <c r="M549" t="str">
        <f t="shared" si="75"/>
        <v>Invalid</v>
      </c>
      <c r="N549" t="str">
        <f>IF(PC_NikeSales[[#This Row],[Discount_Verification]]="Valid","Include","Exclude")</f>
        <v>Exclude</v>
      </c>
      <c r="O549">
        <v>0</v>
      </c>
      <c r="P549">
        <f t="shared" si="76"/>
        <v>3068.13</v>
      </c>
      <c r="Q549" t="str">
        <f t="shared" si="77"/>
        <v>Valid Revenue</v>
      </c>
      <c r="R549" t="str">
        <f>IF(PC_NikeSales[[#This Row],[Rev_Verify]]="Valid Revenue","Include","Exclude")</f>
        <v>Include</v>
      </c>
      <c r="S549" s="1">
        <v>45846</v>
      </c>
      <c r="T549" s="5">
        <f t="shared" si="78"/>
        <v>45846</v>
      </c>
      <c r="U549" s="1" t="str">
        <f t="shared" si="79"/>
        <v>Yes</v>
      </c>
      <c r="V549" t="s">
        <v>22</v>
      </c>
      <c r="W549" t="s">
        <v>43</v>
      </c>
      <c r="X549" t="str">
        <f t="shared" si="80"/>
        <v>Kolkata</v>
      </c>
      <c r="Y549">
        <v>-586.29</v>
      </c>
      <c r="Z549" t="str">
        <f>IF(PC_NikeSales[[#This Row],[Profit]]&lt;0,"Loss Making Sales",IF(PC_NikeSales[[#This Row],[Profit]]=0,"No Recorded Profit",IF(PC_NikeSales[[#This Row],[Profit]]&gt;PC_NikeSales[Rev_Recalc],"Invalid Profit", "Valid Profit")))</f>
        <v>Loss Making Sales</v>
      </c>
      <c r="AA549" t="str">
        <f>IF(PC_NikeSales[[#This Row],[Profit_Status]]="Valid Profit","Include","Exclude")</f>
        <v>Exclude</v>
      </c>
    </row>
    <row r="550" spans="1:27">
      <c r="A550">
        <v>2548</v>
      </c>
      <c r="B550" t="s">
        <v>13</v>
      </c>
      <c r="C550" t="s">
        <v>30</v>
      </c>
      <c r="D550" t="s">
        <v>51</v>
      </c>
      <c r="E550" s="3" t="s">
        <v>28</v>
      </c>
      <c r="F550" t="str">
        <f t="shared" si="72"/>
        <v>Alphabet</v>
      </c>
      <c r="G550" t="str">
        <f t="shared" si="73"/>
        <v>L</v>
      </c>
      <c r="H550" t="str">
        <f t="shared" si="74"/>
        <v>Yes</v>
      </c>
      <c r="J550" t="str">
        <f>_xlfn.IFS(Units_Sold&lt;0,"Check Return/Refund",Units_Sold=" ",Invalid,Units_Sold=0,"Available",Units_Sold&gt;0,"Sold")</f>
        <v>Available</v>
      </c>
      <c r="K550">
        <v>9557</v>
      </c>
      <c r="M550" t="str">
        <f t="shared" si="75"/>
        <v>Invalid</v>
      </c>
      <c r="N550" t="str">
        <f>IF(PC_NikeSales[[#This Row],[Discount_Verification]]="Valid","Include","Exclude")</f>
        <v>Exclude</v>
      </c>
      <c r="O550">
        <v>0</v>
      </c>
      <c r="P550" t="str">
        <f t="shared" si="76"/>
        <v>Insufficient Data</v>
      </c>
      <c r="Q550" t="str">
        <f t="shared" si="77"/>
        <v>Missing Information</v>
      </c>
      <c r="R550" t="str">
        <f>IF(PC_NikeSales[[#This Row],[Rev_Verify]]="Valid Revenue","Include","Exclude")</f>
        <v>Exclude</v>
      </c>
      <c r="S550" s="1">
        <v>45770</v>
      </c>
      <c r="T550" s="5">
        <f t="shared" si="78"/>
        <v>45770</v>
      </c>
      <c r="U550" s="1" t="str">
        <f t="shared" si="79"/>
        <v>Yes</v>
      </c>
      <c r="V550" t="s">
        <v>17</v>
      </c>
      <c r="W550" t="s">
        <v>33</v>
      </c>
      <c r="X550" t="str">
        <f t="shared" si="80"/>
        <v>Delhi</v>
      </c>
      <c r="Y550">
        <v>3847.47</v>
      </c>
      <c r="Z550" t="str">
        <f>IF(PC_NikeSales[[#This Row],[Profit]]&lt;0,"Loss Making Sales",IF(PC_NikeSales[[#This Row],[Profit]]=0,"No Recorded Profit",IF($Y548&gt;$P548,"Invalid Profit", "Valid Profit")))</f>
        <v>Valid Profit</v>
      </c>
      <c r="AA550" t="str">
        <f>IF(PC_NikeSales[[#This Row],[Profit_Status]]="Valid Profit","Include","Exclude")</f>
        <v>Include</v>
      </c>
    </row>
    <row r="551" spans="1:27">
      <c r="A551">
        <v>2549</v>
      </c>
      <c r="B551" t="s">
        <v>35</v>
      </c>
      <c r="C551" t="s">
        <v>14</v>
      </c>
      <c r="D551" t="s">
        <v>34</v>
      </c>
      <c r="E551" s="3" t="s">
        <v>32</v>
      </c>
      <c r="F551" t="str">
        <f t="shared" si="72"/>
        <v>Alphabet</v>
      </c>
      <c r="G551" t="str">
        <f t="shared" si="73"/>
        <v>XL</v>
      </c>
      <c r="H551" t="str">
        <f t="shared" si="74"/>
        <v>Yes</v>
      </c>
      <c r="J551" t="str">
        <f>_xlfn.IFS(Units_Sold&lt;0,"Check Return/Refund",Units_Sold=" ",Invalid,Units_Sold=0,"Available",Units_Sold&gt;0,"Sold")</f>
        <v>Available</v>
      </c>
      <c r="K551">
        <v>4366.09</v>
      </c>
      <c r="M551" t="str">
        <f t="shared" si="75"/>
        <v>Invalid</v>
      </c>
      <c r="N551" t="str">
        <f>IF(PC_NikeSales[[#This Row],[Discount_Verification]]="Valid","Include","Exclude")</f>
        <v>Exclude</v>
      </c>
      <c r="O551">
        <v>0</v>
      </c>
      <c r="P551" t="str">
        <f t="shared" si="76"/>
        <v>Insufficient Data</v>
      </c>
      <c r="Q551" t="str">
        <f t="shared" si="77"/>
        <v>Missing Information</v>
      </c>
      <c r="R551" t="str">
        <f>IF(PC_NikeSales[[#This Row],[Rev_Verify]]="Valid Revenue","Include","Exclude")</f>
        <v>Exclude</v>
      </c>
      <c r="S551" s="1"/>
      <c r="T551" s="5" t="str">
        <f t="shared" si="78"/>
        <v>Missing Date</v>
      </c>
      <c r="U551" s="1" t="str">
        <f t="shared" si="79"/>
        <v>No</v>
      </c>
      <c r="V551" t="s">
        <v>22</v>
      </c>
      <c r="W551" t="s">
        <v>33</v>
      </c>
      <c r="X551" t="str">
        <f t="shared" si="80"/>
        <v>Delhi</v>
      </c>
      <c r="Y551">
        <v>1696.1</v>
      </c>
      <c r="Z551" t="str">
        <f>IF(PC_NikeSales[[#This Row],[Profit]]&lt;0,"Loss Making Sales",IF(PC_NikeSales[[#This Row],[Profit]]=0,"No Recorded Profit",IF($Y549&gt;$P549,"Invalid Profit", "Valid Profit")))</f>
        <v>Valid Profit</v>
      </c>
      <c r="AA551" t="str">
        <f>IF(PC_NikeSales[[#This Row],[Profit_Status]]="Valid Profit","Include","Exclude")</f>
        <v>Include</v>
      </c>
    </row>
    <row r="552" spans="1:27">
      <c r="A552">
        <v>2550</v>
      </c>
      <c r="B552" t="s">
        <v>35</v>
      </c>
      <c r="C552" t="s">
        <v>20</v>
      </c>
      <c r="D552" t="s">
        <v>24</v>
      </c>
      <c r="E552" s="3" t="s">
        <v>32</v>
      </c>
      <c r="F552" t="str">
        <f t="shared" si="72"/>
        <v>Alphabet</v>
      </c>
      <c r="G552" t="str">
        <f t="shared" si="73"/>
        <v>XL</v>
      </c>
      <c r="H552" t="str">
        <f t="shared" si="74"/>
        <v>Yes</v>
      </c>
      <c r="I552">
        <v>1</v>
      </c>
      <c r="J552" t="str">
        <f>_xlfn.IFS(Units_Sold&lt;0,"Check Return/Refund",Units_Sold=" ",Invalid,Units_Sold=0,"Available",Units_Sold&gt;0,"Sold")</f>
        <v>Sold</v>
      </c>
      <c r="K552">
        <v>6121.21</v>
      </c>
      <c r="L552">
        <v>0.05</v>
      </c>
      <c r="M552" t="str">
        <f t="shared" si="75"/>
        <v>Valid</v>
      </c>
      <c r="N552" t="str">
        <f>IF(PC_NikeSales[[#This Row],[Discount_Verification]]="Valid","Include","Exclude")</f>
        <v>Include</v>
      </c>
      <c r="O552">
        <v>5815.15</v>
      </c>
      <c r="P552">
        <f t="shared" si="76"/>
        <v>5815.1494999999995</v>
      </c>
      <c r="Q552" t="str">
        <f t="shared" si="77"/>
        <v>Valid Revenue</v>
      </c>
      <c r="R552" t="str">
        <f>IF(PC_NikeSales[[#This Row],[Rev_Verify]]="Valid Revenue","Include","Exclude")</f>
        <v>Include</v>
      </c>
      <c r="S552" s="1">
        <v>45177</v>
      </c>
      <c r="T552" s="5">
        <f t="shared" si="78"/>
        <v>45177</v>
      </c>
      <c r="U552" s="1" t="str">
        <f t="shared" si="79"/>
        <v>Yes</v>
      </c>
      <c r="V552" t="s">
        <v>17</v>
      </c>
      <c r="W552" t="s">
        <v>43</v>
      </c>
      <c r="X552" t="str">
        <f t="shared" si="80"/>
        <v>Kolkata</v>
      </c>
      <c r="Y552">
        <v>2470.08</v>
      </c>
      <c r="Z552" t="str">
        <f>IF(PC_NikeSales[[#This Row],[Profit]]&lt;0,"Loss Making Sales",IF(PC_NikeSales[[#This Row],[Profit]]=0,"No Recorded Profit",IF($Y550&gt;$P550,"Invalid Profit", "Valid Profit")))</f>
        <v>Valid Profit</v>
      </c>
      <c r="AA552" t="str">
        <f>IF(PC_NikeSales[[#This Row],[Profit_Status]]="Valid Profit","Include","Exclude")</f>
        <v>Include</v>
      </c>
    </row>
    <row r="553" spans="1:27">
      <c r="A553">
        <v>2551</v>
      </c>
      <c r="B553" t="s">
        <v>35</v>
      </c>
      <c r="C553" t="s">
        <v>14</v>
      </c>
      <c r="D553" t="s">
        <v>49</v>
      </c>
      <c r="E553" s="3" t="s">
        <v>32</v>
      </c>
      <c r="F553" t="str">
        <f t="shared" si="72"/>
        <v>Alphabet</v>
      </c>
      <c r="G553" t="str">
        <f t="shared" si="73"/>
        <v>XL</v>
      </c>
      <c r="H553" t="str">
        <f t="shared" si="74"/>
        <v>Yes</v>
      </c>
      <c r="J553" t="str">
        <f>_xlfn.IFS(Units_Sold&lt;0,"Check Return/Refund",Units_Sold=" ",Invalid,Units_Sold=0,"Available",Units_Sold&gt;0,"Sold")</f>
        <v>Available</v>
      </c>
      <c r="M553" t="str">
        <f t="shared" si="75"/>
        <v>Invalid</v>
      </c>
      <c r="N553" t="str">
        <f>IF(PC_NikeSales[[#This Row],[Discount_Verification]]="Valid","Include","Exclude")</f>
        <v>Exclude</v>
      </c>
      <c r="O553">
        <v>0</v>
      </c>
      <c r="P553" t="str">
        <f t="shared" si="76"/>
        <v>Insufficient Data</v>
      </c>
      <c r="Q553" t="str">
        <f t="shared" si="77"/>
        <v>Missing Information</v>
      </c>
      <c r="R553" t="str">
        <f>IF(PC_NikeSales[[#This Row],[Rev_Verify]]="Valid Revenue","Include","Exclude")</f>
        <v>Exclude</v>
      </c>
      <c r="S553" s="1"/>
      <c r="T553" s="5" t="str">
        <f t="shared" si="78"/>
        <v>Missing Date</v>
      </c>
      <c r="U553" s="1" t="str">
        <f t="shared" si="79"/>
        <v>No</v>
      </c>
      <c r="V553" t="s">
        <v>22</v>
      </c>
      <c r="W553" t="s">
        <v>25</v>
      </c>
      <c r="X553" t="str">
        <f t="shared" si="80"/>
        <v>Mumbai</v>
      </c>
      <c r="Y553">
        <v>853.25</v>
      </c>
      <c r="Z553" t="str">
        <f>IF(PC_NikeSales[[#This Row],[Profit]]&lt;0,"Loss Making Sales",IF(PC_NikeSales[[#This Row],[Profit]]=0,"No Recorded Profit",IF($Y551&gt;$P551,"Invalid Profit", "Valid Profit")))</f>
        <v>Valid Profit</v>
      </c>
      <c r="AA553" t="str">
        <f>IF(PC_NikeSales[[#This Row],[Profit_Status]]="Valid Profit","Include","Exclude")</f>
        <v>Include</v>
      </c>
    </row>
    <row r="554" spans="1:27">
      <c r="A554">
        <v>2552</v>
      </c>
      <c r="B554" t="s">
        <v>19</v>
      </c>
      <c r="C554" t="s">
        <v>20</v>
      </c>
      <c r="D554" t="s">
        <v>24</v>
      </c>
      <c r="E554" s="3">
        <v>10</v>
      </c>
      <c r="F554" t="str">
        <f t="shared" si="72"/>
        <v>Number</v>
      </c>
      <c r="G554" t="str">
        <f t="shared" si="73"/>
        <v>10</v>
      </c>
      <c r="H554" t="str">
        <f t="shared" si="74"/>
        <v>Yes</v>
      </c>
      <c r="I554">
        <v>1</v>
      </c>
      <c r="J554" t="str">
        <f>_xlfn.IFS(Units_Sold&lt;0,"Check Return/Refund",Units_Sold=" ",Invalid,Units_Sold=0,"Available",Units_Sold&gt;0,"Sold")</f>
        <v>Sold</v>
      </c>
      <c r="L554">
        <v>0.41</v>
      </c>
      <c r="M554" t="str">
        <f t="shared" si="75"/>
        <v>Valid</v>
      </c>
      <c r="N554" t="str">
        <f>IF(PC_NikeSales[[#This Row],[Discount_Verification]]="Valid","Include","Exclude")</f>
        <v>Include</v>
      </c>
      <c r="O554">
        <v>0</v>
      </c>
      <c r="P554" t="str">
        <f t="shared" si="76"/>
        <v>Insufficient Data</v>
      </c>
      <c r="Q554" t="str">
        <f t="shared" si="77"/>
        <v>Missing Information</v>
      </c>
      <c r="R554" t="str">
        <f>IF(PC_NikeSales[[#This Row],[Rev_Verify]]="Valid Revenue","Include","Exclude")</f>
        <v>Exclude</v>
      </c>
      <c r="S554" s="1">
        <v>45780</v>
      </c>
      <c r="T554" s="5">
        <f t="shared" si="78"/>
        <v>45780</v>
      </c>
      <c r="U554" s="1" t="str">
        <f t="shared" si="79"/>
        <v>Yes</v>
      </c>
      <c r="V554" t="s">
        <v>22</v>
      </c>
      <c r="W554" t="s">
        <v>37</v>
      </c>
      <c r="X554" t="str">
        <f t="shared" si="80"/>
        <v>Hyderabad</v>
      </c>
      <c r="Y554">
        <v>3389.34</v>
      </c>
      <c r="Z554" t="str">
        <f>IF(PC_NikeSales[[#This Row],[Profit]]&lt;0,"Loss Making Sales",IF(PC_NikeSales[[#This Row],[Profit]]=0,"No Recorded Profit",IF($Y552&gt;$P552,"Invalid Profit", "Valid Profit")))</f>
        <v>Valid Profit</v>
      </c>
      <c r="AA554" t="str">
        <f>IF(PC_NikeSales[[#This Row],[Profit_Status]]="Valid Profit","Include","Exclude")</f>
        <v>Include</v>
      </c>
    </row>
    <row r="555" spans="1:27">
      <c r="A555">
        <v>2553</v>
      </c>
      <c r="B555" t="s">
        <v>13</v>
      </c>
      <c r="C555" t="s">
        <v>41</v>
      </c>
      <c r="D555" t="s">
        <v>47</v>
      </c>
      <c r="F555" t="str">
        <f t="shared" si="72"/>
        <v>Missing</v>
      </c>
      <c r="G555" t="str">
        <f t="shared" si="73"/>
        <v>Unknown</v>
      </c>
      <c r="H555" t="str">
        <f t="shared" si="74"/>
        <v>No</v>
      </c>
      <c r="J555" t="str">
        <f>_xlfn.IFS(Units_Sold&lt;0,"Check Return/Refund",Units_Sold=" ",Invalid,Units_Sold=0,"Available",Units_Sold&gt;0,"Sold")</f>
        <v>Available</v>
      </c>
      <c r="K555">
        <v>6708.16</v>
      </c>
      <c r="M555" t="str">
        <f t="shared" si="75"/>
        <v>Invalid</v>
      </c>
      <c r="N555" t="str">
        <f>IF(PC_NikeSales[[#This Row],[Discount_Verification]]="Valid","Include","Exclude")</f>
        <v>Exclude</v>
      </c>
      <c r="O555">
        <v>0</v>
      </c>
      <c r="P555" t="str">
        <f t="shared" si="76"/>
        <v>Insufficient Data</v>
      </c>
      <c r="Q555" t="str">
        <f t="shared" si="77"/>
        <v>Missing Information</v>
      </c>
      <c r="R555" t="str">
        <f>IF(PC_NikeSales[[#This Row],[Rev_Verify]]="Valid Revenue","Include","Exclude")</f>
        <v>Exclude</v>
      </c>
      <c r="S555" s="1">
        <v>45712</v>
      </c>
      <c r="T555" s="5">
        <f t="shared" si="78"/>
        <v>45712</v>
      </c>
      <c r="U555" s="1" t="str">
        <f t="shared" si="79"/>
        <v>Yes</v>
      </c>
      <c r="V555" t="s">
        <v>17</v>
      </c>
      <c r="W555" t="s">
        <v>33</v>
      </c>
      <c r="X555" t="str">
        <f t="shared" si="80"/>
        <v>Delhi</v>
      </c>
      <c r="Y555">
        <v>-739.72</v>
      </c>
      <c r="Z555" t="str">
        <f>IF(PC_NikeSales[[#This Row],[Profit]]&lt;0,"Loss Making Sales",IF(PC_NikeSales[[#This Row],[Profit]]=0,"No Recorded Profit",IF(PC_NikeSales[[#This Row],[Profit]]&gt;PC_NikeSales[Rev_Recalc],"Invalid Profit", "Valid Profit")))</f>
        <v>Loss Making Sales</v>
      </c>
      <c r="AA555" t="str">
        <f>IF(PC_NikeSales[[#This Row],[Profit_Status]]="Valid Profit","Include","Exclude")</f>
        <v>Exclude</v>
      </c>
    </row>
    <row r="556" spans="1:27">
      <c r="A556">
        <v>2554</v>
      </c>
      <c r="B556" t="s">
        <v>19</v>
      </c>
      <c r="C556" t="s">
        <v>14</v>
      </c>
      <c r="D556" t="s">
        <v>34</v>
      </c>
      <c r="E556" s="3" t="s">
        <v>16</v>
      </c>
      <c r="F556" t="str">
        <f t="shared" si="72"/>
        <v>Alphabet</v>
      </c>
      <c r="G556" t="str">
        <f t="shared" si="73"/>
        <v>M</v>
      </c>
      <c r="H556" t="str">
        <f t="shared" si="74"/>
        <v>Yes</v>
      </c>
      <c r="I556">
        <v>1</v>
      </c>
      <c r="J556" t="str">
        <f>_xlfn.IFS(Units_Sold&lt;0,"Check Return/Refund",Units_Sold=" ",Invalid,Units_Sold=0,"Available",Units_Sold&gt;0,"Sold")</f>
        <v>Sold</v>
      </c>
      <c r="K556">
        <v>6755.56</v>
      </c>
      <c r="M556" t="str">
        <f t="shared" si="75"/>
        <v>Invalid</v>
      </c>
      <c r="N556" t="str">
        <f>IF(PC_NikeSales[[#This Row],[Discount_Verification]]="Valid","Include","Exclude")</f>
        <v>Exclude</v>
      </c>
      <c r="O556">
        <v>0</v>
      </c>
      <c r="P556">
        <f t="shared" si="76"/>
        <v>6755.56</v>
      </c>
      <c r="Q556" t="str">
        <f t="shared" si="77"/>
        <v>Valid Revenue</v>
      </c>
      <c r="R556" t="str">
        <f>IF(PC_NikeSales[[#This Row],[Rev_Verify]]="Valid Revenue","Include","Exclude")</f>
        <v>Include</v>
      </c>
      <c r="S556" s="1">
        <v>45670</v>
      </c>
      <c r="T556" s="5">
        <f t="shared" si="78"/>
        <v>45670</v>
      </c>
      <c r="U556" s="1" t="str">
        <f t="shared" si="79"/>
        <v>Yes</v>
      </c>
      <c r="V556" t="s">
        <v>22</v>
      </c>
      <c r="W556" t="s">
        <v>18</v>
      </c>
      <c r="X556" t="str">
        <f t="shared" si="80"/>
        <v>Bengaluru</v>
      </c>
      <c r="Y556">
        <v>1002.19</v>
      </c>
      <c r="Z556" t="str">
        <f>IF(PC_NikeSales[[#This Row],[Profit]]&lt;0,"Loss Making Sales",IF(PC_NikeSales[[#This Row],[Profit]]=0,"No Recorded Profit",IF($Y554&gt;$P554,"Invalid Profit", "Valid Profit")))</f>
        <v>Valid Profit</v>
      </c>
      <c r="AA556" t="str">
        <f>IF(PC_NikeSales[[#This Row],[Profit_Status]]="Valid Profit","Include","Exclude")</f>
        <v>Include</v>
      </c>
    </row>
    <row r="557" spans="1:27">
      <c r="A557">
        <v>2555</v>
      </c>
      <c r="B557" t="s">
        <v>19</v>
      </c>
      <c r="C557" t="s">
        <v>41</v>
      </c>
      <c r="D557" t="s">
        <v>47</v>
      </c>
      <c r="E557" s="3">
        <v>7</v>
      </c>
      <c r="F557" t="str">
        <f t="shared" si="72"/>
        <v>Number</v>
      </c>
      <c r="G557" t="str">
        <f t="shared" si="73"/>
        <v>7</v>
      </c>
      <c r="H557" t="str">
        <f t="shared" si="74"/>
        <v>Yes</v>
      </c>
      <c r="J557" t="str">
        <f>_xlfn.IFS(Units_Sold&lt;0,"Check Return/Refund",Units_Sold=" ",Invalid,Units_Sold=0,"Available",Units_Sold&gt;0,"Sold")</f>
        <v>Available</v>
      </c>
      <c r="K557">
        <v>2685.95</v>
      </c>
      <c r="M557" t="str">
        <f t="shared" si="75"/>
        <v>Invalid</v>
      </c>
      <c r="N557" t="str">
        <f>IF(PC_NikeSales[[#This Row],[Discount_Verification]]="Valid","Include","Exclude")</f>
        <v>Exclude</v>
      </c>
      <c r="O557">
        <v>0</v>
      </c>
      <c r="P557" t="str">
        <f t="shared" si="76"/>
        <v>Insufficient Data</v>
      </c>
      <c r="Q557" t="str">
        <f t="shared" si="77"/>
        <v>Missing Information</v>
      </c>
      <c r="R557" t="str">
        <f>IF(PC_NikeSales[[#This Row],[Rev_Verify]]="Valid Revenue","Include","Exclude")</f>
        <v>Exclude</v>
      </c>
      <c r="S557" s="1"/>
      <c r="T557" s="5" t="str">
        <f t="shared" si="78"/>
        <v>Missing Date</v>
      </c>
      <c r="U557" s="1" t="str">
        <f t="shared" si="79"/>
        <v>No</v>
      </c>
      <c r="V557" t="s">
        <v>22</v>
      </c>
      <c r="W557" t="s">
        <v>37</v>
      </c>
      <c r="X557" t="str">
        <f t="shared" si="80"/>
        <v>Hyderabad</v>
      </c>
      <c r="Y557">
        <v>3675.97</v>
      </c>
      <c r="Z557" t="str">
        <f>IF(PC_NikeSales[[#This Row],[Profit]]&lt;0,"Loss Making Sales",IF(PC_NikeSales[[#This Row],[Profit]]=0,"No Recorded Profit",IF($Y555&gt;$P555,"Invalid Profit", "Valid Profit")))</f>
        <v>Valid Profit</v>
      </c>
      <c r="AA557" t="str">
        <f>IF(PC_NikeSales[[#This Row],[Profit_Status]]="Valid Profit","Include","Exclude")</f>
        <v>Include</v>
      </c>
    </row>
    <row r="558" spans="1:27">
      <c r="A558">
        <v>2556</v>
      </c>
      <c r="B558" t="s">
        <v>13</v>
      </c>
      <c r="C558" t="s">
        <v>26</v>
      </c>
      <c r="D558" t="s">
        <v>53</v>
      </c>
      <c r="E558" s="3">
        <v>10</v>
      </c>
      <c r="F558" t="str">
        <f t="shared" si="72"/>
        <v>Number</v>
      </c>
      <c r="G558" t="str">
        <f t="shared" si="73"/>
        <v>10</v>
      </c>
      <c r="H558" t="str">
        <f t="shared" si="74"/>
        <v>Yes</v>
      </c>
      <c r="I558">
        <v>1</v>
      </c>
      <c r="J558" t="str">
        <f>_xlfn.IFS(Units_Sold&lt;0,"Check Return/Refund",Units_Sold=" ",Invalid,Units_Sold=0,"Available",Units_Sold&gt;0,"Sold")</f>
        <v>Sold</v>
      </c>
      <c r="M558" t="str">
        <f t="shared" si="75"/>
        <v>Invalid</v>
      </c>
      <c r="N558" t="str">
        <f>IF(PC_NikeSales[[#This Row],[Discount_Verification]]="Valid","Include","Exclude")</f>
        <v>Exclude</v>
      </c>
      <c r="O558">
        <v>0</v>
      </c>
      <c r="P558" t="str">
        <f t="shared" si="76"/>
        <v>Insufficient Data</v>
      </c>
      <c r="Q558" t="str">
        <f t="shared" si="77"/>
        <v>Missing Information</v>
      </c>
      <c r="R558" t="str">
        <f>IF(PC_NikeSales[[#This Row],[Rev_Verify]]="Valid Revenue","Include","Exclude")</f>
        <v>Exclude</v>
      </c>
      <c r="S558" s="1"/>
      <c r="T558" s="5" t="str">
        <f t="shared" si="78"/>
        <v>Missing Date</v>
      </c>
      <c r="U558" s="1" t="str">
        <f t="shared" si="79"/>
        <v>No</v>
      </c>
      <c r="V558" t="s">
        <v>22</v>
      </c>
      <c r="W558" t="s">
        <v>43</v>
      </c>
      <c r="X558" t="str">
        <f t="shared" si="80"/>
        <v>Kolkata</v>
      </c>
      <c r="Y558">
        <v>1327.26</v>
      </c>
      <c r="Z558" t="str">
        <f>IF(PC_NikeSales[[#This Row],[Profit]]&lt;0,"Loss Making Sales",IF(PC_NikeSales[[#This Row],[Profit]]=0,"No Recorded Profit",IF($Y556&gt;$P556,"Invalid Profit", "Valid Profit")))</f>
        <v>Valid Profit</v>
      </c>
      <c r="AA558" t="str">
        <f>IF(PC_NikeSales[[#This Row],[Profit_Status]]="Valid Profit","Include","Exclude")</f>
        <v>Include</v>
      </c>
    </row>
    <row r="559" spans="1:27">
      <c r="A559">
        <v>2557</v>
      </c>
      <c r="B559" t="s">
        <v>35</v>
      </c>
      <c r="C559" t="s">
        <v>41</v>
      </c>
      <c r="D559" t="s">
        <v>54</v>
      </c>
      <c r="E559" s="3" t="s">
        <v>16</v>
      </c>
      <c r="F559" t="str">
        <f t="shared" si="72"/>
        <v>Alphabet</v>
      </c>
      <c r="G559" t="str">
        <f t="shared" si="73"/>
        <v>M</v>
      </c>
      <c r="H559" t="str">
        <f t="shared" si="74"/>
        <v>Yes</v>
      </c>
      <c r="I559">
        <v>3</v>
      </c>
      <c r="J559" t="str">
        <f>_xlfn.IFS(Units_Sold&lt;0,"Check Return/Refund",Units_Sold=" ",Invalid,Units_Sold=0,"Available",Units_Sold&gt;0,"Sold")</f>
        <v>Sold</v>
      </c>
      <c r="M559" t="str">
        <f t="shared" si="75"/>
        <v>Invalid</v>
      </c>
      <c r="N559" t="str">
        <f>IF(PC_NikeSales[[#This Row],[Discount_Verification]]="Valid","Include","Exclude")</f>
        <v>Exclude</v>
      </c>
      <c r="O559">
        <v>0</v>
      </c>
      <c r="P559" t="str">
        <f t="shared" si="76"/>
        <v>Insufficient Data</v>
      </c>
      <c r="Q559" t="str">
        <f t="shared" si="77"/>
        <v>Missing Information</v>
      </c>
      <c r="R559" t="str">
        <f>IF(PC_NikeSales[[#This Row],[Rev_Verify]]="Valid Revenue","Include","Exclude")</f>
        <v>Exclude</v>
      </c>
      <c r="S559" s="1">
        <v>45605</v>
      </c>
      <c r="T559" s="5">
        <f t="shared" si="78"/>
        <v>45605</v>
      </c>
      <c r="U559" s="1" t="str">
        <f t="shared" si="79"/>
        <v>Yes</v>
      </c>
      <c r="V559" t="s">
        <v>22</v>
      </c>
      <c r="W559" t="s">
        <v>43</v>
      </c>
      <c r="X559" t="str">
        <f t="shared" si="80"/>
        <v>Kolkata</v>
      </c>
      <c r="Y559">
        <v>1115.74</v>
      </c>
      <c r="Z559" t="str">
        <f>IF(PC_NikeSales[[#This Row],[Profit]]&lt;0,"Loss Making Sales",IF(PC_NikeSales[[#This Row],[Profit]]=0,"No Recorded Profit",IF($Y557&gt;$P557,"Invalid Profit", "Valid Profit")))</f>
        <v>Valid Profit</v>
      </c>
      <c r="AA559" t="str">
        <f>IF(PC_NikeSales[[#This Row],[Profit_Status]]="Valid Profit","Include","Exclude")</f>
        <v>Include</v>
      </c>
    </row>
    <row r="560" spans="1:27">
      <c r="A560">
        <v>2558</v>
      </c>
      <c r="B560" t="s">
        <v>13</v>
      </c>
      <c r="C560" t="s">
        <v>41</v>
      </c>
      <c r="D560" t="s">
        <v>47</v>
      </c>
      <c r="E560" s="3" t="s">
        <v>28</v>
      </c>
      <c r="F560" t="str">
        <f t="shared" si="72"/>
        <v>Alphabet</v>
      </c>
      <c r="G560" t="str">
        <f t="shared" si="73"/>
        <v>L</v>
      </c>
      <c r="H560" t="str">
        <f t="shared" si="74"/>
        <v>Yes</v>
      </c>
      <c r="I560">
        <v>-1</v>
      </c>
      <c r="J560" t="str">
        <f>_xlfn.IFS(Units_Sold&lt;0,"Check Return/Refund",Units_Sold=" ",Invalid,Units_Sold=0,"Available",Units_Sold&gt;0,"Sold")</f>
        <v>Check Return/Refund</v>
      </c>
      <c r="K560">
        <v>3134.87</v>
      </c>
      <c r="M560" t="str">
        <f t="shared" si="75"/>
        <v>Invalid</v>
      </c>
      <c r="N560" t="str">
        <f>IF(PC_NikeSales[[#This Row],[Discount_Verification]]="Valid","Include","Exclude")</f>
        <v>Exclude</v>
      </c>
      <c r="O560">
        <v>0</v>
      </c>
      <c r="P560">
        <f t="shared" si="76"/>
        <v>-3134.87</v>
      </c>
      <c r="Q560" t="str">
        <f t="shared" si="77"/>
        <v>Negative Revenue</v>
      </c>
      <c r="R560" t="str">
        <f>IF(PC_NikeSales[[#This Row],[Rev_Verify]]="Valid Revenue","Include","Exclude")</f>
        <v>Exclude</v>
      </c>
      <c r="S560" s="1"/>
      <c r="T560" s="5" t="str">
        <f t="shared" si="78"/>
        <v>Missing Date</v>
      </c>
      <c r="U560" s="1" t="str">
        <f t="shared" si="79"/>
        <v>No</v>
      </c>
      <c r="V560" t="s">
        <v>17</v>
      </c>
      <c r="W560" t="s">
        <v>25</v>
      </c>
      <c r="X560" t="str">
        <f t="shared" si="80"/>
        <v>Mumbai</v>
      </c>
      <c r="Y560">
        <v>-1077.81</v>
      </c>
      <c r="Z560" t="str">
        <f>IF(PC_NikeSales[[#This Row],[Profit]]&lt;0,"Loss Making Sales",IF(PC_NikeSales[[#This Row],[Profit]]=0,"No Recorded Profit",IF(PC_NikeSales[[#This Row],[Profit]]&gt;PC_NikeSales[Rev_Recalc],"Invalid Profit", "Valid Profit")))</f>
        <v>Loss Making Sales</v>
      </c>
      <c r="AA560" t="str">
        <f>IF(PC_NikeSales[[#This Row],[Profit_Status]]="Valid Profit","Include","Exclude")</f>
        <v>Exclude</v>
      </c>
    </row>
    <row r="561" spans="1:27">
      <c r="A561">
        <v>2559</v>
      </c>
      <c r="B561" t="s">
        <v>35</v>
      </c>
      <c r="C561" t="s">
        <v>26</v>
      </c>
      <c r="D561" t="s">
        <v>53</v>
      </c>
      <c r="E561" s="3">
        <v>7</v>
      </c>
      <c r="F561" t="str">
        <f t="shared" si="72"/>
        <v>Number</v>
      </c>
      <c r="G561" t="str">
        <f t="shared" si="73"/>
        <v>7</v>
      </c>
      <c r="H561" t="str">
        <f t="shared" si="74"/>
        <v>Yes</v>
      </c>
      <c r="I561">
        <v>3</v>
      </c>
      <c r="J561" t="str">
        <f>_xlfn.IFS(Units_Sold&lt;0,"Check Return/Refund",Units_Sold=" ",Invalid,Units_Sold=0,"Available",Units_Sold&gt;0,"Sold")</f>
        <v>Sold</v>
      </c>
      <c r="K561">
        <v>6011.84</v>
      </c>
      <c r="M561" t="str">
        <f t="shared" si="75"/>
        <v>Invalid</v>
      </c>
      <c r="N561" t="str">
        <f>IF(PC_NikeSales[[#This Row],[Discount_Verification]]="Valid","Include","Exclude")</f>
        <v>Exclude</v>
      </c>
      <c r="O561">
        <v>0</v>
      </c>
      <c r="P561">
        <f t="shared" si="76"/>
        <v>18035.52</v>
      </c>
      <c r="Q561" t="str">
        <f t="shared" si="77"/>
        <v>Valid Revenue</v>
      </c>
      <c r="R561" t="str">
        <f>IF(PC_NikeSales[[#This Row],[Rev_Verify]]="Valid Revenue","Include","Exclude")</f>
        <v>Include</v>
      </c>
      <c r="S561" s="1">
        <v>45698</v>
      </c>
      <c r="T561" s="5">
        <f t="shared" si="78"/>
        <v>45698</v>
      </c>
      <c r="U561" s="1" t="str">
        <f t="shared" si="79"/>
        <v>Yes</v>
      </c>
      <c r="V561" t="s">
        <v>17</v>
      </c>
      <c r="W561" t="s">
        <v>43</v>
      </c>
      <c r="X561" t="str">
        <f t="shared" si="80"/>
        <v>Kolkata</v>
      </c>
      <c r="Y561">
        <v>-99.73</v>
      </c>
      <c r="Z561" t="str">
        <f>IF(PC_NikeSales[[#This Row],[Profit]]&lt;0,"Loss Making Sales",IF(PC_NikeSales[[#This Row],[Profit]]=0,"No Recorded Profit",IF(PC_NikeSales[[#This Row],[Profit]]&gt;PC_NikeSales[Rev_Recalc],"Invalid Profit", "Valid Profit")))</f>
        <v>Loss Making Sales</v>
      </c>
      <c r="AA561" t="str">
        <f>IF(PC_NikeSales[[#This Row],[Profit_Status]]="Valid Profit","Include","Exclude")</f>
        <v>Exclude</v>
      </c>
    </row>
    <row r="562" spans="1:27">
      <c r="A562">
        <v>2560</v>
      </c>
      <c r="B562" t="s">
        <v>13</v>
      </c>
      <c r="C562" t="s">
        <v>41</v>
      </c>
      <c r="D562" t="s">
        <v>48</v>
      </c>
      <c r="E562" s="3" t="s">
        <v>16</v>
      </c>
      <c r="F562" t="str">
        <f t="shared" si="72"/>
        <v>Alphabet</v>
      </c>
      <c r="G562" t="str">
        <f t="shared" si="73"/>
        <v>M</v>
      </c>
      <c r="H562" t="str">
        <f t="shared" si="74"/>
        <v>Yes</v>
      </c>
      <c r="I562">
        <v>2</v>
      </c>
      <c r="J562" t="str">
        <f>_xlfn.IFS(Units_Sold&lt;0,"Check Return/Refund",Units_Sold=" ",Invalid,Units_Sold=0,"Available",Units_Sold&gt;0,"Sold")</f>
        <v>Sold</v>
      </c>
      <c r="M562" t="str">
        <f t="shared" si="75"/>
        <v>Invalid</v>
      </c>
      <c r="N562" t="str">
        <f>IF(PC_NikeSales[[#This Row],[Discount_Verification]]="Valid","Include","Exclude")</f>
        <v>Exclude</v>
      </c>
      <c r="O562">
        <v>0</v>
      </c>
      <c r="P562" t="str">
        <f t="shared" si="76"/>
        <v>Insufficient Data</v>
      </c>
      <c r="Q562" t="str">
        <f t="shared" si="77"/>
        <v>Missing Information</v>
      </c>
      <c r="R562" t="str">
        <f>IF(PC_NikeSales[[#This Row],[Rev_Verify]]="Valid Revenue","Include","Exclude")</f>
        <v>Exclude</v>
      </c>
      <c r="S562" s="1">
        <v>45673</v>
      </c>
      <c r="T562" s="5">
        <f t="shared" si="78"/>
        <v>45673</v>
      </c>
      <c r="U562" s="1" t="str">
        <f t="shared" si="79"/>
        <v>Yes</v>
      </c>
      <c r="V562" t="s">
        <v>22</v>
      </c>
      <c r="W562" t="s">
        <v>33</v>
      </c>
      <c r="X562" t="str">
        <f t="shared" si="80"/>
        <v>Delhi</v>
      </c>
      <c r="Y562">
        <v>3493.16</v>
      </c>
      <c r="Z562" t="str">
        <f>IF(PC_NikeSales[[#This Row],[Profit]]&lt;0,"Loss Making Sales",IF(PC_NikeSales[[#This Row],[Profit]]=0,"No Recorded Profit",IF($Y560&gt;$P560,"Invalid Profit", "Valid Profit")))</f>
        <v>Invalid Profit</v>
      </c>
      <c r="AA562" t="str">
        <f>IF(PC_NikeSales[[#This Row],[Profit_Status]]="Valid Profit","Include","Exclude")</f>
        <v>Exclude</v>
      </c>
    </row>
    <row r="563" spans="1:27">
      <c r="A563">
        <v>2561</v>
      </c>
      <c r="B563" t="s">
        <v>19</v>
      </c>
      <c r="C563" t="s">
        <v>20</v>
      </c>
      <c r="D563" t="s">
        <v>21</v>
      </c>
      <c r="E563" s="3" t="s">
        <v>32</v>
      </c>
      <c r="F563" t="str">
        <f t="shared" si="72"/>
        <v>Alphabet</v>
      </c>
      <c r="G563" t="str">
        <f t="shared" si="73"/>
        <v>XL</v>
      </c>
      <c r="H563" t="str">
        <f t="shared" si="74"/>
        <v>Yes</v>
      </c>
      <c r="J563" t="str">
        <f>_xlfn.IFS(Units_Sold&lt;0,"Check Return/Refund",Units_Sold=" ",Invalid,Units_Sold=0,"Available",Units_Sold&gt;0,"Sold")</f>
        <v>Available</v>
      </c>
      <c r="K563">
        <v>3642.21</v>
      </c>
      <c r="M563" t="str">
        <f t="shared" si="75"/>
        <v>Invalid</v>
      </c>
      <c r="N563" t="str">
        <f>IF(PC_NikeSales[[#This Row],[Discount_Verification]]="Valid","Include","Exclude")</f>
        <v>Exclude</v>
      </c>
      <c r="O563">
        <v>0</v>
      </c>
      <c r="P563" t="str">
        <f t="shared" si="76"/>
        <v>Insufficient Data</v>
      </c>
      <c r="Q563" t="str">
        <f t="shared" si="77"/>
        <v>Missing Information</v>
      </c>
      <c r="R563" t="str">
        <f>IF(PC_NikeSales[[#This Row],[Rev_Verify]]="Valid Revenue","Include","Exclude")</f>
        <v>Exclude</v>
      </c>
      <c r="S563" s="1">
        <v>45376</v>
      </c>
      <c r="T563" s="5">
        <f t="shared" si="78"/>
        <v>45376</v>
      </c>
      <c r="U563" s="1" t="str">
        <f t="shared" si="79"/>
        <v>Yes</v>
      </c>
      <c r="V563" t="s">
        <v>17</v>
      </c>
      <c r="W563" t="s">
        <v>18</v>
      </c>
      <c r="X563" t="str">
        <f t="shared" si="80"/>
        <v>Bengaluru</v>
      </c>
      <c r="Y563">
        <v>3900.7</v>
      </c>
      <c r="Z563" t="str">
        <f>IF(PC_NikeSales[[#This Row],[Profit]]&lt;0,"Loss Making Sales",IF(PC_NikeSales[[#This Row],[Profit]]=0,"No Recorded Profit",IF($Y561&gt;$P561,"Invalid Profit", "Valid Profit")))</f>
        <v>Valid Profit</v>
      </c>
      <c r="AA563" t="str">
        <f>IF(PC_NikeSales[[#This Row],[Profit_Status]]="Valid Profit","Include","Exclude")</f>
        <v>Include</v>
      </c>
    </row>
    <row r="564" spans="1:27">
      <c r="A564">
        <v>2562</v>
      </c>
      <c r="B564" t="s">
        <v>13</v>
      </c>
      <c r="C564" t="s">
        <v>14</v>
      </c>
      <c r="D564" t="s">
        <v>49</v>
      </c>
      <c r="E564" s="3" t="s">
        <v>28</v>
      </c>
      <c r="F564" t="str">
        <f t="shared" si="72"/>
        <v>Alphabet</v>
      </c>
      <c r="G564" t="str">
        <f t="shared" si="73"/>
        <v>L</v>
      </c>
      <c r="H564" t="str">
        <f t="shared" si="74"/>
        <v>Yes</v>
      </c>
      <c r="I564">
        <v>1</v>
      </c>
      <c r="J564" t="str">
        <f>_xlfn.IFS(Units_Sold&lt;0,"Check Return/Refund",Units_Sold=" ",Invalid,Units_Sold=0,"Available",Units_Sold&gt;0,"Sold")</f>
        <v>Sold</v>
      </c>
      <c r="M564" t="str">
        <f t="shared" si="75"/>
        <v>Invalid</v>
      </c>
      <c r="N564" t="str">
        <f>IF(PC_NikeSales[[#This Row],[Discount_Verification]]="Valid","Include","Exclude")</f>
        <v>Exclude</v>
      </c>
      <c r="O564">
        <v>0</v>
      </c>
      <c r="P564" t="str">
        <f t="shared" si="76"/>
        <v>Insufficient Data</v>
      </c>
      <c r="Q564" t="str">
        <f t="shared" si="77"/>
        <v>Missing Information</v>
      </c>
      <c r="R564" t="str">
        <f>IF(PC_NikeSales[[#This Row],[Rev_Verify]]="Valid Revenue","Include","Exclude")</f>
        <v>Exclude</v>
      </c>
      <c r="S564" s="1">
        <v>45647</v>
      </c>
      <c r="T564" s="5">
        <f t="shared" si="78"/>
        <v>45647</v>
      </c>
      <c r="U564" s="1" t="str">
        <f t="shared" si="79"/>
        <v>Yes</v>
      </c>
      <c r="V564" t="s">
        <v>22</v>
      </c>
      <c r="W564" t="s">
        <v>25</v>
      </c>
      <c r="X564" t="str">
        <f t="shared" si="80"/>
        <v>Mumbai</v>
      </c>
      <c r="Y564">
        <v>-79.099999999999994</v>
      </c>
      <c r="Z564" t="str">
        <f>IF(PC_NikeSales[[#This Row],[Profit]]&lt;0,"Loss Making Sales",IF(PC_NikeSales[[#This Row],[Profit]]=0,"No Recorded Profit",IF(PC_NikeSales[[#This Row],[Profit]]&gt;PC_NikeSales[Rev_Recalc],"Invalid Profit", "Valid Profit")))</f>
        <v>Loss Making Sales</v>
      </c>
      <c r="AA564" t="str">
        <f>IF(PC_NikeSales[[#This Row],[Profit_Status]]="Valid Profit","Include","Exclude")</f>
        <v>Exclude</v>
      </c>
    </row>
    <row r="565" spans="1:27">
      <c r="A565">
        <v>2563</v>
      </c>
      <c r="B565" t="s">
        <v>35</v>
      </c>
      <c r="C565" t="s">
        <v>20</v>
      </c>
      <c r="D565" t="s">
        <v>38</v>
      </c>
      <c r="E565" s="3" t="s">
        <v>16</v>
      </c>
      <c r="F565" t="str">
        <f t="shared" si="72"/>
        <v>Alphabet</v>
      </c>
      <c r="G565" t="str">
        <f t="shared" si="73"/>
        <v>M</v>
      </c>
      <c r="H565" t="str">
        <f t="shared" si="74"/>
        <v>Yes</v>
      </c>
      <c r="I565">
        <v>2</v>
      </c>
      <c r="J565" t="str">
        <f>_xlfn.IFS(Units_Sold&lt;0,"Check Return/Refund",Units_Sold=" ",Invalid,Units_Sold=0,"Available",Units_Sold&gt;0,"Sold")</f>
        <v>Sold</v>
      </c>
      <c r="K565">
        <v>9443.35</v>
      </c>
      <c r="L565">
        <v>0.54</v>
      </c>
      <c r="M565" t="str">
        <f t="shared" si="75"/>
        <v>Valid</v>
      </c>
      <c r="N565" t="str">
        <f>IF(PC_NikeSales[[#This Row],[Discount_Verification]]="Valid","Include","Exclude")</f>
        <v>Include</v>
      </c>
      <c r="O565">
        <v>8687.8799999999992</v>
      </c>
      <c r="P565">
        <f t="shared" si="76"/>
        <v>8687.8819999999996</v>
      </c>
      <c r="Q565" t="str">
        <f t="shared" si="77"/>
        <v>Valid Revenue</v>
      </c>
      <c r="R565" t="str">
        <f>IF(PC_NikeSales[[#This Row],[Rev_Verify]]="Valid Revenue","Include","Exclude")</f>
        <v>Include</v>
      </c>
      <c r="S565" s="1">
        <v>45760</v>
      </c>
      <c r="T565" s="5">
        <f t="shared" si="78"/>
        <v>45760</v>
      </c>
      <c r="U565" s="1" t="str">
        <f t="shared" si="79"/>
        <v>Yes</v>
      </c>
      <c r="V565" t="s">
        <v>22</v>
      </c>
      <c r="W565" t="s">
        <v>43</v>
      </c>
      <c r="X565" t="str">
        <f t="shared" si="80"/>
        <v>Kolkata</v>
      </c>
      <c r="Y565">
        <v>2706.61</v>
      </c>
      <c r="Z565" t="str">
        <f>IF(PC_NikeSales[[#This Row],[Profit]]&lt;0,"Loss Making Sales",IF(PC_NikeSales[[#This Row],[Profit]]=0,"No Recorded Profit",IF($Y563&gt;$P563,"Invalid Profit", "Valid Profit")))</f>
        <v>Valid Profit</v>
      </c>
      <c r="AA565" t="str">
        <f>IF(PC_NikeSales[[#This Row],[Profit_Status]]="Valid Profit","Include","Exclude")</f>
        <v>Include</v>
      </c>
    </row>
    <row r="566" spans="1:27">
      <c r="A566">
        <v>2564</v>
      </c>
      <c r="B566" t="s">
        <v>19</v>
      </c>
      <c r="C566" t="s">
        <v>41</v>
      </c>
      <c r="D566" t="s">
        <v>54</v>
      </c>
      <c r="E566" s="3" t="s">
        <v>16</v>
      </c>
      <c r="F566" t="str">
        <f t="shared" si="72"/>
        <v>Alphabet</v>
      </c>
      <c r="G566" t="str">
        <f t="shared" si="73"/>
        <v>M</v>
      </c>
      <c r="H566" t="str">
        <f t="shared" si="74"/>
        <v>Yes</v>
      </c>
      <c r="J566" t="str">
        <f>_xlfn.IFS(Units_Sold&lt;0,"Check Return/Refund",Units_Sold=" ",Invalid,Units_Sold=0,"Available",Units_Sold&gt;0,"Sold")</f>
        <v>Available</v>
      </c>
      <c r="L566">
        <v>0.72</v>
      </c>
      <c r="M566" t="str">
        <f t="shared" si="75"/>
        <v>Valid</v>
      </c>
      <c r="N566" t="str">
        <f>IF(PC_NikeSales[[#This Row],[Discount_Verification]]="Valid","Include","Exclude")</f>
        <v>Include</v>
      </c>
      <c r="O566">
        <v>0</v>
      </c>
      <c r="P566" t="str">
        <f t="shared" si="76"/>
        <v>Insufficient Data</v>
      </c>
      <c r="Q566" t="str">
        <f t="shared" si="77"/>
        <v>Missing Information</v>
      </c>
      <c r="R566" t="str">
        <f>IF(PC_NikeSales[[#This Row],[Rev_Verify]]="Valid Revenue","Include","Exclude")</f>
        <v>Exclude</v>
      </c>
      <c r="S566" s="1">
        <v>45145</v>
      </c>
      <c r="T566" s="5">
        <f t="shared" si="78"/>
        <v>45145</v>
      </c>
      <c r="U566" s="1" t="str">
        <f t="shared" si="79"/>
        <v>Yes</v>
      </c>
      <c r="V566" t="s">
        <v>17</v>
      </c>
      <c r="W566" t="s">
        <v>33</v>
      </c>
      <c r="X566" t="str">
        <f t="shared" si="80"/>
        <v>Delhi</v>
      </c>
      <c r="Y566">
        <v>1279.03</v>
      </c>
      <c r="Z566" t="str">
        <f>IF(PC_NikeSales[[#This Row],[Profit]]&lt;0,"Loss Making Sales",IF(PC_NikeSales[[#This Row],[Profit]]=0,"No Recorded Profit",IF($Y564&gt;$P564,"Invalid Profit", "Valid Profit")))</f>
        <v>Valid Profit</v>
      </c>
      <c r="AA566" t="str">
        <f>IF(PC_NikeSales[[#This Row],[Profit_Status]]="Valid Profit","Include","Exclude")</f>
        <v>Include</v>
      </c>
    </row>
    <row r="567" spans="1:27">
      <c r="A567">
        <v>2565</v>
      </c>
      <c r="B567" t="s">
        <v>19</v>
      </c>
      <c r="C567" t="s">
        <v>26</v>
      </c>
      <c r="D567" t="s">
        <v>52</v>
      </c>
      <c r="E567" s="3" t="s">
        <v>32</v>
      </c>
      <c r="F567" t="str">
        <f t="shared" si="72"/>
        <v>Alphabet</v>
      </c>
      <c r="G567" t="str">
        <f t="shared" si="73"/>
        <v>XL</v>
      </c>
      <c r="H567" t="str">
        <f t="shared" si="74"/>
        <v>Yes</v>
      </c>
      <c r="I567">
        <v>4</v>
      </c>
      <c r="J567" t="str">
        <f>_xlfn.IFS(Units_Sold&lt;0,"Check Return/Refund",Units_Sold=" ",Invalid,Units_Sold=0,"Available",Units_Sold&gt;0,"Sold")</f>
        <v>Sold</v>
      </c>
      <c r="K567">
        <v>3028.41</v>
      </c>
      <c r="M567" t="str">
        <f t="shared" si="75"/>
        <v>Invalid</v>
      </c>
      <c r="N567" t="str">
        <f>IF(PC_NikeSales[[#This Row],[Discount_Verification]]="Valid","Include","Exclude")</f>
        <v>Exclude</v>
      </c>
      <c r="O567">
        <v>0</v>
      </c>
      <c r="P567">
        <f t="shared" si="76"/>
        <v>12113.64</v>
      </c>
      <c r="Q567" t="str">
        <f t="shared" si="77"/>
        <v>Valid Revenue</v>
      </c>
      <c r="R567" t="str">
        <f>IF(PC_NikeSales[[#This Row],[Rev_Verify]]="Valid Revenue","Include","Exclude")</f>
        <v>Include</v>
      </c>
      <c r="S567" s="1">
        <v>45553</v>
      </c>
      <c r="T567" s="5">
        <f t="shared" si="78"/>
        <v>45553</v>
      </c>
      <c r="U567" s="1" t="str">
        <f t="shared" si="79"/>
        <v>Yes</v>
      </c>
      <c r="V567" t="s">
        <v>17</v>
      </c>
      <c r="W567" t="s">
        <v>25</v>
      </c>
      <c r="X567" t="str">
        <f t="shared" si="80"/>
        <v>Mumbai</v>
      </c>
      <c r="Y567">
        <v>1754.48</v>
      </c>
      <c r="Z567" t="str">
        <f>IF(PC_NikeSales[[#This Row],[Profit]]&lt;0,"Loss Making Sales",IF(PC_NikeSales[[#This Row],[Profit]]=0,"No Recorded Profit",IF($Y565&gt;$P565,"Invalid Profit", "Valid Profit")))</f>
        <v>Valid Profit</v>
      </c>
      <c r="AA567" t="str">
        <f>IF(PC_NikeSales[[#This Row],[Profit_Status]]="Valid Profit","Include","Exclude")</f>
        <v>Include</v>
      </c>
    </row>
    <row r="568" spans="1:27">
      <c r="A568">
        <v>2029</v>
      </c>
      <c r="B568" t="s">
        <v>19</v>
      </c>
      <c r="C568" t="s">
        <v>30</v>
      </c>
      <c r="D568" t="s">
        <v>31</v>
      </c>
      <c r="F568" t="str">
        <f t="shared" si="72"/>
        <v>Missing</v>
      </c>
      <c r="G568" t="str">
        <f t="shared" si="73"/>
        <v>Unknown</v>
      </c>
      <c r="H568" t="str">
        <f t="shared" si="74"/>
        <v>No</v>
      </c>
      <c r="J568" t="str">
        <f>_xlfn.IFS(Units_Sold&lt;0,"Check Return/Refund",Units_Sold=" ",Invalid,Units_Sold=0,"Available",Units_Sold&gt;0,"Sold")</f>
        <v>Available</v>
      </c>
      <c r="K568">
        <v>7518.66</v>
      </c>
      <c r="M568" t="str">
        <f t="shared" si="75"/>
        <v>Invalid</v>
      </c>
      <c r="N568" t="str">
        <f>IF(PC_NikeSales[[#This Row],[Discount_Verification]]="Valid","Include","Exclude")</f>
        <v>Exclude</v>
      </c>
      <c r="O568">
        <v>0</v>
      </c>
      <c r="P568" t="str">
        <f t="shared" si="76"/>
        <v>Insufficient Data</v>
      </c>
      <c r="Q568" t="str">
        <f t="shared" si="77"/>
        <v>Missing Information</v>
      </c>
      <c r="R568" t="str">
        <f>IF(PC_NikeSales[[#This Row],[Rev_Verify]]="Valid Revenue","Include","Exclude")</f>
        <v>Exclude</v>
      </c>
      <c r="S568" s="1">
        <v>45642</v>
      </c>
      <c r="T568" s="5">
        <f t="shared" si="78"/>
        <v>45642</v>
      </c>
      <c r="U568" s="1" t="str">
        <f t="shared" si="79"/>
        <v>Yes</v>
      </c>
      <c r="V568" t="s">
        <v>22</v>
      </c>
      <c r="W568" t="s">
        <v>43</v>
      </c>
      <c r="X568" t="str">
        <f t="shared" si="80"/>
        <v>Kolkata</v>
      </c>
      <c r="Y568">
        <v>2543.37</v>
      </c>
      <c r="Z568" t="str">
        <f>IF(PC_NikeSales[[#This Row],[Profit]]&lt;0,"Loss Making Sales",IF(PC_NikeSales[[#This Row],[Profit]]=0,"No Recorded Profit",IF($Y566&gt;$P566,"Invalid Profit", "Valid Profit")))</f>
        <v>Valid Profit</v>
      </c>
      <c r="AA568" t="str">
        <f>IF(PC_NikeSales[[#This Row],[Profit_Status]]="Valid Profit","Include","Exclude")</f>
        <v>Include</v>
      </c>
    </row>
    <row r="569" spans="1:27">
      <c r="A569">
        <v>2567</v>
      </c>
      <c r="B569" t="s">
        <v>19</v>
      </c>
      <c r="C569" t="s">
        <v>30</v>
      </c>
      <c r="D569" t="s">
        <v>45</v>
      </c>
      <c r="E569" s="3" t="s">
        <v>16</v>
      </c>
      <c r="F569" t="str">
        <f t="shared" si="72"/>
        <v>Alphabet</v>
      </c>
      <c r="G569" t="str">
        <f t="shared" si="73"/>
        <v>M</v>
      </c>
      <c r="H569" t="str">
        <f t="shared" si="74"/>
        <v>Yes</v>
      </c>
      <c r="I569">
        <v>3</v>
      </c>
      <c r="J569" t="str">
        <f>_xlfn.IFS(Units_Sold&lt;0,"Check Return/Refund",Units_Sold=" ",Invalid,Units_Sold=0,"Available",Units_Sold&gt;0,"Sold")</f>
        <v>Sold</v>
      </c>
      <c r="M569" t="str">
        <f t="shared" si="75"/>
        <v>Invalid</v>
      </c>
      <c r="N569" t="str">
        <f>IF(PC_NikeSales[[#This Row],[Discount_Verification]]="Valid","Include","Exclude")</f>
        <v>Exclude</v>
      </c>
      <c r="O569">
        <v>0</v>
      </c>
      <c r="P569" t="str">
        <f t="shared" si="76"/>
        <v>Insufficient Data</v>
      </c>
      <c r="Q569" t="str">
        <f t="shared" si="77"/>
        <v>Missing Information</v>
      </c>
      <c r="R569" t="str">
        <f>IF(PC_NikeSales[[#This Row],[Rev_Verify]]="Valid Revenue","Include","Exclude")</f>
        <v>Exclude</v>
      </c>
      <c r="S569" s="1">
        <v>45550</v>
      </c>
      <c r="T569" s="5">
        <f t="shared" si="78"/>
        <v>45550</v>
      </c>
      <c r="U569" s="1" t="str">
        <f t="shared" si="79"/>
        <v>Yes</v>
      </c>
      <c r="V569" t="s">
        <v>17</v>
      </c>
      <c r="W569" t="s">
        <v>29</v>
      </c>
      <c r="X569" t="str">
        <f t="shared" si="80"/>
        <v>Pune</v>
      </c>
      <c r="Y569">
        <v>1162.3</v>
      </c>
      <c r="Z569" t="str">
        <f>IF(PC_NikeSales[[#This Row],[Profit]]&lt;0,"Loss Making Sales",IF(PC_NikeSales[[#This Row],[Profit]]=0,"No Recorded Profit",IF($Y567&gt;$P567,"Invalid Profit", "Valid Profit")))</f>
        <v>Valid Profit</v>
      </c>
      <c r="AA569" t="str">
        <f>IF(PC_NikeSales[[#This Row],[Profit_Status]]="Valid Profit","Include","Exclude")</f>
        <v>Include</v>
      </c>
    </row>
    <row r="570" spans="1:27">
      <c r="A570">
        <v>2030</v>
      </c>
      <c r="B570" t="s">
        <v>19</v>
      </c>
      <c r="C570" t="s">
        <v>20</v>
      </c>
      <c r="D570" t="s">
        <v>38</v>
      </c>
      <c r="F570" t="str">
        <f t="shared" si="72"/>
        <v>Missing</v>
      </c>
      <c r="G570" t="str">
        <f t="shared" si="73"/>
        <v>Unknown</v>
      </c>
      <c r="H570" t="str">
        <f t="shared" si="74"/>
        <v>No</v>
      </c>
      <c r="J570" t="str">
        <f>_xlfn.IFS(Units_Sold&lt;0,"Check Return/Refund",Units_Sold=" ",Invalid,Units_Sold=0,"Available",Units_Sold&gt;0,"Sold")</f>
        <v>Available</v>
      </c>
      <c r="K570">
        <v>2298.4499999999998</v>
      </c>
      <c r="M570" t="str">
        <f t="shared" si="75"/>
        <v>Invalid</v>
      </c>
      <c r="N570" t="str">
        <f>IF(PC_NikeSales[[#This Row],[Discount_Verification]]="Valid","Include","Exclude")</f>
        <v>Exclude</v>
      </c>
      <c r="O570">
        <v>0</v>
      </c>
      <c r="P570" t="str">
        <f t="shared" si="76"/>
        <v>Insufficient Data</v>
      </c>
      <c r="Q570" t="str">
        <f t="shared" si="77"/>
        <v>Missing Information</v>
      </c>
      <c r="R570" t="str">
        <f>IF(PC_NikeSales[[#This Row],[Rev_Verify]]="Valid Revenue","Include","Exclude")</f>
        <v>Exclude</v>
      </c>
      <c r="S570" s="1">
        <v>45547</v>
      </c>
      <c r="T570" s="5">
        <f t="shared" si="78"/>
        <v>45547</v>
      </c>
      <c r="U570" s="1" t="str">
        <f t="shared" si="79"/>
        <v>Yes</v>
      </c>
      <c r="V570" t="s">
        <v>22</v>
      </c>
      <c r="W570" t="s">
        <v>43</v>
      </c>
      <c r="X570" t="str">
        <f t="shared" si="80"/>
        <v>Kolkata</v>
      </c>
      <c r="Y570">
        <v>-240.32</v>
      </c>
      <c r="Z570" t="str">
        <f>IF(PC_NikeSales[[#This Row],[Profit]]&lt;0,"Loss Making Sales",IF(PC_NikeSales[[#This Row],[Profit]]=0,"No Recorded Profit",IF(PC_NikeSales[[#This Row],[Profit]]&gt;PC_NikeSales[Rev_Recalc],"Invalid Profit", "Valid Profit")))</f>
        <v>Loss Making Sales</v>
      </c>
      <c r="AA570" t="str">
        <f>IF(PC_NikeSales[[#This Row],[Profit_Status]]="Valid Profit","Include","Exclude")</f>
        <v>Exclude</v>
      </c>
    </row>
    <row r="571" spans="1:27">
      <c r="A571">
        <v>2569</v>
      </c>
      <c r="B571" t="s">
        <v>19</v>
      </c>
      <c r="C571" t="s">
        <v>41</v>
      </c>
      <c r="D571" t="s">
        <v>42</v>
      </c>
      <c r="E571" s="3" t="s">
        <v>28</v>
      </c>
      <c r="F571" t="str">
        <f t="shared" si="72"/>
        <v>Alphabet</v>
      </c>
      <c r="G571" t="str">
        <f t="shared" si="73"/>
        <v>L</v>
      </c>
      <c r="H571" t="str">
        <f t="shared" si="74"/>
        <v>Yes</v>
      </c>
      <c r="I571">
        <v>2</v>
      </c>
      <c r="J571" t="str">
        <f>_xlfn.IFS(Units_Sold&lt;0,"Check Return/Refund",Units_Sold=" ",Invalid,Units_Sold=0,"Available",Units_Sold&gt;0,"Sold")</f>
        <v>Sold</v>
      </c>
      <c r="K571">
        <v>9605.11</v>
      </c>
      <c r="L571">
        <v>0.88</v>
      </c>
      <c r="M571" t="str">
        <f t="shared" si="75"/>
        <v>Valid</v>
      </c>
      <c r="N571" t="str">
        <f>IF(PC_NikeSales[[#This Row],[Discount_Verification]]="Valid","Include","Exclude")</f>
        <v>Include</v>
      </c>
      <c r="O571">
        <v>2305.23</v>
      </c>
      <c r="P571">
        <f t="shared" si="76"/>
        <v>2305.2264</v>
      </c>
      <c r="Q571" t="str">
        <f t="shared" si="77"/>
        <v>Valid Revenue</v>
      </c>
      <c r="R571" t="str">
        <f>IF(PC_NikeSales[[#This Row],[Rev_Verify]]="Valid Revenue","Include","Exclude")</f>
        <v>Include</v>
      </c>
      <c r="S571" s="1">
        <v>45528</v>
      </c>
      <c r="T571" s="5">
        <f t="shared" si="78"/>
        <v>45528</v>
      </c>
      <c r="U571" s="1" t="str">
        <f t="shared" si="79"/>
        <v>Yes</v>
      </c>
      <c r="V571" t="s">
        <v>17</v>
      </c>
      <c r="W571" t="s">
        <v>37</v>
      </c>
      <c r="X571" t="str">
        <f t="shared" si="80"/>
        <v>Hyderabad</v>
      </c>
      <c r="Y571">
        <v>128.88999999999999</v>
      </c>
      <c r="Z571" t="str">
        <f>IF(PC_NikeSales[[#This Row],[Profit]]&lt;0,"Loss Making Sales",IF(PC_NikeSales[[#This Row],[Profit]]=0,"No Recorded Profit",IF($Y569&gt;$P569,"Invalid Profit", "Valid Profit")))</f>
        <v>Valid Profit</v>
      </c>
      <c r="AA571" t="str">
        <f>IF(PC_NikeSales[[#This Row],[Profit_Status]]="Valid Profit","Include","Exclude")</f>
        <v>Include</v>
      </c>
    </row>
    <row r="572" spans="1:27">
      <c r="A572">
        <v>2570</v>
      </c>
      <c r="B572" t="s">
        <v>35</v>
      </c>
      <c r="C572" t="s">
        <v>41</v>
      </c>
      <c r="D572" t="s">
        <v>42</v>
      </c>
      <c r="E572" s="3" t="s">
        <v>28</v>
      </c>
      <c r="F572" t="str">
        <f t="shared" si="72"/>
        <v>Alphabet</v>
      </c>
      <c r="G572" t="str">
        <f t="shared" si="73"/>
        <v>L</v>
      </c>
      <c r="H572" t="str">
        <f t="shared" si="74"/>
        <v>Yes</v>
      </c>
      <c r="J572" t="str">
        <f>_xlfn.IFS(Units_Sold&lt;0,"Check Return/Refund",Units_Sold=" ",Invalid,Units_Sold=0,"Available",Units_Sold&gt;0,"Sold")</f>
        <v>Available</v>
      </c>
      <c r="M572" t="str">
        <f t="shared" si="75"/>
        <v>Invalid</v>
      </c>
      <c r="N572" t="str">
        <f>IF(PC_NikeSales[[#This Row],[Discount_Verification]]="Valid","Include","Exclude")</f>
        <v>Exclude</v>
      </c>
      <c r="O572">
        <v>0</v>
      </c>
      <c r="P572" t="str">
        <f t="shared" si="76"/>
        <v>Insufficient Data</v>
      </c>
      <c r="Q572" t="str">
        <f t="shared" si="77"/>
        <v>Missing Information</v>
      </c>
      <c r="R572" t="str">
        <f>IF(PC_NikeSales[[#This Row],[Rev_Verify]]="Valid Revenue","Include","Exclude")</f>
        <v>Exclude</v>
      </c>
      <c r="S572" s="1">
        <v>45738</v>
      </c>
      <c r="T572" s="5">
        <f t="shared" si="78"/>
        <v>45738</v>
      </c>
      <c r="U572" s="1" t="str">
        <f t="shared" si="79"/>
        <v>Yes</v>
      </c>
      <c r="V572" t="s">
        <v>17</v>
      </c>
      <c r="W572" t="s">
        <v>18</v>
      </c>
      <c r="X572" t="str">
        <f t="shared" si="80"/>
        <v>Bengaluru</v>
      </c>
      <c r="Y572">
        <v>2986.69</v>
      </c>
      <c r="Z572" t="str">
        <f>IF(PC_NikeSales[[#This Row],[Profit]]&lt;0,"Loss Making Sales",IF(PC_NikeSales[[#This Row],[Profit]]=0,"No Recorded Profit",IF($Y570&gt;$P570,"Invalid Profit", "Valid Profit")))</f>
        <v>Valid Profit</v>
      </c>
      <c r="AA572" t="str">
        <f>IF(PC_NikeSales[[#This Row],[Profit_Status]]="Valid Profit","Include","Exclude")</f>
        <v>Include</v>
      </c>
    </row>
    <row r="573" spans="1:27">
      <c r="A573">
        <v>2571</v>
      </c>
      <c r="B573" t="s">
        <v>13</v>
      </c>
      <c r="C573" t="s">
        <v>20</v>
      </c>
      <c r="D573" t="s">
        <v>50</v>
      </c>
      <c r="E573" s="3">
        <v>6</v>
      </c>
      <c r="F573" t="str">
        <f t="shared" si="72"/>
        <v>Number</v>
      </c>
      <c r="G573" t="str">
        <f t="shared" si="73"/>
        <v>6</v>
      </c>
      <c r="H573" t="str">
        <f t="shared" si="74"/>
        <v>Yes</v>
      </c>
      <c r="J573" t="str">
        <f>_xlfn.IFS(Units_Sold&lt;0,"Check Return/Refund",Units_Sold=" ",Invalid,Units_Sold=0,"Available",Units_Sold&gt;0,"Sold")</f>
        <v>Available</v>
      </c>
      <c r="K573">
        <v>4728.95</v>
      </c>
      <c r="M573" t="str">
        <f t="shared" si="75"/>
        <v>Invalid</v>
      </c>
      <c r="N573" t="str">
        <f>IF(PC_NikeSales[[#This Row],[Discount_Verification]]="Valid","Include","Exclude")</f>
        <v>Exclude</v>
      </c>
      <c r="O573">
        <v>0</v>
      </c>
      <c r="P573" t="str">
        <f t="shared" si="76"/>
        <v>Insufficient Data</v>
      </c>
      <c r="Q573" t="str">
        <f t="shared" si="77"/>
        <v>Missing Information</v>
      </c>
      <c r="R573" t="str">
        <f>IF(PC_NikeSales[[#This Row],[Rev_Verify]]="Valid Revenue","Include","Exclude")</f>
        <v>Exclude</v>
      </c>
      <c r="S573" s="1">
        <v>45258</v>
      </c>
      <c r="T573" s="5">
        <f t="shared" si="78"/>
        <v>45258</v>
      </c>
      <c r="U573" s="1" t="str">
        <f t="shared" si="79"/>
        <v>Yes</v>
      </c>
      <c r="V573" t="s">
        <v>22</v>
      </c>
      <c r="W573" t="s">
        <v>25</v>
      </c>
      <c r="X573" t="str">
        <f t="shared" si="80"/>
        <v>Mumbai</v>
      </c>
      <c r="Y573">
        <v>276.98</v>
      </c>
      <c r="Z573" t="str">
        <f>IF(PC_NikeSales[[#This Row],[Profit]]&lt;0,"Loss Making Sales",IF(PC_NikeSales[[#This Row],[Profit]]=0,"No Recorded Profit",IF($Y571&gt;$P571,"Invalid Profit", "Valid Profit")))</f>
        <v>Valid Profit</v>
      </c>
      <c r="AA573" t="str">
        <f>IF(PC_NikeSales[[#This Row],[Profit_Status]]="Valid Profit","Include","Exclude")</f>
        <v>Include</v>
      </c>
    </row>
    <row r="574" spans="1:27">
      <c r="A574">
        <v>2572</v>
      </c>
      <c r="B574" t="s">
        <v>35</v>
      </c>
      <c r="C574" t="s">
        <v>26</v>
      </c>
      <c r="D574" t="s">
        <v>39</v>
      </c>
      <c r="E574" s="3" t="s">
        <v>32</v>
      </c>
      <c r="F574" t="str">
        <f t="shared" si="72"/>
        <v>Alphabet</v>
      </c>
      <c r="G574" t="str">
        <f t="shared" si="73"/>
        <v>XL</v>
      </c>
      <c r="H574" t="str">
        <f t="shared" si="74"/>
        <v>Yes</v>
      </c>
      <c r="I574">
        <v>-1</v>
      </c>
      <c r="J574" t="str">
        <f>_xlfn.IFS(Units_Sold&lt;0,"Check Return/Refund",Units_Sold=" ",Invalid,Units_Sold=0,"Available",Units_Sold&gt;0,"Sold")</f>
        <v>Check Return/Refund</v>
      </c>
      <c r="K574">
        <v>2729.99</v>
      </c>
      <c r="L574">
        <v>0.76</v>
      </c>
      <c r="M574" t="str">
        <f t="shared" si="75"/>
        <v>Valid</v>
      </c>
      <c r="N574" t="str">
        <f>IF(PC_NikeSales[[#This Row],[Discount_Verification]]="Valid","Include","Exclude")</f>
        <v>Include</v>
      </c>
      <c r="O574">
        <v>-655.20000000000005</v>
      </c>
      <c r="P574">
        <f t="shared" si="76"/>
        <v>-655.19759999999997</v>
      </c>
      <c r="Q574" t="str">
        <f t="shared" si="77"/>
        <v>Negative Revenue</v>
      </c>
      <c r="R574" t="str">
        <f>IF(PC_NikeSales[[#This Row],[Rev_Verify]]="Valid Revenue","Include","Exclude")</f>
        <v>Exclude</v>
      </c>
      <c r="S574" s="1">
        <v>45322</v>
      </c>
      <c r="T574" s="5">
        <f t="shared" si="78"/>
        <v>45322</v>
      </c>
      <c r="U574" s="1" t="str">
        <f t="shared" si="79"/>
        <v>Yes</v>
      </c>
      <c r="V574" t="s">
        <v>22</v>
      </c>
      <c r="W574" t="s">
        <v>29</v>
      </c>
      <c r="X574" t="str">
        <f t="shared" si="80"/>
        <v>Pune</v>
      </c>
      <c r="Y574">
        <v>1204.81</v>
      </c>
      <c r="Z574" t="str">
        <f>IF(PC_NikeSales[[#This Row],[Profit]]&lt;0,"Loss Making Sales",IF(PC_NikeSales[[#This Row],[Profit]]=0,"No Recorded Profit",IF(PC_NikeSales[[#This Row],[Profit]]&gt;PC_NikeSales[Rev_Recalc],"Invalid Profit", "Valid Profit")))</f>
        <v>Invalid Profit</v>
      </c>
      <c r="AA574" t="str">
        <f>IF(PC_NikeSales[[#This Row],[Profit_Status]]="Valid Profit","Include","Exclude")</f>
        <v>Exclude</v>
      </c>
    </row>
    <row r="575" spans="1:27">
      <c r="A575">
        <v>2573</v>
      </c>
      <c r="B575" t="s">
        <v>35</v>
      </c>
      <c r="C575" t="s">
        <v>20</v>
      </c>
      <c r="D575" t="s">
        <v>24</v>
      </c>
      <c r="F575" t="str">
        <f t="shared" si="72"/>
        <v>Missing</v>
      </c>
      <c r="G575" t="str">
        <f t="shared" si="73"/>
        <v>Unknown</v>
      </c>
      <c r="H575" t="str">
        <f t="shared" si="74"/>
        <v>No</v>
      </c>
      <c r="J575" t="str">
        <f>_xlfn.IFS(Units_Sold&lt;0,"Check Return/Refund",Units_Sold=" ",Invalid,Units_Sold=0,"Available",Units_Sold&gt;0,"Sold")</f>
        <v>Available</v>
      </c>
      <c r="L575">
        <v>0.75</v>
      </c>
      <c r="M575" t="str">
        <f t="shared" si="75"/>
        <v>Valid</v>
      </c>
      <c r="N575" t="str">
        <f>IF(PC_NikeSales[[#This Row],[Discount_Verification]]="Valid","Include","Exclude")</f>
        <v>Include</v>
      </c>
      <c r="O575">
        <v>0</v>
      </c>
      <c r="P575" t="str">
        <f t="shared" si="76"/>
        <v>Insufficient Data</v>
      </c>
      <c r="Q575" t="str">
        <f t="shared" si="77"/>
        <v>Missing Information</v>
      </c>
      <c r="R575" t="str">
        <f>IF(PC_NikeSales[[#This Row],[Rev_Verify]]="Valid Revenue","Include","Exclude")</f>
        <v>Exclude</v>
      </c>
      <c r="S575" s="1">
        <v>45533</v>
      </c>
      <c r="T575" s="5">
        <f t="shared" si="78"/>
        <v>45533</v>
      </c>
      <c r="U575" s="1" t="str">
        <f t="shared" si="79"/>
        <v>Yes</v>
      </c>
      <c r="V575" t="s">
        <v>17</v>
      </c>
      <c r="W575" t="s">
        <v>33</v>
      </c>
      <c r="X575" t="str">
        <f t="shared" si="80"/>
        <v>Delhi</v>
      </c>
      <c r="Y575">
        <v>301.42</v>
      </c>
      <c r="Z575" t="str">
        <f>IF(PC_NikeSales[[#This Row],[Profit]]&lt;0,"Loss Making Sales",IF(PC_NikeSales[[#This Row],[Profit]]=0,"No Recorded Profit",IF($Y573&gt;$P573,"Invalid Profit", "Valid Profit")))</f>
        <v>Valid Profit</v>
      </c>
      <c r="AA575" t="str">
        <f>IF(PC_NikeSales[[#This Row],[Profit_Status]]="Valid Profit","Include","Exclude")</f>
        <v>Include</v>
      </c>
    </row>
    <row r="576" spans="1:27">
      <c r="A576">
        <v>2574</v>
      </c>
      <c r="B576" t="s">
        <v>19</v>
      </c>
      <c r="C576" t="s">
        <v>20</v>
      </c>
      <c r="D576" t="s">
        <v>21</v>
      </c>
      <c r="F576" t="str">
        <f t="shared" si="72"/>
        <v>Missing</v>
      </c>
      <c r="G576" t="str">
        <f t="shared" si="73"/>
        <v>Unknown</v>
      </c>
      <c r="H576" t="str">
        <f t="shared" si="74"/>
        <v>No</v>
      </c>
      <c r="J576" t="str">
        <f>_xlfn.IFS(Units_Sold&lt;0,"Check Return/Refund",Units_Sold=" ",Invalid,Units_Sold=0,"Available",Units_Sold&gt;0,"Sold")</f>
        <v>Available</v>
      </c>
      <c r="K576">
        <v>3502.97</v>
      </c>
      <c r="M576" t="str">
        <f t="shared" si="75"/>
        <v>Invalid</v>
      </c>
      <c r="N576" t="str">
        <f>IF(PC_NikeSales[[#This Row],[Discount_Verification]]="Valid","Include","Exclude")</f>
        <v>Exclude</v>
      </c>
      <c r="O576">
        <v>0</v>
      </c>
      <c r="P576" t="str">
        <f t="shared" si="76"/>
        <v>Insufficient Data</v>
      </c>
      <c r="Q576" t="str">
        <f t="shared" si="77"/>
        <v>Missing Information</v>
      </c>
      <c r="R576" t="str">
        <f>IF(PC_NikeSales[[#This Row],[Rev_Verify]]="Valid Revenue","Include","Exclude")</f>
        <v>Exclude</v>
      </c>
      <c r="S576" s="1">
        <v>45554</v>
      </c>
      <c r="T576" s="5">
        <f t="shared" si="78"/>
        <v>45554</v>
      </c>
      <c r="U576" s="1" t="str">
        <f t="shared" si="79"/>
        <v>Yes</v>
      </c>
      <c r="V576" t="s">
        <v>22</v>
      </c>
      <c r="W576" t="s">
        <v>33</v>
      </c>
      <c r="X576" t="str">
        <f t="shared" si="80"/>
        <v>Delhi</v>
      </c>
      <c r="Y576">
        <v>-542.87</v>
      </c>
      <c r="Z576" t="str">
        <f>IF(PC_NikeSales[[#This Row],[Profit]]&lt;0,"Loss Making Sales",IF(PC_NikeSales[[#This Row],[Profit]]=0,"No Recorded Profit",IF(PC_NikeSales[[#This Row],[Profit]]&gt;PC_NikeSales[Rev_Recalc],"Invalid Profit", "Valid Profit")))</f>
        <v>Loss Making Sales</v>
      </c>
      <c r="AA576" t="str">
        <f>IF(PC_NikeSales[[#This Row],[Profit_Status]]="Valid Profit","Include","Exclude")</f>
        <v>Exclude</v>
      </c>
    </row>
    <row r="577" spans="1:27">
      <c r="A577">
        <v>2575</v>
      </c>
      <c r="B577" t="s">
        <v>35</v>
      </c>
      <c r="C577" t="s">
        <v>14</v>
      </c>
      <c r="D577" t="s">
        <v>44</v>
      </c>
      <c r="E577" s="3" t="s">
        <v>32</v>
      </c>
      <c r="F577" t="str">
        <f t="shared" si="72"/>
        <v>Alphabet</v>
      </c>
      <c r="G577" t="str">
        <f t="shared" si="73"/>
        <v>XL</v>
      </c>
      <c r="H577" t="str">
        <f t="shared" si="74"/>
        <v>Yes</v>
      </c>
      <c r="I577">
        <v>2</v>
      </c>
      <c r="J577" t="str">
        <f>_xlfn.IFS(Units_Sold&lt;0,"Check Return/Refund",Units_Sold=" ",Invalid,Units_Sold=0,"Available",Units_Sold&gt;0,"Sold")</f>
        <v>Sold</v>
      </c>
      <c r="K577">
        <v>3582.67</v>
      </c>
      <c r="M577" t="str">
        <f t="shared" si="75"/>
        <v>Invalid</v>
      </c>
      <c r="N577" t="str">
        <f>IF(PC_NikeSales[[#This Row],[Discount_Verification]]="Valid","Include","Exclude")</f>
        <v>Exclude</v>
      </c>
      <c r="O577">
        <v>0</v>
      </c>
      <c r="P577">
        <f t="shared" si="76"/>
        <v>7165.34</v>
      </c>
      <c r="Q577" t="str">
        <f t="shared" si="77"/>
        <v>Valid Revenue</v>
      </c>
      <c r="R577" t="str">
        <f>IF(PC_NikeSales[[#This Row],[Rev_Verify]]="Valid Revenue","Include","Exclude")</f>
        <v>Include</v>
      </c>
      <c r="S577" s="1">
        <v>45841</v>
      </c>
      <c r="T577" s="5">
        <f t="shared" si="78"/>
        <v>45841</v>
      </c>
      <c r="U577" s="1" t="str">
        <f t="shared" si="79"/>
        <v>Yes</v>
      </c>
      <c r="V577" t="s">
        <v>17</v>
      </c>
      <c r="W577" t="s">
        <v>37</v>
      </c>
      <c r="X577" t="str">
        <f t="shared" si="80"/>
        <v>Hyderabad</v>
      </c>
      <c r="Y577">
        <v>1982.16</v>
      </c>
      <c r="Z577" t="str">
        <f>IF(PC_NikeSales[[#This Row],[Profit]]&lt;0,"Loss Making Sales",IF(PC_NikeSales[[#This Row],[Profit]]=0,"No Recorded Profit",IF($Y575&gt;$P575,"Invalid Profit", "Valid Profit")))</f>
        <v>Valid Profit</v>
      </c>
      <c r="AA577" t="str">
        <f>IF(PC_NikeSales[[#This Row],[Profit_Status]]="Valid Profit","Include","Exclude")</f>
        <v>Include</v>
      </c>
    </row>
    <row r="578" spans="1:27">
      <c r="A578">
        <v>2576</v>
      </c>
      <c r="B578" t="s">
        <v>13</v>
      </c>
      <c r="C578" t="s">
        <v>30</v>
      </c>
      <c r="D578" t="s">
        <v>51</v>
      </c>
      <c r="E578" s="3">
        <v>10</v>
      </c>
      <c r="F578" t="str">
        <f t="shared" ref="F578:F641" si="81">_xlfn.IFS(ISBLANK(Size),"Missing",ISNUMBER(Size),"Number",ISTEXT(Size),"Alphabet")</f>
        <v>Number</v>
      </c>
      <c r="G578" t="str">
        <f t="shared" ref="G578:G641" si="82">IF(Size_Type ="Missing","Unknown",TRIM(Size))</f>
        <v>10</v>
      </c>
      <c r="H578" t="str">
        <f t="shared" ref="H578:H641" si="83">IF(Size_Verification="Unknown","No","Yes")</f>
        <v>Yes</v>
      </c>
      <c r="J578" t="str">
        <f>_xlfn.IFS(Units_Sold&lt;0,"Check Return/Refund",Units_Sold=" ",Invalid,Units_Sold=0,"Available",Units_Sold&gt;0,"Sold")</f>
        <v>Available</v>
      </c>
      <c r="K578">
        <v>9134.77</v>
      </c>
      <c r="M578" t="str">
        <f t="shared" ref="M578:M641" si="84">IF(OR(Discount_Applied="",Discount_Applied&gt;1,Discount_Applied&lt;0),"Invalid","Valid")</f>
        <v>Invalid</v>
      </c>
      <c r="N578" t="str">
        <f>IF(PC_NikeSales[[#This Row],[Discount_Verification]]="Valid","Include","Exclude")</f>
        <v>Exclude</v>
      </c>
      <c r="O578">
        <v>0</v>
      </c>
      <c r="P578" t="str">
        <f t="shared" ref="P578:P641" si="85">IF(AND(Units_Sold&lt;&gt;"",MRP&lt;&gt;"",Discount_Applied&lt;1),Units_Sold*MRP*(1-Discount_Applied),"Insufficient Data")</f>
        <v>Insufficient Data</v>
      </c>
      <c r="Q578" t="str">
        <f t="shared" ref="Q578:Q641" si="86">_xlfn.IFS(Rev_Recalc="Insufficient Data","Missing Information",Rev_Recalc&lt;0,"Negative Revenue",Rev_Recalc=0,"No Recorded Revenue",Rev_Recalc&gt;0,"Valid Revenue")</f>
        <v>Missing Information</v>
      </c>
      <c r="R578" t="str">
        <f>IF(PC_NikeSales[[#This Row],[Rev_Verify]]="Valid Revenue","Include","Exclude")</f>
        <v>Exclude</v>
      </c>
      <c r="S578" s="1">
        <v>45661</v>
      </c>
      <c r="T578" s="5">
        <f t="shared" ref="T578:T641" si="87">IF(ISBLANK(Order_Date),"Missing Date",Order_Date)</f>
        <v>45661</v>
      </c>
      <c r="U578" s="1" t="str">
        <f t="shared" ref="U578:U641" si="88">IF(ISBLANK(Order_Date),"No","Yes")</f>
        <v>Yes</v>
      </c>
      <c r="V578" t="s">
        <v>17</v>
      </c>
      <c r="W578" t="s">
        <v>29</v>
      </c>
      <c r="X578" t="str">
        <f t="shared" ref="X578:X641" si="89">PROPER(Region)</f>
        <v>Pune</v>
      </c>
      <c r="Y578">
        <v>-427.11</v>
      </c>
      <c r="Z578" t="str">
        <f>IF(PC_NikeSales[[#This Row],[Profit]]&lt;0,"Loss Making Sales",IF(PC_NikeSales[[#This Row],[Profit]]=0,"No Recorded Profit",IF(PC_NikeSales[[#This Row],[Profit]]&gt;PC_NikeSales[Rev_Recalc],"Invalid Profit", "Valid Profit")))</f>
        <v>Loss Making Sales</v>
      </c>
      <c r="AA578" t="str">
        <f>IF(PC_NikeSales[[#This Row],[Profit_Status]]="Valid Profit","Include","Exclude")</f>
        <v>Exclude</v>
      </c>
    </row>
    <row r="579" spans="1:27">
      <c r="A579">
        <v>2577</v>
      </c>
      <c r="B579" t="s">
        <v>19</v>
      </c>
      <c r="C579" t="s">
        <v>30</v>
      </c>
      <c r="D579" t="s">
        <v>45</v>
      </c>
      <c r="E579" s="3" t="s">
        <v>28</v>
      </c>
      <c r="F579" t="str">
        <f t="shared" si="81"/>
        <v>Alphabet</v>
      </c>
      <c r="G579" t="str">
        <f t="shared" si="82"/>
        <v>L</v>
      </c>
      <c r="H579" t="str">
        <f t="shared" si="83"/>
        <v>Yes</v>
      </c>
      <c r="I579">
        <v>-1</v>
      </c>
      <c r="J579" t="str">
        <f>_xlfn.IFS(Units_Sold&lt;0,"Check Return/Refund",Units_Sold=" ",Invalid,Units_Sold=0,"Available",Units_Sold&gt;0,"Sold")</f>
        <v>Check Return/Refund</v>
      </c>
      <c r="K579">
        <v>5545.52</v>
      </c>
      <c r="M579" t="str">
        <f t="shared" si="84"/>
        <v>Invalid</v>
      </c>
      <c r="N579" t="str">
        <f>IF(PC_NikeSales[[#This Row],[Discount_Verification]]="Valid","Include","Exclude")</f>
        <v>Exclude</v>
      </c>
      <c r="O579">
        <v>0</v>
      </c>
      <c r="P579">
        <f t="shared" si="85"/>
        <v>-5545.52</v>
      </c>
      <c r="Q579" t="str">
        <f t="shared" si="86"/>
        <v>Negative Revenue</v>
      </c>
      <c r="R579" t="str">
        <f>IF(PC_NikeSales[[#This Row],[Rev_Verify]]="Valid Revenue","Include","Exclude")</f>
        <v>Exclude</v>
      </c>
      <c r="S579" s="1">
        <v>45246</v>
      </c>
      <c r="T579" s="5">
        <f t="shared" si="87"/>
        <v>45246</v>
      </c>
      <c r="U579" s="1" t="str">
        <f t="shared" si="88"/>
        <v>Yes</v>
      </c>
      <c r="V579" t="s">
        <v>22</v>
      </c>
      <c r="W579" t="s">
        <v>25</v>
      </c>
      <c r="X579" t="str">
        <f t="shared" si="89"/>
        <v>Mumbai</v>
      </c>
      <c r="Y579">
        <v>1185.56</v>
      </c>
      <c r="Z579" t="str">
        <f>IF(PC_NikeSales[[#This Row],[Profit]]&lt;0,"Loss Making Sales",IF(PC_NikeSales[[#This Row],[Profit]]=0,"No Recorded Profit",IF(PC_NikeSales[[#This Row],[Profit]]&gt;PC_NikeSales[Rev_Recalc],"Invalid Profit", "Valid Profit")))</f>
        <v>Invalid Profit</v>
      </c>
      <c r="AA579" t="str">
        <f>IF(PC_NikeSales[[#This Row],[Profit_Status]]="Valid Profit","Include","Exclude")</f>
        <v>Exclude</v>
      </c>
    </row>
    <row r="580" spans="1:27">
      <c r="A580">
        <v>2578</v>
      </c>
      <c r="B580" t="s">
        <v>35</v>
      </c>
      <c r="C580" t="s">
        <v>26</v>
      </c>
      <c r="D580" t="s">
        <v>27</v>
      </c>
      <c r="E580" s="3">
        <v>9</v>
      </c>
      <c r="F580" t="str">
        <f t="shared" si="81"/>
        <v>Number</v>
      </c>
      <c r="G580" t="str">
        <f t="shared" si="82"/>
        <v>9</v>
      </c>
      <c r="H580" t="str">
        <f t="shared" si="83"/>
        <v>Yes</v>
      </c>
      <c r="I580">
        <v>2</v>
      </c>
      <c r="J580" t="str">
        <f>_xlfn.IFS(Units_Sold&lt;0,"Check Return/Refund",Units_Sold=" ",Invalid,Units_Sold=0,"Available",Units_Sold&gt;0,"Sold")</f>
        <v>Sold</v>
      </c>
      <c r="M580" t="str">
        <f t="shared" si="84"/>
        <v>Invalid</v>
      </c>
      <c r="N580" t="str">
        <f>IF(PC_NikeSales[[#This Row],[Discount_Verification]]="Valid","Include","Exclude")</f>
        <v>Exclude</v>
      </c>
      <c r="O580">
        <v>0</v>
      </c>
      <c r="P580" t="str">
        <f t="shared" si="85"/>
        <v>Insufficient Data</v>
      </c>
      <c r="Q580" t="str">
        <f t="shared" si="86"/>
        <v>Missing Information</v>
      </c>
      <c r="R580" t="str">
        <f>IF(PC_NikeSales[[#This Row],[Rev_Verify]]="Valid Revenue","Include","Exclude")</f>
        <v>Exclude</v>
      </c>
      <c r="S580" s="1">
        <v>45787</v>
      </c>
      <c r="T580" s="5">
        <f t="shared" si="87"/>
        <v>45787</v>
      </c>
      <c r="U580" s="1" t="str">
        <f t="shared" si="88"/>
        <v>Yes</v>
      </c>
      <c r="V580" t="s">
        <v>22</v>
      </c>
      <c r="W580" t="s">
        <v>18</v>
      </c>
      <c r="X580" t="str">
        <f t="shared" si="89"/>
        <v>Bengaluru</v>
      </c>
      <c r="Y580">
        <v>3550</v>
      </c>
      <c r="Z580" t="str">
        <f>IF(PC_NikeSales[[#This Row],[Profit]]&lt;0,"Loss Making Sales",IF(PC_NikeSales[[#This Row],[Profit]]=0,"No Recorded Profit",IF($Y578&gt;$P578,"Invalid Profit", "Valid Profit")))</f>
        <v>Valid Profit</v>
      </c>
      <c r="AA580" t="str">
        <f>IF(PC_NikeSales[[#This Row],[Profit_Status]]="Valid Profit","Include","Exclude")</f>
        <v>Include</v>
      </c>
    </row>
    <row r="581" spans="1:27">
      <c r="A581">
        <v>2579</v>
      </c>
      <c r="B581" t="s">
        <v>13</v>
      </c>
      <c r="C581" t="s">
        <v>26</v>
      </c>
      <c r="D581" t="s">
        <v>52</v>
      </c>
      <c r="E581" s="3">
        <v>7</v>
      </c>
      <c r="F581" t="str">
        <f t="shared" si="81"/>
        <v>Number</v>
      </c>
      <c r="G581" t="str">
        <f t="shared" si="82"/>
        <v>7</v>
      </c>
      <c r="H581" t="str">
        <f t="shared" si="83"/>
        <v>Yes</v>
      </c>
      <c r="I581">
        <v>3</v>
      </c>
      <c r="J581" t="str">
        <f>_xlfn.IFS(Units_Sold&lt;0,"Check Return/Refund",Units_Sold=" ",Invalid,Units_Sold=0,"Available",Units_Sold&gt;0,"Sold")</f>
        <v>Sold</v>
      </c>
      <c r="K581">
        <v>9541.83</v>
      </c>
      <c r="M581" t="str">
        <f t="shared" si="84"/>
        <v>Invalid</v>
      </c>
      <c r="N581" t="str">
        <f>IF(PC_NikeSales[[#This Row],[Discount_Verification]]="Valid","Include","Exclude")</f>
        <v>Exclude</v>
      </c>
      <c r="O581">
        <v>0</v>
      </c>
      <c r="P581">
        <f t="shared" si="85"/>
        <v>28625.489999999998</v>
      </c>
      <c r="Q581" t="str">
        <f t="shared" si="86"/>
        <v>Valid Revenue</v>
      </c>
      <c r="R581" t="str">
        <f>IF(PC_NikeSales[[#This Row],[Rev_Verify]]="Valid Revenue","Include","Exclude")</f>
        <v>Include</v>
      </c>
      <c r="S581" s="1">
        <v>45499</v>
      </c>
      <c r="T581" s="5">
        <f t="shared" si="87"/>
        <v>45499</v>
      </c>
      <c r="U581" s="1" t="str">
        <f t="shared" si="88"/>
        <v>Yes</v>
      </c>
      <c r="V581" t="s">
        <v>17</v>
      </c>
      <c r="W581" t="s">
        <v>33</v>
      </c>
      <c r="X581" t="str">
        <f t="shared" si="89"/>
        <v>Delhi</v>
      </c>
      <c r="Y581">
        <v>589.29999999999995</v>
      </c>
      <c r="Z581" t="str">
        <f>IF(PC_NikeSales[[#This Row],[Profit]]&lt;0,"Loss Making Sales",IF(PC_NikeSales[[#This Row],[Profit]]=0,"No Recorded Profit",IF($Y579&gt;$P579,"Invalid Profit", "Valid Profit")))</f>
        <v>Invalid Profit</v>
      </c>
      <c r="AA581" t="str">
        <f>IF(PC_NikeSales[[#This Row],[Profit_Status]]="Valid Profit","Include","Exclude")</f>
        <v>Exclude</v>
      </c>
    </row>
    <row r="582" spans="1:27">
      <c r="A582">
        <v>2580</v>
      </c>
      <c r="B582" t="s">
        <v>13</v>
      </c>
      <c r="C582" t="s">
        <v>14</v>
      </c>
      <c r="D582" t="s">
        <v>34</v>
      </c>
      <c r="E582" s="3" t="s">
        <v>16</v>
      </c>
      <c r="F582" t="str">
        <f t="shared" si="81"/>
        <v>Alphabet</v>
      </c>
      <c r="G582" t="str">
        <f t="shared" si="82"/>
        <v>M</v>
      </c>
      <c r="H582" t="str">
        <f t="shared" si="83"/>
        <v>Yes</v>
      </c>
      <c r="I582">
        <v>1</v>
      </c>
      <c r="J582" t="str">
        <f>_xlfn.IFS(Units_Sold&lt;0,"Check Return/Refund",Units_Sold=" ",Invalid,Units_Sold=0,"Available",Units_Sold&gt;0,"Sold")</f>
        <v>Sold</v>
      </c>
      <c r="K582">
        <v>2749.79</v>
      </c>
      <c r="M582" t="str">
        <f t="shared" si="84"/>
        <v>Invalid</v>
      </c>
      <c r="N582" t="str">
        <f>IF(PC_NikeSales[[#This Row],[Discount_Verification]]="Valid","Include","Exclude")</f>
        <v>Exclude</v>
      </c>
      <c r="O582">
        <v>0</v>
      </c>
      <c r="P582">
        <f t="shared" si="85"/>
        <v>2749.79</v>
      </c>
      <c r="Q582" t="str">
        <f t="shared" si="86"/>
        <v>Valid Revenue</v>
      </c>
      <c r="R582" t="str">
        <f>IF(PC_NikeSales[[#This Row],[Rev_Verify]]="Valid Revenue","Include","Exclude")</f>
        <v>Include</v>
      </c>
      <c r="S582" s="1">
        <v>45632</v>
      </c>
      <c r="T582" s="5">
        <f t="shared" si="87"/>
        <v>45632</v>
      </c>
      <c r="U582" s="1" t="str">
        <f t="shared" si="88"/>
        <v>Yes</v>
      </c>
      <c r="V582" t="s">
        <v>22</v>
      </c>
      <c r="W582" t="s">
        <v>43</v>
      </c>
      <c r="X582" t="str">
        <f t="shared" si="89"/>
        <v>Kolkata</v>
      </c>
      <c r="Y582">
        <v>2978.85</v>
      </c>
      <c r="Z582" t="str">
        <f>IF(PC_NikeSales[[#This Row],[Profit]]&lt;0,"Loss Making Sales",IF(PC_NikeSales[[#This Row],[Profit]]=0,"No Recorded Profit",IF(PC_NikeSales[[#This Row],[Profit]]&gt;PC_NikeSales[Rev_Recalc],"Invalid Profit", "Valid Profit")))</f>
        <v>Invalid Profit</v>
      </c>
      <c r="AA582" t="str">
        <f>IF(PC_NikeSales[[#This Row],[Profit_Status]]="Valid Profit","Include","Exclude")</f>
        <v>Exclude</v>
      </c>
    </row>
    <row r="583" spans="1:27">
      <c r="A583">
        <v>2581</v>
      </c>
      <c r="B583" t="s">
        <v>13</v>
      </c>
      <c r="C583" t="s">
        <v>30</v>
      </c>
      <c r="D583" t="s">
        <v>46</v>
      </c>
      <c r="E583" s="3">
        <v>10</v>
      </c>
      <c r="F583" t="str">
        <f t="shared" si="81"/>
        <v>Number</v>
      </c>
      <c r="G583" t="str">
        <f t="shared" si="82"/>
        <v>10</v>
      </c>
      <c r="H583" t="str">
        <f t="shared" si="83"/>
        <v>Yes</v>
      </c>
      <c r="I583">
        <v>0</v>
      </c>
      <c r="J583" t="str">
        <f>_xlfn.IFS(Units_Sold&lt;0,"Check Return/Refund",Units_Sold=" ",Invalid,Units_Sold=0,"Available",Units_Sold&gt;0,"Sold")</f>
        <v>Available</v>
      </c>
      <c r="L583">
        <v>0.53</v>
      </c>
      <c r="M583" t="str">
        <f t="shared" si="84"/>
        <v>Valid</v>
      </c>
      <c r="N583" t="str">
        <f>IF(PC_NikeSales[[#This Row],[Discount_Verification]]="Valid","Include","Exclude")</f>
        <v>Include</v>
      </c>
      <c r="O583">
        <v>0</v>
      </c>
      <c r="P583" t="str">
        <f t="shared" si="85"/>
        <v>Insufficient Data</v>
      </c>
      <c r="Q583" t="str">
        <f t="shared" si="86"/>
        <v>Missing Information</v>
      </c>
      <c r="R583" t="str">
        <f>IF(PC_NikeSales[[#This Row],[Rev_Verify]]="Valid Revenue","Include","Exclude")</f>
        <v>Exclude</v>
      </c>
      <c r="S583" s="1">
        <v>45595</v>
      </c>
      <c r="T583" s="5">
        <f t="shared" si="87"/>
        <v>45595</v>
      </c>
      <c r="U583" s="1" t="str">
        <f t="shared" si="88"/>
        <v>Yes</v>
      </c>
      <c r="V583" t="s">
        <v>17</v>
      </c>
      <c r="W583" t="s">
        <v>25</v>
      </c>
      <c r="X583" t="str">
        <f t="shared" si="89"/>
        <v>Mumbai</v>
      </c>
      <c r="Y583">
        <v>800.45</v>
      </c>
      <c r="Z583" t="str">
        <f>IF(PC_NikeSales[[#This Row],[Profit]]&lt;0,"Loss Making Sales",IF(PC_NikeSales[[#This Row],[Profit]]=0,"No Recorded Profit",IF($Y581&gt;$P581,"Invalid Profit", "Valid Profit")))</f>
        <v>Valid Profit</v>
      </c>
      <c r="AA583" t="str">
        <f>IF(PC_NikeSales[[#This Row],[Profit_Status]]="Valid Profit","Include","Exclude")</f>
        <v>Include</v>
      </c>
    </row>
    <row r="584" spans="1:27">
      <c r="A584">
        <v>2582</v>
      </c>
      <c r="B584" t="s">
        <v>35</v>
      </c>
      <c r="C584" t="s">
        <v>14</v>
      </c>
      <c r="D584" t="s">
        <v>44</v>
      </c>
      <c r="E584" s="3" t="s">
        <v>16</v>
      </c>
      <c r="F584" t="str">
        <f t="shared" si="81"/>
        <v>Alphabet</v>
      </c>
      <c r="G584" t="str">
        <f t="shared" si="82"/>
        <v>M</v>
      </c>
      <c r="H584" t="str">
        <f t="shared" si="83"/>
        <v>Yes</v>
      </c>
      <c r="J584" t="str">
        <f>_xlfn.IFS(Units_Sold&lt;0,"Check Return/Refund",Units_Sold=" ",Invalid,Units_Sold=0,"Available",Units_Sold&gt;0,"Sold")</f>
        <v>Available</v>
      </c>
      <c r="M584" t="str">
        <f t="shared" si="84"/>
        <v>Invalid</v>
      </c>
      <c r="N584" t="str">
        <f>IF(PC_NikeSales[[#This Row],[Discount_Verification]]="Valid","Include","Exclude")</f>
        <v>Exclude</v>
      </c>
      <c r="O584">
        <v>0</v>
      </c>
      <c r="P584" t="str">
        <f t="shared" si="85"/>
        <v>Insufficient Data</v>
      </c>
      <c r="Q584" t="str">
        <f t="shared" si="86"/>
        <v>Missing Information</v>
      </c>
      <c r="R584" t="str">
        <f>IF(PC_NikeSales[[#This Row],[Rev_Verify]]="Valid Revenue","Include","Exclude")</f>
        <v>Exclude</v>
      </c>
      <c r="S584" s="1"/>
      <c r="T584" s="5" t="str">
        <f t="shared" si="87"/>
        <v>Missing Date</v>
      </c>
      <c r="U584" s="1" t="str">
        <f t="shared" si="88"/>
        <v>No</v>
      </c>
      <c r="V584" t="s">
        <v>17</v>
      </c>
      <c r="W584" t="s">
        <v>43</v>
      </c>
      <c r="X584" t="str">
        <f t="shared" si="89"/>
        <v>Kolkata</v>
      </c>
      <c r="Y584">
        <v>909.76</v>
      </c>
      <c r="Z584" t="str">
        <f>IF(PC_NikeSales[[#This Row],[Profit]]&lt;0,"Loss Making Sales",IF(PC_NikeSales[[#This Row],[Profit]]=0,"No Recorded Profit",IF($Y582&gt;$P582,"Invalid Profit", "Valid Profit")))</f>
        <v>Invalid Profit</v>
      </c>
      <c r="AA584" t="str">
        <f>IF(PC_NikeSales[[#This Row],[Profit_Status]]="Valid Profit","Include","Exclude")</f>
        <v>Exclude</v>
      </c>
    </row>
    <row r="585" spans="1:27">
      <c r="A585">
        <v>2583</v>
      </c>
      <c r="B585" t="s">
        <v>35</v>
      </c>
      <c r="C585" t="s">
        <v>20</v>
      </c>
      <c r="D585" t="s">
        <v>21</v>
      </c>
      <c r="E585" s="3" t="s">
        <v>16</v>
      </c>
      <c r="F585" t="str">
        <f t="shared" si="81"/>
        <v>Alphabet</v>
      </c>
      <c r="G585" t="str">
        <f t="shared" si="82"/>
        <v>M</v>
      </c>
      <c r="H585" t="str">
        <f t="shared" si="83"/>
        <v>Yes</v>
      </c>
      <c r="J585" t="str">
        <f>_xlfn.IFS(Units_Sold&lt;0,"Check Return/Refund",Units_Sold=" ",Invalid,Units_Sold=0,"Available",Units_Sold&gt;0,"Sold")</f>
        <v>Available</v>
      </c>
      <c r="M585" t="str">
        <f t="shared" si="84"/>
        <v>Invalid</v>
      </c>
      <c r="N585" t="str">
        <f>IF(PC_NikeSales[[#This Row],[Discount_Verification]]="Valid","Include","Exclude")</f>
        <v>Exclude</v>
      </c>
      <c r="O585">
        <v>0</v>
      </c>
      <c r="P585" t="str">
        <f t="shared" si="85"/>
        <v>Insufficient Data</v>
      </c>
      <c r="Q585" t="str">
        <f t="shared" si="86"/>
        <v>Missing Information</v>
      </c>
      <c r="R585" t="str">
        <f>IF(PC_NikeSales[[#This Row],[Rev_Verify]]="Valid Revenue","Include","Exclude")</f>
        <v>Exclude</v>
      </c>
      <c r="S585" s="1">
        <v>45538</v>
      </c>
      <c r="T585" s="5">
        <f t="shared" si="87"/>
        <v>45538</v>
      </c>
      <c r="U585" s="1" t="str">
        <f t="shared" si="88"/>
        <v>Yes</v>
      </c>
      <c r="V585" t="s">
        <v>22</v>
      </c>
      <c r="W585" t="s">
        <v>25</v>
      </c>
      <c r="X585" t="str">
        <f t="shared" si="89"/>
        <v>Mumbai</v>
      </c>
      <c r="Y585">
        <v>3051.16</v>
      </c>
      <c r="Z585" t="str">
        <f>IF(PC_NikeSales[[#This Row],[Profit]]&lt;0,"Loss Making Sales",IF(PC_NikeSales[[#This Row],[Profit]]=0,"No Recorded Profit",IF($Y583&gt;$P583,"Invalid Profit", "Valid Profit")))</f>
        <v>Valid Profit</v>
      </c>
      <c r="AA585" t="str">
        <f>IF(PC_NikeSales[[#This Row],[Profit_Status]]="Valid Profit","Include","Exclude")</f>
        <v>Include</v>
      </c>
    </row>
    <row r="586" spans="1:27">
      <c r="A586">
        <v>2584</v>
      </c>
      <c r="B586" t="s">
        <v>13</v>
      </c>
      <c r="C586" t="s">
        <v>30</v>
      </c>
      <c r="D586" t="s">
        <v>31</v>
      </c>
      <c r="E586" s="3" t="s">
        <v>16</v>
      </c>
      <c r="F586" t="str">
        <f t="shared" si="81"/>
        <v>Alphabet</v>
      </c>
      <c r="G586" t="str">
        <f t="shared" si="82"/>
        <v>M</v>
      </c>
      <c r="H586" t="str">
        <f t="shared" si="83"/>
        <v>Yes</v>
      </c>
      <c r="I586">
        <v>0</v>
      </c>
      <c r="J586" t="str">
        <f>_xlfn.IFS(Units_Sold&lt;0,"Check Return/Refund",Units_Sold=" ",Invalid,Units_Sold=0,"Available",Units_Sold&gt;0,"Sold")</f>
        <v>Available</v>
      </c>
      <c r="M586" t="str">
        <f t="shared" si="84"/>
        <v>Invalid</v>
      </c>
      <c r="N586" t="str">
        <f>IF(PC_NikeSales[[#This Row],[Discount_Verification]]="Valid","Include","Exclude")</f>
        <v>Exclude</v>
      </c>
      <c r="O586">
        <v>0</v>
      </c>
      <c r="P586" t="str">
        <f t="shared" si="85"/>
        <v>Insufficient Data</v>
      </c>
      <c r="Q586" t="str">
        <f t="shared" si="86"/>
        <v>Missing Information</v>
      </c>
      <c r="R586" t="str">
        <f>IF(PC_NikeSales[[#This Row],[Rev_Verify]]="Valid Revenue","Include","Exclude")</f>
        <v>Exclude</v>
      </c>
      <c r="S586" s="1"/>
      <c r="T586" s="5" t="str">
        <f t="shared" si="87"/>
        <v>Missing Date</v>
      </c>
      <c r="U586" s="1" t="str">
        <f t="shared" si="88"/>
        <v>No</v>
      </c>
      <c r="V586" t="s">
        <v>22</v>
      </c>
      <c r="W586" t="s">
        <v>37</v>
      </c>
      <c r="X586" t="str">
        <f t="shared" si="89"/>
        <v>Hyderabad</v>
      </c>
      <c r="Y586">
        <v>-123.93</v>
      </c>
      <c r="Z586" t="str">
        <f>IF(PC_NikeSales[[#This Row],[Profit]]&lt;0,"Loss Making Sales",IF(PC_NikeSales[[#This Row],[Profit]]=0,"No Recorded Profit",IF(PC_NikeSales[[#This Row],[Profit]]&gt;PC_NikeSales[Rev_Recalc],"Invalid Profit", "Valid Profit")))</f>
        <v>Loss Making Sales</v>
      </c>
      <c r="AA586" t="str">
        <f>IF(PC_NikeSales[[#This Row],[Profit_Status]]="Valid Profit","Include","Exclude")</f>
        <v>Exclude</v>
      </c>
    </row>
    <row r="587" spans="1:27">
      <c r="A587">
        <v>2585</v>
      </c>
      <c r="B587" t="s">
        <v>13</v>
      </c>
      <c r="C587" t="s">
        <v>41</v>
      </c>
      <c r="D587" t="s">
        <v>47</v>
      </c>
      <c r="F587" t="str">
        <f t="shared" si="81"/>
        <v>Missing</v>
      </c>
      <c r="G587" t="str">
        <f t="shared" si="82"/>
        <v>Unknown</v>
      </c>
      <c r="H587" t="str">
        <f t="shared" si="83"/>
        <v>No</v>
      </c>
      <c r="J587" t="str">
        <f>_xlfn.IFS(Units_Sold&lt;0,"Check Return/Refund",Units_Sold=" ",Invalid,Units_Sold=0,"Available",Units_Sold&gt;0,"Sold")</f>
        <v>Available</v>
      </c>
      <c r="K587">
        <v>5066.1400000000003</v>
      </c>
      <c r="L587">
        <v>1.1200000000000001</v>
      </c>
      <c r="M587" t="str">
        <f t="shared" si="84"/>
        <v>Invalid</v>
      </c>
      <c r="N587" t="str">
        <f>IF(PC_NikeSales[[#This Row],[Discount_Verification]]="Valid","Include","Exclude")</f>
        <v>Exclude</v>
      </c>
      <c r="O587">
        <v>0</v>
      </c>
      <c r="P587" t="str">
        <f t="shared" si="85"/>
        <v>Insufficient Data</v>
      </c>
      <c r="Q587" t="str">
        <f t="shared" si="86"/>
        <v>Missing Information</v>
      </c>
      <c r="R587" t="str">
        <f>IF(PC_NikeSales[[#This Row],[Rev_Verify]]="Valid Revenue","Include","Exclude")</f>
        <v>Exclude</v>
      </c>
      <c r="S587" s="1">
        <v>45674</v>
      </c>
      <c r="T587" s="5">
        <f t="shared" si="87"/>
        <v>45674</v>
      </c>
      <c r="U587" s="1" t="str">
        <f t="shared" si="88"/>
        <v>Yes</v>
      </c>
      <c r="V587" t="s">
        <v>22</v>
      </c>
      <c r="W587" t="s">
        <v>43</v>
      </c>
      <c r="X587" t="str">
        <f t="shared" si="89"/>
        <v>Kolkata</v>
      </c>
      <c r="Y587">
        <v>-148.71</v>
      </c>
      <c r="Z587" t="str">
        <f>IF(PC_NikeSales[[#This Row],[Profit]]&lt;0,"Loss Making Sales",IF(PC_NikeSales[[#This Row],[Profit]]=0,"No Recorded Profit",IF(PC_NikeSales[[#This Row],[Profit]]&gt;PC_NikeSales[Rev_Recalc],"Invalid Profit", "Valid Profit")))</f>
        <v>Loss Making Sales</v>
      </c>
      <c r="AA587" t="str">
        <f>IF(PC_NikeSales[[#This Row],[Profit_Status]]="Valid Profit","Include","Exclude")</f>
        <v>Exclude</v>
      </c>
    </row>
    <row r="588" spans="1:27">
      <c r="A588">
        <v>2586</v>
      </c>
      <c r="B588" t="s">
        <v>35</v>
      </c>
      <c r="C588" t="s">
        <v>30</v>
      </c>
      <c r="D588" t="s">
        <v>45</v>
      </c>
      <c r="E588" s="3" t="s">
        <v>28</v>
      </c>
      <c r="F588" t="str">
        <f t="shared" si="81"/>
        <v>Alphabet</v>
      </c>
      <c r="G588" t="str">
        <f t="shared" si="82"/>
        <v>L</v>
      </c>
      <c r="H588" t="str">
        <f t="shared" si="83"/>
        <v>Yes</v>
      </c>
      <c r="J588" t="str">
        <f>_xlfn.IFS(Units_Sold&lt;0,"Check Return/Refund",Units_Sold=" ",Invalid,Units_Sold=0,"Available",Units_Sold&gt;0,"Sold")</f>
        <v>Available</v>
      </c>
      <c r="L588">
        <v>0.99</v>
      </c>
      <c r="M588" t="str">
        <f t="shared" si="84"/>
        <v>Valid</v>
      </c>
      <c r="N588" t="str">
        <f>IF(PC_NikeSales[[#This Row],[Discount_Verification]]="Valid","Include","Exclude")</f>
        <v>Include</v>
      </c>
      <c r="O588">
        <v>0</v>
      </c>
      <c r="P588" t="str">
        <f t="shared" si="85"/>
        <v>Insufficient Data</v>
      </c>
      <c r="Q588" t="str">
        <f t="shared" si="86"/>
        <v>Missing Information</v>
      </c>
      <c r="R588" t="str">
        <f>IF(PC_NikeSales[[#This Row],[Rev_Verify]]="Valid Revenue","Include","Exclude")</f>
        <v>Exclude</v>
      </c>
      <c r="S588" s="1">
        <v>45620</v>
      </c>
      <c r="T588" s="5">
        <f t="shared" si="87"/>
        <v>45620</v>
      </c>
      <c r="U588" s="1" t="str">
        <f t="shared" si="88"/>
        <v>Yes</v>
      </c>
      <c r="V588" t="s">
        <v>17</v>
      </c>
      <c r="W588" t="s">
        <v>25</v>
      </c>
      <c r="X588" t="str">
        <f t="shared" si="89"/>
        <v>Mumbai</v>
      </c>
      <c r="Y588">
        <v>1146.73</v>
      </c>
      <c r="Z588" t="str">
        <f>IF(PC_NikeSales[[#This Row],[Profit]]&lt;0,"Loss Making Sales",IF(PC_NikeSales[[#This Row],[Profit]]=0,"No Recorded Profit",IF($Y586&gt;$P586,"Invalid Profit", "Valid Profit")))</f>
        <v>Valid Profit</v>
      </c>
      <c r="AA588" t="str">
        <f>IF(PC_NikeSales[[#This Row],[Profit_Status]]="Valid Profit","Include","Exclude")</f>
        <v>Include</v>
      </c>
    </row>
    <row r="589" spans="1:27">
      <c r="A589">
        <v>2587</v>
      </c>
      <c r="B589" t="s">
        <v>19</v>
      </c>
      <c r="C589" t="s">
        <v>30</v>
      </c>
      <c r="D589" t="s">
        <v>31</v>
      </c>
      <c r="E589" s="3">
        <v>6</v>
      </c>
      <c r="F589" t="str">
        <f t="shared" si="81"/>
        <v>Number</v>
      </c>
      <c r="G589" t="str">
        <f t="shared" si="82"/>
        <v>6</v>
      </c>
      <c r="H589" t="str">
        <f t="shared" si="83"/>
        <v>Yes</v>
      </c>
      <c r="I589">
        <v>4</v>
      </c>
      <c r="J589" t="str">
        <f>_xlfn.IFS(Units_Sold&lt;0,"Check Return/Refund",Units_Sold=" ",Invalid,Units_Sold=0,"Available",Units_Sold&gt;0,"Sold")</f>
        <v>Sold</v>
      </c>
      <c r="L589">
        <v>0.37</v>
      </c>
      <c r="M589" t="str">
        <f t="shared" si="84"/>
        <v>Valid</v>
      </c>
      <c r="N589" t="str">
        <f>IF(PC_NikeSales[[#This Row],[Discount_Verification]]="Valid","Include","Exclude")</f>
        <v>Include</v>
      </c>
      <c r="O589">
        <v>0</v>
      </c>
      <c r="P589" t="str">
        <f t="shared" si="85"/>
        <v>Insufficient Data</v>
      </c>
      <c r="Q589" t="str">
        <f t="shared" si="86"/>
        <v>Missing Information</v>
      </c>
      <c r="R589" t="str">
        <f>IF(PC_NikeSales[[#This Row],[Rev_Verify]]="Valid Revenue","Include","Exclude")</f>
        <v>Exclude</v>
      </c>
      <c r="S589" s="1"/>
      <c r="T589" s="5" t="str">
        <f t="shared" si="87"/>
        <v>Missing Date</v>
      </c>
      <c r="U589" s="1" t="str">
        <f t="shared" si="88"/>
        <v>No</v>
      </c>
      <c r="V589" t="s">
        <v>17</v>
      </c>
      <c r="W589" t="s">
        <v>18</v>
      </c>
      <c r="X589" t="str">
        <f t="shared" si="89"/>
        <v>Bengaluru</v>
      </c>
      <c r="Y589">
        <v>-480.01</v>
      </c>
      <c r="Z589" t="str">
        <f>IF(PC_NikeSales[[#This Row],[Profit]]&lt;0,"Loss Making Sales",IF(PC_NikeSales[[#This Row],[Profit]]=0,"No Recorded Profit",IF(PC_NikeSales[[#This Row],[Profit]]&gt;PC_NikeSales[Rev_Recalc],"Invalid Profit", "Valid Profit")))</f>
        <v>Loss Making Sales</v>
      </c>
      <c r="AA589" t="str">
        <f>IF(PC_NikeSales[[#This Row],[Profit_Status]]="Valid Profit","Include","Exclude")</f>
        <v>Exclude</v>
      </c>
    </row>
    <row r="590" spans="1:27">
      <c r="A590">
        <v>2588</v>
      </c>
      <c r="B590" t="s">
        <v>13</v>
      </c>
      <c r="C590" t="s">
        <v>41</v>
      </c>
      <c r="D590" t="s">
        <v>54</v>
      </c>
      <c r="E590" s="3" t="s">
        <v>16</v>
      </c>
      <c r="F590" t="str">
        <f t="shared" si="81"/>
        <v>Alphabet</v>
      </c>
      <c r="G590" t="str">
        <f t="shared" si="82"/>
        <v>M</v>
      </c>
      <c r="H590" t="str">
        <f t="shared" si="83"/>
        <v>Yes</v>
      </c>
      <c r="J590" t="str">
        <f>_xlfn.IFS(Units_Sold&lt;0,"Check Return/Refund",Units_Sold=" ",Invalid,Units_Sold=0,"Available",Units_Sold&gt;0,"Sold")</f>
        <v>Available</v>
      </c>
      <c r="M590" t="str">
        <f t="shared" si="84"/>
        <v>Invalid</v>
      </c>
      <c r="N590" t="str">
        <f>IF(PC_NikeSales[[#This Row],[Discount_Verification]]="Valid","Include","Exclude")</f>
        <v>Exclude</v>
      </c>
      <c r="O590">
        <v>0</v>
      </c>
      <c r="P590" t="str">
        <f t="shared" si="85"/>
        <v>Insufficient Data</v>
      </c>
      <c r="Q590" t="str">
        <f t="shared" si="86"/>
        <v>Missing Information</v>
      </c>
      <c r="R590" t="str">
        <f>IF(PC_NikeSales[[#This Row],[Rev_Verify]]="Valid Revenue","Include","Exclude")</f>
        <v>Exclude</v>
      </c>
      <c r="S590" s="1">
        <v>45857</v>
      </c>
      <c r="T590" s="5">
        <f t="shared" si="87"/>
        <v>45857</v>
      </c>
      <c r="U590" s="1" t="str">
        <f t="shared" si="88"/>
        <v>Yes</v>
      </c>
      <c r="V590" t="s">
        <v>17</v>
      </c>
      <c r="W590" t="s">
        <v>29</v>
      </c>
      <c r="X590" t="str">
        <f t="shared" si="89"/>
        <v>Pune</v>
      </c>
      <c r="Y590">
        <v>2861.32</v>
      </c>
      <c r="Z590" t="str">
        <f>IF(PC_NikeSales[[#This Row],[Profit]]&lt;0,"Loss Making Sales",IF(PC_NikeSales[[#This Row],[Profit]]=0,"No Recorded Profit",IF($Y588&gt;$P588,"Invalid Profit", "Valid Profit")))</f>
        <v>Valid Profit</v>
      </c>
      <c r="AA590" t="str">
        <f>IF(PC_NikeSales[[#This Row],[Profit_Status]]="Valid Profit","Include","Exclude")</f>
        <v>Include</v>
      </c>
    </row>
    <row r="591" spans="1:27">
      <c r="A591">
        <v>2589</v>
      </c>
      <c r="B591" t="s">
        <v>35</v>
      </c>
      <c r="C591" t="s">
        <v>14</v>
      </c>
      <c r="D591" t="s">
        <v>44</v>
      </c>
      <c r="E591" s="3" t="s">
        <v>16</v>
      </c>
      <c r="F591" t="str">
        <f t="shared" si="81"/>
        <v>Alphabet</v>
      </c>
      <c r="G591" t="str">
        <f t="shared" si="82"/>
        <v>M</v>
      </c>
      <c r="H591" t="str">
        <f t="shared" si="83"/>
        <v>Yes</v>
      </c>
      <c r="I591">
        <v>3</v>
      </c>
      <c r="J591" t="str">
        <f>_xlfn.IFS(Units_Sold&lt;0,"Check Return/Refund",Units_Sold=" ",Invalid,Units_Sold=0,"Available",Units_Sold&gt;0,"Sold")</f>
        <v>Sold</v>
      </c>
      <c r="M591" t="str">
        <f t="shared" si="84"/>
        <v>Invalid</v>
      </c>
      <c r="N591" t="str">
        <f>IF(PC_NikeSales[[#This Row],[Discount_Verification]]="Valid","Include","Exclude")</f>
        <v>Exclude</v>
      </c>
      <c r="O591">
        <v>0</v>
      </c>
      <c r="P591" t="str">
        <f t="shared" si="85"/>
        <v>Insufficient Data</v>
      </c>
      <c r="Q591" t="str">
        <f t="shared" si="86"/>
        <v>Missing Information</v>
      </c>
      <c r="R591" t="str">
        <f>IF(PC_NikeSales[[#This Row],[Rev_Verify]]="Valid Revenue","Include","Exclude")</f>
        <v>Exclude</v>
      </c>
      <c r="S591" s="1">
        <v>45552</v>
      </c>
      <c r="T591" s="5">
        <f t="shared" si="87"/>
        <v>45552</v>
      </c>
      <c r="U591" s="1" t="str">
        <f t="shared" si="88"/>
        <v>Yes</v>
      </c>
      <c r="V591" t="s">
        <v>17</v>
      </c>
      <c r="W591" t="s">
        <v>43</v>
      </c>
      <c r="X591" t="str">
        <f t="shared" si="89"/>
        <v>Kolkata</v>
      </c>
      <c r="Y591">
        <v>1429.18</v>
      </c>
      <c r="Z591" t="str">
        <f>IF(PC_NikeSales[[#This Row],[Profit]]&lt;0,"Loss Making Sales",IF(PC_NikeSales[[#This Row],[Profit]]=0,"No Recorded Profit",IF($Y589&gt;$P589,"Invalid Profit", "Valid Profit")))</f>
        <v>Valid Profit</v>
      </c>
      <c r="AA591" t="str">
        <f>IF(PC_NikeSales[[#This Row],[Profit_Status]]="Valid Profit","Include","Exclude")</f>
        <v>Include</v>
      </c>
    </row>
    <row r="592" spans="1:27">
      <c r="A592">
        <v>2590</v>
      </c>
      <c r="B592" t="s">
        <v>35</v>
      </c>
      <c r="C592" t="s">
        <v>20</v>
      </c>
      <c r="D592" t="s">
        <v>24</v>
      </c>
      <c r="E592" s="3" t="s">
        <v>32</v>
      </c>
      <c r="F592" t="str">
        <f t="shared" si="81"/>
        <v>Alphabet</v>
      </c>
      <c r="G592" t="str">
        <f t="shared" si="82"/>
        <v>XL</v>
      </c>
      <c r="H592" t="str">
        <f t="shared" si="83"/>
        <v>Yes</v>
      </c>
      <c r="J592" t="str">
        <f>_xlfn.IFS(Units_Sold&lt;0,"Check Return/Refund",Units_Sold=" ",Invalid,Units_Sold=0,"Available",Units_Sold&gt;0,"Sold")</f>
        <v>Available</v>
      </c>
      <c r="M592" t="str">
        <f t="shared" si="84"/>
        <v>Invalid</v>
      </c>
      <c r="N592" t="str">
        <f>IF(PC_NikeSales[[#This Row],[Discount_Verification]]="Valid","Include","Exclude")</f>
        <v>Exclude</v>
      </c>
      <c r="O592">
        <v>0</v>
      </c>
      <c r="P592" t="str">
        <f t="shared" si="85"/>
        <v>Insufficient Data</v>
      </c>
      <c r="Q592" t="str">
        <f t="shared" si="86"/>
        <v>Missing Information</v>
      </c>
      <c r="R592" t="str">
        <f>IF(PC_NikeSales[[#This Row],[Rev_Verify]]="Valid Revenue","Include","Exclude")</f>
        <v>Exclude</v>
      </c>
      <c r="S592" s="1"/>
      <c r="T592" s="5" t="str">
        <f t="shared" si="87"/>
        <v>Missing Date</v>
      </c>
      <c r="U592" s="1" t="str">
        <f t="shared" si="88"/>
        <v>No</v>
      </c>
      <c r="V592" t="s">
        <v>22</v>
      </c>
      <c r="W592" t="s">
        <v>18</v>
      </c>
      <c r="X592" t="str">
        <f t="shared" si="89"/>
        <v>Bengaluru</v>
      </c>
      <c r="Y592">
        <v>1766.46</v>
      </c>
      <c r="Z592" t="str">
        <f>IF(PC_NikeSales[[#This Row],[Profit]]&lt;0,"Loss Making Sales",IF(PC_NikeSales[[#This Row],[Profit]]=0,"No Recorded Profit",IF($Y590&gt;$P590,"Invalid Profit", "Valid Profit")))</f>
        <v>Valid Profit</v>
      </c>
      <c r="AA592" t="str">
        <f>IF(PC_NikeSales[[#This Row],[Profit_Status]]="Valid Profit","Include","Exclude")</f>
        <v>Include</v>
      </c>
    </row>
    <row r="593" spans="1:27">
      <c r="A593">
        <v>2591</v>
      </c>
      <c r="B593" t="s">
        <v>19</v>
      </c>
      <c r="C593" t="s">
        <v>14</v>
      </c>
      <c r="D593" t="s">
        <v>15</v>
      </c>
      <c r="F593" t="str">
        <f t="shared" si="81"/>
        <v>Missing</v>
      </c>
      <c r="G593" t="str">
        <f t="shared" si="82"/>
        <v>Unknown</v>
      </c>
      <c r="H593" t="str">
        <f t="shared" si="83"/>
        <v>No</v>
      </c>
      <c r="J593" t="str">
        <f>_xlfn.IFS(Units_Sold&lt;0,"Check Return/Refund",Units_Sold=" ",Invalid,Units_Sold=0,"Available",Units_Sold&gt;0,"Sold")</f>
        <v>Available</v>
      </c>
      <c r="M593" t="str">
        <f t="shared" si="84"/>
        <v>Invalid</v>
      </c>
      <c r="N593" t="str">
        <f>IF(PC_NikeSales[[#This Row],[Discount_Verification]]="Valid","Include","Exclude")</f>
        <v>Exclude</v>
      </c>
      <c r="O593">
        <v>0</v>
      </c>
      <c r="P593" t="str">
        <f t="shared" si="85"/>
        <v>Insufficient Data</v>
      </c>
      <c r="Q593" t="str">
        <f t="shared" si="86"/>
        <v>Missing Information</v>
      </c>
      <c r="R593" t="str">
        <f>IF(PC_NikeSales[[#This Row],[Rev_Verify]]="Valid Revenue","Include","Exclude")</f>
        <v>Exclude</v>
      </c>
      <c r="S593" s="1">
        <v>45829</v>
      </c>
      <c r="T593" s="5">
        <f t="shared" si="87"/>
        <v>45829</v>
      </c>
      <c r="U593" s="1" t="str">
        <f t="shared" si="88"/>
        <v>Yes</v>
      </c>
      <c r="V593" t="s">
        <v>22</v>
      </c>
      <c r="W593" t="s">
        <v>43</v>
      </c>
      <c r="X593" t="str">
        <f t="shared" si="89"/>
        <v>Kolkata</v>
      </c>
      <c r="Y593">
        <v>1261.67</v>
      </c>
      <c r="Z593" t="str">
        <f>IF(PC_NikeSales[[#This Row],[Profit]]&lt;0,"Loss Making Sales",IF(PC_NikeSales[[#This Row],[Profit]]=0,"No Recorded Profit",IF($Y591&gt;$P591,"Invalid Profit", "Valid Profit")))</f>
        <v>Valid Profit</v>
      </c>
      <c r="AA593" t="str">
        <f>IF(PC_NikeSales[[#This Row],[Profit_Status]]="Valid Profit","Include","Exclude")</f>
        <v>Include</v>
      </c>
    </row>
    <row r="594" spans="1:27">
      <c r="A594">
        <v>2592</v>
      </c>
      <c r="B594" t="s">
        <v>19</v>
      </c>
      <c r="C594" t="s">
        <v>26</v>
      </c>
      <c r="D594" t="s">
        <v>27</v>
      </c>
      <c r="E594" s="3" t="s">
        <v>16</v>
      </c>
      <c r="F594" t="str">
        <f t="shared" si="81"/>
        <v>Alphabet</v>
      </c>
      <c r="G594" t="str">
        <f t="shared" si="82"/>
        <v>M</v>
      </c>
      <c r="H594" t="str">
        <f t="shared" si="83"/>
        <v>Yes</v>
      </c>
      <c r="J594" t="str">
        <f>_xlfn.IFS(Units_Sold&lt;0,"Check Return/Refund",Units_Sold=" ",Invalid,Units_Sold=0,"Available",Units_Sold&gt;0,"Sold")</f>
        <v>Available</v>
      </c>
      <c r="M594" t="str">
        <f t="shared" si="84"/>
        <v>Invalid</v>
      </c>
      <c r="N594" t="str">
        <f>IF(PC_NikeSales[[#This Row],[Discount_Verification]]="Valid","Include","Exclude")</f>
        <v>Exclude</v>
      </c>
      <c r="O594">
        <v>0</v>
      </c>
      <c r="P594" t="str">
        <f t="shared" si="85"/>
        <v>Insufficient Data</v>
      </c>
      <c r="Q594" t="str">
        <f t="shared" si="86"/>
        <v>Missing Information</v>
      </c>
      <c r="R594" t="str">
        <f>IF(PC_NikeSales[[#This Row],[Rev_Verify]]="Valid Revenue","Include","Exclude")</f>
        <v>Exclude</v>
      </c>
      <c r="S594" s="1">
        <v>45578</v>
      </c>
      <c r="T594" s="5">
        <f t="shared" si="87"/>
        <v>45578</v>
      </c>
      <c r="U594" s="1" t="str">
        <f t="shared" si="88"/>
        <v>Yes</v>
      </c>
      <c r="V594" t="s">
        <v>22</v>
      </c>
      <c r="W594" t="s">
        <v>25</v>
      </c>
      <c r="X594" t="str">
        <f t="shared" si="89"/>
        <v>Mumbai</v>
      </c>
      <c r="Y594">
        <v>-907.48</v>
      </c>
      <c r="Z594" t="str">
        <f>IF(PC_NikeSales[[#This Row],[Profit]]&lt;0,"Loss Making Sales",IF(PC_NikeSales[[#This Row],[Profit]]=0,"No Recorded Profit",IF(PC_NikeSales[[#This Row],[Profit]]&gt;PC_NikeSales[Rev_Recalc],"Invalid Profit", "Valid Profit")))</f>
        <v>Loss Making Sales</v>
      </c>
      <c r="AA594" t="str">
        <f>IF(PC_NikeSales[[#This Row],[Profit_Status]]="Valid Profit","Include","Exclude")</f>
        <v>Exclude</v>
      </c>
    </row>
    <row r="595" spans="1:27">
      <c r="A595">
        <v>2593</v>
      </c>
      <c r="B595" t="s">
        <v>35</v>
      </c>
      <c r="C595" t="s">
        <v>26</v>
      </c>
      <c r="D595" t="s">
        <v>52</v>
      </c>
      <c r="E595" s="3" t="s">
        <v>28</v>
      </c>
      <c r="F595" t="str">
        <f t="shared" si="81"/>
        <v>Alphabet</v>
      </c>
      <c r="G595" t="str">
        <f t="shared" si="82"/>
        <v>L</v>
      </c>
      <c r="H595" t="str">
        <f t="shared" si="83"/>
        <v>Yes</v>
      </c>
      <c r="J595" t="str">
        <f>_xlfn.IFS(Units_Sold&lt;0,"Check Return/Refund",Units_Sold=" ",Invalid,Units_Sold=0,"Available",Units_Sold&gt;0,"Sold")</f>
        <v>Available</v>
      </c>
      <c r="K595">
        <v>8747.18</v>
      </c>
      <c r="M595" t="str">
        <f t="shared" si="84"/>
        <v>Invalid</v>
      </c>
      <c r="N595" t="str">
        <f>IF(PC_NikeSales[[#This Row],[Discount_Verification]]="Valid","Include","Exclude")</f>
        <v>Exclude</v>
      </c>
      <c r="O595">
        <v>0</v>
      </c>
      <c r="P595" t="str">
        <f t="shared" si="85"/>
        <v>Insufficient Data</v>
      </c>
      <c r="Q595" t="str">
        <f t="shared" si="86"/>
        <v>Missing Information</v>
      </c>
      <c r="R595" t="str">
        <f>IF(PC_NikeSales[[#This Row],[Rev_Verify]]="Valid Revenue","Include","Exclude")</f>
        <v>Exclude</v>
      </c>
      <c r="S595" s="1">
        <v>45661</v>
      </c>
      <c r="T595" s="5">
        <f t="shared" si="87"/>
        <v>45661</v>
      </c>
      <c r="U595" s="1" t="str">
        <f t="shared" si="88"/>
        <v>Yes</v>
      </c>
      <c r="V595" t="s">
        <v>22</v>
      </c>
      <c r="W595" t="s">
        <v>25</v>
      </c>
      <c r="X595" t="str">
        <f t="shared" si="89"/>
        <v>Mumbai</v>
      </c>
      <c r="Y595">
        <v>2505.6</v>
      </c>
      <c r="Z595" t="str">
        <f>IF(PC_NikeSales[[#This Row],[Profit]]&lt;0,"Loss Making Sales",IF(PC_NikeSales[[#This Row],[Profit]]=0,"No Recorded Profit",IF($Y593&gt;$P593,"Invalid Profit", "Valid Profit")))</f>
        <v>Valid Profit</v>
      </c>
      <c r="AA595" t="str">
        <f>IF(PC_NikeSales[[#This Row],[Profit_Status]]="Valid Profit","Include","Exclude")</f>
        <v>Include</v>
      </c>
    </row>
    <row r="596" spans="1:27">
      <c r="A596">
        <v>2594</v>
      </c>
      <c r="B596" t="s">
        <v>19</v>
      </c>
      <c r="C596" t="s">
        <v>14</v>
      </c>
      <c r="D596" t="s">
        <v>49</v>
      </c>
      <c r="E596" s="3" t="s">
        <v>32</v>
      </c>
      <c r="F596" t="str">
        <f t="shared" si="81"/>
        <v>Alphabet</v>
      </c>
      <c r="G596" t="str">
        <f t="shared" si="82"/>
        <v>XL</v>
      </c>
      <c r="H596" t="str">
        <f t="shared" si="83"/>
        <v>Yes</v>
      </c>
      <c r="I596">
        <v>3</v>
      </c>
      <c r="J596" t="str">
        <f>_xlfn.IFS(Units_Sold&lt;0,"Check Return/Refund",Units_Sold=" ",Invalid,Units_Sold=0,"Available",Units_Sold&gt;0,"Sold")</f>
        <v>Sold</v>
      </c>
      <c r="K596">
        <v>7944.34</v>
      </c>
      <c r="L596">
        <v>0.67</v>
      </c>
      <c r="M596" t="str">
        <f t="shared" si="84"/>
        <v>Valid</v>
      </c>
      <c r="N596" t="str">
        <f>IF(PC_NikeSales[[#This Row],[Discount_Verification]]="Valid","Include","Exclude")</f>
        <v>Include</v>
      </c>
      <c r="O596">
        <v>7864.9</v>
      </c>
      <c r="P596">
        <f t="shared" si="85"/>
        <v>7864.8965999999991</v>
      </c>
      <c r="Q596" t="str">
        <f t="shared" si="86"/>
        <v>Valid Revenue</v>
      </c>
      <c r="R596" t="str">
        <f>IF(PC_NikeSales[[#This Row],[Rev_Verify]]="Valid Revenue","Include","Exclude")</f>
        <v>Include</v>
      </c>
      <c r="S596" s="1">
        <v>45345</v>
      </c>
      <c r="T596" s="5">
        <f t="shared" si="87"/>
        <v>45345</v>
      </c>
      <c r="U596" s="1" t="str">
        <f t="shared" si="88"/>
        <v>Yes</v>
      </c>
      <c r="V596" t="s">
        <v>22</v>
      </c>
      <c r="W596" t="s">
        <v>37</v>
      </c>
      <c r="X596" t="str">
        <f t="shared" si="89"/>
        <v>Hyderabad</v>
      </c>
      <c r="Y596">
        <v>1534.91</v>
      </c>
      <c r="Z596" t="str">
        <f>IF(PC_NikeSales[[#This Row],[Profit]]&lt;0,"Loss Making Sales",IF(PC_NikeSales[[#This Row],[Profit]]=0,"No Recorded Profit",IF($Y594&gt;$P594,"Invalid Profit", "Valid Profit")))</f>
        <v>Valid Profit</v>
      </c>
      <c r="AA596" t="str">
        <f>IF(PC_NikeSales[[#This Row],[Profit_Status]]="Valid Profit","Include","Exclude")</f>
        <v>Include</v>
      </c>
    </row>
    <row r="597" spans="1:27">
      <c r="A597">
        <v>2595</v>
      </c>
      <c r="B597" t="s">
        <v>35</v>
      </c>
      <c r="C597" t="s">
        <v>41</v>
      </c>
      <c r="D597" t="s">
        <v>54</v>
      </c>
      <c r="E597" s="3" t="s">
        <v>32</v>
      </c>
      <c r="F597" t="str">
        <f t="shared" si="81"/>
        <v>Alphabet</v>
      </c>
      <c r="G597" t="str">
        <f t="shared" si="82"/>
        <v>XL</v>
      </c>
      <c r="H597" t="str">
        <f t="shared" si="83"/>
        <v>Yes</v>
      </c>
      <c r="I597">
        <v>0</v>
      </c>
      <c r="J597" t="str">
        <f>_xlfn.IFS(Units_Sold&lt;0,"Check Return/Refund",Units_Sold=" ",Invalid,Units_Sold=0,"Available",Units_Sold&gt;0,"Sold")</f>
        <v>Available</v>
      </c>
      <c r="M597" t="str">
        <f t="shared" si="84"/>
        <v>Invalid</v>
      </c>
      <c r="N597" t="str">
        <f>IF(PC_NikeSales[[#This Row],[Discount_Verification]]="Valid","Include","Exclude")</f>
        <v>Exclude</v>
      </c>
      <c r="O597">
        <v>0</v>
      </c>
      <c r="P597" t="str">
        <f t="shared" si="85"/>
        <v>Insufficient Data</v>
      </c>
      <c r="Q597" t="str">
        <f t="shared" si="86"/>
        <v>Missing Information</v>
      </c>
      <c r="R597" t="str">
        <f>IF(PC_NikeSales[[#This Row],[Rev_Verify]]="Valid Revenue","Include","Exclude")</f>
        <v>Exclude</v>
      </c>
      <c r="S597" s="1">
        <v>45345</v>
      </c>
      <c r="T597" s="5">
        <f t="shared" si="87"/>
        <v>45345</v>
      </c>
      <c r="U597" s="1" t="str">
        <f t="shared" si="88"/>
        <v>Yes</v>
      </c>
      <c r="V597" t="s">
        <v>22</v>
      </c>
      <c r="W597" t="s">
        <v>33</v>
      </c>
      <c r="X597" t="str">
        <f t="shared" si="89"/>
        <v>Delhi</v>
      </c>
      <c r="Y597">
        <v>420.27</v>
      </c>
      <c r="Z597" t="str">
        <f>IF(PC_NikeSales[[#This Row],[Profit]]&lt;0,"Loss Making Sales",IF(PC_NikeSales[[#This Row],[Profit]]=0,"No Recorded Profit",IF($Y595&gt;$P595,"Invalid Profit", "Valid Profit")))</f>
        <v>Valid Profit</v>
      </c>
      <c r="AA597" t="str">
        <f>IF(PC_NikeSales[[#This Row],[Profit_Status]]="Valid Profit","Include","Exclude")</f>
        <v>Include</v>
      </c>
    </row>
    <row r="598" spans="1:27">
      <c r="A598">
        <v>2030</v>
      </c>
      <c r="B598" t="s">
        <v>35</v>
      </c>
      <c r="C598" t="s">
        <v>20</v>
      </c>
      <c r="D598" t="s">
        <v>38</v>
      </c>
      <c r="E598" s="3" t="s">
        <v>16</v>
      </c>
      <c r="F598" t="str">
        <f t="shared" si="81"/>
        <v>Alphabet</v>
      </c>
      <c r="G598" t="str">
        <f t="shared" si="82"/>
        <v>M</v>
      </c>
      <c r="H598" t="str">
        <f t="shared" si="83"/>
        <v>Yes</v>
      </c>
      <c r="I598">
        <v>-1</v>
      </c>
      <c r="J598" t="str">
        <f>_xlfn.IFS(Units_Sold&lt;0,"Check Return/Refund",Units_Sold=" ",Invalid,Units_Sold=0,"Available",Units_Sold&gt;0,"Sold")</f>
        <v>Check Return/Refund</v>
      </c>
      <c r="L598">
        <v>0.7</v>
      </c>
      <c r="M598" t="str">
        <f t="shared" si="84"/>
        <v>Valid</v>
      </c>
      <c r="N598" t="str">
        <f>IF(PC_NikeSales[[#This Row],[Discount_Verification]]="Valid","Include","Exclude")</f>
        <v>Include</v>
      </c>
      <c r="O598">
        <v>0</v>
      </c>
      <c r="P598" t="str">
        <f t="shared" si="85"/>
        <v>Insufficient Data</v>
      </c>
      <c r="Q598" t="str">
        <f t="shared" si="86"/>
        <v>Missing Information</v>
      </c>
      <c r="R598" t="str">
        <f>IF(PC_NikeSales[[#This Row],[Rev_Verify]]="Valid Revenue","Include","Exclude")</f>
        <v>Exclude</v>
      </c>
      <c r="S598" s="1">
        <v>45731</v>
      </c>
      <c r="T598" s="5">
        <f t="shared" si="87"/>
        <v>45731</v>
      </c>
      <c r="U598" s="1" t="str">
        <f t="shared" si="88"/>
        <v>Yes</v>
      </c>
      <c r="V598" t="s">
        <v>17</v>
      </c>
      <c r="W598" t="s">
        <v>29</v>
      </c>
      <c r="X598" t="str">
        <f t="shared" si="89"/>
        <v>Pune</v>
      </c>
      <c r="Y598">
        <v>-1193.55</v>
      </c>
      <c r="Z598" t="str">
        <f>IF(PC_NikeSales[[#This Row],[Profit]]&lt;0,"Loss Making Sales",IF(PC_NikeSales[[#This Row],[Profit]]=0,"No Recorded Profit",IF(PC_NikeSales[[#This Row],[Profit]]&gt;PC_NikeSales[Rev_Recalc],"Invalid Profit", "Valid Profit")))</f>
        <v>Loss Making Sales</v>
      </c>
      <c r="AA598" t="str">
        <f>IF(PC_NikeSales[[#This Row],[Profit_Status]]="Valid Profit","Include","Exclude")</f>
        <v>Exclude</v>
      </c>
    </row>
    <row r="599" spans="1:27">
      <c r="A599">
        <v>2597</v>
      </c>
      <c r="B599" t="s">
        <v>13</v>
      </c>
      <c r="C599" t="s">
        <v>30</v>
      </c>
      <c r="D599" t="s">
        <v>45</v>
      </c>
      <c r="F599" t="str">
        <f t="shared" si="81"/>
        <v>Missing</v>
      </c>
      <c r="G599" t="str">
        <f t="shared" si="82"/>
        <v>Unknown</v>
      </c>
      <c r="H599" t="str">
        <f t="shared" si="83"/>
        <v>No</v>
      </c>
      <c r="I599">
        <v>3</v>
      </c>
      <c r="J599" t="str">
        <f>_xlfn.IFS(Units_Sold&lt;0,"Check Return/Refund",Units_Sold=" ",Invalid,Units_Sold=0,"Available",Units_Sold&gt;0,"Sold")</f>
        <v>Sold</v>
      </c>
      <c r="K599">
        <v>3348.83</v>
      </c>
      <c r="M599" t="str">
        <f t="shared" si="84"/>
        <v>Invalid</v>
      </c>
      <c r="N599" t="str">
        <f>IF(PC_NikeSales[[#This Row],[Discount_Verification]]="Valid","Include","Exclude")</f>
        <v>Exclude</v>
      </c>
      <c r="O599">
        <v>0</v>
      </c>
      <c r="P599">
        <f t="shared" si="85"/>
        <v>10046.49</v>
      </c>
      <c r="Q599" t="str">
        <f t="shared" si="86"/>
        <v>Valid Revenue</v>
      </c>
      <c r="R599" t="str">
        <f>IF(PC_NikeSales[[#This Row],[Rev_Verify]]="Valid Revenue","Include","Exclude")</f>
        <v>Include</v>
      </c>
      <c r="S599" s="1">
        <v>45631</v>
      </c>
      <c r="T599" s="5">
        <f t="shared" si="87"/>
        <v>45631</v>
      </c>
      <c r="U599" s="1" t="str">
        <f t="shared" si="88"/>
        <v>Yes</v>
      </c>
      <c r="V599" t="s">
        <v>17</v>
      </c>
      <c r="W599" t="s">
        <v>36</v>
      </c>
      <c r="X599" t="str">
        <f t="shared" si="89"/>
        <v>Bangalore</v>
      </c>
      <c r="Y599">
        <v>-540.08000000000004</v>
      </c>
      <c r="Z599" t="str">
        <f>IF(PC_NikeSales[[#This Row],[Profit]]&lt;0,"Loss Making Sales",IF(PC_NikeSales[[#This Row],[Profit]]=0,"No Recorded Profit",IF(PC_NikeSales[[#This Row],[Profit]]&gt;PC_NikeSales[Rev_Recalc],"Invalid Profit", "Valid Profit")))</f>
        <v>Loss Making Sales</v>
      </c>
      <c r="AA599" t="str">
        <f>IF(PC_NikeSales[[#This Row],[Profit_Status]]="Valid Profit","Include","Exclude")</f>
        <v>Exclude</v>
      </c>
    </row>
    <row r="600" spans="1:27">
      <c r="A600">
        <v>2598</v>
      </c>
      <c r="B600" t="s">
        <v>19</v>
      </c>
      <c r="C600" t="s">
        <v>14</v>
      </c>
      <c r="D600" t="s">
        <v>44</v>
      </c>
      <c r="E600" s="3">
        <v>8</v>
      </c>
      <c r="F600" t="str">
        <f t="shared" si="81"/>
        <v>Number</v>
      </c>
      <c r="G600" t="str">
        <f t="shared" si="82"/>
        <v>8</v>
      </c>
      <c r="H600" t="str">
        <f t="shared" si="83"/>
        <v>Yes</v>
      </c>
      <c r="J600" t="str">
        <f>_xlfn.IFS(Units_Sold&lt;0,"Check Return/Refund",Units_Sold=" ",Invalid,Units_Sold=0,"Available",Units_Sold&gt;0,"Sold")</f>
        <v>Available</v>
      </c>
      <c r="K600">
        <v>9488.84</v>
      </c>
      <c r="M600" t="str">
        <f t="shared" si="84"/>
        <v>Invalid</v>
      </c>
      <c r="N600" t="str">
        <f>IF(PC_NikeSales[[#This Row],[Discount_Verification]]="Valid","Include","Exclude")</f>
        <v>Exclude</v>
      </c>
      <c r="O600">
        <v>0</v>
      </c>
      <c r="P600" t="str">
        <f t="shared" si="85"/>
        <v>Insufficient Data</v>
      </c>
      <c r="Q600" t="str">
        <f t="shared" si="86"/>
        <v>Missing Information</v>
      </c>
      <c r="R600" t="str">
        <f>IF(PC_NikeSales[[#This Row],[Rev_Verify]]="Valid Revenue","Include","Exclude")</f>
        <v>Exclude</v>
      </c>
      <c r="S600" s="1">
        <v>45632</v>
      </c>
      <c r="T600" s="5">
        <f t="shared" si="87"/>
        <v>45632</v>
      </c>
      <c r="U600" s="1" t="str">
        <f t="shared" si="88"/>
        <v>Yes</v>
      </c>
      <c r="V600" t="s">
        <v>22</v>
      </c>
      <c r="W600" t="s">
        <v>36</v>
      </c>
      <c r="X600" t="str">
        <f t="shared" si="89"/>
        <v>Bangalore</v>
      </c>
      <c r="Y600">
        <v>3505.24</v>
      </c>
      <c r="Z600" t="str">
        <f>IF(PC_NikeSales[[#This Row],[Profit]]&lt;0,"Loss Making Sales",IF(PC_NikeSales[[#This Row],[Profit]]=0,"No Recorded Profit",IF($Y598&gt;$P598,"Invalid Profit", "Valid Profit")))</f>
        <v>Valid Profit</v>
      </c>
      <c r="AA600" t="str">
        <f>IF(PC_NikeSales[[#This Row],[Profit_Status]]="Valid Profit","Include","Exclude")</f>
        <v>Include</v>
      </c>
    </row>
    <row r="601" spans="1:27">
      <c r="A601">
        <v>2599</v>
      </c>
      <c r="B601" t="s">
        <v>13</v>
      </c>
      <c r="C601" t="s">
        <v>14</v>
      </c>
      <c r="D601" t="s">
        <v>34</v>
      </c>
      <c r="E601" s="3">
        <v>12</v>
      </c>
      <c r="F601" t="str">
        <f t="shared" si="81"/>
        <v>Number</v>
      </c>
      <c r="G601" t="str">
        <f t="shared" si="82"/>
        <v>12</v>
      </c>
      <c r="H601" t="str">
        <f t="shared" si="83"/>
        <v>Yes</v>
      </c>
      <c r="I601">
        <v>4</v>
      </c>
      <c r="J601" t="str">
        <f>_xlfn.IFS(Units_Sold&lt;0,"Check Return/Refund",Units_Sold=" ",Invalid,Units_Sold=0,"Available",Units_Sold&gt;0,"Sold")</f>
        <v>Sold</v>
      </c>
      <c r="M601" t="str">
        <f t="shared" si="84"/>
        <v>Invalid</v>
      </c>
      <c r="N601" t="str">
        <f>IF(PC_NikeSales[[#This Row],[Discount_Verification]]="Valid","Include","Exclude")</f>
        <v>Exclude</v>
      </c>
      <c r="O601">
        <v>0</v>
      </c>
      <c r="P601" t="str">
        <f t="shared" si="85"/>
        <v>Insufficient Data</v>
      </c>
      <c r="Q601" t="str">
        <f t="shared" si="86"/>
        <v>Missing Information</v>
      </c>
      <c r="R601" t="str">
        <f>IF(PC_NikeSales[[#This Row],[Rev_Verify]]="Valid Revenue","Include","Exclude")</f>
        <v>Exclude</v>
      </c>
      <c r="S601" s="1"/>
      <c r="T601" s="5" t="str">
        <f t="shared" si="87"/>
        <v>Missing Date</v>
      </c>
      <c r="U601" s="1" t="str">
        <f t="shared" si="88"/>
        <v>No</v>
      </c>
      <c r="V601" t="s">
        <v>22</v>
      </c>
      <c r="W601" t="s">
        <v>37</v>
      </c>
      <c r="X601" t="str">
        <f t="shared" si="89"/>
        <v>Hyderabad</v>
      </c>
      <c r="Y601">
        <v>-562.30999999999995</v>
      </c>
      <c r="Z601" t="str">
        <f>IF(PC_NikeSales[[#This Row],[Profit]]&lt;0,"Loss Making Sales",IF(PC_NikeSales[[#This Row],[Profit]]=0,"No Recorded Profit",IF(PC_NikeSales[[#This Row],[Profit]]&gt;PC_NikeSales[Rev_Recalc],"Invalid Profit", "Valid Profit")))</f>
        <v>Loss Making Sales</v>
      </c>
      <c r="AA601" t="str">
        <f>IF(PC_NikeSales[[#This Row],[Profit_Status]]="Valid Profit","Include","Exclude")</f>
        <v>Exclude</v>
      </c>
    </row>
    <row r="602" spans="1:27">
      <c r="A602">
        <v>2600</v>
      </c>
      <c r="B602" t="s">
        <v>13</v>
      </c>
      <c r="C602" t="s">
        <v>26</v>
      </c>
      <c r="D602" t="s">
        <v>53</v>
      </c>
      <c r="E602" s="3" t="s">
        <v>16</v>
      </c>
      <c r="F602" t="str">
        <f t="shared" si="81"/>
        <v>Alphabet</v>
      </c>
      <c r="G602" t="str">
        <f t="shared" si="82"/>
        <v>M</v>
      </c>
      <c r="H602" t="str">
        <f t="shared" si="83"/>
        <v>Yes</v>
      </c>
      <c r="I602">
        <v>3</v>
      </c>
      <c r="J602" t="str">
        <f>_xlfn.IFS(Units_Sold&lt;0,"Check Return/Refund",Units_Sold=" ",Invalid,Units_Sold=0,"Available",Units_Sold&gt;0,"Sold")</f>
        <v>Sold</v>
      </c>
      <c r="M602" t="str">
        <f t="shared" si="84"/>
        <v>Invalid</v>
      </c>
      <c r="N602" t="str">
        <f>IF(PC_NikeSales[[#This Row],[Discount_Verification]]="Valid","Include","Exclude")</f>
        <v>Exclude</v>
      </c>
      <c r="O602">
        <v>0</v>
      </c>
      <c r="P602" t="str">
        <f t="shared" si="85"/>
        <v>Insufficient Data</v>
      </c>
      <c r="Q602" t="str">
        <f t="shared" si="86"/>
        <v>Missing Information</v>
      </c>
      <c r="R602" t="str">
        <f>IF(PC_NikeSales[[#This Row],[Rev_Verify]]="Valid Revenue","Include","Exclude")</f>
        <v>Exclude</v>
      </c>
      <c r="S602" s="1">
        <v>45600</v>
      </c>
      <c r="T602" s="5">
        <f t="shared" si="87"/>
        <v>45600</v>
      </c>
      <c r="U602" s="1" t="str">
        <f t="shared" si="88"/>
        <v>Yes</v>
      </c>
      <c r="V602" t="s">
        <v>17</v>
      </c>
      <c r="W602" t="s">
        <v>29</v>
      </c>
      <c r="X602" t="str">
        <f t="shared" si="89"/>
        <v>Pune</v>
      </c>
      <c r="Y602">
        <v>803.62</v>
      </c>
      <c r="Z602" t="str">
        <f>IF(PC_NikeSales[[#This Row],[Profit]]&lt;0,"Loss Making Sales",IF(PC_NikeSales[[#This Row],[Profit]]=0,"No Recorded Profit",IF($Y600&gt;$P600,"Invalid Profit", "Valid Profit")))</f>
        <v>Valid Profit</v>
      </c>
      <c r="AA602" t="str">
        <f>IF(PC_NikeSales[[#This Row],[Profit_Status]]="Valid Profit","Include","Exclude")</f>
        <v>Include</v>
      </c>
    </row>
    <row r="603" spans="1:27">
      <c r="A603">
        <v>2601</v>
      </c>
      <c r="B603" t="s">
        <v>19</v>
      </c>
      <c r="C603" t="s">
        <v>20</v>
      </c>
      <c r="D603" t="s">
        <v>21</v>
      </c>
      <c r="E603" s="3" t="s">
        <v>32</v>
      </c>
      <c r="F603" t="str">
        <f t="shared" si="81"/>
        <v>Alphabet</v>
      </c>
      <c r="G603" t="str">
        <f t="shared" si="82"/>
        <v>XL</v>
      </c>
      <c r="H603" t="str">
        <f t="shared" si="83"/>
        <v>Yes</v>
      </c>
      <c r="I603">
        <v>1</v>
      </c>
      <c r="J603" t="str">
        <f>_xlfn.IFS(Units_Sold&lt;0,"Check Return/Refund",Units_Sold=" ",Invalid,Units_Sold=0,"Available",Units_Sold&gt;0,"Sold")</f>
        <v>Sold</v>
      </c>
      <c r="M603" t="str">
        <f t="shared" si="84"/>
        <v>Invalid</v>
      </c>
      <c r="N603" t="str">
        <f>IF(PC_NikeSales[[#This Row],[Discount_Verification]]="Valid","Include","Exclude")</f>
        <v>Exclude</v>
      </c>
      <c r="O603">
        <v>0</v>
      </c>
      <c r="P603" t="str">
        <f t="shared" si="85"/>
        <v>Insufficient Data</v>
      </c>
      <c r="Q603" t="str">
        <f t="shared" si="86"/>
        <v>Missing Information</v>
      </c>
      <c r="R603" t="str">
        <f>IF(PC_NikeSales[[#This Row],[Rev_Verify]]="Valid Revenue","Include","Exclude")</f>
        <v>Exclude</v>
      </c>
      <c r="S603" s="1">
        <v>45562</v>
      </c>
      <c r="T603" s="5">
        <f t="shared" si="87"/>
        <v>45562</v>
      </c>
      <c r="U603" s="1" t="str">
        <f t="shared" si="88"/>
        <v>Yes</v>
      </c>
      <c r="V603" t="s">
        <v>22</v>
      </c>
      <c r="W603" t="s">
        <v>33</v>
      </c>
      <c r="X603" t="str">
        <f t="shared" si="89"/>
        <v>Delhi</v>
      </c>
      <c r="Y603">
        <v>3739.4</v>
      </c>
      <c r="Z603" t="str">
        <f>IF(PC_NikeSales[[#This Row],[Profit]]&lt;0,"Loss Making Sales",IF(PC_NikeSales[[#This Row],[Profit]]=0,"No Recorded Profit",IF($Y601&gt;$P601,"Invalid Profit", "Valid Profit")))</f>
        <v>Valid Profit</v>
      </c>
      <c r="AA603" t="str">
        <f>IF(PC_NikeSales[[#This Row],[Profit_Status]]="Valid Profit","Include","Exclude")</f>
        <v>Include</v>
      </c>
    </row>
    <row r="604" spans="1:27">
      <c r="A604">
        <v>2602</v>
      </c>
      <c r="B604" t="s">
        <v>13</v>
      </c>
      <c r="C604" t="s">
        <v>30</v>
      </c>
      <c r="D604" t="s">
        <v>46</v>
      </c>
      <c r="E604" s="3" t="s">
        <v>32</v>
      </c>
      <c r="F604" t="str">
        <f t="shared" si="81"/>
        <v>Alphabet</v>
      </c>
      <c r="G604" t="str">
        <f t="shared" si="82"/>
        <v>XL</v>
      </c>
      <c r="H604" t="str">
        <f t="shared" si="83"/>
        <v>Yes</v>
      </c>
      <c r="I604">
        <v>2</v>
      </c>
      <c r="J604" t="str">
        <f>_xlfn.IFS(Units_Sold&lt;0,"Check Return/Refund",Units_Sold=" ",Invalid,Units_Sold=0,"Available",Units_Sold&gt;0,"Sold")</f>
        <v>Sold</v>
      </c>
      <c r="K604">
        <v>3518.53</v>
      </c>
      <c r="M604" t="str">
        <f t="shared" si="84"/>
        <v>Invalid</v>
      </c>
      <c r="N604" t="str">
        <f>IF(PC_NikeSales[[#This Row],[Discount_Verification]]="Valid","Include","Exclude")</f>
        <v>Exclude</v>
      </c>
      <c r="O604">
        <v>0</v>
      </c>
      <c r="P604">
        <f t="shared" si="85"/>
        <v>7037.06</v>
      </c>
      <c r="Q604" t="str">
        <f t="shared" si="86"/>
        <v>Valid Revenue</v>
      </c>
      <c r="R604" t="str">
        <f>IF(PC_NikeSales[[#This Row],[Rev_Verify]]="Valid Revenue","Include","Exclude")</f>
        <v>Include</v>
      </c>
      <c r="S604" s="1">
        <v>45613</v>
      </c>
      <c r="T604" s="5">
        <f t="shared" si="87"/>
        <v>45613</v>
      </c>
      <c r="U604" s="1" t="str">
        <f t="shared" si="88"/>
        <v>Yes</v>
      </c>
      <c r="V604" t="s">
        <v>17</v>
      </c>
      <c r="W604" t="s">
        <v>29</v>
      </c>
      <c r="X604" t="str">
        <f t="shared" si="89"/>
        <v>Pune</v>
      </c>
      <c r="Y604">
        <v>3494.88</v>
      </c>
      <c r="Z604" t="str">
        <f>IF(PC_NikeSales[[#This Row],[Profit]]&lt;0,"Loss Making Sales",IF(PC_NikeSales[[#This Row],[Profit]]=0,"No Recorded Profit",IF($Y602&gt;$P602,"Invalid Profit", "Valid Profit")))</f>
        <v>Valid Profit</v>
      </c>
      <c r="AA604" t="str">
        <f>IF(PC_NikeSales[[#This Row],[Profit_Status]]="Valid Profit","Include","Exclude")</f>
        <v>Include</v>
      </c>
    </row>
    <row r="605" spans="1:27">
      <c r="A605">
        <v>2603</v>
      </c>
      <c r="B605" t="s">
        <v>19</v>
      </c>
      <c r="C605" t="s">
        <v>30</v>
      </c>
      <c r="D605" t="s">
        <v>45</v>
      </c>
      <c r="E605" s="3" t="s">
        <v>28</v>
      </c>
      <c r="F605" t="str">
        <f t="shared" si="81"/>
        <v>Alphabet</v>
      </c>
      <c r="G605" t="str">
        <f t="shared" si="82"/>
        <v>L</v>
      </c>
      <c r="H605" t="str">
        <f t="shared" si="83"/>
        <v>Yes</v>
      </c>
      <c r="I605">
        <v>0</v>
      </c>
      <c r="J605" t="str">
        <f>_xlfn.IFS(Units_Sold&lt;0,"Check Return/Refund",Units_Sold=" ",Invalid,Units_Sold=0,"Available",Units_Sold&gt;0,"Sold")</f>
        <v>Available</v>
      </c>
      <c r="M605" t="str">
        <f t="shared" si="84"/>
        <v>Invalid</v>
      </c>
      <c r="N605" t="str">
        <f>IF(PC_NikeSales[[#This Row],[Discount_Verification]]="Valid","Include","Exclude")</f>
        <v>Exclude</v>
      </c>
      <c r="O605">
        <v>0</v>
      </c>
      <c r="P605" t="str">
        <f t="shared" si="85"/>
        <v>Insufficient Data</v>
      </c>
      <c r="Q605" t="str">
        <f t="shared" si="86"/>
        <v>Missing Information</v>
      </c>
      <c r="R605" t="str">
        <f>IF(PC_NikeSales[[#This Row],[Rev_Verify]]="Valid Revenue","Include","Exclude")</f>
        <v>Exclude</v>
      </c>
      <c r="S605" s="1">
        <v>45734</v>
      </c>
      <c r="T605" s="5">
        <f t="shared" si="87"/>
        <v>45734</v>
      </c>
      <c r="U605" s="1" t="str">
        <f t="shared" si="88"/>
        <v>Yes</v>
      </c>
      <c r="V605" t="s">
        <v>17</v>
      </c>
      <c r="W605" t="s">
        <v>37</v>
      </c>
      <c r="X605" t="str">
        <f t="shared" si="89"/>
        <v>Hyderabad</v>
      </c>
      <c r="Y605">
        <v>-144.08000000000001</v>
      </c>
      <c r="Z605" t="str">
        <f>IF(PC_NikeSales[[#This Row],[Profit]]&lt;0,"Loss Making Sales",IF(PC_NikeSales[[#This Row],[Profit]]=0,"No Recorded Profit",IF(PC_NikeSales[[#This Row],[Profit]]&gt;PC_NikeSales[Rev_Recalc],"Invalid Profit", "Valid Profit")))</f>
        <v>Loss Making Sales</v>
      </c>
      <c r="AA605" t="str">
        <f>IF(PC_NikeSales[[#This Row],[Profit_Status]]="Valid Profit","Include","Exclude")</f>
        <v>Exclude</v>
      </c>
    </row>
    <row r="606" spans="1:27">
      <c r="A606">
        <v>2047</v>
      </c>
      <c r="B606" t="s">
        <v>35</v>
      </c>
      <c r="C606" t="s">
        <v>20</v>
      </c>
      <c r="D606" t="s">
        <v>50</v>
      </c>
      <c r="F606" t="str">
        <f t="shared" si="81"/>
        <v>Missing</v>
      </c>
      <c r="G606" t="str">
        <f t="shared" si="82"/>
        <v>Unknown</v>
      </c>
      <c r="H606" t="str">
        <f t="shared" si="83"/>
        <v>No</v>
      </c>
      <c r="I606">
        <v>4</v>
      </c>
      <c r="J606" t="str">
        <f>_xlfn.IFS(Units_Sold&lt;0,"Check Return/Refund",Units_Sold=" ",Invalid,Units_Sold=0,"Available",Units_Sold&gt;0,"Sold")</f>
        <v>Sold</v>
      </c>
      <c r="K606">
        <v>6136.45</v>
      </c>
      <c r="M606" t="str">
        <f t="shared" si="84"/>
        <v>Invalid</v>
      </c>
      <c r="N606" t="str">
        <f>IF(PC_NikeSales[[#This Row],[Discount_Verification]]="Valid","Include","Exclude")</f>
        <v>Exclude</v>
      </c>
      <c r="O606">
        <v>0</v>
      </c>
      <c r="P606">
        <f t="shared" si="85"/>
        <v>24545.8</v>
      </c>
      <c r="Q606" t="str">
        <f t="shared" si="86"/>
        <v>Valid Revenue</v>
      </c>
      <c r="R606" t="str">
        <f>IF(PC_NikeSales[[#This Row],[Rev_Verify]]="Valid Revenue","Include","Exclude")</f>
        <v>Include</v>
      </c>
      <c r="S606" s="1">
        <v>45643</v>
      </c>
      <c r="T606" s="5">
        <f t="shared" si="87"/>
        <v>45643</v>
      </c>
      <c r="U606" s="1" t="str">
        <f t="shared" si="88"/>
        <v>Yes</v>
      </c>
      <c r="V606" t="s">
        <v>17</v>
      </c>
      <c r="W606" t="s">
        <v>43</v>
      </c>
      <c r="X606" t="str">
        <f t="shared" si="89"/>
        <v>Kolkata</v>
      </c>
      <c r="Y606">
        <v>2790.51</v>
      </c>
      <c r="Z606" t="str">
        <f>IF(PC_NikeSales[[#This Row],[Profit]]&lt;0,"Loss Making Sales",IF(PC_NikeSales[[#This Row],[Profit]]=0,"No Recorded Profit",IF($Y604&gt;$P604,"Invalid Profit", "Valid Profit")))</f>
        <v>Valid Profit</v>
      </c>
      <c r="AA606" t="str">
        <f>IF(PC_NikeSales[[#This Row],[Profit_Status]]="Valid Profit","Include","Exclude")</f>
        <v>Include</v>
      </c>
    </row>
    <row r="607" spans="1:27">
      <c r="A607">
        <v>2605</v>
      </c>
      <c r="B607" t="s">
        <v>13</v>
      </c>
      <c r="C607" t="s">
        <v>26</v>
      </c>
      <c r="D607" t="s">
        <v>52</v>
      </c>
      <c r="F607" t="str">
        <f t="shared" si="81"/>
        <v>Missing</v>
      </c>
      <c r="G607" t="str">
        <f t="shared" si="82"/>
        <v>Unknown</v>
      </c>
      <c r="H607" t="str">
        <f t="shared" si="83"/>
        <v>No</v>
      </c>
      <c r="I607">
        <v>-1</v>
      </c>
      <c r="J607" t="str">
        <f>_xlfn.IFS(Units_Sold&lt;0,"Check Return/Refund",Units_Sold=" ",Invalid,Units_Sold=0,"Available",Units_Sold&gt;0,"Sold")</f>
        <v>Check Return/Refund</v>
      </c>
      <c r="K607">
        <v>7206.45</v>
      </c>
      <c r="M607" t="str">
        <f t="shared" si="84"/>
        <v>Invalid</v>
      </c>
      <c r="N607" t="str">
        <f>IF(PC_NikeSales[[#This Row],[Discount_Verification]]="Valid","Include","Exclude")</f>
        <v>Exclude</v>
      </c>
      <c r="O607">
        <v>0</v>
      </c>
      <c r="P607">
        <f t="shared" si="85"/>
        <v>-7206.45</v>
      </c>
      <c r="Q607" t="str">
        <f t="shared" si="86"/>
        <v>Negative Revenue</v>
      </c>
      <c r="R607" t="str">
        <f>IF(PC_NikeSales[[#This Row],[Rev_Verify]]="Valid Revenue","Include","Exclude")</f>
        <v>Exclude</v>
      </c>
      <c r="S607" s="1">
        <v>45689</v>
      </c>
      <c r="T607" s="5">
        <f t="shared" si="87"/>
        <v>45689</v>
      </c>
      <c r="U607" s="1" t="str">
        <f t="shared" si="88"/>
        <v>Yes</v>
      </c>
      <c r="V607" t="s">
        <v>17</v>
      </c>
      <c r="W607" t="s">
        <v>18</v>
      </c>
      <c r="X607" t="str">
        <f t="shared" si="89"/>
        <v>Bengaluru</v>
      </c>
      <c r="Y607">
        <v>-228.84</v>
      </c>
      <c r="Z607" t="str">
        <f>IF(PC_NikeSales[[#This Row],[Profit]]&lt;0,"Loss Making Sales",IF(PC_NikeSales[[#This Row],[Profit]]=0,"No Recorded Profit",IF(PC_NikeSales[[#This Row],[Profit]]&gt;PC_NikeSales[Rev_Recalc],"Invalid Profit", "Valid Profit")))</f>
        <v>Loss Making Sales</v>
      </c>
      <c r="AA607" t="str">
        <f>IF(PC_NikeSales[[#This Row],[Profit_Status]]="Valid Profit","Include","Exclude")</f>
        <v>Exclude</v>
      </c>
    </row>
    <row r="608" spans="1:27">
      <c r="A608">
        <v>2606</v>
      </c>
      <c r="B608" t="s">
        <v>19</v>
      </c>
      <c r="C608" t="s">
        <v>26</v>
      </c>
      <c r="D608" t="s">
        <v>53</v>
      </c>
      <c r="E608" s="3" t="s">
        <v>28</v>
      </c>
      <c r="F608" t="str">
        <f t="shared" si="81"/>
        <v>Alphabet</v>
      </c>
      <c r="G608" t="str">
        <f t="shared" si="82"/>
        <v>L</v>
      </c>
      <c r="H608" t="str">
        <f t="shared" si="83"/>
        <v>Yes</v>
      </c>
      <c r="J608" t="str">
        <f>_xlfn.IFS(Units_Sold&lt;0,"Check Return/Refund",Units_Sold=" ",Invalid,Units_Sold=0,"Available",Units_Sold&gt;0,"Sold")</f>
        <v>Available</v>
      </c>
      <c r="K608">
        <v>4040.65</v>
      </c>
      <c r="M608" t="str">
        <f t="shared" si="84"/>
        <v>Invalid</v>
      </c>
      <c r="N608" t="str">
        <f>IF(PC_NikeSales[[#This Row],[Discount_Verification]]="Valid","Include","Exclude")</f>
        <v>Exclude</v>
      </c>
      <c r="O608">
        <v>0</v>
      </c>
      <c r="P608" t="str">
        <f t="shared" si="85"/>
        <v>Insufficient Data</v>
      </c>
      <c r="Q608" t="str">
        <f t="shared" si="86"/>
        <v>Missing Information</v>
      </c>
      <c r="R608" t="str">
        <f>IF(PC_NikeSales[[#This Row],[Rev_Verify]]="Valid Revenue","Include","Exclude")</f>
        <v>Exclude</v>
      </c>
      <c r="S608" s="1">
        <v>45812</v>
      </c>
      <c r="T608" s="5">
        <f t="shared" si="87"/>
        <v>45812</v>
      </c>
      <c r="U608" s="1" t="str">
        <f t="shared" si="88"/>
        <v>Yes</v>
      </c>
      <c r="V608" t="s">
        <v>22</v>
      </c>
      <c r="W608" t="s">
        <v>25</v>
      </c>
      <c r="X608" t="str">
        <f t="shared" si="89"/>
        <v>Mumbai</v>
      </c>
      <c r="Y608">
        <v>805.92</v>
      </c>
      <c r="Z608" t="str">
        <f>IF(PC_NikeSales[[#This Row],[Profit]]&lt;0,"Loss Making Sales",IF(PC_NikeSales[[#This Row],[Profit]]=0,"No Recorded Profit",IF($Y606&gt;$P606,"Invalid Profit", "Valid Profit")))</f>
        <v>Valid Profit</v>
      </c>
      <c r="AA608" t="str">
        <f>IF(PC_NikeSales[[#This Row],[Profit_Status]]="Valid Profit","Include","Exclude")</f>
        <v>Include</v>
      </c>
    </row>
    <row r="609" spans="1:27">
      <c r="A609">
        <v>2607</v>
      </c>
      <c r="B609" t="s">
        <v>19</v>
      </c>
      <c r="C609" t="s">
        <v>41</v>
      </c>
      <c r="D609" t="s">
        <v>54</v>
      </c>
      <c r="F609" t="str">
        <f t="shared" si="81"/>
        <v>Missing</v>
      </c>
      <c r="G609" t="str">
        <f t="shared" si="82"/>
        <v>Unknown</v>
      </c>
      <c r="H609" t="str">
        <f t="shared" si="83"/>
        <v>No</v>
      </c>
      <c r="J609" t="str">
        <f>_xlfn.IFS(Units_Sold&lt;0,"Check Return/Refund",Units_Sold=" ",Invalid,Units_Sold=0,"Available",Units_Sold&gt;0,"Sold")</f>
        <v>Available</v>
      </c>
      <c r="M609" t="str">
        <f t="shared" si="84"/>
        <v>Invalid</v>
      </c>
      <c r="N609" t="str">
        <f>IF(PC_NikeSales[[#This Row],[Discount_Verification]]="Valid","Include","Exclude")</f>
        <v>Exclude</v>
      </c>
      <c r="O609">
        <v>0</v>
      </c>
      <c r="P609" t="str">
        <f t="shared" si="85"/>
        <v>Insufficient Data</v>
      </c>
      <c r="Q609" t="str">
        <f t="shared" si="86"/>
        <v>Missing Information</v>
      </c>
      <c r="R609" t="str">
        <f>IF(PC_NikeSales[[#This Row],[Rev_Verify]]="Valid Revenue","Include","Exclude")</f>
        <v>Exclude</v>
      </c>
      <c r="S609" s="1">
        <v>45169</v>
      </c>
      <c r="T609" s="5">
        <f t="shared" si="87"/>
        <v>45169</v>
      </c>
      <c r="U609" s="1" t="str">
        <f t="shared" si="88"/>
        <v>Yes</v>
      </c>
      <c r="V609" t="s">
        <v>17</v>
      </c>
      <c r="W609" t="s">
        <v>43</v>
      </c>
      <c r="X609" t="str">
        <f t="shared" si="89"/>
        <v>Kolkata</v>
      </c>
      <c r="Y609">
        <v>3522.02</v>
      </c>
      <c r="Z609" t="str">
        <f>IF(PC_NikeSales[[#This Row],[Profit]]&lt;0,"Loss Making Sales",IF(PC_NikeSales[[#This Row],[Profit]]=0,"No Recorded Profit",IF($Y607&gt;$P607,"Invalid Profit", "Valid Profit")))</f>
        <v>Invalid Profit</v>
      </c>
      <c r="AA609" t="str">
        <f>IF(PC_NikeSales[[#This Row],[Profit_Status]]="Valid Profit","Include","Exclude")</f>
        <v>Exclude</v>
      </c>
    </row>
    <row r="610" spans="1:27">
      <c r="A610">
        <v>2608</v>
      </c>
      <c r="B610" t="s">
        <v>19</v>
      </c>
      <c r="C610" t="s">
        <v>26</v>
      </c>
      <c r="D610" t="s">
        <v>39</v>
      </c>
      <c r="E610" s="3" t="s">
        <v>28</v>
      </c>
      <c r="F610" t="str">
        <f t="shared" si="81"/>
        <v>Alphabet</v>
      </c>
      <c r="G610" t="str">
        <f t="shared" si="82"/>
        <v>L</v>
      </c>
      <c r="H610" t="str">
        <f t="shared" si="83"/>
        <v>Yes</v>
      </c>
      <c r="I610">
        <v>2</v>
      </c>
      <c r="J610" t="str">
        <f>_xlfn.IFS(Units_Sold&lt;0,"Check Return/Refund",Units_Sold=" ",Invalid,Units_Sold=0,"Available",Units_Sold&gt;0,"Sold")</f>
        <v>Sold</v>
      </c>
      <c r="M610" t="str">
        <f t="shared" si="84"/>
        <v>Invalid</v>
      </c>
      <c r="N610" t="str">
        <f>IF(PC_NikeSales[[#This Row],[Discount_Verification]]="Valid","Include","Exclude")</f>
        <v>Exclude</v>
      </c>
      <c r="O610">
        <v>0</v>
      </c>
      <c r="P610" t="str">
        <f t="shared" si="85"/>
        <v>Insufficient Data</v>
      </c>
      <c r="Q610" t="str">
        <f t="shared" si="86"/>
        <v>Missing Information</v>
      </c>
      <c r="R610" t="str">
        <f>IF(PC_NikeSales[[#This Row],[Rev_Verify]]="Valid Revenue","Include","Exclude")</f>
        <v>Exclude</v>
      </c>
      <c r="S610" s="1"/>
      <c r="T610" s="5" t="str">
        <f t="shared" si="87"/>
        <v>Missing Date</v>
      </c>
      <c r="U610" s="1" t="str">
        <f t="shared" si="88"/>
        <v>No</v>
      </c>
      <c r="V610" t="s">
        <v>17</v>
      </c>
      <c r="W610" t="s">
        <v>43</v>
      </c>
      <c r="X610" t="str">
        <f t="shared" si="89"/>
        <v>Kolkata</v>
      </c>
      <c r="Y610">
        <v>354.67</v>
      </c>
      <c r="Z610" t="str">
        <f>IF(PC_NikeSales[[#This Row],[Profit]]&lt;0,"Loss Making Sales",IF(PC_NikeSales[[#This Row],[Profit]]=0,"No Recorded Profit",IF($Y608&gt;$P608,"Invalid Profit", "Valid Profit")))</f>
        <v>Valid Profit</v>
      </c>
      <c r="AA610" t="str">
        <f>IF(PC_NikeSales[[#This Row],[Profit_Status]]="Valid Profit","Include","Exclude")</f>
        <v>Include</v>
      </c>
    </row>
    <row r="611" spans="1:27">
      <c r="A611">
        <v>2609</v>
      </c>
      <c r="B611" t="s">
        <v>13</v>
      </c>
      <c r="C611" t="s">
        <v>20</v>
      </c>
      <c r="D611" t="s">
        <v>24</v>
      </c>
      <c r="E611" s="3" t="s">
        <v>16</v>
      </c>
      <c r="F611" t="str">
        <f t="shared" si="81"/>
        <v>Alphabet</v>
      </c>
      <c r="G611" t="str">
        <f t="shared" si="82"/>
        <v>M</v>
      </c>
      <c r="H611" t="str">
        <f t="shared" si="83"/>
        <v>Yes</v>
      </c>
      <c r="J611" t="str">
        <f>_xlfn.IFS(Units_Sold&lt;0,"Check Return/Refund",Units_Sold=" ",Invalid,Units_Sold=0,"Available",Units_Sold&gt;0,"Sold")</f>
        <v>Available</v>
      </c>
      <c r="K611">
        <v>9649.2800000000007</v>
      </c>
      <c r="M611" t="str">
        <f t="shared" si="84"/>
        <v>Invalid</v>
      </c>
      <c r="N611" t="str">
        <f>IF(PC_NikeSales[[#This Row],[Discount_Verification]]="Valid","Include","Exclude")</f>
        <v>Exclude</v>
      </c>
      <c r="O611">
        <v>0</v>
      </c>
      <c r="P611" t="str">
        <f t="shared" si="85"/>
        <v>Insufficient Data</v>
      </c>
      <c r="Q611" t="str">
        <f t="shared" si="86"/>
        <v>Missing Information</v>
      </c>
      <c r="R611" t="str">
        <f>IF(PC_NikeSales[[#This Row],[Rev_Verify]]="Valid Revenue","Include","Exclude")</f>
        <v>Exclude</v>
      </c>
      <c r="S611" s="1">
        <v>45773</v>
      </c>
      <c r="T611" s="5">
        <f t="shared" si="87"/>
        <v>45773</v>
      </c>
      <c r="U611" s="1" t="str">
        <f t="shared" si="88"/>
        <v>Yes</v>
      </c>
      <c r="V611" t="s">
        <v>17</v>
      </c>
      <c r="W611" t="s">
        <v>18</v>
      </c>
      <c r="X611" t="str">
        <f t="shared" si="89"/>
        <v>Bengaluru</v>
      </c>
      <c r="Y611">
        <v>2712.88</v>
      </c>
      <c r="Z611" t="str">
        <f>IF(PC_NikeSales[[#This Row],[Profit]]&lt;0,"Loss Making Sales",IF(PC_NikeSales[[#This Row],[Profit]]=0,"No Recorded Profit",IF($Y609&gt;$P609,"Invalid Profit", "Valid Profit")))</f>
        <v>Valid Profit</v>
      </c>
      <c r="AA611" t="str">
        <f>IF(PC_NikeSales[[#This Row],[Profit_Status]]="Valid Profit","Include","Exclude")</f>
        <v>Include</v>
      </c>
    </row>
    <row r="612" spans="1:27">
      <c r="A612">
        <v>2610</v>
      </c>
      <c r="B612" t="s">
        <v>19</v>
      </c>
      <c r="C612" t="s">
        <v>26</v>
      </c>
      <c r="D612" t="s">
        <v>27</v>
      </c>
      <c r="E612" s="3" t="s">
        <v>16</v>
      </c>
      <c r="F612" t="str">
        <f t="shared" si="81"/>
        <v>Alphabet</v>
      </c>
      <c r="G612" t="str">
        <f t="shared" si="82"/>
        <v>M</v>
      </c>
      <c r="H612" t="str">
        <f t="shared" si="83"/>
        <v>Yes</v>
      </c>
      <c r="J612" t="str">
        <f>_xlfn.IFS(Units_Sold&lt;0,"Check Return/Refund",Units_Sold=" ",Invalid,Units_Sold=0,"Available",Units_Sold&gt;0,"Sold")</f>
        <v>Available</v>
      </c>
      <c r="K612">
        <v>8359.07</v>
      </c>
      <c r="M612" t="str">
        <f t="shared" si="84"/>
        <v>Invalid</v>
      </c>
      <c r="N612" t="str">
        <f>IF(PC_NikeSales[[#This Row],[Discount_Verification]]="Valid","Include","Exclude")</f>
        <v>Exclude</v>
      </c>
      <c r="O612">
        <v>0</v>
      </c>
      <c r="P612" t="str">
        <f t="shared" si="85"/>
        <v>Insufficient Data</v>
      </c>
      <c r="Q612" t="str">
        <f t="shared" si="86"/>
        <v>Missing Information</v>
      </c>
      <c r="R612" t="str">
        <f>IF(PC_NikeSales[[#This Row],[Rev_Verify]]="Valid Revenue","Include","Exclude")</f>
        <v>Exclude</v>
      </c>
      <c r="S612" s="1">
        <v>45783</v>
      </c>
      <c r="T612" s="5">
        <f t="shared" si="87"/>
        <v>45783</v>
      </c>
      <c r="U612" s="1" t="str">
        <f t="shared" si="88"/>
        <v>Yes</v>
      </c>
      <c r="V612" t="s">
        <v>17</v>
      </c>
      <c r="W612" t="s">
        <v>36</v>
      </c>
      <c r="X612" t="str">
        <f t="shared" si="89"/>
        <v>Bangalore</v>
      </c>
      <c r="Y612">
        <v>167.72</v>
      </c>
      <c r="Z612" t="str">
        <f>IF(PC_NikeSales[[#This Row],[Profit]]&lt;0,"Loss Making Sales",IF(PC_NikeSales[[#This Row],[Profit]]=0,"No Recorded Profit",IF($Y610&gt;$P610,"Invalid Profit", "Valid Profit")))</f>
        <v>Valid Profit</v>
      </c>
      <c r="AA612" t="str">
        <f>IF(PC_NikeSales[[#This Row],[Profit_Status]]="Valid Profit","Include","Exclude")</f>
        <v>Include</v>
      </c>
    </row>
    <row r="613" spans="1:27">
      <c r="A613">
        <v>2033</v>
      </c>
      <c r="B613" t="s">
        <v>13</v>
      </c>
      <c r="C613" t="s">
        <v>20</v>
      </c>
      <c r="D613" t="s">
        <v>38</v>
      </c>
      <c r="E613" s="3" t="s">
        <v>16</v>
      </c>
      <c r="F613" t="str">
        <f t="shared" si="81"/>
        <v>Alphabet</v>
      </c>
      <c r="G613" t="str">
        <f t="shared" si="82"/>
        <v>M</v>
      </c>
      <c r="H613" t="str">
        <f t="shared" si="83"/>
        <v>Yes</v>
      </c>
      <c r="I613">
        <v>4</v>
      </c>
      <c r="J613" t="str">
        <f>_xlfn.IFS(Units_Sold&lt;0,"Check Return/Refund",Units_Sold=" ",Invalid,Units_Sold=0,"Available",Units_Sold&gt;0,"Sold")</f>
        <v>Sold</v>
      </c>
      <c r="M613" t="str">
        <f t="shared" si="84"/>
        <v>Invalid</v>
      </c>
      <c r="N613" t="str">
        <f>IF(PC_NikeSales[[#This Row],[Discount_Verification]]="Valid","Include","Exclude")</f>
        <v>Exclude</v>
      </c>
      <c r="O613">
        <v>0</v>
      </c>
      <c r="P613" t="str">
        <f t="shared" si="85"/>
        <v>Insufficient Data</v>
      </c>
      <c r="Q613" t="str">
        <f t="shared" si="86"/>
        <v>Missing Information</v>
      </c>
      <c r="R613" t="str">
        <f>IF(PC_NikeSales[[#This Row],[Rev_Verify]]="Valid Revenue","Include","Exclude")</f>
        <v>Exclude</v>
      </c>
      <c r="S613" s="1"/>
      <c r="T613" s="5" t="str">
        <f t="shared" si="87"/>
        <v>Missing Date</v>
      </c>
      <c r="U613" s="1" t="str">
        <f t="shared" si="88"/>
        <v>No</v>
      </c>
      <c r="V613" t="s">
        <v>22</v>
      </c>
      <c r="W613" t="s">
        <v>29</v>
      </c>
      <c r="X613" t="str">
        <f t="shared" si="89"/>
        <v>Pune</v>
      </c>
      <c r="Y613">
        <v>2310.9</v>
      </c>
      <c r="Z613" t="str">
        <f>IF(PC_NikeSales[[#This Row],[Profit]]&lt;0,"Loss Making Sales",IF(PC_NikeSales[[#This Row],[Profit]]=0,"No Recorded Profit",IF($Y611&gt;$P611,"Invalid Profit", "Valid Profit")))</f>
        <v>Valid Profit</v>
      </c>
      <c r="AA613" t="str">
        <f>IF(PC_NikeSales[[#This Row],[Profit_Status]]="Valid Profit","Include","Exclude")</f>
        <v>Include</v>
      </c>
    </row>
    <row r="614" spans="1:27">
      <c r="A614">
        <v>2612</v>
      </c>
      <c r="B614" t="s">
        <v>19</v>
      </c>
      <c r="C614" t="s">
        <v>14</v>
      </c>
      <c r="D614" t="s">
        <v>34</v>
      </c>
      <c r="E614" s="3" t="s">
        <v>16</v>
      </c>
      <c r="F614" t="str">
        <f t="shared" si="81"/>
        <v>Alphabet</v>
      </c>
      <c r="G614" t="str">
        <f t="shared" si="82"/>
        <v>M</v>
      </c>
      <c r="H614" t="str">
        <f t="shared" si="83"/>
        <v>Yes</v>
      </c>
      <c r="I614">
        <v>0</v>
      </c>
      <c r="J614" t="str">
        <f>_xlfn.IFS(Units_Sold&lt;0,"Check Return/Refund",Units_Sold=" ",Invalid,Units_Sold=0,"Available",Units_Sold&gt;0,"Sold")</f>
        <v>Available</v>
      </c>
      <c r="M614" t="str">
        <f t="shared" si="84"/>
        <v>Invalid</v>
      </c>
      <c r="N614" t="str">
        <f>IF(PC_NikeSales[[#This Row],[Discount_Verification]]="Valid","Include","Exclude")</f>
        <v>Exclude</v>
      </c>
      <c r="O614">
        <v>0</v>
      </c>
      <c r="P614" t="str">
        <f t="shared" si="85"/>
        <v>Insufficient Data</v>
      </c>
      <c r="Q614" t="str">
        <f t="shared" si="86"/>
        <v>Missing Information</v>
      </c>
      <c r="R614" t="str">
        <f>IF(PC_NikeSales[[#This Row],[Rev_Verify]]="Valid Revenue","Include","Exclude")</f>
        <v>Exclude</v>
      </c>
      <c r="S614" s="1">
        <v>45148</v>
      </c>
      <c r="T614" s="5">
        <f t="shared" si="87"/>
        <v>45148</v>
      </c>
      <c r="U614" s="1" t="str">
        <f t="shared" si="88"/>
        <v>Yes</v>
      </c>
      <c r="V614" t="s">
        <v>22</v>
      </c>
      <c r="W614" t="s">
        <v>25</v>
      </c>
      <c r="X614" t="str">
        <f t="shared" si="89"/>
        <v>Mumbai</v>
      </c>
      <c r="Y614">
        <v>507.1</v>
      </c>
      <c r="Z614" t="str">
        <f>IF(PC_NikeSales[[#This Row],[Profit]]&lt;0,"Loss Making Sales",IF(PC_NikeSales[[#This Row],[Profit]]=0,"No Recorded Profit",IF($Y612&gt;$P612,"Invalid Profit", "Valid Profit")))</f>
        <v>Valid Profit</v>
      </c>
      <c r="AA614" t="str">
        <f>IF(PC_NikeSales[[#This Row],[Profit_Status]]="Valid Profit","Include","Exclude")</f>
        <v>Include</v>
      </c>
    </row>
    <row r="615" spans="1:27">
      <c r="A615">
        <v>2613</v>
      </c>
      <c r="B615" t="s">
        <v>19</v>
      </c>
      <c r="C615" t="s">
        <v>26</v>
      </c>
      <c r="D615" t="s">
        <v>39</v>
      </c>
      <c r="E615" s="3">
        <v>7</v>
      </c>
      <c r="F615" t="str">
        <f t="shared" si="81"/>
        <v>Number</v>
      </c>
      <c r="G615" t="str">
        <f t="shared" si="82"/>
        <v>7</v>
      </c>
      <c r="H615" t="str">
        <f t="shared" si="83"/>
        <v>Yes</v>
      </c>
      <c r="I615">
        <v>3</v>
      </c>
      <c r="J615" t="str">
        <f>_xlfn.IFS(Units_Sold&lt;0,"Check Return/Refund",Units_Sold=" ",Invalid,Units_Sold=0,"Available",Units_Sold&gt;0,"Sold")</f>
        <v>Sold</v>
      </c>
      <c r="K615">
        <v>4374.83</v>
      </c>
      <c r="L615">
        <v>0.27</v>
      </c>
      <c r="M615" t="str">
        <f t="shared" si="84"/>
        <v>Valid</v>
      </c>
      <c r="N615" t="str">
        <f>IF(PC_NikeSales[[#This Row],[Discount_Verification]]="Valid","Include","Exclude")</f>
        <v>Include</v>
      </c>
      <c r="O615">
        <v>9580.8799999999992</v>
      </c>
      <c r="P615">
        <f t="shared" si="85"/>
        <v>9580.8776999999991</v>
      </c>
      <c r="Q615" t="str">
        <f t="shared" si="86"/>
        <v>Valid Revenue</v>
      </c>
      <c r="R615" t="str">
        <f>IF(PC_NikeSales[[#This Row],[Rev_Verify]]="Valid Revenue","Include","Exclude")</f>
        <v>Include</v>
      </c>
      <c r="S615" s="1"/>
      <c r="T615" s="5" t="str">
        <f t="shared" si="87"/>
        <v>Missing Date</v>
      </c>
      <c r="U615" s="1" t="str">
        <f t="shared" si="88"/>
        <v>No</v>
      </c>
      <c r="V615" t="s">
        <v>22</v>
      </c>
      <c r="W615" t="s">
        <v>33</v>
      </c>
      <c r="X615" t="str">
        <f t="shared" si="89"/>
        <v>Delhi</v>
      </c>
      <c r="Y615">
        <v>1473.37</v>
      </c>
      <c r="Z615" t="str">
        <f>IF(PC_NikeSales[[#This Row],[Profit]]&lt;0,"Loss Making Sales",IF(PC_NikeSales[[#This Row],[Profit]]=0,"No Recorded Profit",IF($Y613&gt;$P613,"Invalid Profit", "Valid Profit")))</f>
        <v>Valid Profit</v>
      </c>
      <c r="AA615" t="str">
        <f>IF(PC_NikeSales[[#This Row],[Profit_Status]]="Valid Profit","Include","Exclude")</f>
        <v>Include</v>
      </c>
    </row>
    <row r="616" spans="1:27">
      <c r="A616">
        <v>2614</v>
      </c>
      <c r="B616" t="s">
        <v>19</v>
      </c>
      <c r="C616" t="s">
        <v>30</v>
      </c>
      <c r="D616" t="s">
        <v>31</v>
      </c>
      <c r="E616" s="3" t="s">
        <v>32</v>
      </c>
      <c r="F616" t="str">
        <f t="shared" si="81"/>
        <v>Alphabet</v>
      </c>
      <c r="G616" t="str">
        <f t="shared" si="82"/>
        <v>XL</v>
      </c>
      <c r="H616" t="str">
        <f t="shared" si="83"/>
        <v>Yes</v>
      </c>
      <c r="J616" t="str">
        <f>_xlfn.IFS(Units_Sold&lt;0,"Check Return/Refund",Units_Sold=" ",Invalid,Units_Sold=0,"Available",Units_Sold&gt;0,"Sold")</f>
        <v>Available</v>
      </c>
      <c r="K616">
        <v>2265</v>
      </c>
      <c r="M616" t="str">
        <f t="shared" si="84"/>
        <v>Invalid</v>
      </c>
      <c r="N616" t="str">
        <f>IF(PC_NikeSales[[#This Row],[Discount_Verification]]="Valid","Include","Exclude")</f>
        <v>Exclude</v>
      </c>
      <c r="O616">
        <v>0</v>
      </c>
      <c r="P616" t="str">
        <f t="shared" si="85"/>
        <v>Insufficient Data</v>
      </c>
      <c r="Q616" t="str">
        <f t="shared" si="86"/>
        <v>Missing Information</v>
      </c>
      <c r="R616" t="str">
        <f>IF(PC_NikeSales[[#This Row],[Rev_Verify]]="Valid Revenue","Include","Exclude")</f>
        <v>Exclude</v>
      </c>
      <c r="S616" s="1">
        <v>45509</v>
      </c>
      <c r="T616" s="5">
        <f t="shared" si="87"/>
        <v>45509</v>
      </c>
      <c r="U616" s="1" t="str">
        <f t="shared" si="88"/>
        <v>Yes</v>
      </c>
      <c r="V616" t="s">
        <v>22</v>
      </c>
      <c r="W616" t="s">
        <v>36</v>
      </c>
      <c r="X616" t="str">
        <f t="shared" si="89"/>
        <v>Bangalore</v>
      </c>
      <c r="Y616">
        <v>2095.44</v>
      </c>
      <c r="Z616" t="str">
        <f>IF(PC_NikeSales[[#This Row],[Profit]]&lt;0,"Loss Making Sales",IF(PC_NikeSales[[#This Row],[Profit]]=0,"No Recorded Profit",IF($Y614&gt;$P614,"Invalid Profit", "Valid Profit")))</f>
        <v>Valid Profit</v>
      </c>
      <c r="AA616" t="str">
        <f>IF(PC_NikeSales[[#This Row],[Profit_Status]]="Valid Profit","Include","Exclude")</f>
        <v>Include</v>
      </c>
    </row>
    <row r="617" spans="1:27">
      <c r="A617">
        <v>2615</v>
      </c>
      <c r="B617" t="s">
        <v>19</v>
      </c>
      <c r="C617" t="s">
        <v>20</v>
      </c>
      <c r="D617" t="s">
        <v>50</v>
      </c>
      <c r="E617" s="3" t="s">
        <v>32</v>
      </c>
      <c r="F617" t="str">
        <f t="shared" si="81"/>
        <v>Alphabet</v>
      </c>
      <c r="G617" t="str">
        <f t="shared" si="82"/>
        <v>XL</v>
      </c>
      <c r="H617" t="str">
        <f t="shared" si="83"/>
        <v>Yes</v>
      </c>
      <c r="I617">
        <v>3</v>
      </c>
      <c r="J617" t="str">
        <f>_xlfn.IFS(Units_Sold&lt;0,"Check Return/Refund",Units_Sold=" ",Invalid,Units_Sold=0,"Available",Units_Sold&gt;0,"Sold")</f>
        <v>Sold</v>
      </c>
      <c r="K617">
        <v>3042.37</v>
      </c>
      <c r="L617">
        <v>0.12</v>
      </c>
      <c r="M617" t="str">
        <f t="shared" si="84"/>
        <v>Valid</v>
      </c>
      <c r="N617" t="str">
        <f>IF(PC_NikeSales[[#This Row],[Discount_Verification]]="Valid","Include","Exclude")</f>
        <v>Include</v>
      </c>
      <c r="O617">
        <v>8031.86</v>
      </c>
      <c r="P617">
        <f t="shared" si="85"/>
        <v>8031.8568000000005</v>
      </c>
      <c r="Q617" t="str">
        <f t="shared" si="86"/>
        <v>Valid Revenue</v>
      </c>
      <c r="R617" t="str">
        <f>IF(PC_NikeSales[[#This Row],[Rev_Verify]]="Valid Revenue","Include","Exclude")</f>
        <v>Include</v>
      </c>
      <c r="S617" s="1">
        <v>45740</v>
      </c>
      <c r="T617" s="5">
        <f t="shared" si="87"/>
        <v>45740</v>
      </c>
      <c r="U617" s="1" t="str">
        <f t="shared" si="88"/>
        <v>Yes</v>
      </c>
      <c r="V617" t="s">
        <v>17</v>
      </c>
      <c r="W617" t="s">
        <v>29</v>
      </c>
      <c r="X617" t="str">
        <f t="shared" si="89"/>
        <v>Pune</v>
      </c>
      <c r="Y617">
        <v>2105.48</v>
      </c>
      <c r="Z617" t="str">
        <f>IF(PC_NikeSales[[#This Row],[Profit]]&lt;0,"Loss Making Sales",IF(PC_NikeSales[[#This Row],[Profit]]=0,"No Recorded Profit",IF($Y615&gt;$P615,"Invalid Profit", "Valid Profit")))</f>
        <v>Valid Profit</v>
      </c>
      <c r="AA617" t="str">
        <f>IF(PC_NikeSales[[#This Row],[Profit_Status]]="Valid Profit","Include","Exclude")</f>
        <v>Include</v>
      </c>
    </row>
    <row r="618" spans="1:27">
      <c r="A618">
        <v>2616</v>
      </c>
      <c r="B618" t="s">
        <v>35</v>
      </c>
      <c r="C618" t="s">
        <v>26</v>
      </c>
      <c r="D618" t="s">
        <v>39</v>
      </c>
      <c r="E618" s="3" t="s">
        <v>32</v>
      </c>
      <c r="F618" t="str">
        <f t="shared" si="81"/>
        <v>Alphabet</v>
      </c>
      <c r="G618" t="str">
        <f t="shared" si="82"/>
        <v>XL</v>
      </c>
      <c r="H618" t="str">
        <f t="shared" si="83"/>
        <v>Yes</v>
      </c>
      <c r="J618" t="str">
        <f>_xlfn.IFS(Units_Sold&lt;0,"Check Return/Refund",Units_Sold=" ",Invalid,Units_Sold=0,"Available",Units_Sold&gt;0,"Sold")</f>
        <v>Available</v>
      </c>
      <c r="L618">
        <v>0.2</v>
      </c>
      <c r="M618" t="str">
        <f t="shared" si="84"/>
        <v>Valid</v>
      </c>
      <c r="N618" t="str">
        <f>IF(PC_NikeSales[[#This Row],[Discount_Verification]]="Valid","Include","Exclude")</f>
        <v>Include</v>
      </c>
      <c r="O618">
        <v>0</v>
      </c>
      <c r="P618" t="str">
        <f t="shared" si="85"/>
        <v>Insufficient Data</v>
      </c>
      <c r="Q618" t="str">
        <f t="shared" si="86"/>
        <v>Missing Information</v>
      </c>
      <c r="R618" t="str">
        <f>IF(PC_NikeSales[[#This Row],[Rev_Verify]]="Valid Revenue","Include","Exclude")</f>
        <v>Exclude</v>
      </c>
      <c r="S618" s="1">
        <v>45450</v>
      </c>
      <c r="T618" s="5">
        <f t="shared" si="87"/>
        <v>45450</v>
      </c>
      <c r="U618" s="1" t="str">
        <f t="shared" si="88"/>
        <v>Yes</v>
      </c>
      <c r="V618" t="s">
        <v>17</v>
      </c>
      <c r="W618" t="s">
        <v>43</v>
      </c>
      <c r="X618" t="str">
        <f t="shared" si="89"/>
        <v>Kolkata</v>
      </c>
      <c r="Y618">
        <v>2788.41</v>
      </c>
      <c r="Z618" t="str">
        <f>IF(PC_NikeSales[[#This Row],[Profit]]&lt;0,"Loss Making Sales",IF(PC_NikeSales[[#This Row],[Profit]]=0,"No Recorded Profit",IF($Y616&gt;$P616,"Invalid Profit", "Valid Profit")))</f>
        <v>Valid Profit</v>
      </c>
      <c r="AA618" t="str">
        <f>IF(PC_NikeSales[[#This Row],[Profit_Status]]="Valid Profit","Include","Exclude")</f>
        <v>Include</v>
      </c>
    </row>
    <row r="619" spans="1:27">
      <c r="A619">
        <v>2617</v>
      </c>
      <c r="B619" t="s">
        <v>13</v>
      </c>
      <c r="C619" t="s">
        <v>20</v>
      </c>
      <c r="D619" t="s">
        <v>24</v>
      </c>
      <c r="E619" s="3" t="s">
        <v>32</v>
      </c>
      <c r="F619" t="str">
        <f t="shared" si="81"/>
        <v>Alphabet</v>
      </c>
      <c r="G619" t="str">
        <f t="shared" si="82"/>
        <v>XL</v>
      </c>
      <c r="H619" t="str">
        <f t="shared" si="83"/>
        <v>Yes</v>
      </c>
      <c r="I619">
        <v>0</v>
      </c>
      <c r="J619" t="str">
        <f>_xlfn.IFS(Units_Sold&lt;0,"Check Return/Refund",Units_Sold=" ",Invalid,Units_Sold=0,"Available",Units_Sold&gt;0,"Sold")</f>
        <v>Available</v>
      </c>
      <c r="M619" t="str">
        <f t="shared" si="84"/>
        <v>Invalid</v>
      </c>
      <c r="N619" t="str">
        <f>IF(PC_NikeSales[[#This Row],[Discount_Verification]]="Valid","Include","Exclude")</f>
        <v>Exclude</v>
      </c>
      <c r="O619">
        <v>0</v>
      </c>
      <c r="P619" t="str">
        <f t="shared" si="85"/>
        <v>Insufficient Data</v>
      </c>
      <c r="Q619" t="str">
        <f t="shared" si="86"/>
        <v>Missing Information</v>
      </c>
      <c r="R619" t="str">
        <f>IF(PC_NikeSales[[#This Row],[Rev_Verify]]="Valid Revenue","Include","Exclude")</f>
        <v>Exclude</v>
      </c>
      <c r="S619" s="1"/>
      <c r="T619" s="5" t="str">
        <f t="shared" si="87"/>
        <v>Missing Date</v>
      </c>
      <c r="U619" s="1" t="str">
        <f t="shared" si="88"/>
        <v>No</v>
      </c>
      <c r="V619" t="s">
        <v>17</v>
      </c>
      <c r="W619" t="s">
        <v>33</v>
      </c>
      <c r="X619" t="str">
        <f t="shared" si="89"/>
        <v>Delhi</v>
      </c>
      <c r="Y619">
        <v>2772.05</v>
      </c>
      <c r="Z619" t="str">
        <f>IF(PC_NikeSales[[#This Row],[Profit]]&lt;0,"Loss Making Sales",IF(PC_NikeSales[[#This Row],[Profit]]=0,"No Recorded Profit",IF($Y617&gt;$P617,"Invalid Profit", "Valid Profit")))</f>
        <v>Valid Profit</v>
      </c>
      <c r="AA619" t="str">
        <f>IF(PC_NikeSales[[#This Row],[Profit_Status]]="Valid Profit","Include","Exclude")</f>
        <v>Include</v>
      </c>
    </row>
    <row r="620" spans="1:27">
      <c r="A620">
        <v>2618</v>
      </c>
      <c r="B620" t="s">
        <v>13</v>
      </c>
      <c r="C620" t="s">
        <v>26</v>
      </c>
      <c r="D620" t="s">
        <v>52</v>
      </c>
      <c r="E620" s="3" t="s">
        <v>32</v>
      </c>
      <c r="F620" t="str">
        <f t="shared" si="81"/>
        <v>Alphabet</v>
      </c>
      <c r="G620" t="str">
        <f t="shared" si="82"/>
        <v>XL</v>
      </c>
      <c r="H620" t="str">
        <f t="shared" si="83"/>
        <v>Yes</v>
      </c>
      <c r="J620" t="str">
        <f>_xlfn.IFS(Units_Sold&lt;0,"Check Return/Refund",Units_Sold=" ",Invalid,Units_Sold=0,"Available",Units_Sold&gt;0,"Sold")</f>
        <v>Available</v>
      </c>
      <c r="M620" t="str">
        <f t="shared" si="84"/>
        <v>Invalid</v>
      </c>
      <c r="N620" t="str">
        <f>IF(PC_NikeSales[[#This Row],[Discount_Verification]]="Valid","Include","Exclude")</f>
        <v>Exclude</v>
      </c>
      <c r="O620">
        <v>0</v>
      </c>
      <c r="P620" t="str">
        <f t="shared" si="85"/>
        <v>Insufficient Data</v>
      </c>
      <c r="Q620" t="str">
        <f t="shared" si="86"/>
        <v>Missing Information</v>
      </c>
      <c r="R620" t="str">
        <f>IF(PC_NikeSales[[#This Row],[Rev_Verify]]="Valid Revenue","Include","Exclude")</f>
        <v>Exclude</v>
      </c>
      <c r="S620" s="1">
        <v>45831</v>
      </c>
      <c r="T620" s="5">
        <f t="shared" si="87"/>
        <v>45831</v>
      </c>
      <c r="U620" s="1" t="str">
        <f t="shared" si="88"/>
        <v>Yes</v>
      </c>
      <c r="V620" t="s">
        <v>22</v>
      </c>
      <c r="W620" t="s">
        <v>29</v>
      </c>
      <c r="X620" t="str">
        <f t="shared" si="89"/>
        <v>Pune</v>
      </c>
      <c r="Y620">
        <v>3718.11</v>
      </c>
      <c r="Z620" t="str">
        <f>IF(PC_NikeSales[[#This Row],[Profit]]&lt;0,"Loss Making Sales",IF(PC_NikeSales[[#This Row],[Profit]]=0,"No Recorded Profit",IF($Y618&gt;$P618,"Invalid Profit", "Valid Profit")))</f>
        <v>Valid Profit</v>
      </c>
      <c r="AA620" t="str">
        <f>IF(PC_NikeSales[[#This Row],[Profit_Status]]="Valid Profit","Include","Exclude")</f>
        <v>Include</v>
      </c>
    </row>
    <row r="621" spans="1:27">
      <c r="A621">
        <v>2619</v>
      </c>
      <c r="B621" t="s">
        <v>13</v>
      </c>
      <c r="C621" t="s">
        <v>26</v>
      </c>
      <c r="D621" t="s">
        <v>39</v>
      </c>
      <c r="E621" s="3" t="s">
        <v>28</v>
      </c>
      <c r="F621" t="str">
        <f t="shared" si="81"/>
        <v>Alphabet</v>
      </c>
      <c r="G621" t="str">
        <f t="shared" si="82"/>
        <v>L</v>
      </c>
      <c r="H621" t="str">
        <f t="shared" si="83"/>
        <v>Yes</v>
      </c>
      <c r="I621">
        <v>4</v>
      </c>
      <c r="J621" t="str">
        <f>_xlfn.IFS(Units_Sold&lt;0,"Check Return/Refund",Units_Sold=" ",Invalid,Units_Sold=0,"Available",Units_Sold&gt;0,"Sold")</f>
        <v>Sold</v>
      </c>
      <c r="L621">
        <v>0.65</v>
      </c>
      <c r="M621" t="str">
        <f t="shared" si="84"/>
        <v>Valid</v>
      </c>
      <c r="N621" t="str">
        <f>IF(PC_NikeSales[[#This Row],[Discount_Verification]]="Valid","Include","Exclude")</f>
        <v>Include</v>
      </c>
      <c r="O621">
        <v>0</v>
      </c>
      <c r="P621" t="str">
        <f t="shared" si="85"/>
        <v>Insufficient Data</v>
      </c>
      <c r="Q621" t="str">
        <f t="shared" si="86"/>
        <v>Missing Information</v>
      </c>
      <c r="R621" t="str">
        <f>IF(PC_NikeSales[[#This Row],[Rev_Verify]]="Valid Revenue","Include","Exclude")</f>
        <v>Exclude</v>
      </c>
      <c r="S621" s="1">
        <v>45313</v>
      </c>
      <c r="T621" s="5">
        <f t="shared" si="87"/>
        <v>45313</v>
      </c>
      <c r="U621" s="1" t="str">
        <f t="shared" si="88"/>
        <v>Yes</v>
      </c>
      <c r="V621" t="s">
        <v>17</v>
      </c>
      <c r="W621" t="s">
        <v>37</v>
      </c>
      <c r="X621" t="str">
        <f t="shared" si="89"/>
        <v>Hyderabad</v>
      </c>
      <c r="Y621">
        <v>-300.27999999999997</v>
      </c>
      <c r="Z621" t="str">
        <f>IF(PC_NikeSales[[#This Row],[Profit]]&lt;0,"Loss Making Sales",IF(PC_NikeSales[[#This Row],[Profit]]=0,"No Recorded Profit",IF(PC_NikeSales[[#This Row],[Profit]]&gt;PC_NikeSales[Rev_Recalc],"Invalid Profit", "Valid Profit")))</f>
        <v>Loss Making Sales</v>
      </c>
      <c r="AA621" t="str">
        <f>IF(PC_NikeSales[[#This Row],[Profit_Status]]="Valid Profit","Include","Exclude")</f>
        <v>Exclude</v>
      </c>
    </row>
    <row r="622" spans="1:27">
      <c r="A622">
        <v>2620</v>
      </c>
      <c r="B622" t="s">
        <v>13</v>
      </c>
      <c r="C622" t="s">
        <v>14</v>
      </c>
      <c r="D622" t="s">
        <v>34</v>
      </c>
      <c r="E622" s="3" t="s">
        <v>32</v>
      </c>
      <c r="F622" t="str">
        <f t="shared" si="81"/>
        <v>Alphabet</v>
      </c>
      <c r="G622" t="str">
        <f t="shared" si="82"/>
        <v>XL</v>
      </c>
      <c r="H622" t="str">
        <f t="shared" si="83"/>
        <v>Yes</v>
      </c>
      <c r="I622">
        <v>0</v>
      </c>
      <c r="J622" t="str">
        <f>_xlfn.IFS(Units_Sold&lt;0,"Check Return/Refund",Units_Sold=" ",Invalid,Units_Sold=0,"Available",Units_Sold&gt;0,"Sold")</f>
        <v>Available</v>
      </c>
      <c r="M622" t="str">
        <f t="shared" si="84"/>
        <v>Invalid</v>
      </c>
      <c r="N622" t="str">
        <f>IF(PC_NikeSales[[#This Row],[Discount_Verification]]="Valid","Include","Exclude")</f>
        <v>Exclude</v>
      </c>
      <c r="O622">
        <v>0</v>
      </c>
      <c r="P622" t="str">
        <f t="shared" si="85"/>
        <v>Insufficient Data</v>
      </c>
      <c r="Q622" t="str">
        <f t="shared" si="86"/>
        <v>Missing Information</v>
      </c>
      <c r="R622" t="str">
        <f>IF(PC_NikeSales[[#This Row],[Rev_Verify]]="Valid Revenue","Include","Exclude")</f>
        <v>Exclude</v>
      </c>
      <c r="S622" s="1"/>
      <c r="T622" s="5" t="str">
        <f t="shared" si="87"/>
        <v>Missing Date</v>
      </c>
      <c r="U622" s="1" t="str">
        <f t="shared" si="88"/>
        <v>No</v>
      </c>
      <c r="V622" t="s">
        <v>17</v>
      </c>
      <c r="W622" t="s">
        <v>37</v>
      </c>
      <c r="X622" t="str">
        <f t="shared" si="89"/>
        <v>Hyderabad</v>
      </c>
      <c r="Y622">
        <v>3874.67</v>
      </c>
      <c r="Z622" t="str">
        <f>IF(PC_NikeSales[[#This Row],[Profit]]&lt;0,"Loss Making Sales",IF(PC_NikeSales[[#This Row],[Profit]]=0,"No Recorded Profit",IF($Y620&gt;$P620,"Invalid Profit", "Valid Profit")))</f>
        <v>Valid Profit</v>
      </c>
      <c r="AA622" t="str">
        <f>IF(PC_NikeSales[[#This Row],[Profit_Status]]="Valid Profit","Include","Exclude")</f>
        <v>Include</v>
      </c>
    </row>
    <row r="623" spans="1:27">
      <c r="A623">
        <v>2621</v>
      </c>
      <c r="B623" t="s">
        <v>13</v>
      </c>
      <c r="C623" t="s">
        <v>20</v>
      </c>
      <c r="D623" t="s">
        <v>50</v>
      </c>
      <c r="E623" s="3" t="s">
        <v>28</v>
      </c>
      <c r="F623" t="str">
        <f t="shared" si="81"/>
        <v>Alphabet</v>
      </c>
      <c r="G623" t="str">
        <f t="shared" si="82"/>
        <v>L</v>
      </c>
      <c r="H623" t="str">
        <f t="shared" si="83"/>
        <v>Yes</v>
      </c>
      <c r="I623">
        <v>3</v>
      </c>
      <c r="J623" t="str">
        <f>_xlfn.IFS(Units_Sold&lt;0,"Check Return/Refund",Units_Sold=" ",Invalid,Units_Sold=0,"Available",Units_Sold&gt;0,"Sold")</f>
        <v>Sold</v>
      </c>
      <c r="K623">
        <v>6466.57</v>
      </c>
      <c r="L623">
        <v>0.59</v>
      </c>
      <c r="M623" t="str">
        <f t="shared" si="84"/>
        <v>Valid</v>
      </c>
      <c r="N623" t="str">
        <f>IF(PC_NikeSales[[#This Row],[Discount_Verification]]="Valid","Include","Exclude")</f>
        <v>Include</v>
      </c>
      <c r="O623">
        <v>7953.88</v>
      </c>
      <c r="P623">
        <f t="shared" si="85"/>
        <v>7953.8811000000005</v>
      </c>
      <c r="Q623" t="str">
        <f t="shared" si="86"/>
        <v>Valid Revenue</v>
      </c>
      <c r="R623" t="str">
        <f>IF(PC_NikeSales[[#This Row],[Rev_Verify]]="Valid Revenue","Include","Exclude")</f>
        <v>Include</v>
      </c>
      <c r="S623" s="1">
        <v>45431</v>
      </c>
      <c r="T623" s="5">
        <f t="shared" si="87"/>
        <v>45431</v>
      </c>
      <c r="U623" s="1" t="str">
        <f t="shared" si="88"/>
        <v>Yes</v>
      </c>
      <c r="V623" t="s">
        <v>17</v>
      </c>
      <c r="W623" t="s">
        <v>36</v>
      </c>
      <c r="X623" t="str">
        <f t="shared" si="89"/>
        <v>Bangalore</v>
      </c>
      <c r="Y623">
        <v>-1152.8599999999999</v>
      </c>
      <c r="Z623" t="str">
        <f>IF(PC_NikeSales[[#This Row],[Profit]]&lt;0,"Loss Making Sales",IF(PC_NikeSales[[#This Row],[Profit]]=0,"No Recorded Profit",IF(PC_NikeSales[[#This Row],[Profit]]&gt;PC_NikeSales[Rev_Recalc],"Invalid Profit", "Valid Profit")))</f>
        <v>Loss Making Sales</v>
      </c>
      <c r="AA623" t="str">
        <f>IF(PC_NikeSales[[#This Row],[Profit_Status]]="Valid Profit","Include","Exclude")</f>
        <v>Exclude</v>
      </c>
    </row>
    <row r="624" spans="1:27">
      <c r="A624">
        <v>2622</v>
      </c>
      <c r="B624" t="s">
        <v>13</v>
      </c>
      <c r="C624" t="s">
        <v>26</v>
      </c>
      <c r="D624" t="s">
        <v>27</v>
      </c>
      <c r="E624" s="3" t="s">
        <v>16</v>
      </c>
      <c r="F624" t="str">
        <f t="shared" si="81"/>
        <v>Alphabet</v>
      </c>
      <c r="G624" t="str">
        <f t="shared" si="82"/>
        <v>M</v>
      </c>
      <c r="H624" t="str">
        <f t="shared" si="83"/>
        <v>Yes</v>
      </c>
      <c r="J624" t="str">
        <f>_xlfn.IFS(Units_Sold&lt;0,"Check Return/Refund",Units_Sold=" ",Invalid,Units_Sold=0,"Available",Units_Sold&gt;0,"Sold")</f>
        <v>Available</v>
      </c>
      <c r="K624">
        <v>8073.58</v>
      </c>
      <c r="M624" t="str">
        <f t="shared" si="84"/>
        <v>Invalid</v>
      </c>
      <c r="N624" t="str">
        <f>IF(PC_NikeSales[[#This Row],[Discount_Verification]]="Valid","Include","Exclude")</f>
        <v>Exclude</v>
      </c>
      <c r="O624">
        <v>0</v>
      </c>
      <c r="P624" t="str">
        <f t="shared" si="85"/>
        <v>Insufficient Data</v>
      </c>
      <c r="Q624" t="str">
        <f t="shared" si="86"/>
        <v>Missing Information</v>
      </c>
      <c r="R624" t="str">
        <f>IF(PC_NikeSales[[#This Row],[Rev_Verify]]="Valid Revenue","Include","Exclude")</f>
        <v>Exclude</v>
      </c>
      <c r="S624" s="1">
        <v>45754</v>
      </c>
      <c r="T624" s="5">
        <f t="shared" si="87"/>
        <v>45754</v>
      </c>
      <c r="U624" s="1" t="str">
        <f t="shared" si="88"/>
        <v>Yes</v>
      </c>
      <c r="V624" t="s">
        <v>17</v>
      </c>
      <c r="W624" t="s">
        <v>29</v>
      </c>
      <c r="X624" t="str">
        <f t="shared" si="89"/>
        <v>Pune</v>
      </c>
      <c r="Y624">
        <v>-82.31</v>
      </c>
      <c r="Z624" t="str">
        <f>IF(PC_NikeSales[[#This Row],[Profit]]&lt;0,"Loss Making Sales",IF(PC_NikeSales[[#This Row],[Profit]]=0,"No Recorded Profit",IF(PC_NikeSales[[#This Row],[Profit]]&gt;PC_NikeSales[Rev_Recalc],"Invalid Profit", "Valid Profit")))</f>
        <v>Loss Making Sales</v>
      </c>
      <c r="AA624" t="str">
        <f>IF(PC_NikeSales[[#This Row],[Profit_Status]]="Valid Profit","Include","Exclude")</f>
        <v>Exclude</v>
      </c>
    </row>
    <row r="625" spans="1:27">
      <c r="A625">
        <v>2623</v>
      </c>
      <c r="B625" t="s">
        <v>35</v>
      </c>
      <c r="C625" t="s">
        <v>30</v>
      </c>
      <c r="D625" t="s">
        <v>51</v>
      </c>
      <c r="E625" s="3" t="s">
        <v>28</v>
      </c>
      <c r="F625" t="str">
        <f t="shared" si="81"/>
        <v>Alphabet</v>
      </c>
      <c r="G625" t="str">
        <f t="shared" si="82"/>
        <v>L</v>
      </c>
      <c r="H625" t="str">
        <f t="shared" si="83"/>
        <v>Yes</v>
      </c>
      <c r="J625" t="str">
        <f>_xlfn.IFS(Units_Sold&lt;0,"Check Return/Refund",Units_Sold=" ",Invalid,Units_Sold=0,"Available",Units_Sold&gt;0,"Sold")</f>
        <v>Available</v>
      </c>
      <c r="K625">
        <v>4658.42</v>
      </c>
      <c r="M625" t="str">
        <f t="shared" si="84"/>
        <v>Invalid</v>
      </c>
      <c r="N625" t="str">
        <f>IF(PC_NikeSales[[#This Row],[Discount_Verification]]="Valid","Include","Exclude")</f>
        <v>Exclude</v>
      </c>
      <c r="O625">
        <v>0</v>
      </c>
      <c r="P625" t="str">
        <f t="shared" si="85"/>
        <v>Insufficient Data</v>
      </c>
      <c r="Q625" t="str">
        <f t="shared" si="86"/>
        <v>Missing Information</v>
      </c>
      <c r="R625" t="str">
        <f>IF(PC_NikeSales[[#This Row],[Rev_Verify]]="Valid Revenue","Include","Exclude")</f>
        <v>Exclude</v>
      </c>
      <c r="S625" s="1">
        <v>45755</v>
      </c>
      <c r="T625" s="5">
        <f t="shared" si="87"/>
        <v>45755</v>
      </c>
      <c r="U625" s="1" t="str">
        <f t="shared" si="88"/>
        <v>Yes</v>
      </c>
      <c r="V625" t="s">
        <v>22</v>
      </c>
      <c r="W625" t="s">
        <v>25</v>
      </c>
      <c r="X625" t="str">
        <f t="shared" si="89"/>
        <v>Mumbai</v>
      </c>
      <c r="Y625">
        <v>1622.42</v>
      </c>
      <c r="Z625" t="str">
        <f>IF(PC_NikeSales[[#This Row],[Profit]]&lt;0,"Loss Making Sales",IF(PC_NikeSales[[#This Row],[Profit]]=0,"No Recorded Profit",IF($Y623&gt;$P623,"Invalid Profit", "Valid Profit")))</f>
        <v>Valid Profit</v>
      </c>
      <c r="AA625" t="str">
        <f>IF(PC_NikeSales[[#This Row],[Profit_Status]]="Valid Profit","Include","Exclude")</f>
        <v>Include</v>
      </c>
    </row>
    <row r="626" spans="1:27">
      <c r="A626">
        <v>2624</v>
      </c>
      <c r="B626" t="s">
        <v>35</v>
      </c>
      <c r="C626" t="s">
        <v>26</v>
      </c>
      <c r="D626" t="s">
        <v>27</v>
      </c>
      <c r="E626" s="3" t="s">
        <v>32</v>
      </c>
      <c r="F626" t="str">
        <f t="shared" si="81"/>
        <v>Alphabet</v>
      </c>
      <c r="G626" t="str">
        <f t="shared" si="82"/>
        <v>XL</v>
      </c>
      <c r="H626" t="str">
        <f t="shared" si="83"/>
        <v>Yes</v>
      </c>
      <c r="I626">
        <v>0</v>
      </c>
      <c r="J626" t="str">
        <f>_xlfn.IFS(Units_Sold&lt;0,"Check Return/Refund",Units_Sold=" ",Invalid,Units_Sold=0,"Available",Units_Sold&gt;0,"Sold")</f>
        <v>Available</v>
      </c>
      <c r="M626" t="str">
        <f t="shared" si="84"/>
        <v>Invalid</v>
      </c>
      <c r="N626" t="str">
        <f>IF(PC_NikeSales[[#This Row],[Discount_Verification]]="Valid","Include","Exclude")</f>
        <v>Exclude</v>
      </c>
      <c r="O626">
        <v>0</v>
      </c>
      <c r="P626" t="str">
        <f t="shared" si="85"/>
        <v>Insufficient Data</v>
      </c>
      <c r="Q626" t="str">
        <f t="shared" si="86"/>
        <v>Missing Information</v>
      </c>
      <c r="R626" t="str">
        <f>IF(PC_NikeSales[[#This Row],[Rev_Verify]]="Valid Revenue","Include","Exclude")</f>
        <v>Exclude</v>
      </c>
      <c r="S626" s="1"/>
      <c r="T626" s="5" t="str">
        <f t="shared" si="87"/>
        <v>Missing Date</v>
      </c>
      <c r="U626" s="1" t="str">
        <f t="shared" si="88"/>
        <v>No</v>
      </c>
      <c r="V626" t="s">
        <v>22</v>
      </c>
      <c r="W626" t="s">
        <v>18</v>
      </c>
      <c r="X626" t="str">
        <f t="shared" si="89"/>
        <v>Bengaluru</v>
      </c>
      <c r="Y626">
        <v>2085.94</v>
      </c>
      <c r="Z626" t="str">
        <f>IF(PC_NikeSales[[#This Row],[Profit]]&lt;0,"Loss Making Sales",IF(PC_NikeSales[[#This Row],[Profit]]=0,"No Recorded Profit",IF($Y624&gt;$P624,"Invalid Profit", "Valid Profit")))</f>
        <v>Valid Profit</v>
      </c>
      <c r="AA626" t="str">
        <f>IF(PC_NikeSales[[#This Row],[Profit_Status]]="Valid Profit","Include","Exclude")</f>
        <v>Include</v>
      </c>
    </row>
    <row r="627" spans="1:27">
      <c r="A627">
        <v>2625</v>
      </c>
      <c r="B627" t="s">
        <v>13</v>
      </c>
      <c r="C627" t="s">
        <v>14</v>
      </c>
      <c r="D627" t="s">
        <v>34</v>
      </c>
      <c r="E627" s="3" t="s">
        <v>16</v>
      </c>
      <c r="F627" t="str">
        <f t="shared" si="81"/>
        <v>Alphabet</v>
      </c>
      <c r="G627" t="str">
        <f t="shared" si="82"/>
        <v>M</v>
      </c>
      <c r="H627" t="str">
        <f t="shared" si="83"/>
        <v>Yes</v>
      </c>
      <c r="I627">
        <v>-1</v>
      </c>
      <c r="J627" t="str">
        <f>_xlfn.IFS(Units_Sold&lt;0,"Check Return/Refund",Units_Sold=" ",Invalid,Units_Sold=0,"Available",Units_Sold&gt;0,"Sold")</f>
        <v>Check Return/Refund</v>
      </c>
      <c r="K627">
        <v>6815.44</v>
      </c>
      <c r="M627" t="str">
        <f t="shared" si="84"/>
        <v>Invalid</v>
      </c>
      <c r="N627" t="str">
        <f>IF(PC_NikeSales[[#This Row],[Discount_Verification]]="Valid","Include","Exclude")</f>
        <v>Exclude</v>
      </c>
      <c r="O627">
        <v>0</v>
      </c>
      <c r="P627">
        <f t="shared" si="85"/>
        <v>-6815.44</v>
      </c>
      <c r="Q627" t="str">
        <f t="shared" si="86"/>
        <v>Negative Revenue</v>
      </c>
      <c r="R627" t="str">
        <f>IF(PC_NikeSales[[#This Row],[Rev_Verify]]="Valid Revenue","Include","Exclude")</f>
        <v>Exclude</v>
      </c>
      <c r="S627" s="1">
        <v>45693</v>
      </c>
      <c r="T627" s="5">
        <f t="shared" si="87"/>
        <v>45693</v>
      </c>
      <c r="U627" s="1" t="str">
        <f t="shared" si="88"/>
        <v>Yes</v>
      </c>
      <c r="V627" t="s">
        <v>17</v>
      </c>
      <c r="W627" t="s">
        <v>29</v>
      </c>
      <c r="X627" t="str">
        <f t="shared" si="89"/>
        <v>Pune</v>
      </c>
      <c r="Y627">
        <v>3874.57</v>
      </c>
      <c r="Z627" t="str">
        <f>IF(PC_NikeSales[[#This Row],[Profit]]&lt;0,"Loss Making Sales",IF(PC_NikeSales[[#This Row],[Profit]]=0,"No Recorded Profit",IF(PC_NikeSales[[#This Row],[Profit]]&gt;PC_NikeSales[Rev_Recalc],"Invalid Profit", "Valid Profit")))</f>
        <v>Invalid Profit</v>
      </c>
      <c r="AA627" t="str">
        <f>IF(PC_NikeSales[[#This Row],[Profit_Status]]="Valid Profit","Include","Exclude")</f>
        <v>Exclude</v>
      </c>
    </row>
    <row r="628" spans="1:27">
      <c r="A628">
        <v>2626</v>
      </c>
      <c r="B628" t="s">
        <v>35</v>
      </c>
      <c r="C628" t="s">
        <v>30</v>
      </c>
      <c r="D628" t="s">
        <v>45</v>
      </c>
      <c r="E628" s="3">
        <v>7</v>
      </c>
      <c r="F628" t="str">
        <f t="shared" si="81"/>
        <v>Number</v>
      </c>
      <c r="G628" t="str">
        <f t="shared" si="82"/>
        <v>7</v>
      </c>
      <c r="H628" t="str">
        <f t="shared" si="83"/>
        <v>Yes</v>
      </c>
      <c r="J628" t="str">
        <f>_xlfn.IFS(Units_Sold&lt;0,"Check Return/Refund",Units_Sold=" ",Invalid,Units_Sold=0,"Available",Units_Sold&gt;0,"Sold")</f>
        <v>Available</v>
      </c>
      <c r="K628">
        <v>5550.99</v>
      </c>
      <c r="M628" t="str">
        <f t="shared" si="84"/>
        <v>Invalid</v>
      </c>
      <c r="N628" t="str">
        <f>IF(PC_NikeSales[[#This Row],[Discount_Verification]]="Valid","Include","Exclude")</f>
        <v>Exclude</v>
      </c>
      <c r="O628">
        <v>0</v>
      </c>
      <c r="P628" t="str">
        <f t="shared" si="85"/>
        <v>Insufficient Data</v>
      </c>
      <c r="Q628" t="str">
        <f t="shared" si="86"/>
        <v>Missing Information</v>
      </c>
      <c r="R628" t="str">
        <f>IF(PC_NikeSales[[#This Row],[Rev_Verify]]="Valid Revenue","Include","Exclude")</f>
        <v>Exclude</v>
      </c>
      <c r="S628" s="1">
        <v>45768</v>
      </c>
      <c r="T628" s="5">
        <f t="shared" si="87"/>
        <v>45768</v>
      </c>
      <c r="U628" s="1" t="str">
        <f t="shared" si="88"/>
        <v>Yes</v>
      </c>
      <c r="V628" t="s">
        <v>22</v>
      </c>
      <c r="W628" t="s">
        <v>18</v>
      </c>
      <c r="X628" t="str">
        <f t="shared" si="89"/>
        <v>Bengaluru</v>
      </c>
      <c r="Y628">
        <v>-757.9</v>
      </c>
      <c r="Z628" t="str">
        <f>IF(PC_NikeSales[[#This Row],[Profit]]&lt;0,"Loss Making Sales",IF(PC_NikeSales[[#This Row],[Profit]]=0,"No Recorded Profit",IF(PC_NikeSales[[#This Row],[Profit]]&gt;PC_NikeSales[Rev_Recalc],"Invalid Profit", "Valid Profit")))</f>
        <v>Loss Making Sales</v>
      </c>
      <c r="AA628" t="str">
        <f>IF(PC_NikeSales[[#This Row],[Profit_Status]]="Valid Profit","Include","Exclude")</f>
        <v>Exclude</v>
      </c>
    </row>
    <row r="629" spans="1:27">
      <c r="A629">
        <v>2627</v>
      </c>
      <c r="B629" t="s">
        <v>19</v>
      </c>
      <c r="C629" t="s">
        <v>41</v>
      </c>
      <c r="D629" t="s">
        <v>54</v>
      </c>
      <c r="E629" s="3">
        <v>7</v>
      </c>
      <c r="F629" t="str">
        <f t="shared" si="81"/>
        <v>Number</v>
      </c>
      <c r="G629" t="str">
        <f t="shared" si="82"/>
        <v>7</v>
      </c>
      <c r="H629" t="str">
        <f t="shared" si="83"/>
        <v>Yes</v>
      </c>
      <c r="J629" t="str">
        <f>_xlfn.IFS(Units_Sold&lt;0,"Check Return/Refund",Units_Sold=" ",Invalid,Units_Sold=0,"Available",Units_Sold&gt;0,"Sold")</f>
        <v>Available</v>
      </c>
      <c r="M629" t="str">
        <f t="shared" si="84"/>
        <v>Invalid</v>
      </c>
      <c r="N629" t="str">
        <f>IF(PC_NikeSales[[#This Row],[Discount_Verification]]="Valid","Include","Exclude")</f>
        <v>Exclude</v>
      </c>
      <c r="O629">
        <v>0</v>
      </c>
      <c r="P629" t="str">
        <f t="shared" si="85"/>
        <v>Insufficient Data</v>
      </c>
      <c r="Q629" t="str">
        <f t="shared" si="86"/>
        <v>Missing Information</v>
      </c>
      <c r="R629" t="str">
        <f>IF(PC_NikeSales[[#This Row],[Rev_Verify]]="Valid Revenue","Include","Exclude")</f>
        <v>Exclude</v>
      </c>
      <c r="S629" s="1">
        <v>45291</v>
      </c>
      <c r="T629" s="5">
        <f t="shared" si="87"/>
        <v>45291</v>
      </c>
      <c r="U629" s="1" t="str">
        <f t="shared" si="88"/>
        <v>Yes</v>
      </c>
      <c r="V629" t="s">
        <v>17</v>
      </c>
      <c r="W629" t="s">
        <v>33</v>
      </c>
      <c r="X629" t="str">
        <f t="shared" si="89"/>
        <v>Delhi</v>
      </c>
      <c r="Y629">
        <v>282.13</v>
      </c>
      <c r="Z629" t="str">
        <f>IF(PC_NikeSales[[#This Row],[Profit]]&lt;0,"Loss Making Sales",IF(PC_NikeSales[[#This Row],[Profit]]=0,"No Recorded Profit",IF($Y627&gt;$P627,"Invalid Profit", "Valid Profit")))</f>
        <v>Invalid Profit</v>
      </c>
      <c r="AA629" t="str">
        <f>IF(PC_NikeSales[[#This Row],[Profit_Status]]="Valid Profit","Include","Exclude")</f>
        <v>Exclude</v>
      </c>
    </row>
    <row r="630" spans="1:27">
      <c r="A630">
        <v>2628</v>
      </c>
      <c r="B630" t="s">
        <v>13</v>
      </c>
      <c r="C630" t="s">
        <v>41</v>
      </c>
      <c r="D630" t="s">
        <v>47</v>
      </c>
      <c r="E630" s="3" t="s">
        <v>28</v>
      </c>
      <c r="F630" t="str">
        <f t="shared" si="81"/>
        <v>Alphabet</v>
      </c>
      <c r="G630" t="str">
        <f t="shared" si="82"/>
        <v>L</v>
      </c>
      <c r="H630" t="str">
        <f t="shared" si="83"/>
        <v>Yes</v>
      </c>
      <c r="I630">
        <v>4</v>
      </c>
      <c r="J630" t="str">
        <f>_xlfn.IFS(Units_Sold&lt;0,"Check Return/Refund",Units_Sold=" ",Invalid,Units_Sold=0,"Available",Units_Sold&gt;0,"Sold")</f>
        <v>Sold</v>
      </c>
      <c r="L630">
        <v>0.44</v>
      </c>
      <c r="M630" t="str">
        <f t="shared" si="84"/>
        <v>Valid</v>
      </c>
      <c r="N630" t="str">
        <f>IF(PC_NikeSales[[#This Row],[Discount_Verification]]="Valid","Include","Exclude")</f>
        <v>Include</v>
      </c>
      <c r="O630">
        <v>0</v>
      </c>
      <c r="P630" t="str">
        <f t="shared" si="85"/>
        <v>Insufficient Data</v>
      </c>
      <c r="Q630" t="str">
        <f t="shared" si="86"/>
        <v>Missing Information</v>
      </c>
      <c r="R630" t="str">
        <f>IF(PC_NikeSales[[#This Row],[Rev_Verify]]="Valid Revenue","Include","Exclude")</f>
        <v>Exclude</v>
      </c>
      <c r="S630" s="1">
        <v>45837</v>
      </c>
      <c r="T630" s="5">
        <f t="shared" si="87"/>
        <v>45837</v>
      </c>
      <c r="U630" s="1" t="str">
        <f t="shared" si="88"/>
        <v>Yes</v>
      </c>
      <c r="V630" t="s">
        <v>22</v>
      </c>
      <c r="W630" t="s">
        <v>29</v>
      </c>
      <c r="X630" t="str">
        <f t="shared" si="89"/>
        <v>Pune</v>
      </c>
      <c r="Y630">
        <v>-348.88</v>
      </c>
      <c r="Z630" t="str">
        <f>IF(PC_NikeSales[[#This Row],[Profit]]&lt;0,"Loss Making Sales",IF(PC_NikeSales[[#This Row],[Profit]]=0,"No Recorded Profit",IF(PC_NikeSales[[#This Row],[Profit]]&gt;PC_NikeSales[Rev_Recalc],"Invalid Profit", "Valid Profit")))</f>
        <v>Loss Making Sales</v>
      </c>
      <c r="AA630" t="str">
        <f>IF(PC_NikeSales[[#This Row],[Profit_Status]]="Valid Profit","Include","Exclude")</f>
        <v>Exclude</v>
      </c>
    </row>
    <row r="631" spans="1:27">
      <c r="A631">
        <v>2629</v>
      </c>
      <c r="B631" t="s">
        <v>13</v>
      </c>
      <c r="C631" t="s">
        <v>26</v>
      </c>
      <c r="D631" t="s">
        <v>39</v>
      </c>
      <c r="E631" s="3" t="s">
        <v>32</v>
      </c>
      <c r="F631" t="str">
        <f t="shared" si="81"/>
        <v>Alphabet</v>
      </c>
      <c r="G631" t="str">
        <f t="shared" si="82"/>
        <v>XL</v>
      </c>
      <c r="H631" t="str">
        <f t="shared" si="83"/>
        <v>Yes</v>
      </c>
      <c r="J631" t="str">
        <f>_xlfn.IFS(Units_Sold&lt;0,"Check Return/Refund",Units_Sold=" ",Invalid,Units_Sold=0,"Available",Units_Sold&gt;0,"Sold")</f>
        <v>Available</v>
      </c>
      <c r="M631" t="str">
        <f t="shared" si="84"/>
        <v>Invalid</v>
      </c>
      <c r="N631" t="str">
        <f>IF(PC_NikeSales[[#This Row],[Discount_Verification]]="Valid","Include","Exclude")</f>
        <v>Exclude</v>
      </c>
      <c r="O631">
        <v>0</v>
      </c>
      <c r="P631" t="str">
        <f t="shared" si="85"/>
        <v>Insufficient Data</v>
      </c>
      <c r="Q631" t="str">
        <f t="shared" si="86"/>
        <v>Missing Information</v>
      </c>
      <c r="R631" t="str">
        <f>IF(PC_NikeSales[[#This Row],[Rev_Verify]]="Valid Revenue","Include","Exclude")</f>
        <v>Exclude</v>
      </c>
      <c r="S631" s="1">
        <v>45588</v>
      </c>
      <c r="T631" s="5">
        <f t="shared" si="87"/>
        <v>45588</v>
      </c>
      <c r="U631" s="1" t="str">
        <f t="shared" si="88"/>
        <v>Yes</v>
      </c>
      <c r="V631" t="s">
        <v>22</v>
      </c>
      <c r="W631" t="s">
        <v>36</v>
      </c>
      <c r="X631" t="str">
        <f t="shared" si="89"/>
        <v>Bangalore</v>
      </c>
      <c r="Y631">
        <v>1198.75</v>
      </c>
      <c r="Z631" t="str">
        <f>IF(PC_NikeSales[[#This Row],[Profit]]&lt;0,"Loss Making Sales",IF(PC_NikeSales[[#This Row],[Profit]]=0,"No Recorded Profit",IF($Y629&gt;$P629,"Invalid Profit", "Valid Profit")))</f>
        <v>Valid Profit</v>
      </c>
      <c r="AA631" t="str">
        <f>IF(PC_NikeSales[[#This Row],[Profit_Status]]="Valid Profit","Include","Exclude")</f>
        <v>Include</v>
      </c>
    </row>
    <row r="632" spans="1:27">
      <c r="A632">
        <v>2630</v>
      </c>
      <c r="B632" t="s">
        <v>13</v>
      </c>
      <c r="C632" t="s">
        <v>30</v>
      </c>
      <c r="D632" t="s">
        <v>51</v>
      </c>
      <c r="F632" t="str">
        <f t="shared" si="81"/>
        <v>Missing</v>
      </c>
      <c r="G632" t="str">
        <f t="shared" si="82"/>
        <v>Unknown</v>
      </c>
      <c r="H632" t="str">
        <f t="shared" si="83"/>
        <v>No</v>
      </c>
      <c r="I632">
        <v>2</v>
      </c>
      <c r="J632" t="str">
        <f>_xlfn.IFS(Units_Sold&lt;0,"Check Return/Refund",Units_Sold=" ",Invalid,Units_Sold=0,"Available",Units_Sold&gt;0,"Sold")</f>
        <v>Sold</v>
      </c>
      <c r="K632">
        <v>5846.21</v>
      </c>
      <c r="L632">
        <v>1.02</v>
      </c>
      <c r="M632" t="str">
        <f t="shared" si="84"/>
        <v>Invalid</v>
      </c>
      <c r="N632" t="str">
        <f>IF(PC_NikeSales[[#This Row],[Discount_Verification]]="Valid","Include","Exclude")</f>
        <v>Exclude</v>
      </c>
      <c r="O632">
        <v>-233.85</v>
      </c>
      <c r="P632" t="str">
        <f t="shared" si="85"/>
        <v>Insufficient Data</v>
      </c>
      <c r="Q632" t="str">
        <f t="shared" si="86"/>
        <v>Missing Information</v>
      </c>
      <c r="R632" t="str">
        <f>IF(PC_NikeSales[[#This Row],[Rev_Verify]]="Valid Revenue","Include","Exclude")</f>
        <v>Exclude</v>
      </c>
      <c r="S632" s="1"/>
      <c r="T632" s="5" t="str">
        <f t="shared" si="87"/>
        <v>Missing Date</v>
      </c>
      <c r="U632" s="1" t="str">
        <f t="shared" si="88"/>
        <v>No</v>
      </c>
      <c r="V632" t="s">
        <v>17</v>
      </c>
      <c r="W632" t="s">
        <v>33</v>
      </c>
      <c r="X632" t="str">
        <f t="shared" si="89"/>
        <v>Delhi</v>
      </c>
      <c r="Y632">
        <v>3880.6</v>
      </c>
      <c r="Z632" t="str">
        <f>IF(PC_NikeSales[[#This Row],[Profit]]&lt;0,"Loss Making Sales",IF(PC_NikeSales[[#This Row],[Profit]]=0,"No Recorded Profit",IF($Y630&gt;$P630,"Invalid Profit", "Valid Profit")))</f>
        <v>Valid Profit</v>
      </c>
      <c r="AA632" t="str">
        <f>IF(PC_NikeSales[[#This Row],[Profit_Status]]="Valid Profit","Include","Exclude")</f>
        <v>Include</v>
      </c>
    </row>
    <row r="633" spans="1:27">
      <c r="A633">
        <v>2631</v>
      </c>
      <c r="B633" t="s">
        <v>19</v>
      </c>
      <c r="C633" t="s">
        <v>41</v>
      </c>
      <c r="D633" t="s">
        <v>48</v>
      </c>
      <c r="F633" t="str">
        <f t="shared" si="81"/>
        <v>Missing</v>
      </c>
      <c r="G633" t="str">
        <f t="shared" si="82"/>
        <v>Unknown</v>
      </c>
      <c r="H633" t="str">
        <f t="shared" si="83"/>
        <v>No</v>
      </c>
      <c r="J633" t="str">
        <f>_xlfn.IFS(Units_Sold&lt;0,"Check Return/Refund",Units_Sold=" ",Invalid,Units_Sold=0,"Available",Units_Sold&gt;0,"Sold")</f>
        <v>Available</v>
      </c>
      <c r="M633" t="str">
        <f t="shared" si="84"/>
        <v>Invalid</v>
      </c>
      <c r="N633" t="str">
        <f>IF(PC_NikeSales[[#This Row],[Discount_Verification]]="Valid","Include","Exclude")</f>
        <v>Exclude</v>
      </c>
      <c r="O633">
        <v>0</v>
      </c>
      <c r="P633" t="str">
        <f t="shared" si="85"/>
        <v>Insufficient Data</v>
      </c>
      <c r="Q633" t="str">
        <f t="shared" si="86"/>
        <v>Missing Information</v>
      </c>
      <c r="R633" t="str">
        <f>IF(PC_NikeSales[[#This Row],[Rev_Verify]]="Valid Revenue","Include","Exclude")</f>
        <v>Exclude</v>
      </c>
      <c r="S633" s="1">
        <v>45732</v>
      </c>
      <c r="T633" s="5">
        <f t="shared" si="87"/>
        <v>45732</v>
      </c>
      <c r="U633" s="1" t="str">
        <f t="shared" si="88"/>
        <v>Yes</v>
      </c>
      <c r="V633" t="s">
        <v>17</v>
      </c>
      <c r="W633" t="s">
        <v>43</v>
      </c>
      <c r="X633" t="str">
        <f t="shared" si="89"/>
        <v>Kolkata</v>
      </c>
      <c r="Y633">
        <v>2848.46</v>
      </c>
      <c r="Z633" t="str">
        <f>IF(PC_NikeSales[[#This Row],[Profit]]&lt;0,"Loss Making Sales",IF(PC_NikeSales[[#This Row],[Profit]]=0,"No Recorded Profit",IF($Y631&gt;$P631,"Invalid Profit", "Valid Profit")))</f>
        <v>Valid Profit</v>
      </c>
      <c r="AA633" t="str">
        <f>IF(PC_NikeSales[[#This Row],[Profit_Status]]="Valid Profit","Include","Exclude")</f>
        <v>Include</v>
      </c>
    </row>
    <row r="634" spans="1:27">
      <c r="A634">
        <v>2632</v>
      </c>
      <c r="B634" t="s">
        <v>35</v>
      </c>
      <c r="C634" t="s">
        <v>30</v>
      </c>
      <c r="D634" t="s">
        <v>51</v>
      </c>
      <c r="E634" s="3" t="s">
        <v>28</v>
      </c>
      <c r="F634" t="str">
        <f t="shared" si="81"/>
        <v>Alphabet</v>
      </c>
      <c r="G634" t="str">
        <f t="shared" si="82"/>
        <v>L</v>
      </c>
      <c r="H634" t="str">
        <f t="shared" si="83"/>
        <v>Yes</v>
      </c>
      <c r="I634">
        <v>-1</v>
      </c>
      <c r="J634" t="str">
        <f>_xlfn.IFS(Units_Sold&lt;0,"Check Return/Refund",Units_Sold=" ",Invalid,Units_Sold=0,"Available",Units_Sold&gt;0,"Sold")</f>
        <v>Check Return/Refund</v>
      </c>
      <c r="K634">
        <v>7504.2</v>
      </c>
      <c r="L634">
        <v>0.99</v>
      </c>
      <c r="M634" t="str">
        <f t="shared" si="84"/>
        <v>Valid</v>
      </c>
      <c r="N634" t="str">
        <f>IF(PC_NikeSales[[#This Row],[Discount_Verification]]="Valid","Include","Exclude")</f>
        <v>Include</v>
      </c>
      <c r="O634">
        <v>-75.040000000000006</v>
      </c>
      <c r="P634">
        <f t="shared" si="85"/>
        <v>-75.042000000000058</v>
      </c>
      <c r="Q634" t="str">
        <f t="shared" si="86"/>
        <v>Negative Revenue</v>
      </c>
      <c r="R634" t="str">
        <f>IF(PC_NikeSales[[#This Row],[Rev_Verify]]="Valid Revenue","Include","Exclude")</f>
        <v>Exclude</v>
      </c>
      <c r="S634" s="1">
        <v>45361</v>
      </c>
      <c r="T634" s="5">
        <f t="shared" si="87"/>
        <v>45361</v>
      </c>
      <c r="U634" s="1" t="str">
        <f t="shared" si="88"/>
        <v>Yes</v>
      </c>
      <c r="V634" t="s">
        <v>17</v>
      </c>
      <c r="W634" t="s">
        <v>29</v>
      </c>
      <c r="X634" t="str">
        <f t="shared" si="89"/>
        <v>Pune</v>
      </c>
      <c r="Y634">
        <v>2413.42</v>
      </c>
      <c r="Z634" t="str">
        <f>IF(PC_NikeSales[[#This Row],[Profit]]&lt;0,"Loss Making Sales",IF(PC_NikeSales[[#This Row],[Profit]]=0,"No Recorded Profit",IF(PC_NikeSales[[#This Row],[Profit]]&gt;PC_NikeSales[Rev_Recalc],"Invalid Profit", "Valid Profit")))</f>
        <v>Invalid Profit</v>
      </c>
      <c r="AA634" t="str">
        <f>IF(PC_NikeSales[[#This Row],[Profit_Status]]="Valid Profit","Include","Exclude")</f>
        <v>Exclude</v>
      </c>
    </row>
    <row r="635" spans="1:27">
      <c r="A635">
        <v>2633</v>
      </c>
      <c r="B635" t="s">
        <v>13</v>
      </c>
      <c r="C635" t="s">
        <v>41</v>
      </c>
      <c r="D635" t="s">
        <v>42</v>
      </c>
      <c r="E635" s="3">
        <v>10</v>
      </c>
      <c r="F635" t="str">
        <f t="shared" si="81"/>
        <v>Number</v>
      </c>
      <c r="G635" t="str">
        <f t="shared" si="82"/>
        <v>10</v>
      </c>
      <c r="H635" t="str">
        <f t="shared" si="83"/>
        <v>Yes</v>
      </c>
      <c r="I635">
        <v>0</v>
      </c>
      <c r="J635" t="str">
        <f>_xlfn.IFS(Units_Sold&lt;0,"Check Return/Refund",Units_Sold=" ",Invalid,Units_Sold=0,"Available",Units_Sold&gt;0,"Sold")</f>
        <v>Available</v>
      </c>
      <c r="L635">
        <v>0.71</v>
      </c>
      <c r="M635" t="str">
        <f t="shared" si="84"/>
        <v>Valid</v>
      </c>
      <c r="N635" t="str">
        <f>IF(PC_NikeSales[[#This Row],[Discount_Verification]]="Valid","Include","Exclude")</f>
        <v>Include</v>
      </c>
      <c r="O635">
        <v>0</v>
      </c>
      <c r="P635" t="str">
        <f t="shared" si="85"/>
        <v>Insufficient Data</v>
      </c>
      <c r="Q635" t="str">
        <f t="shared" si="86"/>
        <v>Missing Information</v>
      </c>
      <c r="R635" t="str">
        <f>IF(PC_NikeSales[[#This Row],[Rev_Verify]]="Valid Revenue","Include","Exclude")</f>
        <v>Exclude</v>
      </c>
      <c r="S635" s="1">
        <v>45821</v>
      </c>
      <c r="T635" s="5">
        <f t="shared" si="87"/>
        <v>45821</v>
      </c>
      <c r="U635" s="1" t="str">
        <f t="shared" si="88"/>
        <v>Yes</v>
      </c>
      <c r="V635" t="s">
        <v>17</v>
      </c>
      <c r="W635" t="s">
        <v>18</v>
      </c>
      <c r="X635" t="str">
        <f t="shared" si="89"/>
        <v>Bengaluru</v>
      </c>
      <c r="Y635">
        <v>3634.35</v>
      </c>
      <c r="Z635" t="str">
        <f>IF(PC_NikeSales[[#This Row],[Profit]]&lt;0,"Loss Making Sales",IF(PC_NikeSales[[#This Row],[Profit]]=0,"No Recorded Profit",IF($Y633&gt;$P633,"Invalid Profit", "Valid Profit")))</f>
        <v>Valid Profit</v>
      </c>
      <c r="AA635" t="str">
        <f>IF(PC_NikeSales[[#This Row],[Profit_Status]]="Valid Profit","Include","Exclude")</f>
        <v>Include</v>
      </c>
    </row>
    <row r="636" spans="1:27">
      <c r="A636">
        <v>2634</v>
      </c>
      <c r="B636" t="s">
        <v>35</v>
      </c>
      <c r="C636" t="s">
        <v>26</v>
      </c>
      <c r="D636" t="s">
        <v>39</v>
      </c>
      <c r="F636" t="str">
        <f t="shared" si="81"/>
        <v>Missing</v>
      </c>
      <c r="G636" t="str">
        <f t="shared" si="82"/>
        <v>Unknown</v>
      </c>
      <c r="H636" t="str">
        <f t="shared" si="83"/>
        <v>No</v>
      </c>
      <c r="J636" t="str">
        <f>_xlfn.IFS(Units_Sold&lt;0,"Check Return/Refund",Units_Sold=" ",Invalid,Units_Sold=0,"Available",Units_Sold&gt;0,"Sold")</f>
        <v>Available</v>
      </c>
      <c r="K636">
        <v>5815.75</v>
      </c>
      <c r="M636" t="str">
        <f t="shared" si="84"/>
        <v>Invalid</v>
      </c>
      <c r="N636" t="str">
        <f>IF(PC_NikeSales[[#This Row],[Discount_Verification]]="Valid","Include","Exclude")</f>
        <v>Exclude</v>
      </c>
      <c r="O636">
        <v>0</v>
      </c>
      <c r="P636" t="str">
        <f t="shared" si="85"/>
        <v>Insufficient Data</v>
      </c>
      <c r="Q636" t="str">
        <f t="shared" si="86"/>
        <v>Missing Information</v>
      </c>
      <c r="R636" t="str">
        <f>IF(PC_NikeSales[[#This Row],[Rev_Verify]]="Valid Revenue","Include","Exclude")</f>
        <v>Exclude</v>
      </c>
      <c r="S636" s="1">
        <v>45526</v>
      </c>
      <c r="T636" s="5">
        <f t="shared" si="87"/>
        <v>45526</v>
      </c>
      <c r="U636" s="1" t="str">
        <f t="shared" si="88"/>
        <v>Yes</v>
      </c>
      <c r="V636" t="s">
        <v>22</v>
      </c>
      <c r="W636" t="s">
        <v>18</v>
      </c>
      <c r="X636" t="str">
        <f t="shared" si="89"/>
        <v>Bengaluru</v>
      </c>
      <c r="Y636">
        <v>3190.46</v>
      </c>
      <c r="Z636" t="str">
        <f>IF(PC_NikeSales[[#This Row],[Profit]]&lt;0,"Loss Making Sales",IF(PC_NikeSales[[#This Row],[Profit]]=0,"No Recorded Profit",IF($Y634&gt;$P634,"Invalid Profit", "Valid Profit")))</f>
        <v>Invalid Profit</v>
      </c>
      <c r="AA636" t="str">
        <f>IF(PC_NikeSales[[#This Row],[Profit_Status]]="Valid Profit","Include","Exclude")</f>
        <v>Exclude</v>
      </c>
    </row>
    <row r="637" spans="1:27">
      <c r="A637">
        <v>2635</v>
      </c>
      <c r="B637" t="s">
        <v>19</v>
      </c>
      <c r="C637" t="s">
        <v>30</v>
      </c>
      <c r="D637" t="s">
        <v>31</v>
      </c>
      <c r="E637" s="3" t="s">
        <v>16</v>
      </c>
      <c r="F637" t="str">
        <f t="shared" si="81"/>
        <v>Alphabet</v>
      </c>
      <c r="G637" t="str">
        <f t="shared" si="82"/>
        <v>M</v>
      </c>
      <c r="H637" t="str">
        <f t="shared" si="83"/>
        <v>Yes</v>
      </c>
      <c r="J637" t="str">
        <f>_xlfn.IFS(Units_Sold&lt;0,"Check Return/Refund",Units_Sold=" ",Invalid,Units_Sold=0,"Available",Units_Sold&gt;0,"Sold")</f>
        <v>Available</v>
      </c>
      <c r="K637">
        <v>3934.22</v>
      </c>
      <c r="M637" t="str">
        <f t="shared" si="84"/>
        <v>Invalid</v>
      </c>
      <c r="N637" t="str">
        <f>IF(PC_NikeSales[[#This Row],[Discount_Verification]]="Valid","Include","Exclude")</f>
        <v>Exclude</v>
      </c>
      <c r="O637">
        <v>0</v>
      </c>
      <c r="P637" t="str">
        <f t="shared" si="85"/>
        <v>Insufficient Data</v>
      </c>
      <c r="Q637" t="str">
        <f t="shared" si="86"/>
        <v>Missing Information</v>
      </c>
      <c r="R637" t="str">
        <f>IF(PC_NikeSales[[#This Row],[Rev_Verify]]="Valid Revenue","Include","Exclude")</f>
        <v>Exclude</v>
      </c>
      <c r="S637" s="1">
        <v>45350</v>
      </c>
      <c r="T637" s="5">
        <f t="shared" si="87"/>
        <v>45350</v>
      </c>
      <c r="U637" s="1" t="str">
        <f t="shared" si="88"/>
        <v>Yes</v>
      </c>
      <c r="V637" t="s">
        <v>17</v>
      </c>
      <c r="W637" t="s">
        <v>43</v>
      </c>
      <c r="X637" t="str">
        <f t="shared" si="89"/>
        <v>Kolkata</v>
      </c>
      <c r="Y637">
        <v>430.63</v>
      </c>
      <c r="Z637" t="str">
        <f>IF(PC_NikeSales[[#This Row],[Profit]]&lt;0,"Loss Making Sales",IF(PC_NikeSales[[#This Row],[Profit]]=0,"No Recorded Profit",IF($Y635&gt;$P635,"Invalid Profit", "Valid Profit")))</f>
        <v>Valid Profit</v>
      </c>
      <c r="AA637" t="str">
        <f>IF(PC_NikeSales[[#This Row],[Profit_Status]]="Valid Profit","Include","Exclude")</f>
        <v>Include</v>
      </c>
    </row>
    <row r="638" spans="1:27">
      <c r="A638">
        <v>2636</v>
      </c>
      <c r="B638" t="s">
        <v>35</v>
      </c>
      <c r="C638" t="s">
        <v>41</v>
      </c>
      <c r="D638" t="s">
        <v>54</v>
      </c>
      <c r="E638" s="3">
        <v>11</v>
      </c>
      <c r="F638" t="str">
        <f t="shared" si="81"/>
        <v>Number</v>
      </c>
      <c r="G638" t="str">
        <f t="shared" si="82"/>
        <v>11</v>
      </c>
      <c r="H638" t="str">
        <f t="shared" si="83"/>
        <v>Yes</v>
      </c>
      <c r="J638" t="str">
        <f>_xlfn.IFS(Units_Sold&lt;0,"Check Return/Refund",Units_Sold=" ",Invalid,Units_Sold=0,"Available",Units_Sold&gt;0,"Sold")</f>
        <v>Available</v>
      </c>
      <c r="M638" t="str">
        <f t="shared" si="84"/>
        <v>Invalid</v>
      </c>
      <c r="N638" t="str">
        <f>IF(PC_NikeSales[[#This Row],[Discount_Verification]]="Valid","Include","Exclude")</f>
        <v>Exclude</v>
      </c>
      <c r="O638">
        <v>0</v>
      </c>
      <c r="P638" t="str">
        <f t="shared" si="85"/>
        <v>Insufficient Data</v>
      </c>
      <c r="Q638" t="str">
        <f t="shared" si="86"/>
        <v>Missing Information</v>
      </c>
      <c r="R638" t="str">
        <f>IF(PC_NikeSales[[#This Row],[Rev_Verify]]="Valid Revenue","Include","Exclude")</f>
        <v>Exclude</v>
      </c>
      <c r="S638" s="1"/>
      <c r="T638" s="5" t="str">
        <f t="shared" si="87"/>
        <v>Missing Date</v>
      </c>
      <c r="U638" s="1" t="str">
        <f t="shared" si="88"/>
        <v>No</v>
      </c>
      <c r="V638" t="s">
        <v>17</v>
      </c>
      <c r="W638" t="s">
        <v>18</v>
      </c>
      <c r="X638" t="str">
        <f t="shared" si="89"/>
        <v>Bengaluru</v>
      </c>
      <c r="Y638">
        <v>3269.14</v>
      </c>
      <c r="Z638" t="str">
        <f>IF(PC_NikeSales[[#This Row],[Profit]]&lt;0,"Loss Making Sales",IF(PC_NikeSales[[#This Row],[Profit]]=0,"No Recorded Profit",IF($Y636&gt;$P636,"Invalid Profit", "Valid Profit")))</f>
        <v>Valid Profit</v>
      </c>
      <c r="AA638" t="str">
        <f>IF(PC_NikeSales[[#This Row],[Profit_Status]]="Valid Profit","Include","Exclude")</f>
        <v>Include</v>
      </c>
    </row>
    <row r="639" spans="1:27">
      <c r="A639">
        <v>2637</v>
      </c>
      <c r="B639" t="s">
        <v>13</v>
      </c>
      <c r="C639" t="s">
        <v>14</v>
      </c>
      <c r="D639" t="s">
        <v>15</v>
      </c>
      <c r="E639" s="3" t="s">
        <v>28</v>
      </c>
      <c r="F639" t="str">
        <f t="shared" si="81"/>
        <v>Alphabet</v>
      </c>
      <c r="G639" t="str">
        <f t="shared" si="82"/>
        <v>L</v>
      </c>
      <c r="H639" t="str">
        <f t="shared" si="83"/>
        <v>Yes</v>
      </c>
      <c r="J639" t="str">
        <f>_xlfn.IFS(Units_Sold&lt;0,"Check Return/Refund",Units_Sold=" ",Invalid,Units_Sold=0,"Available",Units_Sold&gt;0,"Sold")</f>
        <v>Available</v>
      </c>
      <c r="M639" t="str">
        <f t="shared" si="84"/>
        <v>Invalid</v>
      </c>
      <c r="N639" t="str">
        <f>IF(PC_NikeSales[[#This Row],[Discount_Verification]]="Valid","Include","Exclude")</f>
        <v>Exclude</v>
      </c>
      <c r="O639">
        <v>0</v>
      </c>
      <c r="P639" t="str">
        <f t="shared" si="85"/>
        <v>Insufficient Data</v>
      </c>
      <c r="Q639" t="str">
        <f t="shared" si="86"/>
        <v>Missing Information</v>
      </c>
      <c r="R639" t="str">
        <f>IF(PC_NikeSales[[#This Row],[Rev_Verify]]="Valid Revenue","Include","Exclude")</f>
        <v>Exclude</v>
      </c>
      <c r="S639" s="1">
        <v>45767</v>
      </c>
      <c r="T639" s="5">
        <f t="shared" si="87"/>
        <v>45767</v>
      </c>
      <c r="U639" s="1" t="str">
        <f t="shared" si="88"/>
        <v>Yes</v>
      </c>
      <c r="V639" t="s">
        <v>22</v>
      </c>
      <c r="W639" t="s">
        <v>37</v>
      </c>
      <c r="X639" t="str">
        <f t="shared" si="89"/>
        <v>Hyderabad</v>
      </c>
      <c r="Y639">
        <v>3847.48</v>
      </c>
      <c r="Z639" t="str">
        <f>IF(PC_NikeSales[[#This Row],[Profit]]&lt;0,"Loss Making Sales",IF(PC_NikeSales[[#This Row],[Profit]]=0,"No Recorded Profit",IF($Y637&gt;$P637,"Invalid Profit", "Valid Profit")))</f>
        <v>Valid Profit</v>
      </c>
      <c r="AA639" t="str">
        <f>IF(PC_NikeSales[[#This Row],[Profit_Status]]="Valid Profit","Include","Exclude")</f>
        <v>Include</v>
      </c>
    </row>
    <row r="640" spans="1:27">
      <c r="A640">
        <v>2638</v>
      </c>
      <c r="B640" t="s">
        <v>35</v>
      </c>
      <c r="C640" t="s">
        <v>20</v>
      </c>
      <c r="D640" t="s">
        <v>24</v>
      </c>
      <c r="E640" s="3">
        <v>8</v>
      </c>
      <c r="F640" t="str">
        <f t="shared" si="81"/>
        <v>Number</v>
      </c>
      <c r="G640" t="str">
        <f t="shared" si="82"/>
        <v>8</v>
      </c>
      <c r="H640" t="str">
        <f t="shared" si="83"/>
        <v>Yes</v>
      </c>
      <c r="I640">
        <v>1</v>
      </c>
      <c r="J640" t="str">
        <f>_xlfn.IFS(Units_Sold&lt;0,"Check Return/Refund",Units_Sold=" ",Invalid,Units_Sold=0,"Available",Units_Sold&gt;0,"Sold")</f>
        <v>Sold</v>
      </c>
      <c r="K640">
        <v>5028.99</v>
      </c>
      <c r="M640" t="str">
        <f t="shared" si="84"/>
        <v>Invalid</v>
      </c>
      <c r="N640" t="str">
        <f>IF(PC_NikeSales[[#This Row],[Discount_Verification]]="Valid","Include","Exclude")</f>
        <v>Exclude</v>
      </c>
      <c r="O640">
        <v>0</v>
      </c>
      <c r="P640">
        <f t="shared" si="85"/>
        <v>5028.99</v>
      </c>
      <c r="Q640" t="str">
        <f t="shared" si="86"/>
        <v>Valid Revenue</v>
      </c>
      <c r="R640" t="str">
        <f>IF(PC_NikeSales[[#This Row],[Rev_Verify]]="Valid Revenue","Include","Exclude")</f>
        <v>Include</v>
      </c>
      <c r="S640" s="1">
        <v>45313</v>
      </c>
      <c r="T640" s="5">
        <f t="shared" si="87"/>
        <v>45313</v>
      </c>
      <c r="U640" s="1" t="str">
        <f t="shared" si="88"/>
        <v>Yes</v>
      </c>
      <c r="V640" t="s">
        <v>17</v>
      </c>
      <c r="W640" t="s">
        <v>29</v>
      </c>
      <c r="X640" t="str">
        <f t="shared" si="89"/>
        <v>Pune</v>
      </c>
      <c r="Y640">
        <v>654.11</v>
      </c>
      <c r="Z640" t="str">
        <f>IF(PC_NikeSales[[#This Row],[Profit]]&lt;0,"Loss Making Sales",IF(PC_NikeSales[[#This Row],[Profit]]=0,"No Recorded Profit",IF($Y638&gt;$P638,"Invalid Profit", "Valid Profit")))</f>
        <v>Valid Profit</v>
      </c>
      <c r="AA640" t="str">
        <f>IF(PC_NikeSales[[#This Row],[Profit_Status]]="Valid Profit","Include","Exclude")</f>
        <v>Include</v>
      </c>
    </row>
    <row r="641" spans="1:27">
      <c r="A641">
        <v>2639</v>
      </c>
      <c r="B641" t="s">
        <v>35</v>
      </c>
      <c r="C641" t="s">
        <v>26</v>
      </c>
      <c r="D641" t="s">
        <v>27</v>
      </c>
      <c r="E641" s="3" t="s">
        <v>32</v>
      </c>
      <c r="F641" t="str">
        <f t="shared" si="81"/>
        <v>Alphabet</v>
      </c>
      <c r="G641" t="str">
        <f t="shared" si="82"/>
        <v>XL</v>
      </c>
      <c r="H641" t="str">
        <f t="shared" si="83"/>
        <v>Yes</v>
      </c>
      <c r="J641" t="str">
        <f>_xlfn.IFS(Units_Sold&lt;0,"Check Return/Refund",Units_Sold=" ",Invalid,Units_Sold=0,"Available",Units_Sold&gt;0,"Sold")</f>
        <v>Available</v>
      </c>
      <c r="K641">
        <v>2597.9299999999998</v>
      </c>
      <c r="M641" t="str">
        <f t="shared" si="84"/>
        <v>Invalid</v>
      </c>
      <c r="N641" t="str">
        <f>IF(PC_NikeSales[[#This Row],[Discount_Verification]]="Valid","Include","Exclude")</f>
        <v>Exclude</v>
      </c>
      <c r="O641">
        <v>0</v>
      </c>
      <c r="P641" t="str">
        <f t="shared" si="85"/>
        <v>Insufficient Data</v>
      </c>
      <c r="Q641" t="str">
        <f t="shared" si="86"/>
        <v>Missing Information</v>
      </c>
      <c r="R641" t="str">
        <f>IF(PC_NikeSales[[#This Row],[Rev_Verify]]="Valid Revenue","Include","Exclude")</f>
        <v>Exclude</v>
      </c>
      <c r="S641" s="1">
        <v>45833</v>
      </c>
      <c r="T641" s="5">
        <f t="shared" si="87"/>
        <v>45833</v>
      </c>
      <c r="U641" s="1" t="str">
        <f t="shared" si="88"/>
        <v>Yes</v>
      </c>
      <c r="V641" t="s">
        <v>22</v>
      </c>
      <c r="W641" t="s">
        <v>29</v>
      </c>
      <c r="X641" t="str">
        <f t="shared" si="89"/>
        <v>Pune</v>
      </c>
      <c r="Y641">
        <v>374.95</v>
      </c>
      <c r="Z641" t="str">
        <f>IF(PC_NikeSales[[#This Row],[Profit]]&lt;0,"Loss Making Sales",IF(PC_NikeSales[[#This Row],[Profit]]=0,"No Recorded Profit",IF($Y639&gt;$P639,"Invalid Profit", "Valid Profit")))</f>
        <v>Valid Profit</v>
      </c>
      <c r="AA641" t="str">
        <f>IF(PC_NikeSales[[#This Row],[Profit_Status]]="Valid Profit","Include","Exclude")</f>
        <v>Include</v>
      </c>
    </row>
    <row r="642" spans="1:27">
      <c r="A642">
        <v>2640</v>
      </c>
      <c r="B642" t="s">
        <v>13</v>
      </c>
      <c r="C642" t="s">
        <v>14</v>
      </c>
      <c r="D642" t="s">
        <v>49</v>
      </c>
      <c r="E642" s="3">
        <v>9</v>
      </c>
      <c r="F642" t="str">
        <f t="shared" ref="F642:F705" si="90">_xlfn.IFS(ISBLANK(Size),"Missing",ISNUMBER(Size),"Number",ISTEXT(Size),"Alphabet")</f>
        <v>Number</v>
      </c>
      <c r="G642" t="str">
        <f t="shared" ref="G642:G705" si="91">IF(Size_Type ="Missing","Unknown",TRIM(Size))</f>
        <v>9</v>
      </c>
      <c r="H642" t="str">
        <f t="shared" ref="H642:H705" si="92">IF(Size_Verification="Unknown","No","Yes")</f>
        <v>Yes</v>
      </c>
      <c r="I642">
        <v>2</v>
      </c>
      <c r="J642" t="str">
        <f>_xlfn.IFS(Units_Sold&lt;0,"Check Return/Refund",Units_Sold=" ",Invalid,Units_Sold=0,"Available",Units_Sold&gt;0,"Sold")</f>
        <v>Sold</v>
      </c>
      <c r="K642">
        <v>7900.02</v>
      </c>
      <c r="M642" t="str">
        <f t="shared" ref="M642:M705" si="93">IF(OR(Discount_Applied="",Discount_Applied&gt;1,Discount_Applied&lt;0),"Invalid","Valid")</f>
        <v>Invalid</v>
      </c>
      <c r="N642" t="str">
        <f>IF(PC_NikeSales[[#This Row],[Discount_Verification]]="Valid","Include","Exclude")</f>
        <v>Exclude</v>
      </c>
      <c r="O642">
        <v>0</v>
      </c>
      <c r="P642">
        <f t="shared" ref="P642:P705" si="94">IF(AND(Units_Sold&lt;&gt;"",MRP&lt;&gt;"",Discount_Applied&lt;1),Units_Sold*MRP*(1-Discount_Applied),"Insufficient Data")</f>
        <v>15800.04</v>
      </c>
      <c r="Q642" t="str">
        <f t="shared" ref="Q642:Q705" si="95">_xlfn.IFS(Rev_Recalc="Insufficient Data","Missing Information",Rev_Recalc&lt;0,"Negative Revenue",Rev_Recalc=0,"No Recorded Revenue",Rev_Recalc&gt;0,"Valid Revenue")</f>
        <v>Valid Revenue</v>
      </c>
      <c r="R642" t="str">
        <f>IF(PC_NikeSales[[#This Row],[Rev_Verify]]="Valid Revenue","Include","Exclude")</f>
        <v>Include</v>
      </c>
      <c r="S642" s="1">
        <v>45506</v>
      </c>
      <c r="T642" s="5">
        <f t="shared" ref="T642:T705" si="96">IF(ISBLANK(Order_Date),"Missing Date",Order_Date)</f>
        <v>45506</v>
      </c>
      <c r="U642" s="1" t="str">
        <f t="shared" ref="U642:U705" si="97">IF(ISBLANK(Order_Date),"No","Yes")</f>
        <v>Yes</v>
      </c>
      <c r="V642" t="s">
        <v>17</v>
      </c>
      <c r="W642" t="s">
        <v>36</v>
      </c>
      <c r="X642" t="str">
        <f t="shared" ref="X642:X705" si="98">PROPER(Region)</f>
        <v>Bangalore</v>
      </c>
      <c r="Y642">
        <v>861.92</v>
      </c>
      <c r="Z642" t="str">
        <f>IF(PC_NikeSales[[#This Row],[Profit]]&lt;0,"Loss Making Sales",IF(PC_NikeSales[[#This Row],[Profit]]=0,"No Recorded Profit",IF($Y640&gt;$P640,"Invalid Profit", "Valid Profit")))</f>
        <v>Valid Profit</v>
      </c>
      <c r="AA642" t="str">
        <f>IF(PC_NikeSales[[#This Row],[Profit_Status]]="Valid Profit","Include","Exclude")</f>
        <v>Include</v>
      </c>
    </row>
    <row r="643" spans="1:27">
      <c r="A643">
        <v>2641</v>
      </c>
      <c r="B643" t="s">
        <v>35</v>
      </c>
      <c r="C643" t="s">
        <v>30</v>
      </c>
      <c r="D643" t="s">
        <v>31</v>
      </c>
      <c r="F643" t="str">
        <f t="shared" si="90"/>
        <v>Missing</v>
      </c>
      <c r="G643" t="str">
        <f t="shared" si="91"/>
        <v>Unknown</v>
      </c>
      <c r="H643" t="str">
        <f t="shared" si="92"/>
        <v>No</v>
      </c>
      <c r="J643" t="str">
        <f>_xlfn.IFS(Units_Sold&lt;0,"Check Return/Refund",Units_Sold=" ",Invalid,Units_Sold=0,"Available",Units_Sold&gt;0,"Sold")</f>
        <v>Available</v>
      </c>
      <c r="K643">
        <v>2890.77</v>
      </c>
      <c r="M643" t="str">
        <f t="shared" si="93"/>
        <v>Invalid</v>
      </c>
      <c r="N643" t="str">
        <f>IF(PC_NikeSales[[#This Row],[Discount_Verification]]="Valid","Include","Exclude")</f>
        <v>Exclude</v>
      </c>
      <c r="O643">
        <v>0</v>
      </c>
      <c r="P643" t="str">
        <f t="shared" si="94"/>
        <v>Insufficient Data</v>
      </c>
      <c r="Q643" t="str">
        <f t="shared" si="95"/>
        <v>Missing Information</v>
      </c>
      <c r="R643" t="str">
        <f>IF(PC_NikeSales[[#This Row],[Rev_Verify]]="Valid Revenue","Include","Exclude")</f>
        <v>Exclude</v>
      </c>
      <c r="S643" s="1">
        <v>45623</v>
      </c>
      <c r="T643" s="5">
        <f t="shared" si="96"/>
        <v>45623</v>
      </c>
      <c r="U643" s="1" t="str">
        <f t="shared" si="97"/>
        <v>Yes</v>
      </c>
      <c r="V643" t="s">
        <v>17</v>
      </c>
      <c r="W643" t="s">
        <v>18</v>
      </c>
      <c r="X643" t="str">
        <f t="shared" si="98"/>
        <v>Bengaluru</v>
      </c>
      <c r="Y643">
        <v>1709.06</v>
      </c>
      <c r="Z643" t="str">
        <f>IF(PC_NikeSales[[#This Row],[Profit]]&lt;0,"Loss Making Sales",IF(PC_NikeSales[[#This Row],[Profit]]=0,"No Recorded Profit",IF($Y641&gt;$P641,"Invalid Profit", "Valid Profit")))</f>
        <v>Valid Profit</v>
      </c>
      <c r="AA643" t="str">
        <f>IF(PC_NikeSales[[#This Row],[Profit_Status]]="Valid Profit","Include","Exclude")</f>
        <v>Include</v>
      </c>
    </row>
    <row r="644" spans="1:27">
      <c r="A644">
        <v>2642</v>
      </c>
      <c r="B644" t="s">
        <v>19</v>
      </c>
      <c r="C644" t="s">
        <v>26</v>
      </c>
      <c r="D644" t="s">
        <v>53</v>
      </c>
      <c r="E644" s="3" t="s">
        <v>32</v>
      </c>
      <c r="F644" t="str">
        <f t="shared" si="90"/>
        <v>Alphabet</v>
      </c>
      <c r="G644" t="str">
        <f t="shared" si="91"/>
        <v>XL</v>
      </c>
      <c r="H644" t="str">
        <f t="shared" si="92"/>
        <v>Yes</v>
      </c>
      <c r="J644" t="str">
        <f>_xlfn.IFS(Units_Sold&lt;0,"Check Return/Refund",Units_Sold=" ",Invalid,Units_Sold=0,"Available",Units_Sold&gt;0,"Sold")</f>
        <v>Available</v>
      </c>
      <c r="M644" t="str">
        <f t="shared" si="93"/>
        <v>Invalid</v>
      </c>
      <c r="N644" t="str">
        <f>IF(PC_NikeSales[[#This Row],[Discount_Verification]]="Valid","Include","Exclude")</f>
        <v>Exclude</v>
      </c>
      <c r="O644">
        <v>0</v>
      </c>
      <c r="P644" t="str">
        <f t="shared" si="94"/>
        <v>Insufficient Data</v>
      </c>
      <c r="Q644" t="str">
        <f t="shared" si="95"/>
        <v>Missing Information</v>
      </c>
      <c r="R644" t="str">
        <f>IF(PC_NikeSales[[#This Row],[Rev_Verify]]="Valid Revenue","Include","Exclude")</f>
        <v>Exclude</v>
      </c>
      <c r="S644" s="1">
        <v>45794</v>
      </c>
      <c r="T644" s="5">
        <f t="shared" si="96"/>
        <v>45794</v>
      </c>
      <c r="U644" s="1" t="str">
        <f t="shared" si="97"/>
        <v>Yes</v>
      </c>
      <c r="V644" t="s">
        <v>22</v>
      </c>
      <c r="W644" t="s">
        <v>29</v>
      </c>
      <c r="X644" t="str">
        <f t="shared" si="98"/>
        <v>Pune</v>
      </c>
      <c r="Y644">
        <v>-785.16</v>
      </c>
      <c r="Z644" t="str">
        <f>IF(PC_NikeSales[[#This Row],[Profit]]&lt;0,"Loss Making Sales",IF(PC_NikeSales[[#This Row],[Profit]]=0,"No Recorded Profit",IF(PC_NikeSales[[#This Row],[Profit]]&gt;PC_NikeSales[Rev_Recalc],"Invalid Profit", "Valid Profit")))</f>
        <v>Loss Making Sales</v>
      </c>
      <c r="AA644" t="str">
        <f>IF(PC_NikeSales[[#This Row],[Profit_Status]]="Valid Profit","Include","Exclude")</f>
        <v>Exclude</v>
      </c>
    </row>
    <row r="645" spans="1:27">
      <c r="A645">
        <v>2643</v>
      </c>
      <c r="B645" t="s">
        <v>35</v>
      </c>
      <c r="C645" t="s">
        <v>20</v>
      </c>
      <c r="D645" t="s">
        <v>38</v>
      </c>
      <c r="F645" t="str">
        <f t="shared" si="90"/>
        <v>Missing</v>
      </c>
      <c r="G645" t="str">
        <f t="shared" si="91"/>
        <v>Unknown</v>
      </c>
      <c r="H645" t="str">
        <f t="shared" si="92"/>
        <v>No</v>
      </c>
      <c r="J645" t="str">
        <f>_xlfn.IFS(Units_Sold&lt;0,"Check Return/Refund",Units_Sold=" ",Invalid,Units_Sold=0,"Available",Units_Sold&gt;0,"Sold")</f>
        <v>Available</v>
      </c>
      <c r="M645" t="str">
        <f t="shared" si="93"/>
        <v>Invalid</v>
      </c>
      <c r="N645" t="str">
        <f>IF(PC_NikeSales[[#This Row],[Discount_Verification]]="Valid","Include","Exclude")</f>
        <v>Exclude</v>
      </c>
      <c r="O645">
        <v>0</v>
      </c>
      <c r="P645" t="str">
        <f t="shared" si="94"/>
        <v>Insufficient Data</v>
      </c>
      <c r="Q645" t="str">
        <f t="shared" si="95"/>
        <v>Missing Information</v>
      </c>
      <c r="R645" t="str">
        <f>IF(PC_NikeSales[[#This Row],[Rev_Verify]]="Valid Revenue","Include","Exclude")</f>
        <v>Exclude</v>
      </c>
      <c r="S645" s="1">
        <v>45764</v>
      </c>
      <c r="T645" s="5">
        <f t="shared" si="96"/>
        <v>45764</v>
      </c>
      <c r="U645" s="1" t="str">
        <f t="shared" si="97"/>
        <v>Yes</v>
      </c>
      <c r="V645" t="s">
        <v>22</v>
      </c>
      <c r="W645" t="s">
        <v>25</v>
      </c>
      <c r="X645" t="str">
        <f t="shared" si="98"/>
        <v>Mumbai</v>
      </c>
      <c r="Y645">
        <v>2715.31</v>
      </c>
      <c r="Z645" t="str">
        <f>IF(PC_NikeSales[[#This Row],[Profit]]&lt;0,"Loss Making Sales",IF(PC_NikeSales[[#This Row],[Profit]]=0,"No Recorded Profit",IF($Y643&gt;$P643,"Invalid Profit", "Valid Profit")))</f>
        <v>Valid Profit</v>
      </c>
      <c r="AA645" t="str">
        <f>IF(PC_NikeSales[[#This Row],[Profit_Status]]="Valid Profit","Include","Exclude")</f>
        <v>Include</v>
      </c>
    </row>
    <row r="646" spans="1:27">
      <c r="A646">
        <v>2644</v>
      </c>
      <c r="B646" t="s">
        <v>35</v>
      </c>
      <c r="C646" t="s">
        <v>14</v>
      </c>
      <c r="D646" t="s">
        <v>15</v>
      </c>
      <c r="E646" s="3" t="s">
        <v>16</v>
      </c>
      <c r="F646" t="str">
        <f t="shared" si="90"/>
        <v>Alphabet</v>
      </c>
      <c r="G646" t="str">
        <f t="shared" si="91"/>
        <v>M</v>
      </c>
      <c r="H646" t="str">
        <f t="shared" si="92"/>
        <v>Yes</v>
      </c>
      <c r="I646">
        <v>1</v>
      </c>
      <c r="J646" t="str">
        <f>_xlfn.IFS(Units_Sold&lt;0,"Check Return/Refund",Units_Sold=" ",Invalid,Units_Sold=0,"Available",Units_Sold&gt;0,"Sold")</f>
        <v>Sold</v>
      </c>
      <c r="K646">
        <v>2640.04</v>
      </c>
      <c r="M646" t="str">
        <f t="shared" si="93"/>
        <v>Invalid</v>
      </c>
      <c r="N646" t="str">
        <f>IF(PC_NikeSales[[#This Row],[Discount_Verification]]="Valid","Include","Exclude")</f>
        <v>Exclude</v>
      </c>
      <c r="O646">
        <v>0</v>
      </c>
      <c r="P646">
        <f t="shared" si="94"/>
        <v>2640.04</v>
      </c>
      <c r="Q646" t="str">
        <f t="shared" si="95"/>
        <v>Valid Revenue</v>
      </c>
      <c r="R646" t="str">
        <f>IF(PC_NikeSales[[#This Row],[Rev_Verify]]="Valid Revenue","Include","Exclude")</f>
        <v>Include</v>
      </c>
      <c r="S646" s="1"/>
      <c r="T646" s="5" t="str">
        <f t="shared" si="96"/>
        <v>Missing Date</v>
      </c>
      <c r="U646" s="1" t="str">
        <f t="shared" si="97"/>
        <v>No</v>
      </c>
      <c r="V646" t="s">
        <v>22</v>
      </c>
      <c r="W646" t="s">
        <v>18</v>
      </c>
      <c r="X646" t="str">
        <f t="shared" si="98"/>
        <v>Bengaluru</v>
      </c>
      <c r="Y646">
        <v>1466.96</v>
      </c>
      <c r="Z646" t="str">
        <f>IF(PC_NikeSales[[#This Row],[Profit]]&lt;0,"Loss Making Sales",IF(PC_NikeSales[[#This Row],[Profit]]=0,"No Recorded Profit",IF($Y644&gt;$P644,"Invalid Profit", "Valid Profit")))</f>
        <v>Valid Profit</v>
      </c>
      <c r="AA646" t="str">
        <f>IF(PC_NikeSales[[#This Row],[Profit_Status]]="Valid Profit","Include","Exclude")</f>
        <v>Include</v>
      </c>
    </row>
    <row r="647" spans="1:27">
      <c r="A647">
        <v>2022</v>
      </c>
      <c r="B647" t="s">
        <v>13</v>
      </c>
      <c r="C647" t="s">
        <v>14</v>
      </c>
      <c r="D647" t="s">
        <v>49</v>
      </c>
      <c r="E647" s="3" t="s">
        <v>28</v>
      </c>
      <c r="F647" t="str">
        <f t="shared" si="90"/>
        <v>Alphabet</v>
      </c>
      <c r="G647" t="str">
        <f t="shared" si="91"/>
        <v>L</v>
      </c>
      <c r="H647" t="str">
        <f t="shared" si="92"/>
        <v>Yes</v>
      </c>
      <c r="I647">
        <v>3</v>
      </c>
      <c r="J647" t="str">
        <f>_xlfn.IFS(Units_Sold&lt;0,"Check Return/Refund",Units_Sold=" ",Invalid,Units_Sold=0,"Available",Units_Sold&gt;0,"Sold")</f>
        <v>Sold</v>
      </c>
      <c r="M647" t="str">
        <f t="shared" si="93"/>
        <v>Invalid</v>
      </c>
      <c r="N647" t="str">
        <f>IF(PC_NikeSales[[#This Row],[Discount_Verification]]="Valid","Include","Exclude")</f>
        <v>Exclude</v>
      </c>
      <c r="O647">
        <v>0</v>
      </c>
      <c r="P647" t="str">
        <f t="shared" si="94"/>
        <v>Insufficient Data</v>
      </c>
      <c r="Q647" t="str">
        <f t="shared" si="95"/>
        <v>Missing Information</v>
      </c>
      <c r="R647" t="str">
        <f>IF(PC_NikeSales[[#This Row],[Rev_Verify]]="Valid Revenue","Include","Exclude")</f>
        <v>Exclude</v>
      </c>
      <c r="S647" s="1">
        <v>45623</v>
      </c>
      <c r="T647" s="5">
        <f t="shared" si="96"/>
        <v>45623</v>
      </c>
      <c r="U647" s="1" t="str">
        <f t="shared" si="97"/>
        <v>Yes</v>
      </c>
      <c r="V647" t="s">
        <v>22</v>
      </c>
      <c r="W647" t="s">
        <v>25</v>
      </c>
      <c r="X647" t="str">
        <f t="shared" si="98"/>
        <v>Mumbai</v>
      </c>
      <c r="Y647">
        <v>689.62</v>
      </c>
      <c r="Z647" t="str">
        <f>IF(PC_NikeSales[[#This Row],[Profit]]&lt;0,"Loss Making Sales",IF(PC_NikeSales[[#This Row],[Profit]]=0,"No Recorded Profit",IF($Y645&gt;$P645,"Invalid Profit", "Valid Profit")))</f>
        <v>Valid Profit</v>
      </c>
      <c r="AA647" t="str">
        <f>IF(PC_NikeSales[[#This Row],[Profit_Status]]="Valid Profit","Include","Exclude")</f>
        <v>Include</v>
      </c>
    </row>
    <row r="648" spans="1:27">
      <c r="A648">
        <v>2646</v>
      </c>
      <c r="B648" t="s">
        <v>35</v>
      </c>
      <c r="C648" t="s">
        <v>20</v>
      </c>
      <c r="D648" t="s">
        <v>24</v>
      </c>
      <c r="E648" s="3" t="s">
        <v>32</v>
      </c>
      <c r="F648" t="str">
        <f t="shared" si="90"/>
        <v>Alphabet</v>
      </c>
      <c r="G648" t="str">
        <f t="shared" si="91"/>
        <v>XL</v>
      </c>
      <c r="H648" t="str">
        <f t="shared" si="92"/>
        <v>Yes</v>
      </c>
      <c r="I648">
        <v>1</v>
      </c>
      <c r="J648" t="str">
        <f>_xlfn.IFS(Units_Sold&lt;0,"Check Return/Refund",Units_Sold=" ",Invalid,Units_Sold=0,"Available",Units_Sold&gt;0,"Sold")</f>
        <v>Sold</v>
      </c>
      <c r="L648">
        <v>0.89</v>
      </c>
      <c r="M648" t="str">
        <f t="shared" si="93"/>
        <v>Valid</v>
      </c>
      <c r="N648" t="str">
        <f>IF(PC_NikeSales[[#This Row],[Discount_Verification]]="Valid","Include","Exclude")</f>
        <v>Include</v>
      </c>
      <c r="O648">
        <v>0</v>
      </c>
      <c r="P648" t="str">
        <f t="shared" si="94"/>
        <v>Insufficient Data</v>
      </c>
      <c r="Q648" t="str">
        <f t="shared" si="95"/>
        <v>Missing Information</v>
      </c>
      <c r="R648" t="str">
        <f>IF(PC_NikeSales[[#This Row],[Rev_Verify]]="Valid Revenue","Include","Exclude")</f>
        <v>Exclude</v>
      </c>
      <c r="S648" s="1">
        <v>45585</v>
      </c>
      <c r="T648" s="5">
        <f t="shared" si="96"/>
        <v>45585</v>
      </c>
      <c r="U648" s="1" t="str">
        <f t="shared" si="97"/>
        <v>Yes</v>
      </c>
      <c r="V648" t="s">
        <v>22</v>
      </c>
      <c r="W648" t="s">
        <v>43</v>
      </c>
      <c r="X648" t="str">
        <f t="shared" si="98"/>
        <v>Kolkata</v>
      </c>
      <c r="Y648">
        <v>2676.52</v>
      </c>
      <c r="Z648" t="str">
        <f>IF(PC_NikeSales[[#This Row],[Profit]]&lt;0,"Loss Making Sales",IF(PC_NikeSales[[#This Row],[Profit]]=0,"No Recorded Profit",IF($Y646&gt;$P646,"Invalid Profit", "Valid Profit")))</f>
        <v>Valid Profit</v>
      </c>
      <c r="AA648" t="str">
        <f>IF(PC_NikeSales[[#This Row],[Profit_Status]]="Valid Profit","Include","Exclude")</f>
        <v>Include</v>
      </c>
    </row>
    <row r="649" spans="1:27">
      <c r="A649">
        <v>2647</v>
      </c>
      <c r="B649" t="s">
        <v>19</v>
      </c>
      <c r="C649" t="s">
        <v>41</v>
      </c>
      <c r="D649" t="s">
        <v>48</v>
      </c>
      <c r="F649" t="str">
        <f t="shared" si="90"/>
        <v>Missing</v>
      </c>
      <c r="G649" t="str">
        <f t="shared" si="91"/>
        <v>Unknown</v>
      </c>
      <c r="H649" t="str">
        <f t="shared" si="92"/>
        <v>No</v>
      </c>
      <c r="I649">
        <v>4</v>
      </c>
      <c r="J649" t="str">
        <f>_xlfn.IFS(Units_Sold&lt;0,"Check Return/Refund",Units_Sold=" ",Invalid,Units_Sold=0,"Available",Units_Sold&gt;0,"Sold")</f>
        <v>Sold</v>
      </c>
      <c r="M649" t="str">
        <f t="shared" si="93"/>
        <v>Invalid</v>
      </c>
      <c r="N649" t="str">
        <f>IF(PC_NikeSales[[#This Row],[Discount_Verification]]="Valid","Include","Exclude")</f>
        <v>Exclude</v>
      </c>
      <c r="O649">
        <v>0</v>
      </c>
      <c r="P649" t="str">
        <f t="shared" si="94"/>
        <v>Insufficient Data</v>
      </c>
      <c r="Q649" t="str">
        <f t="shared" si="95"/>
        <v>Missing Information</v>
      </c>
      <c r="R649" t="str">
        <f>IF(PC_NikeSales[[#This Row],[Rev_Verify]]="Valid Revenue","Include","Exclude")</f>
        <v>Exclude</v>
      </c>
      <c r="S649" s="1"/>
      <c r="T649" s="5" t="str">
        <f t="shared" si="96"/>
        <v>Missing Date</v>
      </c>
      <c r="U649" s="1" t="str">
        <f t="shared" si="97"/>
        <v>No</v>
      </c>
      <c r="V649" t="s">
        <v>17</v>
      </c>
      <c r="W649" t="s">
        <v>25</v>
      </c>
      <c r="X649" t="str">
        <f t="shared" si="98"/>
        <v>Mumbai</v>
      </c>
      <c r="Y649">
        <v>747.29</v>
      </c>
      <c r="Z649" t="str">
        <f>IF(PC_NikeSales[[#This Row],[Profit]]&lt;0,"Loss Making Sales",IF(PC_NikeSales[[#This Row],[Profit]]=0,"No Recorded Profit",IF($Y647&gt;$P647,"Invalid Profit", "Valid Profit")))</f>
        <v>Valid Profit</v>
      </c>
      <c r="AA649" t="str">
        <f>IF(PC_NikeSales[[#This Row],[Profit_Status]]="Valid Profit","Include","Exclude")</f>
        <v>Include</v>
      </c>
    </row>
    <row r="650" spans="1:27">
      <c r="A650">
        <v>2648</v>
      </c>
      <c r="B650" t="s">
        <v>35</v>
      </c>
      <c r="C650" t="s">
        <v>30</v>
      </c>
      <c r="D650" t="s">
        <v>31</v>
      </c>
      <c r="E650" s="3" t="s">
        <v>28</v>
      </c>
      <c r="F650" t="str">
        <f t="shared" si="90"/>
        <v>Alphabet</v>
      </c>
      <c r="G650" t="str">
        <f t="shared" si="91"/>
        <v>L</v>
      </c>
      <c r="H650" t="str">
        <f t="shared" si="92"/>
        <v>Yes</v>
      </c>
      <c r="J650" t="str">
        <f>_xlfn.IFS(Units_Sold&lt;0,"Check Return/Refund",Units_Sold=" ",Invalid,Units_Sold=0,"Available",Units_Sold&gt;0,"Sold")</f>
        <v>Available</v>
      </c>
      <c r="K650">
        <v>3477.49</v>
      </c>
      <c r="L650">
        <v>0.54</v>
      </c>
      <c r="M650" t="str">
        <f t="shared" si="93"/>
        <v>Valid</v>
      </c>
      <c r="N650" t="str">
        <f>IF(PC_NikeSales[[#This Row],[Discount_Verification]]="Valid","Include","Exclude")</f>
        <v>Include</v>
      </c>
      <c r="O650">
        <v>0</v>
      </c>
      <c r="P650" t="str">
        <f t="shared" si="94"/>
        <v>Insufficient Data</v>
      </c>
      <c r="Q650" t="str">
        <f t="shared" si="95"/>
        <v>Missing Information</v>
      </c>
      <c r="R650" t="str">
        <f>IF(PC_NikeSales[[#This Row],[Rev_Verify]]="Valid Revenue","Include","Exclude")</f>
        <v>Exclude</v>
      </c>
      <c r="S650" s="1">
        <v>45722</v>
      </c>
      <c r="T650" s="5">
        <f t="shared" si="96"/>
        <v>45722</v>
      </c>
      <c r="U650" s="1" t="str">
        <f t="shared" si="97"/>
        <v>Yes</v>
      </c>
      <c r="V650" t="s">
        <v>22</v>
      </c>
      <c r="W650" t="s">
        <v>33</v>
      </c>
      <c r="X650" t="str">
        <f t="shared" si="98"/>
        <v>Delhi</v>
      </c>
      <c r="Y650">
        <v>3487.39</v>
      </c>
      <c r="Z650" t="str">
        <f>IF(PC_NikeSales[[#This Row],[Profit]]&lt;0,"Loss Making Sales",IF(PC_NikeSales[[#This Row],[Profit]]=0,"No Recorded Profit",IF($Y648&gt;$P648,"Invalid Profit", "Valid Profit")))</f>
        <v>Valid Profit</v>
      </c>
      <c r="AA650" t="str">
        <f>IF(PC_NikeSales[[#This Row],[Profit_Status]]="Valid Profit","Include","Exclude")</f>
        <v>Include</v>
      </c>
    </row>
    <row r="651" spans="1:27">
      <c r="A651">
        <v>2649</v>
      </c>
      <c r="B651" t="s">
        <v>19</v>
      </c>
      <c r="C651" t="s">
        <v>41</v>
      </c>
      <c r="D651" t="s">
        <v>47</v>
      </c>
      <c r="E651" s="3" t="s">
        <v>28</v>
      </c>
      <c r="F651" t="str">
        <f t="shared" si="90"/>
        <v>Alphabet</v>
      </c>
      <c r="G651" t="str">
        <f t="shared" si="91"/>
        <v>L</v>
      </c>
      <c r="H651" t="str">
        <f t="shared" si="92"/>
        <v>Yes</v>
      </c>
      <c r="J651" t="str">
        <f>_xlfn.IFS(Units_Sold&lt;0,"Check Return/Refund",Units_Sold=" ",Invalid,Units_Sold=0,"Available",Units_Sold&gt;0,"Sold")</f>
        <v>Available</v>
      </c>
      <c r="K651">
        <v>6798.48</v>
      </c>
      <c r="L651">
        <v>1.18</v>
      </c>
      <c r="M651" t="str">
        <f t="shared" si="93"/>
        <v>Invalid</v>
      </c>
      <c r="N651" t="str">
        <f>IF(PC_NikeSales[[#This Row],[Discount_Verification]]="Valid","Include","Exclude")</f>
        <v>Exclude</v>
      </c>
      <c r="O651">
        <v>0</v>
      </c>
      <c r="P651" t="str">
        <f t="shared" si="94"/>
        <v>Insufficient Data</v>
      </c>
      <c r="Q651" t="str">
        <f t="shared" si="95"/>
        <v>Missing Information</v>
      </c>
      <c r="R651" t="str">
        <f>IF(PC_NikeSales[[#This Row],[Rev_Verify]]="Valid Revenue","Include","Exclude")</f>
        <v>Exclude</v>
      </c>
      <c r="S651" s="1">
        <v>45689</v>
      </c>
      <c r="T651" s="5">
        <f t="shared" si="96"/>
        <v>45689</v>
      </c>
      <c r="U651" s="1" t="str">
        <f t="shared" si="97"/>
        <v>Yes</v>
      </c>
      <c r="V651" t="s">
        <v>22</v>
      </c>
      <c r="W651" t="s">
        <v>25</v>
      </c>
      <c r="X651" t="str">
        <f t="shared" si="98"/>
        <v>Mumbai</v>
      </c>
      <c r="Y651">
        <v>2297.4</v>
      </c>
      <c r="Z651" t="str">
        <f>IF(PC_NikeSales[[#This Row],[Profit]]&lt;0,"Loss Making Sales",IF(PC_NikeSales[[#This Row],[Profit]]=0,"No Recorded Profit",IF($Y649&gt;$P649,"Invalid Profit", "Valid Profit")))</f>
        <v>Valid Profit</v>
      </c>
      <c r="AA651" t="str">
        <f>IF(PC_NikeSales[[#This Row],[Profit_Status]]="Valid Profit","Include","Exclude")</f>
        <v>Include</v>
      </c>
    </row>
    <row r="652" spans="1:27">
      <c r="A652">
        <v>2650</v>
      </c>
      <c r="B652" t="s">
        <v>35</v>
      </c>
      <c r="C652" t="s">
        <v>26</v>
      </c>
      <c r="D652" t="s">
        <v>27</v>
      </c>
      <c r="F652" t="str">
        <f t="shared" si="90"/>
        <v>Missing</v>
      </c>
      <c r="G652" t="str">
        <f t="shared" si="91"/>
        <v>Unknown</v>
      </c>
      <c r="H652" t="str">
        <f t="shared" si="92"/>
        <v>No</v>
      </c>
      <c r="J652" t="str">
        <f>_xlfn.IFS(Units_Sold&lt;0,"Check Return/Refund",Units_Sold=" ",Invalid,Units_Sold=0,"Available",Units_Sold&gt;0,"Sold")</f>
        <v>Available</v>
      </c>
      <c r="M652" t="str">
        <f t="shared" si="93"/>
        <v>Invalid</v>
      </c>
      <c r="N652" t="str">
        <f>IF(PC_NikeSales[[#This Row],[Discount_Verification]]="Valid","Include","Exclude")</f>
        <v>Exclude</v>
      </c>
      <c r="O652">
        <v>0</v>
      </c>
      <c r="P652" t="str">
        <f t="shared" si="94"/>
        <v>Insufficient Data</v>
      </c>
      <c r="Q652" t="str">
        <f t="shared" si="95"/>
        <v>Missing Information</v>
      </c>
      <c r="R652" t="str">
        <f>IF(PC_NikeSales[[#This Row],[Rev_Verify]]="Valid Revenue","Include","Exclude")</f>
        <v>Exclude</v>
      </c>
      <c r="S652" s="1">
        <v>45152</v>
      </c>
      <c r="T652" s="5">
        <f t="shared" si="96"/>
        <v>45152</v>
      </c>
      <c r="U652" s="1" t="str">
        <f t="shared" si="97"/>
        <v>Yes</v>
      </c>
      <c r="V652" t="s">
        <v>22</v>
      </c>
      <c r="W652" t="s">
        <v>36</v>
      </c>
      <c r="X652" t="str">
        <f t="shared" si="98"/>
        <v>Bangalore</v>
      </c>
      <c r="Y652">
        <v>3703.68</v>
      </c>
      <c r="Z652" t="str">
        <f>IF(PC_NikeSales[[#This Row],[Profit]]&lt;0,"Loss Making Sales",IF(PC_NikeSales[[#This Row],[Profit]]=0,"No Recorded Profit",IF($Y650&gt;$P650,"Invalid Profit", "Valid Profit")))</f>
        <v>Valid Profit</v>
      </c>
      <c r="AA652" t="str">
        <f>IF(PC_NikeSales[[#This Row],[Profit_Status]]="Valid Profit","Include","Exclude")</f>
        <v>Include</v>
      </c>
    </row>
    <row r="653" spans="1:27">
      <c r="A653">
        <v>2651</v>
      </c>
      <c r="B653" t="s">
        <v>13</v>
      </c>
      <c r="C653" t="s">
        <v>41</v>
      </c>
      <c r="D653" t="s">
        <v>42</v>
      </c>
      <c r="E653" s="3" t="s">
        <v>28</v>
      </c>
      <c r="F653" t="str">
        <f t="shared" si="90"/>
        <v>Alphabet</v>
      </c>
      <c r="G653" t="str">
        <f t="shared" si="91"/>
        <v>L</v>
      </c>
      <c r="H653" t="str">
        <f t="shared" si="92"/>
        <v>Yes</v>
      </c>
      <c r="I653">
        <v>1</v>
      </c>
      <c r="J653" t="str">
        <f>_xlfn.IFS(Units_Sold&lt;0,"Check Return/Refund",Units_Sold=" ",Invalid,Units_Sold=0,"Available",Units_Sold&gt;0,"Sold")</f>
        <v>Sold</v>
      </c>
      <c r="M653" t="str">
        <f t="shared" si="93"/>
        <v>Invalid</v>
      </c>
      <c r="N653" t="str">
        <f>IF(PC_NikeSales[[#This Row],[Discount_Verification]]="Valid","Include","Exclude")</f>
        <v>Exclude</v>
      </c>
      <c r="O653">
        <v>0</v>
      </c>
      <c r="P653" t="str">
        <f t="shared" si="94"/>
        <v>Insufficient Data</v>
      </c>
      <c r="Q653" t="str">
        <f t="shared" si="95"/>
        <v>Missing Information</v>
      </c>
      <c r="R653" t="str">
        <f>IF(PC_NikeSales[[#This Row],[Rev_Verify]]="Valid Revenue","Include","Exclude")</f>
        <v>Exclude</v>
      </c>
      <c r="S653" s="1">
        <v>45592</v>
      </c>
      <c r="T653" s="5">
        <f t="shared" si="96"/>
        <v>45592</v>
      </c>
      <c r="U653" s="1" t="str">
        <f t="shared" si="97"/>
        <v>Yes</v>
      </c>
      <c r="V653" t="s">
        <v>17</v>
      </c>
      <c r="W653" t="s">
        <v>43</v>
      </c>
      <c r="X653" t="str">
        <f t="shared" si="98"/>
        <v>Kolkata</v>
      </c>
      <c r="Y653">
        <v>-819.33</v>
      </c>
      <c r="Z653" t="str">
        <f>IF(PC_NikeSales[[#This Row],[Profit]]&lt;0,"Loss Making Sales",IF(PC_NikeSales[[#This Row],[Profit]]=0,"No Recorded Profit",IF(PC_NikeSales[[#This Row],[Profit]]&gt;PC_NikeSales[Rev_Recalc],"Invalid Profit", "Valid Profit")))</f>
        <v>Loss Making Sales</v>
      </c>
      <c r="AA653" t="str">
        <f>IF(PC_NikeSales[[#This Row],[Profit_Status]]="Valid Profit","Include","Exclude")</f>
        <v>Exclude</v>
      </c>
    </row>
    <row r="654" spans="1:27">
      <c r="A654">
        <v>2652</v>
      </c>
      <c r="B654" t="s">
        <v>19</v>
      </c>
      <c r="C654" t="s">
        <v>41</v>
      </c>
      <c r="D654" t="s">
        <v>42</v>
      </c>
      <c r="F654" t="str">
        <f t="shared" si="90"/>
        <v>Missing</v>
      </c>
      <c r="G654" t="str">
        <f t="shared" si="91"/>
        <v>Unknown</v>
      </c>
      <c r="H654" t="str">
        <f t="shared" si="92"/>
        <v>No</v>
      </c>
      <c r="I654">
        <v>2</v>
      </c>
      <c r="J654" t="str">
        <f>_xlfn.IFS(Units_Sold&lt;0,"Check Return/Refund",Units_Sold=" ",Invalid,Units_Sold=0,"Available",Units_Sold&gt;0,"Sold")</f>
        <v>Sold</v>
      </c>
      <c r="L654">
        <v>1.08</v>
      </c>
      <c r="M654" t="str">
        <f t="shared" si="93"/>
        <v>Invalid</v>
      </c>
      <c r="N654" t="str">
        <f>IF(PC_NikeSales[[#This Row],[Discount_Verification]]="Valid","Include","Exclude")</f>
        <v>Exclude</v>
      </c>
      <c r="O654">
        <v>0</v>
      </c>
      <c r="P654" t="str">
        <f t="shared" si="94"/>
        <v>Insufficient Data</v>
      </c>
      <c r="Q654" t="str">
        <f t="shared" si="95"/>
        <v>Missing Information</v>
      </c>
      <c r="R654" t="str">
        <f>IF(PC_NikeSales[[#This Row],[Rev_Verify]]="Valid Revenue","Include","Exclude")</f>
        <v>Exclude</v>
      </c>
      <c r="S654" s="1">
        <v>45757</v>
      </c>
      <c r="T654" s="5">
        <f t="shared" si="96"/>
        <v>45757</v>
      </c>
      <c r="U654" s="1" t="str">
        <f t="shared" si="97"/>
        <v>Yes</v>
      </c>
      <c r="V654" t="s">
        <v>17</v>
      </c>
      <c r="W654" t="s">
        <v>33</v>
      </c>
      <c r="X654" t="str">
        <f t="shared" si="98"/>
        <v>Delhi</v>
      </c>
      <c r="Y654">
        <v>-240.8</v>
      </c>
      <c r="Z654" t="str">
        <f>IF(PC_NikeSales[[#This Row],[Profit]]&lt;0,"Loss Making Sales",IF(PC_NikeSales[[#This Row],[Profit]]=0,"No Recorded Profit",IF(PC_NikeSales[[#This Row],[Profit]]&gt;PC_NikeSales[Rev_Recalc],"Invalid Profit", "Valid Profit")))</f>
        <v>Loss Making Sales</v>
      </c>
      <c r="AA654" t="str">
        <f>IF(PC_NikeSales[[#This Row],[Profit_Status]]="Valid Profit","Include","Exclude")</f>
        <v>Exclude</v>
      </c>
    </row>
    <row r="655" spans="1:27">
      <c r="A655">
        <v>2653</v>
      </c>
      <c r="B655" t="s">
        <v>35</v>
      </c>
      <c r="C655" t="s">
        <v>30</v>
      </c>
      <c r="D655" t="s">
        <v>51</v>
      </c>
      <c r="E655" s="3" t="s">
        <v>16</v>
      </c>
      <c r="F655" t="str">
        <f t="shared" si="90"/>
        <v>Alphabet</v>
      </c>
      <c r="G655" t="str">
        <f t="shared" si="91"/>
        <v>M</v>
      </c>
      <c r="H655" t="str">
        <f t="shared" si="92"/>
        <v>Yes</v>
      </c>
      <c r="J655" t="str">
        <f>_xlfn.IFS(Units_Sold&lt;0,"Check Return/Refund",Units_Sold=" ",Invalid,Units_Sold=0,"Available",Units_Sold&gt;0,"Sold")</f>
        <v>Available</v>
      </c>
      <c r="K655">
        <v>6178.85</v>
      </c>
      <c r="L655">
        <v>1.04</v>
      </c>
      <c r="M655" t="str">
        <f t="shared" si="93"/>
        <v>Invalid</v>
      </c>
      <c r="N655" t="str">
        <f>IF(PC_NikeSales[[#This Row],[Discount_Verification]]="Valid","Include","Exclude")</f>
        <v>Exclude</v>
      </c>
      <c r="O655">
        <v>0</v>
      </c>
      <c r="P655" t="str">
        <f t="shared" si="94"/>
        <v>Insufficient Data</v>
      </c>
      <c r="Q655" t="str">
        <f t="shared" si="95"/>
        <v>Missing Information</v>
      </c>
      <c r="R655" t="str">
        <f>IF(PC_NikeSales[[#This Row],[Rev_Verify]]="Valid Revenue","Include","Exclude")</f>
        <v>Exclude</v>
      </c>
      <c r="S655" s="1">
        <v>45636</v>
      </c>
      <c r="T655" s="5">
        <f t="shared" si="96"/>
        <v>45636</v>
      </c>
      <c r="U655" s="1" t="str">
        <f t="shared" si="97"/>
        <v>Yes</v>
      </c>
      <c r="V655" t="s">
        <v>17</v>
      </c>
      <c r="W655" t="s">
        <v>37</v>
      </c>
      <c r="X655" t="str">
        <f t="shared" si="98"/>
        <v>Hyderabad</v>
      </c>
      <c r="Y655">
        <v>2550.88</v>
      </c>
      <c r="Z655" t="str">
        <f>IF(PC_NikeSales[[#This Row],[Profit]]&lt;0,"Loss Making Sales",IF(PC_NikeSales[[#This Row],[Profit]]=0,"No Recorded Profit",IF($Y653&gt;$P653,"Invalid Profit", "Valid Profit")))</f>
        <v>Valid Profit</v>
      </c>
      <c r="AA655" t="str">
        <f>IF(PC_NikeSales[[#This Row],[Profit_Status]]="Valid Profit","Include","Exclude")</f>
        <v>Include</v>
      </c>
    </row>
    <row r="656" spans="1:27">
      <c r="A656">
        <v>2654</v>
      </c>
      <c r="B656" t="s">
        <v>13</v>
      </c>
      <c r="C656" t="s">
        <v>20</v>
      </c>
      <c r="D656" t="s">
        <v>21</v>
      </c>
      <c r="E656" s="3" t="s">
        <v>16</v>
      </c>
      <c r="F656" t="str">
        <f t="shared" si="90"/>
        <v>Alphabet</v>
      </c>
      <c r="G656" t="str">
        <f t="shared" si="91"/>
        <v>M</v>
      </c>
      <c r="H656" t="str">
        <f t="shared" si="92"/>
        <v>Yes</v>
      </c>
      <c r="J656" t="str">
        <f>_xlfn.IFS(Units_Sold&lt;0,"Check Return/Refund",Units_Sold=" ",Invalid,Units_Sold=0,"Available",Units_Sold&gt;0,"Sold")</f>
        <v>Available</v>
      </c>
      <c r="M656" t="str">
        <f t="shared" si="93"/>
        <v>Invalid</v>
      </c>
      <c r="N656" t="str">
        <f>IF(PC_NikeSales[[#This Row],[Discount_Verification]]="Valid","Include","Exclude")</f>
        <v>Exclude</v>
      </c>
      <c r="O656">
        <v>0</v>
      </c>
      <c r="P656" t="str">
        <f t="shared" si="94"/>
        <v>Insufficient Data</v>
      </c>
      <c r="Q656" t="str">
        <f t="shared" si="95"/>
        <v>Missing Information</v>
      </c>
      <c r="R656" t="str">
        <f>IF(PC_NikeSales[[#This Row],[Rev_Verify]]="Valid Revenue","Include","Exclude")</f>
        <v>Exclude</v>
      </c>
      <c r="S656" s="1">
        <v>45494</v>
      </c>
      <c r="T656" s="5">
        <f t="shared" si="96"/>
        <v>45494</v>
      </c>
      <c r="U656" s="1" t="str">
        <f t="shared" si="97"/>
        <v>Yes</v>
      </c>
      <c r="V656" t="s">
        <v>17</v>
      </c>
      <c r="W656" t="s">
        <v>36</v>
      </c>
      <c r="X656" t="str">
        <f t="shared" si="98"/>
        <v>Bangalore</v>
      </c>
      <c r="Y656">
        <v>2933.02</v>
      </c>
      <c r="Z656" t="str">
        <f>IF(PC_NikeSales[[#This Row],[Profit]]&lt;0,"Loss Making Sales",IF(PC_NikeSales[[#This Row],[Profit]]=0,"No Recorded Profit",IF($Y654&gt;$P654,"Invalid Profit", "Valid Profit")))</f>
        <v>Valid Profit</v>
      </c>
      <c r="AA656" t="str">
        <f>IF(PC_NikeSales[[#This Row],[Profit_Status]]="Valid Profit","Include","Exclude")</f>
        <v>Include</v>
      </c>
    </row>
    <row r="657" spans="1:27">
      <c r="A657">
        <v>2655</v>
      </c>
      <c r="B657" t="s">
        <v>13</v>
      </c>
      <c r="C657" t="s">
        <v>14</v>
      </c>
      <c r="D657" t="s">
        <v>15</v>
      </c>
      <c r="E657" s="3">
        <v>10</v>
      </c>
      <c r="F657" t="str">
        <f t="shared" si="90"/>
        <v>Number</v>
      </c>
      <c r="G657" t="str">
        <f t="shared" si="91"/>
        <v>10</v>
      </c>
      <c r="H657" t="str">
        <f t="shared" si="92"/>
        <v>Yes</v>
      </c>
      <c r="J657" t="str">
        <f>_xlfn.IFS(Units_Sold&lt;0,"Check Return/Refund",Units_Sold=" ",Invalid,Units_Sold=0,"Available",Units_Sold&gt;0,"Sold")</f>
        <v>Available</v>
      </c>
      <c r="K657">
        <v>4993.9399999999996</v>
      </c>
      <c r="M657" t="str">
        <f t="shared" si="93"/>
        <v>Invalid</v>
      </c>
      <c r="N657" t="str">
        <f>IF(PC_NikeSales[[#This Row],[Discount_Verification]]="Valid","Include","Exclude")</f>
        <v>Exclude</v>
      </c>
      <c r="O657">
        <v>0</v>
      </c>
      <c r="P657" t="str">
        <f t="shared" si="94"/>
        <v>Insufficient Data</v>
      </c>
      <c r="Q657" t="str">
        <f t="shared" si="95"/>
        <v>Missing Information</v>
      </c>
      <c r="R657" t="str">
        <f>IF(PC_NikeSales[[#This Row],[Rev_Verify]]="Valid Revenue","Include","Exclude")</f>
        <v>Exclude</v>
      </c>
      <c r="S657" s="1"/>
      <c r="T657" s="5" t="str">
        <f t="shared" si="96"/>
        <v>Missing Date</v>
      </c>
      <c r="U657" s="1" t="str">
        <f t="shared" si="97"/>
        <v>No</v>
      </c>
      <c r="V657" t="s">
        <v>22</v>
      </c>
      <c r="W657" t="s">
        <v>25</v>
      </c>
      <c r="X657" t="str">
        <f t="shared" si="98"/>
        <v>Mumbai</v>
      </c>
      <c r="Y657">
        <v>2420.85</v>
      </c>
      <c r="Z657" t="str">
        <f>IF(PC_NikeSales[[#This Row],[Profit]]&lt;0,"Loss Making Sales",IF(PC_NikeSales[[#This Row],[Profit]]=0,"No Recorded Profit",IF($Y655&gt;$P655,"Invalid Profit", "Valid Profit")))</f>
        <v>Valid Profit</v>
      </c>
      <c r="AA657" t="str">
        <f>IF(PC_NikeSales[[#This Row],[Profit_Status]]="Valid Profit","Include","Exclude")</f>
        <v>Include</v>
      </c>
    </row>
    <row r="658" spans="1:27">
      <c r="A658">
        <v>2656</v>
      </c>
      <c r="B658" t="s">
        <v>19</v>
      </c>
      <c r="C658" t="s">
        <v>20</v>
      </c>
      <c r="D658" t="s">
        <v>24</v>
      </c>
      <c r="E658" s="3" t="s">
        <v>16</v>
      </c>
      <c r="F658" t="str">
        <f t="shared" si="90"/>
        <v>Alphabet</v>
      </c>
      <c r="G658" t="str">
        <f t="shared" si="91"/>
        <v>M</v>
      </c>
      <c r="H658" t="str">
        <f t="shared" si="92"/>
        <v>Yes</v>
      </c>
      <c r="I658">
        <v>1</v>
      </c>
      <c r="J658" t="str">
        <f>_xlfn.IFS(Units_Sold&lt;0,"Check Return/Refund",Units_Sold=" ",Invalid,Units_Sold=0,"Available",Units_Sold&gt;0,"Sold")</f>
        <v>Sold</v>
      </c>
      <c r="K658">
        <v>5246.43</v>
      </c>
      <c r="M658" t="str">
        <f t="shared" si="93"/>
        <v>Invalid</v>
      </c>
      <c r="N658" t="str">
        <f>IF(PC_NikeSales[[#This Row],[Discount_Verification]]="Valid","Include","Exclude")</f>
        <v>Exclude</v>
      </c>
      <c r="O658">
        <v>0</v>
      </c>
      <c r="P658">
        <f t="shared" si="94"/>
        <v>5246.43</v>
      </c>
      <c r="Q658" t="str">
        <f t="shared" si="95"/>
        <v>Valid Revenue</v>
      </c>
      <c r="R658" t="str">
        <f>IF(PC_NikeSales[[#This Row],[Rev_Verify]]="Valid Revenue","Include","Exclude")</f>
        <v>Include</v>
      </c>
      <c r="S658" s="1"/>
      <c r="T658" s="5" t="str">
        <f t="shared" si="96"/>
        <v>Missing Date</v>
      </c>
      <c r="U658" s="1" t="str">
        <f t="shared" si="97"/>
        <v>No</v>
      </c>
      <c r="V658" t="s">
        <v>22</v>
      </c>
      <c r="W658" t="s">
        <v>36</v>
      </c>
      <c r="X658" t="str">
        <f t="shared" si="98"/>
        <v>Bangalore</v>
      </c>
      <c r="Y658">
        <v>1891.48</v>
      </c>
      <c r="Z658" t="str">
        <f>IF(PC_NikeSales[[#This Row],[Profit]]&lt;0,"Loss Making Sales",IF(PC_NikeSales[[#This Row],[Profit]]=0,"No Recorded Profit",IF($Y656&gt;$P656,"Invalid Profit", "Valid Profit")))</f>
        <v>Valid Profit</v>
      </c>
      <c r="AA658" t="str">
        <f>IF(PC_NikeSales[[#This Row],[Profit_Status]]="Valid Profit","Include","Exclude")</f>
        <v>Include</v>
      </c>
    </row>
    <row r="659" spans="1:27">
      <c r="A659">
        <v>2657</v>
      </c>
      <c r="B659" t="s">
        <v>13</v>
      </c>
      <c r="C659" t="s">
        <v>30</v>
      </c>
      <c r="D659" t="s">
        <v>45</v>
      </c>
      <c r="E659" s="3" t="s">
        <v>16</v>
      </c>
      <c r="F659" t="str">
        <f t="shared" si="90"/>
        <v>Alphabet</v>
      </c>
      <c r="G659" t="str">
        <f t="shared" si="91"/>
        <v>M</v>
      </c>
      <c r="H659" t="str">
        <f t="shared" si="92"/>
        <v>Yes</v>
      </c>
      <c r="I659">
        <v>4</v>
      </c>
      <c r="J659" t="str">
        <f>_xlfn.IFS(Units_Sold&lt;0,"Check Return/Refund",Units_Sold=" ",Invalid,Units_Sold=0,"Available",Units_Sold&gt;0,"Sold")</f>
        <v>Sold</v>
      </c>
      <c r="M659" t="str">
        <f t="shared" si="93"/>
        <v>Invalid</v>
      </c>
      <c r="N659" t="str">
        <f>IF(PC_NikeSales[[#This Row],[Discount_Verification]]="Valid","Include","Exclude")</f>
        <v>Exclude</v>
      </c>
      <c r="O659">
        <v>0</v>
      </c>
      <c r="P659" t="str">
        <f t="shared" si="94"/>
        <v>Insufficient Data</v>
      </c>
      <c r="Q659" t="str">
        <f t="shared" si="95"/>
        <v>Missing Information</v>
      </c>
      <c r="R659" t="str">
        <f>IF(PC_NikeSales[[#This Row],[Rev_Verify]]="Valid Revenue","Include","Exclude")</f>
        <v>Exclude</v>
      </c>
      <c r="S659" s="1">
        <v>45754</v>
      </c>
      <c r="T659" s="5">
        <f t="shared" si="96"/>
        <v>45754</v>
      </c>
      <c r="U659" s="1" t="str">
        <f t="shared" si="97"/>
        <v>Yes</v>
      </c>
      <c r="V659" t="s">
        <v>17</v>
      </c>
      <c r="W659" t="s">
        <v>33</v>
      </c>
      <c r="X659" t="str">
        <f t="shared" si="98"/>
        <v>Delhi</v>
      </c>
      <c r="Y659">
        <v>494.45</v>
      </c>
      <c r="Z659" t="str">
        <f>IF(PC_NikeSales[[#This Row],[Profit]]&lt;0,"Loss Making Sales",IF(PC_NikeSales[[#This Row],[Profit]]=0,"No Recorded Profit",IF($Y657&gt;$P657,"Invalid Profit", "Valid Profit")))</f>
        <v>Valid Profit</v>
      </c>
      <c r="AA659" t="str">
        <f>IF(PC_NikeSales[[#This Row],[Profit_Status]]="Valid Profit","Include","Exclude")</f>
        <v>Include</v>
      </c>
    </row>
    <row r="660" spans="1:27">
      <c r="A660">
        <v>2658</v>
      </c>
      <c r="B660" t="s">
        <v>19</v>
      </c>
      <c r="C660" t="s">
        <v>26</v>
      </c>
      <c r="D660" t="s">
        <v>52</v>
      </c>
      <c r="E660" s="3" t="s">
        <v>28</v>
      </c>
      <c r="F660" t="str">
        <f t="shared" si="90"/>
        <v>Alphabet</v>
      </c>
      <c r="G660" t="str">
        <f t="shared" si="91"/>
        <v>L</v>
      </c>
      <c r="H660" t="str">
        <f t="shared" si="92"/>
        <v>Yes</v>
      </c>
      <c r="I660">
        <v>1</v>
      </c>
      <c r="J660" t="str">
        <f>_xlfn.IFS(Units_Sold&lt;0,"Check Return/Refund",Units_Sold=" ",Invalid,Units_Sold=0,"Available",Units_Sold&gt;0,"Sold")</f>
        <v>Sold</v>
      </c>
      <c r="M660" t="str">
        <f t="shared" si="93"/>
        <v>Invalid</v>
      </c>
      <c r="N660" t="str">
        <f>IF(PC_NikeSales[[#This Row],[Discount_Verification]]="Valid","Include","Exclude")</f>
        <v>Exclude</v>
      </c>
      <c r="O660">
        <v>0</v>
      </c>
      <c r="P660" t="str">
        <f t="shared" si="94"/>
        <v>Insufficient Data</v>
      </c>
      <c r="Q660" t="str">
        <f t="shared" si="95"/>
        <v>Missing Information</v>
      </c>
      <c r="R660" t="str">
        <f>IF(PC_NikeSales[[#This Row],[Rev_Verify]]="Valid Revenue","Include","Exclude")</f>
        <v>Exclude</v>
      </c>
      <c r="S660" s="1">
        <v>45773</v>
      </c>
      <c r="T660" s="5">
        <f t="shared" si="96"/>
        <v>45773</v>
      </c>
      <c r="U660" s="1" t="str">
        <f t="shared" si="97"/>
        <v>Yes</v>
      </c>
      <c r="V660" t="s">
        <v>17</v>
      </c>
      <c r="W660" t="s">
        <v>33</v>
      </c>
      <c r="X660" t="str">
        <f t="shared" si="98"/>
        <v>Delhi</v>
      </c>
      <c r="Y660">
        <v>155.53</v>
      </c>
      <c r="Z660" t="str">
        <f>IF(PC_NikeSales[[#This Row],[Profit]]&lt;0,"Loss Making Sales",IF(PC_NikeSales[[#This Row],[Profit]]=0,"No Recorded Profit",IF($Y658&gt;$P658,"Invalid Profit", "Valid Profit")))</f>
        <v>Valid Profit</v>
      </c>
      <c r="AA660" t="str">
        <f>IF(PC_NikeSales[[#This Row],[Profit_Status]]="Valid Profit","Include","Exclude")</f>
        <v>Include</v>
      </c>
    </row>
    <row r="661" spans="1:27">
      <c r="A661">
        <v>2659</v>
      </c>
      <c r="B661" t="s">
        <v>13</v>
      </c>
      <c r="C661" t="s">
        <v>41</v>
      </c>
      <c r="D661" t="s">
        <v>54</v>
      </c>
      <c r="E661" s="3" t="s">
        <v>16</v>
      </c>
      <c r="F661" t="str">
        <f t="shared" si="90"/>
        <v>Alphabet</v>
      </c>
      <c r="G661" t="str">
        <f t="shared" si="91"/>
        <v>M</v>
      </c>
      <c r="H661" t="str">
        <f t="shared" si="92"/>
        <v>Yes</v>
      </c>
      <c r="J661" t="str">
        <f>_xlfn.IFS(Units_Sold&lt;0,"Check Return/Refund",Units_Sold=" ",Invalid,Units_Sold=0,"Available",Units_Sold&gt;0,"Sold")</f>
        <v>Available</v>
      </c>
      <c r="K661">
        <v>9945.56</v>
      </c>
      <c r="L661">
        <v>1.01</v>
      </c>
      <c r="M661" t="str">
        <f t="shared" si="93"/>
        <v>Invalid</v>
      </c>
      <c r="N661" t="str">
        <f>IF(PC_NikeSales[[#This Row],[Discount_Verification]]="Valid","Include","Exclude")</f>
        <v>Exclude</v>
      </c>
      <c r="O661">
        <v>0</v>
      </c>
      <c r="P661" t="str">
        <f t="shared" si="94"/>
        <v>Insufficient Data</v>
      </c>
      <c r="Q661" t="str">
        <f t="shared" si="95"/>
        <v>Missing Information</v>
      </c>
      <c r="R661" t="str">
        <f>IF(PC_NikeSales[[#This Row],[Rev_Verify]]="Valid Revenue","Include","Exclude")</f>
        <v>Exclude</v>
      </c>
      <c r="S661" s="1">
        <v>45789</v>
      </c>
      <c r="T661" s="5">
        <f t="shared" si="96"/>
        <v>45789</v>
      </c>
      <c r="U661" s="1" t="str">
        <f t="shared" si="97"/>
        <v>Yes</v>
      </c>
      <c r="V661" t="s">
        <v>17</v>
      </c>
      <c r="W661" t="s">
        <v>37</v>
      </c>
      <c r="X661" t="str">
        <f t="shared" si="98"/>
        <v>Hyderabad</v>
      </c>
      <c r="Y661">
        <v>-1116.54</v>
      </c>
      <c r="Z661" t="str">
        <f>IF(PC_NikeSales[[#This Row],[Profit]]&lt;0,"Loss Making Sales",IF(PC_NikeSales[[#This Row],[Profit]]=0,"No Recorded Profit",IF(PC_NikeSales[[#This Row],[Profit]]&gt;PC_NikeSales[Rev_Recalc],"Invalid Profit", "Valid Profit")))</f>
        <v>Loss Making Sales</v>
      </c>
      <c r="AA661" t="str">
        <f>IF(PC_NikeSales[[#This Row],[Profit_Status]]="Valid Profit","Include","Exclude")</f>
        <v>Exclude</v>
      </c>
    </row>
    <row r="662" spans="1:27">
      <c r="A662">
        <v>2660</v>
      </c>
      <c r="B662" t="s">
        <v>35</v>
      </c>
      <c r="C662" t="s">
        <v>14</v>
      </c>
      <c r="D662" t="s">
        <v>34</v>
      </c>
      <c r="F662" t="str">
        <f t="shared" si="90"/>
        <v>Missing</v>
      </c>
      <c r="G662" t="str">
        <f t="shared" si="91"/>
        <v>Unknown</v>
      </c>
      <c r="H662" t="str">
        <f t="shared" si="92"/>
        <v>No</v>
      </c>
      <c r="J662" t="str">
        <f>_xlfn.IFS(Units_Sold&lt;0,"Check Return/Refund",Units_Sold=" ",Invalid,Units_Sold=0,"Available",Units_Sold&gt;0,"Sold")</f>
        <v>Available</v>
      </c>
      <c r="M662" t="str">
        <f t="shared" si="93"/>
        <v>Invalid</v>
      </c>
      <c r="N662" t="str">
        <f>IF(PC_NikeSales[[#This Row],[Discount_Verification]]="Valid","Include","Exclude")</f>
        <v>Exclude</v>
      </c>
      <c r="O662">
        <v>0</v>
      </c>
      <c r="P662" t="str">
        <f t="shared" si="94"/>
        <v>Insufficient Data</v>
      </c>
      <c r="Q662" t="str">
        <f t="shared" si="95"/>
        <v>Missing Information</v>
      </c>
      <c r="R662" t="str">
        <f>IF(PC_NikeSales[[#This Row],[Rev_Verify]]="Valid Revenue","Include","Exclude")</f>
        <v>Exclude</v>
      </c>
      <c r="S662" s="1">
        <v>45597</v>
      </c>
      <c r="T662" s="5">
        <f t="shared" si="96"/>
        <v>45597</v>
      </c>
      <c r="U662" s="1" t="str">
        <f t="shared" si="97"/>
        <v>Yes</v>
      </c>
      <c r="V662" t="s">
        <v>22</v>
      </c>
      <c r="W662" t="s">
        <v>29</v>
      </c>
      <c r="X662" t="str">
        <f t="shared" si="98"/>
        <v>Pune</v>
      </c>
      <c r="Y662">
        <v>2519.25</v>
      </c>
      <c r="Z662" t="str">
        <f>IF(PC_NikeSales[[#This Row],[Profit]]&lt;0,"Loss Making Sales",IF(PC_NikeSales[[#This Row],[Profit]]=0,"No Recorded Profit",IF($Y660&gt;$P660,"Invalid Profit", "Valid Profit")))</f>
        <v>Valid Profit</v>
      </c>
      <c r="AA662" t="str">
        <f>IF(PC_NikeSales[[#This Row],[Profit_Status]]="Valid Profit","Include","Exclude")</f>
        <v>Include</v>
      </c>
    </row>
    <row r="663" spans="1:27">
      <c r="A663">
        <v>2661</v>
      </c>
      <c r="B663" t="s">
        <v>13</v>
      </c>
      <c r="C663" t="s">
        <v>20</v>
      </c>
      <c r="D663" t="s">
        <v>21</v>
      </c>
      <c r="E663" s="3" t="s">
        <v>32</v>
      </c>
      <c r="F663" t="str">
        <f t="shared" si="90"/>
        <v>Alphabet</v>
      </c>
      <c r="G663" t="str">
        <f t="shared" si="91"/>
        <v>XL</v>
      </c>
      <c r="H663" t="str">
        <f t="shared" si="92"/>
        <v>Yes</v>
      </c>
      <c r="J663" t="str">
        <f>_xlfn.IFS(Units_Sold&lt;0,"Check Return/Refund",Units_Sold=" ",Invalid,Units_Sold=0,"Available",Units_Sold&gt;0,"Sold")</f>
        <v>Available</v>
      </c>
      <c r="K663">
        <v>2006.63</v>
      </c>
      <c r="M663" t="str">
        <f t="shared" si="93"/>
        <v>Invalid</v>
      </c>
      <c r="N663" t="str">
        <f>IF(PC_NikeSales[[#This Row],[Discount_Verification]]="Valid","Include","Exclude")</f>
        <v>Exclude</v>
      </c>
      <c r="O663">
        <v>0</v>
      </c>
      <c r="P663" t="str">
        <f t="shared" si="94"/>
        <v>Insufficient Data</v>
      </c>
      <c r="Q663" t="str">
        <f t="shared" si="95"/>
        <v>Missing Information</v>
      </c>
      <c r="R663" t="str">
        <f>IF(PC_NikeSales[[#This Row],[Rev_Verify]]="Valid Revenue","Include","Exclude")</f>
        <v>Exclude</v>
      </c>
      <c r="S663" s="1"/>
      <c r="T663" s="5" t="str">
        <f t="shared" si="96"/>
        <v>Missing Date</v>
      </c>
      <c r="U663" s="1" t="str">
        <f t="shared" si="97"/>
        <v>No</v>
      </c>
      <c r="V663" t="s">
        <v>17</v>
      </c>
      <c r="W663" t="s">
        <v>33</v>
      </c>
      <c r="X663" t="str">
        <f t="shared" si="98"/>
        <v>Delhi</v>
      </c>
      <c r="Y663">
        <v>3171.69</v>
      </c>
      <c r="Z663" t="str">
        <f>IF(PC_NikeSales[[#This Row],[Profit]]&lt;0,"Loss Making Sales",IF(PC_NikeSales[[#This Row],[Profit]]=0,"No Recorded Profit",IF($Y661&gt;$P661,"Invalid Profit", "Valid Profit")))</f>
        <v>Valid Profit</v>
      </c>
      <c r="AA663" t="str">
        <f>IF(PC_NikeSales[[#This Row],[Profit_Status]]="Valid Profit","Include","Exclude")</f>
        <v>Include</v>
      </c>
    </row>
    <row r="664" spans="1:27">
      <c r="A664">
        <v>2662</v>
      </c>
      <c r="B664" t="s">
        <v>13</v>
      </c>
      <c r="C664" t="s">
        <v>14</v>
      </c>
      <c r="D664" t="s">
        <v>15</v>
      </c>
      <c r="E664" s="3" t="s">
        <v>16</v>
      </c>
      <c r="F664" t="str">
        <f t="shared" si="90"/>
        <v>Alphabet</v>
      </c>
      <c r="G664" t="str">
        <f t="shared" si="91"/>
        <v>M</v>
      </c>
      <c r="H664" t="str">
        <f t="shared" si="92"/>
        <v>Yes</v>
      </c>
      <c r="I664">
        <v>0</v>
      </c>
      <c r="J664" t="str">
        <f>_xlfn.IFS(Units_Sold&lt;0,"Check Return/Refund",Units_Sold=" ",Invalid,Units_Sold=0,"Available",Units_Sold&gt;0,"Sold")</f>
        <v>Available</v>
      </c>
      <c r="M664" t="str">
        <f t="shared" si="93"/>
        <v>Invalid</v>
      </c>
      <c r="N664" t="str">
        <f>IF(PC_NikeSales[[#This Row],[Discount_Verification]]="Valid","Include","Exclude")</f>
        <v>Exclude</v>
      </c>
      <c r="O664">
        <v>0</v>
      </c>
      <c r="P664" t="str">
        <f t="shared" si="94"/>
        <v>Insufficient Data</v>
      </c>
      <c r="Q664" t="str">
        <f t="shared" si="95"/>
        <v>Missing Information</v>
      </c>
      <c r="R664" t="str">
        <f>IF(PC_NikeSales[[#This Row],[Rev_Verify]]="Valid Revenue","Include","Exclude")</f>
        <v>Exclude</v>
      </c>
      <c r="S664" s="1"/>
      <c r="T664" s="5" t="str">
        <f t="shared" si="96"/>
        <v>Missing Date</v>
      </c>
      <c r="U664" s="1" t="str">
        <f t="shared" si="97"/>
        <v>No</v>
      </c>
      <c r="V664" t="s">
        <v>17</v>
      </c>
      <c r="W664" t="s">
        <v>33</v>
      </c>
      <c r="X664" t="str">
        <f t="shared" si="98"/>
        <v>Delhi</v>
      </c>
      <c r="Y664">
        <v>2104.46</v>
      </c>
      <c r="Z664" t="str">
        <f>IF(PC_NikeSales[[#This Row],[Profit]]&lt;0,"Loss Making Sales",IF(PC_NikeSales[[#This Row],[Profit]]=0,"No Recorded Profit",IF($Y662&gt;$P662,"Invalid Profit", "Valid Profit")))</f>
        <v>Valid Profit</v>
      </c>
      <c r="AA664" t="str">
        <f>IF(PC_NikeSales[[#This Row],[Profit_Status]]="Valid Profit","Include","Exclude")</f>
        <v>Include</v>
      </c>
    </row>
    <row r="665" spans="1:27">
      <c r="A665">
        <v>2663</v>
      </c>
      <c r="B665" t="s">
        <v>13</v>
      </c>
      <c r="C665" t="s">
        <v>14</v>
      </c>
      <c r="D665" t="s">
        <v>44</v>
      </c>
      <c r="E665" s="3" t="s">
        <v>28</v>
      </c>
      <c r="F665" t="str">
        <f t="shared" si="90"/>
        <v>Alphabet</v>
      </c>
      <c r="G665" t="str">
        <f t="shared" si="91"/>
        <v>L</v>
      </c>
      <c r="H665" t="str">
        <f t="shared" si="92"/>
        <v>Yes</v>
      </c>
      <c r="I665">
        <v>2</v>
      </c>
      <c r="J665" t="str">
        <f>_xlfn.IFS(Units_Sold&lt;0,"Check Return/Refund",Units_Sold=" ",Invalid,Units_Sold=0,"Available",Units_Sold&gt;0,"Sold")</f>
        <v>Sold</v>
      </c>
      <c r="L665">
        <v>0.43</v>
      </c>
      <c r="M665" t="str">
        <f t="shared" si="93"/>
        <v>Valid</v>
      </c>
      <c r="N665" t="str">
        <f>IF(PC_NikeSales[[#This Row],[Discount_Verification]]="Valid","Include","Exclude")</f>
        <v>Include</v>
      </c>
      <c r="O665">
        <v>0</v>
      </c>
      <c r="P665" t="str">
        <f t="shared" si="94"/>
        <v>Insufficient Data</v>
      </c>
      <c r="Q665" t="str">
        <f t="shared" si="95"/>
        <v>Missing Information</v>
      </c>
      <c r="R665" t="str">
        <f>IF(PC_NikeSales[[#This Row],[Rev_Verify]]="Valid Revenue","Include","Exclude")</f>
        <v>Exclude</v>
      </c>
      <c r="S665" s="1">
        <v>45825</v>
      </c>
      <c r="T665" s="5">
        <f t="shared" si="96"/>
        <v>45825</v>
      </c>
      <c r="U665" s="1" t="str">
        <f t="shared" si="97"/>
        <v>Yes</v>
      </c>
      <c r="V665" t="s">
        <v>22</v>
      </c>
      <c r="W665" t="s">
        <v>33</v>
      </c>
      <c r="X665" t="str">
        <f t="shared" si="98"/>
        <v>Delhi</v>
      </c>
      <c r="Y665">
        <v>3174.81</v>
      </c>
      <c r="Z665" t="str">
        <f>IF(PC_NikeSales[[#This Row],[Profit]]&lt;0,"Loss Making Sales",IF(PC_NikeSales[[#This Row],[Profit]]=0,"No Recorded Profit",IF($Y663&gt;$P663,"Invalid Profit", "Valid Profit")))</f>
        <v>Valid Profit</v>
      </c>
      <c r="AA665" t="str">
        <f>IF(PC_NikeSales[[#This Row],[Profit_Status]]="Valid Profit","Include","Exclude")</f>
        <v>Include</v>
      </c>
    </row>
    <row r="666" spans="1:27">
      <c r="A666">
        <v>2664</v>
      </c>
      <c r="B666" t="s">
        <v>13</v>
      </c>
      <c r="C666" t="s">
        <v>30</v>
      </c>
      <c r="D666" t="s">
        <v>51</v>
      </c>
      <c r="E666" s="3" t="s">
        <v>28</v>
      </c>
      <c r="F666" t="str">
        <f t="shared" si="90"/>
        <v>Alphabet</v>
      </c>
      <c r="G666" t="str">
        <f t="shared" si="91"/>
        <v>L</v>
      </c>
      <c r="H666" t="str">
        <f t="shared" si="92"/>
        <v>Yes</v>
      </c>
      <c r="I666">
        <v>2</v>
      </c>
      <c r="J666" t="str">
        <f>_xlfn.IFS(Units_Sold&lt;0,"Check Return/Refund",Units_Sold=" ",Invalid,Units_Sold=0,"Available",Units_Sold&gt;0,"Sold")</f>
        <v>Sold</v>
      </c>
      <c r="K666">
        <v>9103.08</v>
      </c>
      <c r="M666" t="str">
        <f t="shared" si="93"/>
        <v>Invalid</v>
      </c>
      <c r="N666" t="str">
        <f>IF(PC_NikeSales[[#This Row],[Discount_Verification]]="Valid","Include","Exclude")</f>
        <v>Exclude</v>
      </c>
      <c r="O666">
        <v>0</v>
      </c>
      <c r="P666">
        <f t="shared" si="94"/>
        <v>18206.16</v>
      </c>
      <c r="Q666" t="str">
        <f t="shared" si="95"/>
        <v>Valid Revenue</v>
      </c>
      <c r="R666" t="str">
        <f>IF(PC_NikeSales[[#This Row],[Rev_Verify]]="Valid Revenue","Include","Exclude")</f>
        <v>Include</v>
      </c>
      <c r="S666" s="1">
        <v>45637</v>
      </c>
      <c r="T666" s="5">
        <f t="shared" si="96"/>
        <v>45637</v>
      </c>
      <c r="U666" s="1" t="str">
        <f t="shared" si="97"/>
        <v>Yes</v>
      </c>
      <c r="V666" t="s">
        <v>17</v>
      </c>
      <c r="W666" t="s">
        <v>25</v>
      </c>
      <c r="X666" t="str">
        <f t="shared" si="98"/>
        <v>Mumbai</v>
      </c>
      <c r="Y666">
        <v>1726.8</v>
      </c>
      <c r="Z666" t="str">
        <f>IF(PC_NikeSales[[#This Row],[Profit]]&lt;0,"Loss Making Sales",IF(PC_NikeSales[[#This Row],[Profit]]=0,"No Recorded Profit",IF($Y664&gt;$P664,"Invalid Profit", "Valid Profit")))</f>
        <v>Valid Profit</v>
      </c>
      <c r="AA666" t="str">
        <f>IF(PC_NikeSales[[#This Row],[Profit_Status]]="Valid Profit","Include","Exclude")</f>
        <v>Include</v>
      </c>
    </row>
    <row r="667" spans="1:27">
      <c r="A667">
        <v>2665</v>
      </c>
      <c r="B667" t="s">
        <v>35</v>
      </c>
      <c r="C667" t="s">
        <v>26</v>
      </c>
      <c r="D667" t="s">
        <v>39</v>
      </c>
      <c r="E667" s="3" t="s">
        <v>28</v>
      </c>
      <c r="F667" t="str">
        <f t="shared" si="90"/>
        <v>Alphabet</v>
      </c>
      <c r="G667" t="str">
        <f t="shared" si="91"/>
        <v>L</v>
      </c>
      <c r="H667" t="str">
        <f t="shared" si="92"/>
        <v>Yes</v>
      </c>
      <c r="J667" t="str">
        <f>_xlfn.IFS(Units_Sold&lt;0,"Check Return/Refund",Units_Sold=" ",Invalid,Units_Sold=0,"Available",Units_Sold&gt;0,"Sold")</f>
        <v>Available</v>
      </c>
      <c r="K667">
        <v>6140.7</v>
      </c>
      <c r="M667" t="str">
        <f t="shared" si="93"/>
        <v>Invalid</v>
      </c>
      <c r="N667" t="str">
        <f>IF(PC_NikeSales[[#This Row],[Discount_Verification]]="Valid","Include","Exclude")</f>
        <v>Exclude</v>
      </c>
      <c r="O667">
        <v>0</v>
      </c>
      <c r="P667" t="str">
        <f t="shared" si="94"/>
        <v>Insufficient Data</v>
      </c>
      <c r="Q667" t="str">
        <f t="shared" si="95"/>
        <v>Missing Information</v>
      </c>
      <c r="R667" t="str">
        <f>IF(PC_NikeSales[[#This Row],[Rev_Verify]]="Valid Revenue","Include","Exclude")</f>
        <v>Exclude</v>
      </c>
      <c r="S667" s="1"/>
      <c r="T667" s="5" t="str">
        <f t="shared" si="96"/>
        <v>Missing Date</v>
      </c>
      <c r="U667" s="1" t="str">
        <f t="shared" si="97"/>
        <v>No</v>
      </c>
      <c r="V667" t="s">
        <v>17</v>
      </c>
      <c r="W667" t="s">
        <v>33</v>
      </c>
      <c r="X667" t="str">
        <f t="shared" si="98"/>
        <v>Delhi</v>
      </c>
      <c r="Y667">
        <v>506.87</v>
      </c>
      <c r="Z667" t="str">
        <f>IF(PC_NikeSales[[#This Row],[Profit]]&lt;0,"Loss Making Sales",IF(PC_NikeSales[[#This Row],[Profit]]=0,"No Recorded Profit",IF($Y665&gt;$P665,"Invalid Profit", "Valid Profit")))</f>
        <v>Valid Profit</v>
      </c>
      <c r="AA667" t="str">
        <f>IF(PC_NikeSales[[#This Row],[Profit_Status]]="Valid Profit","Include","Exclude")</f>
        <v>Include</v>
      </c>
    </row>
    <row r="668" spans="1:27">
      <c r="A668">
        <v>2666</v>
      </c>
      <c r="B668" t="s">
        <v>19</v>
      </c>
      <c r="C668" t="s">
        <v>20</v>
      </c>
      <c r="D668" t="s">
        <v>50</v>
      </c>
      <c r="E668" s="3" t="s">
        <v>16</v>
      </c>
      <c r="F668" t="str">
        <f t="shared" si="90"/>
        <v>Alphabet</v>
      </c>
      <c r="G668" t="str">
        <f t="shared" si="91"/>
        <v>M</v>
      </c>
      <c r="H668" t="str">
        <f t="shared" si="92"/>
        <v>Yes</v>
      </c>
      <c r="J668" t="str">
        <f>_xlfn.IFS(Units_Sold&lt;0,"Check Return/Refund",Units_Sold=" ",Invalid,Units_Sold=0,"Available",Units_Sold&gt;0,"Sold")</f>
        <v>Available</v>
      </c>
      <c r="K668">
        <v>3700.75</v>
      </c>
      <c r="M668" t="str">
        <f t="shared" si="93"/>
        <v>Invalid</v>
      </c>
      <c r="N668" t="str">
        <f>IF(PC_NikeSales[[#This Row],[Discount_Verification]]="Valid","Include","Exclude")</f>
        <v>Exclude</v>
      </c>
      <c r="O668">
        <v>0</v>
      </c>
      <c r="P668" t="str">
        <f t="shared" si="94"/>
        <v>Insufficient Data</v>
      </c>
      <c r="Q668" t="str">
        <f t="shared" si="95"/>
        <v>Missing Information</v>
      </c>
      <c r="R668" t="str">
        <f>IF(PC_NikeSales[[#This Row],[Rev_Verify]]="Valid Revenue","Include","Exclude")</f>
        <v>Exclude</v>
      </c>
      <c r="S668" s="1"/>
      <c r="T668" s="5" t="str">
        <f t="shared" si="96"/>
        <v>Missing Date</v>
      </c>
      <c r="U668" s="1" t="str">
        <f t="shared" si="97"/>
        <v>No</v>
      </c>
      <c r="V668" t="s">
        <v>17</v>
      </c>
      <c r="W668" t="s">
        <v>43</v>
      </c>
      <c r="X668" t="str">
        <f t="shared" si="98"/>
        <v>Kolkata</v>
      </c>
      <c r="Y668">
        <v>-963.73</v>
      </c>
      <c r="Z668" t="str">
        <f>IF(PC_NikeSales[[#This Row],[Profit]]&lt;0,"Loss Making Sales",IF(PC_NikeSales[[#This Row],[Profit]]=0,"No Recorded Profit",IF(PC_NikeSales[[#This Row],[Profit]]&gt;PC_NikeSales[Rev_Recalc],"Invalid Profit", "Valid Profit")))</f>
        <v>Loss Making Sales</v>
      </c>
      <c r="AA668" t="str">
        <f>IF(PC_NikeSales[[#This Row],[Profit_Status]]="Valid Profit","Include","Exclude")</f>
        <v>Exclude</v>
      </c>
    </row>
    <row r="669" spans="1:27">
      <c r="A669">
        <v>2667</v>
      </c>
      <c r="B669" t="s">
        <v>19</v>
      </c>
      <c r="C669" t="s">
        <v>26</v>
      </c>
      <c r="D669" t="s">
        <v>53</v>
      </c>
      <c r="E669" s="3" t="s">
        <v>32</v>
      </c>
      <c r="F669" t="str">
        <f t="shared" si="90"/>
        <v>Alphabet</v>
      </c>
      <c r="G669" t="str">
        <f t="shared" si="91"/>
        <v>XL</v>
      </c>
      <c r="H669" t="str">
        <f t="shared" si="92"/>
        <v>Yes</v>
      </c>
      <c r="I669">
        <v>3</v>
      </c>
      <c r="J669" t="str">
        <f>_xlfn.IFS(Units_Sold&lt;0,"Check Return/Refund",Units_Sold=" ",Invalid,Units_Sold=0,"Available",Units_Sold&gt;0,"Sold")</f>
        <v>Sold</v>
      </c>
      <c r="K669">
        <v>9367.66</v>
      </c>
      <c r="M669" t="str">
        <f t="shared" si="93"/>
        <v>Invalid</v>
      </c>
      <c r="N669" t="str">
        <f>IF(PC_NikeSales[[#This Row],[Discount_Verification]]="Valid","Include","Exclude")</f>
        <v>Exclude</v>
      </c>
      <c r="O669">
        <v>0</v>
      </c>
      <c r="P669">
        <f t="shared" si="94"/>
        <v>28102.98</v>
      </c>
      <c r="Q669" t="str">
        <f t="shared" si="95"/>
        <v>Valid Revenue</v>
      </c>
      <c r="R669" t="str">
        <f>IF(PC_NikeSales[[#This Row],[Rev_Verify]]="Valid Revenue","Include","Exclude")</f>
        <v>Include</v>
      </c>
      <c r="S669" s="1">
        <v>45739</v>
      </c>
      <c r="T669" s="5">
        <f t="shared" si="96"/>
        <v>45739</v>
      </c>
      <c r="U669" s="1" t="str">
        <f t="shared" si="97"/>
        <v>Yes</v>
      </c>
      <c r="V669" t="s">
        <v>17</v>
      </c>
      <c r="W669" t="s">
        <v>33</v>
      </c>
      <c r="X669" t="str">
        <f t="shared" si="98"/>
        <v>Delhi</v>
      </c>
      <c r="Y669">
        <v>-623.95000000000005</v>
      </c>
      <c r="Z669" t="str">
        <f>IF(PC_NikeSales[[#This Row],[Profit]]&lt;0,"Loss Making Sales",IF(PC_NikeSales[[#This Row],[Profit]]=0,"No Recorded Profit",IF(PC_NikeSales[[#This Row],[Profit]]&gt;PC_NikeSales[Rev_Recalc],"Invalid Profit", "Valid Profit")))</f>
        <v>Loss Making Sales</v>
      </c>
      <c r="AA669" t="str">
        <f>IF(PC_NikeSales[[#This Row],[Profit_Status]]="Valid Profit","Include","Exclude")</f>
        <v>Exclude</v>
      </c>
    </row>
    <row r="670" spans="1:27">
      <c r="A670">
        <v>2668</v>
      </c>
      <c r="B670" t="s">
        <v>19</v>
      </c>
      <c r="C670" t="s">
        <v>14</v>
      </c>
      <c r="D670" t="s">
        <v>49</v>
      </c>
      <c r="E670" s="3" t="s">
        <v>16</v>
      </c>
      <c r="F670" t="str">
        <f t="shared" si="90"/>
        <v>Alphabet</v>
      </c>
      <c r="G670" t="str">
        <f t="shared" si="91"/>
        <v>M</v>
      </c>
      <c r="H670" t="str">
        <f t="shared" si="92"/>
        <v>Yes</v>
      </c>
      <c r="J670" t="str">
        <f>_xlfn.IFS(Units_Sold&lt;0,"Check Return/Refund",Units_Sold=" ",Invalid,Units_Sold=0,"Available",Units_Sold&gt;0,"Sold")</f>
        <v>Available</v>
      </c>
      <c r="L670">
        <v>0.45</v>
      </c>
      <c r="M670" t="str">
        <f t="shared" si="93"/>
        <v>Valid</v>
      </c>
      <c r="N670" t="str">
        <f>IF(PC_NikeSales[[#This Row],[Discount_Verification]]="Valid","Include","Exclude")</f>
        <v>Include</v>
      </c>
      <c r="O670">
        <v>0</v>
      </c>
      <c r="P670" t="str">
        <f t="shared" si="94"/>
        <v>Insufficient Data</v>
      </c>
      <c r="Q670" t="str">
        <f t="shared" si="95"/>
        <v>Missing Information</v>
      </c>
      <c r="R670" t="str">
        <f>IF(PC_NikeSales[[#This Row],[Rev_Verify]]="Valid Revenue","Include","Exclude")</f>
        <v>Exclude</v>
      </c>
      <c r="S670" s="1">
        <v>45646</v>
      </c>
      <c r="T670" s="5">
        <f t="shared" si="96"/>
        <v>45646</v>
      </c>
      <c r="U670" s="1" t="str">
        <f t="shared" si="97"/>
        <v>Yes</v>
      </c>
      <c r="V670" t="s">
        <v>22</v>
      </c>
      <c r="W670" t="s">
        <v>36</v>
      </c>
      <c r="X670" t="str">
        <f t="shared" si="98"/>
        <v>Bangalore</v>
      </c>
      <c r="Y670">
        <v>3138.32</v>
      </c>
      <c r="Z670" t="str">
        <f>IF(PC_NikeSales[[#This Row],[Profit]]&lt;0,"Loss Making Sales",IF(PC_NikeSales[[#This Row],[Profit]]=0,"No Recorded Profit",IF($Y668&gt;$P668,"Invalid Profit", "Valid Profit")))</f>
        <v>Valid Profit</v>
      </c>
      <c r="AA670" t="str">
        <f>IF(PC_NikeSales[[#This Row],[Profit_Status]]="Valid Profit","Include","Exclude")</f>
        <v>Include</v>
      </c>
    </row>
    <row r="671" spans="1:27">
      <c r="A671">
        <v>2669</v>
      </c>
      <c r="B671" t="s">
        <v>19</v>
      </c>
      <c r="C671" t="s">
        <v>14</v>
      </c>
      <c r="D671" t="s">
        <v>34</v>
      </c>
      <c r="E671" s="3" t="s">
        <v>32</v>
      </c>
      <c r="F671" t="str">
        <f t="shared" si="90"/>
        <v>Alphabet</v>
      </c>
      <c r="G671" t="str">
        <f t="shared" si="91"/>
        <v>XL</v>
      </c>
      <c r="H671" t="str">
        <f t="shared" si="92"/>
        <v>Yes</v>
      </c>
      <c r="J671" t="str">
        <f>_xlfn.IFS(Units_Sold&lt;0,"Check Return/Refund",Units_Sold=" ",Invalid,Units_Sold=0,"Available",Units_Sold&gt;0,"Sold")</f>
        <v>Available</v>
      </c>
      <c r="L671">
        <v>0.51</v>
      </c>
      <c r="M671" t="str">
        <f t="shared" si="93"/>
        <v>Valid</v>
      </c>
      <c r="N671" t="str">
        <f>IF(PC_NikeSales[[#This Row],[Discount_Verification]]="Valid","Include","Exclude")</f>
        <v>Include</v>
      </c>
      <c r="O671">
        <v>0</v>
      </c>
      <c r="P671" t="str">
        <f t="shared" si="94"/>
        <v>Insufficient Data</v>
      </c>
      <c r="Q671" t="str">
        <f t="shared" si="95"/>
        <v>Missing Information</v>
      </c>
      <c r="R671" t="str">
        <f>IF(PC_NikeSales[[#This Row],[Rev_Verify]]="Valid Revenue","Include","Exclude")</f>
        <v>Exclude</v>
      </c>
      <c r="S671" s="1"/>
      <c r="T671" s="5" t="str">
        <f t="shared" si="96"/>
        <v>Missing Date</v>
      </c>
      <c r="U671" s="1" t="str">
        <f t="shared" si="97"/>
        <v>No</v>
      </c>
      <c r="V671" t="s">
        <v>22</v>
      </c>
      <c r="W671" t="s">
        <v>29</v>
      </c>
      <c r="X671" t="str">
        <f t="shared" si="98"/>
        <v>Pune</v>
      </c>
      <c r="Y671">
        <v>1737.23</v>
      </c>
      <c r="Z671" t="str">
        <f>IF(PC_NikeSales[[#This Row],[Profit]]&lt;0,"Loss Making Sales",IF(PC_NikeSales[[#This Row],[Profit]]=0,"No Recorded Profit",IF($Y669&gt;$P669,"Invalid Profit", "Valid Profit")))</f>
        <v>Valid Profit</v>
      </c>
      <c r="AA671" t="str">
        <f>IF(PC_NikeSales[[#This Row],[Profit_Status]]="Valid Profit","Include","Exclude")</f>
        <v>Include</v>
      </c>
    </row>
    <row r="672" spans="1:27">
      <c r="A672">
        <v>2027</v>
      </c>
      <c r="B672" t="s">
        <v>35</v>
      </c>
      <c r="C672" t="s">
        <v>20</v>
      </c>
      <c r="D672" t="s">
        <v>24</v>
      </c>
      <c r="E672" s="3">
        <v>12</v>
      </c>
      <c r="F672" t="str">
        <f t="shared" si="90"/>
        <v>Number</v>
      </c>
      <c r="G672" t="str">
        <f t="shared" si="91"/>
        <v>12</v>
      </c>
      <c r="H672" t="str">
        <f t="shared" si="92"/>
        <v>Yes</v>
      </c>
      <c r="I672">
        <v>4</v>
      </c>
      <c r="J672" t="str">
        <f>_xlfn.IFS(Units_Sold&lt;0,"Check Return/Refund",Units_Sold=" ",Invalid,Units_Sold=0,"Available",Units_Sold&gt;0,"Sold")</f>
        <v>Sold</v>
      </c>
      <c r="K672">
        <v>7204.01</v>
      </c>
      <c r="M672" t="str">
        <f t="shared" si="93"/>
        <v>Invalid</v>
      </c>
      <c r="N672" t="str">
        <f>IF(PC_NikeSales[[#This Row],[Discount_Verification]]="Valid","Include","Exclude")</f>
        <v>Exclude</v>
      </c>
      <c r="O672">
        <v>0</v>
      </c>
      <c r="P672">
        <f t="shared" si="94"/>
        <v>28816.04</v>
      </c>
      <c r="Q672" t="str">
        <f t="shared" si="95"/>
        <v>Valid Revenue</v>
      </c>
      <c r="R672" t="str">
        <f>IF(PC_NikeSales[[#This Row],[Rev_Verify]]="Valid Revenue","Include","Exclude")</f>
        <v>Include</v>
      </c>
      <c r="S672" s="1">
        <v>45823</v>
      </c>
      <c r="T672" s="5">
        <f t="shared" si="96"/>
        <v>45823</v>
      </c>
      <c r="U672" s="1" t="str">
        <f t="shared" si="97"/>
        <v>Yes</v>
      </c>
      <c r="V672" t="s">
        <v>22</v>
      </c>
      <c r="W672" t="s">
        <v>33</v>
      </c>
      <c r="X672" t="str">
        <f t="shared" si="98"/>
        <v>Delhi</v>
      </c>
      <c r="Y672">
        <v>3951.42</v>
      </c>
      <c r="Z672" t="str">
        <f>IF(PC_NikeSales[[#This Row],[Profit]]&lt;0,"Loss Making Sales",IF(PC_NikeSales[[#This Row],[Profit]]=0,"No Recorded Profit",IF($Y670&gt;$P670,"Invalid Profit", "Valid Profit")))</f>
        <v>Valid Profit</v>
      </c>
      <c r="AA672" t="str">
        <f>IF(PC_NikeSales[[#This Row],[Profit_Status]]="Valid Profit","Include","Exclude")</f>
        <v>Include</v>
      </c>
    </row>
    <row r="673" spans="1:27">
      <c r="A673">
        <v>2671</v>
      </c>
      <c r="B673" t="s">
        <v>13</v>
      </c>
      <c r="C673" t="s">
        <v>30</v>
      </c>
      <c r="D673" t="s">
        <v>45</v>
      </c>
      <c r="E673" s="3" t="s">
        <v>32</v>
      </c>
      <c r="F673" t="str">
        <f t="shared" si="90"/>
        <v>Alphabet</v>
      </c>
      <c r="G673" t="str">
        <f t="shared" si="91"/>
        <v>XL</v>
      </c>
      <c r="H673" t="str">
        <f t="shared" si="92"/>
        <v>Yes</v>
      </c>
      <c r="J673" t="str">
        <f>_xlfn.IFS(Units_Sold&lt;0,"Check Return/Refund",Units_Sold=" ",Invalid,Units_Sold=0,"Available",Units_Sold&gt;0,"Sold")</f>
        <v>Available</v>
      </c>
      <c r="K673">
        <v>9264.49</v>
      </c>
      <c r="M673" t="str">
        <f t="shared" si="93"/>
        <v>Invalid</v>
      </c>
      <c r="N673" t="str">
        <f>IF(PC_NikeSales[[#This Row],[Discount_Verification]]="Valid","Include","Exclude")</f>
        <v>Exclude</v>
      </c>
      <c r="O673">
        <v>0</v>
      </c>
      <c r="P673" t="str">
        <f t="shared" si="94"/>
        <v>Insufficient Data</v>
      </c>
      <c r="Q673" t="str">
        <f t="shared" si="95"/>
        <v>Missing Information</v>
      </c>
      <c r="R673" t="str">
        <f>IF(PC_NikeSales[[#This Row],[Rev_Verify]]="Valid Revenue","Include","Exclude")</f>
        <v>Exclude</v>
      </c>
      <c r="S673" s="1">
        <v>45834</v>
      </c>
      <c r="T673" s="5">
        <f t="shared" si="96"/>
        <v>45834</v>
      </c>
      <c r="U673" s="1" t="str">
        <f t="shared" si="97"/>
        <v>Yes</v>
      </c>
      <c r="V673" t="s">
        <v>22</v>
      </c>
      <c r="W673" t="s">
        <v>29</v>
      </c>
      <c r="X673" t="str">
        <f t="shared" si="98"/>
        <v>Pune</v>
      </c>
      <c r="Y673">
        <v>491.18</v>
      </c>
      <c r="Z673" t="str">
        <f>IF(PC_NikeSales[[#This Row],[Profit]]&lt;0,"Loss Making Sales",IF(PC_NikeSales[[#This Row],[Profit]]=0,"No Recorded Profit",IF($Y671&gt;$P671,"Invalid Profit", "Valid Profit")))</f>
        <v>Valid Profit</v>
      </c>
      <c r="AA673" t="str">
        <f>IF(PC_NikeSales[[#This Row],[Profit_Status]]="Valid Profit","Include","Exclude")</f>
        <v>Include</v>
      </c>
    </row>
    <row r="674" spans="1:27">
      <c r="A674">
        <v>2672</v>
      </c>
      <c r="B674" t="s">
        <v>19</v>
      </c>
      <c r="C674" t="s">
        <v>26</v>
      </c>
      <c r="D674" t="s">
        <v>53</v>
      </c>
      <c r="E674" s="3" t="s">
        <v>32</v>
      </c>
      <c r="F674" t="str">
        <f t="shared" si="90"/>
        <v>Alphabet</v>
      </c>
      <c r="G674" t="str">
        <f t="shared" si="91"/>
        <v>XL</v>
      </c>
      <c r="H674" t="str">
        <f t="shared" si="92"/>
        <v>Yes</v>
      </c>
      <c r="I674">
        <v>2</v>
      </c>
      <c r="J674" t="str">
        <f>_xlfn.IFS(Units_Sold&lt;0,"Check Return/Refund",Units_Sold=" ",Invalid,Units_Sold=0,"Available",Units_Sold&gt;0,"Sold")</f>
        <v>Sold</v>
      </c>
      <c r="M674" t="str">
        <f t="shared" si="93"/>
        <v>Invalid</v>
      </c>
      <c r="N674" t="str">
        <f>IF(PC_NikeSales[[#This Row],[Discount_Verification]]="Valid","Include","Exclude")</f>
        <v>Exclude</v>
      </c>
      <c r="O674">
        <v>0</v>
      </c>
      <c r="P674" t="str">
        <f t="shared" si="94"/>
        <v>Insufficient Data</v>
      </c>
      <c r="Q674" t="str">
        <f t="shared" si="95"/>
        <v>Missing Information</v>
      </c>
      <c r="R674" t="str">
        <f>IF(PC_NikeSales[[#This Row],[Rev_Verify]]="Valid Revenue","Include","Exclude")</f>
        <v>Exclude</v>
      </c>
      <c r="S674" s="1">
        <v>45508</v>
      </c>
      <c r="T674" s="5">
        <f t="shared" si="96"/>
        <v>45508</v>
      </c>
      <c r="U674" s="1" t="str">
        <f t="shared" si="97"/>
        <v>Yes</v>
      </c>
      <c r="V674" t="s">
        <v>17</v>
      </c>
      <c r="W674" t="s">
        <v>25</v>
      </c>
      <c r="X674" t="str">
        <f t="shared" si="98"/>
        <v>Mumbai</v>
      </c>
      <c r="Y674">
        <v>67.58</v>
      </c>
      <c r="Z674" t="str">
        <f>IF(PC_NikeSales[[#This Row],[Profit]]&lt;0,"Loss Making Sales",IF(PC_NikeSales[[#This Row],[Profit]]=0,"No Recorded Profit",IF($Y672&gt;$P672,"Invalid Profit", "Valid Profit")))</f>
        <v>Valid Profit</v>
      </c>
      <c r="AA674" t="str">
        <f>IF(PC_NikeSales[[#This Row],[Profit_Status]]="Valid Profit","Include","Exclude")</f>
        <v>Include</v>
      </c>
    </row>
    <row r="675" spans="1:27">
      <c r="A675">
        <v>2673</v>
      </c>
      <c r="B675" t="s">
        <v>13</v>
      </c>
      <c r="C675" t="s">
        <v>30</v>
      </c>
      <c r="D675" t="s">
        <v>51</v>
      </c>
      <c r="E675" s="3">
        <v>11</v>
      </c>
      <c r="F675" t="str">
        <f t="shared" si="90"/>
        <v>Number</v>
      </c>
      <c r="G675" t="str">
        <f t="shared" si="91"/>
        <v>11</v>
      </c>
      <c r="H675" t="str">
        <f t="shared" si="92"/>
        <v>Yes</v>
      </c>
      <c r="J675" t="str">
        <f>_xlfn.IFS(Units_Sold&lt;0,"Check Return/Refund",Units_Sold=" ",Invalid,Units_Sold=0,"Available",Units_Sold&gt;0,"Sold")</f>
        <v>Available</v>
      </c>
      <c r="K675">
        <v>6891.25</v>
      </c>
      <c r="L675">
        <v>0.63</v>
      </c>
      <c r="M675" t="str">
        <f t="shared" si="93"/>
        <v>Valid</v>
      </c>
      <c r="N675" t="str">
        <f>IF(PC_NikeSales[[#This Row],[Discount_Verification]]="Valid","Include","Exclude")</f>
        <v>Include</v>
      </c>
      <c r="O675">
        <v>0</v>
      </c>
      <c r="P675" t="str">
        <f t="shared" si="94"/>
        <v>Insufficient Data</v>
      </c>
      <c r="Q675" t="str">
        <f t="shared" si="95"/>
        <v>Missing Information</v>
      </c>
      <c r="R675" t="str">
        <f>IF(PC_NikeSales[[#This Row],[Rev_Verify]]="Valid Revenue","Include","Exclude")</f>
        <v>Exclude</v>
      </c>
      <c r="S675" s="1"/>
      <c r="T675" s="5" t="str">
        <f t="shared" si="96"/>
        <v>Missing Date</v>
      </c>
      <c r="U675" s="1" t="str">
        <f t="shared" si="97"/>
        <v>No</v>
      </c>
      <c r="V675" t="s">
        <v>22</v>
      </c>
      <c r="W675" t="s">
        <v>29</v>
      </c>
      <c r="X675" t="str">
        <f t="shared" si="98"/>
        <v>Pune</v>
      </c>
      <c r="Y675">
        <v>-742.85</v>
      </c>
      <c r="Z675" t="str">
        <f>IF(PC_NikeSales[[#This Row],[Profit]]&lt;0,"Loss Making Sales",IF(PC_NikeSales[[#This Row],[Profit]]=0,"No Recorded Profit",IF(PC_NikeSales[[#This Row],[Profit]]&gt;PC_NikeSales[Rev_Recalc],"Invalid Profit", "Valid Profit")))</f>
        <v>Loss Making Sales</v>
      </c>
      <c r="AA675" t="str">
        <f>IF(PC_NikeSales[[#This Row],[Profit_Status]]="Valid Profit","Include","Exclude")</f>
        <v>Exclude</v>
      </c>
    </row>
    <row r="676" spans="1:27">
      <c r="A676">
        <v>2674</v>
      </c>
      <c r="B676" t="s">
        <v>19</v>
      </c>
      <c r="C676" t="s">
        <v>26</v>
      </c>
      <c r="D676" t="s">
        <v>39</v>
      </c>
      <c r="E676" s="3">
        <v>7</v>
      </c>
      <c r="F676" t="str">
        <f t="shared" si="90"/>
        <v>Number</v>
      </c>
      <c r="G676" t="str">
        <f t="shared" si="91"/>
        <v>7</v>
      </c>
      <c r="H676" t="str">
        <f t="shared" si="92"/>
        <v>Yes</v>
      </c>
      <c r="I676">
        <v>-1</v>
      </c>
      <c r="J676" t="str">
        <f>_xlfn.IFS(Units_Sold&lt;0,"Check Return/Refund",Units_Sold=" ",Invalid,Units_Sold=0,"Available",Units_Sold&gt;0,"Sold")</f>
        <v>Check Return/Refund</v>
      </c>
      <c r="K676">
        <v>4784.45</v>
      </c>
      <c r="M676" t="str">
        <f t="shared" si="93"/>
        <v>Invalid</v>
      </c>
      <c r="N676" t="str">
        <f>IF(PC_NikeSales[[#This Row],[Discount_Verification]]="Valid","Include","Exclude")</f>
        <v>Exclude</v>
      </c>
      <c r="O676">
        <v>0</v>
      </c>
      <c r="P676">
        <f t="shared" si="94"/>
        <v>-4784.45</v>
      </c>
      <c r="Q676" t="str">
        <f t="shared" si="95"/>
        <v>Negative Revenue</v>
      </c>
      <c r="R676" t="str">
        <f>IF(PC_NikeSales[[#This Row],[Rev_Verify]]="Valid Revenue","Include","Exclude")</f>
        <v>Exclude</v>
      </c>
      <c r="S676" s="1">
        <v>45682</v>
      </c>
      <c r="T676" s="5">
        <f t="shared" si="96"/>
        <v>45682</v>
      </c>
      <c r="U676" s="1" t="str">
        <f t="shared" si="97"/>
        <v>Yes</v>
      </c>
      <c r="V676" t="s">
        <v>17</v>
      </c>
      <c r="W676" t="s">
        <v>29</v>
      </c>
      <c r="X676" t="str">
        <f t="shared" si="98"/>
        <v>Pune</v>
      </c>
      <c r="Y676">
        <v>3357.12</v>
      </c>
      <c r="Z676" t="str">
        <f>IF(PC_NikeSales[[#This Row],[Profit]]&lt;0,"Loss Making Sales",IF(PC_NikeSales[[#This Row],[Profit]]=0,"No Recorded Profit",IF(PC_NikeSales[[#This Row],[Profit]]&gt;PC_NikeSales[Rev_Recalc],"Invalid Profit", "Valid Profit")))</f>
        <v>Invalid Profit</v>
      </c>
      <c r="AA676" t="str">
        <f>IF(PC_NikeSales[[#This Row],[Profit_Status]]="Valid Profit","Include","Exclude")</f>
        <v>Exclude</v>
      </c>
    </row>
    <row r="677" spans="1:27">
      <c r="A677">
        <v>2675</v>
      </c>
      <c r="B677" t="s">
        <v>19</v>
      </c>
      <c r="C677" t="s">
        <v>20</v>
      </c>
      <c r="D677" t="s">
        <v>24</v>
      </c>
      <c r="E677" s="3">
        <v>12</v>
      </c>
      <c r="F677" t="str">
        <f t="shared" si="90"/>
        <v>Number</v>
      </c>
      <c r="G677" t="str">
        <f t="shared" si="91"/>
        <v>12</v>
      </c>
      <c r="H677" t="str">
        <f t="shared" si="92"/>
        <v>Yes</v>
      </c>
      <c r="I677">
        <v>3</v>
      </c>
      <c r="J677" t="str">
        <f>_xlfn.IFS(Units_Sold&lt;0,"Check Return/Refund",Units_Sold=" ",Invalid,Units_Sold=0,"Available",Units_Sold&gt;0,"Sold")</f>
        <v>Sold</v>
      </c>
      <c r="M677" t="str">
        <f t="shared" si="93"/>
        <v>Invalid</v>
      </c>
      <c r="N677" t="str">
        <f>IF(PC_NikeSales[[#This Row],[Discount_Verification]]="Valid","Include","Exclude")</f>
        <v>Exclude</v>
      </c>
      <c r="O677">
        <v>0</v>
      </c>
      <c r="P677" t="str">
        <f t="shared" si="94"/>
        <v>Insufficient Data</v>
      </c>
      <c r="Q677" t="str">
        <f t="shared" si="95"/>
        <v>Missing Information</v>
      </c>
      <c r="R677" t="str">
        <f>IF(PC_NikeSales[[#This Row],[Rev_Verify]]="Valid Revenue","Include","Exclude")</f>
        <v>Exclude</v>
      </c>
      <c r="S677" s="1">
        <v>45751</v>
      </c>
      <c r="T677" s="5">
        <f t="shared" si="96"/>
        <v>45751</v>
      </c>
      <c r="U677" s="1" t="str">
        <f t="shared" si="97"/>
        <v>Yes</v>
      </c>
      <c r="V677" t="s">
        <v>17</v>
      </c>
      <c r="W677" t="s">
        <v>37</v>
      </c>
      <c r="X677" t="str">
        <f t="shared" si="98"/>
        <v>Hyderabad</v>
      </c>
      <c r="Y677">
        <v>2731.71</v>
      </c>
      <c r="Z677" t="str">
        <f>IF(PC_NikeSales[[#This Row],[Profit]]&lt;0,"Loss Making Sales",IF(PC_NikeSales[[#This Row],[Profit]]=0,"No Recorded Profit",IF($Y675&gt;$P675,"Invalid Profit", "Valid Profit")))</f>
        <v>Valid Profit</v>
      </c>
      <c r="AA677" t="str">
        <f>IF(PC_NikeSales[[#This Row],[Profit_Status]]="Valid Profit","Include","Exclude")</f>
        <v>Include</v>
      </c>
    </row>
    <row r="678" spans="1:27">
      <c r="A678">
        <v>2676</v>
      </c>
      <c r="B678" t="s">
        <v>35</v>
      </c>
      <c r="C678" t="s">
        <v>30</v>
      </c>
      <c r="D678" t="s">
        <v>45</v>
      </c>
      <c r="E678" s="3">
        <v>10</v>
      </c>
      <c r="F678" t="str">
        <f t="shared" si="90"/>
        <v>Number</v>
      </c>
      <c r="G678" t="str">
        <f t="shared" si="91"/>
        <v>10</v>
      </c>
      <c r="H678" t="str">
        <f t="shared" si="92"/>
        <v>Yes</v>
      </c>
      <c r="J678" t="str">
        <f>_xlfn.IFS(Units_Sold&lt;0,"Check Return/Refund",Units_Sold=" ",Invalid,Units_Sold=0,"Available",Units_Sold&gt;0,"Sold")</f>
        <v>Available</v>
      </c>
      <c r="M678" t="str">
        <f t="shared" si="93"/>
        <v>Invalid</v>
      </c>
      <c r="N678" t="str">
        <f>IF(PC_NikeSales[[#This Row],[Discount_Verification]]="Valid","Include","Exclude")</f>
        <v>Exclude</v>
      </c>
      <c r="O678">
        <v>0</v>
      </c>
      <c r="P678" t="str">
        <f t="shared" si="94"/>
        <v>Insufficient Data</v>
      </c>
      <c r="Q678" t="str">
        <f t="shared" si="95"/>
        <v>Missing Information</v>
      </c>
      <c r="R678" t="str">
        <f>IF(PC_NikeSales[[#This Row],[Rev_Verify]]="Valid Revenue","Include","Exclude")</f>
        <v>Exclude</v>
      </c>
      <c r="S678" s="1">
        <v>45790</v>
      </c>
      <c r="T678" s="5">
        <f t="shared" si="96"/>
        <v>45790</v>
      </c>
      <c r="U678" s="1" t="str">
        <f t="shared" si="97"/>
        <v>Yes</v>
      </c>
      <c r="V678" t="s">
        <v>17</v>
      </c>
      <c r="W678" t="s">
        <v>33</v>
      </c>
      <c r="X678" t="str">
        <f t="shared" si="98"/>
        <v>Delhi</v>
      </c>
      <c r="Y678">
        <v>3932.36</v>
      </c>
      <c r="Z678" t="str">
        <f>IF(PC_NikeSales[[#This Row],[Profit]]&lt;0,"Loss Making Sales",IF(PC_NikeSales[[#This Row],[Profit]]=0,"No Recorded Profit",IF($Y676&gt;$P676,"Invalid Profit", "Valid Profit")))</f>
        <v>Invalid Profit</v>
      </c>
      <c r="AA678" t="str">
        <f>IF(PC_NikeSales[[#This Row],[Profit_Status]]="Valid Profit","Include","Exclude")</f>
        <v>Exclude</v>
      </c>
    </row>
    <row r="679" spans="1:27">
      <c r="A679">
        <v>2677</v>
      </c>
      <c r="B679" t="s">
        <v>35</v>
      </c>
      <c r="C679" t="s">
        <v>26</v>
      </c>
      <c r="D679" t="s">
        <v>53</v>
      </c>
      <c r="E679" s="3" t="s">
        <v>16</v>
      </c>
      <c r="F679" t="str">
        <f t="shared" si="90"/>
        <v>Alphabet</v>
      </c>
      <c r="G679" t="str">
        <f t="shared" si="91"/>
        <v>M</v>
      </c>
      <c r="H679" t="str">
        <f t="shared" si="92"/>
        <v>Yes</v>
      </c>
      <c r="I679">
        <v>2</v>
      </c>
      <c r="J679" t="str">
        <f>_xlfn.IFS(Units_Sold&lt;0,"Check Return/Refund",Units_Sold=" ",Invalid,Units_Sold=0,"Available",Units_Sold&gt;0,"Sold")</f>
        <v>Sold</v>
      </c>
      <c r="K679">
        <v>5618.62</v>
      </c>
      <c r="M679" t="str">
        <f t="shared" si="93"/>
        <v>Invalid</v>
      </c>
      <c r="N679" t="str">
        <f>IF(PC_NikeSales[[#This Row],[Discount_Verification]]="Valid","Include","Exclude")</f>
        <v>Exclude</v>
      </c>
      <c r="O679">
        <v>0</v>
      </c>
      <c r="P679">
        <f t="shared" si="94"/>
        <v>11237.24</v>
      </c>
      <c r="Q679" t="str">
        <f t="shared" si="95"/>
        <v>Valid Revenue</v>
      </c>
      <c r="R679" t="str">
        <f>IF(PC_NikeSales[[#This Row],[Rev_Verify]]="Valid Revenue","Include","Exclude")</f>
        <v>Include</v>
      </c>
      <c r="S679" s="1"/>
      <c r="T679" s="5" t="str">
        <f t="shared" si="96"/>
        <v>Missing Date</v>
      </c>
      <c r="U679" s="1" t="str">
        <f t="shared" si="97"/>
        <v>No</v>
      </c>
      <c r="V679" t="s">
        <v>22</v>
      </c>
      <c r="W679" t="s">
        <v>18</v>
      </c>
      <c r="X679" t="str">
        <f t="shared" si="98"/>
        <v>Bengaluru</v>
      </c>
      <c r="Y679">
        <v>1745.96</v>
      </c>
      <c r="Z679" t="str">
        <f>IF(PC_NikeSales[[#This Row],[Profit]]&lt;0,"Loss Making Sales",IF(PC_NikeSales[[#This Row],[Profit]]=0,"No Recorded Profit",IF($Y677&gt;$P677,"Invalid Profit", "Valid Profit")))</f>
        <v>Valid Profit</v>
      </c>
      <c r="AA679" t="str">
        <f>IF(PC_NikeSales[[#This Row],[Profit_Status]]="Valid Profit","Include","Exclude")</f>
        <v>Include</v>
      </c>
    </row>
    <row r="680" spans="1:27">
      <c r="A680">
        <v>2678</v>
      </c>
      <c r="B680" t="s">
        <v>13</v>
      </c>
      <c r="C680" t="s">
        <v>30</v>
      </c>
      <c r="D680" t="s">
        <v>51</v>
      </c>
      <c r="F680" t="str">
        <f t="shared" si="90"/>
        <v>Missing</v>
      </c>
      <c r="G680" t="str">
        <f t="shared" si="91"/>
        <v>Unknown</v>
      </c>
      <c r="H680" t="str">
        <f t="shared" si="92"/>
        <v>No</v>
      </c>
      <c r="I680">
        <v>0</v>
      </c>
      <c r="J680" t="str">
        <f>_xlfn.IFS(Units_Sold&lt;0,"Check Return/Refund",Units_Sold=" ",Invalid,Units_Sold=0,"Available",Units_Sold&gt;0,"Sold")</f>
        <v>Available</v>
      </c>
      <c r="K680">
        <v>4240.24</v>
      </c>
      <c r="L680">
        <v>1.21</v>
      </c>
      <c r="M680" t="str">
        <f t="shared" si="93"/>
        <v>Invalid</v>
      </c>
      <c r="N680" t="str">
        <f>IF(PC_NikeSales[[#This Row],[Discount_Verification]]="Valid","Include","Exclude")</f>
        <v>Exclude</v>
      </c>
      <c r="O680">
        <v>0</v>
      </c>
      <c r="P680" t="str">
        <f t="shared" si="94"/>
        <v>Insufficient Data</v>
      </c>
      <c r="Q680" t="str">
        <f t="shared" si="95"/>
        <v>Missing Information</v>
      </c>
      <c r="R680" t="str">
        <f>IF(PC_NikeSales[[#This Row],[Rev_Verify]]="Valid Revenue","Include","Exclude")</f>
        <v>Exclude</v>
      </c>
      <c r="S680" s="1">
        <v>45602</v>
      </c>
      <c r="T680" s="5">
        <f t="shared" si="96"/>
        <v>45602</v>
      </c>
      <c r="U680" s="1" t="str">
        <f t="shared" si="97"/>
        <v>Yes</v>
      </c>
      <c r="V680" t="s">
        <v>22</v>
      </c>
      <c r="W680" t="s">
        <v>29</v>
      </c>
      <c r="X680" t="str">
        <f t="shared" si="98"/>
        <v>Pune</v>
      </c>
      <c r="Y680">
        <v>3483.11</v>
      </c>
      <c r="Z680" t="str">
        <f>IF(PC_NikeSales[[#This Row],[Profit]]&lt;0,"Loss Making Sales",IF(PC_NikeSales[[#This Row],[Profit]]=0,"No Recorded Profit",IF($Y678&gt;$P678,"Invalid Profit", "Valid Profit")))</f>
        <v>Valid Profit</v>
      </c>
      <c r="AA680" t="str">
        <f>IF(PC_NikeSales[[#This Row],[Profit_Status]]="Valid Profit","Include","Exclude")</f>
        <v>Include</v>
      </c>
    </row>
    <row r="681" spans="1:27">
      <c r="A681">
        <v>2679</v>
      </c>
      <c r="B681" t="s">
        <v>35</v>
      </c>
      <c r="C681" t="s">
        <v>14</v>
      </c>
      <c r="D681" t="s">
        <v>34</v>
      </c>
      <c r="E681" s="3" t="s">
        <v>16</v>
      </c>
      <c r="F681" t="str">
        <f t="shared" si="90"/>
        <v>Alphabet</v>
      </c>
      <c r="G681" t="str">
        <f t="shared" si="91"/>
        <v>M</v>
      </c>
      <c r="H681" t="str">
        <f t="shared" si="92"/>
        <v>Yes</v>
      </c>
      <c r="J681" t="str">
        <f>_xlfn.IFS(Units_Sold&lt;0,"Check Return/Refund",Units_Sold=" ",Invalid,Units_Sold=0,"Available",Units_Sold&gt;0,"Sold")</f>
        <v>Available</v>
      </c>
      <c r="K681">
        <v>2758.08</v>
      </c>
      <c r="L681">
        <v>0.04</v>
      </c>
      <c r="M681" t="str">
        <f t="shared" si="93"/>
        <v>Valid</v>
      </c>
      <c r="N681" t="str">
        <f>IF(PC_NikeSales[[#This Row],[Discount_Verification]]="Valid","Include","Exclude")</f>
        <v>Include</v>
      </c>
      <c r="O681">
        <v>0</v>
      </c>
      <c r="P681" t="str">
        <f t="shared" si="94"/>
        <v>Insufficient Data</v>
      </c>
      <c r="Q681" t="str">
        <f t="shared" si="95"/>
        <v>Missing Information</v>
      </c>
      <c r="R681" t="str">
        <f>IF(PC_NikeSales[[#This Row],[Rev_Verify]]="Valid Revenue","Include","Exclude")</f>
        <v>Exclude</v>
      </c>
      <c r="S681" s="1">
        <v>45478</v>
      </c>
      <c r="T681" s="5">
        <f t="shared" si="96"/>
        <v>45478</v>
      </c>
      <c r="U681" s="1" t="str">
        <f t="shared" si="97"/>
        <v>Yes</v>
      </c>
      <c r="V681" t="s">
        <v>17</v>
      </c>
      <c r="W681" t="s">
        <v>36</v>
      </c>
      <c r="X681" t="str">
        <f t="shared" si="98"/>
        <v>Bangalore</v>
      </c>
      <c r="Y681">
        <v>2447.58</v>
      </c>
      <c r="Z681" t="str">
        <f>IF(PC_NikeSales[[#This Row],[Profit]]&lt;0,"Loss Making Sales",IF(PC_NikeSales[[#This Row],[Profit]]=0,"No Recorded Profit",IF($Y679&gt;$P679,"Invalid Profit", "Valid Profit")))</f>
        <v>Valid Profit</v>
      </c>
      <c r="AA681" t="str">
        <f>IF(PC_NikeSales[[#This Row],[Profit_Status]]="Valid Profit","Include","Exclude")</f>
        <v>Include</v>
      </c>
    </row>
    <row r="682" spans="1:27">
      <c r="A682">
        <v>2680</v>
      </c>
      <c r="B682" t="s">
        <v>13</v>
      </c>
      <c r="C682" t="s">
        <v>14</v>
      </c>
      <c r="D682" t="s">
        <v>44</v>
      </c>
      <c r="F682" t="str">
        <f t="shared" si="90"/>
        <v>Missing</v>
      </c>
      <c r="G682" t="str">
        <f t="shared" si="91"/>
        <v>Unknown</v>
      </c>
      <c r="H682" t="str">
        <f t="shared" si="92"/>
        <v>No</v>
      </c>
      <c r="J682" t="str">
        <f>_xlfn.IFS(Units_Sold&lt;0,"Check Return/Refund",Units_Sold=" ",Invalid,Units_Sold=0,"Available",Units_Sold&gt;0,"Sold")</f>
        <v>Available</v>
      </c>
      <c r="M682" t="str">
        <f t="shared" si="93"/>
        <v>Invalid</v>
      </c>
      <c r="N682" t="str">
        <f>IF(PC_NikeSales[[#This Row],[Discount_Verification]]="Valid","Include","Exclude")</f>
        <v>Exclude</v>
      </c>
      <c r="O682">
        <v>0</v>
      </c>
      <c r="P682" t="str">
        <f t="shared" si="94"/>
        <v>Insufficient Data</v>
      </c>
      <c r="Q682" t="str">
        <f t="shared" si="95"/>
        <v>Missing Information</v>
      </c>
      <c r="R682" t="str">
        <f>IF(PC_NikeSales[[#This Row],[Rev_Verify]]="Valid Revenue","Include","Exclude")</f>
        <v>Exclude</v>
      </c>
      <c r="S682" s="1">
        <v>45859</v>
      </c>
      <c r="T682" s="5">
        <f t="shared" si="96"/>
        <v>45859</v>
      </c>
      <c r="U682" s="1" t="str">
        <f t="shared" si="97"/>
        <v>Yes</v>
      </c>
      <c r="V682" t="s">
        <v>22</v>
      </c>
      <c r="W682" t="s">
        <v>29</v>
      </c>
      <c r="X682" t="str">
        <f t="shared" si="98"/>
        <v>Pune</v>
      </c>
      <c r="Y682">
        <v>1044.98</v>
      </c>
      <c r="Z682" t="str">
        <f>IF(PC_NikeSales[[#This Row],[Profit]]&lt;0,"Loss Making Sales",IF(PC_NikeSales[[#This Row],[Profit]]=0,"No Recorded Profit",IF($Y680&gt;$P680,"Invalid Profit", "Valid Profit")))</f>
        <v>Valid Profit</v>
      </c>
      <c r="AA682" t="str">
        <f>IF(PC_NikeSales[[#This Row],[Profit_Status]]="Valid Profit","Include","Exclude")</f>
        <v>Include</v>
      </c>
    </row>
    <row r="683" spans="1:27">
      <c r="A683">
        <v>2681</v>
      </c>
      <c r="B683" t="s">
        <v>19</v>
      </c>
      <c r="C683" t="s">
        <v>30</v>
      </c>
      <c r="D683" t="s">
        <v>51</v>
      </c>
      <c r="E683" s="3">
        <v>8</v>
      </c>
      <c r="F683" t="str">
        <f t="shared" si="90"/>
        <v>Number</v>
      </c>
      <c r="G683" t="str">
        <f t="shared" si="91"/>
        <v>8</v>
      </c>
      <c r="H683" t="str">
        <f t="shared" si="92"/>
        <v>Yes</v>
      </c>
      <c r="J683" t="str">
        <f>_xlfn.IFS(Units_Sold&lt;0,"Check Return/Refund",Units_Sold=" ",Invalid,Units_Sold=0,"Available",Units_Sold&gt;0,"Sold")</f>
        <v>Available</v>
      </c>
      <c r="K683">
        <v>5996.09</v>
      </c>
      <c r="M683" t="str">
        <f t="shared" si="93"/>
        <v>Invalid</v>
      </c>
      <c r="N683" t="str">
        <f>IF(PC_NikeSales[[#This Row],[Discount_Verification]]="Valid","Include","Exclude")</f>
        <v>Exclude</v>
      </c>
      <c r="O683">
        <v>0</v>
      </c>
      <c r="P683" t="str">
        <f t="shared" si="94"/>
        <v>Insufficient Data</v>
      </c>
      <c r="Q683" t="str">
        <f t="shared" si="95"/>
        <v>Missing Information</v>
      </c>
      <c r="R683" t="str">
        <f>IF(PC_NikeSales[[#This Row],[Rev_Verify]]="Valid Revenue","Include","Exclude")</f>
        <v>Exclude</v>
      </c>
      <c r="S683" s="1"/>
      <c r="T683" s="5" t="str">
        <f t="shared" si="96"/>
        <v>Missing Date</v>
      </c>
      <c r="U683" s="1" t="str">
        <f t="shared" si="97"/>
        <v>No</v>
      </c>
      <c r="V683" t="s">
        <v>17</v>
      </c>
      <c r="W683" t="s">
        <v>33</v>
      </c>
      <c r="X683" t="str">
        <f t="shared" si="98"/>
        <v>Delhi</v>
      </c>
      <c r="Y683">
        <v>3597.08</v>
      </c>
      <c r="Z683" t="str">
        <f>IF(PC_NikeSales[[#This Row],[Profit]]&lt;0,"Loss Making Sales",IF(PC_NikeSales[[#This Row],[Profit]]=0,"No Recorded Profit",IF($Y681&gt;$P681,"Invalid Profit", "Valid Profit")))</f>
        <v>Valid Profit</v>
      </c>
      <c r="AA683" t="str">
        <f>IF(PC_NikeSales[[#This Row],[Profit_Status]]="Valid Profit","Include","Exclude")</f>
        <v>Include</v>
      </c>
    </row>
    <row r="684" spans="1:27">
      <c r="A684">
        <v>2682</v>
      </c>
      <c r="B684" t="s">
        <v>35</v>
      </c>
      <c r="C684" t="s">
        <v>41</v>
      </c>
      <c r="D684" t="s">
        <v>54</v>
      </c>
      <c r="E684" s="3" t="s">
        <v>32</v>
      </c>
      <c r="F684" t="str">
        <f t="shared" si="90"/>
        <v>Alphabet</v>
      </c>
      <c r="G684" t="str">
        <f t="shared" si="91"/>
        <v>XL</v>
      </c>
      <c r="H684" t="str">
        <f t="shared" si="92"/>
        <v>Yes</v>
      </c>
      <c r="I684">
        <v>4</v>
      </c>
      <c r="J684" t="str">
        <f>_xlfn.IFS(Units_Sold&lt;0,"Check Return/Refund",Units_Sold=" ",Invalid,Units_Sold=0,"Available",Units_Sold&gt;0,"Sold")</f>
        <v>Sold</v>
      </c>
      <c r="L684">
        <v>0.41</v>
      </c>
      <c r="M684" t="str">
        <f t="shared" si="93"/>
        <v>Valid</v>
      </c>
      <c r="N684" t="str">
        <f>IF(PC_NikeSales[[#This Row],[Discount_Verification]]="Valid","Include","Exclude")</f>
        <v>Include</v>
      </c>
      <c r="O684">
        <v>0</v>
      </c>
      <c r="P684" t="str">
        <f t="shared" si="94"/>
        <v>Insufficient Data</v>
      </c>
      <c r="Q684" t="str">
        <f t="shared" si="95"/>
        <v>Missing Information</v>
      </c>
      <c r="R684" t="str">
        <f>IF(PC_NikeSales[[#This Row],[Rev_Verify]]="Valid Revenue","Include","Exclude")</f>
        <v>Exclude</v>
      </c>
      <c r="S684" s="1">
        <v>45532</v>
      </c>
      <c r="T684" s="5">
        <f t="shared" si="96"/>
        <v>45532</v>
      </c>
      <c r="U684" s="1" t="str">
        <f t="shared" si="97"/>
        <v>Yes</v>
      </c>
      <c r="V684" t="s">
        <v>22</v>
      </c>
      <c r="W684" t="s">
        <v>29</v>
      </c>
      <c r="X684" t="str">
        <f t="shared" si="98"/>
        <v>Pune</v>
      </c>
      <c r="Y684">
        <v>3614.76</v>
      </c>
      <c r="Z684" t="str">
        <f>IF(PC_NikeSales[[#This Row],[Profit]]&lt;0,"Loss Making Sales",IF(PC_NikeSales[[#This Row],[Profit]]=0,"No Recorded Profit",IF($Y682&gt;$P682,"Invalid Profit", "Valid Profit")))</f>
        <v>Valid Profit</v>
      </c>
      <c r="AA684" t="str">
        <f>IF(PC_NikeSales[[#This Row],[Profit_Status]]="Valid Profit","Include","Exclude")</f>
        <v>Include</v>
      </c>
    </row>
    <row r="685" spans="1:27">
      <c r="A685">
        <v>2683</v>
      </c>
      <c r="B685" t="s">
        <v>13</v>
      </c>
      <c r="C685" t="s">
        <v>26</v>
      </c>
      <c r="D685" t="s">
        <v>52</v>
      </c>
      <c r="E685" s="3" t="s">
        <v>32</v>
      </c>
      <c r="F685" t="str">
        <f t="shared" si="90"/>
        <v>Alphabet</v>
      </c>
      <c r="G685" t="str">
        <f t="shared" si="91"/>
        <v>XL</v>
      </c>
      <c r="H685" t="str">
        <f t="shared" si="92"/>
        <v>Yes</v>
      </c>
      <c r="I685">
        <v>1</v>
      </c>
      <c r="J685" t="str">
        <f>_xlfn.IFS(Units_Sold&lt;0,"Check Return/Refund",Units_Sold=" ",Invalid,Units_Sold=0,"Available",Units_Sold&gt;0,"Sold")</f>
        <v>Sold</v>
      </c>
      <c r="M685" t="str">
        <f t="shared" si="93"/>
        <v>Invalid</v>
      </c>
      <c r="N685" t="str">
        <f>IF(PC_NikeSales[[#This Row],[Discount_Verification]]="Valid","Include","Exclude")</f>
        <v>Exclude</v>
      </c>
      <c r="O685">
        <v>0</v>
      </c>
      <c r="P685" t="str">
        <f t="shared" si="94"/>
        <v>Insufficient Data</v>
      </c>
      <c r="Q685" t="str">
        <f t="shared" si="95"/>
        <v>Missing Information</v>
      </c>
      <c r="R685" t="str">
        <f>IF(PC_NikeSales[[#This Row],[Rev_Verify]]="Valid Revenue","Include","Exclude")</f>
        <v>Exclude</v>
      </c>
      <c r="S685" s="1">
        <v>45820</v>
      </c>
      <c r="T685" s="5">
        <f t="shared" si="96"/>
        <v>45820</v>
      </c>
      <c r="U685" s="1" t="str">
        <f t="shared" si="97"/>
        <v>Yes</v>
      </c>
      <c r="V685" t="s">
        <v>17</v>
      </c>
      <c r="W685" t="s">
        <v>25</v>
      </c>
      <c r="X685" t="str">
        <f t="shared" si="98"/>
        <v>Mumbai</v>
      </c>
      <c r="Y685">
        <v>1119.71</v>
      </c>
      <c r="Z685" t="str">
        <f>IF(PC_NikeSales[[#This Row],[Profit]]&lt;0,"Loss Making Sales",IF(PC_NikeSales[[#This Row],[Profit]]=0,"No Recorded Profit",IF($Y683&gt;$P683,"Invalid Profit", "Valid Profit")))</f>
        <v>Valid Profit</v>
      </c>
      <c r="AA685" t="str">
        <f>IF(PC_NikeSales[[#This Row],[Profit_Status]]="Valid Profit","Include","Exclude")</f>
        <v>Include</v>
      </c>
    </row>
    <row r="686" spans="1:27">
      <c r="A686">
        <v>2684</v>
      </c>
      <c r="B686" t="s">
        <v>35</v>
      </c>
      <c r="C686" t="s">
        <v>26</v>
      </c>
      <c r="D686" t="s">
        <v>27</v>
      </c>
      <c r="E686" s="3" t="s">
        <v>28</v>
      </c>
      <c r="F686" t="str">
        <f t="shared" si="90"/>
        <v>Alphabet</v>
      </c>
      <c r="G686" t="str">
        <f t="shared" si="91"/>
        <v>L</v>
      </c>
      <c r="H686" t="str">
        <f t="shared" si="92"/>
        <v>Yes</v>
      </c>
      <c r="I686">
        <v>0</v>
      </c>
      <c r="J686" t="str">
        <f>_xlfn.IFS(Units_Sold&lt;0,"Check Return/Refund",Units_Sold=" ",Invalid,Units_Sold=0,"Available",Units_Sold&gt;0,"Sold")</f>
        <v>Available</v>
      </c>
      <c r="L686">
        <v>0.73</v>
      </c>
      <c r="M686" t="str">
        <f t="shared" si="93"/>
        <v>Valid</v>
      </c>
      <c r="N686" t="str">
        <f>IF(PC_NikeSales[[#This Row],[Discount_Verification]]="Valid","Include","Exclude")</f>
        <v>Include</v>
      </c>
      <c r="O686">
        <v>0</v>
      </c>
      <c r="P686" t="str">
        <f t="shared" si="94"/>
        <v>Insufficient Data</v>
      </c>
      <c r="Q686" t="str">
        <f t="shared" si="95"/>
        <v>Missing Information</v>
      </c>
      <c r="R686" t="str">
        <f>IF(PC_NikeSales[[#This Row],[Rev_Verify]]="Valid Revenue","Include","Exclude")</f>
        <v>Exclude</v>
      </c>
      <c r="S686" s="1">
        <v>45758</v>
      </c>
      <c r="T686" s="5">
        <f t="shared" si="96"/>
        <v>45758</v>
      </c>
      <c r="U686" s="1" t="str">
        <f t="shared" si="97"/>
        <v>Yes</v>
      </c>
      <c r="V686" t="s">
        <v>22</v>
      </c>
      <c r="W686" t="s">
        <v>25</v>
      </c>
      <c r="X686" t="str">
        <f t="shared" si="98"/>
        <v>Mumbai</v>
      </c>
      <c r="Y686">
        <v>1556.61</v>
      </c>
      <c r="Z686" t="str">
        <f>IF(PC_NikeSales[[#This Row],[Profit]]&lt;0,"Loss Making Sales",IF(PC_NikeSales[[#This Row],[Profit]]=0,"No Recorded Profit",IF($Y684&gt;$P684,"Invalid Profit", "Valid Profit")))</f>
        <v>Valid Profit</v>
      </c>
      <c r="AA686" t="str">
        <f>IF(PC_NikeSales[[#This Row],[Profit_Status]]="Valid Profit","Include","Exclude")</f>
        <v>Include</v>
      </c>
    </row>
    <row r="687" spans="1:27">
      <c r="A687">
        <v>2685</v>
      </c>
      <c r="B687" t="s">
        <v>13</v>
      </c>
      <c r="C687" t="s">
        <v>26</v>
      </c>
      <c r="D687" t="s">
        <v>52</v>
      </c>
      <c r="E687" s="3" t="s">
        <v>16</v>
      </c>
      <c r="F687" t="str">
        <f t="shared" si="90"/>
        <v>Alphabet</v>
      </c>
      <c r="G687" t="str">
        <f t="shared" si="91"/>
        <v>M</v>
      </c>
      <c r="H687" t="str">
        <f t="shared" si="92"/>
        <v>Yes</v>
      </c>
      <c r="I687">
        <v>4</v>
      </c>
      <c r="J687" t="str">
        <f>_xlfn.IFS(Units_Sold&lt;0,"Check Return/Refund",Units_Sold=" ",Invalid,Units_Sold=0,"Available",Units_Sold&gt;0,"Sold")</f>
        <v>Sold</v>
      </c>
      <c r="M687" t="str">
        <f t="shared" si="93"/>
        <v>Invalid</v>
      </c>
      <c r="N687" t="str">
        <f>IF(PC_NikeSales[[#This Row],[Discount_Verification]]="Valid","Include","Exclude")</f>
        <v>Exclude</v>
      </c>
      <c r="O687">
        <v>0</v>
      </c>
      <c r="P687" t="str">
        <f t="shared" si="94"/>
        <v>Insufficient Data</v>
      </c>
      <c r="Q687" t="str">
        <f t="shared" si="95"/>
        <v>Missing Information</v>
      </c>
      <c r="R687" t="str">
        <f>IF(PC_NikeSales[[#This Row],[Rev_Verify]]="Valid Revenue","Include","Exclude")</f>
        <v>Exclude</v>
      </c>
      <c r="S687" s="1">
        <v>45799</v>
      </c>
      <c r="T687" s="5">
        <f t="shared" si="96"/>
        <v>45799</v>
      </c>
      <c r="U687" s="1" t="str">
        <f t="shared" si="97"/>
        <v>Yes</v>
      </c>
      <c r="V687" t="s">
        <v>22</v>
      </c>
      <c r="W687" t="s">
        <v>37</v>
      </c>
      <c r="X687" t="str">
        <f t="shared" si="98"/>
        <v>Hyderabad</v>
      </c>
      <c r="Y687">
        <v>1377.72</v>
      </c>
      <c r="Z687" t="str">
        <f>IF(PC_NikeSales[[#This Row],[Profit]]&lt;0,"Loss Making Sales",IF(PC_NikeSales[[#This Row],[Profit]]=0,"No Recorded Profit",IF($Y685&gt;$P685,"Invalid Profit", "Valid Profit")))</f>
        <v>Valid Profit</v>
      </c>
      <c r="AA687" t="str">
        <f>IF(PC_NikeSales[[#This Row],[Profit_Status]]="Valid Profit","Include","Exclude")</f>
        <v>Include</v>
      </c>
    </row>
    <row r="688" spans="1:27">
      <c r="A688">
        <v>2686</v>
      </c>
      <c r="B688" t="s">
        <v>19</v>
      </c>
      <c r="C688" t="s">
        <v>26</v>
      </c>
      <c r="D688" t="s">
        <v>27</v>
      </c>
      <c r="E688" s="3" t="s">
        <v>28</v>
      </c>
      <c r="F688" t="str">
        <f t="shared" si="90"/>
        <v>Alphabet</v>
      </c>
      <c r="G688" t="str">
        <f t="shared" si="91"/>
        <v>L</v>
      </c>
      <c r="H688" t="str">
        <f t="shared" si="92"/>
        <v>Yes</v>
      </c>
      <c r="J688" t="str">
        <f>_xlfn.IFS(Units_Sold&lt;0,"Check Return/Refund",Units_Sold=" ",Invalid,Units_Sold=0,"Available",Units_Sold&gt;0,"Sold")</f>
        <v>Available</v>
      </c>
      <c r="K688">
        <v>9585.39</v>
      </c>
      <c r="L688">
        <v>1.03</v>
      </c>
      <c r="M688" t="str">
        <f t="shared" si="93"/>
        <v>Invalid</v>
      </c>
      <c r="N688" t="str">
        <f>IF(PC_NikeSales[[#This Row],[Discount_Verification]]="Valid","Include","Exclude")</f>
        <v>Exclude</v>
      </c>
      <c r="O688">
        <v>0</v>
      </c>
      <c r="P688" t="str">
        <f t="shared" si="94"/>
        <v>Insufficient Data</v>
      </c>
      <c r="Q688" t="str">
        <f t="shared" si="95"/>
        <v>Missing Information</v>
      </c>
      <c r="R688" t="str">
        <f>IF(PC_NikeSales[[#This Row],[Rev_Verify]]="Valid Revenue","Include","Exclude")</f>
        <v>Exclude</v>
      </c>
      <c r="S688" s="1">
        <v>45841</v>
      </c>
      <c r="T688" s="5">
        <f t="shared" si="96"/>
        <v>45841</v>
      </c>
      <c r="U688" s="1" t="str">
        <f t="shared" si="97"/>
        <v>Yes</v>
      </c>
      <c r="V688" t="s">
        <v>22</v>
      </c>
      <c r="W688" t="s">
        <v>37</v>
      </c>
      <c r="X688" t="str">
        <f t="shared" si="98"/>
        <v>Hyderabad</v>
      </c>
      <c r="Y688">
        <v>761.26</v>
      </c>
      <c r="Z688" t="str">
        <f>IF(PC_NikeSales[[#This Row],[Profit]]&lt;0,"Loss Making Sales",IF(PC_NikeSales[[#This Row],[Profit]]=0,"No Recorded Profit",IF($Y686&gt;$P686,"Invalid Profit", "Valid Profit")))</f>
        <v>Valid Profit</v>
      </c>
      <c r="AA688" t="str">
        <f>IF(PC_NikeSales[[#This Row],[Profit_Status]]="Valid Profit","Include","Exclude")</f>
        <v>Include</v>
      </c>
    </row>
    <row r="689" spans="1:27">
      <c r="A689">
        <v>2687</v>
      </c>
      <c r="B689" t="s">
        <v>19</v>
      </c>
      <c r="C689" t="s">
        <v>26</v>
      </c>
      <c r="D689" t="s">
        <v>39</v>
      </c>
      <c r="E689" s="3">
        <v>8</v>
      </c>
      <c r="F689" t="str">
        <f t="shared" si="90"/>
        <v>Number</v>
      </c>
      <c r="G689" t="str">
        <f t="shared" si="91"/>
        <v>8</v>
      </c>
      <c r="H689" t="str">
        <f t="shared" si="92"/>
        <v>Yes</v>
      </c>
      <c r="I689">
        <v>-1</v>
      </c>
      <c r="J689" t="str">
        <f>_xlfn.IFS(Units_Sold&lt;0,"Check Return/Refund",Units_Sold=" ",Invalid,Units_Sold=0,"Available",Units_Sold&gt;0,"Sold")</f>
        <v>Check Return/Refund</v>
      </c>
      <c r="K689">
        <v>2381.94</v>
      </c>
      <c r="M689" t="str">
        <f t="shared" si="93"/>
        <v>Invalid</v>
      </c>
      <c r="N689" t="str">
        <f>IF(PC_NikeSales[[#This Row],[Discount_Verification]]="Valid","Include","Exclude")</f>
        <v>Exclude</v>
      </c>
      <c r="O689">
        <v>0</v>
      </c>
      <c r="P689">
        <f t="shared" si="94"/>
        <v>-2381.94</v>
      </c>
      <c r="Q689" t="str">
        <f t="shared" si="95"/>
        <v>Negative Revenue</v>
      </c>
      <c r="R689" t="str">
        <f>IF(PC_NikeSales[[#This Row],[Rev_Verify]]="Valid Revenue","Include","Exclude")</f>
        <v>Exclude</v>
      </c>
      <c r="S689" s="1">
        <v>45565</v>
      </c>
      <c r="T689" s="5">
        <f t="shared" si="96"/>
        <v>45565</v>
      </c>
      <c r="U689" s="1" t="str">
        <f t="shared" si="97"/>
        <v>Yes</v>
      </c>
      <c r="V689" t="s">
        <v>22</v>
      </c>
      <c r="W689" t="s">
        <v>33</v>
      </c>
      <c r="X689" t="str">
        <f t="shared" si="98"/>
        <v>Delhi</v>
      </c>
      <c r="Y689">
        <v>1457.93</v>
      </c>
      <c r="Z689" t="str">
        <f>IF(PC_NikeSales[[#This Row],[Profit]]&lt;0,"Loss Making Sales",IF(PC_NikeSales[[#This Row],[Profit]]=0,"No Recorded Profit",IF(PC_NikeSales[[#This Row],[Profit]]&gt;PC_NikeSales[Rev_Recalc],"Invalid Profit", "Valid Profit")))</f>
        <v>Invalid Profit</v>
      </c>
      <c r="AA689" t="str">
        <f>IF(PC_NikeSales[[#This Row],[Profit_Status]]="Valid Profit","Include","Exclude")</f>
        <v>Exclude</v>
      </c>
    </row>
    <row r="690" spans="1:27">
      <c r="A690">
        <v>2031</v>
      </c>
      <c r="B690" t="s">
        <v>19</v>
      </c>
      <c r="C690" t="s">
        <v>20</v>
      </c>
      <c r="D690" t="s">
        <v>50</v>
      </c>
      <c r="E690" s="3" t="s">
        <v>28</v>
      </c>
      <c r="F690" t="str">
        <f t="shared" si="90"/>
        <v>Alphabet</v>
      </c>
      <c r="G690" t="str">
        <f t="shared" si="91"/>
        <v>L</v>
      </c>
      <c r="H690" t="str">
        <f t="shared" si="92"/>
        <v>Yes</v>
      </c>
      <c r="J690" t="str">
        <f>_xlfn.IFS(Units_Sold&lt;0,"Check Return/Refund",Units_Sold=" ",Invalid,Units_Sold=0,"Available",Units_Sold&gt;0,"Sold")</f>
        <v>Available</v>
      </c>
      <c r="M690" t="str">
        <f t="shared" si="93"/>
        <v>Invalid</v>
      </c>
      <c r="N690" t="str">
        <f>IF(PC_NikeSales[[#This Row],[Discount_Verification]]="Valid","Include","Exclude")</f>
        <v>Exclude</v>
      </c>
      <c r="O690">
        <v>0</v>
      </c>
      <c r="P690" t="str">
        <f t="shared" si="94"/>
        <v>Insufficient Data</v>
      </c>
      <c r="Q690" t="str">
        <f t="shared" si="95"/>
        <v>Missing Information</v>
      </c>
      <c r="R690" t="str">
        <f>IF(PC_NikeSales[[#This Row],[Rev_Verify]]="Valid Revenue","Include","Exclude")</f>
        <v>Exclude</v>
      </c>
      <c r="S690" s="1">
        <v>45485</v>
      </c>
      <c r="T690" s="5">
        <f t="shared" si="96"/>
        <v>45485</v>
      </c>
      <c r="U690" s="1" t="str">
        <f t="shared" si="97"/>
        <v>Yes</v>
      </c>
      <c r="V690" t="s">
        <v>17</v>
      </c>
      <c r="W690" t="s">
        <v>25</v>
      </c>
      <c r="X690" t="str">
        <f t="shared" si="98"/>
        <v>Mumbai</v>
      </c>
      <c r="Y690">
        <v>3119.37</v>
      </c>
      <c r="Z690" t="str">
        <f>IF(PC_NikeSales[[#This Row],[Profit]]&lt;0,"Loss Making Sales",IF(PC_NikeSales[[#This Row],[Profit]]=0,"No Recorded Profit",IF($Y688&gt;$P688,"Invalid Profit", "Valid Profit")))</f>
        <v>Valid Profit</v>
      </c>
      <c r="AA690" t="str">
        <f>IF(PC_NikeSales[[#This Row],[Profit_Status]]="Valid Profit","Include","Exclude")</f>
        <v>Include</v>
      </c>
    </row>
    <row r="691" spans="1:27">
      <c r="A691">
        <v>2689</v>
      </c>
      <c r="B691" t="s">
        <v>19</v>
      </c>
      <c r="C691" t="s">
        <v>41</v>
      </c>
      <c r="D691" t="s">
        <v>54</v>
      </c>
      <c r="F691" t="str">
        <f t="shared" si="90"/>
        <v>Missing</v>
      </c>
      <c r="G691" t="str">
        <f t="shared" si="91"/>
        <v>Unknown</v>
      </c>
      <c r="H691" t="str">
        <f t="shared" si="92"/>
        <v>No</v>
      </c>
      <c r="J691" t="str">
        <f>_xlfn.IFS(Units_Sold&lt;0,"Check Return/Refund",Units_Sold=" ",Invalid,Units_Sold=0,"Available",Units_Sold&gt;0,"Sold")</f>
        <v>Available</v>
      </c>
      <c r="K691">
        <v>5260.17</v>
      </c>
      <c r="M691" t="str">
        <f t="shared" si="93"/>
        <v>Invalid</v>
      </c>
      <c r="N691" t="str">
        <f>IF(PC_NikeSales[[#This Row],[Discount_Verification]]="Valid","Include","Exclude")</f>
        <v>Exclude</v>
      </c>
      <c r="O691">
        <v>0</v>
      </c>
      <c r="P691" t="str">
        <f t="shared" si="94"/>
        <v>Insufficient Data</v>
      </c>
      <c r="Q691" t="str">
        <f t="shared" si="95"/>
        <v>Missing Information</v>
      </c>
      <c r="R691" t="str">
        <f>IF(PC_NikeSales[[#This Row],[Rev_Verify]]="Valid Revenue","Include","Exclude")</f>
        <v>Exclude</v>
      </c>
      <c r="S691" s="1">
        <v>45685</v>
      </c>
      <c r="T691" s="5">
        <f t="shared" si="96"/>
        <v>45685</v>
      </c>
      <c r="U691" s="1" t="str">
        <f t="shared" si="97"/>
        <v>Yes</v>
      </c>
      <c r="V691" t="s">
        <v>22</v>
      </c>
      <c r="W691" t="s">
        <v>25</v>
      </c>
      <c r="X691" t="str">
        <f t="shared" si="98"/>
        <v>Mumbai</v>
      </c>
      <c r="Y691">
        <v>1402.81</v>
      </c>
      <c r="Z691" t="str">
        <f>IF(PC_NikeSales[[#This Row],[Profit]]&lt;0,"Loss Making Sales",IF(PC_NikeSales[[#This Row],[Profit]]=0,"No Recorded Profit",IF($Y689&gt;$P689,"Invalid Profit", "Valid Profit")))</f>
        <v>Invalid Profit</v>
      </c>
      <c r="AA691" t="str">
        <f>IF(PC_NikeSales[[#This Row],[Profit_Status]]="Valid Profit","Include","Exclude")</f>
        <v>Exclude</v>
      </c>
    </row>
    <row r="692" spans="1:27">
      <c r="A692">
        <v>2690</v>
      </c>
      <c r="B692" t="s">
        <v>13</v>
      </c>
      <c r="C692" t="s">
        <v>14</v>
      </c>
      <c r="D692" t="s">
        <v>44</v>
      </c>
      <c r="E692" s="3">
        <v>6</v>
      </c>
      <c r="F692" t="str">
        <f t="shared" si="90"/>
        <v>Number</v>
      </c>
      <c r="G692" t="str">
        <f t="shared" si="91"/>
        <v>6</v>
      </c>
      <c r="H692" t="str">
        <f t="shared" si="92"/>
        <v>Yes</v>
      </c>
      <c r="J692" t="str">
        <f>_xlfn.IFS(Units_Sold&lt;0,"Check Return/Refund",Units_Sold=" ",Invalid,Units_Sold=0,"Available",Units_Sold&gt;0,"Sold")</f>
        <v>Available</v>
      </c>
      <c r="M692" t="str">
        <f t="shared" si="93"/>
        <v>Invalid</v>
      </c>
      <c r="N692" t="str">
        <f>IF(PC_NikeSales[[#This Row],[Discount_Verification]]="Valid","Include","Exclude")</f>
        <v>Exclude</v>
      </c>
      <c r="O692">
        <v>0</v>
      </c>
      <c r="P692" t="str">
        <f t="shared" si="94"/>
        <v>Insufficient Data</v>
      </c>
      <c r="Q692" t="str">
        <f t="shared" si="95"/>
        <v>Missing Information</v>
      </c>
      <c r="R692" t="str">
        <f>IF(PC_NikeSales[[#This Row],[Rev_Verify]]="Valid Revenue","Include","Exclude")</f>
        <v>Exclude</v>
      </c>
      <c r="S692" s="1">
        <v>45617</v>
      </c>
      <c r="T692" s="5">
        <f t="shared" si="96"/>
        <v>45617</v>
      </c>
      <c r="U692" s="1" t="str">
        <f t="shared" si="97"/>
        <v>Yes</v>
      </c>
      <c r="V692" t="s">
        <v>17</v>
      </c>
      <c r="W692" t="s">
        <v>25</v>
      </c>
      <c r="X692" t="str">
        <f t="shared" si="98"/>
        <v>Mumbai</v>
      </c>
      <c r="Y692">
        <v>1125.71</v>
      </c>
      <c r="Z692" t="str">
        <f>IF(PC_NikeSales[[#This Row],[Profit]]&lt;0,"Loss Making Sales",IF(PC_NikeSales[[#This Row],[Profit]]=0,"No Recorded Profit",IF($Y690&gt;$P690,"Invalid Profit", "Valid Profit")))</f>
        <v>Valid Profit</v>
      </c>
      <c r="AA692" t="str">
        <f>IF(PC_NikeSales[[#This Row],[Profit_Status]]="Valid Profit","Include","Exclude")</f>
        <v>Include</v>
      </c>
    </row>
    <row r="693" spans="1:27">
      <c r="A693">
        <v>2042</v>
      </c>
      <c r="B693" t="s">
        <v>35</v>
      </c>
      <c r="C693" t="s">
        <v>30</v>
      </c>
      <c r="D693" t="s">
        <v>45</v>
      </c>
      <c r="F693" t="str">
        <f t="shared" si="90"/>
        <v>Missing</v>
      </c>
      <c r="G693" t="str">
        <f t="shared" si="91"/>
        <v>Unknown</v>
      </c>
      <c r="H693" t="str">
        <f t="shared" si="92"/>
        <v>No</v>
      </c>
      <c r="J693" t="str">
        <f>_xlfn.IFS(Units_Sold&lt;0,"Check Return/Refund",Units_Sold=" ",Invalid,Units_Sold=0,"Available",Units_Sold&gt;0,"Sold")</f>
        <v>Available</v>
      </c>
      <c r="L693">
        <v>0.8</v>
      </c>
      <c r="M693" t="str">
        <f t="shared" si="93"/>
        <v>Valid</v>
      </c>
      <c r="N693" t="str">
        <f>IF(PC_NikeSales[[#This Row],[Discount_Verification]]="Valid","Include","Exclude")</f>
        <v>Include</v>
      </c>
      <c r="O693">
        <v>0</v>
      </c>
      <c r="P693" t="str">
        <f t="shared" si="94"/>
        <v>Insufficient Data</v>
      </c>
      <c r="Q693" t="str">
        <f t="shared" si="95"/>
        <v>Missing Information</v>
      </c>
      <c r="R693" t="str">
        <f>IF(PC_NikeSales[[#This Row],[Rev_Verify]]="Valid Revenue","Include","Exclude")</f>
        <v>Exclude</v>
      </c>
      <c r="S693" s="1"/>
      <c r="T693" s="5" t="str">
        <f t="shared" si="96"/>
        <v>Missing Date</v>
      </c>
      <c r="U693" s="1" t="str">
        <f t="shared" si="97"/>
        <v>No</v>
      </c>
      <c r="V693" t="s">
        <v>17</v>
      </c>
      <c r="W693" t="s">
        <v>33</v>
      </c>
      <c r="X693" t="str">
        <f t="shared" si="98"/>
        <v>Delhi</v>
      </c>
      <c r="Y693">
        <v>-151.26</v>
      </c>
      <c r="Z693" t="str">
        <f>IF(PC_NikeSales[[#This Row],[Profit]]&lt;0,"Loss Making Sales",IF(PC_NikeSales[[#This Row],[Profit]]=0,"No Recorded Profit",IF(PC_NikeSales[[#This Row],[Profit]]&gt;PC_NikeSales[Rev_Recalc],"Invalid Profit", "Valid Profit")))</f>
        <v>Loss Making Sales</v>
      </c>
      <c r="AA693" t="str">
        <f>IF(PC_NikeSales[[#This Row],[Profit_Status]]="Valid Profit","Include","Exclude")</f>
        <v>Exclude</v>
      </c>
    </row>
    <row r="694" spans="1:27">
      <c r="A694">
        <v>2692</v>
      </c>
      <c r="B694" t="s">
        <v>19</v>
      </c>
      <c r="C694" t="s">
        <v>14</v>
      </c>
      <c r="D694" t="s">
        <v>44</v>
      </c>
      <c r="E694" s="3" t="s">
        <v>32</v>
      </c>
      <c r="F694" t="str">
        <f t="shared" si="90"/>
        <v>Alphabet</v>
      </c>
      <c r="G694" t="str">
        <f t="shared" si="91"/>
        <v>XL</v>
      </c>
      <c r="H694" t="str">
        <f t="shared" si="92"/>
        <v>Yes</v>
      </c>
      <c r="J694" t="str">
        <f>_xlfn.IFS(Units_Sold&lt;0,"Check Return/Refund",Units_Sold=" ",Invalid,Units_Sold=0,"Available",Units_Sold&gt;0,"Sold")</f>
        <v>Available</v>
      </c>
      <c r="L694">
        <v>0.47</v>
      </c>
      <c r="M694" t="str">
        <f t="shared" si="93"/>
        <v>Valid</v>
      </c>
      <c r="N694" t="str">
        <f>IF(PC_NikeSales[[#This Row],[Discount_Verification]]="Valid","Include","Exclude")</f>
        <v>Include</v>
      </c>
      <c r="O694">
        <v>0</v>
      </c>
      <c r="P694" t="str">
        <f t="shared" si="94"/>
        <v>Insufficient Data</v>
      </c>
      <c r="Q694" t="str">
        <f t="shared" si="95"/>
        <v>Missing Information</v>
      </c>
      <c r="R694" t="str">
        <f>IF(PC_NikeSales[[#This Row],[Rev_Verify]]="Valid Revenue","Include","Exclude")</f>
        <v>Exclude</v>
      </c>
      <c r="S694" s="1">
        <v>45445</v>
      </c>
      <c r="T694" s="5">
        <f t="shared" si="96"/>
        <v>45445</v>
      </c>
      <c r="U694" s="1" t="str">
        <f t="shared" si="97"/>
        <v>Yes</v>
      </c>
      <c r="V694" t="s">
        <v>17</v>
      </c>
      <c r="W694" t="s">
        <v>36</v>
      </c>
      <c r="X694" t="str">
        <f t="shared" si="98"/>
        <v>Bangalore</v>
      </c>
      <c r="Y694">
        <v>2528.27</v>
      </c>
      <c r="Z694" t="str">
        <f>IF(PC_NikeSales[[#This Row],[Profit]]&lt;0,"Loss Making Sales",IF(PC_NikeSales[[#This Row],[Profit]]=0,"No Recorded Profit",IF($Y692&gt;$P692,"Invalid Profit", "Valid Profit")))</f>
        <v>Valid Profit</v>
      </c>
      <c r="AA694" t="str">
        <f>IF(PC_NikeSales[[#This Row],[Profit_Status]]="Valid Profit","Include","Exclude")</f>
        <v>Include</v>
      </c>
    </row>
    <row r="695" spans="1:27">
      <c r="A695">
        <v>2693</v>
      </c>
      <c r="B695" t="s">
        <v>13</v>
      </c>
      <c r="C695" t="s">
        <v>14</v>
      </c>
      <c r="D695" t="s">
        <v>49</v>
      </c>
      <c r="E695" s="3">
        <v>10</v>
      </c>
      <c r="F695" t="str">
        <f t="shared" si="90"/>
        <v>Number</v>
      </c>
      <c r="G695" t="str">
        <f t="shared" si="91"/>
        <v>10</v>
      </c>
      <c r="H695" t="str">
        <f t="shared" si="92"/>
        <v>Yes</v>
      </c>
      <c r="J695" t="str">
        <f>_xlfn.IFS(Units_Sold&lt;0,"Check Return/Refund",Units_Sold=" ",Invalid,Units_Sold=0,"Available",Units_Sold&gt;0,"Sold")</f>
        <v>Available</v>
      </c>
      <c r="M695" t="str">
        <f t="shared" si="93"/>
        <v>Invalid</v>
      </c>
      <c r="N695" t="str">
        <f>IF(PC_NikeSales[[#This Row],[Discount_Verification]]="Valid","Include","Exclude")</f>
        <v>Exclude</v>
      </c>
      <c r="O695">
        <v>0</v>
      </c>
      <c r="P695" t="str">
        <f t="shared" si="94"/>
        <v>Insufficient Data</v>
      </c>
      <c r="Q695" t="str">
        <f t="shared" si="95"/>
        <v>Missing Information</v>
      </c>
      <c r="R695" t="str">
        <f>IF(PC_NikeSales[[#This Row],[Rev_Verify]]="Valid Revenue","Include","Exclude")</f>
        <v>Exclude</v>
      </c>
      <c r="S695" s="1">
        <v>45788</v>
      </c>
      <c r="T695" s="5">
        <f t="shared" si="96"/>
        <v>45788</v>
      </c>
      <c r="U695" s="1" t="str">
        <f t="shared" si="97"/>
        <v>Yes</v>
      </c>
      <c r="V695" t="s">
        <v>17</v>
      </c>
      <c r="W695" t="s">
        <v>36</v>
      </c>
      <c r="X695" t="str">
        <f t="shared" si="98"/>
        <v>Bangalore</v>
      </c>
      <c r="Y695">
        <v>262.12</v>
      </c>
      <c r="Z695" t="str">
        <f>IF(PC_NikeSales[[#This Row],[Profit]]&lt;0,"Loss Making Sales",IF(PC_NikeSales[[#This Row],[Profit]]=0,"No Recorded Profit",IF($Y693&gt;$P693,"Invalid Profit", "Valid Profit")))</f>
        <v>Valid Profit</v>
      </c>
      <c r="AA695" t="str">
        <f>IF(PC_NikeSales[[#This Row],[Profit_Status]]="Valid Profit","Include","Exclude")</f>
        <v>Include</v>
      </c>
    </row>
    <row r="696" spans="1:27">
      <c r="A696">
        <v>2694</v>
      </c>
      <c r="B696" t="s">
        <v>19</v>
      </c>
      <c r="C696" t="s">
        <v>14</v>
      </c>
      <c r="D696" t="s">
        <v>44</v>
      </c>
      <c r="E696" s="3" t="s">
        <v>16</v>
      </c>
      <c r="F696" t="str">
        <f t="shared" si="90"/>
        <v>Alphabet</v>
      </c>
      <c r="G696" t="str">
        <f t="shared" si="91"/>
        <v>M</v>
      </c>
      <c r="H696" t="str">
        <f t="shared" si="92"/>
        <v>Yes</v>
      </c>
      <c r="J696" t="str">
        <f>_xlfn.IFS(Units_Sold&lt;0,"Check Return/Refund",Units_Sold=" ",Invalid,Units_Sold=0,"Available",Units_Sold&gt;0,"Sold")</f>
        <v>Available</v>
      </c>
      <c r="M696" t="str">
        <f t="shared" si="93"/>
        <v>Invalid</v>
      </c>
      <c r="N696" t="str">
        <f>IF(PC_NikeSales[[#This Row],[Discount_Verification]]="Valid","Include","Exclude")</f>
        <v>Exclude</v>
      </c>
      <c r="O696">
        <v>0</v>
      </c>
      <c r="P696" t="str">
        <f t="shared" si="94"/>
        <v>Insufficient Data</v>
      </c>
      <c r="Q696" t="str">
        <f t="shared" si="95"/>
        <v>Missing Information</v>
      </c>
      <c r="R696" t="str">
        <f>IF(PC_NikeSales[[#This Row],[Rev_Verify]]="Valid Revenue","Include","Exclude")</f>
        <v>Exclude</v>
      </c>
      <c r="S696" s="1">
        <v>45498</v>
      </c>
      <c r="T696" s="5">
        <f t="shared" si="96"/>
        <v>45498</v>
      </c>
      <c r="U696" s="1" t="str">
        <f t="shared" si="97"/>
        <v>Yes</v>
      </c>
      <c r="V696" t="s">
        <v>17</v>
      </c>
      <c r="W696" t="s">
        <v>37</v>
      </c>
      <c r="X696" t="str">
        <f t="shared" si="98"/>
        <v>Hyderabad</v>
      </c>
      <c r="Y696">
        <v>-249.45</v>
      </c>
      <c r="Z696" t="str">
        <f>IF(PC_NikeSales[[#This Row],[Profit]]&lt;0,"Loss Making Sales",IF(PC_NikeSales[[#This Row],[Profit]]=0,"No Recorded Profit",IF(PC_NikeSales[[#This Row],[Profit]]&gt;PC_NikeSales[Rev_Recalc],"Invalid Profit", "Valid Profit")))</f>
        <v>Loss Making Sales</v>
      </c>
      <c r="AA696" t="str">
        <f>IF(PC_NikeSales[[#This Row],[Profit_Status]]="Valid Profit","Include","Exclude")</f>
        <v>Exclude</v>
      </c>
    </row>
    <row r="697" spans="1:27">
      <c r="A697">
        <v>2695</v>
      </c>
      <c r="B697" t="s">
        <v>35</v>
      </c>
      <c r="C697" t="s">
        <v>41</v>
      </c>
      <c r="D697" t="s">
        <v>42</v>
      </c>
      <c r="E697" s="3" t="s">
        <v>28</v>
      </c>
      <c r="F697" t="str">
        <f t="shared" si="90"/>
        <v>Alphabet</v>
      </c>
      <c r="G697" t="str">
        <f t="shared" si="91"/>
        <v>L</v>
      </c>
      <c r="H697" t="str">
        <f t="shared" si="92"/>
        <v>Yes</v>
      </c>
      <c r="I697">
        <v>-1</v>
      </c>
      <c r="J697" t="str">
        <f>_xlfn.IFS(Units_Sold&lt;0,"Check Return/Refund",Units_Sold=" ",Invalid,Units_Sold=0,"Available",Units_Sold&gt;0,"Sold")</f>
        <v>Check Return/Refund</v>
      </c>
      <c r="M697" t="str">
        <f t="shared" si="93"/>
        <v>Invalid</v>
      </c>
      <c r="N697" t="str">
        <f>IF(PC_NikeSales[[#This Row],[Discount_Verification]]="Valid","Include","Exclude")</f>
        <v>Exclude</v>
      </c>
      <c r="O697">
        <v>0</v>
      </c>
      <c r="P697" t="str">
        <f t="shared" si="94"/>
        <v>Insufficient Data</v>
      </c>
      <c r="Q697" t="str">
        <f t="shared" si="95"/>
        <v>Missing Information</v>
      </c>
      <c r="R697" t="str">
        <f>IF(PC_NikeSales[[#This Row],[Rev_Verify]]="Valid Revenue","Include","Exclude")</f>
        <v>Exclude</v>
      </c>
      <c r="S697" s="1">
        <v>45577</v>
      </c>
      <c r="T697" s="5">
        <f t="shared" si="96"/>
        <v>45577</v>
      </c>
      <c r="U697" s="1" t="str">
        <f t="shared" si="97"/>
        <v>Yes</v>
      </c>
      <c r="V697" t="s">
        <v>17</v>
      </c>
      <c r="W697" t="s">
        <v>37</v>
      </c>
      <c r="X697" t="str">
        <f t="shared" si="98"/>
        <v>Hyderabad</v>
      </c>
      <c r="Y697">
        <v>3234.28</v>
      </c>
      <c r="Z697" t="str">
        <f>IF(PC_NikeSales[[#This Row],[Profit]]&lt;0,"Loss Making Sales",IF(PC_NikeSales[[#This Row],[Profit]]=0,"No Recorded Profit",IF($Y695&gt;$P695,"Invalid Profit", "Valid Profit")))</f>
        <v>Valid Profit</v>
      </c>
      <c r="AA697" t="str">
        <f>IF(PC_NikeSales[[#This Row],[Profit_Status]]="Valid Profit","Include","Exclude")</f>
        <v>Include</v>
      </c>
    </row>
    <row r="698" spans="1:27">
      <c r="A698">
        <v>2696</v>
      </c>
      <c r="B698" t="s">
        <v>19</v>
      </c>
      <c r="C698" t="s">
        <v>26</v>
      </c>
      <c r="D698" t="s">
        <v>27</v>
      </c>
      <c r="E698" s="3" t="s">
        <v>28</v>
      </c>
      <c r="F698" t="str">
        <f t="shared" si="90"/>
        <v>Alphabet</v>
      </c>
      <c r="G698" t="str">
        <f t="shared" si="91"/>
        <v>L</v>
      </c>
      <c r="H698" t="str">
        <f t="shared" si="92"/>
        <v>Yes</v>
      </c>
      <c r="J698" t="str">
        <f>_xlfn.IFS(Units_Sold&lt;0,"Check Return/Refund",Units_Sold=" ",Invalid,Units_Sold=0,"Available",Units_Sold&gt;0,"Sold")</f>
        <v>Available</v>
      </c>
      <c r="L698">
        <v>1</v>
      </c>
      <c r="M698" t="str">
        <f t="shared" si="93"/>
        <v>Valid</v>
      </c>
      <c r="N698" t="str">
        <f>IF(PC_NikeSales[[#This Row],[Discount_Verification]]="Valid","Include","Exclude")</f>
        <v>Include</v>
      </c>
      <c r="O698">
        <v>0</v>
      </c>
      <c r="P698" t="str">
        <f t="shared" si="94"/>
        <v>Insufficient Data</v>
      </c>
      <c r="Q698" t="str">
        <f t="shared" si="95"/>
        <v>Missing Information</v>
      </c>
      <c r="R698" t="str">
        <f>IF(PC_NikeSales[[#This Row],[Rev_Verify]]="Valid Revenue","Include","Exclude")</f>
        <v>Exclude</v>
      </c>
      <c r="S698" s="1">
        <v>45618</v>
      </c>
      <c r="T698" s="5">
        <f t="shared" si="96"/>
        <v>45618</v>
      </c>
      <c r="U698" s="1" t="str">
        <f t="shared" si="97"/>
        <v>Yes</v>
      </c>
      <c r="V698" t="s">
        <v>17</v>
      </c>
      <c r="W698" t="s">
        <v>25</v>
      </c>
      <c r="X698" t="str">
        <f t="shared" si="98"/>
        <v>Mumbai</v>
      </c>
      <c r="Y698">
        <v>66.430000000000007</v>
      </c>
      <c r="Z698" t="str">
        <f>IF(PC_NikeSales[[#This Row],[Profit]]&lt;0,"Loss Making Sales",IF(PC_NikeSales[[#This Row],[Profit]]=0,"No Recorded Profit",IF($Y696&gt;$P696,"Invalid Profit", "Valid Profit")))</f>
        <v>Valid Profit</v>
      </c>
      <c r="AA698" t="str">
        <f>IF(PC_NikeSales[[#This Row],[Profit_Status]]="Valid Profit","Include","Exclude")</f>
        <v>Include</v>
      </c>
    </row>
    <row r="699" spans="1:27">
      <c r="A699">
        <v>2697</v>
      </c>
      <c r="B699" t="s">
        <v>35</v>
      </c>
      <c r="C699" t="s">
        <v>41</v>
      </c>
      <c r="D699" t="s">
        <v>42</v>
      </c>
      <c r="E699" s="3" t="s">
        <v>16</v>
      </c>
      <c r="F699" t="str">
        <f t="shared" si="90"/>
        <v>Alphabet</v>
      </c>
      <c r="G699" t="str">
        <f t="shared" si="91"/>
        <v>M</v>
      </c>
      <c r="H699" t="str">
        <f t="shared" si="92"/>
        <v>Yes</v>
      </c>
      <c r="I699">
        <v>-1</v>
      </c>
      <c r="J699" t="str">
        <f>_xlfn.IFS(Units_Sold&lt;0,"Check Return/Refund",Units_Sold=" ",Invalid,Units_Sold=0,"Available",Units_Sold&gt;0,"Sold")</f>
        <v>Check Return/Refund</v>
      </c>
      <c r="L699">
        <v>0.09</v>
      </c>
      <c r="M699" t="str">
        <f t="shared" si="93"/>
        <v>Valid</v>
      </c>
      <c r="N699" t="str">
        <f>IF(PC_NikeSales[[#This Row],[Discount_Verification]]="Valid","Include","Exclude")</f>
        <v>Include</v>
      </c>
      <c r="O699">
        <v>0</v>
      </c>
      <c r="P699" t="str">
        <f t="shared" si="94"/>
        <v>Insufficient Data</v>
      </c>
      <c r="Q699" t="str">
        <f t="shared" si="95"/>
        <v>Missing Information</v>
      </c>
      <c r="R699" t="str">
        <f>IF(PC_NikeSales[[#This Row],[Rev_Verify]]="Valid Revenue","Include","Exclude")</f>
        <v>Exclude</v>
      </c>
      <c r="S699" s="1">
        <v>45833</v>
      </c>
      <c r="T699" s="5">
        <f t="shared" si="96"/>
        <v>45833</v>
      </c>
      <c r="U699" s="1" t="str">
        <f t="shared" si="97"/>
        <v>Yes</v>
      </c>
      <c r="V699" t="s">
        <v>17</v>
      </c>
      <c r="W699" t="s">
        <v>33</v>
      </c>
      <c r="X699" t="str">
        <f t="shared" si="98"/>
        <v>Delhi</v>
      </c>
      <c r="Y699">
        <v>681.86</v>
      </c>
      <c r="Z699" t="str">
        <f>IF(PC_NikeSales[[#This Row],[Profit]]&lt;0,"Loss Making Sales",IF(PC_NikeSales[[#This Row],[Profit]]=0,"No Recorded Profit",IF($Y697&gt;$P697,"Invalid Profit", "Valid Profit")))</f>
        <v>Valid Profit</v>
      </c>
      <c r="AA699" t="str">
        <f>IF(PC_NikeSales[[#This Row],[Profit_Status]]="Valid Profit","Include","Exclude")</f>
        <v>Include</v>
      </c>
    </row>
    <row r="700" spans="1:27">
      <c r="A700">
        <v>2698</v>
      </c>
      <c r="B700" t="s">
        <v>35</v>
      </c>
      <c r="C700" t="s">
        <v>41</v>
      </c>
      <c r="D700" t="s">
        <v>54</v>
      </c>
      <c r="E700" s="3" t="s">
        <v>32</v>
      </c>
      <c r="F700" t="str">
        <f t="shared" si="90"/>
        <v>Alphabet</v>
      </c>
      <c r="G700" t="str">
        <f t="shared" si="91"/>
        <v>XL</v>
      </c>
      <c r="H700" t="str">
        <f t="shared" si="92"/>
        <v>Yes</v>
      </c>
      <c r="J700" t="str">
        <f>_xlfn.IFS(Units_Sold&lt;0,"Check Return/Refund",Units_Sold=" ",Invalid,Units_Sold=0,"Available",Units_Sold&gt;0,"Sold")</f>
        <v>Available</v>
      </c>
      <c r="L700">
        <v>0.02</v>
      </c>
      <c r="M700" t="str">
        <f t="shared" si="93"/>
        <v>Valid</v>
      </c>
      <c r="N700" t="str">
        <f>IF(PC_NikeSales[[#This Row],[Discount_Verification]]="Valid","Include","Exclude")</f>
        <v>Include</v>
      </c>
      <c r="O700">
        <v>0</v>
      </c>
      <c r="P700" t="str">
        <f t="shared" si="94"/>
        <v>Insufficient Data</v>
      </c>
      <c r="Q700" t="str">
        <f t="shared" si="95"/>
        <v>Missing Information</v>
      </c>
      <c r="R700" t="str">
        <f>IF(PC_NikeSales[[#This Row],[Rev_Verify]]="Valid Revenue","Include","Exclude")</f>
        <v>Exclude</v>
      </c>
      <c r="S700" s="1"/>
      <c r="T700" s="5" t="str">
        <f t="shared" si="96"/>
        <v>Missing Date</v>
      </c>
      <c r="U700" s="1" t="str">
        <f t="shared" si="97"/>
        <v>No</v>
      </c>
      <c r="V700" t="s">
        <v>22</v>
      </c>
      <c r="W700" t="s">
        <v>25</v>
      </c>
      <c r="X700" t="str">
        <f t="shared" si="98"/>
        <v>Mumbai</v>
      </c>
      <c r="Y700">
        <v>1680.5</v>
      </c>
      <c r="Z700" t="str">
        <f>IF(PC_NikeSales[[#This Row],[Profit]]&lt;0,"Loss Making Sales",IF(PC_NikeSales[[#This Row],[Profit]]=0,"No Recorded Profit",IF($Y698&gt;$P698,"Invalid Profit", "Valid Profit")))</f>
        <v>Valid Profit</v>
      </c>
      <c r="AA700" t="str">
        <f>IF(PC_NikeSales[[#This Row],[Profit_Status]]="Valid Profit","Include","Exclude")</f>
        <v>Include</v>
      </c>
    </row>
    <row r="701" spans="1:27">
      <c r="A701">
        <v>2699</v>
      </c>
      <c r="B701" t="s">
        <v>35</v>
      </c>
      <c r="C701" t="s">
        <v>26</v>
      </c>
      <c r="D701" t="s">
        <v>52</v>
      </c>
      <c r="E701" s="3" t="s">
        <v>32</v>
      </c>
      <c r="F701" t="str">
        <f t="shared" si="90"/>
        <v>Alphabet</v>
      </c>
      <c r="G701" t="str">
        <f t="shared" si="91"/>
        <v>XL</v>
      </c>
      <c r="H701" t="str">
        <f t="shared" si="92"/>
        <v>Yes</v>
      </c>
      <c r="I701">
        <v>0</v>
      </c>
      <c r="J701" t="str">
        <f>_xlfn.IFS(Units_Sold&lt;0,"Check Return/Refund",Units_Sold=" ",Invalid,Units_Sold=0,"Available",Units_Sold&gt;0,"Sold")</f>
        <v>Available</v>
      </c>
      <c r="M701" t="str">
        <f t="shared" si="93"/>
        <v>Invalid</v>
      </c>
      <c r="N701" t="str">
        <f>IF(PC_NikeSales[[#This Row],[Discount_Verification]]="Valid","Include","Exclude")</f>
        <v>Exclude</v>
      </c>
      <c r="O701">
        <v>0</v>
      </c>
      <c r="P701" t="str">
        <f t="shared" si="94"/>
        <v>Insufficient Data</v>
      </c>
      <c r="Q701" t="str">
        <f t="shared" si="95"/>
        <v>Missing Information</v>
      </c>
      <c r="R701" t="str">
        <f>IF(PC_NikeSales[[#This Row],[Rev_Verify]]="Valid Revenue","Include","Exclude")</f>
        <v>Exclude</v>
      </c>
      <c r="S701" s="1">
        <v>45709</v>
      </c>
      <c r="T701" s="5">
        <f t="shared" si="96"/>
        <v>45709</v>
      </c>
      <c r="U701" s="1" t="str">
        <f t="shared" si="97"/>
        <v>Yes</v>
      </c>
      <c r="V701" t="s">
        <v>17</v>
      </c>
      <c r="W701" t="s">
        <v>25</v>
      </c>
      <c r="X701" t="str">
        <f t="shared" si="98"/>
        <v>Mumbai</v>
      </c>
      <c r="Y701">
        <v>1052.6500000000001</v>
      </c>
      <c r="Z701" t="str">
        <f>IF(PC_NikeSales[[#This Row],[Profit]]&lt;0,"Loss Making Sales",IF(PC_NikeSales[[#This Row],[Profit]]=0,"No Recorded Profit",IF($Y699&gt;$P699,"Invalid Profit", "Valid Profit")))</f>
        <v>Valid Profit</v>
      </c>
      <c r="AA701" t="str">
        <f>IF(PC_NikeSales[[#This Row],[Profit_Status]]="Valid Profit","Include","Exclude")</f>
        <v>Include</v>
      </c>
    </row>
    <row r="702" spans="1:27">
      <c r="A702">
        <v>2700</v>
      </c>
      <c r="B702" t="s">
        <v>13</v>
      </c>
      <c r="C702" t="s">
        <v>14</v>
      </c>
      <c r="D702" t="s">
        <v>44</v>
      </c>
      <c r="E702" s="3" t="s">
        <v>32</v>
      </c>
      <c r="F702" t="str">
        <f t="shared" si="90"/>
        <v>Alphabet</v>
      </c>
      <c r="G702" t="str">
        <f t="shared" si="91"/>
        <v>XL</v>
      </c>
      <c r="H702" t="str">
        <f t="shared" si="92"/>
        <v>Yes</v>
      </c>
      <c r="I702">
        <v>0</v>
      </c>
      <c r="J702" t="str">
        <f>_xlfn.IFS(Units_Sold&lt;0,"Check Return/Refund",Units_Sold=" ",Invalid,Units_Sold=0,"Available",Units_Sold&gt;0,"Sold")</f>
        <v>Available</v>
      </c>
      <c r="L702">
        <v>0.48</v>
      </c>
      <c r="M702" t="str">
        <f t="shared" si="93"/>
        <v>Valid</v>
      </c>
      <c r="N702" t="str">
        <f>IF(PC_NikeSales[[#This Row],[Discount_Verification]]="Valid","Include","Exclude")</f>
        <v>Include</v>
      </c>
      <c r="O702">
        <v>0</v>
      </c>
      <c r="P702" t="str">
        <f t="shared" si="94"/>
        <v>Insufficient Data</v>
      </c>
      <c r="Q702" t="str">
        <f t="shared" si="95"/>
        <v>Missing Information</v>
      </c>
      <c r="R702" t="str">
        <f>IF(PC_NikeSales[[#This Row],[Rev_Verify]]="Valid Revenue","Include","Exclude")</f>
        <v>Exclude</v>
      </c>
      <c r="S702" s="1">
        <v>45849</v>
      </c>
      <c r="T702" s="5">
        <f t="shared" si="96"/>
        <v>45849</v>
      </c>
      <c r="U702" s="1" t="str">
        <f t="shared" si="97"/>
        <v>Yes</v>
      </c>
      <c r="V702" t="s">
        <v>22</v>
      </c>
      <c r="W702" t="s">
        <v>18</v>
      </c>
      <c r="X702" t="str">
        <f t="shared" si="98"/>
        <v>Bengaluru</v>
      </c>
      <c r="Y702">
        <v>1423.83</v>
      </c>
      <c r="Z702" t="str">
        <f>IF(PC_NikeSales[[#This Row],[Profit]]&lt;0,"Loss Making Sales",IF(PC_NikeSales[[#This Row],[Profit]]=0,"No Recorded Profit",IF($Y700&gt;$P700,"Invalid Profit", "Valid Profit")))</f>
        <v>Valid Profit</v>
      </c>
      <c r="AA702" t="str">
        <f>IF(PC_NikeSales[[#This Row],[Profit_Status]]="Valid Profit","Include","Exclude")</f>
        <v>Include</v>
      </c>
    </row>
    <row r="703" spans="1:27">
      <c r="A703">
        <v>2701</v>
      </c>
      <c r="B703" t="s">
        <v>35</v>
      </c>
      <c r="C703" t="s">
        <v>14</v>
      </c>
      <c r="D703" t="s">
        <v>15</v>
      </c>
      <c r="E703" s="3" t="s">
        <v>32</v>
      </c>
      <c r="F703" t="str">
        <f t="shared" si="90"/>
        <v>Alphabet</v>
      </c>
      <c r="G703" t="str">
        <f t="shared" si="91"/>
        <v>XL</v>
      </c>
      <c r="H703" t="str">
        <f t="shared" si="92"/>
        <v>Yes</v>
      </c>
      <c r="J703" t="str">
        <f>_xlfn.IFS(Units_Sold&lt;0,"Check Return/Refund",Units_Sold=" ",Invalid,Units_Sold=0,"Available",Units_Sold&gt;0,"Sold")</f>
        <v>Available</v>
      </c>
      <c r="M703" t="str">
        <f t="shared" si="93"/>
        <v>Invalid</v>
      </c>
      <c r="N703" t="str">
        <f>IF(PC_NikeSales[[#This Row],[Discount_Verification]]="Valid","Include","Exclude")</f>
        <v>Exclude</v>
      </c>
      <c r="O703">
        <v>0</v>
      </c>
      <c r="P703" t="str">
        <f t="shared" si="94"/>
        <v>Insufficient Data</v>
      </c>
      <c r="Q703" t="str">
        <f t="shared" si="95"/>
        <v>Missing Information</v>
      </c>
      <c r="R703" t="str">
        <f>IF(PC_NikeSales[[#This Row],[Rev_Verify]]="Valid Revenue","Include","Exclude")</f>
        <v>Exclude</v>
      </c>
      <c r="S703" s="1">
        <v>45625</v>
      </c>
      <c r="T703" s="5">
        <f t="shared" si="96"/>
        <v>45625</v>
      </c>
      <c r="U703" s="1" t="str">
        <f t="shared" si="97"/>
        <v>Yes</v>
      </c>
      <c r="V703" t="s">
        <v>17</v>
      </c>
      <c r="W703" t="s">
        <v>33</v>
      </c>
      <c r="X703" t="str">
        <f t="shared" si="98"/>
        <v>Delhi</v>
      </c>
      <c r="Y703">
        <v>2007.01</v>
      </c>
      <c r="Z703" t="str">
        <f>IF(PC_NikeSales[[#This Row],[Profit]]&lt;0,"Loss Making Sales",IF(PC_NikeSales[[#This Row],[Profit]]=0,"No Recorded Profit",IF($Y701&gt;$P701,"Invalid Profit", "Valid Profit")))</f>
        <v>Valid Profit</v>
      </c>
      <c r="AA703" t="str">
        <f>IF(PC_NikeSales[[#This Row],[Profit_Status]]="Valid Profit","Include","Exclude")</f>
        <v>Include</v>
      </c>
    </row>
    <row r="704" spans="1:27">
      <c r="A704">
        <v>2702</v>
      </c>
      <c r="B704" t="s">
        <v>35</v>
      </c>
      <c r="C704" t="s">
        <v>41</v>
      </c>
      <c r="D704" t="s">
        <v>47</v>
      </c>
      <c r="E704" s="3" t="s">
        <v>32</v>
      </c>
      <c r="F704" t="str">
        <f t="shared" si="90"/>
        <v>Alphabet</v>
      </c>
      <c r="G704" t="str">
        <f t="shared" si="91"/>
        <v>XL</v>
      </c>
      <c r="H704" t="str">
        <f t="shared" si="92"/>
        <v>Yes</v>
      </c>
      <c r="I704">
        <v>0</v>
      </c>
      <c r="J704" t="str">
        <f>_xlfn.IFS(Units_Sold&lt;0,"Check Return/Refund",Units_Sold=" ",Invalid,Units_Sold=0,"Available",Units_Sold&gt;0,"Sold")</f>
        <v>Available</v>
      </c>
      <c r="M704" t="str">
        <f t="shared" si="93"/>
        <v>Invalid</v>
      </c>
      <c r="N704" t="str">
        <f>IF(PC_NikeSales[[#This Row],[Discount_Verification]]="Valid","Include","Exclude")</f>
        <v>Exclude</v>
      </c>
      <c r="O704">
        <v>0</v>
      </c>
      <c r="P704" t="str">
        <f t="shared" si="94"/>
        <v>Insufficient Data</v>
      </c>
      <c r="Q704" t="str">
        <f t="shared" si="95"/>
        <v>Missing Information</v>
      </c>
      <c r="R704" t="str">
        <f>IF(PC_NikeSales[[#This Row],[Rev_Verify]]="Valid Revenue","Include","Exclude")</f>
        <v>Exclude</v>
      </c>
      <c r="S704" s="1">
        <v>45642</v>
      </c>
      <c r="T704" s="5">
        <f t="shared" si="96"/>
        <v>45642</v>
      </c>
      <c r="U704" s="1" t="str">
        <f t="shared" si="97"/>
        <v>Yes</v>
      </c>
      <c r="V704" t="s">
        <v>17</v>
      </c>
      <c r="W704" t="s">
        <v>29</v>
      </c>
      <c r="X704" t="str">
        <f t="shared" si="98"/>
        <v>Pune</v>
      </c>
      <c r="Y704">
        <v>687.32</v>
      </c>
      <c r="Z704" t="str">
        <f>IF(PC_NikeSales[[#This Row],[Profit]]&lt;0,"Loss Making Sales",IF(PC_NikeSales[[#This Row],[Profit]]=0,"No Recorded Profit",IF($Y702&gt;$P702,"Invalid Profit", "Valid Profit")))</f>
        <v>Valid Profit</v>
      </c>
      <c r="AA704" t="str">
        <f>IF(PC_NikeSales[[#This Row],[Profit_Status]]="Valid Profit","Include","Exclude")</f>
        <v>Include</v>
      </c>
    </row>
    <row r="705" spans="1:27">
      <c r="A705">
        <v>2703</v>
      </c>
      <c r="B705" t="s">
        <v>13</v>
      </c>
      <c r="C705" t="s">
        <v>30</v>
      </c>
      <c r="D705" t="s">
        <v>51</v>
      </c>
      <c r="E705" s="3" t="s">
        <v>28</v>
      </c>
      <c r="F705" t="str">
        <f t="shared" si="90"/>
        <v>Alphabet</v>
      </c>
      <c r="G705" t="str">
        <f t="shared" si="91"/>
        <v>L</v>
      </c>
      <c r="H705" t="str">
        <f t="shared" si="92"/>
        <v>Yes</v>
      </c>
      <c r="J705" t="str">
        <f>_xlfn.IFS(Units_Sold&lt;0,"Check Return/Refund",Units_Sold=" ",Invalid,Units_Sold=0,"Available",Units_Sold&gt;0,"Sold")</f>
        <v>Available</v>
      </c>
      <c r="K705">
        <v>5214.32</v>
      </c>
      <c r="M705" t="str">
        <f t="shared" si="93"/>
        <v>Invalid</v>
      </c>
      <c r="N705" t="str">
        <f>IF(PC_NikeSales[[#This Row],[Discount_Verification]]="Valid","Include","Exclude")</f>
        <v>Exclude</v>
      </c>
      <c r="O705">
        <v>0</v>
      </c>
      <c r="P705" t="str">
        <f t="shared" si="94"/>
        <v>Insufficient Data</v>
      </c>
      <c r="Q705" t="str">
        <f t="shared" si="95"/>
        <v>Missing Information</v>
      </c>
      <c r="R705" t="str">
        <f>IF(PC_NikeSales[[#This Row],[Rev_Verify]]="Valid Revenue","Include","Exclude")</f>
        <v>Exclude</v>
      </c>
      <c r="S705" s="1">
        <v>45832</v>
      </c>
      <c r="T705" s="5">
        <f t="shared" si="96"/>
        <v>45832</v>
      </c>
      <c r="U705" s="1" t="str">
        <f t="shared" si="97"/>
        <v>Yes</v>
      </c>
      <c r="V705" t="s">
        <v>17</v>
      </c>
      <c r="W705" t="s">
        <v>43</v>
      </c>
      <c r="X705" t="str">
        <f t="shared" si="98"/>
        <v>Kolkata</v>
      </c>
      <c r="Y705">
        <v>-637.13</v>
      </c>
      <c r="Z705" t="str">
        <f>IF(PC_NikeSales[[#This Row],[Profit]]&lt;0,"Loss Making Sales",IF(PC_NikeSales[[#This Row],[Profit]]=0,"No Recorded Profit",IF(PC_NikeSales[[#This Row],[Profit]]&gt;PC_NikeSales[Rev_Recalc],"Invalid Profit", "Valid Profit")))</f>
        <v>Loss Making Sales</v>
      </c>
      <c r="AA705" t="str">
        <f>IF(PC_NikeSales[[#This Row],[Profit_Status]]="Valid Profit","Include","Exclude")</f>
        <v>Exclude</v>
      </c>
    </row>
    <row r="706" spans="1:27">
      <c r="A706">
        <v>2704</v>
      </c>
      <c r="B706" t="s">
        <v>19</v>
      </c>
      <c r="C706" t="s">
        <v>41</v>
      </c>
      <c r="D706" t="s">
        <v>54</v>
      </c>
      <c r="E706" s="3" t="s">
        <v>28</v>
      </c>
      <c r="F706" t="str">
        <f t="shared" ref="F706:F769" si="99">_xlfn.IFS(ISBLANK(Size),"Missing",ISNUMBER(Size),"Number",ISTEXT(Size),"Alphabet")</f>
        <v>Alphabet</v>
      </c>
      <c r="G706" t="str">
        <f t="shared" ref="G706:G769" si="100">IF(Size_Type ="Missing","Unknown",TRIM(Size))</f>
        <v>L</v>
      </c>
      <c r="H706" t="str">
        <f t="shared" ref="H706:H769" si="101">IF(Size_Verification="Unknown","No","Yes")</f>
        <v>Yes</v>
      </c>
      <c r="J706" t="str">
        <f>_xlfn.IFS(Units_Sold&lt;0,"Check Return/Refund",Units_Sold=" ",Invalid,Units_Sold=0,"Available",Units_Sold&gt;0,"Sold")</f>
        <v>Available</v>
      </c>
      <c r="K706">
        <v>5094.43</v>
      </c>
      <c r="M706" t="str">
        <f t="shared" ref="M706:M769" si="102">IF(OR(Discount_Applied="",Discount_Applied&gt;1,Discount_Applied&lt;0),"Invalid","Valid")</f>
        <v>Invalid</v>
      </c>
      <c r="N706" t="str">
        <f>IF(PC_NikeSales[[#This Row],[Discount_Verification]]="Valid","Include","Exclude")</f>
        <v>Exclude</v>
      </c>
      <c r="O706">
        <v>0</v>
      </c>
      <c r="P706" t="str">
        <f t="shared" ref="P706:P769" si="103">IF(AND(Units_Sold&lt;&gt;"",MRP&lt;&gt;"",Discount_Applied&lt;1),Units_Sold*MRP*(1-Discount_Applied),"Insufficient Data")</f>
        <v>Insufficient Data</v>
      </c>
      <c r="Q706" t="str">
        <f t="shared" ref="Q706:Q769" si="104">_xlfn.IFS(Rev_Recalc="Insufficient Data","Missing Information",Rev_Recalc&lt;0,"Negative Revenue",Rev_Recalc=0,"No Recorded Revenue",Rev_Recalc&gt;0,"Valid Revenue")</f>
        <v>Missing Information</v>
      </c>
      <c r="R706" t="str">
        <f>IF(PC_NikeSales[[#This Row],[Rev_Verify]]="Valid Revenue","Include","Exclude")</f>
        <v>Exclude</v>
      </c>
      <c r="S706" s="1"/>
      <c r="T706" s="5" t="str">
        <f t="shared" ref="T706:T769" si="105">IF(ISBLANK(Order_Date),"Missing Date",Order_Date)</f>
        <v>Missing Date</v>
      </c>
      <c r="U706" s="1" t="str">
        <f t="shared" ref="U706:U769" si="106">IF(ISBLANK(Order_Date),"No","Yes")</f>
        <v>No</v>
      </c>
      <c r="V706" t="s">
        <v>17</v>
      </c>
      <c r="W706" t="s">
        <v>37</v>
      </c>
      <c r="X706" t="str">
        <f t="shared" ref="X706:X769" si="107">PROPER(Region)</f>
        <v>Hyderabad</v>
      </c>
      <c r="Y706">
        <v>1765.36</v>
      </c>
      <c r="Z706" t="str">
        <f>IF(PC_NikeSales[[#This Row],[Profit]]&lt;0,"Loss Making Sales",IF(PC_NikeSales[[#This Row],[Profit]]=0,"No Recorded Profit",IF($Y704&gt;$P704,"Invalid Profit", "Valid Profit")))</f>
        <v>Valid Profit</v>
      </c>
      <c r="AA706" t="str">
        <f>IF(PC_NikeSales[[#This Row],[Profit_Status]]="Valid Profit","Include","Exclude")</f>
        <v>Include</v>
      </c>
    </row>
    <row r="707" spans="1:27">
      <c r="A707">
        <v>2705</v>
      </c>
      <c r="B707" t="s">
        <v>35</v>
      </c>
      <c r="C707" t="s">
        <v>30</v>
      </c>
      <c r="D707" t="s">
        <v>51</v>
      </c>
      <c r="F707" t="str">
        <f t="shared" si="99"/>
        <v>Missing</v>
      </c>
      <c r="G707" t="str">
        <f t="shared" si="100"/>
        <v>Unknown</v>
      </c>
      <c r="H707" t="str">
        <f t="shared" si="101"/>
        <v>No</v>
      </c>
      <c r="J707" t="str">
        <f>_xlfn.IFS(Units_Sold&lt;0,"Check Return/Refund",Units_Sold=" ",Invalid,Units_Sold=0,"Available",Units_Sold&gt;0,"Sold")</f>
        <v>Available</v>
      </c>
      <c r="M707" t="str">
        <f t="shared" si="102"/>
        <v>Invalid</v>
      </c>
      <c r="N707" t="str">
        <f>IF(PC_NikeSales[[#This Row],[Discount_Verification]]="Valid","Include","Exclude")</f>
        <v>Exclude</v>
      </c>
      <c r="O707">
        <v>0</v>
      </c>
      <c r="P707" t="str">
        <f t="shared" si="103"/>
        <v>Insufficient Data</v>
      </c>
      <c r="Q707" t="str">
        <f t="shared" si="104"/>
        <v>Missing Information</v>
      </c>
      <c r="R707" t="str">
        <f>IF(PC_NikeSales[[#This Row],[Rev_Verify]]="Valid Revenue","Include","Exclude")</f>
        <v>Exclude</v>
      </c>
      <c r="S707" s="1">
        <v>45298</v>
      </c>
      <c r="T707" s="5">
        <f t="shared" si="105"/>
        <v>45298</v>
      </c>
      <c r="U707" s="1" t="str">
        <f t="shared" si="106"/>
        <v>Yes</v>
      </c>
      <c r="V707" t="s">
        <v>22</v>
      </c>
      <c r="W707" t="s">
        <v>29</v>
      </c>
      <c r="X707" t="str">
        <f t="shared" si="107"/>
        <v>Pune</v>
      </c>
      <c r="Y707">
        <v>-37.880000000000003</v>
      </c>
      <c r="Z707" t="str">
        <f>IF(PC_NikeSales[[#This Row],[Profit]]&lt;0,"Loss Making Sales",IF(PC_NikeSales[[#This Row],[Profit]]=0,"No Recorded Profit",IF(PC_NikeSales[[#This Row],[Profit]]&gt;PC_NikeSales[Rev_Recalc],"Invalid Profit", "Valid Profit")))</f>
        <v>Loss Making Sales</v>
      </c>
      <c r="AA707" t="str">
        <f>IF(PC_NikeSales[[#This Row],[Profit_Status]]="Valid Profit","Include","Exclude")</f>
        <v>Exclude</v>
      </c>
    </row>
    <row r="708" spans="1:27">
      <c r="A708">
        <v>2706</v>
      </c>
      <c r="B708" t="s">
        <v>19</v>
      </c>
      <c r="C708" t="s">
        <v>14</v>
      </c>
      <c r="D708" t="s">
        <v>49</v>
      </c>
      <c r="E708" s="3" t="s">
        <v>32</v>
      </c>
      <c r="F708" t="str">
        <f t="shared" si="99"/>
        <v>Alphabet</v>
      </c>
      <c r="G708" t="str">
        <f t="shared" si="100"/>
        <v>XL</v>
      </c>
      <c r="H708" t="str">
        <f t="shared" si="101"/>
        <v>Yes</v>
      </c>
      <c r="I708">
        <v>0</v>
      </c>
      <c r="J708" t="str">
        <f>_xlfn.IFS(Units_Sold&lt;0,"Check Return/Refund",Units_Sold=" ",Invalid,Units_Sold=0,"Available",Units_Sold&gt;0,"Sold")</f>
        <v>Available</v>
      </c>
      <c r="M708" t="str">
        <f t="shared" si="102"/>
        <v>Invalid</v>
      </c>
      <c r="N708" t="str">
        <f>IF(PC_NikeSales[[#This Row],[Discount_Verification]]="Valid","Include","Exclude")</f>
        <v>Exclude</v>
      </c>
      <c r="O708">
        <v>0</v>
      </c>
      <c r="P708" t="str">
        <f t="shared" si="103"/>
        <v>Insufficient Data</v>
      </c>
      <c r="Q708" t="str">
        <f t="shared" si="104"/>
        <v>Missing Information</v>
      </c>
      <c r="R708" t="str">
        <f>IF(PC_NikeSales[[#This Row],[Rev_Verify]]="Valid Revenue","Include","Exclude")</f>
        <v>Exclude</v>
      </c>
      <c r="S708" s="1">
        <v>45785</v>
      </c>
      <c r="T708" s="5">
        <f t="shared" si="105"/>
        <v>45785</v>
      </c>
      <c r="U708" s="1" t="str">
        <f t="shared" si="106"/>
        <v>Yes</v>
      </c>
      <c r="V708" t="s">
        <v>22</v>
      </c>
      <c r="W708" t="s">
        <v>43</v>
      </c>
      <c r="X708" t="str">
        <f t="shared" si="107"/>
        <v>Kolkata</v>
      </c>
      <c r="Y708">
        <v>3153.1</v>
      </c>
      <c r="Z708" t="str">
        <f>IF(PC_NikeSales[[#This Row],[Profit]]&lt;0,"Loss Making Sales",IF(PC_NikeSales[[#This Row],[Profit]]=0,"No Recorded Profit",IF($Y706&gt;$P706,"Invalid Profit", "Valid Profit")))</f>
        <v>Valid Profit</v>
      </c>
      <c r="AA708" t="str">
        <f>IF(PC_NikeSales[[#This Row],[Profit_Status]]="Valid Profit","Include","Exclude")</f>
        <v>Include</v>
      </c>
    </row>
    <row r="709" spans="1:27">
      <c r="A709">
        <v>2707</v>
      </c>
      <c r="B709" t="s">
        <v>35</v>
      </c>
      <c r="C709" t="s">
        <v>30</v>
      </c>
      <c r="D709" t="s">
        <v>46</v>
      </c>
      <c r="E709" s="3" t="s">
        <v>32</v>
      </c>
      <c r="F709" t="str">
        <f t="shared" si="99"/>
        <v>Alphabet</v>
      </c>
      <c r="G709" t="str">
        <f t="shared" si="100"/>
        <v>XL</v>
      </c>
      <c r="H709" t="str">
        <f t="shared" si="101"/>
        <v>Yes</v>
      </c>
      <c r="J709" t="str">
        <f>_xlfn.IFS(Units_Sold&lt;0,"Check Return/Refund",Units_Sold=" ",Invalid,Units_Sold=0,"Available",Units_Sold&gt;0,"Sold")</f>
        <v>Available</v>
      </c>
      <c r="K709">
        <v>2996.2</v>
      </c>
      <c r="L709">
        <v>0.49</v>
      </c>
      <c r="M709" t="str">
        <f t="shared" si="102"/>
        <v>Valid</v>
      </c>
      <c r="N709" t="str">
        <f>IF(PC_NikeSales[[#This Row],[Discount_Verification]]="Valid","Include","Exclude")</f>
        <v>Include</v>
      </c>
      <c r="O709">
        <v>0</v>
      </c>
      <c r="P709" t="str">
        <f t="shared" si="103"/>
        <v>Insufficient Data</v>
      </c>
      <c r="Q709" t="str">
        <f t="shared" si="104"/>
        <v>Missing Information</v>
      </c>
      <c r="R709" t="str">
        <f>IF(PC_NikeSales[[#This Row],[Rev_Verify]]="Valid Revenue","Include","Exclude")</f>
        <v>Exclude</v>
      </c>
      <c r="S709" s="1"/>
      <c r="T709" s="5" t="str">
        <f t="shared" si="105"/>
        <v>Missing Date</v>
      </c>
      <c r="U709" s="1" t="str">
        <f t="shared" si="106"/>
        <v>No</v>
      </c>
      <c r="V709" t="s">
        <v>17</v>
      </c>
      <c r="W709" t="s">
        <v>37</v>
      </c>
      <c r="X709" t="str">
        <f t="shared" si="107"/>
        <v>Hyderabad</v>
      </c>
      <c r="Y709">
        <v>2913.41</v>
      </c>
      <c r="Z709" t="str">
        <f>IF(PC_NikeSales[[#This Row],[Profit]]&lt;0,"Loss Making Sales",IF(PC_NikeSales[[#This Row],[Profit]]=0,"No Recorded Profit",IF($Y707&gt;$P707,"Invalid Profit", "Valid Profit")))</f>
        <v>Valid Profit</v>
      </c>
      <c r="AA709" t="str">
        <f>IF(PC_NikeSales[[#This Row],[Profit_Status]]="Valid Profit","Include","Exclude")</f>
        <v>Include</v>
      </c>
    </row>
    <row r="710" spans="1:27">
      <c r="A710">
        <v>2708</v>
      </c>
      <c r="B710" t="s">
        <v>13</v>
      </c>
      <c r="C710" t="s">
        <v>41</v>
      </c>
      <c r="D710" t="s">
        <v>47</v>
      </c>
      <c r="E710" s="3" t="s">
        <v>28</v>
      </c>
      <c r="F710" t="str">
        <f t="shared" si="99"/>
        <v>Alphabet</v>
      </c>
      <c r="G710" t="str">
        <f t="shared" si="100"/>
        <v>L</v>
      </c>
      <c r="H710" t="str">
        <f t="shared" si="101"/>
        <v>Yes</v>
      </c>
      <c r="J710" t="str">
        <f>_xlfn.IFS(Units_Sold&lt;0,"Check Return/Refund",Units_Sold=" ",Invalid,Units_Sold=0,"Available",Units_Sold&gt;0,"Sold")</f>
        <v>Available</v>
      </c>
      <c r="K710">
        <v>4523.72</v>
      </c>
      <c r="M710" t="str">
        <f t="shared" si="102"/>
        <v>Invalid</v>
      </c>
      <c r="N710" t="str">
        <f>IF(PC_NikeSales[[#This Row],[Discount_Verification]]="Valid","Include","Exclude")</f>
        <v>Exclude</v>
      </c>
      <c r="O710">
        <v>0</v>
      </c>
      <c r="P710" t="str">
        <f t="shared" si="103"/>
        <v>Insufficient Data</v>
      </c>
      <c r="Q710" t="str">
        <f t="shared" si="104"/>
        <v>Missing Information</v>
      </c>
      <c r="R710" t="str">
        <f>IF(PC_NikeSales[[#This Row],[Rev_Verify]]="Valid Revenue","Include","Exclude")</f>
        <v>Exclude</v>
      </c>
      <c r="S710" s="1">
        <v>45579</v>
      </c>
      <c r="T710" s="5">
        <f t="shared" si="105"/>
        <v>45579</v>
      </c>
      <c r="U710" s="1" t="str">
        <f t="shared" si="106"/>
        <v>Yes</v>
      </c>
      <c r="V710" t="s">
        <v>17</v>
      </c>
      <c r="W710" t="s">
        <v>37</v>
      </c>
      <c r="X710" t="str">
        <f t="shared" si="107"/>
        <v>Hyderabad</v>
      </c>
      <c r="Y710">
        <v>-237.9</v>
      </c>
      <c r="Z710" t="str">
        <f>IF(PC_NikeSales[[#This Row],[Profit]]&lt;0,"Loss Making Sales",IF(PC_NikeSales[[#This Row],[Profit]]=0,"No Recorded Profit",IF(PC_NikeSales[[#This Row],[Profit]]&gt;PC_NikeSales[Rev_Recalc],"Invalid Profit", "Valid Profit")))</f>
        <v>Loss Making Sales</v>
      </c>
      <c r="AA710" t="str">
        <f>IF(PC_NikeSales[[#This Row],[Profit_Status]]="Valid Profit","Include","Exclude")</f>
        <v>Exclude</v>
      </c>
    </row>
    <row r="711" spans="1:27">
      <c r="A711">
        <v>2709</v>
      </c>
      <c r="B711" t="s">
        <v>13</v>
      </c>
      <c r="C711" t="s">
        <v>30</v>
      </c>
      <c r="D711" t="s">
        <v>46</v>
      </c>
      <c r="E711" s="3">
        <v>10</v>
      </c>
      <c r="F711" t="str">
        <f t="shared" si="99"/>
        <v>Number</v>
      </c>
      <c r="G711" t="str">
        <f t="shared" si="100"/>
        <v>10</v>
      </c>
      <c r="H711" t="str">
        <f t="shared" si="101"/>
        <v>Yes</v>
      </c>
      <c r="I711">
        <v>1</v>
      </c>
      <c r="J711" t="str">
        <f>_xlfn.IFS(Units_Sold&lt;0,"Check Return/Refund",Units_Sold=" ",Invalid,Units_Sold=0,"Available",Units_Sold&gt;0,"Sold")</f>
        <v>Sold</v>
      </c>
      <c r="K711">
        <v>6302.98</v>
      </c>
      <c r="L711">
        <v>0.48</v>
      </c>
      <c r="M711" t="str">
        <f t="shared" si="102"/>
        <v>Valid</v>
      </c>
      <c r="N711" t="str">
        <f>IF(PC_NikeSales[[#This Row],[Discount_Verification]]="Valid","Include","Exclude")</f>
        <v>Include</v>
      </c>
      <c r="O711">
        <v>3277.55</v>
      </c>
      <c r="P711">
        <f t="shared" si="103"/>
        <v>3277.5495999999998</v>
      </c>
      <c r="Q711" t="str">
        <f t="shared" si="104"/>
        <v>Valid Revenue</v>
      </c>
      <c r="R711" t="str">
        <f>IF(PC_NikeSales[[#This Row],[Rev_Verify]]="Valid Revenue","Include","Exclude")</f>
        <v>Include</v>
      </c>
      <c r="S711" s="1">
        <v>45724</v>
      </c>
      <c r="T711" s="5">
        <f t="shared" si="105"/>
        <v>45724</v>
      </c>
      <c r="U711" s="1" t="str">
        <f t="shared" si="106"/>
        <v>Yes</v>
      </c>
      <c r="V711" t="s">
        <v>22</v>
      </c>
      <c r="W711" t="s">
        <v>33</v>
      </c>
      <c r="X711" t="str">
        <f t="shared" si="107"/>
        <v>Delhi</v>
      </c>
      <c r="Y711">
        <v>2835.93</v>
      </c>
      <c r="Z711" t="str">
        <f>IF(PC_NikeSales[[#This Row],[Profit]]&lt;0,"Loss Making Sales",IF(PC_NikeSales[[#This Row],[Profit]]=0,"No Recorded Profit",IF($Y709&gt;$P709,"Invalid Profit", "Valid Profit")))</f>
        <v>Valid Profit</v>
      </c>
      <c r="AA711" t="str">
        <f>IF(PC_NikeSales[[#This Row],[Profit_Status]]="Valid Profit","Include","Exclude")</f>
        <v>Include</v>
      </c>
    </row>
    <row r="712" spans="1:27">
      <c r="A712">
        <v>2710</v>
      </c>
      <c r="B712" t="s">
        <v>19</v>
      </c>
      <c r="C712" t="s">
        <v>26</v>
      </c>
      <c r="D712" t="s">
        <v>27</v>
      </c>
      <c r="E712" s="3" t="s">
        <v>16</v>
      </c>
      <c r="F712" t="str">
        <f t="shared" si="99"/>
        <v>Alphabet</v>
      </c>
      <c r="G712" t="str">
        <f t="shared" si="100"/>
        <v>M</v>
      </c>
      <c r="H712" t="str">
        <f t="shared" si="101"/>
        <v>Yes</v>
      </c>
      <c r="I712">
        <v>2</v>
      </c>
      <c r="J712" t="str">
        <f>_xlfn.IFS(Units_Sold&lt;0,"Check Return/Refund",Units_Sold=" ",Invalid,Units_Sold=0,"Available",Units_Sold&gt;0,"Sold")</f>
        <v>Sold</v>
      </c>
      <c r="K712">
        <v>4669.75</v>
      </c>
      <c r="M712" t="str">
        <f t="shared" si="102"/>
        <v>Invalid</v>
      </c>
      <c r="N712" t="str">
        <f>IF(PC_NikeSales[[#This Row],[Discount_Verification]]="Valid","Include","Exclude")</f>
        <v>Exclude</v>
      </c>
      <c r="O712">
        <v>0</v>
      </c>
      <c r="P712">
        <f t="shared" si="103"/>
        <v>9339.5</v>
      </c>
      <c r="Q712" t="str">
        <f t="shared" si="104"/>
        <v>Valid Revenue</v>
      </c>
      <c r="R712" t="str">
        <f>IF(PC_NikeSales[[#This Row],[Rev_Verify]]="Valid Revenue","Include","Exclude")</f>
        <v>Include</v>
      </c>
      <c r="S712" s="1"/>
      <c r="T712" s="5" t="str">
        <f t="shared" si="105"/>
        <v>Missing Date</v>
      </c>
      <c r="U712" s="1" t="str">
        <f t="shared" si="106"/>
        <v>No</v>
      </c>
      <c r="V712" t="s">
        <v>22</v>
      </c>
      <c r="W712" t="s">
        <v>36</v>
      </c>
      <c r="X712" t="str">
        <f t="shared" si="107"/>
        <v>Bangalore</v>
      </c>
      <c r="Y712">
        <v>-987.12</v>
      </c>
      <c r="Z712" t="str">
        <f>IF(PC_NikeSales[[#This Row],[Profit]]&lt;0,"Loss Making Sales",IF(PC_NikeSales[[#This Row],[Profit]]=0,"No Recorded Profit",IF(PC_NikeSales[[#This Row],[Profit]]&gt;PC_NikeSales[Rev_Recalc],"Invalid Profit", "Valid Profit")))</f>
        <v>Loss Making Sales</v>
      </c>
      <c r="AA712" t="str">
        <f>IF(PC_NikeSales[[#This Row],[Profit_Status]]="Valid Profit","Include","Exclude")</f>
        <v>Exclude</v>
      </c>
    </row>
    <row r="713" spans="1:27">
      <c r="A713">
        <v>2711</v>
      </c>
      <c r="B713" t="s">
        <v>35</v>
      </c>
      <c r="C713" t="s">
        <v>20</v>
      </c>
      <c r="D713" t="s">
        <v>38</v>
      </c>
      <c r="E713" s="3">
        <v>7</v>
      </c>
      <c r="F713" t="str">
        <f t="shared" si="99"/>
        <v>Number</v>
      </c>
      <c r="G713" t="str">
        <f t="shared" si="100"/>
        <v>7</v>
      </c>
      <c r="H713" t="str">
        <f t="shared" si="101"/>
        <v>Yes</v>
      </c>
      <c r="I713">
        <v>2</v>
      </c>
      <c r="J713" t="str">
        <f>_xlfn.IFS(Units_Sold&lt;0,"Check Return/Refund",Units_Sold=" ",Invalid,Units_Sold=0,"Available",Units_Sold&gt;0,"Sold")</f>
        <v>Sold</v>
      </c>
      <c r="M713" t="str">
        <f t="shared" si="102"/>
        <v>Invalid</v>
      </c>
      <c r="N713" t="str">
        <f>IF(PC_NikeSales[[#This Row],[Discount_Verification]]="Valid","Include","Exclude")</f>
        <v>Exclude</v>
      </c>
      <c r="O713">
        <v>0</v>
      </c>
      <c r="P713" t="str">
        <f t="shared" si="103"/>
        <v>Insufficient Data</v>
      </c>
      <c r="Q713" t="str">
        <f t="shared" si="104"/>
        <v>Missing Information</v>
      </c>
      <c r="R713" t="str">
        <f>IF(PC_NikeSales[[#This Row],[Rev_Verify]]="Valid Revenue","Include","Exclude")</f>
        <v>Exclude</v>
      </c>
      <c r="S713" s="1"/>
      <c r="T713" s="5" t="str">
        <f t="shared" si="105"/>
        <v>Missing Date</v>
      </c>
      <c r="U713" s="1" t="str">
        <f t="shared" si="106"/>
        <v>No</v>
      </c>
      <c r="V713" t="s">
        <v>17</v>
      </c>
      <c r="W713" t="s">
        <v>33</v>
      </c>
      <c r="X713" t="str">
        <f t="shared" si="107"/>
        <v>Delhi</v>
      </c>
      <c r="Y713">
        <v>756.18</v>
      </c>
      <c r="Z713" t="str">
        <f>IF(PC_NikeSales[[#This Row],[Profit]]&lt;0,"Loss Making Sales",IF(PC_NikeSales[[#This Row],[Profit]]=0,"No Recorded Profit",IF($Y711&gt;$P711,"Invalid Profit", "Valid Profit")))</f>
        <v>Valid Profit</v>
      </c>
      <c r="AA713" t="str">
        <f>IF(PC_NikeSales[[#This Row],[Profit_Status]]="Valid Profit","Include","Exclude")</f>
        <v>Include</v>
      </c>
    </row>
    <row r="714" spans="1:27">
      <c r="A714">
        <v>2712</v>
      </c>
      <c r="B714" t="s">
        <v>19</v>
      </c>
      <c r="C714" t="s">
        <v>30</v>
      </c>
      <c r="D714" t="s">
        <v>51</v>
      </c>
      <c r="E714" s="3" t="s">
        <v>32</v>
      </c>
      <c r="F714" t="str">
        <f t="shared" si="99"/>
        <v>Alphabet</v>
      </c>
      <c r="G714" t="str">
        <f t="shared" si="100"/>
        <v>XL</v>
      </c>
      <c r="H714" t="str">
        <f t="shared" si="101"/>
        <v>Yes</v>
      </c>
      <c r="J714" t="str">
        <f>_xlfn.IFS(Units_Sold&lt;0,"Check Return/Refund",Units_Sold=" ",Invalid,Units_Sold=0,"Available",Units_Sold&gt;0,"Sold")</f>
        <v>Available</v>
      </c>
      <c r="M714" t="str">
        <f t="shared" si="102"/>
        <v>Invalid</v>
      </c>
      <c r="N714" t="str">
        <f>IF(PC_NikeSales[[#This Row],[Discount_Verification]]="Valid","Include","Exclude")</f>
        <v>Exclude</v>
      </c>
      <c r="O714">
        <v>0</v>
      </c>
      <c r="P714" t="str">
        <f t="shared" si="103"/>
        <v>Insufficient Data</v>
      </c>
      <c r="Q714" t="str">
        <f t="shared" si="104"/>
        <v>Missing Information</v>
      </c>
      <c r="R714" t="str">
        <f>IF(PC_NikeSales[[#This Row],[Rev_Verify]]="Valid Revenue","Include","Exclude")</f>
        <v>Exclude</v>
      </c>
      <c r="S714" s="1">
        <v>45495</v>
      </c>
      <c r="T714" s="5">
        <f t="shared" si="105"/>
        <v>45495</v>
      </c>
      <c r="U714" s="1" t="str">
        <f t="shared" si="106"/>
        <v>Yes</v>
      </c>
      <c r="V714" t="s">
        <v>22</v>
      </c>
      <c r="W714" t="s">
        <v>33</v>
      </c>
      <c r="X714" t="str">
        <f t="shared" si="107"/>
        <v>Delhi</v>
      </c>
      <c r="Y714">
        <v>3024.11</v>
      </c>
      <c r="Z714" t="str">
        <f>IF(PC_NikeSales[[#This Row],[Profit]]&lt;0,"Loss Making Sales",IF(PC_NikeSales[[#This Row],[Profit]]=0,"No Recorded Profit",IF($Y712&gt;$P712,"Invalid Profit", "Valid Profit")))</f>
        <v>Valid Profit</v>
      </c>
      <c r="AA714" t="str">
        <f>IF(PC_NikeSales[[#This Row],[Profit_Status]]="Valid Profit","Include","Exclude")</f>
        <v>Include</v>
      </c>
    </row>
    <row r="715" spans="1:27">
      <c r="A715">
        <v>2713</v>
      </c>
      <c r="B715" t="s">
        <v>35</v>
      </c>
      <c r="C715" t="s">
        <v>26</v>
      </c>
      <c r="D715" t="s">
        <v>53</v>
      </c>
      <c r="E715" s="3" t="s">
        <v>28</v>
      </c>
      <c r="F715" t="str">
        <f t="shared" si="99"/>
        <v>Alphabet</v>
      </c>
      <c r="G715" t="str">
        <f t="shared" si="100"/>
        <v>L</v>
      </c>
      <c r="H715" t="str">
        <f t="shared" si="101"/>
        <v>Yes</v>
      </c>
      <c r="I715">
        <v>1</v>
      </c>
      <c r="J715" t="str">
        <f>_xlfn.IFS(Units_Sold&lt;0,"Check Return/Refund",Units_Sold=" ",Invalid,Units_Sold=0,"Available",Units_Sold&gt;0,"Sold")</f>
        <v>Sold</v>
      </c>
      <c r="K715">
        <v>7877.36</v>
      </c>
      <c r="L715">
        <v>0.55000000000000004</v>
      </c>
      <c r="M715" t="str">
        <f t="shared" si="102"/>
        <v>Valid</v>
      </c>
      <c r="N715" t="str">
        <f>IF(PC_NikeSales[[#This Row],[Discount_Verification]]="Valid","Include","Exclude")</f>
        <v>Include</v>
      </c>
      <c r="O715">
        <v>3544.81</v>
      </c>
      <c r="P715">
        <f t="shared" si="103"/>
        <v>3544.8119999999994</v>
      </c>
      <c r="Q715" t="str">
        <f t="shared" si="104"/>
        <v>Valid Revenue</v>
      </c>
      <c r="R715" t="str">
        <f>IF(PC_NikeSales[[#This Row],[Rev_Verify]]="Valid Revenue","Include","Exclude")</f>
        <v>Include</v>
      </c>
      <c r="S715" s="1">
        <v>45787</v>
      </c>
      <c r="T715" s="5">
        <f t="shared" si="105"/>
        <v>45787</v>
      </c>
      <c r="U715" s="1" t="str">
        <f t="shared" si="106"/>
        <v>Yes</v>
      </c>
      <c r="V715" t="s">
        <v>22</v>
      </c>
      <c r="W715" t="s">
        <v>43</v>
      </c>
      <c r="X715" t="str">
        <f t="shared" si="107"/>
        <v>Kolkata</v>
      </c>
      <c r="Y715">
        <v>3663.49</v>
      </c>
      <c r="Z715" t="str">
        <f>IF(PC_NikeSales[[#This Row],[Profit]]&lt;0,"Loss Making Sales",IF(PC_NikeSales[[#This Row],[Profit]]=0,"No Recorded Profit",IF(PC_NikeSales[[#This Row],[Profit]]&gt;PC_NikeSales[Rev_Recalc],"Invalid Profit", "Valid Profit")))</f>
        <v>Invalid Profit</v>
      </c>
      <c r="AA715" t="str">
        <f>IF(PC_NikeSales[[#This Row],[Profit_Status]]="Valid Profit","Include","Exclude")</f>
        <v>Exclude</v>
      </c>
    </row>
    <row r="716" spans="1:27">
      <c r="A716">
        <v>2026</v>
      </c>
      <c r="B716" t="s">
        <v>19</v>
      </c>
      <c r="C716" t="s">
        <v>30</v>
      </c>
      <c r="D716" t="s">
        <v>45</v>
      </c>
      <c r="F716" t="str">
        <f t="shared" si="99"/>
        <v>Missing</v>
      </c>
      <c r="G716" t="str">
        <f t="shared" si="100"/>
        <v>Unknown</v>
      </c>
      <c r="H716" t="str">
        <f t="shared" si="101"/>
        <v>No</v>
      </c>
      <c r="J716" t="str">
        <f>_xlfn.IFS(Units_Sold&lt;0,"Check Return/Refund",Units_Sold=" ",Invalid,Units_Sold=0,"Available",Units_Sold&gt;0,"Sold")</f>
        <v>Available</v>
      </c>
      <c r="K716">
        <v>2491.06</v>
      </c>
      <c r="M716" t="str">
        <f t="shared" si="102"/>
        <v>Invalid</v>
      </c>
      <c r="N716" t="str">
        <f>IF(PC_NikeSales[[#This Row],[Discount_Verification]]="Valid","Include","Exclude")</f>
        <v>Exclude</v>
      </c>
      <c r="O716">
        <v>0</v>
      </c>
      <c r="P716" t="str">
        <f t="shared" si="103"/>
        <v>Insufficient Data</v>
      </c>
      <c r="Q716" t="str">
        <f t="shared" si="104"/>
        <v>Missing Information</v>
      </c>
      <c r="R716" t="str">
        <f>IF(PC_NikeSales[[#This Row],[Rev_Verify]]="Valid Revenue","Include","Exclude")</f>
        <v>Exclude</v>
      </c>
      <c r="S716" s="1">
        <v>45539</v>
      </c>
      <c r="T716" s="5">
        <f t="shared" si="105"/>
        <v>45539</v>
      </c>
      <c r="U716" s="1" t="str">
        <f t="shared" si="106"/>
        <v>Yes</v>
      </c>
      <c r="V716" t="s">
        <v>22</v>
      </c>
      <c r="W716" t="s">
        <v>36</v>
      </c>
      <c r="X716" t="str">
        <f t="shared" si="107"/>
        <v>Bangalore</v>
      </c>
      <c r="Y716">
        <v>1660.44</v>
      </c>
      <c r="Z716" t="str">
        <f>IF(PC_NikeSales[[#This Row],[Profit]]&lt;0,"Loss Making Sales",IF(PC_NikeSales[[#This Row],[Profit]]=0,"No Recorded Profit",IF($Y714&gt;$P714,"Invalid Profit", "Valid Profit")))</f>
        <v>Valid Profit</v>
      </c>
      <c r="AA716" t="str">
        <f>IF(PC_NikeSales[[#This Row],[Profit_Status]]="Valid Profit","Include","Exclude")</f>
        <v>Include</v>
      </c>
    </row>
    <row r="717" spans="1:27">
      <c r="A717">
        <v>2715</v>
      </c>
      <c r="B717" t="s">
        <v>13</v>
      </c>
      <c r="C717" t="s">
        <v>41</v>
      </c>
      <c r="D717" t="s">
        <v>54</v>
      </c>
      <c r="E717" s="3" t="s">
        <v>28</v>
      </c>
      <c r="F717" t="str">
        <f t="shared" si="99"/>
        <v>Alphabet</v>
      </c>
      <c r="G717" t="str">
        <f t="shared" si="100"/>
        <v>L</v>
      </c>
      <c r="H717" t="str">
        <f t="shared" si="101"/>
        <v>Yes</v>
      </c>
      <c r="I717">
        <v>0</v>
      </c>
      <c r="J717" t="str">
        <f>_xlfn.IFS(Units_Sold&lt;0,"Check Return/Refund",Units_Sold=" ",Invalid,Units_Sold=0,"Available",Units_Sold&gt;0,"Sold")</f>
        <v>Available</v>
      </c>
      <c r="L717">
        <v>1.07</v>
      </c>
      <c r="M717" t="str">
        <f t="shared" si="102"/>
        <v>Invalid</v>
      </c>
      <c r="N717" t="str">
        <f>IF(PC_NikeSales[[#This Row],[Discount_Verification]]="Valid","Include","Exclude")</f>
        <v>Exclude</v>
      </c>
      <c r="O717">
        <v>0</v>
      </c>
      <c r="P717" t="str">
        <f t="shared" si="103"/>
        <v>Insufficient Data</v>
      </c>
      <c r="Q717" t="str">
        <f t="shared" si="104"/>
        <v>Missing Information</v>
      </c>
      <c r="R717" t="str">
        <f>IF(PC_NikeSales[[#This Row],[Rev_Verify]]="Valid Revenue","Include","Exclude")</f>
        <v>Exclude</v>
      </c>
      <c r="S717" s="1">
        <v>45821</v>
      </c>
      <c r="T717" s="5">
        <f t="shared" si="105"/>
        <v>45821</v>
      </c>
      <c r="U717" s="1" t="str">
        <f t="shared" si="106"/>
        <v>Yes</v>
      </c>
      <c r="V717" t="s">
        <v>17</v>
      </c>
      <c r="W717" t="s">
        <v>43</v>
      </c>
      <c r="X717" t="str">
        <f t="shared" si="107"/>
        <v>Kolkata</v>
      </c>
      <c r="Y717">
        <v>-1164.3699999999999</v>
      </c>
      <c r="Z717" t="str">
        <f>IF(PC_NikeSales[[#This Row],[Profit]]&lt;0,"Loss Making Sales",IF(PC_NikeSales[[#This Row],[Profit]]=0,"No Recorded Profit",IF(PC_NikeSales[[#This Row],[Profit]]&gt;PC_NikeSales[Rev_Recalc],"Invalid Profit", "Valid Profit")))</f>
        <v>Loss Making Sales</v>
      </c>
      <c r="AA717" t="str">
        <f>IF(PC_NikeSales[[#This Row],[Profit_Status]]="Valid Profit","Include","Exclude")</f>
        <v>Exclude</v>
      </c>
    </row>
    <row r="718" spans="1:27">
      <c r="A718">
        <v>2716</v>
      </c>
      <c r="B718" t="s">
        <v>13</v>
      </c>
      <c r="C718" t="s">
        <v>14</v>
      </c>
      <c r="D718" t="s">
        <v>15</v>
      </c>
      <c r="E718" s="3" t="s">
        <v>16</v>
      </c>
      <c r="F718" t="str">
        <f t="shared" si="99"/>
        <v>Alphabet</v>
      </c>
      <c r="G718" t="str">
        <f t="shared" si="100"/>
        <v>M</v>
      </c>
      <c r="H718" t="str">
        <f t="shared" si="101"/>
        <v>Yes</v>
      </c>
      <c r="I718">
        <v>0</v>
      </c>
      <c r="J718" t="str">
        <f>_xlfn.IFS(Units_Sold&lt;0,"Check Return/Refund",Units_Sold=" ",Invalid,Units_Sold=0,"Available",Units_Sold&gt;0,"Sold")</f>
        <v>Available</v>
      </c>
      <c r="K718">
        <v>4830.96</v>
      </c>
      <c r="M718" t="str">
        <f t="shared" si="102"/>
        <v>Invalid</v>
      </c>
      <c r="N718" t="str">
        <f>IF(PC_NikeSales[[#This Row],[Discount_Verification]]="Valid","Include","Exclude")</f>
        <v>Exclude</v>
      </c>
      <c r="O718">
        <v>0</v>
      </c>
      <c r="P718">
        <f t="shared" si="103"/>
        <v>0</v>
      </c>
      <c r="Q718" t="str">
        <f t="shared" si="104"/>
        <v>No Recorded Revenue</v>
      </c>
      <c r="R718" t="str">
        <f>IF(PC_NikeSales[[#This Row],[Rev_Verify]]="Valid Revenue","Include","Exclude")</f>
        <v>Exclude</v>
      </c>
      <c r="S718" s="1">
        <v>45613</v>
      </c>
      <c r="T718" s="5">
        <f t="shared" si="105"/>
        <v>45613</v>
      </c>
      <c r="U718" s="1" t="str">
        <f t="shared" si="106"/>
        <v>Yes</v>
      </c>
      <c r="V718" t="s">
        <v>17</v>
      </c>
      <c r="W718" t="s">
        <v>29</v>
      </c>
      <c r="X718" t="str">
        <f t="shared" si="107"/>
        <v>Pune</v>
      </c>
      <c r="Y718">
        <v>1344.73</v>
      </c>
      <c r="Z718" t="str">
        <f>IF(PC_NikeSales[[#This Row],[Profit]]&lt;0,"Loss Making Sales",IF(PC_NikeSales[[#This Row],[Profit]]=0,"No Recorded Profit",IF(PC_NikeSales[[#This Row],[Profit]]&gt;PC_NikeSales[Rev_Recalc],"Invalid Profit", "Valid Profit")))</f>
        <v>Invalid Profit</v>
      </c>
      <c r="AA718" t="str">
        <f>IF(PC_NikeSales[[#This Row],[Profit_Status]]="Valid Profit","Include","Exclude")</f>
        <v>Exclude</v>
      </c>
    </row>
    <row r="719" spans="1:27">
      <c r="A719">
        <v>2717</v>
      </c>
      <c r="B719" t="s">
        <v>35</v>
      </c>
      <c r="C719" t="s">
        <v>30</v>
      </c>
      <c r="D719" t="s">
        <v>46</v>
      </c>
      <c r="E719" s="3" t="s">
        <v>16</v>
      </c>
      <c r="F719" t="str">
        <f t="shared" si="99"/>
        <v>Alphabet</v>
      </c>
      <c r="G719" t="str">
        <f t="shared" si="100"/>
        <v>M</v>
      </c>
      <c r="H719" t="str">
        <f t="shared" si="101"/>
        <v>Yes</v>
      </c>
      <c r="I719">
        <v>0</v>
      </c>
      <c r="J719" t="str">
        <f>_xlfn.IFS(Units_Sold&lt;0,"Check Return/Refund",Units_Sold=" ",Invalid,Units_Sold=0,"Available",Units_Sold&gt;0,"Sold")</f>
        <v>Available</v>
      </c>
      <c r="K719">
        <v>9473.09</v>
      </c>
      <c r="M719" t="str">
        <f t="shared" si="102"/>
        <v>Invalid</v>
      </c>
      <c r="N719" t="str">
        <f>IF(PC_NikeSales[[#This Row],[Discount_Verification]]="Valid","Include","Exclude")</f>
        <v>Exclude</v>
      </c>
      <c r="O719">
        <v>0</v>
      </c>
      <c r="P719">
        <f t="shared" si="103"/>
        <v>0</v>
      </c>
      <c r="Q719" t="str">
        <f t="shared" si="104"/>
        <v>No Recorded Revenue</v>
      </c>
      <c r="R719" t="str">
        <f>IF(PC_NikeSales[[#This Row],[Rev_Verify]]="Valid Revenue","Include","Exclude")</f>
        <v>Exclude</v>
      </c>
      <c r="S719" s="1">
        <v>45613</v>
      </c>
      <c r="T719" s="5">
        <f t="shared" si="105"/>
        <v>45613</v>
      </c>
      <c r="U719" s="1" t="str">
        <f t="shared" si="106"/>
        <v>Yes</v>
      </c>
      <c r="V719" t="s">
        <v>17</v>
      </c>
      <c r="W719" t="s">
        <v>33</v>
      </c>
      <c r="X719" t="str">
        <f t="shared" si="107"/>
        <v>Delhi</v>
      </c>
      <c r="Y719">
        <v>3055.36</v>
      </c>
      <c r="Z719" t="str">
        <f>IF(PC_NikeSales[[#This Row],[Profit]]&lt;0,"Loss Making Sales",IF(PC_NikeSales[[#This Row],[Profit]]=0,"No Recorded Profit",IF(PC_NikeSales[[#This Row],[Profit]]&gt;PC_NikeSales[Rev_Recalc],"Invalid Profit", "Valid Profit")))</f>
        <v>Invalid Profit</v>
      </c>
      <c r="AA719" t="str">
        <f>IF(PC_NikeSales[[#This Row],[Profit_Status]]="Valid Profit","Include","Exclude")</f>
        <v>Exclude</v>
      </c>
    </row>
    <row r="720" spans="1:27">
      <c r="A720">
        <v>2718</v>
      </c>
      <c r="B720" t="s">
        <v>35</v>
      </c>
      <c r="C720" t="s">
        <v>41</v>
      </c>
      <c r="D720" t="s">
        <v>54</v>
      </c>
      <c r="E720" s="3">
        <v>7</v>
      </c>
      <c r="F720" t="str">
        <f t="shared" si="99"/>
        <v>Number</v>
      </c>
      <c r="G720" t="str">
        <f t="shared" si="100"/>
        <v>7</v>
      </c>
      <c r="H720" t="str">
        <f t="shared" si="101"/>
        <v>Yes</v>
      </c>
      <c r="J720" t="str">
        <f>_xlfn.IFS(Units_Sold&lt;0,"Check Return/Refund",Units_Sold=" ",Invalid,Units_Sold=0,"Available",Units_Sold&gt;0,"Sold")</f>
        <v>Available</v>
      </c>
      <c r="K720">
        <v>8485.23</v>
      </c>
      <c r="M720" t="str">
        <f t="shared" si="102"/>
        <v>Invalid</v>
      </c>
      <c r="N720" t="str">
        <f>IF(PC_NikeSales[[#This Row],[Discount_Verification]]="Valid","Include","Exclude")</f>
        <v>Exclude</v>
      </c>
      <c r="O720">
        <v>0</v>
      </c>
      <c r="P720" t="str">
        <f t="shared" si="103"/>
        <v>Insufficient Data</v>
      </c>
      <c r="Q720" t="str">
        <f t="shared" si="104"/>
        <v>Missing Information</v>
      </c>
      <c r="R720" t="str">
        <f>IF(PC_NikeSales[[#This Row],[Rev_Verify]]="Valid Revenue","Include","Exclude")</f>
        <v>Exclude</v>
      </c>
      <c r="S720" s="1"/>
      <c r="T720" s="5" t="str">
        <f t="shared" si="105"/>
        <v>Missing Date</v>
      </c>
      <c r="U720" s="1" t="str">
        <f t="shared" si="106"/>
        <v>No</v>
      </c>
      <c r="V720" t="s">
        <v>22</v>
      </c>
      <c r="W720" t="s">
        <v>18</v>
      </c>
      <c r="X720" t="str">
        <f t="shared" si="107"/>
        <v>Bengaluru</v>
      </c>
      <c r="Y720">
        <v>637.62</v>
      </c>
      <c r="Z720" t="str">
        <f>IF(PC_NikeSales[[#This Row],[Profit]]&lt;0,"Loss Making Sales",IF(PC_NikeSales[[#This Row],[Profit]]=0,"No Recorded Profit",IF($Y718&gt;$P718,"Invalid Profit", "Valid Profit")))</f>
        <v>Invalid Profit</v>
      </c>
      <c r="AA720" t="str">
        <f>IF(PC_NikeSales[[#This Row],[Profit_Status]]="Valid Profit","Include","Exclude")</f>
        <v>Exclude</v>
      </c>
    </row>
    <row r="721" spans="1:27">
      <c r="A721">
        <v>2719</v>
      </c>
      <c r="B721" t="s">
        <v>19</v>
      </c>
      <c r="C721" t="s">
        <v>14</v>
      </c>
      <c r="D721" t="s">
        <v>44</v>
      </c>
      <c r="F721" t="str">
        <f t="shared" si="99"/>
        <v>Missing</v>
      </c>
      <c r="G721" t="str">
        <f t="shared" si="100"/>
        <v>Unknown</v>
      </c>
      <c r="H721" t="str">
        <f t="shared" si="101"/>
        <v>No</v>
      </c>
      <c r="J721" t="str">
        <f>_xlfn.IFS(Units_Sold&lt;0,"Check Return/Refund",Units_Sold=" ",Invalid,Units_Sold=0,"Available",Units_Sold&gt;0,"Sold")</f>
        <v>Available</v>
      </c>
      <c r="K721">
        <v>4819.76</v>
      </c>
      <c r="M721" t="str">
        <f t="shared" si="102"/>
        <v>Invalid</v>
      </c>
      <c r="N721" t="str">
        <f>IF(PC_NikeSales[[#This Row],[Discount_Verification]]="Valid","Include","Exclude")</f>
        <v>Exclude</v>
      </c>
      <c r="O721">
        <v>0</v>
      </c>
      <c r="P721" t="str">
        <f t="shared" si="103"/>
        <v>Insufficient Data</v>
      </c>
      <c r="Q721" t="str">
        <f t="shared" si="104"/>
        <v>Missing Information</v>
      </c>
      <c r="R721" t="str">
        <f>IF(PC_NikeSales[[#This Row],[Rev_Verify]]="Valid Revenue","Include","Exclude")</f>
        <v>Exclude</v>
      </c>
      <c r="S721" s="1">
        <v>45373</v>
      </c>
      <c r="T721" s="5">
        <f t="shared" si="105"/>
        <v>45373</v>
      </c>
      <c r="U721" s="1" t="str">
        <f t="shared" si="106"/>
        <v>Yes</v>
      </c>
      <c r="V721" t="s">
        <v>22</v>
      </c>
      <c r="W721" t="s">
        <v>43</v>
      </c>
      <c r="X721" t="str">
        <f t="shared" si="107"/>
        <v>Kolkata</v>
      </c>
      <c r="Y721">
        <v>2066.12</v>
      </c>
      <c r="Z721" t="str">
        <f>IF(PC_NikeSales[[#This Row],[Profit]]&lt;0,"Loss Making Sales",IF(PC_NikeSales[[#This Row],[Profit]]=0,"No Recorded Profit",IF($Y719&gt;$P719,"Invalid Profit", "Valid Profit")))</f>
        <v>Invalid Profit</v>
      </c>
      <c r="AA721" t="str">
        <f>IF(PC_NikeSales[[#This Row],[Profit_Status]]="Valid Profit","Include","Exclude")</f>
        <v>Exclude</v>
      </c>
    </row>
    <row r="722" spans="1:27">
      <c r="A722">
        <v>2720</v>
      </c>
      <c r="B722" t="s">
        <v>13</v>
      </c>
      <c r="C722" t="s">
        <v>14</v>
      </c>
      <c r="D722" t="s">
        <v>49</v>
      </c>
      <c r="E722" s="3" t="s">
        <v>16</v>
      </c>
      <c r="F722" t="str">
        <f t="shared" si="99"/>
        <v>Alphabet</v>
      </c>
      <c r="G722" t="str">
        <f t="shared" si="100"/>
        <v>M</v>
      </c>
      <c r="H722" t="str">
        <f t="shared" si="101"/>
        <v>Yes</v>
      </c>
      <c r="J722" t="str">
        <f>_xlfn.IFS(Units_Sold&lt;0,"Check Return/Refund",Units_Sold=" ",Invalid,Units_Sold=0,"Available",Units_Sold&gt;0,"Sold")</f>
        <v>Available</v>
      </c>
      <c r="M722" t="str">
        <f t="shared" si="102"/>
        <v>Invalid</v>
      </c>
      <c r="N722" t="str">
        <f>IF(PC_NikeSales[[#This Row],[Discount_Verification]]="Valid","Include","Exclude")</f>
        <v>Exclude</v>
      </c>
      <c r="O722">
        <v>0</v>
      </c>
      <c r="P722" t="str">
        <f t="shared" si="103"/>
        <v>Insufficient Data</v>
      </c>
      <c r="Q722" t="str">
        <f t="shared" si="104"/>
        <v>Missing Information</v>
      </c>
      <c r="R722" t="str">
        <f>IF(PC_NikeSales[[#This Row],[Rev_Verify]]="Valid Revenue","Include","Exclude")</f>
        <v>Exclude</v>
      </c>
      <c r="S722" s="1"/>
      <c r="T722" s="5" t="str">
        <f t="shared" si="105"/>
        <v>Missing Date</v>
      </c>
      <c r="U722" s="1" t="str">
        <f t="shared" si="106"/>
        <v>No</v>
      </c>
      <c r="V722" t="s">
        <v>22</v>
      </c>
      <c r="W722" t="s">
        <v>33</v>
      </c>
      <c r="X722" t="str">
        <f t="shared" si="107"/>
        <v>Delhi</v>
      </c>
      <c r="Y722">
        <v>2548.7800000000002</v>
      </c>
      <c r="Z722" t="str">
        <f>IF(PC_NikeSales[[#This Row],[Profit]]&lt;0,"Loss Making Sales",IF(PC_NikeSales[[#This Row],[Profit]]=0,"No Recorded Profit",IF($Y720&gt;$P720,"Invalid Profit", "Valid Profit")))</f>
        <v>Valid Profit</v>
      </c>
      <c r="AA722" t="str">
        <f>IF(PC_NikeSales[[#This Row],[Profit_Status]]="Valid Profit","Include","Exclude")</f>
        <v>Include</v>
      </c>
    </row>
    <row r="723" spans="1:27">
      <c r="A723">
        <v>2721</v>
      </c>
      <c r="B723" t="s">
        <v>13</v>
      </c>
      <c r="C723" t="s">
        <v>14</v>
      </c>
      <c r="D723" t="s">
        <v>34</v>
      </c>
      <c r="E723" s="3" t="s">
        <v>28</v>
      </c>
      <c r="F723" t="str">
        <f t="shared" si="99"/>
        <v>Alphabet</v>
      </c>
      <c r="G723" t="str">
        <f t="shared" si="100"/>
        <v>L</v>
      </c>
      <c r="H723" t="str">
        <f t="shared" si="101"/>
        <v>Yes</v>
      </c>
      <c r="I723">
        <v>0</v>
      </c>
      <c r="J723" t="str">
        <f>_xlfn.IFS(Units_Sold&lt;0,"Check Return/Refund",Units_Sold=" ",Invalid,Units_Sold=0,"Available",Units_Sold&gt;0,"Sold")</f>
        <v>Available</v>
      </c>
      <c r="M723" t="str">
        <f t="shared" si="102"/>
        <v>Invalid</v>
      </c>
      <c r="N723" t="str">
        <f>IF(PC_NikeSales[[#This Row],[Discount_Verification]]="Valid","Include","Exclude")</f>
        <v>Exclude</v>
      </c>
      <c r="O723">
        <v>0</v>
      </c>
      <c r="P723" t="str">
        <f t="shared" si="103"/>
        <v>Insufficient Data</v>
      </c>
      <c r="Q723" t="str">
        <f t="shared" si="104"/>
        <v>Missing Information</v>
      </c>
      <c r="R723" t="str">
        <f>IF(PC_NikeSales[[#This Row],[Rev_Verify]]="Valid Revenue","Include","Exclude")</f>
        <v>Exclude</v>
      </c>
      <c r="S723" s="1">
        <v>45241</v>
      </c>
      <c r="T723" s="5">
        <f t="shared" si="105"/>
        <v>45241</v>
      </c>
      <c r="U723" s="1" t="str">
        <f t="shared" si="106"/>
        <v>Yes</v>
      </c>
      <c r="V723" t="s">
        <v>17</v>
      </c>
      <c r="W723" t="s">
        <v>36</v>
      </c>
      <c r="X723" t="str">
        <f t="shared" si="107"/>
        <v>Bangalore</v>
      </c>
      <c r="Y723">
        <v>1275.23</v>
      </c>
      <c r="Z723" t="str">
        <f>IF(PC_NikeSales[[#This Row],[Profit]]&lt;0,"Loss Making Sales",IF(PC_NikeSales[[#This Row],[Profit]]=0,"No Recorded Profit",IF($Y721&gt;$P721,"Invalid Profit", "Valid Profit")))</f>
        <v>Valid Profit</v>
      </c>
      <c r="AA723" t="str">
        <f>IF(PC_NikeSales[[#This Row],[Profit_Status]]="Valid Profit","Include","Exclude")</f>
        <v>Include</v>
      </c>
    </row>
    <row r="724" spans="1:27">
      <c r="A724">
        <v>2722</v>
      </c>
      <c r="B724" t="s">
        <v>19</v>
      </c>
      <c r="C724" t="s">
        <v>26</v>
      </c>
      <c r="D724" t="s">
        <v>52</v>
      </c>
      <c r="E724" s="3" t="s">
        <v>28</v>
      </c>
      <c r="F724" t="str">
        <f t="shared" si="99"/>
        <v>Alphabet</v>
      </c>
      <c r="G724" t="str">
        <f t="shared" si="100"/>
        <v>L</v>
      </c>
      <c r="H724" t="str">
        <f t="shared" si="101"/>
        <v>Yes</v>
      </c>
      <c r="I724">
        <v>0</v>
      </c>
      <c r="J724" t="str">
        <f>_xlfn.IFS(Units_Sold&lt;0,"Check Return/Refund",Units_Sold=" ",Invalid,Units_Sold=0,"Available",Units_Sold&gt;0,"Sold")</f>
        <v>Available</v>
      </c>
      <c r="L724">
        <v>0.09</v>
      </c>
      <c r="M724" t="str">
        <f t="shared" si="102"/>
        <v>Valid</v>
      </c>
      <c r="N724" t="str">
        <f>IF(PC_NikeSales[[#This Row],[Discount_Verification]]="Valid","Include","Exclude")</f>
        <v>Include</v>
      </c>
      <c r="O724">
        <v>0</v>
      </c>
      <c r="P724" t="str">
        <f t="shared" si="103"/>
        <v>Insufficient Data</v>
      </c>
      <c r="Q724" t="str">
        <f t="shared" si="104"/>
        <v>Missing Information</v>
      </c>
      <c r="R724" t="str">
        <f>IF(PC_NikeSales[[#This Row],[Rev_Verify]]="Valid Revenue","Include","Exclude")</f>
        <v>Exclude</v>
      </c>
      <c r="S724" s="1">
        <v>45565</v>
      </c>
      <c r="T724" s="5">
        <f t="shared" si="105"/>
        <v>45565</v>
      </c>
      <c r="U724" s="1" t="str">
        <f t="shared" si="106"/>
        <v>Yes</v>
      </c>
      <c r="V724" t="s">
        <v>17</v>
      </c>
      <c r="W724" t="s">
        <v>43</v>
      </c>
      <c r="X724" t="str">
        <f t="shared" si="107"/>
        <v>Kolkata</v>
      </c>
      <c r="Y724">
        <v>818.65</v>
      </c>
      <c r="Z724" t="str">
        <f>IF(PC_NikeSales[[#This Row],[Profit]]&lt;0,"Loss Making Sales",IF(PC_NikeSales[[#This Row],[Profit]]=0,"No Recorded Profit",IF($Y722&gt;$P722,"Invalid Profit", "Valid Profit")))</f>
        <v>Valid Profit</v>
      </c>
      <c r="AA724" t="str">
        <f>IF(PC_NikeSales[[#This Row],[Profit_Status]]="Valid Profit","Include","Exclude")</f>
        <v>Include</v>
      </c>
    </row>
    <row r="725" spans="1:27">
      <c r="A725">
        <v>2723</v>
      </c>
      <c r="B725" t="s">
        <v>19</v>
      </c>
      <c r="C725" t="s">
        <v>26</v>
      </c>
      <c r="D725" t="s">
        <v>52</v>
      </c>
      <c r="E725" s="3" t="s">
        <v>32</v>
      </c>
      <c r="F725" t="str">
        <f t="shared" si="99"/>
        <v>Alphabet</v>
      </c>
      <c r="G725" t="str">
        <f t="shared" si="100"/>
        <v>XL</v>
      </c>
      <c r="H725" t="str">
        <f t="shared" si="101"/>
        <v>Yes</v>
      </c>
      <c r="J725" t="str">
        <f>_xlfn.IFS(Units_Sold&lt;0,"Check Return/Refund",Units_Sold=" ",Invalid,Units_Sold=0,"Available",Units_Sold&gt;0,"Sold")</f>
        <v>Available</v>
      </c>
      <c r="K725">
        <v>3403.54</v>
      </c>
      <c r="M725" t="str">
        <f t="shared" si="102"/>
        <v>Invalid</v>
      </c>
      <c r="N725" t="str">
        <f>IF(PC_NikeSales[[#This Row],[Discount_Verification]]="Valid","Include","Exclude")</f>
        <v>Exclude</v>
      </c>
      <c r="O725">
        <v>0</v>
      </c>
      <c r="P725" t="str">
        <f t="shared" si="103"/>
        <v>Insufficient Data</v>
      </c>
      <c r="Q725" t="str">
        <f t="shared" si="104"/>
        <v>Missing Information</v>
      </c>
      <c r="R725" t="str">
        <f>IF(PC_NikeSales[[#This Row],[Rev_Verify]]="Valid Revenue","Include","Exclude")</f>
        <v>Exclude</v>
      </c>
      <c r="S725" s="1">
        <v>45726</v>
      </c>
      <c r="T725" s="5">
        <f t="shared" si="105"/>
        <v>45726</v>
      </c>
      <c r="U725" s="1" t="str">
        <f t="shared" si="106"/>
        <v>Yes</v>
      </c>
      <c r="V725" t="s">
        <v>17</v>
      </c>
      <c r="W725" t="s">
        <v>43</v>
      </c>
      <c r="X725" t="str">
        <f t="shared" si="107"/>
        <v>Kolkata</v>
      </c>
      <c r="Y725">
        <v>221.41</v>
      </c>
      <c r="Z725" t="str">
        <f>IF(PC_NikeSales[[#This Row],[Profit]]&lt;0,"Loss Making Sales",IF(PC_NikeSales[[#This Row],[Profit]]=0,"No Recorded Profit",IF($Y723&gt;$P723,"Invalid Profit", "Valid Profit")))</f>
        <v>Valid Profit</v>
      </c>
      <c r="AA725" t="str">
        <f>IF(PC_NikeSales[[#This Row],[Profit_Status]]="Valid Profit","Include","Exclude")</f>
        <v>Include</v>
      </c>
    </row>
    <row r="726" spans="1:27">
      <c r="A726">
        <v>2724</v>
      </c>
      <c r="B726" t="s">
        <v>19</v>
      </c>
      <c r="C726" t="s">
        <v>14</v>
      </c>
      <c r="D726" t="s">
        <v>34</v>
      </c>
      <c r="E726" s="3" t="s">
        <v>28</v>
      </c>
      <c r="F726" t="str">
        <f t="shared" si="99"/>
        <v>Alphabet</v>
      </c>
      <c r="G726" t="str">
        <f t="shared" si="100"/>
        <v>L</v>
      </c>
      <c r="H726" t="str">
        <f t="shared" si="101"/>
        <v>Yes</v>
      </c>
      <c r="J726" t="str">
        <f>_xlfn.IFS(Units_Sold&lt;0,"Check Return/Refund",Units_Sold=" ",Invalid,Units_Sold=0,"Available",Units_Sold&gt;0,"Sold")</f>
        <v>Available</v>
      </c>
      <c r="K726">
        <v>8007.22</v>
      </c>
      <c r="M726" t="str">
        <f t="shared" si="102"/>
        <v>Invalid</v>
      </c>
      <c r="N726" t="str">
        <f>IF(PC_NikeSales[[#This Row],[Discount_Verification]]="Valid","Include","Exclude")</f>
        <v>Exclude</v>
      </c>
      <c r="O726">
        <v>0</v>
      </c>
      <c r="P726" t="str">
        <f t="shared" si="103"/>
        <v>Insufficient Data</v>
      </c>
      <c r="Q726" t="str">
        <f t="shared" si="104"/>
        <v>Missing Information</v>
      </c>
      <c r="R726" t="str">
        <f>IF(PC_NikeSales[[#This Row],[Rev_Verify]]="Valid Revenue","Include","Exclude")</f>
        <v>Exclude</v>
      </c>
      <c r="S726" s="1">
        <v>45673</v>
      </c>
      <c r="T726" s="5">
        <f t="shared" si="105"/>
        <v>45673</v>
      </c>
      <c r="U726" s="1" t="str">
        <f t="shared" si="106"/>
        <v>Yes</v>
      </c>
      <c r="V726" t="s">
        <v>17</v>
      </c>
      <c r="W726" t="s">
        <v>33</v>
      </c>
      <c r="X726" t="str">
        <f t="shared" si="107"/>
        <v>Delhi</v>
      </c>
      <c r="Y726">
        <v>1190.2</v>
      </c>
      <c r="Z726" t="str">
        <f>IF(PC_NikeSales[[#This Row],[Profit]]&lt;0,"Loss Making Sales",IF(PC_NikeSales[[#This Row],[Profit]]=0,"No Recorded Profit",IF($Y724&gt;$P724,"Invalid Profit", "Valid Profit")))</f>
        <v>Valid Profit</v>
      </c>
      <c r="AA726" t="str">
        <f>IF(PC_NikeSales[[#This Row],[Profit_Status]]="Valid Profit","Include","Exclude")</f>
        <v>Include</v>
      </c>
    </row>
    <row r="727" spans="1:27">
      <c r="A727">
        <v>2012</v>
      </c>
      <c r="B727" t="s">
        <v>35</v>
      </c>
      <c r="C727" t="s">
        <v>26</v>
      </c>
      <c r="D727" t="s">
        <v>52</v>
      </c>
      <c r="E727" s="3" t="s">
        <v>32</v>
      </c>
      <c r="F727" t="str">
        <f t="shared" si="99"/>
        <v>Alphabet</v>
      </c>
      <c r="G727" t="str">
        <f t="shared" si="100"/>
        <v>XL</v>
      </c>
      <c r="H727" t="str">
        <f t="shared" si="101"/>
        <v>Yes</v>
      </c>
      <c r="J727" t="str">
        <f>_xlfn.IFS(Units_Sold&lt;0,"Check Return/Refund",Units_Sold=" ",Invalid,Units_Sold=0,"Available",Units_Sold&gt;0,"Sold")</f>
        <v>Available</v>
      </c>
      <c r="K727">
        <v>2174.89</v>
      </c>
      <c r="M727" t="str">
        <f t="shared" si="102"/>
        <v>Invalid</v>
      </c>
      <c r="N727" t="str">
        <f>IF(PC_NikeSales[[#This Row],[Discount_Verification]]="Valid","Include","Exclude")</f>
        <v>Exclude</v>
      </c>
      <c r="O727">
        <v>0</v>
      </c>
      <c r="P727" t="str">
        <f t="shared" si="103"/>
        <v>Insufficient Data</v>
      </c>
      <c r="Q727" t="str">
        <f t="shared" si="104"/>
        <v>Missing Information</v>
      </c>
      <c r="R727" t="str">
        <f>IF(PC_NikeSales[[#This Row],[Rev_Verify]]="Valid Revenue","Include","Exclude")</f>
        <v>Exclude</v>
      </c>
      <c r="S727" s="1"/>
      <c r="T727" s="5" t="str">
        <f t="shared" si="105"/>
        <v>Missing Date</v>
      </c>
      <c r="U727" s="1" t="str">
        <f t="shared" si="106"/>
        <v>No</v>
      </c>
      <c r="V727" t="s">
        <v>22</v>
      </c>
      <c r="W727" t="s">
        <v>43</v>
      </c>
      <c r="X727" t="str">
        <f t="shared" si="107"/>
        <v>Kolkata</v>
      </c>
      <c r="Y727">
        <v>-406.38</v>
      </c>
      <c r="Z727" t="str">
        <f>IF(PC_NikeSales[[#This Row],[Profit]]&lt;0,"Loss Making Sales",IF(PC_NikeSales[[#This Row],[Profit]]=0,"No Recorded Profit",IF(PC_NikeSales[[#This Row],[Profit]]&gt;PC_NikeSales[Rev_Recalc],"Invalid Profit", "Valid Profit")))</f>
        <v>Loss Making Sales</v>
      </c>
      <c r="AA727" t="str">
        <f>IF(PC_NikeSales[[#This Row],[Profit_Status]]="Valid Profit","Include","Exclude")</f>
        <v>Exclude</v>
      </c>
    </row>
    <row r="728" spans="1:27">
      <c r="A728">
        <v>2726</v>
      </c>
      <c r="B728" t="s">
        <v>19</v>
      </c>
      <c r="C728" t="s">
        <v>14</v>
      </c>
      <c r="D728" t="s">
        <v>34</v>
      </c>
      <c r="F728" t="str">
        <f t="shared" si="99"/>
        <v>Missing</v>
      </c>
      <c r="G728" t="str">
        <f t="shared" si="100"/>
        <v>Unknown</v>
      </c>
      <c r="H728" t="str">
        <f t="shared" si="101"/>
        <v>No</v>
      </c>
      <c r="J728" t="str">
        <f>_xlfn.IFS(Units_Sold&lt;0,"Check Return/Refund",Units_Sold=" ",Invalid,Units_Sold=0,"Available",Units_Sold&gt;0,"Sold")</f>
        <v>Available</v>
      </c>
      <c r="L728">
        <v>0.48</v>
      </c>
      <c r="M728" t="str">
        <f t="shared" si="102"/>
        <v>Valid</v>
      </c>
      <c r="N728" t="str">
        <f>IF(PC_NikeSales[[#This Row],[Discount_Verification]]="Valid","Include","Exclude")</f>
        <v>Include</v>
      </c>
      <c r="O728">
        <v>0</v>
      </c>
      <c r="P728" t="str">
        <f t="shared" si="103"/>
        <v>Insufficient Data</v>
      </c>
      <c r="Q728" t="str">
        <f t="shared" si="104"/>
        <v>Missing Information</v>
      </c>
      <c r="R728" t="str">
        <f>IF(PC_NikeSales[[#This Row],[Rev_Verify]]="Valid Revenue","Include","Exclude")</f>
        <v>Exclude</v>
      </c>
      <c r="S728" s="1">
        <v>45523</v>
      </c>
      <c r="T728" s="5">
        <f t="shared" si="105"/>
        <v>45523</v>
      </c>
      <c r="U728" s="1" t="str">
        <f t="shared" si="106"/>
        <v>Yes</v>
      </c>
      <c r="V728" t="s">
        <v>22</v>
      </c>
      <c r="W728" t="s">
        <v>29</v>
      </c>
      <c r="X728" t="str">
        <f t="shared" si="107"/>
        <v>Pune</v>
      </c>
      <c r="Y728">
        <v>1392.27</v>
      </c>
      <c r="Z728" t="str">
        <f>IF(PC_NikeSales[[#This Row],[Profit]]&lt;0,"Loss Making Sales",IF(PC_NikeSales[[#This Row],[Profit]]=0,"No Recorded Profit",IF($Y726&gt;$P726,"Invalid Profit", "Valid Profit")))</f>
        <v>Valid Profit</v>
      </c>
      <c r="AA728" t="str">
        <f>IF(PC_NikeSales[[#This Row],[Profit_Status]]="Valid Profit","Include","Exclude")</f>
        <v>Include</v>
      </c>
    </row>
    <row r="729" spans="1:27">
      <c r="A729">
        <v>2727</v>
      </c>
      <c r="B729" t="s">
        <v>35</v>
      </c>
      <c r="C729" t="s">
        <v>26</v>
      </c>
      <c r="D729" t="s">
        <v>39</v>
      </c>
      <c r="E729" s="3" t="s">
        <v>16</v>
      </c>
      <c r="F729" t="str">
        <f t="shared" si="99"/>
        <v>Alphabet</v>
      </c>
      <c r="G729" t="str">
        <f t="shared" si="100"/>
        <v>M</v>
      </c>
      <c r="H729" t="str">
        <f t="shared" si="101"/>
        <v>Yes</v>
      </c>
      <c r="J729" t="str">
        <f>_xlfn.IFS(Units_Sold&lt;0,"Check Return/Refund",Units_Sold=" ",Invalid,Units_Sold=0,"Available",Units_Sold&gt;0,"Sold")</f>
        <v>Available</v>
      </c>
      <c r="K729">
        <v>6154.32</v>
      </c>
      <c r="L729">
        <v>0.94</v>
      </c>
      <c r="M729" t="str">
        <f t="shared" si="102"/>
        <v>Valid</v>
      </c>
      <c r="N729" t="str">
        <f>IF(PC_NikeSales[[#This Row],[Discount_Verification]]="Valid","Include","Exclude")</f>
        <v>Include</v>
      </c>
      <c r="O729">
        <v>0</v>
      </c>
      <c r="P729" t="str">
        <f t="shared" si="103"/>
        <v>Insufficient Data</v>
      </c>
      <c r="Q729" t="str">
        <f t="shared" si="104"/>
        <v>Missing Information</v>
      </c>
      <c r="R729" t="str">
        <f>IF(PC_NikeSales[[#This Row],[Rev_Verify]]="Valid Revenue","Include","Exclude")</f>
        <v>Exclude</v>
      </c>
      <c r="S729" s="1"/>
      <c r="T729" s="5" t="str">
        <f t="shared" si="105"/>
        <v>Missing Date</v>
      </c>
      <c r="U729" s="1" t="str">
        <f t="shared" si="106"/>
        <v>No</v>
      </c>
      <c r="V729" t="s">
        <v>17</v>
      </c>
      <c r="W729" t="s">
        <v>43</v>
      </c>
      <c r="X729" t="str">
        <f t="shared" si="107"/>
        <v>Kolkata</v>
      </c>
      <c r="Y729">
        <v>2004.4</v>
      </c>
      <c r="Z729" t="str">
        <f>IF(PC_NikeSales[[#This Row],[Profit]]&lt;0,"Loss Making Sales",IF(PC_NikeSales[[#This Row],[Profit]]=0,"No Recorded Profit",IF($Y727&gt;$P727,"Invalid Profit", "Valid Profit")))</f>
        <v>Valid Profit</v>
      </c>
      <c r="AA729" t="str">
        <f>IF(PC_NikeSales[[#This Row],[Profit_Status]]="Valid Profit","Include","Exclude")</f>
        <v>Include</v>
      </c>
    </row>
    <row r="730" spans="1:27">
      <c r="A730">
        <v>2018</v>
      </c>
      <c r="B730" t="s">
        <v>13</v>
      </c>
      <c r="C730" t="s">
        <v>20</v>
      </c>
      <c r="D730" t="s">
        <v>21</v>
      </c>
      <c r="E730" s="3" t="s">
        <v>28</v>
      </c>
      <c r="F730" t="str">
        <f t="shared" si="99"/>
        <v>Alphabet</v>
      </c>
      <c r="G730" t="str">
        <f t="shared" si="100"/>
        <v>L</v>
      </c>
      <c r="H730" t="str">
        <f t="shared" si="101"/>
        <v>Yes</v>
      </c>
      <c r="J730" t="str">
        <f>_xlfn.IFS(Units_Sold&lt;0,"Check Return/Refund",Units_Sold=" ",Invalid,Units_Sold=0,"Available",Units_Sold&gt;0,"Sold")</f>
        <v>Available</v>
      </c>
      <c r="M730" t="str">
        <f t="shared" si="102"/>
        <v>Invalid</v>
      </c>
      <c r="N730" t="str">
        <f>IF(PC_NikeSales[[#This Row],[Discount_Verification]]="Valid","Include","Exclude")</f>
        <v>Exclude</v>
      </c>
      <c r="O730">
        <v>0</v>
      </c>
      <c r="P730" t="str">
        <f t="shared" si="103"/>
        <v>Insufficient Data</v>
      </c>
      <c r="Q730" t="str">
        <f t="shared" si="104"/>
        <v>Missing Information</v>
      </c>
      <c r="R730" t="str">
        <f>IF(PC_NikeSales[[#This Row],[Rev_Verify]]="Valid Revenue","Include","Exclude")</f>
        <v>Exclude</v>
      </c>
      <c r="S730" s="1">
        <v>45703</v>
      </c>
      <c r="T730" s="5">
        <f t="shared" si="105"/>
        <v>45703</v>
      </c>
      <c r="U730" s="1" t="str">
        <f t="shared" si="106"/>
        <v>Yes</v>
      </c>
      <c r="V730" t="s">
        <v>22</v>
      </c>
      <c r="W730" t="s">
        <v>18</v>
      </c>
      <c r="X730" t="str">
        <f t="shared" si="107"/>
        <v>Bengaluru</v>
      </c>
      <c r="Y730">
        <v>-701.28</v>
      </c>
      <c r="Z730" t="str">
        <f>IF(PC_NikeSales[[#This Row],[Profit]]&lt;0,"Loss Making Sales",IF(PC_NikeSales[[#This Row],[Profit]]=0,"No Recorded Profit",IF(PC_NikeSales[[#This Row],[Profit]]&gt;PC_NikeSales[Rev_Recalc],"Invalid Profit", "Valid Profit")))</f>
        <v>Loss Making Sales</v>
      </c>
      <c r="AA730" t="str">
        <f>IF(PC_NikeSales[[#This Row],[Profit_Status]]="Valid Profit","Include","Exclude")</f>
        <v>Exclude</v>
      </c>
    </row>
    <row r="731" spans="1:27">
      <c r="A731">
        <v>2729</v>
      </c>
      <c r="B731" t="s">
        <v>13</v>
      </c>
      <c r="C731" t="s">
        <v>14</v>
      </c>
      <c r="D731" t="s">
        <v>34</v>
      </c>
      <c r="F731" t="str">
        <f t="shared" si="99"/>
        <v>Missing</v>
      </c>
      <c r="G731" t="str">
        <f t="shared" si="100"/>
        <v>Unknown</v>
      </c>
      <c r="H731" t="str">
        <f t="shared" si="101"/>
        <v>No</v>
      </c>
      <c r="J731" t="str">
        <f>_xlfn.IFS(Units_Sold&lt;0,"Check Return/Refund",Units_Sold=" ",Invalid,Units_Sold=0,"Available",Units_Sold&gt;0,"Sold")</f>
        <v>Available</v>
      </c>
      <c r="K731">
        <v>6383.55</v>
      </c>
      <c r="M731" t="str">
        <f t="shared" si="102"/>
        <v>Invalid</v>
      </c>
      <c r="N731" t="str">
        <f>IF(PC_NikeSales[[#This Row],[Discount_Verification]]="Valid","Include","Exclude")</f>
        <v>Exclude</v>
      </c>
      <c r="O731">
        <v>0</v>
      </c>
      <c r="P731" t="str">
        <f t="shared" si="103"/>
        <v>Insufficient Data</v>
      </c>
      <c r="Q731" t="str">
        <f t="shared" si="104"/>
        <v>Missing Information</v>
      </c>
      <c r="R731" t="str">
        <f>IF(PC_NikeSales[[#This Row],[Rev_Verify]]="Valid Revenue","Include","Exclude")</f>
        <v>Exclude</v>
      </c>
      <c r="S731" s="1">
        <v>45776</v>
      </c>
      <c r="T731" s="5">
        <f t="shared" si="105"/>
        <v>45776</v>
      </c>
      <c r="U731" s="1" t="str">
        <f t="shared" si="106"/>
        <v>Yes</v>
      </c>
      <c r="V731" t="s">
        <v>22</v>
      </c>
      <c r="W731" t="s">
        <v>33</v>
      </c>
      <c r="X731" t="str">
        <f t="shared" si="107"/>
        <v>Delhi</v>
      </c>
      <c r="Y731">
        <v>2079.06</v>
      </c>
      <c r="Z731" t="str">
        <f>IF(PC_NikeSales[[#This Row],[Profit]]&lt;0,"Loss Making Sales",IF(PC_NikeSales[[#This Row],[Profit]]=0,"No Recorded Profit",IF($Y729&gt;$P729,"Invalid Profit", "Valid Profit")))</f>
        <v>Valid Profit</v>
      </c>
      <c r="AA731" t="str">
        <f>IF(PC_NikeSales[[#This Row],[Profit_Status]]="Valid Profit","Include","Exclude")</f>
        <v>Include</v>
      </c>
    </row>
    <row r="732" spans="1:27">
      <c r="A732">
        <v>2730</v>
      </c>
      <c r="B732" t="s">
        <v>19</v>
      </c>
      <c r="C732" t="s">
        <v>26</v>
      </c>
      <c r="D732" t="s">
        <v>52</v>
      </c>
      <c r="F732" t="str">
        <f t="shared" si="99"/>
        <v>Missing</v>
      </c>
      <c r="G732" t="str">
        <f t="shared" si="100"/>
        <v>Unknown</v>
      </c>
      <c r="H732" t="str">
        <f t="shared" si="101"/>
        <v>No</v>
      </c>
      <c r="I732">
        <v>1</v>
      </c>
      <c r="J732" t="str">
        <f>_xlfn.IFS(Units_Sold&lt;0,"Check Return/Refund",Units_Sold=" ",Invalid,Units_Sold=0,"Available",Units_Sold&gt;0,"Sold")</f>
        <v>Sold</v>
      </c>
      <c r="M732" t="str">
        <f t="shared" si="102"/>
        <v>Invalid</v>
      </c>
      <c r="N732" t="str">
        <f>IF(PC_NikeSales[[#This Row],[Discount_Verification]]="Valid","Include","Exclude")</f>
        <v>Exclude</v>
      </c>
      <c r="O732">
        <v>0</v>
      </c>
      <c r="P732" t="str">
        <f t="shared" si="103"/>
        <v>Insufficient Data</v>
      </c>
      <c r="Q732" t="str">
        <f t="shared" si="104"/>
        <v>Missing Information</v>
      </c>
      <c r="R732" t="str">
        <f>IF(PC_NikeSales[[#This Row],[Rev_Verify]]="Valid Revenue","Include","Exclude")</f>
        <v>Exclude</v>
      </c>
      <c r="S732" s="1"/>
      <c r="T732" s="5" t="str">
        <f t="shared" si="105"/>
        <v>Missing Date</v>
      </c>
      <c r="U732" s="1" t="str">
        <f t="shared" si="106"/>
        <v>No</v>
      </c>
      <c r="V732" t="s">
        <v>17</v>
      </c>
      <c r="W732" t="s">
        <v>37</v>
      </c>
      <c r="X732" t="str">
        <f t="shared" si="107"/>
        <v>Hyderabad</v>
      </c>
      <c r="Y732">
        <v>2140.9299999999998</v>
      </c>
      <c r="Z732" t="str">
        <f>IF(PC_NikeSales[[#This Row],[Profit]]&lt;0,"Loss Making Sales",IF(PC_NikeSales[[#This Row],[Profit]]=0,"No Recorded Profit",IF($Y730&gt;$P730,"Invalid Profit", "Valid Profit")))</f>
        <v>Valid Profit</v>
      </c>
      <c r="AA732" t="str">
        <f>IF(PC_NikeSales[[#This Row],[Profit_Status]]="Valid Profit","Include","Exclude")</f>
        <v>Include</v>
      </c>
    </row>
    <row r="733" spans="1:27">
      <c r="A733">
        <v>2731</v>
      </c>
      <c r="B733" t="s">
        <v>13</v>
      </c>
      <c r="C733" t="s">
        <v>26</v>
      </c>
      <c r="D733" t="s">
        <v>52</v>
      </c>
      <c r="E733" s="3" t="s">
        <v>16</v>
      </c>
      <c r="F733" t="str">
        <f t="shared" si="99"/>
        <v>Alphabet</v>
      </c>
      <c r="G733" t="str">
        <f t="shared" si="100"/>
        <v>M</v>
      </c>
      <c r="H733" t="str">
        <f t="shared" si="101"/>
        <v>Yes</v>
      </c>
      <c r="I733">
        <v>3</v>
      </c>
      <c r="J733" t="str">
        <f>_xlfn.IFS(Units_Sold&lt;0,"Check Return/Refund",Units_Sold=" ",Invalid,Units_Sold=0,"Available",Units_Sold&gt;0,"Sold")</f>
        <v>Sold</v>
      </c>
      <c r="M733" t="str">
        <f t="shared" si="102"/>
        <v>Invalid</v>
      </c>
      <c r="N733" t="str">
        <f>IF(PC_NikeSales[[#This Row],[Discount_Verification]]="Valid","Include","Exclude")</f>
        <v>Exclude</v>
      </c>
      <c r="O733">
        <v>0</v>
      </c>
      <c r="P733" t="str">
        <f t="shared" si="103"/>
        <v>Insufficient Data</v>
      </c>
      <c r="Q733" t="str">
        <f t="shared" si="104"/>
        <v>Missing Information</v>
      </c>
      <c r="R733" t="str">
        <f>IF(PC_NikeSales[[#This Row],[Rev_Verify]]="Valid Revenue","Include","Exclude")</f>
        <v>Exclude</v>
      </c>
      <c r="S733" s="1">
        <v>45744</v>
      </c>
      <c r="T733" s="5">
        <f t="shared" si="105"/>
        <v>45744</v>
      </c>
      <c r="U733" s="1" t="str">
        <f t="shared" si="106"/>
        <v>Yes</v>
      </c>
      <c r="V733" t="s">
        <v>17</v>
      </c>
      <c r="W733" t="s">
        <v>43</v>
      </c>
      <c r="X733" t="str">
        <f t="shared" si="107"/>
        <v>Kolkata</v>
      </c>
      <c r="Y733">
        <v>3961.27</v>
      </c>
      <c r="Z733" t="str">
        <f>IF(PC_NikeSales[[#This Row],[Profit]]&lt;0,"Loss Making Sales",IF(PC_NikeSales[[#This Row],[Profit]]=0,"No Recorded Profit",IF($Y731&gt;$P731,"Invalid Profit", "Valid Profit")))</f>
        <v>Valid Profit</v>
      </c>
      <c r="AA733" t="str">
        <f>IF(PC_NikeSales[[#This Row],[Profit_Status]]="Valid Profit","Include","Exclude")</f>
        <v>Include</v>
      </c>
    </row>
    <row r="734" spans="1:27">
      <c r="A734">
        <v>2732</v>
      </c>
      <c r="B734" t="s">
        <v>19</v>
      </c>
      <c r="C734" t="s">
        <v>14</v>
      </c>
      <c r="D734" t="s">
        <v>15</v>
      </c>
      <c r="E734" s="3" t="s">
        <v>16</v>
      </c>
      <c r="F734" t="str">
        <f t="shared" si="99"/>
        <v>Alphabet</v>
      </c>
      <c r="G734" t="str">
        <f t="shared" si="100"/>
        <v>M</v>
      </c>
      <c r="H734" t="str">
        <f t="shared" si="101"/>
        <v>Yes</v>
      </c>
      <c r="I734">
        <v>0</v>
      </c>
      <c r="J734" t="str">
        <f>_xlfn.IFS(Units_Sold&lt;0,"Check Return/Refund",Units_Sold=" ",Invalid,Units_Sold=0,"Available",Units_Sold&gt;0,"Sold")</f>
        <v>Available</v>
      </c>
      <c r="K734">
        <v>3402.8</v>
      </c>
      <c r="M734" t="str">
        <f t="shared" si="102"/>
        <v>Invalid</v>
      </c>
      <c r="N734" t="str">
        <f>IF(PC_NikeSales[[#This Row],[Discount_Verification]]="Valid","Include","Exclude")</f>
        <v>Exclude</v>
      </c>
      <c r="O734">
        <v>0</v>
      </c>
      <c r="P734">
        <f t="shared" si="103"/>
        <v>0</v>
      </c>
      <c r="Q734" t="str">
        <f t="shared" si="104"/>
        <v>No Recorded Revenue</v>
      </c>
      <c r="R734" t="str">
        <f>IF(PC_NikeSales[[#This Row],[Rev_Verify]]="Valid Revenue","Include","Exclude")</f>
        <v>Exclude</v>
      </c>
      <c r="S734" s="1">
        <v>45717</v>
      </c>
      <c r="T734" s="5">
        <f t="shared" si="105"/>
        <v>45717</v>
      </c>
      <c r="U734" s="1" t="str">
        <f t="shared" si="106"/>
        <v>Yes</v>
      </c>
      <c r="V734" t="s">
        <v>17</v>
      </c>
      <c r="W734" t="s">
        <v>37</v>
      </c>
      <c r="X734" t="str">
        <f t="shared" si="107"/>
        <v>Hyderabad</v>
      </c>
      <c r="Y734">
        <v>1045.5</v>
      </c>
      <c r="Z734" t="str">
        <f>IF(PC_NikeSales[[#This Row],[Profit]]&lt;0,"Loss Making Sales",IF(PC_NikeSales[[#This Row],[Profit]]=0,"No Recorded Profit",IF(PC_NikeSales[[#This Row],[Profit]]&gt;PC_NikeSales[Rev_Recalc],"Invalid Profit", "Valid Profit")))</f>
        <v>Invalid Profit</v>
      </c>
      <c r="AA734" t="str">
        <f>IF(PC_NikeSales[[#This Row],[Profit_Status]]="Valid Profit","Include","Exclude")</f>
        <v>Exclude</v>
      </c>
    </row>
    <row r="735" spans="1:27">
      <c r="A735">
        <v>2733</v>
      </c>
      <c r="B735" t="s">
        <v>19</v>
      </c>
      <c r="C735" t="s">
        <v>30</v>
      </c>
      <c r="D735" t="s">
        <v>46</v>
      </c>
      <c r="E735" s="3" t="s">
        <v>28</v>
      </c>
      <c r="F735" t="str">
        <f t="shared" si="99"/>
        <v>Alphabet</v>
      </c>
      <c r="G735" t="str">
        <f t="shared" si="100"/>
        <v>L</v>
      </c>
      <c r="H735" t="str">
        <f t="shared" si="101"/>
        <v>Yes</v>
      </c>
      <c r="J735" t="str">
        <f>_xlfn.IFS(Units_Sold&lt;0,"Check Return/Refund",Units_Sold=" ",Invalid,Units_Sold=0,"Available",Units_Sold&gt;0,"Sold")</f>
        <v>Available</v>
      </c>
      <c r="K735">
        <v>6743.38</v>
      </c>
      <c r="M735" t="str">
        <f t="shared" si="102"/>
        <v>Invalid</v>
      </c>
      <c r="N735" t="str">
        <f>IF(PC_NikeSales[[#This Row],[Discount_Verification]]="Valid","Include","Exclude")</f>
        <v>Exclude</v>
      </c>
      <c r="O735">
        <v>0</v>
      </c>
      <c r="P735" t="str">
        <f t="shared" si="103"/>
        <v>Insufficient Data</v>
      </c>
      <c r="Q735" t="str">
        <f t="shared" si="104"/>
        <v>Missing Information</v>
      </c>
      <c r="R735" t="str">
        <f>IF(PC_NikeSales[[#This Row],[Rev_Verify]]="Valid Revenue","Include","Exclude")</f>
        <v>Exclude</v>
      </c>
      <c r="S735" s="1">
        <v>45618</v>
      </c>
      <c r="T735" s="5">
        <f t="shared" si="105"/>
        <v>45618</v>
      </c>
      <c r="U735" s="1" t="str">
        <f t="shared" si="106"/>
        <v>Yes</v>
      </c>
      <c r="V735" t="s">
        <v>17</v>
      </c>
      <c r="W735" t="s">
        <v>29</v>
      </c>
      <c r="X735" t="str">
        <f t="shared" si="107"/>
        <v>Pune</v>
      </c>
      <c r="Y735">
        <v>1908.63</v>
      </c>
      <c r="Z735" t="str">
        <f>IF(PC_NikeSales[[#This Row],[Profit]]&lt;0,"Loss Making Sales",IF(PC_NikeSales[[#This Row],[Profit]]=0,"No Recorded Profit",IF($Y733&gt;$P733,"Invalid Profit", "Valid Profit")))</f>
        <v>Valid Profit</v>
      </c>
      <c r="AA735" t="str">
        <f>IF(PC_NikeSales[[#This Row],[Profit_Status]]="Valid Profit","Include","Exclude")</f>
        <v>Include</v>
      </c>
    </row>
    <row r="736" spans="1:27">
      <c r="A736">
        <v>2734</v>
      </c>
      <c r="B736" t="s">
        <v>19</v>
      </c>
      <c r="C736" t="s">
        <v>20</v>
      </c>
      <c r="D736" t="s">
        <v>21</v>
      </c>
      <c r="F736" t="str">
        <f t="shared" si="99"/>
        <v>Missing</v>
      </c>
      <c r="G736" t="str">
        <f t="shared" si="100"/>
        <v>Unknown</v>
      </c>
      <c r="H736" t="str">
        <f t="shared" si="101"/>
        <v>No</v>
      </c>
      <c r="I736">
        <v>-1</v>
      </c>
      <c r="J736" t="str">
        <f>_xlfn.IFS(Units_Sold&lt;0,"Check Return/Refund",Units_Sold=" ",Invalid,Units_Sold=0,"Available",Units_Sold&gt;0,"Sold")</f>
        <v>Check Return/Refund</v>
      </c>
      <c r="M736" t="str">
        <f t="shared" si="102"/>
        <v>Invalid</v>
      </c>
      <c r="N736" t="str">
        <f>IF(PC_NikeSales[[#This Row],[Discount_Verification]]="Valid","Include","Exclude")</f>
        <v>Exclude</v>
      </c>
      <c r="O736">
        <v>0</v>
      </c>
      <c r="P736" t="str">
        <f t="shared" si="103"/>
        <v>Insufficient Data</v>
      </c>
      <c r="Q736" t="str">
        <f t="shared" si="104"/>
        <v>Missing Information</v>
      </c>
      <c r="R736" t="str">
        <f>IF(PC_NikeSales[[#This Row],[Rev_Verify]]="Valid Revenue","Include","Exclude")</f>
        <v>Exclude</v>
      </c>
      <c r="S736" s="1">
        <v>45848</v>
      </c>
      <c r="T736" s="5">
        <f t="shared" si="105"/>
        <v>45848</v>
      </c>
      <c r="U736" s="1" t="str">
        <f t="shared" si="106"/>
        <v>Yes</v>
      </c>
      <c r="V736" t="s">
        <v>17</v>
      </c>
      <c r="W736" t="s">
        <v>36</v>
      </c>
      <c r="X736" t="str">
        <f t="shared" si="107"/>
        <v>Bangalore</v>
      </c>
      <c r="Y736">
        <v>1229.08</v>
      </c>
      <c r="Z736" t="str">
        <f>IF(PC_NikeSales[[#This Row],[Profit]]&lt;0,"Loss Making Sales",IF(PC_NikeSales[[#This Row],[Profit]]=0,"No Recorded Profit",IF($Y734&gt;$P734,"Invalid Profit", "Valid Profit")))</f>
        <v>Invalid Profit</v>
      </c>
      <c r="AA736" t="str">
        <f>IF(PC_NikeSales[[#This Row],[Profit_Status]]="Valid Profit","Include","Exclude")</f>
        <v>Exclude</v>
      </c>
    </row>
    <row r="737" spans="1:27">
      <c r="A737">
        <v>2735</v>
      </c>
      <c r="B737" t="s">
        <v>13</v>
      </c>
      <c r="C737" t="s">
        <v>30</v>
      </c>
      <c r="D737" t="s">
        <v>46</v>
      </c>
      <c r="E737" s="3" t="s">
        <v>32</v>
      </c>
      <c r="F737" t="str">
        <f t="shared" si="99"/>
        <v>Alphabet</v>
      </c>
      <c r="G737" t="str">
        <f t="shared" si="100"/>
        <v>XL</v>
      </c>
      <c r="H737" t="str">
        <f t="shared" si="101"/>
        <v>Yes</v>
      </c>
      <c r="J737" t="str">
        <f>_xlfn.IFS(Units_Sold&lt;0,"Check Return/Refund",Units_Sold=" ",Invalid,Units_Sold=0,"Available",Units_Sold&gt;0,"Sold")</f>
        <v>Available</v>
      </c>
      <c r="M737" t="str">
        <f t="shared" si="102"/>
        <v>Invalid</v>
      </c>
      <c r="N737" t="str">
        <f>IF(PC_NikeSales[[#This Row],[Discount_Verification]]="Valid","Include","Exclude")</f>
        <v>Exclude</v>
      </c>
      <c r="O737">
        <v>0</v>
      </c>
      <c r="P737" t="str">
        <f t="shared" si="103"/>
        <v>Insufficient Data</v>
      </c>
      <c r="Q737" t="str">
        <f t="shared" si="104"/>
        <v>Missing Information</v>
      </c>
      <c r="R737" t="str">
        <f>IF(PC_NikeSales[[#This Row],[Rev_Verify]]="Valid Revenue","Include","Exclude")</f>
        <v>Exclude</v>
      </c>
      <c r="S737" s="1">
        <v>45509</v>
      </c>
      <c r="T737" s="5">
        <f t="shared" si="105"/>
        <v>45509</v>
      </c>
      <c r="U737" s="1" t="str">
        <f t="shared" si="106"/>
        <v>Yes</v>
      </c>
      <c r="V737" t="s">
        <v>17</v>
      </c>
      <c r="W737" t="s">
        <v>43</v>
      </c>
      <c r="X737" t="str">
        <f t="shared" si="107"/>
        <v>Kolkata</v>
      </c>
      <c r="Y737">
        <v>928.63</v>
      </c>
      <c r="Z737" t="str">
        <f>IF(PC_NikeSales[[#This Row],[Profit]]&lt;0,"Loss Making Sales",IF(PC_NikeSales[[#This Row],[Profit]]=0,"No Recorded Profit",IF($Y735&gt;$P735,"Invalid Profit", "Valid Profit")))</f>
        <v>Valid Profit</v>
      </c>
      <c r="AA737" t="str">
        <f>IF(PC_NikeSales[[#This Row],[Profit_Status]]="Valid Profit","Include","Exclude")</f>
        <v>Include</v>
      </c>
    </row>
    <row r="738" spans="1:27">
      <c r="A738">
        <v>2736</v>
      </c>
      <c r="B738" t="s">
        <v>35</v>
      </c>
      <c r="C738" t="s">
        <v>20</v>
      </c>
      <c r="D738" t="s">
        <v>21</v>
      </c>
      <c r="F738" t="str">
        <f t="shared" si="99"/>
        <v>Missing</v>
      </c>
      <c r="G738" t="str">
        <f t="shared" si="100"/>
        <v>Unknown</v>
      </c>
      <c r="H738" t="str">
        <f t="shared" si="101"/>
        <v>No</v>
      </c>
      <c r="J738" t="str">
        <f>_xlfn.IFS(Units_Sold&lt;0,"Check Return/Refund",Units_Sold=" ",Invalid,Units_Sold=0,"Available",Units_Sold&gt;0,"Sold")</f>
        <v>Available</v>
      </c>
      <c r="L738">
        <v>0.49</v>
      </c>
      <c r="M738" t="str">
        <f t="shared" si="102"/>
        <v>Valid</v>
      </c>
      <c r="N738" t="str">
        <f>IF(PC_NikeSales[[#This Row],[Discount_Verification]]="Valid","Include","Exclude")</f>
        <v>Include</v>
      </c>
      <c r="O738">
        <v>0</v>
      </c>
      <c r="P738" t="str">
        <f t="shared" si="103"/>
        <v>Insufficient Data</v>
      </c>
      <c r="Q738" t="str">
        <f t="shared" si="104"/>
        <v>Missing Information</v>
      </c>
      <c r="R738" t="str">
        <f>IF(PC_NikeSales[[#This Row],[Rev_Verify]]="Valid Revenue","Include","Exclude")</f>
        <v>Exclude</v>
      </c>
      <c r="S738" s="1">
        <v>45710</v>
      </c>
      <c r="T738" s="5">
        <f t="shared" si="105"/>
        <v>45710</v>
      </c>
      <c r="U738" s="1" t="str">
        <f t="shared" si="106"/>
        <v>Yes</v>
      </c>
      <c r="V738" t="s">
        <v>22</v>
      </c>
      <c r="W738" t="s">
        <v>33</v>
      </c>
      <c r="X738" t="str">
        <f t="shared" si="107"/>
        <v>Delhi</v>
      </c>
      <c r="Y738">
        <v>3042.49</v>
      </c>
      <c r="Z738" t="str">
        <f>IF(PC_NikeSales[[#This Row],[Profit]]&lt;0,"Loss Making Sales",IF(PC_NikeSales[[#This Row],[Profit]]=0,"No Recorded Profit",IF($Y736&gt;$P736,"Invalid Profit", "Valid Profit")))</f>
        <v>Valid Profit</v>
      </c>
      <c r="AA738" t="str">
        <f>IF(PC_NikeSales[[#This Row],[Profit_Status]]="Valid Profit","Include","Exclude")</f>
        <v>Include</v>
      </c>
    </row>
    <row r="739" spans="1:27">
      <c r="A739">
        <v>2737</v>
      </c>
      <c r="B739" t="s">
        <v>13</v>
      </c>
      <c r="C739" t="s">
        <v>41</v>
      </c>
      <c r="D739" t="s">
        <v>47</v>
      </c>
      <c r="E739" s="3" t="s">
        <v>32</v>
      </c>
      <c r="F739" t="str">
        <f t="shared" si="99"/>
        <v>Alphabet</v>
      </c>
      <c r="G739" t="str">
        <f t="shared" si="100"/>
        <v>XL</v>
      </c>
      <c r="H739" t="str">
        <f t="shared" si="101"/>
        <v>Yes</v>
      </c>
      <c r="J739" t="str">
        <f>_xlfn.IFS(Units_Sold&lt;0,"Check Return/Refund",Units_Sold=" ",Invalid,Units_Sold=0,"Available",Units_Sold&gt;0,"Sold")</f>
        <v>Available</v>
      </c>
      <c r="M739" t="str">
        <f t="shared" si="102"/>
        <v>Invalid</v>
      </c>
      <c r="N739" t="str">
        <f>IF(PC_NikeSales[[#This Row],[Discount_Verification]]="Valid","Include","Exclude")</f>
        <v>Exclude</v>
      </c>
      <c r="O739">
        <v>0</v>
      </c>
      <c r="P739" t="str">
        <f t="shared" si="103"/>
        <v>Insufficient Data</v>
      </c>
      <c r="Q739" t="str">
        <f t="shared" si="104"/>
        <v>Missing Information</v>
      </c>
      <c r="R739" t="str">
        <f>IF(PC_NikeSales[[#This Row],[Rev_Verify]]="Valid Revenue","Include","Exclude")</f>
        <v>Exclude</v>
      </c>
      <c r="S739" s="1">
        <v>45545</v>
      </c>
      <c r="T739" s="5">
        <f t="shared" si="105"/>
        <v>45545</v>
      </c>
      <c r="U739" s="1" t="str">
        <f t="shared" si="106"/>
        <v>Yes</v>
      </c>
      <c r="V739" t="s">
        <v>22</v>
      </c>
      <c r="W739" t="s">
        <v>25</v>
      </c>
      <c r="X739" t="str">
        <f t="shared" si="107"/>
        <v>Mumbai</v>
      </c>
      <c r="Y739">
        <v>144.37</v>
      </c>
      <c r="Z739" t="str">
        <f>IF(PC_NikeSales[[#This Row],[Profit]]&lt;0,"Loss Making Sales",IF(PC_NikeSales[[#This Row],[Profit]]=0,"No Recorded Profit",IF($Y737&gt;$P737,"Invalid Profit", "Valid Profit")))</f>
        <v>Valid Profit</v>
      </c>
      <c r="AA739" t="str">
        <f>IF(PC_NikeSales[[#This Row],[Profit_Status]]="Valid Profit","Include","Exclude")</f>
        <v>Include</v>
      </c>
    </row>
    <row r="740" spans="1:27">
      <c r="A740">
        <v>2738</v>
      </c>
      <c r="B740" t="s">
        <v>19</v>
      </c>
      <c r="C740" t="s">
        <v>14</v>
      </c>
      <c r="D740" t="s">
        <v>49</v>
      </c>
      <c r="E740" s="3" t="s">
        <v>16</v>
      </c>
      <c r="F740" t="str">
        <f t="shared" si="99"/>
        <v>Alphabet</v>
      </c>
      <c r="G740" t="str">
        <f t="shared" si="100"/>
        <v>M</v>
      </c>
      <c r="H740" t="str">
        <f t="shared" si="101"/>
        <v>Yes</v>
      </c>
      <c r="I740">
        <v>3</v>
      </c>
      <c r="J740" t="str">
        <f>_xlfn.IFS(Units_Sold&lt;0,"Check Return/Refund",Units_Sold=" ",Invalid,Units_Sold=0,"Available",Units_Sold&gt;0,"Sold")</f>
        <v>Sold</v>
      </c>
      <c r="L740">
        <v>0.39</v>
      </c>
      <c r="M740" t="str">
        <f t="shared" si="102"/>
        <v>Valid</v>
      </c>
      <c r="N740" t="str">
        <f>IF(PC_NikeSales[[#This Row],[Discount_Verification]]="Valid","Include","Exclude")</f>
        <v>Include</v>
      </c>
      <c r="O740">
        <v>0</v>
      </c>
      <c r="P740" t="str">
        <f t="shared" si="103"/>
        <v>Insufficient Data</v>
      </c>
      <c r="Q740" t="str">
        <f t="shared" si="104"/>
        <v>Missing Information</v>
      </c>
      <c r="R740" t="str">
        <f>IF(PC_NikeSales[[#This Row],[Rev_Verify]]="Valid Revenue","Include","Exclude")</f>
        <v>Exclude</v>
      </c>
      <c r="S740" s="1">
        <v>45788</v>
      </c>
      <c r="T740" s="5">
        <f t="shared" si="105"/>
        <v>45788</v>
      </c>
      <c r="U740" s="1" t="str">
        <f t="shared" si="106"/>
        <v>Yes</v>
      </c>
      <c r="V740" t="s">
        <v>22</v>
      </c>
      <c r="W740" t="s">
        <v>29</v>
      </c>
      <c r="X740" t="str">
        <f t="shared" si="107"/>
        <v>Pune</v>
      </c>
      <c r="Y740">
        <v>-712.53</v>
      </c>
      <c r="Z740" t="str">
        <f>IF(PC_NikeSales[[#This Row],[Profit]]&lt;0,"Loss Making Sales",IF(PC_NikeSales[[#This Row],[Profit]]=0,"No Recorded Profit",IF(PC_NikeSales[[#This Row],[Profit]]&gt;PC_NikeSales[Rev_Recalc],"Invalid Profit", "Valid Profit")))</f>
        <v>Loss Making Sales</v>
      </c>
      <c r="AA740" t="str">
        <f>IF(PC_NikeSales[[#This Row],[Profit_Status]]="Valid Profit","Include","Exclude")</f>
        <v>Exclude</v>
      </c>
    </row>
    <row r="741" spans="1:27">
      <c r="A741">
        <v>2739</v>
      </c>
      <c r="B741" t="s">
        <v>13</v>
      </c>
      <c r="C741" t="s">
        <v>30</v>
      </c>
      <c r="D741" t="s">
        <v>46</v>
      </c>
      <c r="E741" s="3" t="s">
        <v>28</v>
      </c>
      <c r="F741" t="str">
        <f t="shared" si="99"/>
        <v>Alphabet</v>
      </c>
      <c r="G741" t="str">
        <f t="shared" si="100"/>
        <v>L</v>
      </c>
      <c r="H741" t="str">
        <f t="shared" si="101"/>
        <v>Yes</v>
      </c>
      <c r="I741">
        <v>2</v>
      </c>
      <c r="J741" t="str">
        <f>_xlfn.IFS(Units_Sold&lt;0,"Check Return/Refund",Units_Sold=" ",Invalid,Units_Sold=0,"Available",Units_Sold&gt;0,"Sold")</f>
        <v>Sold</v>
      </c>
      <c r="L741">
        <v>0.26</v>
      </c>
      <c r="M741" t="str">
        <f t="shared" si="102"/>
        <v>Valid</v>
      </c>
      <c r="N741" t="str">
        <f>IF(PC_NikeSales[[#This Row],[Discount_Verification]]="Valid","Include","Exclude")</f>
        <v>Include</v>
      </c>
      <c r="O741">
        <v>0</v>
      </c>
      <c r="P741" t="str">
        <f t="shared" si="103"/>
        <v>Insufficient Data</v>
      </c>
      <c r="Q741" t="str">
        <f t="shared" si="104"/>
        <v>Missing Information</v>
      </c>
      <c r="R741" t="str">
        <f>IF(PC_NikeSales[[#This Row],[Rev_Verify]]="Valid Revenue","Include","Exclude")</f>
        <v>Exclude</v>
      </c>
      <c r="S741" s="1">
        <v>45692</v>
      </c>
      <c r="T741" s="5">
        <f t="shared" si="105"/>
        <v>45692</v>
      </c>
      <c r="U741" s="1" t="str">
        <f t="shared" si="106"/>
        <v>Yes</v>
      </c>
      <c r="V741" t="s">
        <v>17</v>
      </c>
      <c r="W741" t="s">
        <v>43</v>
      </c>
      <c r="X741" t="str">
        <f t="shared" si="107"/>
        <v>Kolkata</v>
      </c>
      <c r="Y741">
        <v>2350.69</v>
      </c>
      <c r="Z741" t="str">
        <f>IF(PC_NikeSales[[#This Row],[Profit]]&lt;0,"Loss Making Sales",IF(PC_NikeSales[[#This Row],[Profit]]=0,"No Recorded Profit",IF($Y739&gt;$P739,"Invalid Profit", "Valid Profit")))</f>
        <v>Valid Profit</v>
      </c>
      <c r="AA741" t="str">
        <f>IF(PC_NikeSales[[#This Row],[Profit_Status]]="Valid Profit","Include","Exclude")</f>
        <v>Include</v>
      </c>
    </row>
    <row r="742" spans="1:27">
      <c r="A742">
        <v>2740</v>
      </c>
      <c r="B742" t="s">
        <v>19</v>
      </c>
      <c r="C742" t="s">
        <v>26</v>
      </c>
      <c r="D742" t="s">
        <v>53</v>
      </c>
      <c r="E742" s="3" t="s">
        <v>32</v>
      </c>
      <c r="F742" t="str">
        <f t="shared" si="99"/>
        <v>Alphabet</v>
      </c>
      <c r="G742" t="str">
        <f t="shared" si="100"/>
        <v>XL</v>
      </c>
      <c r="H742" t="str">
        <f t="shared" si="101"/>
        <v>Yes</v>
      </c>
      <c r="I742">
        <v>1</v>
      </c>
      <c r="J742" t="str">
        <f>_xlfn.IFS(Units_Sold&lt;0,"Check Return/Refund",Units_Sold=" ",Invalid,Units_Sold=0,"Available",Units_Sold&gt;0,"Sold")</f>
        <v>Sold</v>
      </c>
      <c r="K742">
        <v>4922.1899999999996</v>
      </c>
      <c r="M742" t="str">
        <f t="shared" si="102"/>
        <v>Invalid</v>
      </c>
      <c r="N742" t="str">
        <f>IF(PC_NikeSales[[#This Row],[Discount_Verification]]="Valid","Include","Exclude")</f>
        <v>Exclude</v>
      </c>
      <c r="O742">
        <v>0</v>
      </c>
      <c r="P742">
        <f t="shared" si="103"/>
        <v>4922.1899999999996</v>
      </c>
      <c r="Q742" t="str">
        <f t="shared" si="104"/>
        <v>Valid Revenue</v>
      </c>
      <c r="R742" t="str">
        <f>IF(PC_NikeSales[[#This Row],[Rev_Verify]]="Valid Revenue","Include","Exclude")</f>
        <v>Include</v>
      </c>
      <c r="S742" s="1"/>
      <c r="T742" s="5" t="str">
        <f t="shared" si="105"/>
        <v>Missing Date</v>
      </c>
      <c r="U742" s="1" t="str">
        <f t="shared" si="106"/>
        <v>No</v>
      </c>
      <c r="V742" t="s">
        <v>22</v>
      </c>
      <c r="W742" t="s">
        <v>18</v>
      </c>
      <c r="X742" t="str">
        <f t="shared" si="107"/>
        <v>Bengaluru</v>
      </c>
      <c r="Y742">
        <v>3820.48</v>
      </c>
      <c r="Z742" t="str">
        <f>IF(PC_NikeSales[[#This Row],[Profit]]&lt;0,"Loss Making Sales",IF(PC_NikeSales[[#This Row],[Profit]]=0,"No Recorded Profit",IF($Y740&gt;$P740,"Invalid Profit", "Valid Profit")))</f>
        <v>Valid Profit</v>
      </c>
      <c r="AA742" t="str">
        <f>IF(PC_NikeSales[[#This Row],[Profit_Status]]="Valid Profit","Include","Exclude")</f>
        <v>Include</v>
      </c>
    </row>
    <row r="743" spans="1:27">
      <c r="A743">
        <v>2741</v>
      </c>
      <c r="B743" t="s">
        <v>19</v>
      </c>
      <c r="C743" t="s">
        <v>14</v>
      </c>
      <c r="D743" t="s">
        <v>15</v>
      </c>
      <c r="E743" s="3" t="s">
        <v>28</v>
      </c>
      <c r="F743" t="str">
        <f t="shared" si="99"/>
        <v>Alphabet</v>
      </c>
      <c r="G743" t="str">
        <f t="shared" si="100"/>
        <v>L</v>
      </c>
      <c r="H743" t="str">
        <f t="shared" si="101"/>
        <v>Yes</v>
      </c>
      <c r="J743" t="str">
        <f>_xlfn.IFS(Units_Sold&lt;0,"Check Return/Refund",Units_Sold=" ",Invalid,Units_Sold=0,"Available",Units_Sold&gt;0,"Sold")</f>
        <v>Available</v>
      </c>
      <c r="K743">
        <v>5241.8999999999996</v>
      </c>
      <c r="M743" t="str">
        <f t="shared" si="102"/>
        <v>Invalid</v>
      </c>
      <c r="N743" t="str">
        <f>IF(PC_NikeSales[[#This Row],[Discount_Verification]]="Valid","Include","Exclude")</f>
        <v>Exclude</v>
      </c>
      <c r="O743">
        <v>0</v>
      </c>
      <c r="P743" t="str">
        <f t="shared" si="103"/>
        <v>Insufficient Data</v>
      </c>
      <c r="Q743" t="str">
        <f t="shared" si="104"/>
        <v>Missing Information</v>
      </c>
      <c r="R743" t="str">
        <f>IF(PC_NikeSales[[#This Row],[Rev_Verify]]="Valid Revenue","Include","Exclude")</f>
        <v>Exclude</v>
      </c>
      <c r="S743" s="1">
        <v>45672</v>
      </c>
      <c r="T743" s="5">
        <f t="shared" si="105"/>
        <v>45672</v>
      </c>
      <c r="U743" s="1" t="str">
        <f t="shared" si="106"/>
        <v>Yes</v>
      </c>
      <c r="V743" t="s">
        <v>17</v>
      </c>
      <c r="W743" t="s">
        <v>37</v>
      </c>
      <c r="X743" t="str">
        <f t="shared" si="107"/>
        <v>Hyderabad</v>
      </c>
      <c r="Y743">
        <v>-295.49</v>
      </c>
      <c r="Z743" t="str">
        <f>IF(PC_NikeSales[[#This Row],[Profit]]&lt;0,"Loss Making Sales",IF(PC_NikeSales[[#This Row],[Profit]]=0,"No Recorded Profit",IF(PC_NikeSales[[#This Row],[Profit]]&gt;PC_NikeSales[Rev_Recalc],"Invalid Profit", "Valid Profit")))</f>
        <v>Loss Making Sales</v>
      </c>
      <c r="AA743" t="str">
        <f>IF(PC_NikeSales[[#This Row],[Profit_Status]]="Valid Profit","Include","Exclude")</f>
        <v>Exclude</v>
      </c>
    </row>
    <row r="744" spans="1:27">
      <c r="A744">
        <v>2742</v>
      </c>
      <c r="B744" t="s">
        <v>13</v>
      </c>
      <c r="C744" t="s">
        <v>26</v>
      </c>
      <c r="D744" t="s">
        <v>27</v>
      </c>
      <c r="E744" s="3" t="s">
        <v>32</v>
      </c>
      <c r="F744" t="str">
        <f t="shared" si="99"/>
        <v>Alphabet</v>
      </c>
      <c r="G744" t="str">
        <f t="shared" si="100"/>
        <v>XL</v>
      </c>
      <c r="H744" t="str">
        <f t="shared" si="101"/>
        <v>Yes</v>
      </c>
      <c r="J744" t="str">
        <f>_xlfn.IFS(Units_Sold&lt;0,"Check Return/Refund",Units_Sold=" ",Invalid,Units_Sold=0,"Available",Units_Sold&gt;0,"Sold")</f>
        <v>Available</v>
      </c>
      <c r="K744">
        <v>7063.25</v>
      </c>
      <c r="M744" t="str">
        <f t="shared" si="102"/>
        <v>Invalid</v>
      </c>
      <c r="N744" t="str">
        <f>IF(PC_NikeSales[[#This Row],[Discount_Verification]]="Valid","Include","Exclude")</f>
        <v>Exclude</v>
      </c>
      <c r="O744">
        <v>0</v>
      </c>
      <c r="P744" t="str">
        <f t="shared" si="103"/>
        <v>Insufficient Data</v>
      </c>
      <c r="Q744" t="str">
        <f t="shared" si="104"/>
        <v>Missing Information</v>
      </c>
      <c r="R744" t="str">
        <f>IF(PC_NikeSales[[#This Row],[Rev_Verify]]="Valid Revenue","Include","Exclude")</f>
        <v>Exclude</v>
      </c>
      <c r="S744" s="1">
        <v>45610</v>
      </c>
      <c r="T744" s="5">
        <f t="shared" si="105"/>
        <v>45610</v>
      </c>
      <c r="U744" s="1" t="str">
        <f t="shared" si="106"/>
        <v>Yes</v>
      </c>
      <c r="V744" t="s">
        <v>17</v>
      </c>
      <c r="W744" t="s">
        <v>25</v>
      </c>
      <c r="X744" t="str">
        <f t="shared" si="107"/>
        <v>Mumbai</v>
      </c>
      <c r="Y744">
        <v>3746.48</v>
      </c>
      <c r="Z744" t="str">
        <f>IF(PC_NikeSales[[#This Row],[Profit]]&lt;0,"Loss Making Sales",IF(PC_NikeSales[[#This Row],[Profit]]=0,"No Recorded Profit",IF($Y742&gt;$P742,"Invalid Profit", "Valid Profit")))</f>
        <v>Valid Profit</v>
      </c>
      <c r="AA744" t="str">
        <f>IF(PC_NikeSales[[#This Row],[Profit_Status]]="Valid Profit","Include","Exclude")</f>
        <v>Include</v>
      </c>
    </row>
    <row r="745" spans="1:27">
      <c r="A745">
        <v>2003</v>
      </c>
      <c r="B745" t="s">
        <v>19</v>
      </c>
      <c r="C745" t="s">
        <v>14</v>
      </c>
      <c r="D745" t="s">
        <v>49</v>
      </c>
      <c r="E745" s="3" t="s">
        <v>32</v>
      </c>
      <c r="F745" t="str">
        <f t="shared" si="99"/>
        <v>Alphabet</v>
      </c>
      <c r="G745" t="str">
        <f t="shared" si="100"/>
        <v>XL</v>
      </c>
      <c r="H745" t="str">
        <f t="shared" si="101"/>
        <v>Yes</v>
      </c>
      <c r="I745">
        <v>4</v>
      </c>
      <c r="J745" t="str">
        <f>_xlfn.IFS(Units_Sold&lt;0,"Check Return/Refund",Units_Sold=" ",Invalid,Units_Sold=0,"Available",Units_Sold&gt;0,"Sold")</f>
        <v>Sold</v>
      </c>
      <c r="K745">
        <v>7850.87</v>
      </c>
      <c r="L745">
        <v>1.02</v>
      </c>
      <c r="M745" t="str">
        <f t="shared" si="102"/>
        <v>Invalid</v>
      </c>
      <c r="N745" t="str">
        <f>IF(PC_NikeSales[[#This Row],[Discount_Verification]]="Valid","Include","Exclude")</f>
        <v>Exclude</v>
      </c>
      <c r="O745">
        <v>-628.07000000000005</v>
      </c>
      <c r="P745" t="str">
        <f t="shared" si="103"/>
        <v>Insufficient Data</v>
      </c>
      <c r="Q745" t="str">
        <f t="shared" si="104"/>
        <v>Missing Information</v>
      </c>
      <c r="R745" t="str">
        <f>IF(PC_NikeSales[[#This Row],[Rev_Verify]]="Valid Revenue","Include","Exclude")</f>
        <v>Exclude</v>
      </c>
      <c r="S745" s="1">
        <v>45748</v>
      </c>
      <c r="T745" s="5">
        <f t="shared" si="105"/>
        <v>45748</v>
      </c>
      <c r="U745" s="1" t="str">
        <f t="shared" si="106"/>
        <v>Yes</v>
      </c>
      <c r="V745" t="s">
        <v>17</v>
      </c>
      <c r="W745" t="s">
        <v>43</v>
      </c>
      <c r="X745" t="str">
        <f t="shared" si="107"/>
        <v>Kolkata</v>
      </c>
      <c r="Y745">
        <v>992.14</v>
      </c>
      <c r="Z745" t="str">
        <f>IF(PC_NikeSales[[#This Row],[Profit]]&lt;0,"Loss Making Sales",IF(PC_NikeSales[[#This Row],[Profit]]=0,"No Recorded Profit",IF($Y743&gt;$P743,"Invalid Profit", "Valid Profit")))</f>
        <v>Valid Profit</v>
      </c>
      <c r="AA745" t="str">
        <f>IF(PC_NikeSales[[#This Row],[Profit_Status]]="Valid Profit","Include","Exclude")</f>
        <v>Include</v>
      </c>
    </row>
    <row r="746" spans="1:27">
      <c r="A746">
        <v>2744</v>
      </c>
      <c r="B746" t="s">
        <v>35</v>
      </c>
      <c r="C746" t="s">
        <v>30</v>
      </c>
      <c r="D746" t="s">
        <v>51</v>
      </c>
      <c r="F746" t="str">
        <f t="shared" si="99"/>
        <v>Missing</v>
      </c>
      <c r="G746" t="str">
        <f t="shared" si="100"/>
        <v>Unknown</v>
      </c>
      <c r="H746" t="str">
        <f t="shared" si="101"/>
        <v>No</v>
      </c>
      <c r="I746">
        <v>1</v>
      </c>
      <c r="J746" t="str">
        <f>_xlfn.IFS(Units_Sold&lt;0,"Check Return/Refund",Units_Sold=" ",Invalid,Units_Sold=0,"Available",Units_Sold&gt;0,"Sold")</f>
        <v>Sold</v>
      </c>
      <c r="K746">
        <v>7951.27</v>
      </c>
      <c r="M746" t="str">
        <f t="shared" si="102"/>
        <v>Invalid</v>
      </c>
      <c r="N746" t="str">
        <f>IF(PC_NikeSales[[#This Row],[Discount_Verification]]="Valid","Include","Exclude")</f>
        <v>Exclude</v>
      </c>
      <c r="O746">
        <v>0</v>
      </c>
      <c r="P746">
        <f t="shared" si="103"/>
        <v>7951.27</v>
      </c>
      <c r="Q746" t="str">
        <f t="shared" si="104"/>
        <v>Valid Revenue</v>
      </c>
      <c r="R746" t="str">
        <f>IF(PC_NikeSales[[#This Row],[Rev_Verify]]="Valid Revenue","Include","Exclude")</f>
        <v>Include</v>
      </c>
      <c r="S746" s="1"/>
      <c r="T746" s="5" t="str">
        <f t="shared" si="105"/>
        <v>Missing Date</v>
      </c>
      <c r="U746" s="1" t="str">
        <f t="shared" si="106"/>
        <v>No</v>
      </c>
      <c r="V746" t="s">
        <v>22</v>
      </c>
      <c r="W746" t="s">
        <v>33</v>
      </c>
      <c r="X746" t="str">
        <f t="shared" si="107"/>
        <v>Delhi</v>
      </c>
      <c r="Y746">
        <v>-154.16999999999999</v>
      </c>
      <c r="Z746" t="str">
        <f>IF(PC_NikeSales[[#This Row],[Profit]]&lt;0,"Loss Making Sales",IF(PC_NikeSales[[#This Row],[Profit]]=0,"No Recorded Profit",IF(PC_NikeSales[[#This Row],[Profit]]&gt;PC_NikeSales[Rev_Recalc],"Invalid Profit", "Valid Profit")))</f>
        <v>Loss Making Sales</v>
      </c>
      <c r="AA746" t="str">
        <f>IF(PC_NikeSales[[#This Row],[Profit_Status]]="Valid Profit","Include","Exclude")</f>
        <v>Exclude</v>
      </c>
    </row>
    <row r="747" spans="1:27">
      <c r="A747">
        <v>2745</v>
      </c>
      <c r="B747" t="s">
        <v>35</v>
      </c>
      <c r="C747" t="s">
        <v>20</v>
      </c>
      <c r="D747" t="s">
        <v>50</v>
      </c>
      <c r="E747" s="3" t="s">
        <v>32</v>
      </c>
      <c r="F747" t="str">
        <f t="shared" si="99"/>
        <v>Alphabet</v>
      </c>
      <c r="G747" t="str">
        <f t="shared" si="100"/>
        <v>XL</v>
      </c>
      <c r="H747" t="str">
        <f t="shared" si="101"/>
        <v>Yes</v>
      </c>
      <c r="I747">
        <v>-1</v>
      </c>
      <c r="J747" t="str">
        <f>_xlfn.IFS(Units_Sold&lt;0,"Check Return/Refund",Units_Sold=" ",Invalid,Units_Sold=0,"Available",Units_Sold&gt;0,"Sold")</f>
        <v>Check Return/Refund</v>
      </c>
      <c r="L747">
        <v>0.94</v>
      </c>
      <c r="M747" t="str">
        <f t="shared" si="102"/>
        <v>Valid</v>
      </c>
      <c r="N747" t="str">
        <f>IF(PC_NikeSales[[#This Row],[Discount_Verification]]="Valid","Include","Exclude")</f>
        <v>Include</v>
      </c>
      <c r="O747">
        <v>0</v>
      </c>
      <c r="P747" t="str">
        <f t="shared" si="103"/>
        <v>Insufficient Data</v>
      </c>
      <c r="Q747" t="str">
        <f t="shared" si="104"/>
        <v>Missing Information</v>
      </c>
      <c r="R747" t="str">
        <f>IF(PC_NikeSales[[#This Row],[Rev_Verify]]="Valid Revenue","Include","Exclude")</f>
        <v>Exclude</v>
      </c>
      <c r="S747" s="1">
        <v>45657</v>
      </c>
      <c r="T747" s="5">
        <f t="shared" si="105"/>
        <v>45657</v>
      </c>
      <c r="U747" s="1" t="str">
        <f t="shared" si="106"/>
        <v>Yes</v>
      </c>
      <c r="V747" t="s">
        <v>22</v>
      </c>
      <c r="W747" t="s">
        <v>37</v>
      </c>
      <c r="X747" t="str">
        <f t="shared" si="107"/>
        <v>Hyderabad</v>
      </c>
      <c r="Y747">
        <v>501.65</v>
      </c>
      <c r="Z747" t="str">
        <f>IF(PC_NikeSales[[#This Row],[Profit]]&lt;0,"Loss Making Sales",IF(PC_NikeSales[[#This Row],[Profit]]=0,"No Recorded Profit",IF($Y745&gt;$P745,"Invalid Profit", "Valid Profit")))</f>
        <v>Valid Profit</v>
      </c>
      <c r="AA747" t="str">
        <f>IF(PC_NikeSales[[#This Row],[Profit_Status]]="Valid Profit","Include","Exclude")</f>
        <v>Include</v>
      </c>
    </row>
    <row r="748" spans="1:27">
      <c r="A748">
        <v>2746</v>
      </c>
      <c r="B748" t="s">
        <v>19</v>
      </c>
      <c r="C748" t="s">
        <v>41</v>
      </c>
      <c r="D748" t="s">
        <v>42</v>
      </c>
      <c r="E748" s="3" t="s">
        <v>28</v>
      </c>
      <c r="F748" t="str">
        <f t="shared" si="99"/>
        <v>Alphabet</v>
      </c>
      <c r="G748" t="str">
        <f t="shared" si="100"/>
        <v>L</v>
      </c>
      <c r="H748" t="str">
        <f t="shared" si="101"/>
        <v>Yes</v>
      </c>
      <c r="I748">
        <v>-1</v>
      </c>
      <c r="J748" t="str">
        <f>_xlfn.IFS(Units_Sold&lt;0,"Check Return/Refund",Units_Sold=" ",Invalid,Units_Sold=0,"Available",Units_Sold&gt;0,"Sold")</f>
        <v>Check Return/Refund</v>
      </c>
      <c r="K748">
        <v>9795.69</v>
      </c>
      <c r="M748" t="str">
        <f t="shared" si="102"/>
        <v>Invalid</v>
      </c>
      <c r="N748" t="str">
        <f>IF(PC_NikeSales[[#This Row],[Discount_Verification]]="Valid","Include","Exclude")</f>
        <v>Exclude</v>
      </c>
      <c r="O748">
        <v>0</v>
      </c>
      <c r="P748">
        <f t="shared" si="103"/>
        <v>-9795.69</v>
      </c>
      <c r="Q748" t="str">
        <f t="shared" si="104"/>
        <v>Negative Revenue</v>
      </c>
      <c r="R748" t="str">
        <f>IF(PC_NikeSales[[#This Row],[Rev_Verify]]="Valid Revenue","Include","Exclude")</f>
        <v>Exclude</v>
      </c>
      <c r="S748" s="1">
        <v>45556</v>
      </c>
      <c r="T748" s="5">
        <f t="shared" si="105"/>
        <v>45556</v>
      </c>
      <c r="U748" s="1" t="str">
        <f t="shared" si="106"/>
        <v>Yes</v>
      </c>
      <c r="V748" t="s">
        <v>17</v>
      </c>
      <c r="W748" t="s">
        <v>25</v>
      </c>
      <c r="X748" t="str">
        <f t="shared" si="107"/>
        <v>Mumbai</v>
      </c>
      <c r="Y748">
        <v>1044.46</v>
      </c>
      <c r="Z748" t="str">
        <f>IF(PC_NikeSales[[#This Row],[Profit]]&lt;0,"Loss Making Sales",IF(PC_NikeSales[[#This Row],[Profit]]=0,"No Recorded Profit",IF(PC_NikeSales[[#This Row],[Profit]]&gt;PC_NikeSales[Rev_Recalc],"Invalid Profit", "Valid Profit")))</f>
        <v>Invalid Profit</v>
      </c>
      <c r="AA748" t="str">
        <f>IF(PC_NikeSales[[#This Row],[Profit_Status]]="Valid Profit","Include","Exclude")</f>
        <v>Exclude</v>
      </c>
    </row>
    <row r="749" spans="1:27">
      <c r="A749">
        <v>2747</v>
      </c>
      <c r="B749" t="s">
        <v>35</v>
      </c>
      <c r="C749" t="s">
        <v>20</v>
      </c>
      <c r="D749" t="s">
        <v>21</v>
      </c>
      <c r="E749" s="3" t="s">
        <v>32</v>
      </c>
      <c r="F749" t="str">
        <f t="shared" si="99"/>
        <v>Alphabet</v>
      </c>
      <c r="G749" t="str">
        <f t="shared" si="100"/>
        <v>XL</v>
      </c>
      <c r="H749" t="str">
        <f t="shared" si="101"/>
        <v>Yes</v>
      </c>
      <c r="I749">
        <v>4</v>
      </c>
      <c r="J749" t="str">
        <f>_xlfn.IFS(Units_Sold&lt;0,"Check Return/Refund",Units_Sold=" ",Invalid,Units_Sold=0,"Available",Units_Sold&gt;0,"Sold")</f>
        <v>Sold</v>
      </c>
      <c r="K749">
        <v>2483.9699999999998</v>
      </c>
      <c r="M749" t="str">
        <f t="shared" si="102"/>
        <v>Invalid</v>
      </c>
      <c r="N749" t="str">
        <f>IF(PC_NikeSales[[#This Row],[Discount_Verification]]="Valid","Include","Exclude")</f>
        <v>Exclude</v>
      </c>
      <c r="O749">
        <v>0</v>
      </c>
      <c r="P749">
        <f t="shared" si="103"/>
        <v>9935.8799999999992</v>
      </c>
      <c r="Q749" t="str">
        <f t="shared" si="104"/>
        <v>Valid Revenue</v>
      </c>
      <c r="R749" t="str">
        <f>IF(PC_NikeSales[[#This Row],[Rev_Verify]]="Valid Revenue","Include","Exclude")</f>
        <v>Include</v>
      </c>
      <c r="S749" s="1"/>
      <c r="T749" s="5" t="str">
        <f t="shared" si="105"/>
        <v>Missing Date</v>
      </c>
      <c r="U749" s="1" t="str">
        <f t="shared" si="106"/>
        <v>No</v>
      </c>
      <c r="V749" t="s">
        <v>17</v>
      </c>
      <c r="W749" t="s">
        <v>33</v>
      </c>
      <c r="X749" t="str">
        <f t="shared" si="107"/>
        <v>Delhi</v>
      </c>
      <c r="Y749">
        <v>-609.36</v>
      </c>
      <c r="Z749" t="str">
        <f>IF(PC_NikeSales[[#This Row],[Profit]]&lt;0,"Loss Making Sales",IF(PC_NikeSales[[#This Row],[Profit]]=0,"No Recorded Profit",IF(PC_NikeSales[[#This Row],[Profit]]&gt;PC_NikeSales[Rev_Recalc],"Invalid Profit", "Valid Profit")))</f>
        <v>Loss Making Sales</v>
      </c>
      <c r="AA749" t="str">
        <f>IF(PC_NikeSales[[#This Row],[Profit_Status]]="Valid Profit","Include","Exclude")</f>
        <v>Exclude</v>
      </c>
    </row>
    <row r="750" spans="1:27">
      <c r="A750">
        <v>2748</v>
      </c>
      <c r="B750" t="s">
        <v>35</v>
      </c>
      <c r="C750" t="s">
        <v>41</v>
      </c>
      <c r="D750" t="s">
        <v>47</v>
      </c>
      <c r="E750" s="3" t="s">
        <v>32</v>
      </c>
      <c r="F750" t="str">
        <f t="shared" si="99"/>
        <v>Alphabet</v>
      </c>
      <c r="G750" t="str">
        <f t="shared" si="100"/>
        <v>XL</v>
      </c>
      <c r="H750" t="str">
        <f t="shared" si="101"/>
        <v>Yes</v>
      </c>
      <c r="J750" t="str">
        <f>_xlfn.IFS(Units_Sold&lt;0,"Check Return/Refund",Units_Sold=" ",Invalid,Units_Sold=0,"Available",Units_Sold&gt;0,"Sold")</f>
        <v>Available</v>
      </c>
      <c r="L750">
        <v>0.05</v>
      </c>
      <c r="M750" t="str">
        <f t="shared" si="102"/>
        <v>Valid</v>
      </c>
      <c r="N750" t="str">
        <f>IF(PC_NikeSales[[#This Row],[Discount_Verification]]="Valid","Include","Exclude")</f>
        <v>Include</v>
      </c>
      <c r="O750">
        <v>0</v>
      </c>
      <c r="P750" t="str">
        <f t="shared" si="103"/>
        <v>Insufficient Data</v>
      </c>
      <c r="Q750" t="str">
        <f t="shared" si="104"/>
        <v>Missing Information</v>
      </c>
      <c r="R750" t="str">
        <f>IF(PC_NikeSales[[#This Row],[Rev_Verify]]="Valid Revenue","Include","Exclude")</f>
        <v>Exclude</v>
      </c>
      <c r="S750" s="1">
        <v>45518</v>
      </c>
      <c r="T750" s="5">
        <f t="shared" si="105"/>
        <v>45518</v>
      </c>
      <c r="U750" s="1" t="str">
        <f t="shared" si="106"/>
        <v>Yes</v>
      </c>
      <c r="V750" t="s">
        <v>22</v>
      </c>
      <c r="W750" t="s">
        <v>29</v>
      </c>
      <c r="X750" t="str">
        <f t="shared" si="107"/>
        <v>Pune</v>
      </c>
      <c r="Y750">
        <v>1010.96</v>
      </c>
      <c r="Z750" t="str">
        <f>IF(PC_NikeSales[[#This Row],[Profit]]&lt;0,"Loss Making Sales",IF(PC_NikeSales[[#This Row],[Profit]]=0,"No Recorded Profit",IF($Y748&gt;$P748,"Invalid Profit", "Valid Profit")))</f>
        <v>Invalid Profit</v>
      </c>
      <c r="AA750" t="str">
        <f>IF(PC_NikeSales[[#This Row],[Profit_Status]]="Valid Profit","Include","Exclude")</f>
        <v>Exclude</v>
      </c>
    </row>
    <row r="751" spans="1:27">
      <c r="A751">
        <v>2028</v>
      </c>
      <c r="B751" t="s">
        <v>13</v>
      </c>
      <c r="C751" t="s">
        <v>14</v>
      </c>
      <c r="D751" t="s">
        <v>49</v>
      </c>
      <c r="F751" t="str">
        <f t="shared" si="99"/>
        <v>Missing</v>
      </c>
      <c r="G751" t="str">
        <f t="shared" si="100"/>
        <v>Unknown</v>
      </c>
      <c r="H751" t="str">
        <f t="shared" si="101"/>
        <v>No</v>
      </c>
      <c r="J751" t="str">
        <f>_xlfn.IFS(Units_Sold&lt;0,"Check Return/Refund",Units_Sold=" ",Invalid,Units_Sold=0,"Available",Units_Sold&gt;0,"Sold")</f>
        <v>Available</v>
      </c>
      <c r="K751">
        <v>5474.79</v>
      </c>
      <c r="M751" t="str">
        <f t="shared" si="102"/>
        <v>Invalid</v>
      </c>
      <c r="N751" t="str">
        <f>IF(PC_NikeSales[[#This Row],[Discount_Verification]]="Valid","Include","Exclude")</f>
        <v>Exclude</v>
      </c>
      <c r="O751">
        <v>0</v>
      </c>
      <c r="P751" t="str">
        <f t="shared" si="103"/>
        <v>Insufficient Data</v>
      </c>
      <c r="Q751" t="str">
        <f t="shared" si="104"/>
        <v>Missing Information</v>
      </c>
      <c r="R751" t="str">
        <f>IF(PC_NikeSales[[#This Row],[Rev_Verify]]="Valid Revenue","Include","Exclude")</f>
        <v>Exclude</v>
      </c>
      <c r="S751" s="1">
        <v>45717</v>
      </c>
      <c r="T751" s="5">
        <f t="shared" si="105"/>
        <v>45717</v>
      </c>
      <c r="U751" s="1" t="str">
        <f t="shared" si="106"/>
        <v>Yes</v>
      </c>
      <c r="V751" t="s">
        <v>17</v>
      </c>
      <c r="W751" t="s">
        <v>29</v>
      </c>
      <c r="X751" t="str">
        <f t="shared" si="107"/>
        <v>Pune</v>
      </c>
      <c r="Y751">
        <v>-682.62</v>
      </c>
      <c r="Z751" t="str">
        <f>IF(PC_NikeSales[[#This Row],[Profit]]&lt;0,"Loss Making Sales",IF(PC_NikeSales[[#This Row],[Profit]]=0,"No Recorded Profit",IF(PC_NikeSales[[#This Row],[Profit]]&gt;PC_NikeSales[Rev_Recalc],"Invalid Profit", "Valid Profit")))</f>
        <v>Loss Making Sales</v>
      </c>
      <c r="AA751" t="str">
        <f>IF(PC_NikeSales[[#This Row],[Profit_Status]]="Valid Profit","Include","Exclude")</f>
        <v>Exclude</v>
      </c>
    </row>
    <row r="752" spans="1:27">
      <c r="A752">
        <v>2750</v>
      </c>
      <c r="B752" t="s">
        <v>19</v>
      </c>
      <c r="C752" t="s">
        <v>26</v>
      </c>
      <c r="D752" t="s">
        <v>52</v>
      </c>
      <c r="E752" s="3" t="s">
        <v>28</v>
      </c>
      <c r="F752" t="str">
        <f t="shared" si="99"/>
        <v>Alphabet</v>
      </c>
      <c r="G752" t="str">
        <f t="shared" si="100"/>
        <v>L</v>
      </c>
      <c r="H752" t="str">
        <f t="shared" si="101"/>
        <v>Yes</v>
      </c>
      <c r="J752" t="str">
        <f>_xlfn.IFS(Units_Sold&lt;0,"Check Return/Refund",Units_Sold=" ",Invalid,Units_Sold=0,"Available",Units_Sold&gt;0,"Sold")</f>
        <v>Available</v>
      </c>
      <c r="M752" t="str">
        <f t="shared" si="102"/>
        <v>Invalid</v>
      </c>
      <c r="N752" t="str">
        <f>IF(PC_NikeSales[[#This Row],[Discount_Verification]]="Valid","Include","Exclude")</f>
        <v>Exclude</v>
      </c>
      <c r="O752">
        <v>0</v>
      </c>
      <c r="P752" t="str">
        <f t="shared" si="103"/>
        <v>Insufficient Data</v>
      </c>
      <c r="Q752" t="str">
        <f t="shared" si="104"/>
        <v>Missing Information</v>
      </c>
      <c r="R752" t="str">
        <f>IF(PC_NikeSales[[#This Row],[Rev_Verify]]="Valid Revenue","Include","Exclude")</f>
        <v>Exclude</v>
      </c>
      <c r="S752" s="1"/>
      <c r="T752" s="5" t="str">
        <f t="shared" si="105"/>
        <v>Missing Date</v>
      </c>
      <c r="U752" s="1" t="str">
        <f t="shared" si="106"/>
        <v>No</v>
      </c>
      <c r="V752" t="s">
        <v>17</v>
      </c>
      <c r="W752" t="s">
        <v>37</v>
      </c>
      <c r="X752" t="str">
        <f t="shared" si="107"/>
        <v>Hyderabad</v>
      </c>
      <c r="Y752">
        <v>2924.09</v>
      </c>
      <c r="Z752" t="str">
        <f>IF(PC_NikeSales[[#This Row],[Profit]]&lt;0,"Loss Making Sales",IF(PC_NikeSales[[#This Row],[Profit]]=0,"No Recorded Profit",IF($Y750&gt;$P750,"Invalid Profit", "Valid Profit")))</f>
        <v>Valid Profit</v>
      </c>
      <c r="AA752" t="str">
        <f>IF(PC_NikeSales[[#This Row],[Profit_Status]]="Valid Profit","Include","Exclude")</f>
        <v>Include</v>
      </c>
    </row>
    <row r="753" spans="1:27">
      <c r="A753">
        <v>2751</v>
      </c>
      <c r="B753" t="s">
        <v>35</v>
      </c>
      <c r="C753" t="s">
        <v>41</v>
      </c>
      <c r="D753" t="s">
        <v>42</v>
      </c>
      <c r="E753" s="3" t="s">
        <v>32</v>
      </c>
      <c r="F753" t="str">
        <f t="shared" si="99"/>
        <v>Alphabet</v>
      </c>
      <c r="G753" t="str">
        <f t="shared" si="100"/>
        <v>XL</v>
      </c>
      <c r="H753" t="str">
        <f t="shared" si="101"/>
        <v>Yes</v>
      </c>
      <c r="J753" t="str">
        <f>_xlfn.IFS(Units_Sold&lt;0,"Check Return/Refund",Units_Sold=" ",Invalid,Units_Sold=0,"Available",Units_Sold&gt;0,"Sold")</f>
        <v>Available</v>
      </c>
      <c r="K753">
        <v>4776.83</v>
      </c>
      <c r="M753" t="str">
        <f t="shared" si="102"/>
        <v>Invalid</v>
      </c>
      <c r="N753" t="str">
        <f>IF(PC_NikeSales[[#This Row],[Discount_Verification]]="Valid","Include","Exclude")</f>
        <v>Exclude</v>
      </c>
      <c r="O753">
        <v>0</v>
      </c>
      <c r="P753" t="str">
        <f t="shared" si="103"/>
        <v>Insufficient Data</v>
      </c>
      <c r="Q753" t="str">
        <f t="shared" si="104"/>
        <v>Missing Information</v>
      </c>
      <c r="R753" t="str">
        <f>IF(PC_NikeSales[[#This Row],[Rev_Verify]]="Valid Revenue","Include","Exclude")</f>
        <v>Exclude</v>
      </c>
      <c r="S753" s="1">
        <v>45725</v>
      </c>
      <c r="T753" s="5">
        <f t="shared" si="105"/>
        <v>45725</v>
      </c>
      <c r="U753" s="1" t="str">
        <f t="shared" si="106"/>
        <v>Yes</v>
      </c>
      <c r="V753" t="s">
        <v>22</v>
      </c>
      <c r="W753" t="s">
        <v>33</v>
      </c>
      <c r="X753" t="str">
        <f t="shared" si="107"/>
        <v>Delhi</v>
      </c>
      <c r="Y753">
        <v>2857.99</v>
      </c>
      <c r="Z753" t="str">
        <f>IF(PC_NikeSales[[#This Row],[Profit]]&lt;0,"Loss Making Sales",IF(PC_NikeSales[[#This Row],[Profit]]=0,"No Recorded Profit",IF($Y751&gt;$P751,"Invalid Profit", "Valid Profit")))</f>
        <v>Valid Profit</v>
      </c>
      <c r="AA753" t="str">
        <f>IF(PC_NikeSales[[#This Row],[Profit_Status]]="Valid Profit","Include","Exclude")</f>
        <v>Include</v>
      </c>
    </row>
    <row r="754" spans="1:27">
      <c r="A754">
        <v>2752</v>
      </c>
      <c r="B754" t="s">
        <v>13</v>
      </c>
      <c r="C754" t="s">
        <v>26</v>
      </c>
      <c r="D754" t="s">
        <v>39</v>
      </c>
      <c r="F754" t="str">
        <f t="shared" si="99"/>
        <v>Missing</v>
      </c>
      <c r="G754" t="str">
        <f t="shared" si="100"/>
        <v>Unknown</v>
      </c>
      <c r="H754" t="str">
        <f t="shared" si="101"/>
        <v>No</v>
      </c>
      <c r="I754">
        <v>0</v>
      </c>
      <c r="J754" t="str">
        <f>_xlfn.IFS(Units_Sold&lt;0,"Check Return/Refund",Units_Sold=" ",Invalid,Units_Sold=0,"Available",Units_Sold&gt;0,"Sold")</f>
        <v>Available</v>
      </c>
      <c r="M754" t="str">
        <f t="shared" si="102"/>
        <v>Invalid</v>
      </c>
      <c r="N754" t="str">
        <f>IF(PC_NikeSales[[#This Row],[Discount_Verification]]="Valid","Include","Exclude")</f>
        <v>Exclude</v>
      </c>
      <c r="O754">
        <v>0</v>
      </c>
      <c r="P754" t="str">
        <f t="shared" si="103"/>
        <v>Insufficient Data</v>
      </c>
      <c r="Q754" t="str">
        <f t="shared" si="104"/>
        <v>Missing Information</v>
      </c>
      <c r="R754" t="str">
        <f>IF(PC_NikeSales[[#This Row],[Rev_Verify]]="Valid Revenue","Include","Exclude")</f>
        <v>Exclude</v>
      </c>
      <c r="S754" s="1">
        <v>45711</v>
      </c>
      <c r="T754" s="5">
        <f t="shared" si="105"/>
        <v>45711</v>
      </c>
      <c r="U754" s="1" t="str">
        <f t="shared" si="106"/>
        <v>Yes</v>
      </c>
      <c r="V754" t="s">
        <v>22</v>
      </c>
      <c r="W754" t="s">
        <v>29</v>
      </c>
      <c r="X754" t="str">
        <f t="shared" si="107"/>
        <v>Pune</v>
      </c>
      <c r="Y754">
        <v>341.26</v>
      </c>
      <c r="Z754" t="str">
        <f>IF(PC_NikeSales[[#This Row],[Profit]]&lt;0,"Loss Making Sales",IF(PC_NikeSales[[#This Row],[Profit]]=0,"No Recorded Profit",IF($Y752&gt;$P752,"Invalid Profit", "Valid Profit")))</f>
        <v>Valid Profit</v>
      </c>
      <c r="AA754" t="str">
        <f>IF(PC_NikeSales[[#This Row],[Profit_Status]]="Valid Profit","Include","Exclude")</f>
        <v>Include</v>
      </c>
    </row>
    <row r="755" spans="1:27">
      <c r="A755">
        <v>2753</v>
      </c>
      <c r="B755" t="s">
        <v>35</v>
      </c>
      <c r="C755" t="s">
        <v>30</v>
      </c>
      <c r="D755" t="s">
        <v>51</v>
      </c>
      <c r="E755" s="3" t="s">
        <v>28</v>
      </c>
      <c r="F755" t="str">
        <f t="shared" si="99"/>
        <v>Alphabet</v>
      </c>
      <c r="G755" t="str">
        <f t="shared" si="100"/>
        <v>L</v>
      </c>
      <c r="H755" t="str">
        <f t="shared" si="101"/>
        <v>Yes</v>
      </c>
      <c r="J755" t="str">
        <f>_xlfn.IFS(Units_Sold&lt;0,"Check Return/Refund",Units_Sold=" ",Invalid,Units_Sold=0,"Available",Units_Sold&gt;0,"Sold")</f>
        <v>Available</v>
      </c>
      <c r="M755" t="str">
        <f t="shared" si="102"/>
        <v>Invalid</v>
      </c>
      <c r="N755" t="str">
        <f>IF(PC_NikeSales[[#This Row],[Discount_Verification]]="Valid","Include","Exclude")</f>
        <v>Exclude</v>
      </c>
      <c r="O755">
        <v>0</v>
      </c>
      <c r="P755" t="str">
        <f t="shared" si="103"/>
        <v>Insufficient Data</v>
      </c>
      <c r="Q755" t="str">
        <f t="shared" si="104"/>
        <v>Missing Information</v>
      </c>
      <c r="R755" t="str">
        <f>IF(PC_NikeSales[[#This Row],[Rev_Verify]]="Valid Revenue","Include","Exclude")</f>
        <v>Exclude</v>
      </c>
      <c r="S755" s="1">
        <v>45628</v>
      </c>
      <c r="T755" s="5">
        <f t="shared" si="105"/>
        <v>45628</v>
      </c>
      <c r="U755" s="1" t="str">
        <f t="shared" si="106"/>
        <v>Yes</v>
      </c>
      <c r="V755" t="s">
        <v>22</v>
      </c>
      <c r="W755" t="s">
        <v>43</v>
      </c>
      <c r="X755" t="str">
        <f t="shared" si="107"/>
        <v>Kolkata</v>
      </c>
      <c r="Y755">
        <v>-364.23</v>
      </c>
      <c r="Z755" t="str">
        <f>IF(PC_NikeSales[[#This Row],[Profit]]&lt;0,"Loss Making Sales",IF(PC_NikeSales[[#This Row],[Profit]]=0,"No Recorded Profit",IF(PC_NikeSales[[#This Row],[Profit]]&gt;PC_NikeSales[Rev_Recalc],"Invalid Profit", "Valid Profit")))</f>
        <v>Loss Making Sales</v>
      </c>
      <c r="AA755" t="str">
        <f>IF(PC_NikeSales[[#This Row],[Profit_Status]]="Valid Profit","Include","Exclude")</f>
        <v>Exclude</v>
      </c>
    </row>
    <row r="756" spans="1:27">
      <c r="A756">
        <v>2754</v>
      </c>
      <c r="B756" t="s">
        <v>13</v>
      </c>
      <c r="C756" t="s">
        <v>14</v>
      </c>
      <c r="D756" t="s">
        <v>49</v>
      </c>
      <c r="E756" s="3" t="s">
        <v>32</v>
      </c>
      <c r="F756" t="str">
        <f t="shared" si="99"/>
        <v>Alphabet</v>
      </c>
      <c r="G756" t="str">
        <f t="shared" si="100"/>
        <v>XL</v>
      </c>
      <c r="H756" t="str">
        <f t="shared" si="101"/>
        <v>Yes</v>
      </c>
      <c r="I756">
        <v>1</v>
      </c>
      <c r="J756" t="str">
        <f>_xlfn.IFS(Units_Sold&lt;0,"Check Return/Refund",Units_Sold=" ",Invalid,Units_Sold=0,"Available",Units_Sold&gt;0,"Sold")</f>
        <v>Sold</v>
      </c>
      <c r="M756" t="str">
        <f t="shared" si="102"/>
        <v>Invalid</v>
      </c>
      <c r="N756" t="str">
        <f>IF(PC_NikeSales[[#This Row],[Discount_Verification]]="Valid","Include","Exclude")</f>
        <v>Exclude</v>
      </c>
      <c r="O756">
        <v>0</v>
      </c>
      <c r="P756" t="str">
        <f t="shared" si="103"/>
        <v>Insufficient Data</v>
      </c>
      <c r="Q756" t="str">
        <f t="shared" si="104"/>
        <v>Missing Information</v>
      </c>
      <c r="R756" t="str">
        <f>IF(PC_NikeSales[[#This Row],[Rev_Verify]]="Valid Revenue","Include","Exclude")</f>
        <v>Exclude</v>
      </c>
      <c r="S756" s="1">
        <v>45660</v>
      </c>
      <c r="T756" s="5">
        <f t="shared" si="105"/>
        <v>45660</v>
      </c>
      <c r="U756" s="1" t="str">
        <f t="shared" si="106"/>
        <v>Yes</v>
      </c>
      <c r="V756" t="s">
        <v>17</v>
      </c>
      <c r="W756" t="s">
        <v>43</v>
      </c>
      <c r="X756" t="str">
        <f t="shared" si="107"/>
        <v>Kolkata</v>
      </c>
      <c r="Y756">
        <v>3565.12</v>
      </c>
      <c r="Z756" t="str">
        <f>IF(PC_NikeSales[[#This Row],[Profit]]&lt;0,"Loss Making Sales",IF(PC_NikeSales[[#This Row],[Profit]]=0,"No Recorded Profit",IF($Y754&gt;$P754,"Invalid Profit", "Valid Profit")))</f>
        <v>Valid Profit</v>
      </c>
      <c r="AA756" t="str">
        <f>IF(PC_NikeSales[[#This Row],[Profit_Status]]="Valid Profit","Include","Exclude")</f>
        <v>Include</v>
      </c>
    </row>
    <row r="757" spans="1:27">
      <c r="A757">
        <v>2755</v>
      </c>
      <c r="B757" t="s">
        <v>35</v>
      </c>
      <c r="C757" t="s">
        <v>30</v>
      </c>
      <c r="D757" t="s">
        <v>31</v>
      </c>
      <c r="E757" s="3" t="s">
        <v>16</v>
      </c>
      <c r="F757" t="str">
        <f t="shared" si="99"/>
        <v>Alphabet</v>
      </c>
      <c r="G757" t="str">
        <f t="shared" si="100"/>
        <v>M</v>
      </c>
      <c r="H757" t="str">
        <f t="shared" si="101"/>
        <v>Yes</v>
      </c>
      <c r="I757">
        <v>3</v>
      </c>
      <c r="J757" t="str">
        <f>_xlfn.IFS(Units_Sold&lt;0,"Check Return/Refund",Units_Sold=" ",Invalid,Units_Sold=0,"Available",Units_Sold&gt;0,"Sold")</f>
        <v>Sold</v>
      </c>
      <c r="K757">
        <v>8574</v>
      </c>
      <c r="M757" t="str">
        <f t="shared" si="102"/>
        <v>Invalid</v>
      </c>
      <c r="N757" t="str">
        <f>IF(PC_NikeSales[[#This Row],[Discount_Verification]]="Valid","Include","Exclude")</f>
        <v>Exclude</v>
      </c>
      <c r="O757">
        <v>0</v>
      </c>
      <c r="P757">
        <f t="shared" si="103"/>
        <v>25722</v>
      </c>
      <c r="Q757" t="str">
        <f t="shared" si="104"/>
        <v>Valid Revenue</v>
      </c>
      <c r="R757" t="str">
        <f>IF(PC_NikeSales[[#This Row],[Rev_Verify]]="Valid Revenue","Include","Exclude")</f>
        <v>Include</v>
      </c>
      <c r="S757" s="1">
        <v>45650</v>
      </c>
      <c r="T757" s="5">
        <f t="shared" si="105"/>
        <v>45650</v>
      </c>
      <c r="U757" s="1" t="str">
        <f t="shared" si="106"/>
        <v>Yes</v>
      </c>
      <c r="V757" t="s">
        <v>17</v>
      </c>
      <c r="W757" t="s">
        <v>18</v>
      </c>
      <c r="X757" t="str">
        <f t="shared" si="107"/>
        <v>Bengaluru</v>
      </c>
      <c r="Y757">
        <v>161.94999999999999</v>
      </c>
      <c r="Z757" t="str">
        <f>IF(PC_NikeSales[[#This Row],[Profit]]&lt;0,"Loss Making Sales",IF(PC_NikeSales[[#This Row],[Profit]]=0,"No Recorded Profit",IF($Y755&gt;$P755,"Invalid Profit", "Valid Profit")))</f>
        <v>Valid Profit</v>
      </c>
      <c r="AA757" t="str">
        <f>IF(PC_NikeSales[[#This Row],[Profit_Status]]="Valid Profit","Include","Exclude")</f>
        <v>Include</v>
      </c>
    </row>
    <row r="758" spans="1:27">
      <c r="A758">
        <v>2756</v>
      </c>
      <c r="B758" t="s">
        <v>19</v>
      </c>
      <c r="C758" t="s">
        <v>26</v>
      </c>
      <c r="D758" t="s">
        <v>39</v>
      </c>
      <c r="F758" t="str">
        <f t="shared" si="99"/>
        <v>Missing</v>
      </c>
      <c r="G758" t="str">
        <f t="shared" si="100"/>
        <v>Unknown</v>
      </c>
      <c r="H758" t="str">
        <f t="shared" si="101"/>
        <v>No</v>
      </c>
      <c r="J758" t="str">
        <f>_xlfn.IFS(Units_Sold&lt;0,"Check Return/Refund",Units_Sold=" ",Invalid,Units_Sold=0,"Available",Units_Sold&gt;0,"Sold")</f>
        <v>Available</v>
      </c>
      <c r="K758">
        <v>8510.85</v>
      </c>
      <c r="L758">
        <v>1.1100000000000001</v>
      </c>
      <c r="M758" t="str">
        <f t="shared" si="102"/>
        <v>Invalid</v>
      </c>
      <c r="N758" t="str">
        <f>IF(PC_NikeSales[[#This Row],[Discount_Verification]]="Valid","Include","Exclude")</f>
        <v>Exclude</v>
      </c>
      <c r="O758">
        <v>0</v>
      </c>
      <c r="P758" t="str">
        <f t="shared" si="103"/>
        <v>Insufficient Data</v>
      </c>
      <c r="Q758" t="str">
        <f t="shared" si="104"/>
        <v>Missing Information</v>
      </c>
      <c r="R758" t="str">
        <f>IF(PC_NikeSales[[#This Row],[Rev_Verify]]="Valid Revenue","Include","Exclude")</f>
        <v>Exclude</v>
      </c>
      <c r="S758" s="1">
        <v>45190</v>
      </c>
      <c r="T758" s="5">
        <f t="shared" si="105"/>
        <v>45190</v>
      </c>
      <c r="U758" s="1" t="str">
        <f t="shared" si="106"/>
        <v>Yes</v>
      </c>
      <c r="V758" t="s">
        <v>22</v>
      </c>
      <c r="W758" t="s">
        <v>18</v>
      </c>
      <c r="X758" t="str">
        <f t="shared" si="107"/>
        <v>Bengaluru</v>
      </c>
      <c r="Y758">
        <v>1491.91</v>
      </c>
      <c r="Z758" t="str">
        <f>IF(PC_NikeSales[[#This Row],[Profit]]&lt;0,"Loss Making Sales",IF(PC_NikeSales[[#This Row],[Profit]]=0,"No Recorded Profit",IF($Y756&gt;$P756,"Invalid Profit", "Valid Profit")))</f>
        <v>Valid Profit</v>
      </c>
      <c r="AA758" t="str">
        <f>IF(PC_NikeSales[[#This Row],[Profit_Status]]="Valid Profit","Include","Exclude")</f>
        <v>Include</v>
      </c>
    </row>
    <row r="759" spans="1:27">
      <c r="A759">
        <v>2757</v>
      </c>
      <c r="B759" t="s">
        <v>35</v>
      </c>
      <c r="C759" t="s">
        <v>20</v>
      </c>
      <c r="D759" t="s">
        <v>50</v>
      </c>
      <c r="F759" t="str">
        <f t="shared" si="99"/>
        <v>Missing</v>
      </c>
      <c r="G759" t="str">
        <f t="shared" si="100"/>
        <v>Unknown</v>
      </c>
      <c r="H759" t="str">
        <f t="shared" si="101"/>
        <v>No</v>
      </c>
      <c r="I759">
        <v>0</v>
      </c>
      <c r="J759" t="str">
        <f>_xlfn.IFS(Units_Sold&lt;0,"Check Return/Refund",Units_Sold=" ",Invalid,Units_Sold=0,"Available",Units_Sold&gt;0,"Sold")</f>
        <v>Available</v>
      </c>
      <c r="K759">
        <v>3101.14</v>
      </c>
      <c r="M759" t="str">
        <f t="shared" si="102"/>
        <v>Invalid</v>
      </c>
      <c r="N759" t="str">
        <f>IF(PC_NikeSales[[#This Row],[Discount_Verification]]="Valid","Include","Exclude")</f>
        <v>Exclude</v>
      </c>
      <c r="O759">
        <v>0</v>
      </c>
      <c r="P759">
        <f t="shared" si="103"/>
        <v>0</v>
      </c>
      <c r="Q759" t="str">
        <f t="shared" si="104"/>
        <v>No Recorded Revenue</v>
      </c>
      <c r="R759" t="str">
        <f>IF(PC_NikeSales[[#This Row],[Rev_Verify]]="Valid Revenue","Include","Exclude")</f>
        <v>Exclude</v>
      </c>
      <c r="S759" s="1">
        <v>45798</v>
      </c>
      <c r="T759" s="5">
        <f t="shared" si="105"/>
        <v>45798</v>
      </c>
      <c r="U759" s="1" t="str">
        <f t="shared" si="106"/>
        <v>Yes</v>
      </c>
      <c r="V759" t="s">
        <v>17</v>
      </c>
      <c r="W759" t="s">
        <v>37</v>
      </c>
      <c r="X759" t="str">
        <f t="shared" si="107"/>
        <v>Hyderabad</v>
      </c>
      <c r="Y759">
        <v>-271.85000000000002</v>
      </c>
      <c r="Z759" t="str">
        <f>IF(PC_NikeSales[[#This Row],[Profit]]&lt;0,"Loss Making Sales",IF(PC_NikeSales[[#This Row],[Profit]]=0,"No Recorded Profit",IF(PC_NikeSales[[#This Row],[Profit]]&gt;PC_NikeSales[Rev_Recalc],"Invalid Profit", "Valid Profit")))</f>
        <v>Loss Making Sales</v>
      </c>
      <c r="AA759" t="str">
        <f>IF(PC_NikeSales[[#This Row],[Profit_Status]]="Valid Profit","Include","Exclude")</f>
        <v>Exclude</v>
      </c>
    </row>
    <row r="760" spans="1:27">
      <c r="A760">
        <v>2758</v>
      </c>
      <c r="B760" t="s">
        <v>19</v>
      </c>
      <c r="C760" t="s">
        <v>26</v>
      </c>
      <c r="D760" t="s">
        <v>39</v>
      </c>
      <c r="E760" s="3" t="s">
        <v>16</v>
      </c>
      <c r="F760" t="str">
        <f t="shared" si="99"/>
        <v>Alphabet</v>
      </c>
      <c r="G760" t="str">
        <f t="shared" si="100"/>
        <v>M</v>
      </c>
      <c r="H760" t="str">
        <f t="shared" si="101"/>
        <v>Yes</v>
      </c>
      <c r="J760" t="str">
        <f>_xlfn.IFS(Units_Sold&lt;0,"Check Return/Refund",Units_Sold=" ",Invalid,Units_Sold=0,"Available",Units_Sold&gt;0,"Sold")</f>
        <v>Available</v>
      </c>
      <c r="M760" t="str">
        <f t="shared" si="102"/>
        <v>Invalid</v>
      </c>
      <c r="N760" t="str">
        <f>IF(PC_NikeSales[[#This Row],[Discount_Verification]]="Valid","Include","Exclude")</f>
        <v>Exclude</v>
      </c>
      <c r="O760">
        <v>0</v>
      </c>
      <c r="P760" t="str">
        <f t="shared" si="103"/>
        <v>Insufficient Data</v>
      </c>
      <c r="Q760" t="str">
        <f t="shared" si="104"/>
        <v>Missing Information</v>
      </c>
      <c r="R760" t="str">
        <f>IF(PC_NikeSales[[#This Row],[Rev_Verify]]="Valid Revenue","Include","Exclude")</f>
        <v>Exclude</v>
      </c>
      <c r="S760" s="1"/>
      <c r="T760" s="5" t="str">
        <f t="shared" si="105"/>
        <v>Missing Date</v>
      </c>
      <c r="U760" s="1" t="str">
        <f t="shared" si="106"/>
        <v>No</v>
      </c>
      <c r="V760" t="s">
        <v>17</v>
      </c>
      <c r="W760" t="s">
        <v>29</v>
      </c>
      <c r="X760" t="str">
        <f t="shared" si="107"/>
        <v>Pune</v>
      </c>
      <c r="Y760">
        <v>3986.03</v>
      </c>
      <c r="Z760" t="str">
        <f>IF(PC_NikeSales[[#This Row],[Profit]]&lt;0,"Loss Making Sales",IF(PC_NikeSales[[#This Row],[Profit]]=0,"No Recorded Profit",IF($Y758&gt;$P758,"Invalid Profit", "Valid Profit")))</f>
        <v>Valid Profit</v>
      </c>
      <c r="AA760" t="str">
        <f>IF(PC_NikeSales[[#This Row],[Profit_Status]]="Valid Profit","Include","Exclude")</f>
        <v>Include</v>
      </c>
    </row>
    <row r="761" spans="1:27">
      <c r="A761">
        <v>2759</v>
      </c>
      <c r="B761" t="s">
        <v>13</v>
      </c>
      <c r="C761" t="s">
        <v>20</v>
      </c>
      <c r="D761" t="s">
        <v>24</v>
      </c>
      <c r="F761" t="str">
        <f t="shared" si="99"/>
        <v>Missing</v>
      </c>
      <c r="G761" t="str">
        <f t="shared" si="100"/>
        <v>Unknown</v>
      </c>
      <c r="H761" t="str">
        <f t="shared" si="101"/>
        <v>No</v>
      </c>
      <c r="J761" t="str">
        <f>_xlfn.IFS(Units_Sold&lt;0,"Check Return/Refund",Units_Sold=" ",Invalid,Units_Sold=0,"Available",Units_Sold&gt;0,"Sold")</f>
        <v>Available</v>
      </c>
      <c r="M761" t="str">
        <f t="shared" si="102"/>
        <v>Invalid</v>
      </c>
      <c r="N761" t="str">
        <f>IF(PC_NikeSales[[#This Row],[Discount_Verification]]="Valid","Include","Exclude")</f>
        <v>Exclude</v>
      </c>
      <c r="O761">
        <v>0</v>
      </c>
      <c r="P761" t="str">
        <f t="shared" si="103"/>
        <v>Insufficient Data</v>
      </c>
      <c r="Q761" t="str">
        <f t="shared" si="104"/>
        <v>Missing Information</v>
      </c>
      <c r="R761" t="str">
        <f>IF(PC_NikeSales[[#This Row],[Rev_Verify]]="Valid Revenue","Include","Exclude")</f>
        <v>Exclude</v>
      </c>
      <c r="S761" s="1">
        <v>45317</v>
      </c>
      <c r="T761" s="5">
        <f t="shared" si="105"/>
        <v>45317</v>
      </c>
      <c r="U761" s="1" t="str">
        <f t="shared" si="106"/>
        <v>Yes</v>
      </c>
      <c r="V761" t="s">
        <v>22</v>
      </c>
      <c r="W761" t="s">
        <v>33</v>
      </c>
      <c r="X761" t="str">
        <f t="shared" si="107"/>
        <v>Delhi</v>
      </c>
      <c r="Y761">
        <v>1822.72</v>
      </c>
      <c r="Z761" t="str">
        <f>IF(PC_NikeSales[[#This Row],[Profit]]&lt;0,"Loss Making Sales",IF(PC_NikeSales[[#This Row],[Profit]]=0,"No Recorded Profit",IF($Y759&gt;$P759,"Invalid Profit", "Valid Profit")))</f>
        <v>Valid Profit</v>
      </c>
      <c r="AA761" t="str">
        <f>IF(PC_NikeSales[[#This Row],[Profit_Status]]="Valid Profit","Include","Exclude")</f>
        <v>Include</v>
      </c>
    </row>
    <row r="762" spans="1:27">
      <c r="A762">
        <v>2760</v>
      </c>
      <c r="B762" t="s">
        <v>35</v>
      </c>
      <c r="C762" t="s">
        <v>14</v>
      </c>
      <c r="D762" t="s">
        <v>15</v>
      </c>
      <c r="E762" s="3">
        <v>7</v>
      </c>
      <c r="F762" t="str">
        <f t="shared" si="99"/>
        <v>Number</v>
      </c>
      <c r="G762" t="str">
        <f t="shared" si="100"/>
        <v>7</v>
      </c>
      <c r="H762" t="str">
        <f t="shared" si="101"/>
        <v>Yes</v>
      </c>
      <c r="J762" t="str">
        <f>_xlfn.IFS(Units_Sold&lt;0,"Check Return/Refund",Units_Sold=" ",Invalid,Units_Sold=0,"Available",Units_Sold&gt;0,"Sold")</f>
        <v>Available</v>
      </c>
      <c r="M762" t="str">
        <f t="shared" si="102"/>
        <v>Invalid</v>
      </c>
      <c r="N762" t="str">
        <f>IF(PC_NikeSales[[#This Row],[Discount_Verification]]="Valid","Include","Exclude")</f>
        <v>Exclude</v>
      </c>
      <c r="O762">
        <v>0</v>
      </c>
      <c r="P762" t="str">
        <f t="shared" si="103"/>
        <v>Insufficient Data</v>
      </c>
      <c r="Q762" t="str">
        <f t="shared" si="104"/>
        <v>Missing Information</v>
      </c>
      <c r="R762" t="str">
        <f>IF(PC_NikeSales[[#This Row],[Rev_Verify]]="Valid Revenue","Include","Exclude")</f>
        <v>Exclude</v>
      </c>
      <c r="S762" s="1">
        <v>45805</v>
      </c>
      <c r="T762" s="5">
        <f t="shared" si="105"/>
        <v>45805</v>
      </c>
      <c r="U762" s="1" t="str">
        <f t="shared" si="106"/>
        <v>Yes</v>
      </c>
      <c r="V762" t="s">
        <v>17</v>
      </c>
      <c r="W762" t="s">
        <v>25</v>
      </c>
      <c r="X762" t="str">
        <f t="shared" si="107"/>
        <v>Mumbai</v>
      </c>
      <c r="Y762">
        <v>1496.19</v>
      </c>
      <c r="Z762" t="str">
        <f>IF(PC_NikeSales[[#This Row],[Profit]]&lt;0,"Loss Making Sales",IF(PC_NikeSales[[#This Row],[Profit]]=0,"No Recorded Profit",IF($Y760&gt;$P760,"Invalid Profit", "Valid Profit")))</f>
        <v>Valid Profit</v>
      </c>
      <c r="AA762" t="str">
        <f>IF(PC_NikeSales[[#This Row],[Profit_Status]]="Valid Profit","Include","Exclude")</f>
        <v>Include</v>
      </c>
    </row>
    <row r="763" spans="1:27">
      <c r="A763">
        <v>2761</v>
      </c>
      <c r="B763" t="s">
        <v>13</v>
      </c>
      <c r="C763" t="s">
        <v>20</v>
      </c>
      <c r="D763" t="s">
        <v>24</v>
      </c>
      <c r="E763" s="3" t="s">
        <v>16</v>
      </c>
      <c r="F763" t="str">
        <f t="shared" si="99"/>
        <v>Alphabet</v>
      </c>
      <c r="G763" t="str">
        <f t="shared" si="100"/>
        <v>M</v>
      </c>
      <c r="H763" t="str">
        <f t="shared" si="101"/>
        <v>Yes</v>
      </c>
      <c r="I763">
        <v>4</v>
      </c>
      <c r="J763" t="str">
        <f>_xlfn.IFS(Units_Sold&lt;0,"Check Return/Refund",Units_Sold=" ",Invalid,Units_Sold=0,"Available",Units_Sold&gt;0,"Sold")</f>
        <v>Sold</v>
      </c>
      <c r="M763" t="str">
        <f t="shared" si="102"/>
        <v>Invalid</v>
      </c>
      <c r="N763" t="str">
        <f>IF(PC_NikeSales[[#This Row],[Discount_Verification]]="Valid","Include","Exclude")</f>
        <v>Exclude</v>
      </c>
      <c r="O763">
        <v>0</v>
      </c>
      <c r="P763" t="str">
        <f t="shared" si="103"/>
        <v>Insufficient Data</v>
      </c>
      <c r="Q763" t="str">
        <f t="shared" si="104"/>
        <v>Missing Information</v>
      </c>
      <c r="R763" t="str">
        <f>IF(PC_NikeSales[[#This Row],[Rev_Verify]]="Valid Revenue","Include","Exclude")</f>
        <v>Exclude</v>
      </c>
      <c r="S763" s="1"/>
      <c r="T763" s="5" t="str">
        <f t="shared" si="105"/>
        <v>Missing Date</v>
      </c>
      <c r="U763" s="1" t="str">
        <f t="shared" si="106"/>
        <v>No</v>
      </c>
      <c r="V763" t="s">
        <v>22</v>
      </c>
      <c r="W763" t="s">
        <v>33</v>
      </c>
      <c r="X763" t="str">
        <f t="shared" si="107"/>
        <v>Delhi</v>
      </c>
      <c r="Y763">
        <v>2588.0300000000002</v>
      </c>
      <c r="Z763" t="str">
        <f>IF(PC_NikeSales[[#This Row],[Profit]]&lt;0,"Loss Making Sales",IF(PC_NikeSales[[#This Row],[Profit]]=0,"No Recorded Profit",IF($Y761&gt;$P761,"Invalid Profit", "Valid Profit")))</f>
        <v>Valid Profit</v>
      </c>
      <c r="AA763" t="str">
        <f>IF(PC_NikeSales[[#This Row],[Profit_Status]]="Valid Profit","Include","Exclude")</f>
        <v>Include</v>
      </c>
    </row>
    <row r="764" spans="1:27">
      <c r="A764">
        <v>2762</v>
      </c>
      <c r="B764" t="s">
        <v>19</v>
      </c>
      <c r="C764" t="s">
        <v>30</v>
      </c>
      <c r="D764" t="s">
        <v>51</v>
      </c>
      <c r="E764" s="3" t="s">
        <v>28</v>
      </c>
      <c r="F764" t="str">
        <f t="shared" si="99"/>
        <v>Alphabet</v>
      </c>
      <c r="G764" t="str">
        <f t="shared" si="100"/>
        <v>L</v>
      </c>
      <c r="H764" t="str">
        <f t="shared" si="101"/>
        <v>Yes</v>
      </c>
      <c r="I764">
        <v>2</v>
      </c>
      <c r="J764" t="str">
        <f>_xlfn.IFS(Units_Sold&lt;0,"Check Return/Refund",Units_Sold=" ",Invalid,Units_Sold=0,"Available",Units_Sold&gt;0,"Sold")</f>
        <v>Sold</v>
      </c>
      <c r="M764" t="str">
        <f t="shared" si="102"/>
        <v>Invalid</v>
      </c>
      <c r="N764" t="str">
        <f>IF(PC_NikeSales[[#This Row],[Discount_Verification]]="Valid","Include","Exclude")</f>
        <v>Exclude</v>
      </c>
      <c r="O764">
        <v>0</v>
      </c>
      <c r="P764" t="str">
        <f t="shared" si="103"/>
        <v>Insufficient Data</v>
      </c>
      <c r="Q764" t="str">
        <f t="shared" si="104"/>
        <v>Missing Information</v>
      </c>
      <c r="R764" t="str">
        <f>IF(PC_NikeSales[[#This Row],[Rev_Verify]]="Valid Revenue","Include","Exclude")</f>
        <v>Exclude</v>
      </c>
      <c r="S764" s="1"/>
      <c r="T764" s="5" t="str">
        <f t="shared" si="105"/>
        <v>Missing Date</v>
      </c>
      <c r="U764" s="1" t="str">
        <f t="shared" si="106"/>
        <v>No</v>
      </c>
      <c r="V764" t="s">
        <v>22</v>
      </c>
      <c r="W764" t="s">
        <v>25</v>
      </c>
      <c r="X764" t="str">
        <f t="shared" si="107"/>
        <v>Mumbai</v>
      </c>
      <c r="Y764">
        <v>-355.55</v>
      </c>
      <c r="Z764" t="str">
        <f>IF(PC_NikeSales[[#This Row],[Profit]]&lt;0,"Loss Making Sales",IF(PC_NikeSales[[#This Row],[Profit]]=0,"No Recorded Profit",IF(PC_NikeSales[[#This Row],[Profit]]&gt;PC_NikeSales[Rev_Recalc],"Invalid Profit", "Valid Profit")))</f>
        <v>Loss Making Sales</v>
      </c>
      <c r="AA764" t="str">
        <f>IF(PC_NikeSales[[#This Row],[Profit_Status]]="Valid Profit","Include","Exclude")</f>
        <v>Exclude</v>
      </c>
    </row>
    <row r="765" spans="1:27">
      <c r="A765">
        <v>2763</v>
      </c>
      <c r="B765" t="s">
        <v>19</v>
      </c>
      <c r="C765" t="s">
        <v>20</v>
      </c>
      <c r="D765" t="s">
        <v>50</v>
      </c>
      <c r="E765" s="3">
        <v>10</v>
      </c>
      <c r="F765" t="str">
        <f t="shared" si="99"/>
        <v>Number</v>
      </c>
      <c r="G765" t="str">
        <f t="shared" si="100"/>
        <v>10</v>
      </c>
      <c r="H765" t="str">
        <f t="shared" si="101"/>
        <v>Yes</v>
      </c>
      <c r="I765">
        <v>4</v>
      </c>
      <c r="J765" t="str">
        <f>_xlfn.IFS(Units_Sold&lt;0,"Check Return/Refund",Units_Sold=" ",Invalid,Units_Sold=0,"Available",Units_Sold&gt;0,"Sold")</f>
        <v>Sold</v>
      </c>
      <c r="K765">
        <v>3328.58</v>
      </c>
      <c r="M765" t="str">
        <f t="shared" si="102"/>
        <v>Invalid</v>
      </c>
      <c r="N765" t="str">
        <f>IF(PC_NikeSales[[#This Row],[Discount_Verification]]="Valid","Include","Exclude")</f>
        <v>Exclude</v>
      </c>
      <c r="O765">
        <v>0</v>
      </c>
      <c r="P765">
        <f t="shared" si="103"/>
        <v>13314.32</v>
      </c>
      <c r="Q765" t="str">
        <f t="shared" si="104"/>
        <v>Valid Revenue</v>
      </c>
      <c r="R765" t="str">
        <f>IF(PC_NikeSales[[#This Row],[Rev_Verify]]="Valid Revenue","Include","Exclude")</f>
        <v>Include</v>
      </c>
      <c r="S765" s="1">
        <v>45504</v>
      </c>
      <c r="T765" s="5">
        <f t="shared" si="105"/>
        <v>45504</v>
      </c>
      <c r="U765" s="1" t="str">
        <f t="shared" si="106"/>
        <v>Yes</v>
      </c>
      <c r="V765" t="s">
        <v>17</v>
      </c>
      <c r="W765" t="s">
        <v>29</v>
      </c>
      <c r="X765" t="str">
        <f t="shared" si="107"/>
        <v>Pune</v>
      </c>
      <c r="Y765">
        <v>-763.34</v>
      </c>
      <c r="Z765" t="str">
        <f>IF(PC_NikeSales[[#This Row],[Profit]]&lt;0,"Loss Making Sales",IF(PC_NikeSales[[#This Row],[Profit]]=0,"No Recorded Profit",IF(PC_NikeSales[[#This Row],[Profit]]&gt;PC_NikeSales[Rev_Recalc],"Invalid Profit", "Valid Profit")))</f>
        <v>Loss Making Sales</v>
      </c>
      <c r="AA765" t="str">
        <f>IF(PC_NikeSales[[#This Row],[Profit_Status]]="Valid Profit","Include","Exclude")</f>
        <v>Exclude</v>
      </c>
    </row>
    <row r="766" spans="1:27">
      <c r="A766">
        <v>2764</v>
      </c>
      <c r="B766" t="s">
        <v>13</v>
      </c>
      <c r="C766" t="s">
        <v>26</v>
      </c>
      <c r="D766" t="s">
        <v>27</v>
      </c>
      <c r="F766" t="str">
        <f t="shared" si="99"/>
        <v>Missing</v>
      </c>
      <c r="G766" t="str">
        <f t="shared" si="100"/>
        <v>Unknown</v>
      </c>
      <c r="H766" t="str">
        <f t="shared" si="101"/>
        <v>No</v>
      </c>
      <c r="J766" t="str">
        <f>_xlfn.IFS(Units_Sold&lt;0,"Check Return/Refund",Units_Sold=" ",Invalid,Units_Sold=0,"Available",Units_Sold&gt;0,"Sold")</f>
        <v>Available</v>
      </c>
      <c r="K766">
        <v>7776.94</v>
      </c>
      <c r="M766" t="str">
        <f t="shared" si="102"/>
        <v>Invalid</v>
      </c>
      <c r="N766" t="str">
        <f>IF(PC_NikeSales[[#This Row],[Discount_Verification]]="Valid","Include","Exclude")</f>
        <v>Exclude</v>
      </c>
      <c r="O766">
        <v>0</v>
      </c>
      <c r="P766" t="str">
        <f t="shared" si="103"/>
        <v>Insufficient Data</v>
      </c>
      <c r="Q766" t="str">
        <f t="shared" si="104"/>
        <v>Missing Information</v>
      </c>
      <c r="R766" t="str">
        <f>IF(PC_NikeSales[[#This Row],[Rev_Verify]]="Valid Revenue","Include","Exclude")</f>
        <v>Exclude</v>
      </c>
      <c r="S766" s="1">
        <v>45733</v>
      </c>
      <c r="T766" s="5">
        <f t="shared" si="105"/>
        <v>45733</v>
      </c>
      <c r="U766" s="1" t="str">
        <f t="shared" si="106"/>
        <v>Yes</v>
      </c>
      <c r="V766" t="s">
        <v>22</v>
      </c>
      <c r="W766" t="s">
        <v>43</v>
      </c>
      <c r="X766" t="str">
        <f t="shared" si="107"/>
        <v>Kolkata</v>
      </c>
      <c r="Y766">
        <v>-532.24</v>
      </c>
      <c r="Z766" t="str">
        <f>IF(PC_NikeSales[[#This Row],[Profit]]&lt;0,"Loss Making Sales",IF(PC_NikeSales[[#This Row],[Profit]]=0,"No Recorded Profit",IF(PC_NikeSales[[#This Row],[Profit]]&gt;PC_NikeSales[Rev_Recalc],"Invalid Profit", "Valid Profit")))</f>
        <v>Loss Making Sales</v>
      </c>
      <c r="AA766" t="str">
        <f>IF(PC_NikeSales[[#This Row],[Profit_Status]]="Valid Profit","Include","Exclude")</f>
        <v>Exclude</v>
      </c>
    </row>
    <row r="767" spans="1:27">
      <c r="A767">
        <v>2765</v>
      </c>
      <c r="B767" t="s">
        <v>19</v>
      </c>
      <c r="C767" t="s">
        <v>20</v>
      </c>
      <c r="D767" t="s">
        <v>24</v>
      </c>
      <c r="E767" s="3" t="s">
        <v>16</v>
      </c>
      <c r="F767" t="str">
        <f t="shared" si="99"/>
        <v>Alphabet</v>
      </c>
      <c r="G767" t="str">
        <f t="shared" si="100"/>
        <v>M</v>
      </c>
      <c r="H767" t="str">
        <f t="shared" si="101"/>
        <v>Yes</v>
      </c>
      <c r="J767" t="str">
        <f>_xlfn.IFS(Units_Sold&lt;0,"Check Return/Refund",Units_Sold=" ",Invalid,Units_Sold=0,"Available",Units_Sold&gt;0,"Sold")</f>
        <v>Available</v>
      </c>
      <c r="K767">
        <v>6370.84</v>
      </c>
      <c r="M767" t="str">
        <f t="shared" si="102"/>
        <v>Invalid</v>
      </c>
      <c r="N767" t="str">
        <f>IF(PC_NikeSales[[#This Row],[Discount_Verification]]="Valid","Include","Exclude")</f>
        <v>Exclude</v>
      </c>
      <c r="O767">
        <v>0</v>
      </c>
      <c r="P767" t="str">
        <f t="shared" si="103"/>
        <v>Insufficient Data</v>
      </c>
      <c r="Q767" t="str">
        <f t="shared" si="104"/>
        <v>Missing Information</v>
      </c>
      <c r="R767" t="str">
        <f>IF(PC_NikeSales[[#This Row],[Rev_Verify]]="Valid Revenue","Include","Exclude")</f>
        <v>Exclude</v>
      </c>
      <c r="S767" s="1">
        <v>45832</v>
      </c>
      <c r="T767" s="5">
        <f t="shared" si="105"/>
        <v>45832</v>
      </c>
      <c r="U767" s="1" t="str">
        <f t="shared" si="106"/>
        <v>Yes</v>
      </c>
      <c r="V767" t="s">
        <v>17</v>
      </c>
      <c r="W767" t="s">
        <v>25</v>
      </c>
      <c r="X767" t="str">
        <f t="shared" si="107"/>
        <v>Mumbai</v>
      </c>
      <c r="Y767">
        <v>1609.7</v>
      </c>
      <c r="Z767" t="str">
        <f>IF(PC_NikeSales[[#This Row],[Profit]]&lt;0,"Loss Making Sales",IF(PC_NikeSales[[#This Row],[Profit]]=0,"No Recorded Profit",IF($Y765&gt;$P765,"Invalid Profit", "Valid Profit")))</f>
        <v>Valid Profit</v>
      </c>
      <c r="AA767" t="str">
        <f>IF(PC_NikeSales[[#This Row],[Profit_Status]]="Valid Profit","Include","Exclude")</f>
        <v>Include</v>
      </c>
    </row>
    <row r="768" spans="1:27">
      <c r="A768">
        <v>2766</v>
      </c>
      <c r="B768" t="s">
        <v>19</v>
      </c>
      <c r="C768" t="s">
        <v>26</v>
      </c>
      <c r="D768" t="s">
        <v>52</v>
      </c>
      <c r="F768" t="str">
        <f t="shared" si="99"/>
        <v>Missing</v>
      </c>
      <c r="G768" t="str">
        <f t="shared" si="100"/>
        <v>Unknown</v>
      </c>
      <c r="H768" t="str">
        <f t="shared" si="101"/>
        <v>No</v>
      </c>
      <c r="I768">
        <v>-1</v>
      </c>
      <c r="J768" t="str">
        <f>_xlfn.IFS(Units_Sold&lt;0,"Check Return/Refund",Units_Sold=" ",Invalid,Units_Sold=0,"Available",Units_Sold&gt;0,"Sold")</f>
        <v>Check Return/Refund</v>
      </c>
      <c r="K768">
        <v>2609.0700000000002</v>
      </c>
      <c r="M768" t="str">
        <f t="shared" si="102"/>
        <v>Invalid</v>
      </c>
      <c r="N768" t="str">
        <f>IF(PC_NikeSales[[#This Row],[Discount_Verification]]="Valid","Include","Exclude")</f>
        <v>Exclude</v>
      </c>
      <c r="O768">
        <v>0</v>
      </c>
      <c r="P768">
        <f t="shared" si="103"/>
        <v>-2609.0700000000002</v>
      </c>
      <c r="Q768" t="str">
        <f t="shared" si="104"/>
        <v>Negative Revenue</v>
      </c>
      <c r="R768" t="str">
        <f>IF(PC_NikeSales[[#This Row],[Rev_Verify]]="Valid Revenue","Include","Exclude")</f>
        <v>Exclude</v>
      </c>
      <c r="S768" s="1">
        <v>45649</v>
      </c>
      <c r="T768" s="5">
        <f t="shared" si="105"/>
        <v>45649</v>
      </c>
      <c r="U768" s="1" t="str">
        <f t="shared" si="106"/>
        <v>Yes</v>
      </c>
      <c r="V768" t="s">
        <v>22</v>
      </c>
      <c r="W768" t="s">
        <v>25</v>
      </c>
      <c r="X768" t="str">
        <f t="shared" si="107"/>
        <v>Mumbai</v>
      </c>
      <c r="Y768">
        <v>-265.27</v>
      </c>
      <c r="Z768" t="str">
        <f>IF(PC_NikeSales[[#This Row],[Profit]]&lt;0,"Loss Making Sales",IF(PC_NikeSales[[#This Row],[Profit]]=0,"No Recorded Profit",IF(PC_NikeSales[[#This Row],[Profit]]&gt;PC_NikeSales[Rev_Recalc],"Invalid Profit", "Valid Profit")))</f>
        <v>Loss Making Sales</v>
      </c>
      <c r="AA768" t="str">
        <f>IF(PC_NikeSales[[#This Row],[Profit_Status]]="Valid Profit","Include","Exclude")</f>
        <v>Exclude</v>
      </c>
    </row>
    <row r="769" spans="1:27">
      <c r="A769">
        <v>2767</v>
      </c>
      <c r="B769" t="s">
        <v>13</v>
      </c>
      <c r="C769" t="s">
        <v>41</v>
      </c>
      <c r="D769" t="s">
        <v>48</v>
      </c>
      <c r="E769" s="3" t="s">
        <v>28</v>
      </c>
      <c r="F769" t="str">
        <f t="shared" si="99"/>
        <v>Alphabet</v>
      </c>
      <c r="G769" t="str">
        <f t="shared" si="100"/>
        <v>L</v>
      </c>
      <c r="H769" t="str">
        <f t="shared" si="101"/>
        <v>Yes</v>
      </c>
      <c r="J769" t="str">
        <f>_xlfn.IFS(Units_Sold&lt;0,"Check Return/Refund",Units_Sold=" ",Invalid,Units_Sold=0,"Available",Units_Sold&gt;0,"Sold")</f>
        <v>Available</v>
      </c>
      <c r="K769">
        <v>6887.39</v>
      </c>
      <c r="M769" t="str">
        <f t="shared" si="102"/>
        <v>Invalid</v>
      </c>
      <c r="N769" t="str">
        <f>IF(PC_NikeSales[[#This Row],[Discount_Verification]]="Valid","Include","Exclude")</f>
        <v>Exclude</v>
      </c>
      <c r="O769">
        <v>0</v>
      </c>
      <c r="P769" t="str">
        <f t="shared" si="103"/>
        <v>Insufficient Data</v>
      </c>
      <c r="Q769" t="str">
        <f t="shared" si="104"/>
        <v>Missing Information</v>
      </c>
      <c r="R769" t="str">
        <f>IF(PC_NikeSales[[#This Row],[Rev_Verify]]="Valid Revenue","Include","Exclude")</f>
        <v>Exclude</v>
      </c>
      <c r="S769" s="1">
        <v>45859</v>
      </c>
      <c r="T769" s="5">
        <f t="shared" si="105"/>
        <v>45859</v>
      </c>
      <c r="U769" s="1" t="str">
        <f t="shared" si="106"/>
        <v>Yes</v>
      </c>
      <c r="V769" t="s">
        <v>17</v>
      </c>
      <c r="W769" t="s">
        <v>33</v>
      </c>
      <c r="X769" t="str">
        <f t="shared" si="107"/>
        <v>Delhi</v>
      </c>
      <c r="Y769">
        <v>1562.76</v>
      </c>
      <c r="Z769" t="str">
        <f>IF(PC_NikeSales[[#This Row],[Profit]]&lt;0,"Loss Making Sales",IF(PC_NikeSales[[#This Row],[Profit]]=0,"No Recorded Profit",IF($Y767&gt;$P767,"Invalid Profit", "Valid Profit")))</f>
        <v>Valid Profit</v>
      </c>
      <c r="AA769" t="str">
        <f>IF(PC_NikeSales[[#This Row],[Profit_Status]]="Valid Profit","Include","Exclude")</f>
        <v>Include</v>
      </c>
    </row>
    <row r="770" spans="1:27">
      <c r="A770">
        <v>2768</v>
      </c>
      <c r="B770" t="s">
        <v>35</v>
      </c>
      <c r="C770" t="s">
        <v>41</v>
      </c>
      <c r="D770" t="s">
        <v>54</v>
      </c>
      <c r="F770" t="str">
        <f t="shared" ref="F770:F833" si="108">_xlfn.IFS(ISBLANK(Size),"Missing",ISNUMBER(Size),"Number",ISTEXT(Size),"Alphabet")</f>
        <v>Missing</v>
      </c>
      <c r="G770" t="str">
        <f t="shared" ref="G770:G833" si="109">IF(Size_Type ="Missing","Unknown",TRIM(Size))</f>
        <v>Unknown</v>
      </c>
      <c r="H770" t="str">
        <f t="shared" ref="H770:H833" si="110">IF(Size_Verification="Unknown","No","Yes")</f>
        <v>No</v>
      </c>
      <c r="J770" t="str">
        <f>_xlfn.IFS(Units_Sold&lt;0,"Check Return/Refund",Units_Sold=" ",Invalid,Units_Sold=0,"Available",Units_Sold&gt;0,"Sold")</f>
        <v>Available</v>
      </c>
      <c r="M770" t="str">
        <f t="shared" ref="M770:M833" si="111">IF(OR(Discount_Applied="",Discount_Applied&gt;1,Discount_Applied&lt;0),"Invalid","Valid")</f>
        <v>Invalid</v>
      </c>
      <c r="N770" t="str">
        <f>IF(PC_NikeSales[[#This Row],[Discount_Verification]]="Valid","Include","Exclude")</f>
        <v>Exclude</v>
      </c>
      <c r="O770">
        <v>0</v>
      </c>
      <c r="P770" t="str">
        <f t="shared" ref="P770:P833" si="112">IF(AND(Units_Sold&lt;&gt;"",MRP&lt;&gt;"",Discount_Applied&lt;1),Units_Sold*MRP*(1-Discount_Applied),"Insufficient Data")</f>
        <v>Insufficient Data</v>
      </c>
      <c r="Q770" t="str">
        <f t="shared" ref="Q770:Q833" si="113">_xlfn.IFS(Rev_Recalc="Insufficient Data","Missing Information",Rev_Recalc&lt;0,"Negative Revenue",Rev_Recalc=0,"No Recorded Revenue",Rev_Recalc&gt;0,"Valid Revenue")</f>
        <v>Missing Information</v>
      </c>
      <c r="R770" t="str">
        <f>IF(PC_NikeSales[[#This Row],[Rev_Verify]]="Valid Revenue","Include","Exclude")</f>
        <v>Exclude</v>
      </c>
      <c r="S770" s="1">
        <v>45660</v>
      </c>
      <c r="T770" s="5">
        <f t="shared" ref="T770:T833" si="114">IF(ISBLANK(Order_Date),"Missing Date",Order_Date)</f>
        <v>45660</v>
      </c>
      <c r="U770" s="1" t="str">
        <f t="shared" ref="U770:U833" si="115">IF(ISBLANK(Order_Date),"No","Yes")</f>
        <v>Yes</v>
      </c>
      <c r="V770" t="s">
        <v>17</v>
      </c>
      <c r="W770" t="s">
        <v>29</v>
      </c>
      <c r="X770" t="str">
        <f t="shared" ref="X770:X833" si="116">PROPER(Region)</f>
        <v>Pune</v>
      </c>
      <c r="Y770">
        <v>3525.96</v>
      </c>
      <c r="Z770" t="str">
        <f>IF(PC_NikeSales[[#This Row],[Profit]]&lt;0,"Loss Making Sales",IF(PC_NikeSales[[#This Row],[Profit]]=0,"No Recorded Profit",IF($Y768&gt;$P768,"Invalid Profit", "Valid Profit")))</f>
        <v>Invalid Profit</v>
      </c>
      <c r="AA770" t="str">
        <f>IF(PC_NikeSales[[#This Row],[Profit_Status]]="Valid Profit","Include","Exclude")</f>
        <v>Exclude</v>
      </c>
    </row>
    <row r="771" spans="1:27">
      <c r="A771">
        <v>2050</v>
      </c>
      <c r="B771" t="s">
        <v>35</v>
      </c>
      <c r="C771" t="s">
        <v>41</v>
      </c>
      <c r="D771" t="s">
        <v>54</v>
      </c>
      <c r="F771" t="str">
        <f t="shared" si="108"/>
        <v>Missing</v>
      </c>
      <c r="G771" t="str">
        <f t="shared" si="109"/>
        <v>Unknown</v>
      </c>
      <c r="H771" t="str">
        <f t="shared" si="110"/>
        <v>No</v>
      </c>
      <c r="J771" t="str">
        <f>_xlfn.IFS(Units_Sold&lt;0,"Check Return/Refund",Units_Sold=" ",Invalid,Units_Sold=0,"Available",Units_Sold&gt;0,"Sold")</f>
        <v>Available</v>
      </c>
      <c r="K771">
        <v>8335.48</v>
      </c>
      <c r="L771">
        <v>0.56999999999999995</v>
      </c>
      <c r="M771" t="str">
        <f t="shared" si="111"/>
        <v>Valid</v>
      </c>
      <c r="N771" t="str">
        <f>IF(PC_NikeSales[[#This Row],[Discount_Verification]]="Valid","Include","Exclude")</f>
        <v>Include</v>
      </c>
      <c r="O771">
        <v>0</v>
      </c>
      <c r="P771" t="str">
        <f t="shared" si="112"/>
        <v>Insufficient Data</v>
      </c>
      <c r="Q771" t="str">
        <f t="shared" si="113"/>
        <v>Missing Information</v>
      </c>
      <c r="R771" t="str">
        <f>IF(PC_NikeSales[[#This Row],[Rev_Verify]]="Valid Revenue","Include","Exclude")</f>
        <v>Exclude</v>
      </c>
      <c r="S771" s="1">
        <v>45838</v>
      </c>
      <c r="T771" s="5">
        <f t="shared" si="114"/>
        <v>45838</v>
      </c>
      <c r="U771" s="1" t="str">
        <f t="shared" si="115"/>
        <v>Yes</v>
      </c>
      <c r="V771" t="s">
        <v>22</v>
      </c>
      <c r="W771" t="s">
        <v>25</v>
      </c>
      <c r="X771" t="str">
        <f t="shared" si="116"/>
        <v>Mumbai</v>
      </c>
      <c r="Y771">
        <v>832.37</v>
      </c>
      <c r="Z771" t="str">
        <f>IF(PC_NikeSales[[#This Row],[Profit]]&lt;0,"Loss Making Sales",IF(PC_NikeSales[[#This Row],[Profit]]=0,"No Recorded Profit",IF($Y769&gt;$P769,"Invalid Profit", "Valid Profit")))</f>
        <v>Valid Profit</v>
      </c>
      <c r="AA771" t="str">
        <f>IF(PC_NikeSales[[#This Row],[Profit_Status]]="Valid Profit","Include","Exclude")</f>
        <v>Include</v>
      </c>
    </row>
    <row r="772" spans="1:27">
      <c r="A772">
        <v>2770</v>
      </c>
      <c r="B772" t="s">
        <v>35</v>
      </c>
      <c r="C772" t="s">
        <v>20</v>
      </c>
      <c r="D772" t="s">
        <v>21</v>
      </c>
      <c r="E772" s="3">
        <v>9</v>
      </c>
      <c r="F772" t="str">
        <f t="shared" si="108"/>
        <v>Number</v>
      </c>
      <c r="G772" t="str">
        <f t="shared" si="109"/>
        <v>9</v>
      </c>
      <c r="H772" t="str">
        <f t="shared" si="110"/>
        <v>Yes</v>
      </c>
      <c r="J772" t="str">
        <f>_xlfn.IFS(Units_Sold&lt;0,"Check Return/Refund",Units_Sold=" ",Invalid,Units_Sold=0,"Available",Units_Sold&gt;0,"Sold")</f>
        <v>Available</v>
      </c>
      <c r="L772">
        <v>0.7</v>
      </c>
      <c r="M772" t="str">
        <f t="shared" si="111"/>
        <v>Valid</v>
      </c>
      <c r="N772" t="str">
        <f>IF(PC_NikeSales[[#This Row],[Discount_Verification]]="Valid","Include","Exclude")</f>
        <v>Include</v>
      </c>
      <c r="O772">
        <v>0</v>
      </c>
      <c r="P772" t="str">
        <f t="shared" si="112"/>
        <v>Insufficient Data</v>
      </c>
      <c r="Q772" t="str">
        <f t="shared" si="113"/>
        <v>Missing Information</v>
      </c>
      <c r="R772" t="str">
        <f>IF(PC_NikeSales[[#This Row],[Rev_Verify]]="Valid Revenue","Include","Exclude")</f>
        <v>Exclude</v>
      </c>
      <c r="S772" s="1">
        <v>45526</v>
      </c>
      <c r="T772" s="5">
        <f t="shared" si="114"/>
        <v>45526</v>
      </c>
      <c r="U772" s="1" t="str">
        <f t="shared" si="115"/>
        <v>Yes</v>
      </c>
      <c r="V772" t="s">
        <v>17</v>
      </c>
      <c r="W772" t="s">
        <v>43</v>
      </c>
      <c r="X772" t="str">
        <f t="shared" si="116"/>
        <v>Kolkata</v>
      </c>
      <c r="Y772">
        <v>-1095.1199999999999</v>
      </c>
      <c r="Z772" t="str">
        <f>IF(PC_NikeSales[[#This Row],[Profit]]&lt;0,"Loss Making Sales",IF(PC_NikeSales[[#This Row],[Profit]]=0,"No Recorded Profit",IF(PC_NikeSales[[#This Row],[Profit]]&gt;PC_NikeSales[Rev_Recalc],"Invalid Profit", "Valid Profit")))</f>
        <v>Loss Making Sales</v>
      </c>
      <c r="AA772" t="str">
        <f>IF(PC_NikeSales[[#This Row],[Profit_Status]]="Valid Profit","Include","Exclude")</f>
        <v>Exclude</v>
      </c>
    </row>
    <row r="773" spans="1:27">
      <c r="A773">
        <v>2771</v>
      </c>
      <c r="B773" t="s">
        <v>35</v>
      </c>
      <c r="C773" t="s">
        <v>30</v>
      </c>
      <c r="D773" t="s">
        <v>51</v>
      </c>
      <c r="E773" s="3" t="s">
        <v>16</v>
      </c>
      <c r="F773" t="str">
        <f t="shared" si="108"/>
        <v>Alphabet</v>
      </c>
      <c r="G773" t="str">
        <f t="shared" si="109"/>
        <v>M</v>
      </c>
      <c r="H773" t="str">
        <f t="shared" si="110"/>
        <v>Yes</v>
      </c>
      <c r="J773" t="str">
        <f>_xlfn.IFS(Units_Sold&lt;0,"Check Return/Refund",Units_Sold=" ",Invalid,Units_Sold=0,"Available",Units_Sold&gt;0,"Sold")</f>
        <v>Available</v>
      </c>
      <c r="K773">
        <v>5222.92</v>
      </c>
      <c r="M773" t="str">
        <f t="shared" si="111"/>
        <v>Invalid</v>
      </c>
      <c r="N773" t="str">
        <f>IF(PC_NikeSales[[#This Row],[Discount_Verification]]="Valid","Include","Exclude")</f>
        <v>Exclude</v>
      </c>
      <c r="O773">
        <v>0</v>
      </c>
      <c r="P773" t="str">
        <f t="shared" si="112"/>
        <v>Insufficient Data</v>
      </c>
      <c r="Q773" t="str">
        <f t="shared" si="113"/>
        <v>Missing Information</v>
      </c>
      <c r="R773" t="str">
        <f>IF(PC_NikeSales[[#This Row],[Rev_Verify]]="Valid Revenue","Include","Exclude")</f>
        <v>Exclude</v>
      </c>
      <c r="S773" s="1">
        <v>45803</v>
      </c>
      <c r="T773" s="5">
        <f t="shared" si="114"/>
        <v>45803</v>
      </c>
      <c r="U773" s="1" t="str">
        <f t="shared" si="115"/>
        <v>Yes</v>
      </c>
      <c r="V773" t="s">
        <v>17</v>
      </c>
      <c r="W773" t="s">
        <v>33</v>
      </c>
      <c r="X773" t="str">
        <f t="shared" si="116"/>
        <v>Delhi</v>
      </c>
      <c r="Y773">
        <v>1804.67</v>
      </c>
      <c r="Z773" t="str">
        <f>IF(PC_NikeSales[[#This Row],[Profit]]&lt;0,"Loss Making Sales",IF(PC_NikeSales[[#This Row],[Profit]]=0,"No Recorded Profit",IF($Y771&gt;$P771,"Invalid Profit", "Valid Profit")))</f>
        <v>Valid Profit</v>
      </c>
      <c r="AA773" t="str">
        <f>IF(PC_NikeSales[[#This Row],[Profit_Status]]="Valid Profit","Include","Exclude")</f>
        <v>Include</v>
      </c>
    </row>
    <row r="774" spans="1:27">
      <c r="A774">
        <v>2772</v>
      </c>
      <c r="B774" t="s">
        <v>13</v>
      </c>
      <c r="C774" t="s">
        <v>41</v>
      </c>
      <c r="D774" t="s">
        <v>48</v>
      </c>
      <c r="E774" s="3">
        <v>12</v>
      </c>
      <c r="F774" t="str">
        <f t="shared" si="108"/>
        <v>Number</v>
      </c>
      <c r="G774" t="str">
        <f t="shared" si="109"/>
        <v>12</v>
      </c>
      <c r="H774" t="str">
        <f t="shared" si="110"/>
        <v>Yes</v>
      </c>
      <c r="J774" t="str">
        <f>_xlfn.IFS(Units_Sold&lt;0,"Check Return/Refund",Units_Sold=" ",Invalid,Units_Sold=0,"Available",Units_Sold&gt;0,"Sold")</f>
        <v>Available</v>
      </c>
      <c r="M774" t="str">
        <f t="shared" si="111"/>
        <v>Invalid</v>
      </c>
      <c r="N774" t="str">
        <f>IF(PC_NikeSales[[#This Row],[Discount_Verification]]="Valid","Include","Exclude")</f>
        <v>Exclude</v>
      </c>
      <c r="O774">
        <v>0</v>
      </c>
      <c r="P774" t="str">
        <f t="shared" si="112"/>
        <v>Insufficient Data</v>
      </c>
      <c r="Q774" t="str">
        <f t="shared" si="113"/>
        <v>Missing Information</v>
      </c>
      <c r="R774" t="str">
        <f>IF(PC_NikeSales[[#This Row],[Rev_Verify]]="Valid Revenue","Include","Exclude")</f>
        <v>Exclude</v>
      </c>
      <c r="S774" s="1">
        <v>45661</v>
      </c>
      <c r="T774" s="5">
        <f t="shared" si="114"/>
        <v>45661</v>
      </c>
      <c r="U774" s="1" t="str">
        <f t="shared" si="115"/>
        <v>Yes</v>
      </c>
      <c r="V774" t="s">
        <v>17</v>
      </c>
      <c r="W774" t="s">
        <v>29</v>
      </c>
      <c r="X774" t="str">
        <f t="shared" si="116"/>
        <v>Pune</v>
      </c>
      <c r="Y774">
        <v>2332.29</v>
      </c>
      <c r="Z774" t="str">
        <f>IF(PC_NikeSales[[#This Row],[Profit]]&lt;0,"Loss Making Sales",IF(PC_NikeSales[[#This Row],[Profit]]=0,"No Recorded Profit",IF($Y772&gt;$P772,"Invalid Profit", "Valid Profit")))</f>
        <v>Valid Profit</v>
      </c>
      <c r="AA774" t="str">
        <f>IF(PC_NikeSales[[#This Row],[Profit_Status]]="Valid Profit","Include","Exclude")</f>
        <v>Include</v>
      </c>
    </row>
    <row r="775" spans="1:27">
      <c r="A775">
        <v>2773</v>
      </c>
      <c r="B775" t="s">
        <v>19</v>
      </c>
      <c r="C775" t="s">
        <v>14</v>
      </c>
      <c r="D775" t="s">
        <v>49</v>
      </c>
      <c r="E775" s="3" t="s">
        <v>16</v>
      </c>
      <c r="F775" t="str">
        <f t="shared" si="108"/>
        <v>Alphabet</v>
      </c>
      <c r="G775" t="str">
        <f t="shared" si="109"/>
        <v>M</v>
      </c>
      <c r="H775" t="str">
        <f t="shared" si="110"/>
        <v>Yes</v>
      </c>
      <c r="I775">
        <v>1</v>
      </c>
      <c r="J775" t="str">
        <f>_xlfn.IFS(Units_Sold&lt;0,"Check Return/Refund",Units_Sold=" ",Invalid,Units_Sold=0,"Available",Units_Sold&gt;0,"Sold")</f>
        <v>Sold</v>
      </c>
      <c r="K775">
        <v>5045.62</v>
      </c>
      <c r="L775">
        <v>1.21</v>
      </c>
      <c r="M775" t="str">
        <f t="shared" si="111"/>
        <v>Invalid</v>
      </c>
      <c r="N775" t="str">
        <f>IF(PC_NikeSales[[#This Row],[Discount_Verification]]="Valid","Include","Exclude")</f>
        <v>Exclude</v>
      </c>
      <c r="O775">
        <v>-1059.58</v>
      </c>
      <c r="P775" t="str">
        <f t="shared" si="112"/>
        <v>Insufficient Data</v>
      </c>
      <c r="Q775" t="str">
        <f t="shared" si="113"/>
        <v>Missing Information</v>
      </c>
      <c r="R775" t="str">
        <f>IF(PC_NikeSales[[#This Row],[Rev_Verify]]="Valid Revenue","Include","Exclude")</f>
        <v>Exclude</v>
      </c>
      <c r="S775" s="1">
        <v>45749</v>
      </c>
      <c r="T775" s="5">
        <f t="shared" si="114"/>
        <v>45749</v>
      </c>
      <c r="U775" s="1" t="str">
        <f t="shared" si="115"/>
        <v>Yes</v>
      </c>
      <c r="V775" t="s">
        <v>17</v>
      </c>
      <c r="W775" t="s">
        <v>37</v>
      </c>
      <c r="X775" t="str">
        <f t="shared" si="116"/>
        <v>Hyderabad</v>
      </c>
      <c r="Y775">
        <v>1191.02</v>
      </c>
      <c r="Z775" t="str">
        <f>IF(PC_NikeSales[[#This Row],[Profit]]&lt;0,"Loss Making Sales",IF(PC_NikeSales[[#This Row],[Profit]]=0,"No Recorded Profit",IF($Y773&gt;$P773,"Invalid Profit", "Valid Profit")))</f>
        <v>Valid Profit</v>
      </c>
      <c r="AA775" t="str">
        <f>IF(PC_NikeSales[[#This Row],[Profit_Status]]="Valid Profit","Include","Exclude")</f>
        <v>Include</v>
      </c>
    </row>
    <row r="776" spans="1:27">
      <c r="A776">
        <v>2774</v>
      </c>
      <c r="B776" t="s">
        <v>19</v>
      </c>
      <c r="C776" t="s">
        <v>30</v>
      </c>
      <c r="D776" t="s">
        <v>46</v>
      </c>
      <c r="E776" s="3" t="s">
        <v>32</v>
      </c>
      <c r="F776" t="str">
        <f t="shared" si="108"/>
        <v>Alphabet</v>
      </c>
      <c r="G776" t="str">
        <f t="shared" si="109"/>
        <v>XL</v>
      </c>
      <c r="H776" t="str">
        <f t="shared" si="110"/>
        <v>Yes</v>
      </c>
      <c r="J776" t="str">
        <f>_xlfn.IFS(Units_Sold&lt;0,"Check Return/Refund",Units_Sold=" ",Invalid,Units_Sold=0,"Available",Units_Sold&gt;0,"Sold")</f>
        <v>Available</v>
      </c>
      <c r="M776" t="str">
        <f t="shared" si="111"/>
        <v>Invalid</v>
      </c>
      <c r="N776" t="str">
        <f>IF(PC_NikeSales[[#This Row],[Discount_Verification]]="Valid","Include","Exclude")</f>
        <v>Exclude</v>
      </c>
      <c r="O776">
        <v>0</v>
      </c>
      <c r="P776" t="str">
        <f t="shared" si="112"/>
        <v>Insufficient Data</v>
      </c>
      <c r="Q776" t="str">
        <f t="shared" si="113"/>
        <v>Missing Information</v>
      </c>
      <c r="R776" t="str">
        <f>IF(PC_NikeSales[[#This Row],[Rev_Verify]]="Valid Revenue","Include","Exclude")</f>
        <v>Exclude</v>
      </c>
      <c r="S776" s="1"/>
      <c r="T776" s="5" t="str">
        <f t="shared" si="114"/>
        <v>Missing Date</v>
      </c>
      <c r="U776" s="1" t="str">
        <f t="shared" si="115"/>
        <v>No</v>
      </c>
      <c r="V776" t="s">
        <v>17</v>
      </c>
      <c r="W776" t="s">
        <v>18</v>
      </c>
      <c r="X776" t="str">
        <f t="shared" si="116"/>
        <v>Bengaluru</v>
      </c>
      <c r="Y776">
        <v>585.97</v>
      </c>
      <c r="Z776" t="str">
        <f>IF(PC_NikeSales[[#This Row],[Profit]]&lt;0,"Loss Making Sales",IF(PC_NikeSales[[#This Row],[Profit]]=0,"No Recorded Profit",IF($Y774&gt;$P774,"Invalid Profit", "Valid Profit")))</f>
        <v>Valid Profit</v>
      </c>
      <c r="AA776" t="str">
        <f>IF(PC_NikeSales[[#This Row],[Profit_Status]]="Valid Profit","Include","Exclude")</f>
        <v>Include</v>
      </c>
    </row>
    <row r="777" spans="1:27">
      <c r="A777">
        <v>2775</v>
      </c>
      <c r="B777" t="s">
        <v>35</v>
      </c>
      <c r="C777" t="s">
        <v>26</v>
      </c>
      <c r="D777" t="s">
        <v>53</v>
      </c>
      <c r="F777" t="str">
        <f t="shared" si="108"/>
        <v>Missing</v>
      </c>
      <c r="G777" t="str">
        <f t="shared" si="109"/>
        <v>Unknown</v>
      </c>
      <c r="H777" t="str">
        <f t="shared" si="110"/>
        <v>No</v>
      </c>
      <c r="J777" t="str">
        <f>_xlfn.IFS(Units_Sold&lt;0,"Check Return/Refund",Units_Sold=" ",Invalid,Units_Sold=0,"Available",Units_Sold&gt;0,"Sold")</f>
        <v>Available</v>
      </c>
      <c r="L777">
        <v>0.73</v>
      </c>
      <c r="M777" t="str">
        <f t="shared" si="111"/>
        <v>Valid</v>
      </c>
      <c r="N777" t="str">
        <f>IF(PC_NikeSales[[#This Row],[Discount_Verification]]="Valid","Include","Exclude")</f>
        <v>Include</v>
      </c>
      <c r="O777">
        <v>0</v>
      </c>
      <c r="P777" t="str">
        <f t="shared" si="112"/>
        <v>Insufficient Data</v>
      </c>
      <c r="Q777" t="str">
        <f t="shared" si="113"/>
        <v>Missing Information</v>
      </c>
      <c r="R777" t="str">
        <f>IF(PC_NikeSales[[#This Row],[Rev_Verify]]="Valid Revenue","Include","Exclude")</f>
        <v>Exclude</v>
      </c>
      <c r="S777" s="1"/>
      <c r="T777" s="5" t="str">
        <f t="shared" si="114"/>
        <v>Missing Date</v>
      </c>
      <c r="U777" s="1" t="str">
        <f t="shared" si="115"/>
        <v>No</v>
      </c>
      <c r="V777" t="s">
        <v>17</v>
      </c>
      <c r="W777" t="s">
        <v>29</v>
      </c>
      <c r="X777" t="str">
        <f t="shared" si="116"/>
        <v>Pune</v>
      </c>
      <c r="Y777">
        <v>2329.33</v>
      </c>
      <c r="Z777" t="str">
        <f>IF(PC_NikeSales[[#This Row],[Profit]]&lt;0,"Loss Making Sales",IF(PC_NikeSales[[#This Row],[Profit]]=0,"No Recorded Profit",IF($Y775&gt;$P775,"Invalid Profit", "Valid Profit")))</f>
        <v>Valid Profit</v>
      </c>
      <c r="AA777" t="str">
        <f>IF(PC_NikeSales[[#This Row],[Profit_Status]]="Valid Profit","Include","Exclude")</f>
        <v>Include</v>
      </c>
    </row>
    <row r="778" spans="1:27">
      <c r="A778">
        <v>2776</v>
      </c>
      <c r="B778" t="s">
        <v>35</v>
      </c>
      <c r="C778" t="s">
        <v>14</v>
      </c>
      <c r="D778" t="s">
        <v>34</v>
      </c>
      <c r="E778" s="3" t="s">
        <v>28</v>
      </c>
      <c r="F778" t="str">
        <f t="shared" si="108"/>
        <v>Alphabet</v>
      </c>
      <c r="G778" t="str">
        <f t="shared" si="109"/>
        <v>L</v>
      </c>
      <c r="H778" t="str">
        <f t="shared" si="110"/>
        <v>Yes</v>
      </c>
      <c r="J778" t="str">
        <f>_xlfn.IFS(Units_Sold&lt;0,"Check Return/Refund",Units_Sold=" ",Invalid,Units_Sold=0,"Available",Units_Sold&gt;0,"Sold")</f>
        <v>Available</v>
      </c>
      <c r="M778" t="str">
        <f t="shared" si="111"/>
        <v>Invalid</v>
      </c>
      <c r="N778" t="str">
        <f>IF(PC_NikeSales[[#This Row],[Discount_Verification]]="Valid","Include","Exclude")</f>
        <v>Exclude</v>
      </c>
      <c r="O778">
        <v>0</v>
      </c>
      <c r="P778" t="str">
        <f t="shared" si="112"/>
        <v>Insufficient Data</v>
      </c>
      <c r="Q778" t="str">
        <f t="shared" si="113"/>
        <v>Missing Information</v>
      </c>
      <c r="R778" t="str">
        <f>IF(PC_NikeSales[[#This Row],[Rev_Verify]]="Valid Revenue","Include","Exclude")</f>
        <v>Exclude</v>
      </c>
      <c r="S778" s="1">
        <v>45733</v>
      </c>
      <c r="T778" s="5">
        <f t="shared" si="114"/>
        <v>45733</v>
      </c>
      <c r="U778" s="1" t="str">
        <f t="shared" si="115"/>
        <v>Yes</v>
      </c>
      <c r="V778" t="s">
        <v>22</v>
      </c>
      <c r="W778" t="s">
        <v>25</v>
      </c>
      <c r="X778" t="str">
        <f t="shared" si="116"/>
        <v>Mumbai</v>
      </c>
      <c r="Y778">
        <v>1143.68</v>
      </c>
      <c r="Z778" t="str">
        <f>IF(PC_NikeSales[[#This Row],[Profit]]&lt;0,"Loss Making Sales",IF(PC_NikeSales[[#This Row],[Profit]]=0,"No Recorded Profit",IF($Y776&gt;$P776,"Invalid Profit", "Valid Profit")))</f>
        <v>Valid Profit</v>
      </c>
      <c r="AA778" t="str">
        <f>IF(PC_NikeSales[[#This Row],[Profit_Status]]="Valid Profit","Include","Exclude")</f>
        <v>Include</v>
      </c>
    </row>
    <row r="779" spans="1:27">
      <c r="A779">
        <v>2777</v>
      </c>
      <c r="B779" t="s">
        <v>13</v>
      </c>
      <c r="C779" t="s">
        <v>41</v>
      </c>
      <c r="D779" t="s">
        <v>42</v>
      </c>
      <c r="E779" s="3" t="s">
        <v>32</v>
      </c>
      <c r="F779" t="str">
        <f t="shared" si="108"/>
        <v>Alphabet</v>
      </c>
      <c r="G779" t="str">
        <f t="shared" si="109"/>
        <v>XL</v>
      </c>
      <c r="H779" t="str">
        <f t="shared" si="110"/>
        <v>Yes</v>
      </c>
      <c r="J779" t="str">
        <f>_xlfn.IFS(Units_Sold&lt;0,"Check Return/Refund",Units_Sold=" ",Invalid,Units_Sold=0,"Available",Units_Sold&gt;0,"Sold")</f>
        <v>Available</v>
      </c>
      <c r="K779">
        <v>9062.25</v>
      </c>
      <c r="M779" t="str">
        <f t="shared" si="111"/>
        <v>Invalid</v>
      </c>
      <c r="N779" t="str">
        <f>IF(PC_NikeSales[[#This Row],[Discount_Verification]]="Valid","Include","Exclude")</f>
        <v>Exclude</v>
      </c>
      <c r="O779">
        <v>0</v>
      </c>
      <c r="P779" t="str">
        <f t="shared" si="112"/>
        <v>Insufficient Data</v>
      </c>
      <c r="Q779" t="str">
        <f t="shared" si="113"/>
        <v>Missing Information</v>
      </c>
      <c r="R779" t="str">
        <f>IF(PC_NikeSales[[#This Row],[Rev_Verify]]="Valid Revenue","Include","Exclude")</f>
        <v>Exclude</v>
      </c>
      <c r="S779" s="1"/>
      <c r="T779" s="5" t="str">
        <f t="shared" si="114"/>
        <v>Missing Date</v>
      </c>
      <c r="U779" s="1" t="str">
        <f t="shared" si="115"/>
        <v>No</v>
      </c>
      <c r="V779" t="s">
        <v>22</v>
      </c>
      <c r="W779" t="s">
        <v>43</v>
      </c>
      <c r="X779" t="str">
        <f t="shared" si="116"/>
        <v>Kolkata</v>
      </c>
      <c r="Y779">
        <v>-9.69</v>
      </c>
      <c r="Z779" t="str">
        <f>IF(PC_NikeSales[[#This Row],[Profit]]&lt;0,"Loss Making Sales",IF(PC_NikeSales[[#This Row],[Profit]]=0,"No Recorded Profit",IF(PC_NikeSales[[#This Row],[Profit]]&gt;PC_NikeSales[Rev_Recalc],"Invalid Profit", "Valid Profit")))</f>
        <v>Loss Making Sales</v>
      </c>
      <c r="AA779" t="str">
        <f>IF(PC_NikeSales[[#This Row],[Profit_Status]]="Valid Profit","Include","Exclude")</f>
        <v>Exclude</v>
      </c>
    </row>
    <row r="780" spans="1:27">
      <c r="A780">
        <v>2778</v>
      </c>
      <c r="B780" t="s">
        <v>13</v>
      </c>
      <c r="C780" t="s">
        <v>20</v>
      </c>
      <c r="D780" t="s">
        <v>50</v>
      </c>
      <c r="E780" s="3">
        <v>11</v>
      </c>
      <c r="F780" t="str">
        <f t="shared" si="108"/>
        <v>Number</v>
      </c>
      <c r="G780" t="str">
        <f t="shared" si="109"/>
        <v>11</v>
      </c>
      <c r="H780" t="str">
        <f t="shared" si="110"/>
        <v>Yes</v>
      </c>
      <c r="I780">
        <v>0</v>
      </c>
      <c r="J780" t="str">
        <f>_xlfn.IFS(Units_Sold&lt;0,"Check Return/Refund",Units_Sold=" ",Invalid,Units_Sold=0,"Available",Units_Sold&gt;0,"Sold")</f>
        <v>Available</v>
      </c>
      <c r="K780">
        <v>4462.26</v>
      </c>
      <c r="M780" t="str">
        <f t="shared" si="111"/>
        <v>Invalid</v>
      </c>
      <c r="N780" t="str">
        <f>IF(PC_NikeSales[[#This Row],[Discount_Verification]]="Valid","Include","Exclude")</f>
        <v>Exclude</v>
      </c>
      <c r="O780">
        <v>0</v>
      </c>
      <c r="P780">
        <f t="shared" si="112"/>
        <v>0</v>
      </c>
      <c r="Q780" t="str">
        <f t="shared" si="113"/>
        <v>No Recorded Revenue</v>
      </c>
      <c r="R780" t="str">
        <f>IF(PC_NikeSales[[#This Row],[Rev_Verify]]="Valid Revenue","Include","Exclude")</f>
        <v>Exclude</v>
      </c>
      <c r="S780" s="1">
        <v>45828</v>
      </c>
      <c r="T780" s="5">
        <f t="shared" si="114"/>
        <v>45828</v>
      </c>
      <c r="U780" s="1" t="str">
        <f t="shared" si="115"/>
        <v>Yes</v>
      </c>
      <c r="V780" t="s">
        <v>17</v>
      </c>
      <c r="W780" t="s">
        <v>37</v>
      </c>
      <c r="X780" t="str">
        <f t="shared" si="116"/>
        <v>Hyderabad</v>
      </c>
      <c r="Y780">
        <v>1006.73</v>
      </c>
      <c r="Z780" t="str">
        <f>IF(PC_NikeSales[[#This Row],[Profit]]&lt;0,"Loss Making Sales",IF(PC_NikeSales[[#This Row],[Profit]]=0,"No Recorded Profit",IF(PC_NikeSales[[#This Row],[Profit]]&gt;PC_NikeSales[Rev_Recalc],"Invalid Profit", "Valid Profit")))</f>
        <v>Invalid Profit</v>
      </c>
      <c r="AA780" t="str">
        <f>IF(PC_NikeSales[[#This Row],[Profit_Status]]="Valid Profit","Include","Exclude")</f>
        <v>Exclude</v>
      </c>
    </row>
    <row r="781" spans="1:27">
      <c r="A781">
        <v>2779</v>
      </c>
      <c r="B781" t="s">
        <v>13</v>
      </c>
      <c r="C781" t="s">
        <v>41</v>
      </c>
      <c r="D781" t="s">
        <v>47</v>
      </c>
      <c r="F781" t="str">
        <f t="shared" si="108"/>
        <v>Missing</v>
      </c>
      <c r="G781" t="str">
        <f t="shared" si="109"/>
        <v>Unknown</v>
      </c>
      <c r="H781" t="str">
        <f t="shared" si="110"/>
        <v>No</v>
      </c>
      <c r="J781" t="str">
        <f>_xlfn.IFS(Units_Sold&lt;0,"Check Return/Refund",Units_Sold=" ",Invalid,Units_Sold=0,"Available",Units_Sold&gt;0,"Sold")</f>
        <v>Available</v>
      </c>
      <c r="L781">
        <v>0.09</v>
      </c>
      <c r="M781" t="str">
        <f t="shared" si="111"/>
        <v>Valid</v>
      </c>
      <c r="N781" t="str">
        <f>IF(PC_NikeSales[[#This Row],[Discount_Verification]]="Valid","Include","Exclude")</f>
        <v>Include</v>
      </c>
      <c r="O781">
        <v>0</v>
      </c>
      <c r="P781" t="str">
        <f t="shared" si="112"/>
        <v>Insufficient Data</v>
      </c>
      <c r="Q781" t="str">
        <f t="shared" si="113"/>
        <v>Missing Information</v>
      </c>
      <c r="R781" t="str">
        <f>IF(PC_NikeSales[[#This Row],[Rev_Verify]]="Valid Revenue","Include","Exclude")</f>
        <v>Exclude</v>
      </c>
      <c r="S781" s="1">
        <v>45632</v>
      </c>
      <c r="T781" s="5">
        <f t="shared" si="114"/>
        <v>45632</v>
      </c>
      <c r="U781" s="1" t="str">
        <f t="shared" si="115"/>
        <v>Yes</v>
      </c>
      <c r="V781" t="s">
        <v>17</v>
      </c>
      <c r="W781" t="s">
        <v>18</v>
      </c>
      <c r="X781" t="str">
        <f t="shared" si="116"/>
        <v>Bengaluru</v>
      </c>
      <c r="Y781">
        <v>-187.36</v>
      </c>
      <c r="Z781" t="str">
        <f>IF(PC_NikeSales[[#This Row],[Profit]]&lt;0,"Loss Making Sales",IF(PC_NikeSales[[#This Row],[Profit]]=0,"No Recorded Profit",IF(PC_NikeSales[[#This Row],[Profit]]&gt;PC_NikeSales[Rev_Recalc],"Invalid Profit", "Valid Profit")))</f>
        <v>Loss Making Sales</v>
      </c>
      <c r="AA781" t="str">
        <f>IF(PC_NikeSales[[#This Row],[Profit_Status]]="Valid Profit","Include","Exclude")</f>
        <v>Exclude</v>
      </c>
    </row>
    <row r="782" spans="1:27">
      <c r="A782">
        <v>2780</v>
      </c>
      <c r="B782" t="s">
        <v>35</v>
      </c>
      <c r="C782" t="s">
        <v>14</v>
      </c>
      <c r="D782" t="s">
        <v>44</v>
      </c>
      <c r="E782" s="3">
        <v>6</v>
      </c>
      <c r="F782" t="str">
        <f t="shared" si="108"/>
        <v>Number</v>
      </c>
      <c r="G782" t="str">
        <f t="shared" si="109"/>
        <v>6</v>
      </c>
      <c r="H782" t="str">
        <f t="shared" si="110"/>
        <v>Yes</v>
      </c>
      <c r="I782">
        <v>1</v>
      </c>
      <c r="J782" t="str">
        <f>_xlfn.IFS(Units_Sold&lt;0,"Check Return/Refund",Units_Sold=" ",Invalid,Units_Sold=0,"Available",Units_Sold&gt;0,"Sold")</f>
        <v>Sold</v>
      </c>
      <c r="K782">
        <v>4308.75</v>
      </c>
      <c r="L782">
        <v>0.32</v>
      </c>
      <c r="M782" t="str">
        <f t="shared" si="111"/>
        <v>Valid</v>
      </c>
      <c r="N782" t="str">
        <f>IF(PC_NikeSales[[#This Row],[Discount_Verification]]="Valid","Include","Exclude")</f>
        <v>Include</v>
      </c>
      <c r="O782">
        <v>2929.95</v>
      </c>
      <c r="P782">
        <f t="shared" si="112"/>
        <v>2929.95</v>
      </c>
      <c r="Q782" t="str">
        <f t="shared" si="113"/>
        <v>Valid Revenue</v>
      </c>
      <c r="R782" t="str">
        <f>IF(PC_NikeSales[[#This Row],[Rev_Verify]]="Valid Revenue","Include","Exclude")</f>
        <v>Include</v>
      </c>
      <c r="S782" s="1"/>
      <c r="T782" s="5" t="str">
        <f t="shared" si="114"/>
        <v>Missing Date</v>
      </c>
      <c r="U782" s="1" t="str">
        <f t="shared" si="115"/>
        <v>No</v>
      </c>
      <c r="V782" t="s">
        <v>17</v>
      </c>
      <c r="W782" t="s">
        <v>37</v>
      </c>
      <c r="X782" t="str">
        <f t="shared" si="116"/>
        <v>Hyderabad</v>
      </c>
      <c r="Y782">
        <v>799.35</v>
      </c>
      <c r="Z782" t="str">
        <f>IF(PC_NikeSales[[#This Row],[Profit]]&lt;0,"Loss Making Sales",IF(PC_NikeSales[[#This Row],[Profit]]=0,"No Recorded Profit",IF($Y780&gt;$P780,"Invalid Profit", "Valid Profit")))</f>
        <v>Invalid Profit</v>
      </c>
      <c r="AA782" t="str">
        <f>IF(PC_NikeSales[[#This Row],[Profit_Status]]="Valid Profit","Include","Exclude")</f>
        <v>Exclude</v>
      </c>
    </row>
    <row r="783" spans="1:27">
      <c r="A783">
        <v>2781</v>
      </c>
      <c r="B783" t="s">
        <v>35</v>
      </c>
      <c r="C783" t="s">
        <v>14</v>
      </c>
      <c r="D783" t="s">
        <v>44</v>
      </c>
      <c r="E783" s="3">
        <v>12</v>
      </c>
      <c r="F783" t="str">
        <f t="shared" si="108"/>
        <v>Number</v>
      </c>
      <c r="G783" t="str">
        <f t="shared" si="109"/>
        <v>12</v>
      </c>
      <c r="H783" t="str">
        <f t="shared" si="110"/>
        <v>Yes</v>
      </c>
      <c r="I783">
        <v>1</v>
      </c>
      <c r="J783" t="str">
        <f>_xlfn.IFS(Units_Sold&lt;0,"Check Return/Refund",Units_Sold=" ",Invalid,Units_Sold=0,"Available",Units_Sold&gt;0,"Sold")</f>
        <v>Sold</v>
      </c>
      <c r="K783">
        <v>6546.59</v>
      </c>
      <c r="L783">
        <v>0.68</v>
      </c>
      <c r="M783" t="str">
        <f t="shared" si="111"/>
        <v>Valid</v>
      </c>
      <c r="N783" t="str">
        <f>IF(PC_NikeSales[[#This Row],[Discount_Verification]]="Valid","Include","Exclude")</f>
        <v>Include</v>
      </c>
      <c r="O783">
        <v>2094.91</v>
      </c>
      <c r="P783">
        <f t="shared" si="112"/>
        <v>2094.9087999999997</v>
      </c>
      <c r="Q783" t="str">
        <f t="shared" si="113"/>
        <v>Valid Revenue</v>
      </c>
      <c r="R783" t="str">
        <f>IF(PC_NikeSales[[#This Row],[Rev_Verify]]="Valid Revenue","Include","Exclude")</f>
        <v>Include</v>
      </c>
      <c r="S783" s="1">
        <v>45172</v>
      </c>
      <c r="T783" s="5">
        <f t="shared" si="114"/>
        <v>45172</v>
      </c>
      <c r="U783" s="1" t="str">
        <f t="shared" si="115"/>
        <v>Yes</v>
      </c>
      <c r="V783" t="s">
        <v>22</v>
      </c>
      <c r="W783" t="s">
        <v>36</v>
      </c>
      <c r="X783" t="str">
        <f t="shared" si="116"/>
        <v>Bangalore</v>
      </c>
      <c r="Y783">
        <v>1504.31</v>
      </c>
      <c r="Z783" t="str">
        <f>IF(PC_NikeSales[[#This Row],[Profit]]&lt;0,"Loss Making Sales",IF(PC_NikeSales[[#This Row],[Profit]]=0,"No Recorded Profit",IF($Y781&gt;$P781,"Invalid Profit", "Valid Profit")))</f>
        <v>Valid Profit</v>
      </c>
      <c r="AA783" t="str">
        <f>IF(PC_NikeSales[[#This Row],[Profit_Status]]="Valid Profit","Include","Exclude")</f>
        <v>Include</v>
      </c>
    </row>
    <row r="784" spans="1:27">
      <c r="A784">
        <v>2782</v>
      </c>
      <c r="B784" t="s">
        <v>19</v>
      </c>
      <c r="C784" t="s">
        <v>14</v>
      </c>
      <c r="D784" t="s">
        <v>49</v>
      </c>
      <c r="E784" s="3">
        <v>8</v>
      </c>
      <c r="F784" t="str">
        <f t="shared" si="108"/>
        <v>Number</v>
      </c>
      <c r="G784" t="str">
        <f t="shared" si="109"/>
        <v>8</v>
      </c>
      <c r="H784" t="str">
        <f t="shared" si="110"/>
        <v>Yes</v>
      </c>
      <c r="J784" t="str">
        <f>_xlfn.IFS(Units_Sold&lt;0,"Check Return/Refund",Units_Sold=" ",Invalid,Units_Sold=0,"Available",Units_Sold&gt;0,"Sold")</f>
        <v>Available</v>
      </c>
      <c r="K784">
        <v>8292.3700000000008</v>
      </c>
      <c r="M784" t="str">
        <f t="shared" si="111"/>
        <v>Invalid</v>
      </c>
      <c r="N784" t="str">
        <f>IF(PC_NikeSales[[#This Row],[Discount_Verification]]="Valid","Include","Exclude")</f>
        <v>Exclude</v>
      </c>
      <c r="O784">
        <v>0</v>
      </c>
      <c r="P784" t="str">
        <f t="shared" si="112"/>
        <v>Insufficient Data</v>
      </c>
      <c r="Q784" t="str">
        <f t="shared" si="113"/>
        <v>Missing Information</v>
      </c>
      <c r="R784" t="str">
        <f>IF(PC_NikeSales[[#This Row],[Rev_Verify]]="Valid Revenue","Include","Exclude")</f>
        <v>Exclude</v>
      </c>
      <c r="S784" s="1"/>
      <c r="T784" s="5" t="str">
        <f t="shared" si="114"/>
        <v>Missing Date</v>
      </c>
      <c r="U784" s="1" t="str">
        <f t="shared" si="115"/>
        <v>No</v>
      </c>
      <c r="V784" t="s">
        <v>17</v>
      </c>
      <c r="W784" t="s">
        <v>29</v>
      </c>
      <c r="X784" t="str">
        <f t="shared" si="116"/>
        <v>Pune</v>
      </c>
      <c r="Y784">
        <v>-816.55</v>
      </c>
      <c r="Z784" t="str">
        <f>IF(PC_NikeSales[[#This Row],[Profit]]&lt;0,"Loss Making Sales",IF(PC_NikeSales[[#This Row],[Profit]]=0,"No Recorded Profit",IF(PC_NikeSales[[#This Row],[Profit]]&gt;PC_NikeSales[Rev_Recalc],"Invalid Profit", "Valid Profit")))</f>
        <v>Loss Making Sales</v>
      </c>
      <c r="AA784" t="str">
        <f>IF(PC_NikeSales[[#This Row],[Profit_Status]]="Valid Profit","Include","Exclude")</f>
        <v>Exclude</v>
      </c>
    </row>
    <row r="785" spans="1:27">
      <c r="A785">
        <v>2783</v>
      </c>
      <c r="B785" t="s">
        <v>19</v>
      </c>
      <c r="C785" t="s">
        <v>30</v>
      </c>
      <c r="D785" t="s">
        <v>31</v>
      </c>
      <c r="F785" t="str">
        <f t="shared" si="108"/>
        <v>Missing</v>
      </c>
      <c r="G785" t="str">
        <f t="shared" si="109"/>
        <v>Unknown</v>
      </c>
      <c r="H785" t="str">
        <f t="shared" si="110"/>
        <v>No</v>
      </c>
      <c r="J785" t="str">
        <f>_xlfn.IFS(Units_Sold&lt;0,"Check Return/Refund",Units_Sold=" ",Invalid,Units_Sold=0,"Available",Units_Sold&gt;0,"Sold")</f>
        <v>Available</v>
      </c>
      <c r="L785">
        <v>0.36</v>
      </c>
      <c r="M785" t="str">
        <f t="shared" si="111"/>
        <v>Valid</v>
      </c>
      <c r="N785" t="str">
        <f>IF(PC_NikeSales[[#This Row],[Discount_Verification]]="Valid","Include","Exclude")</f>
        <v>Include</v>
      </c>
      <c r="O785">
        <v>0</v>
      </c>
      <c r="P785" t="str">
        <f t="shared" si="112"/>
        <v>Insufficient Data</v>
      </c>
      <c r="Q785" t="str">
        <f t="shared" si="113"/>
        <v>Missing Information</v>
      </c>
      <c r="R785" t="str">
        <f>IF(PC_NikeSales[[#This Row],[Rev_Verify]]="Valid Revenue","Include","Exclude")</f>
        <v>Exclude</v>
      </c>
      <c r="S785" s="1">
        <v>45543</v>
      </c>
      <c r="T785" s="5">
        <f t="shared" si="114"/>
        <v>45543</v>
      </c>
      <c r="U785" s="1" t="str">
        <f t="shared" si="115"/>
        <v>Yes</v>
      </c>
      <c r="V785" t="s">
        <v>22</v>
      </c>
      <c r="W785" t="s">
        <v>29</v>
      </c>
      <c r="X785" t="str">
        <f t="shared" si="116"/>
        <v>Pune</v>
      </c>
      <c r="Y785">
        <v>134.94999999999999</v>
      </c>
      <c r="Z785" t="str">
        <f>IF(PC_NikeSales[[#This Row],[Profit]]&lt;0,"Loss Making Sales",IF(PC_NikeSales[[#This Row],[Profit]]=0,"No Recorded Profit",IF($Y783&gt;$P783,"Invalid Profit", "Valid Profit")))</f>
        <v>Valid Profit</v>
      </c>
      <c r="AA785" t="str">
        <f>IF(PC_NikeSales[[#This Row],[Profit_Status]]="Valid Profit","Include","Exclude")</f>
        <v>Include</v>
      </c>
    </row>
    <row r="786" spans="1:27">
      <c r="A786">
        <v>2784</v>
      </c>
      <c r="B786" t="s">
        <v>19</v>
      </c>
      <c r="C786" t="s">
        <v>41</v>
      </c>
      <c r="D786" t="s">
        <v>47</v>
      </c>
      <c r="E786" s="3" t="s">
        <v>16</v>
      </c>
      <c r="F786" t="str">
        <f t="shared" si="108"/>
        <v>Alphabet</v>
      </c>
      <c r="G786" t="str">
        <f t="shared" si="109"/>
        <v>M</v>
      </c>
      <c r="H786" t="str">
        <f t="shared" si="110"/>
        <v>Yes</v>
      </c>
      <c r="J786" t="str">
        <f>_xlfn.IFS(Units_Sold&lt;0,"Check Return/Refund",Units_Sold=" ",Invalid,Units_Sold=0,"Available",Units_Sold&gt;0,"Sold")</f>
        <v>Available</v>
      </c>
      <c r="M786" t="str">
        <f t="shared" si="111"/>
        <v>Invalid</v>
      </c>
      <c r="N786" t="str">
        <f>IF(PC_NikeSales[[#This Row],[Discount_Verification]]="Valid","Include","Exclude")</f>
        <v>Exclude</v>
      </c>
      <c r="O786">
        <v>0</v>
      </c>
      <c r="P786" t="str">
        <f t="shared" si="112"/>
        <v>Insufficient Data</v>
      </c>
      <c r="Q786" t="str">
        <f t="shared" si="113"/>
        <v>Missing Information</v>
      </c>
      <c r="R786" t="str">
        <f>IF(PC_NikeSales[[#This Row],[Rev_Verify]]="Valid Revenue","Include","Exclude")</f>
        <v>Exclude</v>
      </c>
      <c r="S786" s="1">
        <v>45685</v>
      </c>
      <c r="T786" s="5">
        <f t="shared" si="114"/>
        <v>45685</v>
      </c>
      <c r="U786" s="1" t="str">
        <f t="shared" si="115"/>
        <v>Yes</v>
      </c>
      <c r="V786" t="s">
        <v>17</v>
      </c>
      <c r="W786" t="s">
        <v>29</v>
      </c>
      <c r="X786" t="str">
        <f t="shared" si="116"/>
        <v>Pune</v>
      </c>
      <c r="Y786">
        <v>2982.03</v>
      </c>
      <c r="Z786" t="str">
        <f>IF(PC_NikeSales[[#This Row],[Profit]]&lt;0,"Loss Making Sales",IF(PC_NikeSales[[#This Row],[Profit]]=0,"No Recorded Profit",IF($Y784&gt;$P784,"Invalid Profit", "Valid Profit")))</f>
        <v>Valid Profit</v>
      </c>
      <c r="AA786" t="str">
        <f>IF(PC_NikeSales[[#This Row],[Profit_Status]]="Valid Profit","Include","Exclude")</f>
        <v>Include</v>
      </c>
    </row>
    <row r="787" spans="1:27">
      <c r="A787">
        <v>2785</v>
      </c>
      <c r="B787" t="s">
        <v>19</v>
      </c>
      <c r="C787" t="s">
        <v>26</v>
      </c>
      <c r="D787" t="s">
        <v>27</v>
      </c>
      <c r="E787" s="3" t="s">
        <v>28</v>
      </c>
      <c r="F787" t="str">
        <f t="shared" si="108"/>
        <v>Alphabet</v>
      </c>
      <c r="G787" t="str">
        <f t="shared" si="109"/>
        <v>L</v>
      </c>
      <c r="H787" t="str">
        <f t="shared" si="110"/>
        <v>Yes</v>
      </c>
      <c r="I787">
        <v>2</v>
      </c>
      <c r="J787" t="str">
        <f>_xlfn.IFS(Units_Sold&lt;0,"Check Return/Refund",Units_Sold=" ",Invalid,Units_Sold=0,"Available",Units_Sold&gt;0,"Sold")</f>
        <v>Sold</v>
      </c>
      <c r="M787" t="str">
        <f t="shared" si="111"/>
        <v>Invalid</v>
      </c>
      <c r="N787" t="str">
        <f>IF(PC_NikeSales[[#This Row],[Discount_Verification]]="Valid","Include","Exclude")</f>
        <v>Exclude</v>
      </c>
      <c r="O787">
        <v>0</v>
      </c>
      <c r="P787" t="str">
        <f t="shared" si="112"/>
        <v>Insufficient Data</v>
      </c>
      <c r="Q787" t="str">
        <f t="shared" si="113"/>
        <v>Missing Information</v>
      </c>
      <c r="R787" t="str">
        <f>IF(PC_NikeSales[[#This Row],[Rev_Verify]]="Valid Revenue","Include","Exclude")</f>
        <v>Exclude</v>
      </c>
      <c r="S787" s="1">
        <v>45585</v>
      </c>
      <c r="T787" s="5">
        <f t="shared" si="114"/>
        <v>45585</v>
      </c>
      <c r="U787" s="1" t="str">
        <f t="shared" si="115"/>
        <v>Yes</v>
      </c>
      <c r="V787" t="s">
        <v>22</v>
      </c>
      <c r="W787" t="s">
        <v>37</v>
      </c>
      <c r="X787" t="str">
        <f t="shared" si="116"/>
        <v>Hyderabad</v>
      </c>
      <c r="Y787">
        <v>-834.71</v>
      </c>
      <c r="Z787" t="str">
        <f>IF(PC_NikeSales[[#This Row],[Profit]]&lt;0,"Loss Making Sales",IF(PC_NikeSales[[#This Row],[Profit]]=0,"No Recorded Profit",IF(PC_NikeSales[[#This Row],[Profit]]&gt;PC_NikeSales[Rev_Recalc],"Invalid Profit", "Valid Profit")))</f>
        <v>Loss Making Sales</v>
      </c>
      <c r="AA787" t="str">
        <f>IF(PC_NikeSales[[#This Row],[Profit_Status]]="Valid Profit","Include","Exclude")</f>
        <v>Exclude</v>
      </c>
    </row>
    <row r="788" spans="1:27">
      <c r="A788">
        <v>2786</v>
      </c>
      <c r="B788" t="s">
        <v>19</v>
      </c>
      <c r="C788" t="s">
        <v>26</v>
      </c>
      <c r="D788" t="s">
        <v>27</v>
      </c>
      <c r="E788" s="3">
        <v>9</v>
      </c>
      <c r="F788" t="str">
        <f t="shared" si="108"/>
        <v>Number</v>
      </c>
      <c r="G788" t="str">
        <f t="shared" si="109"/>
        <v>9</v>
      </c>
      <c r="H788" t="str">
        <f t="shared" si="110"/>
        <v>Yes</v>
      </c>
      <c r="J788" t="str">
        <f>_xlfn.IFS(Units_Sold&lt;0,"Check Return/Refund",Units_Sold=" ",Invalid,Units_Sold=0,"Available",Units_Sold&gt;0,"Sold")</f>
        <v>Available</v>
      </c>
      <c r="L788">
        <v>0.59</v>
      </c>
      <c r="M788" t="str">
        <f t="shared" si="111"/>
        <v>Valid</v>
      </c>
      <c r="N788" t="str">
        <f>IF(PC_NikeSales[[#This Row],[Discount_Verification]]="Valid","Include","Exclude")</f>
        <v>Include</v>
      </c>
      <c r="O788">
        <v>0</v>
      </c>
      <c r="P788" t="str">
        <f t="shared" si="112"/>
        <v>Insufficient Data</v>
      </c>
      <c r="Q788" t="str">
        <f t="shared" si="113"/>
        <v>Missing Information</v>
      </c>
      <c r="R788" t="str">
        <f>IF(PC_NikeSales[[#This Row],[Rev_Verify]]="Valid Revenue","Include","Exclude")</f>
        <v>Exclude</v>
      </c>
      <c r="S788" s="1">
        <v>45585</v>
      </c>
      <c r="T788" s="5">
        <f t="shared" si="114"/>
        <v>45585</v>
      </c>
      <c r="U788" s="1" t="str">
        <f t="shared" si="115"/>
        <v>Yes</v>
      </c>
      <c r="V788" t="s">
        <v>17</v>
      </c>
      <c r="W788" t="s">
        <v>37</v>
      </c>
      <c r="X788" t="str">
        <f t="shared" si="116"/>
        <v>Hyderabad</v>
      </c>
      <c r="Y788">
        <v>3872.35</v>
      </c>
      <c r="Z788" t="str">
        <f>IF(PC_NikeSales[[#This Row],[Profit]]&lt;0,"Loss Making Sales",IF(PC_NikeSales[[#This Row],[Profit]]=0,"No Recorded Profit",IF($Y786&gt;$P786,"Invalid Profit", "Valid Profit")))</f>
        <v>Valid Profit</v>
      </c>
      <c r="AA788" t="str">
        <f>IF(PC_NikeSales[[#This Row],[Profit_Status]]="Valid Profit","Include","Exclude")</f>
        <v>Include</v>
      </c>
    </row>
    <row r="789" spans="1:27">
      <c r="A789">
        <v>2787</v>
      </c>
      <c r="B789" t="s">
        <v>13</v>
      </c>
      <c r="C789" t="s">
        <v>14</v>
      </c>
      <c r="D789" t="s">
        <v>44</v>
      </c>
      <c r="E789" s="3">
        <v>12</v>
      </c>
      <c r="F789" t="str">
        <f t="shared" si="108"/>
        <v>Number</v>
      </c>
      <c r="G789" t="str">
        <f t="shared" si="109"/>
        <v>12</v>
      </c>
      <c r="H789" t="str">
        <f t="shared" si="110"/>
        <v>Yes</v>
      </c>
      <c r="I789">
        <v>3</v>
      </c>
      <c r="J789" t="str">
        <f>_xlfn.IFS(Units_Sold&lt;0,"Check Return/Refund",Units_Sold=" ",Invalid,Units_Sold=0,"Available",Units_Sold&gt;0,"Sold")</f>
        <v>Sold</v>
      </c>
      <c r="K789">
        <v>3440.88</v>
      </c>
      <c r="M789" t="str">
        <f t="shared" si="111"/>
        <v>Invalid</v>
      </c>
      <c r="N789" t="str">
        <f>IF(PC_NikeSales[[#This Row],[Discount_Verification]]="Valid","Include","Exclude")</f>
        <v>Exclude</v>
      </c>
      <c r="O789">
        <v>0</v>
      </c>
      <c r="P789">
        <f t="shared" si="112"/>
        <v>10322.64</v>
      </c>
      <c r="Q789" t="str">
        <f t="shared" si="113"/>
        <v>Valid Revenue</v>
      </c>
      <c r="R789" t="str">
        <f>IF(PC_NikeSales[[#This Row],[Rev_Verify]]="Valid Revenue","Include","Exclude")</f>
        <v>Include</v>
      </c>
      <c r="S789" s="1">
        <v>45535</v>
      </c>
      <c r="T789" s="5">
        <f t="shared" si="114"/>
        <v>45535</v>
      </c>
      <c r="U789" s="1" t="str">
        <f t="shared" si="115"/>
        <v>Yes</v>
      </c>
      <c r="V789" t="s">
        <v>17</v>
      </c>
      <c r="W789" t="s">
        <v>29</v>
      </c>
      <c r="X789" t="str">
        <f t="shared" si="116"/>
        <v>Pune</v>
      </c>
      <c r="Y789">
        <v>22.93</v>
      </c>
      <c r="Z789" t="str">
        <f>IF(PC_NikeSales[[#This Row],[Profit]]&lt;0,"Loss Making Sales",IF(PC_NikeSales[[#This Row],[Profit]]=0,"No Recorded Profit",IF($Y787&gt;$P787,"Invalid Profit", "Valid Profit")))</f>
        <v>Valid Profit</v>
      </c>
      <c r="AA789" t="str">
        <f>IF(PC_NikeSales[[#This Row],[Profit_Status]]="Valid Profit","Include","Exclude")</f>
        <v>Include</v>
      </c>
    </row>
    <row r="790" spans="1:27">
      <c r="A790">
        <v>2788</v>
      </c>
      <c r="B790" t="s">
        <v>19</v>
      </c>
      <c r="C790" t="s">
        <v>20</v>
      </c>
      <c r="D790" t="s">
        <v>38</v>
      </c>
      <c r="E790" s="3" t="s">
        <v>16</v>
      </c>
      <c r="F790" t="str">
        <f t="shared" si="108"/>
        <v>Alphabet</v>
      </c>
      <c r="G790" t="str">
        <f t="shared" si="109"/>
        <v>M</v>
      </c>
      <c r="H790" t="str">
        <f t="shared" si="110"/>
        <v>Yes</v>
      </c>
      <c r="J790" t="str">
        <f>_xlfn.IFS(Units_Sold&lt;0,"Check Return/Refund",Units_Sold=" ",Invalid,Units_Sold=0,"Available",Units_Sold&gt;0,"Sold")</f>
        <v>Available</v>
      </c>
      <c r="K790">
        <v>7478.84</v>
      </c>
      <c r="M790" t="str">
        <f t="shared" si="111"/>
        <v>Invalid</v>
      </c>
      <c r="N790" t="str">
        <f>IF(PC_NikeSales[[#This Row],[Discount_Verification]]="Valid","Include","Exclude")</f>
        <v>Exclude</v>
      </c>
      <c r="O790">
        <v>0</v>
      </c>
      <c r="P790" t="str">
        <f t="shared" si="112"/>
        <v>Insufficient Data</v>
      </c>
      <c r="Q790" t="str">
        <f t="shared" si="113"/>
        <v>Missing Information</v>
      </c>
      <c r="R790" t="str">
        <f>IF(PC_NikeSales[[#This Row],[Rev_Verify]]="Valid Revenue","Include","Exclude")</f>
        <v>Exclude</v>
      </c>
      <c r="S790" s="1">
        <v>45295</v>
      </c>
      <c r="T790" s="5">
        <f t="shared" si="114"/>
        <v>45295</v>
      </c>
      <c r="U790" s="1" t="str">
        <f t="shared" si="115"/>
        <v>Yes</v>
      </c>
      <c r="V790" t="s">
        <v>22</v>
      </c>
      <c r="W790" t="s">
        <v>37</v>
      </c>
      <c r="X790" t="str">
        <f t="shared" si="116"/>
        <v>Hyderabad</v>
      </c>
      <c r="Y790">
        <v>-18.399999999999999</v>
      </c>
      <c r="Z790" t="str">
        <f>IF(PC_NikeSales[[#This Row],[Profit]]&lt;0,"Loss Making Sales",IF(PC_NikeSales[[#This Row],[Profit]]=0,"No Recorded Profit",IF(PC_NikeSales[[#This Row],[Profit]]&gt;PC_NikeSales[Rev_Recalc],"Invalid Profit", "Valid Profit")))</f>
        <v>Loss Making Sales</v>
      </c>
      <c r="AA790" t="str">
        <f>IF(PC_NikeSales[[#This Row],[Profit_Status]]="Valid Profit","Include","Exclude")</f>
        <v>Exclude</v>
      </c>
    </row>
    <row r="791" spans="1:27">
      <c r="A791">
        <v>2789</v>
      </c>
      <c r="B791" t="s">
        <v>13</v>
      </c>
      <c r="C791" t="s">
        <v>26</v>
      </c>
      <c r="D791" t="s">
        <v>52</v>
      </c>
      <c r="E791" s="3" t="s">
        <v>16</v>
      </c>
      <c r="F791" t="str">
        <f t="shared" si="108"/>
        <v>Alphabet</v>
      </c>
      <c r="G791" t="str">
        <f t="shared" si="109"/>
        <v>M</v>
      </c>
      <c r="H791" t="str">
        <f t="shared" si="110"/>
        <v>Yes</v>
      </c>
      <c r="J791" t="str">
        <f>_xlfn.IFS(Units_Sold&lt;0,"Check Return/Refund",Units_Sold=" ",Invalid,Units_Sold=0,"Available",Units_Sold&gt;0,"Sold")</f>
        <v>Available</v>
      </c>
      <c r="M791" t="str">
        <f t="shared" si="111"/>
        <v>Invalid</v>
      </c>
      <c r="N791" t="str">
        <f>IF(PC_NikeSales[[#This Row],[Discount_Verification]]="Valid","Include","Exclude")</f>
        <v>Exclude</v>
      </c>
      <c r="O791">
        <v>0</v>
      </c>
      <c r="P791" t="str">
        <f t="shared" si="112"/>
        <v>Insufficient Data</v>
      </c>
      <c r="Q791" t="str">
        <f t="shared" si="113"/>
        <v>Missing Information</v>
      </c>
      <c r="R791" t="str">
        <f>IF(PC_NikeSales[[#This Row],[Rev_Verify]]="Valid Revenue","Include","Exclude")</f>
        <v>Exclude</v>
      </c>
      <c r="S791" s="1">
        <v>45306</v>
      </c>
      <c r="T791" s="5">
        <f t="shared" si="114"/>
        <v>45306</v>
      </c>
      <c r="U791" s="1" t="str">
        <f t="shared" si="115"/>
        <v>Yes</v>
      </c>
      <c r="V791" t="s">
        <v>22</v>
      </c>
      <c r="W791" t="s">
        <v>43</v>
      </c>
      <c r="X791" t="str">
        <f t="shared" si="116"/>
        <v>Kolkata</v>
      </c>
      <c r="Y791">
        <v>1756.75</v>
      </c>
      <c r="Z791" t="str">
        <f>IF(PC_NikeSales[[#This Row],[Profit]]&lt;0,"Loss Making Sales",IF(PC_NikeSales[[#This Row],[Profit]]=0,"No Recorded Profit",IF($Y789&gt;$P789,"Invalid Profit", "Valid Profit")))</f>
        <v>Valid Profit</v>
      </c>
      <c r="AA791" t="str">
        <f>IF(PC_NikeSales[[#This Row],[Profit_Status]]="Valid Profit","Include","Exclude")</f>
        <v>Include</v>
      </c>
    </row>
    <row r="792" spans="1:27">
      <c r="A792">
        <v>2790</v>
      </c>
      <c r="B792" t="s">
        <v>13</v>
      </c>
      <c r="C792" t="s">
        <v>30</v>
      </c>
      <c r="D792" t="s">
        <v>31</v>
      </c>
      <c r="E792" s="3" t="s">
        <v>32</v>
      </c>
      <c r="F792" t="str">
        <f t="shared" si="108"/>
        <v>Alphabet</v>
      </c>
      <c r="G792" t="str">
        <f t="shared" si="109"/>
        <v>XL</v>
      </c>
      <c r="H792" t="str">
        <f t="shared" si="110"/>
        <v>Yes</v>
      </c>
      <c r="J792" t="str">
        <f>_xlfn.IFS(Units_Sold&lt;0,"Check Return/Refund",Units_Sold=" ",Invalid,Units_Sold=0,"Available",Units_Sold&gt;0,"Sold")</f>
        <v>Available</v>
      </c>
      <c r="M792" t="str">
        <f t="shared" si="111"/>
        <v>Invalid</v>
      </c>
      <c r="N792" t="str">
        <f>IF(PC_NikeSales[[#This Row],[Discount_Verification]]="Valid","Include","Exclude")</f>
        <v>Exclude</v>
      </c>
      <c r="O792">
        <v>0</v>
      </c>
      <c r="P792" t="str">
        <f t="shared" si="112"/>
        <v>Insufficient Data</v>
      </c>
      <c r="Q792" t="str">
        <f t="shared" si="113"/>
        <v>Missing Information</v>
      </c>
      <c r="R792" t="str">
        <f>IF(PC_NikeSales[[#This Row],[Rev_Verify]]="Valid Revenue","Include","Exclude")</f>
        <v>Exclude</v>
      </c>
      <c r="S792" s="1">
        <v>45521</v>
      </c>
      <c r="T792" s="5">
        <f t="shared" si="114"/>
        <v>45521</v>
      </c>
      <c r="U792" s="1" t="str">
        <f t="shared" si="115"/>
        <v>Yes</v>
      </c>
      <c r="V792" t="s">
        <v>22</v>
      </c>
      <c r="W792" t="s">
        <v>33</v>
      </c>
      <c r="X792" t="str">
        <f t="shared" si="116"/>
        <v>Delhi</v>
      </c>
      <c r="Y792">
        <v>2554.8200000000002</v>
      </c>
      <c r="Z792" t="str">
        <f>IF(PC_NikeSales[[#This Row],[Profit]]&lt;0,"Loss Making Sales",IF(PC_NikeSales[[#This Row],[Profit]]=0,"No Recorded Profit",IF($Y790&gt;$P790,"Invalid Profit", "Valid Profit")))</f>
        <v>Valid Profit</v>
      </c>
      <c r="AA792" t="str">
        <f>IF(PC_NikeSales[[#This Row],[Profit_Status]]="Valid Profit","Include","Exclude")</f>
        <v>Include</v>
      </c>
    </row>
    <row r="793" spans="1:27">
      <c r="A793">
        <v>2791</v>
      </c>
      <c r="B793" t="s">
        <v>13</v>
      </c>
      <c r="C793" t="s">
        <v>14</v>
      </c>
      <c r="D793" t="s">
        <v>44</v>
      </c>
      <c r="E793" s="3" t="s">
        <v>16</v>
      </c>
      <c r="F793" t="str">
        <f t="shared" si="108"/>
        <v>Alphabet</v>
      </c>
      <c r="G793" t="str">
        <f t="shared" si="109"/>
        <v>M</v>
      </c>
      <c r="H793" t="str">
        <f t="shared" si="110"/>
        <v>Yes</v>
      </c>
      <c r="J793" t="str">
        <f>_xlfn.IFS(Units_Sold&lt;0,"Check Return/Refund",Units_Sold=" ",Invalid,Units_Sold=0,"Available",Units_Sold&gt;0,"Sold")</f>
        <v>Available</v>
      </c>
      <c r="M793" t="str">
        <f t="shared" si="111"/>
        <v>Invalid</v>
      </c>
      <c r="N793" t="str">
        <f>IF(PC_NikeSales[[#This Row],[Discount_Verification]]="Valid","Include","Exclude")</f>
        <v>Exclude</v>
      </c>
      <c r="O793">
        <v>0</v>
      </c>
      <c r="P793" t="str">
        <f t="shared" si="112"/>
        <v>Insufficient Data</v>
      </c>
      <c r="Q793" t="str">
        <f t="shared" si="113"/>
        <v>Missing Information</v>
      </c>
      <c r="R793" t="str">
        <f>IF(PC_NikeSales[[#This Row],[Rev_Verify]]="Valid Revenue","Include","Exclude")</f>
        <v>Exclude</v>
      </c>
      <c r="S793" s="1">
        <v>45441</v>
      </c>
      <c r="T793" s="5">
        <f t="shared" si="114"/>
        <v>45441</v>
      </c>
      <c r="U793" s="1" t="str">
        <f t="shared" si="115"/>
        <v>Yes</v>
      </c>
      <c r="V793" t="s">
        <v>22</v>
      </c>
      <c r="W793" t="s">
        <v>33</v>
      </c>
      <c r="X793" t="str">
        <f t="shared" si="116"/>
        <v>Delhi</v>
      </c>
      <c r="Y793">
        <v>1194.43</v>
      </c>
      <c r="Z793" t="str">
        <f>IF(PC_NikeSales[[#This Row],[Profit]]&lt;0,"Loss Making Sales",IF(PC_NikeSales[[#This Row],[Profit]]=0,"No Recorded Profit",IF($Y791&gt;$P791,"Invalid Profit", "Valid Profit")))</f>
        <v>Valid Profit</v>
      </c>
      <c r="AA793" t="str">
        <f>IF(PC_NikeSales[[#This Row],[Profit_Status]]="Valid Profit","Include","Exclude")</f>
        <v>Include</v>
      </c>
    </row>
    <row r="794" spans="1:27">
      <c r="A794">
        <v>2792</v>
      </c>
      <c r="B794" t="s">
        <v>13</v>
      </c>
      <c r="C794" t="s">
        <v>26</v>
      </c>
      <c r="D794" t="s">
        <v>39</v>
      </c>
      <c r="E794" s="3" t="s">
        <v>28</v>
      </c>
      <c r="F794" t="str">
        <f t="shared" si="108"/>
        <v>Alphabet</v>
      </c>
      <c r="G794" t="str">
        <f t="shared" si="109"/>
        <v>L</v>
      </c>
      <c r="H794" t="str">
        <f t="shared" si="110"/>
        <v>Yes</v>
      </c>
      <c r="I794">
        <v>-1</v>
      </c>
      <c r="J794" t="str">
        <f>_xlfn.IFS(Units_Sold&lt;0,"Check Return/Refund",Units_Sold=" ",Invalid,Units_Sold=0,"Available",Units_Sold&gt;0,"Sold")</f>
        <v>Check Return/Refund</v>
      </c>
      <c r="K794">
        <v>4338.16</v>
      </c>
      <c r="M794" t="str">
        <f t="shared" si="111"/>
        <v>Invalid</v>
      </c>
      <c r="N794" t="str">
        <f>IF(PC_NikeSales[[#This Row],[Discount_Verification]]="Valid","Include","Exclude")</f>
        <v>Exclude</v>
      </c>
      <c r="O794">
        <v>0</v>
      </c>
      <c r="P794">
        <f t="shared" si="112"/>
        <v>-4338.16</v>
      </c>
      <c r="Q794" t="str">
        <f t="shared" si="113"/>
        <v>Negative Revenue</v>
      </c>
      <c r="R794" t="str">
        <f>IF(PC_NikeSales[[#This Row],[Rev_Verify]]="Valid Revenue","Include","Exclude")</f>
        <v>Exclude</v>
      </c>
      <c r="S794" s="1">
        <v>45785</v>
      </c>
      <c r="T794" s="5">
        <f t="shared" si="114"/>
        <v>45785</v>
      </c>
      <c r="U794" s="1" t="str">
        <f t="shared" si="115"/>
        <v>Yes</v>
      </c>
      <c r="V794" t="s">
        <v>17</v>
      </c>
      <c r="W794" t="s">
        <v>43</v>
      </c>
      <c r="X794" t="str">
        <f t="shared" si="116"/>
        <v>Kolkata</v>
      </c>
      <c r="Y794">
        <v>-328.05</v>
      </c>
      <c r="Z794" t="str">
        <f>IF(PC_NikeSales[[#This Row],[Profit]]&lt;0,"Loss Making Sales",IF(PC_NikeSales[[#This Row],[Profit]]=0,"No Recorded Profit",IF(PC_NikeSales[[#This Row],[Profit]]&gt;PC_NikeSales[Rev_Recalc],"Invalid Profit", "Valid Profit")))</f>
        <v>Loss Making Sales</v>
      </c>
      <c r="AA794" t="str">
        <f>IF(PC_NikeSales[[#This Row],[Profit_Status]]="Valid Profit","Include","Exclude")</f>
        <v>Exclude</v>
      </c>
    </row>
    <row r="795" spans="1:27">
      <c r="A795">
        <v>2793</v>
      </c>
      <c r="B795" t="s">
        <v>35</v>
      </c>
      <c r="C795" t="s">
        <v>30</v>
      </c>
      <c r="D795" t="s">
        <v>51</v>
      </c>
      <c r="E795" s="3" t="s">
        <v>32</v>
      </c>
      <c r="F795" t="str">
        <f t="shared" si="108"/>
        <v>Alphabet</v>
      </c>
      <c r="G795" t="str">
        <f t="shared" si="109"/>
        <v>XL</v>
      </c>
      <c r="H795" t="str">
        <f t="shared" si="110"/>
        <v>Yes</v>
      </c>
      <c r="I795">
        <v>0</v>
      </c>
      <c r="J795" t="str">
        <f>_xlfn.IFS(Units_Sold&lt;0,"Check Return/Refund",Units_Sold=" ",Invalid,Units_Sold=0,"Available",Units_Sold&gt;0,"Sold")</f>
        <v>Available</v>
      </c>
      <c r="M795" t="str">
        <f t="shared" si="111"/>
        <v>Invalid</v>
      </c>
      <c r="N795" t="str">
        <f>IF(PC_NikeSales[[#This Row],[Discount_Verification]]="Valid","Include","Exclude")</f>
        <v>Exclude</v>
      </c>
      <c r="O795">
        <v>0</v>
      </c>
      <c r="P795" t="str">
        <f t="shared" si="112"/>
        <v>Insufficient Data</v>
      </c>
      <c r="Q795" t="str">
        <f t="shared" si="113"/>
        <v>Missing Information</v>
      </c>
      <c r="R795" t="str">
        <f>IF(PC_NikeSales[[#This Row],[Rev_Verify]]="Valid Revenue","Include","Exclude")</f>
        <v>Exclude</v>
      </c>
      <c r="S795" s="1">
        <v>45577</v>
      </c>
      <c r="T795" s="5">
        <f t="shared" si="114"/>
        <v>45577</v>
      </c>
      <c r="U795" s="1" t="str">
        <f t="shared" si="115"/>
        <v>Yes</v>
      </c>
      <c r="V795" t="s">
        <v>22</v>
      </c>
      <c r="W795" t="s">
        <v>18</v>
      </c>
      <c r="X795" t="str">
        <f t="shared" si="116"/>
        <v>Bengaluru</v>
      </c>
      <c r="Y795">
        <v>922.24</v>
      </c>
      <c r="Z795" t="str">
        <f>IF(PC_NikeSales[[#This Row],[Profit]]&lt;0,"Loss Making Sales",IF(PC_NikeSales[[#This Row],[Profit]]=0,"No Recorded Profit",IF($Y793&gt;$P793,"Invalid Profit", "Valid Profit")))</f>
        <v>Valid Profit</v>
      </c>
      <c r="AA795" t="str">
        <f>IF(PC_NikeSales[[#This Row],[Profit_Status]]="Valid Profit","Include","Exclude")</f>
        <v>Include</v>
      </c>
    </row>
    <row r="796" spans="1:27">
      <c r="A796">
        <v>2794</v>
      </c>
      <c r="B796" t="s">
        <v>19</v>
      </c>
      <c r="C796" t="s">
        <v>20</v>
      </c>
      <c r="D796" t="s">
        <v>38</v>
      </c>
      <c r="F796" t="str">
        <f t="shared" si="108"/>
        <v>Missing</v>
      </c>
      <c r="G796" t="str">
        <f t="shared" si="109"/>
        <v>Unknown</v>
      </c>
      <c r="H796" t="str">
        <f t="shared" si="110"/>
        <v>No</v>
      </c>
      <c r="J796" t="str">
        <f>_xlfn.IFS(Units_Sold&lt;0,"Check Return/Refund",Units_Sold=" ",Invalid,Units_Sold=0,"Available",Units_Sold&gt;0,"Sold")</f>
        <v>Available</v>
      </c>
      <c r="L796">
        <v>1.22</v>
      </c>
      <c r="M796" t="str">
        <f t="shared" si="111"/>
        <v>Invalid</v>
      </c>
      <c r="N796" t="str">
        <f>IF(PC_NikeSales[[#This Row],[Discount_Verification]]="Valid","Include","Exclude")</f>
        <v>Exclude</v>
      </c>
      <c r="O796">
        <v>0</v>
      </c>
      <c r="P796" t="str">
        <f t="shared" si="112"/>
        <v>Insufficient Data</v>
      </c>
      <c r="Q796" t="str">
        <f t="shared" si="113"/>
        <v>Missing Information</v>
      </c>
      <c r="R796" t="str">
        <f>IF(PC_NikeSales[[#This Row],[Rev_Verify]]="Valid Revenue","Include","Exclude")</f>
        <v>Exclude</v>
      </c>
      <c r="S796" s="1"/>
      <c r="T796" s="5" t="str">
        <f t="shared" si="114"/>
        <v>Missing Date</v>
      </c>
      <c r="U796" s="1" t="str">
        <f t="shared" si="115"/>
        <v>No</v>
      </c>
      <c r="V796" t="s">
        <v>17</v>
      </c>
      <c r="W796" t="s">
        <v>25</v>
      </c>
      <c r="X796" t="str">
        <f t="shared" si="116"/>
        <v>Mumbai</v>
      </c>
      <c r="Y796">
        <v>3833.78</v>
      </c>
      <c r="Z796" t="str">
        <f>IF(PC_NikeSales[[#This Row],[Profit]]&lt;0,"Loss Making Sales",IF(PC_NikeSales[[#This Row],[Profit]]=0,"No Recorded Profit",IF($Y794&gt;$P794,"Invalid Profit", "Valid Profit")))</f>
        <v>Invalid Profit</v>
      </c>
      <c r="AA796" t="str">
        <f>IF(PC_NikeSales[[#This Row],[Profit_Status]]="Valid Profit","Include","Exclude")</f>
        <v>Exclude</v>
      </c>
    </row>
    <row r="797" spans="1:27">
      <c r="A797">
        <v>2795</v>
      </c>
      <c r="B797" t="s">
        <v>19</v>
      </c>
      <c r="C797" t="s">
        <v>30</v>
      </c>
      <c r="D797" t="s">
        <v>31</v>
      </c>
      <c r="E797" s="3" t="s">
        <v>28</v>
      </c>
      <c r="F797" t="str">
        <f t="shared" si="108"/>
        <v>Alphabet</v>
      </c>
      <c r="G797" t="str">
        <f t="shared" si="109"/>
        <v>L</v>
      </c>
      <c r="H797" t="str">
        <f t="shared" si="110"/>
        <v>Yes</v>
      </c>
      <c r="I797">
        <v>0</v>
      </c>
      <c r="J797" t="str">
        <f>_xlfn.IFS(Units_Sold&lt;0,"Check Return/Refund",Units_Sold=" ",Invalid,Units_Sold=0,"Available",Units_Sold&gt;0,"Sold")</f>
        <v>Available</v>
      </c>
      <c r="M797" t="str">
        <f t="shared" si="111"/>
        <v>Invalid</v>
      </c>
      <c r="N797" t="str">
        <f>IF(PC_NikeSales[[#This Row],[Discount_Verification]]="Valid","Include","Exclude")</f>
        <v>Exclude</v>
      </c>
      <c r="O797">
        <v>0</v>
      </c>
      <c r="P797" t="str">
        <f t="shared" si="112"/>
        <v>Insufficient Data</v>
      </c>
      <c r="Q797" t="str">
        <f t="shared" si="113"/>
        <v>Missing Information</v>
      </c>
      <c r="R797" t="str">
        <f>IF(PC_NikeSales[[#This Row],[Rev_Verify]]="Valid Revenue","Include","Exclude")</f>
        <v>Exclude</v>
      </c>
      <c r="S797" s="1"/>
      <c r="T797" s="5" t="str">
        <f t="shared" si="114"/>
        <v>Missing Date</v>
      </c>
      <c r="U797" s="1" t="str">
        <f t="shared" si="115"/>
        <v>No</v>
      </c>
      <c r="V797" t="s">
        <v>22</v>
      </c>
      <c r="W797" t="s">
        <v>33</v>
      </c>
      <c r="X797" t="str">
        <f t="shared" si="116"/>
        <v>Delhi</v>
      </c>
      <c r="Y797">
        <v>-615.37</v>
      </c>
      <c r="Z797" t="str">
        <f>IF(PC_NikeSales[[#This Row],[Profit]]&lt;0,"Loss Making Sales",IF(PC_NikeSales[[#This Row],[Profit]]=0,"No Recorded Profit",IF(PC_NikeSales[[#This Row],[Profit]]&gt;PC_NikeSales[Rev_Recalc],"Invalid Profit", "Valid Profit")))</f>
        <v>Loss Making Sales</v>
      </c>
      <c r="AA797" t="str">
        <f>IF(PC_NikeSales[[#This Row],[Profit_Status]]="Valid Profit","Include","Exclude")</f>
        <v>Exclude</v>
      </c>
    </row>
    <row r="798" spans="1:27">
      <c r="A798">
        <v>2796</v>
      </c>
      <c r="B798" t="s">
        <v>35</v>
      </c>
      <c r="C798" t="s">
        <v>26</v>
      </c>
      <c r="D798" t="s">
        <v>52</v>
      </c>
      <c r="E798" s="3">
        <v>12</v>
      </c>
      <c r="F798" t="str">
        <f t="shared" si="108"/>
        <v>Number</v>
      </c>
      <c r="G798" t="str">
        <f t="shared" si="109"/>
        <v>12</v>
      </c>
      <c r="H798" t="str">
        <f t="shared" si="110"/>
        <v>Yes</v>
      </c>
      <c r="I798">
        <v>-1</v>
      </c>
      <c r="J798" t="str">
        <f>_xlfn.IFS(Units_Sold&lt;0,"Check Return/Refund",Units_Sold=" ",Invalid,Units_Sold=0,"Available",Units_Sold&gt;0,"Sold")</f>
        <v>Check Return/Refund</v>
      </c>
      <c r="K798">
        <v>2849.49</v>
      </c>
      <c r="M798" t="str">
        <f t="shared" si="111"/>
        <v>Invalid</v>
      </c>
      <c r="N798" t="str">
        <f>IF(PC_NikeSales[[#This Row],[Discount_Verification]]="Valid","Include","Exclude")</f>
        <v>Exclude</v>
      </c>
      <c r="O798">
        <v>0</v>
      </c>
      <c r="P798">
        <f t="shared" si="112"/>
        <v>-2849.49</v>
      </c>
      <c r="Q798" t="str">
        <f t="shared" si="113"/>
        <v>Negative Revenue</v>
      </c>
      <c r="R798" t="str">
        <f>IF(PC_NikeSales[[#This Row],[Rev_Verify]]="Valid Revenue","Include","Exclude")</f>
        <v>Exclude</v>
      </c>
      <c r="S798" s="1">
        <v>45238</v>
      </c>
      <c r="T798" s="5">
        <f t="shared" si="114"/>
        <v>45238</v>
      </c>
      <c r="U798" s="1" t="str">
        <f t="shared" si="115"/>
        <v>Yes</v>
      </c>
      <c r="V798" t="s">
        <v>22</v>
      </c>
      <c r="W798" t="s">
        <v>25</v>
      </c>
      <c r="X798" t="str">
        <f t="shared" si="116"/>
        <v>Mumbai</v>
      </c>
      <c r="Y798">
        <v>2597.58</v>
      </c>
      <c r="Z798" t="str">
        <f>IF(PC_NikeSales[[#This Row],[Profit]]&lt;0,"Loss Making Sales",IF(PC_NikeSales[[#This Row],[Profit]]=0,"No Recorded Profit",IF(PC_NikeSales[[#This Row],[Profit]]&gt;PC_NikeSales[Rev_Recalc],"Invalid Profit", "Valid Profit")))</f>
        <v>Invalid Profit</v>
      </c>
      <c r="AA798" t="str">
        <f>IF(PC_NikeSales[[#This Row],[Profit_Status]]="Valid Profit","Include","Exclude")</f>
        <v>Exclude</v>
      </c>
    </row>
    <row r="799" spans="1:27">
      <c r="A799">
        <v>2797</v>
      </c>
      <c r="B799" t="s">
        <v>19</v>
      </c>
      <c r="C799" t="s">
        <v>26</v>
      </c>
      <c r="D799" t="s">
        <v>52</v>
      </c>
      <c r="F799" t="str">
        <f t="shared" si="108"/>
        <v>Missing</v>
      </c>
      <c r="G799" t="str">
        <f t="shared" si="109"/>
        <v>Unknown</v>
      </c>
      <c r="H799" t="str">
        <f t="shared" si="110"/>
        <v>No</v>
      </c>
      <c r="J799" t="str">
        <f>_xlfn.IFS(Units_Sold&lt;0,"Check Return/Refund",Units_Sold=" ",Invalid,Units_Sold=0,"Available",Units_Sold&gt;0,"Sold")</f>
        <v>Available</v>
      </c>
      <c r="K799">
        <v>2162.29</v>
      </c>
      <c r="M799" t="str">
        <f t="shared" si="111"/>
        <v>Invalid</v>
      </c>
      <c r="N799" t="str">
        <f>IF(PC_NikeSales[[#This Row],[Discount_Verification]]="Valid","Include","Exclude")</f>
        <v>Exclude</v>
      </c>
      <c r="O799">
        <v>0</v>
      </c>
      <c r="P799" t="str">
        <f t="shared" si="112"/>
        <v>Insufficient Data</v>
      </c>
      <c r="Q799" t="str">
        <f t="shared" si="113"/>
        <v>Missing Information</v>
      </c>
      <c r="R799" t="str">
        <f>IF(PC_NikeSales[[#This Row],[Rev_Verify]]="Valid Revenue","Include","Exclude")</f>
        <v>Exclude</v>
      </c>
      <c r="S799" s="1">
        <v>45746</v>
      </c>
      <c r="T799" s="5">
        <f t="shared" si="114"/>
        <v>45746</v>
      </c>
      <c r="U799" s="1" t="str">
        <f t="shared" si="115"/>
        <v>Yes</v>
      </c>
      <c r="V799" t="s">
        <v>22</v>
      </c>
      <c r="W799" t="s">
        <v>33</v>
      </c>
      <c r="X799" t="str">
        <f t="shared" si="116"/>
        <v>Delhi</v>
      </c>
      <c r="Y799">
        <v>3158.47</v>
      </c>
      <c r="Z799" t="str">
        <f>IF(PC_NikeSales[[#This Row],[Profit]]&lt;0,"Loss Making Sales",IF(PC_NikeSales[[#This Row],[Profit]]=0,"No Recorded Profit",IF($Y797&gt;$P797,"Invalid Profit", "Valid Profit")))</f>
        <v>Valid Profit</v>
      </c>
      <c r="AA799" t="str">
        <f>IF(PC_NikeSales[[#This Row],[Profit_Status]]="Valid Profit","Include","Exclude")</f>
        <v>Include</v>
      </c>
    </row>
    <row r="800" spans="1:27">
      <c r="A800">
        <v>2798</v>
      </c>
      <c r="B800" t="s">
        <v>13</v>
      </c>
      <c r="C800" t="s">
        <v>26</v>
      </c>
      <c r="D800" t="s">
        <v>52</v>
      </c>
      <c r="E800" s="3" t="s">
        <v>16</v>
      </c>
      <c r="F800" t="str">
        <f t="shared" si="108"/>
        <v>Alphabet</v>
      </c>
      <c r="G800" t="str">
        <f t="shared" si="109"/>
        <v>M</v>
      </c>
      <c r="H800" t="str">
        <f t="shared" si="110"/>
        <v>Yes</v>
      </c>
      <c r="J800" t="str">
        <f>_xlfn.IFS(Units_Sold&lt;0,"Check Return/Refund",Units_Sold=" ",Invalid,Units_Sold=0,"Available",Units_Sold&gt;0,"Sold")</f>
        <v>Available</v>
      </c>
      <c r="K800">
        <v>8546.98</v>
      </c>
      <c r="M800" t="str">
        <f t="shared" si="111"/>
        <v>Invalid</v>
      </c>
      <c r="N800" t="str">
        <f>IF(PC_NikeSales[[#This Row],[Discount_Verification]]="Valid","Include","Exclude")</f>
        <v>Exclude</v>
      </c>
      <c r="O800">
        <v>0</v>
      </c>
      <c r="P800" t="str">
        <f t="shared" si="112"/>
        <v>Insufficient Data</v>
      </c>
      <c r="Q800" t="str">
        <f t="shared" si="113"/>
        <v>Missing Information</v>
      </c>
      <c r="R800" t="str">
        <f>IF(PC_NikeSales[[#This Row],[Rev_Verify]]="Valid Revenue","Include","Exclude")</f>
        <v>Exclude</v>
      </c>
      <c r="S800" s="1"/>
      <c r="T800" s="5" t="str">
        <f t="shared" si="114"/>
        <v>Missing Date</v>
      </c>
      <c r="U800" s="1" t="str">
        <f t="shared" si="115"/>
        <v>No</v>
      </c>
      <c r="V800" t="s">
        <v>22</v>
      </c>
      <c r="W800" t="s">
        <v>25</v>
      </c>
      <c r="X800" t="str">
        <f t="shared" si="116"/>
        <v>Mumbai</v>
      </c>
      <c r="Y800">
        <v>430.88</v>
      </c>
      <c r="Z800" t="str">
        <f>IF(PC_NikeSales[[#This Row],[Profit]]&lt;0,"Loss Making Sales",IF(PC_NikeSales[[#This Row],[Profit]]=0,"No Recorded Profit",IF($Y798&gt;$P798,"Invalid Profit", "Valid Profit")))</f>
        <v>Invalid Profit</v>
      </c>
      <c r="AA800" t="str">
        <f>IF(PC_NikeSales[[#This Row],[Profit_Status]]="Valid Profit","Include","Exclude")</f>
        <v>Exclude</v>
      </c>
    </row>
    <row r="801" spans="1:27">
      <c r="A801">
        <v>2799</v>
      </c>
      <c r="B801" t="s">
        <v>13</v>
      </c>
      <c r="C801" t="s">
        <v>14</v>
      </c>
      <c r="D801" t="s">
        <v>15</v>
      </c>
      <c r="F801" t="str">
        <f t="shared" si="108"/>
        <v>Missing</v>
      </c>
      <c r="G801" t="str">
        <f t="shared" si="109"/>
        <v>Unknown</v>
      </c>
      <c r="H801" t="str">
        <f t="shared" si="110"/>
        <v>No</v>
      </c>
      <c r="I801">
        <v>3</v>
      </c>
      <c r="J801" t="str">
        <f>_xlfn.IFS(Units_Sold&lt;0,"Check Return/Refund",Units_Sold=" ",Invalid,Units_Sold=0,"Available",Units_Sold&gt;0,"Sold")</f>
        <v>Sold</v>
      </c>
      <c r="K801">
        <v>2359.4699999999998</v>
      </c>
      <c r="L801">
        <v>0.54</v>
      </c>
      <c r="M801" t="str">
        <f t="shared" si="111"/>
        <v>Valid</v>
      </c>
      <c r="N801" t="str">
        <f>IF(PC_NikeSales[[#This Row],[Discount_Verification]]="Valid","Include","Exclude")</f>
        <v>Include</v>
      </c>
      <c r="O801">
        <v>3256.07</v>
      </c>
      <c r="P801">
        <f t="shared" si="112"/>
        <v>3256.0685999999996</v>
      </c>
      <c r="Q801" t="str">
        <f t="shared" si="113"/>
        <v>Valid Revenue</v>
      </c>
      <c r="R801" t="str">
        <f>IF(PC_NikeSales[[#This Row],[Rev_Verify]]="Valid Revenue","Include","Exclude")</f>
        <v>Include</v>
      </c>
      <c r="S801" s="1">
        <v>45846</v>
      </c>
      <c r="T801" s="5">
        <f t="shared" si="114"/>
        <v>45846</v>
      </c>
      <c r="U801" s="1" t="str">
        <f t="shared" si="115"/>
        <v>Yes</v>
      </c>
      <c r="V801" t="s">
        <v>17</v>
      </c>
      <c r="W801" t="s">
        <v>25</v>
      </c>
      <c r="X801" t="str">
        <f t="shared" si="116"/>
        <v>Mumbai</v>
      </c>
      <c r="Y801">
        <v>3165.65</v>
      </c>
      <c r="Z801" t="str">
        <f>IF(PC_NikeSales[[#This Row],[Profit]]&lt;0,"Loss Making Sales",IF(PC_NikeSales[[#This Row],[Profit]]=0,"No Recorded Profit",IF($Y799&gt;$P799,"Invalid Profit", "Valid Profit")))</f>
        <v>Valid Profit</v>
      </c>
      <c r="AA801" t="str">
        <f>IF(PC_NikeSales[[#This Row],[Profit_Status]]="Valid Profit","Include","Exclude")</f>
        <v>Include</v>
      </c>
    </row>
    <row r="802" spans="1:27">
      <c r="A802">
        <v>2800</v>
      </c>
      <c r="B802" t="s">
        <v>19</v>
      </c>
      <c r="C802" t="s">
        <v>30</v>
      </c>
      <c r="D802" t="s">
        <v>31</v>
      </c>
      <c r="E802" s="3">
        <v>6</v>
      </c>
      <c r="F802" t="str">
        <f t="shared" si="108"/>
        <v>Number</v>
      </c>
      <c r="G802" t="str">
        <f t="shared" si="109"/>
        <v>6</v>
      </c>
      <c r="H802" t="str">
        <f t="shared" si="110"/>
        <v>Yes</v>
      </c>
      <c r="I802">
        <v>0</v>
      </c>
      <c r="J802" t="str">
        <f>_xlfn.IFS(Units_Sold&lt;0,"Check Return/Refund",Units_Sold=" ",Invalid,Units_Sold=0,"Available",Units_Sold&gt;0,"Sold")</f>
        <v>Available</v>
      </c>
      <c r="K802">
        <v>8737.08</v>
      </c>
      <c r="L802">
        <v>0.9</v>
      </c>
      <c r="M802" t="str">
        <f t="shared" si="111"/>
        <v>Valid</v>
      </c>
      <c r="N802" t="str">
        <f>IF(PC_NikeSales[[#This Row],[Discount_Verification]]="Valid","Include","Exclude")</f>
        <v>Include</v>
      </c>
      <c r="O802">
        <v>0</v>
      </c>
      <c r="P802">
        <f t="shared" si="112"/>
        <v>0</v>
      </c>
      <c r="Q802" t="str">
        <f t="shared" si="113"/>
        <v>No Recorded Revenue</v>
      </c>
      <c r="R802" t="str">
        <f>IF(PC_NikeSales[[#This Row],[Rev_Verify]]="Valid Revenue","Include","Exclude")</f>
        <v>Exclude</v>
      </c>
      <c r="S802" s="1">
        <v>45729</v>
      </c>
      <c r="T802" s="5">
        <f t="shared" si="114"/>
        <v>45729</v>
      </c>
      <c r="U802" s="1" t="str">
        <f t="shared" si="115"/>
        <v>Yes</v>
      </c>
      <c r="V802" t="s">
        <v>17</v>
      </c>
      <c r="W802" t="s">
        <v>33</v>
      </c>
      <c r="X802" t="str">
        <f t="shared" si="116"/>
        <v>Delhi</v>
      </c>
      <c r="Y802">
        <v>1737</v>
      </c>
      <c r="Z802" t="str">
        <f>IF(PC_NikeSales[[#This Row],[Profit]]&lt;0,"Loss Making Sales",IF(PC_NikeSales[[#This Row],[Profit]]=0,"No Recorded Profit",IF(PC_NikeSales[[#This Row],[Profit]]&gt;PC_NikeSales[Rev_Recalc],"Invalid Profit", "Valid Profit")))</f>
        <v>Invalid Profit</v>
      </c>
      <c r="AA802" t="str">
        <f>IF(PC_NikeSales[[#This Row],[Profit_Status]]="Valid Profit","Include","Exclude")</f>
        <v>Exclude</v>
      </c>
    </row>
    <row r="803" spans="1:27">
      <c r="A803">
        <v>2801</v>
      </c>
      <c r="B803" t="s">
        <v>19</v>
      </c>
      <c r="C803" t="s">
        <v>30</v>
      </c>
      <c r="D803" t="s">
        <v>31</v>
      </c>
      <c r="E803" s="3">
        <v>8</v>
      </c>
      <c r="F803" t="str">
        <f t="shared" si="108"/>
        <v>Number</v>
      </c>
      <c r="G803" t="str">
        <f t="shared" si="109"/>
        <v>8</v>
      </c>
      <c r="H803" t="str">
        <f t="shared" si="110"/>
        <v>Yes</v>
      </c>
      <c r="I803">
        <v>2</v>
      </c>
      <c r="J803" t="str">
        <f>_xlfn.IFS(Units_Sold&lt;0,"Check Return/Refund",Units_Sold=" ",Invalid,Units_Sold=0,"Available",Units_Sold&gt;0,"Sold")</f>
        <v>Sold</v>
      </c>
      <c r="M803" t="str">
        <f t="shared" si="111"/>
        <v>Invalid</v>
      </c>
      <c r="N803" t="str">
        <f>IF(PC_NikeSales[[#This Row],[Discount_Verification]]="Valid","Include","Exclude")</f>
        <v>Exclude</v>
      </c>
      <c r="O803">
        <v>0</v>
      </c>
      <c r="P803" t="str">
        <f t="shared" si="112"/>
        <v>Insufficient Data</v>
      </c>
      <c r="Q803" t="str">
        <f t="shared" si="113"/>
        <v>Missing Information</v>
      </c>
      <c r="R803" t="str">
        <f>IF(PC_NikeSales[[#This Row],[Rev_Verify]]="Valid Revenue","Include","Exclude")</f>
        <v>Exclude</v>
      </c>
      <c r="S803" s="1">
        <v>45335</v>
      </c>
      <c r="T803" s="5">
        <f t="shared" si="114"/>
        <v>45335</v>
      </c>
      <c r="U803" s="1" t="str">
        <f t="shared" si="115"/>
        <v>Yes</v>
      </c>
      <c r="V803" t="s">
        <v>22</v>
      </c>
      <c r="W803" t="s">
        <v>25</v>
      </c>
      <c r="X803" t="str">
        <f t="shared" si="116"/>
        <v>Mumbai</v>
      </c>
      <c r="Y803">
        <v>2966.12</v>
      </c>
      <c r="Z803" t="str">
        <f>IF(PC_NikeSales[[#This Row],[Profit]]&lt;0,"Loss Making Sales",IF(PC_NikeSales[[#This Row],[Profit]]=0,"No Recorded Profit",IF($Y801&gt;$P801,"Invalid Profit", "Valid Profit")))</f>
        <v>Valid Profit</v>
      </c>
      <c r="AA803" t="str">
        <f>IF(PC_NikeSales[[#This Row],[Profit_Status]]="Valid Profit","Include","Exclude")</f>
        <v>Include</v>
      </c>
    </row>
    <row r="804" spans="1:27">
      <c r="A804">
        <v>2802</v>
      </c>
      <c r="B804" t="s">
        <v>35</v>
      </c>
      <c r="C804" t="s">
        <v>30</v>
      </c>
      <c r="D804" t="s">
        <v>46</v>
      </c>
      <c r="E804" s="3" t="s">
        <v>28</v>
      </c>
      <c r="F804" t="str">
        <f t="shared" si="108"/>
        <v>Alphabet</v>
      </c>
      <c r="G804" t="str">
        <f t="shared" si="109"/>
        <v>L</v>
      </c>
      <c r="H804" t="str">
        <f t="shared" si="110"/>
        <v>Yes</v>
      </c>
      <c r="I804">
        <v>3</v>
      </c>
      <c r="J804" t="str">
        <f>_xlfn.IFS(Units_Sold&lt;0,"Check Return/Refund",Units_Sold=" ",Invalid,Units_Sold=0,"Available",Units_Sold&gt;0,"Sold")</f>
        <v>Sold</v>
      </c>
      <c r="M804" t="str">
        <f t="shared" si="111"/>
        <v>Invalid</v>
      </c>
      <c r="N804" t="str">
        <f>IF(PC_NikeSales[[#This Row],[Discount_Verification]]="Valid","Include","Exclude")</f>
        <v>Exclude</v>
      </c>
      <c r="O804">
        <v>0</v>
      </c>
      <c r="P804" t="str">
        <f t="shared" si="112"/>
        <v>Insufficient Data</v>
      </c>
      <c r="Q804" t="str">
        <f t="shared" si="113"/>
        <v>Missing Information</v>
      </c>
      <c r="R804" t="str">
        <f>IF(PC_NikeSales[[#This Row],[Rev_Verify]]="Valid Revenue","Include","Exclude")</f>
        <v>Exclude</v>
      </c>
      <c r="S804" s="1">
        <v>45310</v>
      </c>
      <c r="T804" s="5">
        <f t="shared" si="114"/>
        <v>45310</v>
      </c>
      <c r="U804" s="1" t="str">
        <f t="shared" si="115"/>
        <v>Yes</v>
      </c>
      <c r="V804" t="s">
        <v>17</v>
      </c>
      <c r="W804" t="s">
        <v>43</v>
      </c>
      <c r="X804" t="str">
        <f t="shared" si="116"/>
        <v>Kolkata</v>
      </c>
      <c r="Y804">
        <v>-231.73</v>
      </c>
      <c r="Z804" t="str">
        <f>IF(PC_NikeSales[[#This Row],[Profit]]&lt;0,"Loss Making Sales",IF(PC_NikeSales[[#This Row],[Profit]]=0,"No Recorded Profit",IF(PC_NikeSales[[#This Row],[Profit]]&gt;PC_NikeSales[Rev_Recalc],"Invalid Profit", "Valid Profit")))</f>
        <v>Loss Making Sales</v>
      </c>
      <c r="AA804" t="str">
        <f>IF(PC_NikeSales[[#This Row],[Profit_Status]]="Valid Profit","Include","Exclude")</f>
        <v>Exclude</v>
      </c>
    </row>
    <row r="805" spans="1:27">
      <c r="A805">
        <v>2803</v>
      </c>
      <c r="B805" t="s">
        <v>19</v>
      </c>
      <c r="C805" t="s">
        <v>20</v>
      </c>
      <c r="D805" t="s">
        <v>38</v>
      </c>
      <c r="E805" s="3" t="s">
        <v>32</v>
      </c>
      <c r="F805" t="str">
        <f t="shared" si="108"/>
        <v>Alphabet</v>
      </c>
      <c r="G805" t="str">
        <f t="shared" si="109"/>
        <v>XL</v>
      </c>
      <c r="H805" t="str">
        <f t="shared" si="110"/>
        <v>Yes</v>
      </c>
      <c r="I805">
        <v>0</v>
      </c>
      <c r="J805" t="str">
        <f>_xlfn.IFS(Units_Sold&lt;0,"Check Return/Refund",Units_Sold=" ",Invalid,Units_Sold=0,"Available",Units_Sold&gt;0,"Sold")</f>
        <v>Available</v>
      </c>
      <c r="M805" t="str">
        <f t="shared" si="111"/>
        <v>Invalid</v>
      </c>
      <c r="N805" t="str">
        <f>IF(PC_NikeSales[[#This Row],[Discount_Verification]]="Valid","Include","Exclude")</f>
        <v>Exclude</v>
      </c>
      <c r="O805">
        <v>0</v>
      </c>
      <c r="P805" t="str">
        <f t="shared" si="112"/>
        <v>Insufficient Data</v>
      </c>
      <c r="Q805" t="str">
        <f t="shared" si="113"/>
        <v>Missing Information</v>
      </c>
      <c r="R805" t="str">
        <f>IF(PC_NikeSales[[#This Row],[Rev_Verify]]="Valid Revenue","Include","Exclude")</f>
        <v>Exclude</v>
      </c>
      <c r="S805" s="1">
        <v>45232</v>
      </c>
      <c r="T805" s="5">
        <f t="shared" si="114"/>
        <v>45232</v>
      </c>
      <c r="U805" s="1" t="str">
        <f t="shared" si="115"/>
        <v>Yes</v>
      </c>
      <c r="V805" t="s">
        <v>17</v>
      </c>
      <c r="W805" t="s">
        <v>37</v>
      </c>
      <c r="X805" t="str">
        <f t="shared" si="116"/>
        <v>Hyderabad</v>
      </c>
      <c r="Y805">
        <v>83.11</v>
      </c>
      <c r="Z805" t="str">
        <f>IF(PC_NikeSales[[#This Row],[Profit]]&lt;0,"Loss Making Sales",IF(PC_NikeSales[[#This Row],[Profit]]=0,"No Recorded Profit",IF($Y803&gt;$P803,"Invalid Profit", "Valid Profit")))</f>
        <v>Valid Profit</v>
      </c>
      <c r="AA805" t="str">
        <f>IF(PC_NikeSales[[#This Row],[Profit_Status]]="Valid Profit","Include","Exclude")</f>
        <v>Include</v>
      </c>
    </row>
    <row r="806" spans="1:27">
      <c r="A806">
        <v>2804</v>
      </c>
      <c r="B806" t="s">
        <v>13</v>
      </c>
      <c r="C806" t="s">
        <v>30</v>
      </c>
      <c r="D806" t="s">
        <v>51</v>
      </c>
      <c r="E806" s="3" t="s">
        <v>32</v>
      </c>
      <c r="F806" t="str">
        <f t="shared" si="108"/>
        <v>Alphabet</v>
      </c>
      <c r="G806" t="str">
        <f t="shared" si="109"/>
        <v>XL</v>
      </c>
      <c r="H806" t="str">
        <f t="shared" si="110"/>
        <v>Yes</v>
      </c>
      <c r="I806">
        <v>-1</v>
      </c>
      <c r="J806" t="str">
        <f>_xlfn.IFS(Units_Sold&lt;0,"Check Return/Refund",Units_Sold=" ",Invalid,Units_Sold=0,"Available",Units_Sold&gt;0,"Sold")</f>
        <v>Check Return/Refund</v>
      </c>
      <c r="M806" t="str">
        <f t="shared" si="111"/>
        <v>Invalid</v>
      </c>
      <c r="N806" t="str">
        <f>IF(PC_NikeSales[[#This Row],[Discount_Verification]]="Valid","Include","Exclude")</f>
        <v>Exclude</v>
      </c>
      <c r="O806">
        <v>0</v>
      </c>
      <c r="P806" t="str">
        <f t="shared" si="112"/>
        <v>Insufficient Data</v>
      </c>
      <c r="Q806" t="str">
        <f t="shared" si="113"/>
        <v>Missing Information</v>
      </c>
      <c r="R806" t="str">
        <f>IF(PC_NikeSales[[#This Row],[Rev_Verify]]="Valid Revenue","Include","Exclude")</f>
        <v>Exclude</v>
      </c>
      <c r="S806" s="1"/>
      <c r="T806" s="5" t="str">
        <f t="shared" si="114"/>
        <v>Missing Date</v>
      </c>
      <c r="U806" s="1" t="str">
        <f t="shared" si="115"/>
        <v>No</v>
      </c>
      <c r="V806" t="s">
        <v>17</v>
      </c>
      <c r="W806" t="s">
        <v>37</v>
      </c>
      <c r="X806" t="str">
        <f t="shared" si="116"/>
        <v>Hyderabad</v>
      </c>
      <c r="Y806">
        <v>2270.96</v>
      </c>
      <c r="Z806" t="str">
        <f>IF(PC_NikeSales[[#This Row],[Profit]]&lt;0,"Loss Making Sales",IF(PC_NikeSales[[#This Row],[Profit]]=0,"No Recorded Profit",IF($Y804&gt;$P804,"Invalid Profit", "Valid Profit")))</f>
        <v>Valid Profit</v>
      </c>
      <c r="AA806" t="str">
        <f>IF(PC_NikeSales[[#This Row],[Profit_Status]]="Valid Profit","Include","Exclude")</f>
        <v>Include</v>
      </c>
    </row>
    <row r="807" spans="1:27">
      <c r="A807">
        <v>2805</v>
      </c>
      <c r="B807" t="s">
        <v>19</v>
      </c>
      <c r="C807" t="s">
        <v>30</v>
      </c>
      <c r="D807" t="s">
        <v>51</v>
      </c>
      <c r="E807" s="3" t="s">
        <v>28</v>
      </c>
      <c r="F807" t="str">
        <f t="shared" si="108"/>
        <v>Alphabet</v>
      </c>
      <c r="G807" t="str">
        <f t="shared" si="109"/>
        <v>L</v>
      </c>
      <c r="H807" t="str">
        <f t="shared" si="110"/>
        <v>Yes</v>
      </c>
      <c r="I807">
        <v>-1</v>
      </c>
      <c r="J807" t="str">
        <f>_xlfn.IFS(Units_Sold&lt;0,"Check Return/Refund",Units_Sold=" ",Invalid,Units_Sold=0,"Available",Units_Sold&gt;0,"Sold")</f>
        <v>Check Return/Refund</v>
      </c>
      <c r="L807">
        <v>0.82</v>
      </c>
      <c r="M807" t="str">
        <f t="shared" si="111"/>
        <v>Valid</v>
      </c>
      <c r="N807" t="str">
        <f>IF(PC_NikeSales[[#This Row],[Discount_Verification]]="Valid","Include","Exclude")</f>
        <v>Include</v>
      </c>
      <c r="O807">
        <v>0</v>
      </c>
      <c r="P807" t="str">
        <f t="shared" si="112"/>
        <v>Insufficient Data</v>
      </c>
      <c r="Q807" t="str">
        <f t="shared" si="113"/>
        <v>Missing Information</v>
      </c>
      <c r="R807" t="str">
        <f>IF(PC_NikeSales[[#This Row],[Rev_Verify]]="Valid Revenue","Include","Exclude")</f>
        <v>Exclude</v>
      </c>
      <c r="S807" s="1">
        <v>45166</v>
      </c>
      <c r="T807" s="5">
        <f t="shared" si="114"/>
        <v>45166</v>
      </c>
      <c r="U807" s="1" t="str">
        <f t="shared" si="115"/>
        <v>Yes</v>
      </c>
      <c r="V807" t="s">
        <v>17</v>
      </c>
      <c r="W807" t="s">
        <v>29</v>
      </c>
      <c r="X807" t="str">
        <f t="shared" si="116"/>
        <v>Pune</v>
      </c>
      <c r="Y807">
        <v>2037.76</v>
      </c>
      <c r="Z807" t="str">
        <f>IF(PC_NikeSales[[#This Row],[Profit]]&lt;0,"Loss Making Sales",IF(PC_NikeSales[[#This Row],[Profit]]=0,"No Recorded Profit",IF($Y805&gt;$P805,"Invalid Profit", "Valid Profit")))</f>
        <v>Valid Profit</v>
      </c>
      <c r="AA807" t="str">
        <f>IF(PC_NikeSales[[#This Row],[Profit_Status]]="Valid Profit","Include","Exclude")</f>
        <v>Include</v>
      </c>
    </row>
    <row r="808" spans="1:27">
      <c r="A808">
        <v>2806</v>
      </c>
      <c r="B808" t="s">
        <v>13</v>
      </c>
      <c r="C808" t="s">
        <v>41</v>
      </c>
      <c r="D808" t="s">
        <v>47</v>
      </c>
      <c r="E808" s="3">
        <v>7</v>
      </c>
      <c r="F808" t="str">
        <f t="shared" si="108"/>
        <v>Number</v>
      </c>
      <c r="G808" t="str">
        <f t="shared" si="109"/>
        <v>7</v>
      </c>
      <c r="H808" t="str">
        <f t="shared" si="110"/>
        <v>Yes</v>
      </c>
      <c r="I808">
        <v>3</v>
      </c>
      <c r="J808" t="str">
        <f>_xlfn.IFS(Units_Sold&lt;0,"Check Return/Refund",Units_Sold=" ",Invalid,Units_Sold=0,"Available",Units_Sold&gt;0,"Sold")</f>
        <v>Sold</v>
      </c>
      <c r="K808">
        <v>4466.78</v>
      </c>
      <c r="M808" t="str">
        <f t="shared" si="111"/>
        <v>Invalid</v>
      </c>
      <c r="N808" t="str">
        <f>IF(PC_NikeSales[[#This Row],[Discount_Verification]]="Valid","Include","Exclude")</f>
        <v>Exclude</v>
      </c>
      <c r="O808">
        <v>0</v>
      </c>
      <c r="P808">
        <f t="shared" si="112"/>
        <v>13400.34</v>
      </c>
      <c r="Q808" t="str">
        <f t="shared" si="113"/>
        <v>Valid Revenue</v>
      </c>
      <c r="R808" t="str">
        <f>IF(PC_NikeSales[[#This Row],[Rev_Verify]]="Valid Revenue","Include","Exclude")</f>
        <v>Include</v>
      </c>
      <c r="S808" s="1">
        <v>45332</v>
      </c>
      <c r="T808" s="5">
        <f t="shared" si="114"/>
        <v>45332</v>
      </c>
      <c r="U808" s="1" t="str">
        <f t="shared" si="115"/>
        <v>Yes</v>
      </c>
      <c r="V808" t="s">
        <v>17</v>
      </c>
      <c r="W808" t="s">
        <v>36</v>
      </c>
      <c r="X808" t="str">
        <f t="shared" si="116"/>
        <v>Bangalore</v>
      </c>
      <c r="Y808">
        <v>2407.08</v>
      </c>
      <c r="Z808" t="str">
        <f>IF(PC_NikeSales[[#This Row],[Profit]]&lt;0,"Loss Making Sales",IF(PC_NikeSales[[#This Row],[Profit]]=0,"No Recorded Profit",IF($Y806&gt;$P806,"Invalid Profit", "Valid Profit")))</f>
        <v>Valid Profit</v>
      </c>
      <c r="AA808" t="str">
        <f>IF(PC_NikeSales[[#This Row],[Profit_Status]]="Valid Profit","Include","Exclude")</f>
        <v>Include</v>
      </c>
    </row>
    <row r="809" spans="1:27">
      <c r="A809">
        <v>2807</v>
      </c>
      <c r="B809" t="s">
        <v>13</v>
      </c>
      <c r="C809" t="s">
        <v>14</v>
      </c>
      <c r="D809" t="s">
        <v>49</v>
      </c>
      <c r="E809" s="3" t="s">
        <v>28</v>
      </c>
      <c r="F809" t="str">
        <f t="shared" si="108"/>
        <v>Alphabet</v>
      </c>
      <c r="G809" t="str">
        <f t="shared" si="109"/>
        <v>L</v>
      </c>
      <c r="H809" t="str">
        <f t="shared" si="110"/>
        <v>Yes</v>
      </c>
      <c r="I809">
        <v>2</v>
      </c>
      <c r="J809" t="str">
        <f>_xlfn.IFS(Units_Sold&lt;0,"Check Return/Refund",Units_Sold=" ",Invalid,Units_Sold=0,"Available",Units_Sold&gt;0,"Sold")</f>
        <v>Sold</v>
      </c>
      <c r="M809" t="str">
        <f t="shared" si="111"/>
        <v>Invalid</v>
      </c>
      <c r="N809" t="str">
        <f>IF(PC_NikeSales[[#This Row],[Discount_Verification]]="Valid","Include","Exclude")</f>
        <v>Exclude</v>
      </c>
      <c r="O809">
        <v>0</v>
      </c>
      <c r="P809" t="str">
        <f t="shared" si="112"/>
        <v>Insufficient Data</v>
      </c>
      <c r="Q809" t="str">
        <f t="shared" si="113"/>
        <v>Missing Information</v>
      </c>
      <c r="R809" t="str">
        <f>IF(PC_NikeSales[[#This Row],[Rev_Verify]]="Valid Revenue","Include","Exclude")</f>
        <v>Exclude</v>
      </c>
      <c r="S809" s="1">
        <v>45566</v>
      </c>
      <c r="T809" s="5">
        <f t="shared" si="114"/>
        <v>45566</v>
      </c>
      <c r="U809" s="1" t="str">
        <f t="shared" si="115"/>
        <v>Yes</v>
      </c>
      <c r="V809" t="s">
        <v>17</v>
      </c>
      <c r="W809" t="s">
        <v>37</v>
      </c>
      <c r="X809" t="str">
        <f t="shared" si="116"/>
        <v>Hyderabad</v>
      </c>
      <c r="Y809">
        <v>875.36</v>
      </c>
      <c r="Z809" t="str">
        <f>IF(PC_NikeSales[[#This Row],[Profit]]&lt;0,"Loss Making Sales",IF(PC_NikeSales[[#This Row],[Profit]]=0,"No Recorded Profit",IF($Y807&gt;$P807,"Invalid Profit", "Valid Profit")))</f>
        <v>Valid Profit</v>
      </c>
      <c r="AA809" t="str">
        <f>IF(PC_NikeSales[[#This Row],[Profit_Status]]="Valid Profit","Include","Exclude")</f>
        <v>Include</v>
      </c>
    </row>
    <row r="810" spans="1:27">
      <c r="A810">
        <v>2808</v>
      </c>
      <c r="B810" t="s">
        <v>19</v>
      </c>
      <c r="C810" t="s">
        <v>30</v>
      </c>
      <c r="D810" t="s">
        <v>51</v>
      </c>
      <c r="E810" s="3" t="s">
        <v>28</v>
      </c>
      <c r="F810" t="str">
        <f t="shared" si="108"/>
        <v>Alphabet</v>
      </c>
      <c r="G810" t="str">
        <f t="shared" si="109"/>
        <v>L</v>
      </c>
      <c r="H810" t="str">
        <f t="shared" si="110"/>
        <v>Yes</v>
      </c>
      <c r="I810">
        <v>0</v>
      </c>
      <c r="J810" t="str">
        <f>_xlfn.IFS(Units_Sold&lt;0,"Check Return/Refund",Units_Sold=" ",Invalid,Units_Sold=0,"Available",Units_Sold&gt;0,"Sold")</f>
        <v>Available</v>
      </c>
      <c r="K810">
        <v>7810.49</v>
      </c>
      <c r="M810" t="str">
        <f t="shared" si="111"/>
        <v>Invalid</v>
      </c>
      <c r="N810" t="str">
        <f>IF(PC_NikeSales[[#This Row],[Discount_Verification]]="Valid","Include","Exclude")</f>
        <v>Exclude</v>
      </c>
      <c r="O810">
        <v>0</v>
      </c>
      <c r="P810">
        <f t="shared" si="112"/>
        <v>0</v>
      </c>
      <c r="Q810" t="str">
        <f t="shared" si="113"/>
        <v>No Recorded Revenue</v>
      </c>
      <c r="R810" t="str">
        <f>IF(PC_NikeSales[[#This Row],[Rev_Verify]]="Valid Revenue","Include","Exclude")</f>
        <v>Exclude</v>
      </c>
      <c r="S810" s="1"/>
      <c r="T810" s="5" t="str">
        <f t="shared" si="114"/>
        <v>Missing Date</v>
      </c>
      <c r="U810" s="1" t="str">
        <f t="shared" si="115"/>
        <v>No</v>
      </c>
      <c r="V810" t="s">
        <v>17</v>
      </c>
      <c r="W810" t="s">
        <v>18</v>
      </c>
      <c r="X810" t="str">
        <f t="shared" si="116"/>
        <v>Bengaluru</v>
      </c>
      <c r="Y810">
        <v>-65.849999999999994</v>
      </c>
      <c r="Z810" t="str">
        <f>IF(PC_NikeSales[[#This Row],[Profit]]&lt;0,"Loss Making Sales",IF(PC_NikeSales[[#This Row],[Profit]]=0,"No Recorded Profit",IF(PC_NikeSales[[#This Row],[Profit]]&gt;PC_NikeSales[Rev_Recalc],"Invalid Profit", "Valid Profit")))</f>
        <v>Loss Making Sales</v>
      </c>
      <c r="AA810" t="str">
        <f>IF(PC_NikeSales[[#This Row],[Profit_Status]]="Valid Profit","Include","Exclude")</f>
        <v>Exclude</v>
      </c>
    </row>
    <row r="811" spans="1:27">
      <c r="A811">
        <v>2809</v>
      </c>
      <c r="B811" t="s">
        <v>19</v>
      </c>
      <c r="C811" t="s">
        <v>30</v>
      </c>
      <c r="D811" t="s">
        <v>46</v>
      </c>
      <c r="F811" t="str">
        <f t="shared" si="108"/>
        <v>Missing</v>
      </c>
      <c r="G811" t="str">
        <f t="shared" si="109"/>
        <v>Unknown</v>
      </c>
      <c r="H811" t="str">
        <f t="shared" si="110"/>
        <v>No</v>
      </c>
      <c r="I811">
        <v>0</v>
      </c>
      <c r="J811" t="str">
        <f>_xlfn.IFS(Units_Sold&lt;0,"Check Return/Refund",Units_Sold=" ",Invalid,Units_Sold=0,"Available",Units_Sold&gt;0,"Sold")</f>
        <v>Available</v>
      </c>
      <c r="K811">
        <v>3260.38</v>
      </c>
      <c r="L811">
        <v>0.08</v>
      </c>
      <c r="M811" t="str">
        <f t="shared" si="111"/>
        <v>Valid</v>
      </c>
      <c r="N811" t="str">
        <f>IF(PC_NikeSales[[#This Row],[Discount_Verification]]="Valid","Include","Exclude")</f>
        <v>Include</v>
      </c>
      <c r="O811">
        <v>0</v>
      </c>
      <c r="P811">
        <f t="shared" si="112"/>
        <v>0</v>
      </c>
      <c r="Q811" t="str">
        <f t="shared" si="113"/>
        <v>No Recorded Revenue</v>
      </c>
      <c r="R811" t="str">
        <f>IF(PC_NikeSales[[#This Row],[Rev_Verify]]="Valid Revenue","Include","Exclude")</f>
        <v>Exclude</v>
      </c>
      <c r="S811" s="1"/>
      <c r="T811" s="5" t="str">
        <f t="shared" si="114"/>
        <v>Missing Date</v>
      </c>
      <c r="U811" s="1" t="str">
        <f t="shared" si="115"/>
        <v>No</v>
      </c>
      <c r="V811" t="s">
        <v>22</v>
      </c>
      <c r="W811" t="s">
        <v>25</v>
      </c>
      <c r="X811" t="str">
        <f t="shared" si="116"/>
        <v>Mumbai</v>
      </c>
      <c r="Y811">
        <v>-554.84</v>
      </c>
      <c r="Z811" t="str">
        <f>IF(PC_NikeSales[[#This Row],[Profit]]&lt;0,"Loss Making Sales",IF(PC_NikeSales[[#This Row],[Profit]]=0,"No Recorded Profit",IF(PC_NikeSales[[#This Row],[Profit]]&gt;PC_NikeSales[Rev_Recalc],"Invalid Profit", "Valid Profit")))</f>
        <v>Loss Making Sales</v>
      </c>
      <c r="AA811" t="str">
        <f>IF(PC_NikeSales[[#This Row],[Profit_Status]]="Valid Profit","Include","Exclude")</f>
        <v>Exclude</v>
      </c>
    </row>
    <row r="812" spans="1:27">
      <c r="A812">
        <v>2810</v>
      </c>
      <c r="B812" t="s">
        <v>35</v>
      </c>
      <c r="C812" t="s">
        <v>30</v>
      </c>
      <c r="D812" t="s">
        <v>45</v>
      </c>
      <c r="E812" s="3">
        <v>7</v>
      </c>
      <c r="F812" t="str">
        <f t="shared" si="108"/>
        <v>Number</v>
      </c>
      <c r="G812" t="str">
        <f t="shared" si="109"/>
        <v>7</v>
      </c>
      <c r="H812" t="str">
        <f t="shared" si="110"/>
        <v>Yes</v>
      </c>
      <c r="I812">
        <v>2</v>
      </c>
      <c r="J812" t="str">
        <f>_xlfn.IFS(Units_Sold&lt;0,"Check Return/Refund",Units_Sold=" ",Invalid,Units_Sold=0,"Available",Units_Sold&gt;0,"Sold")</f>
        <v>Sold</v>
      </c>
      <c r="K812">
        <v>2943.44</v>
      </c>
      <c r="L812">
        <v>0.53</v>
      </c>
      <c r="M812" t="str">
        <f t="shared" si="111"/>
        <v>Valid</v>
      </c>
      <c r="N812" t="str">
        <f>IF(PC_NikeSales[[#This Row],[Discount_Verification]]="Valid","Include","Exclude")</f>
        <v>Include</v>
      </c>
      <c r="O812">
        <v>2766.83</v>
      </c>
      <c r="P812">
        <f t="shared" si="112"/>
        <v>2766.8335999999999</v>
      </c>
      <c r="Q812" t="str">
        <f t="shared" si="113"/>
        <v>Valid Revenue</v>
      </c>
      <c r="R812" t="str">
        <f>IF(PC_NikeSales[[#This Row],[Rev_Verify]]="Valid Revenue","Include","Exclude")</f>
        <v>Include</v>
      </c>
      <c r="S812" s="1"/>
      <c r="T812" s="5" t="str">
        <f t="shared" si="114"/>
        <v>Missing Date</v>
      </c>
      <c r="U812" s="1" t="str">
        <f t="shared" si="115"/>
        <v>No</v>
      </c>
      <c r="V812" t="s">
        <v>22</v>
      </c>
      <c r="W812" t="s">
        <v>37</v>
      </c>
      <c r="X812" t="str">
        <f t="shared" si="116"/>
        <v>Hyderabad</v>
      </c>
      <c r="Y812">
        <v>405.67</v>
      </c>
      <c r="Z812" t="str">
        <f>IF(PC_NikeSales[[#This Row],[Profit]]&lt;0,"Loss Making Sales",IF(PC_NikeSales[[#This Row],[Profit]]=0,"No Recorded Profit",IF($Y810&gt;$P810,"Invalid Profit", "Valid Profit")))</f>
        <v>Valid Profit</v>
      </c>
      <c r="AA812" t="str">
        <f>IF(PC_NikeSales[[#This Row],[Profit_Status]]="Valid Profit","Include","Exclude")</f>
        <v>Include</v>
      </c>
    </row>
    <row r="813" spans="1:27">
      <c r="A813">
        <v>2811</v>
      </c>
      <c r="B813" t="s">
        <v>35</v>
      </c>
      <c r="C813" t="s">
        <v>41</v>
      </c>
      <c r="D813" t="s">
        <v>48</v>
      </c>
      <c r="E813" s="3">
        <v>8</v>
      </c>
      <c r="F813" t="str">
        <f t="shared" si="108"/>
        <v>Number</v>
      </c>
      <c r="G813" t="str">
        <f t="shared" si="109"/>
        <v>8</v>
      </c>
      <c r="H813" t="str">
        <f t="shared" si="110"/>
        <v>Yes</v>
      </c>
      <c r="I813">
        <v>3</v>
      </c>
      <c r="J813" t="str">
        <f>_xlfn.IFS(Units_Sold&lt;0,"Check Return/Refund",Units_Sold=" ",Invalid,Units_Sold=0,"Available",Units_Sold&gt;0,"Sold")</f>
        <v>Sold</v>
      </c>
      <c r="K813">
        <v>9153.02</v>
      </c>
      <c r="M813" t="str">
        <f t="shared" si="111"/>
        <v>Invalid</v>
      </c>
      <c r="N813" t="str">
        <f>IF(PC_NikeSales[[#This Row],[Discount_Verification]]="Valid","Include","Exclude")</f>
        <v>Exclude</v>
      </c>
      <c r="O813">
        <v>0</v>
      </c>
      <c r="P813">
        <f t="shared" si="112"/>
        <v>27459.06</v>
      </c>
      <c r="Q813" t="str">
        <f t="shared" si="113"/>
        <v>Valid Revenue</v>
      </c>
      <c r="R813" t="str">
        <f>IF(PC_NikeSales[[#This Row],[Rev_Verify]]="Valid Revenue","Include","Exclude")</f>
        <v>Include</v>
      </c>
      <c r="S813" s="1">
        <v>45681</v>
      </c>
      <c r="T813" s="5">
        <f t="shared" si="114"/>
        <v>45681</v>
      </c>
      <c r="U813" s="1" t="str">
        <f t="shared" si="115"/>
        <v>Yes</v>
      </c>
      <c r="V813" t="s">
        <v>22</v>
      </c>
      <c r="W813" t="s">
        <v>36</v>
      </c>
      <c r="X813" t="str">
        <f t="shared" si="116"/>
        <v>Bangalore</v>
      </c>
      <c r="Y813">
        <v>-77.61</v>
      </c>
      <c r="Z813" t="str">
        <f>IF(PC_NikeSales[[#This Row],[Profit]]&lt;0,"Loss Making Sales",IF(PC_NikeSales[[#This Row],[Profit]]=0,"No Recorded Profit",IF(PC_NikeSales[[#This Row],[Profit]]&gt;PC_NikeSales[Rev_Recalc],"Invalid Profit", "Valid Profit")))</f>
        <v>Loss Making Sales</v>
      </c>
      <c r="AA813" t="str">
        <f>IF(PC_NikeSales[[#This Row],[Profit_Status]]="Valid Profit","Include","Exclude")</f>
        <v>Exclude</v>
      </c>
    </row>
    <row r="814" spans="1:27">
      <c r="A814">
        <v>2812</v>
      </c>
      <c r="B814" t="s">
        <v>35</v>
      </c>
      <c r="C814" t="s">
        <v>41</v>
      </c>
      <c r="D814" t="s">
        <v>54</v>
      </c>
      <c r="F814" t="str">
        <f t="shared" si="108"/>
        <v>Missing</v>
      </c>
      <c r="G814" t="str">
        <f t="shared" si="109"/>
        <v>Unknown</v>
      </c>
      <c r="H814" t="str">
        <f t="shared" si="110"/>
        <v>No</v>
      </c>
      <c r="I814">
        <v>2</v>
      </c>
      <c r="J814" t="str">
        <f>_xlfn.IFS(Units_Sold&lt;0,"Check Return/Refund",Units_Sold=" ",Invalid,Units_Sold=0,"Available",Units_Sold&gt;0,"Sold")</f>
        <v>Sold</v>
      </c>
      <c r="K814">
        <v>9507.39</v>
      </c>
      <c r="L814">
        <v>0.01</v>
      </c>
      <c r="M814" t="str">
        <f t="shared" si="111"/>
        <v>Valid</v>
      </c>
      <c r="N814" t="str">
        <f>IF(PC_NikeSales[[#This Row],[Discount_Verification]]="Valid","Include","Exclude")</f>
        <v>Include</v>
      </c>
      <c r="O814">
        <v>18824.63</v>
      </c>
      <c r="P814">
        <f t="shared" si="112"/>
        <v>18824.6322</v>
      </c>
      <c r="Q814" t="str">
        <f t="shared" si="113"/>
        <v>Valid Revenue</v>
      </c>
      <c r="R814" t="str">
        <f>IF(PC_NikeSales[[#This Row],[Rev_Verify]]="Valid Revenue","Include","Exclude")</f>
        <v>Include</v>
      </c>
      <c r="S814" s="1">
        <v>45512</v>
      </c>
      <c r="T814" s="5">
        <f t="shared" si="114"/>
        <v>45512</v>
      </c>
      <c r="U814" s="1" t="str">
        <f t="shared" si="115"/>
        <v>Yes</v>
      </c>
      <c r="V814" t="s">
        <v>17</v>
      </c>
      <c r="W814" t="s">
        <v>43</v>
      </c>
      <c r="X814" t="str">
        <f t="shared" si="116"/>
        <v>Kolkata</v>
      </c>
      <c r="Y814">
        <v>2570.0100000000002</v>
      </c>
      <c r="Z814" t="str">
        <f>IF(PC_NikeSales[[#This Row],[Profit]]&lt;0,"Loss Making Sales",IF(PC_NikeSales[[#This Row],[Profit]]=0,"No Recorded Profit",IF($Y812&gt;$P812,"Invalid Profit", "Valid Profit")))</f>
        <v>Valid Profit</v>
      </c>
      <c r="AA814" t="str">
        <f>IF(PC_NikeSales[[#This Row],[Profit_Status]]="Valid Profit","Include","Exclude")</f>
        <v>Include</v>
      </c>
    </row>
    <row r="815" spans="1:27">
      <c r="A815">
        <v>2813</v>
      </c>
      <c r="B815" t="s">
        <v>35</v>
      </c>
      <c r="C815" t="s">
        <v>30</v>
      </c>
      <c r="D815" t="s">
        <v>46</v>
      </c>
      <c r="E815" s="3" t="s">
        <v>16</v>
      </c>
      <c r="F815" t="str">
        <f t="shared" si="108"/>
        <v>Alphabet</v>
      </c>
      <c r="G815" t="str">
        <f t="shared" si="109"/>
        <v>M</v>
      </c>
      <c r="H815" t="str">
        <f t="shared" si="110"/>
        <v>Yes</v>
      </c>
      <c r="I815">
        <v>4</v>
      </c>
      <c r="J815" t="str">
        <f>_xlfn.IFS(Units_Sold&lt;0,"Check Return/Refund",Units_Sold=" ",Invalid,Units_Sold=0,"Available",Units_Sold&gt;0,"Sold")</f>
        <v>Sold</v>
      </c>
      <c r="K815">
        <v>7450.8</v>
      </c>
      <c r="M815" t="str">
        <f t="shared" si="111"/>
        <v>Invalid</v>
      </c>
      <c r="N815" t="str">
        <f>IF(PC_NikeSales[[#This Row],[Discount_Verification]]="Valid","Include","Exclude")</f>
        <v>Exclude</v>
      </c>
      <c r="O815">
        <v>0</v>
      </c>
      <c r="P815">
        <f t="shared" si="112"/>
        <v>29803.200000000001</v>
      </c>
      <c r="Q815" t="str">
        <f t="shared" si="113"/>
        <v>Valid Revenue</v>
      </c>
      <c r="R815" t="str">
        <f>IF(PC_NikeSales[[#This Row],[Rev_Verify]]="Valid Revenue","Include","Exclude")</f>
        <v>Include</v>
      </c>
      <c r="S815" s="1"/>
      <c r="T815" s="5" t="str">
        <f t="shared" si="114"/>
        <v>Missing Date</v>
      </c>
      <c r="U815" s="1" t="str">
        <f t="shared" si="115"/>
        <v>No</v>
      </c>
      <c r="V815" t="s">
        <v>17</v>
      </c>
      <c r="W815" t="s">
        <v>18</v>
      </c>
      <c r="X815" t="str">
        <f t="shared" si="116"/>
        <v>Bengaluru</v>
      </c>
      <c r="Y815">
        <v>2098.29</v>
      </c>
      <c r="Z815" t="str">
        <f>IF(PC_NikeSales[[#This Row],[Profit]]&lt;0,"Loss Making Sales",IF(PC_NikeSales[[#This Row],[Profit]]=0,"No Recorded Profit",IF($Y813&gt;$P813,"Invalid Profit", "Valid Profit")))</f>
        <v>Valid Profit</v>
      </c>
      <c r="AA815" t="str">
        <f>IF(PC_NikeSales[[#This Row],[Profit_Status]]="Valid Profit","Include","Exclude")</f>
        <v>Include</v>
      </c>
    </row>
    <row r="816" spans="1:27">
      <c r="A816">
        <v>2814</v>
      </c>
      <c r="B816" t="s">
        <v>13</v>
      </c>
      <c r="C816" t="s">
        <v>30</v>
      </c>
      <c r="D816" t="s">
        <v>31</v>
      </c>
      <c r="E816" s="3" t="s">
        <v>16</v>
      </c>
      <c r="F816" t="str">
        <f t="shared" si="108"/>
        <v>Alphabet</v>
      </c>
      <c r="G816" t="str">
        <f t="shared" si="109"/>
        <v>M</v>
      </c>
      <c r="H816" t="str">
        <f t="shared" si="110"/>
        <v>Yes</v>
      </c>
      <c r="I816">
        <v>0</v>
      </c>
      <c r="J816" t="str">
        <f>_xlfn.IFS(Units_Sold&lt;0,"Check Return/Refund",Units_Sold=" ",Invalid,Units_Sold=0,"Available",Units_Sold&gt;0,"Sold")</f>
        <v>Available</v>
      </c>
      <c r="M816" t="str">
        <f t="shared" si="111"/>
        <v>Invalid</v>
      </c>
      <c r="N816" t="str">
        <f>IF(PC_NikeSales[[#This Row],[Discount_Verification]]="Valid","Include","Exclude")</f>
        <v>Exclude</v>
      </c>
      <c r="O816">
        <v>0</v>
      </c>
      <c r="P816" t="str">
        <f t="shared" si="112"/>
        <v>Insufficient Data</v>
      </c>
      <c r="Q816" t="str">
        <f t="shared" si="113"/>
        <v>Missing Information</v>
      </c>
      <c r="R816" t="str">
        <f>IF(PC_NikeSales[[#This Row],[Rev_Verify]]="Valid Revenue","Include","Exclude")</f>
        <v>Exclude</v>
      </c>
      <c r="S816" s="1">
        <v>45572</v>
      </c>
      <c r="T816" s="5">
        <f t="shared" si="114"/>
        <v>45572</v>
      </c>
      <c r="U816" s="1" t="str">
        <f t="shared" si="115"/>
        <v>Yes</v>
      </c>
      <c r="V816" t="s">
        <v>17</v>
      </c>
      <c r="W816" t="s">
        <v>33</v>
      </c>
      <c r="X816" t="str">
        <f t="shared" si="116"/>
        <v>Delhi</v>
      </c>
      <c r="Y816">
        <v>1702.06</v>
      </c>
      <c r="Z816" t="str">
        <f>IF(PC_NikeSales[[#This Row],[Profit]]&lt;0,"Loss Making Sales",IF(PC_NikeSales[[#This Row],[Profit]]=0,"No Recorded Profit",IF($Y814&gt;$P814,"Invalid Profit", "Valid Profit")))</f>
        <v>Valid Profit</v>
      </c>
      <c r="AA816" t="str">
        <f>IF(PC_NikeSales[[#This Row],[Profit_Status]]="Valid Profit","Include","Exclude")</f>
        <v>Include</v>
      </c>
    </row>
    <row r="817" spans="1:27">
      <c r="A817">
        <v>2815</v>
      </c>
      <c r="B817" t="s">
        <v>13</v>
      </c>
      <c r="C817" t="s">
        <v>14</v>
      </c>
      <c r="D817" t="s">
        <v>34</v>
      </c>
      <c r="E817" s="3" t="s">
        <v>28</v>
      </c>
      <c r="F817" t="str">
        <f t="shared" si="108"/>
        <v>Alphabet</v>
      </c>
      <c r="G817" t="str">
        <f t="shared" si="109"/>
        <v>L</v>
      </c>
      <c r="H817" t="str">
        <f t="shared" si="110"/>
        <v>Yes</v>
      </c>
      <c r="I817">
        <v>0</v>
      </c>
      <c r="J817" t="str">
        <f>_xlfn.IFS(Units_Sold&lt;0,"Check Return/Refund",Units_Sold=" ",Invalid,Units_Sold=0,"Available",Units_Sold&gt;0,"Sold")</f>
        <v>Available</v>
      </c>
      <c r="L817">
        <v>1.1599999999999999</v>
      </c>
      <c r="M817" t="str">
        <f t="shared" si="111"/>
        <v>Invalid</v>
      </c>
      <c r="N817" t="str">
        <f>IF(PC_NikeSales[[#This Row],[Discount_Verification]]="Valid","Include","Exclude")</f>
        <v>Exclude</v>
      </c>
      <c r="O817">
        <v>0</v>
      </c>
      <c r="P817" t="str">
        <f t="shared" si="112"/>
        <v>Insufficient Data</v>
      </c>
      <c r="Q817" t="str">
        <f t="shared" si="113"/>
        <v>Missing Information</v>
      </c>
      <c r="R817" t="str">
        <f>IF(PC_NikeSales[[#This Row],[Rev_Verify]]="Valid Revenue","Include","Exclude")</f>
        <v>Exclude</v>
      </c>
      <c r="S817" s="1"/>
      <c r="T817" s="5" t="str">
        <f t="shared" si="114"/>
        <v>Missing Date</v>
      </c>
      <c r="U817" s="1" t="str">
        <f t="shared" si="115"/>
        <v>No</v>
      </c>
      <c r="V817" t="s">
        <v>17</v>
      </c>
      <c r="W817" t="s">
        <v>43</v>
      </c>
      <c r="X817" t="str">
        <f t="shared" si="116"/>
        <v>Kolkata</v>
      </c>
      <c r="Y817">
        <v>3281.98</v>
      </c>
      <c r="Z817" t="str">
        <f>IF(PC_NikeSales[[#This Row],[Profit]]&lt;0,"Loss Making Sales",IF(PC_NikeSales[[#This Row],[Profit]]=0,"No Recorded Profit",IF($Y815&gt;$P815,"Invalid Profit", "Valid Profit")))</f>
        <v>Valid Profit</v>
      </c>
      <c r="AA817" t="str">
        <f>IF(PC_NikeSales[[#This Row],[Profit_Status]]="Valid Profit","Include","Exclude")</f>
        <v>Include</v>
      </c>
    </row>
    <row r="818" spans="1:27">
      <c r="A818">
        <v>2816</v>
      </c>
      <c r="B818" t="s">
        <v>35</v>
      </c>
      <c r="C818" t="s">
        <v>41</v>
      </c>
      <c r="D818" t="s">
        <v>54</v>
      </c>
      <c r="E818" s="3" t="s">
        <v>16</v>
      </c>
      <c r="F818" t="str">
        <f t="shared" si="108"/>
        <v>Alphabet</v>
      </c>
      <c r="G818" t="str">
        <f t="shared" si="109"/>
        <v>M</v>
      </c>
      <c r="H818" t="str">
        <f t="shared" si="110"/>
        <v>Yes</v>
      </c>
      <c r="I818">
        <v>3</v>
      </c>
      <c r="J818" t="str">
        <f>_xlfn.IFS(Units_Sold&lt;0,"Check Return/Refund",Units_Sold=" ",Invalid,Units_Sold=0,"Available",Units_Sold&gt;0,"Sold")</f>
        <v>Sold</v>
      </c>
      <c r="K818">
        <v>5983.35</v>
      </c>
      <c r="M818" t="str">
        <f t="shared" si="111"/>
        <v>Invalid</v>
      </c>
      <c r="N818" t="str">
        <f>IF(PC_NikeSales[[#This Row],[Discount_Verification]]="Valid","Include","Exclude")</f>
        <v>Exclude</v>
      </c>
      <c r="O818">
        <v>0</v>
      </c>
      <c r="P818">
        <f t="shared" si="112"/>
        <v>17950.050000000003</v>
      </c>
      <c r="Q818" t="str">
        <f t="shared" si="113"/>
        <v>Valid Revenue</v>
      </c>
      <c r="R818" t="str">
        <f>IF(PC_NikeSales[[#This Row],[Rev_Verify]]="Valid Revenue","Include","Exclude")</f>
        <v>Include</v>
      </c>
      <c r="S818" s="1">
        <v>45679</v>
      </c>
      <c r="T818" s="5">
        <f t="shared" si="114"/>
        <v>45679</v>
      </c>
      <c r="U818" s="1" t="str">
        <f t="shared" si="115"/>
        <v>Yes</v>
      </c>
      <c r="V818" t="s">
        <v>22</v>
      </c>
      <c r="W818" t="s">
        <v>37</v>
      </c>
      <c r="X818" t="str">
        <f t="shared" si="116"/>
        <v>Hyderabad</v>
      </c>
      <c r="Y818">
        <v>916.13</v>
      </c>
      <c r="Z818" t="str">
        <f>IF(PC_NikeSales[[#This Row],[Profit]]&lt;0,"Loss Making Sales",IF(PC_NikeSales[[#This Row],[Profit]]=0,"No Recorded Profit",IF($Y816&gt;$P816,"Invalid Profit", "Valid Profit")))</f>
        <v>Valid Profit</v>
      </c>
      <c r="AA818" t="str">
        <f>IF(PC_NikeSales[[#This Row],[Profit_Status]]="Valid Profit","Include","Exclude")</f>
        <v>Include</v>
      </c>
    </row>
    <row r="819" spans="1:27">
      <c r="A819">
        <v>2032</v>
      </c>
      <c r="B819" t="s">
        <v>19</v>
      </c>
      <c r="C819" t="s">
        <v>20</v>
      </c>
      <c r="D819" t="s">
        <v>38</v>
      </c>
      <c r="E819" s="3">
        <v>10</v>
      </c>
      <c r="F819" t="str">
        <f t="shared" si="108"/>
        <v>Number</v>
      </c>
      <c r="G819" t="str">
        <f t="shared" si="109"/>
        <v>10</v>
      </c>
      <c r="H819" t="str">
        <f t="shared" si="110"/>
        <v>Yes</v>
      </c>
      <c r="I819">
        <v>2</v>
      </c>
      <c r="J819" t="str">
        <f>_xlfn.IFS(Units_Sold&lt;0,"Check Return/Refund",Units_Sold=" ",Invalid,Units_Sold=0,"Available",Units_Sold&gt;0,"Sold")</f>
        <v>Sold</v>
      </c>
      <c r="L819">
        <v>0.96</v>
      </c>
      <c r="M819" t="str">
        <f t="shared" si="111"/>
        <v>Valid</v>
      </c>
      <c r="N819" t="str">
        <f>IF(PC_NikeSales[[#This Row],[Discount_Verification]]="Valid","Include","Exclude")</f>
        <v>Include</v>
      </c>
      <c r="O819">
        <v>0</v>
      </c>
      <c r="P819" t="str">
        <f t="shared" si="112"/>
        <v>Insufficient Data</v>
      </c>
      <c r="Q819" t="str">
        <f t="shared" si="113"/>
        <v>Missing Information</v>
      </c>
      <c r="R819" t="str">
        <f>IF(PC_NikeSales[[#This Row],[Rev_Verify]]="Valid Revenue","Include","Exclude")</f>
        <v>Exclude</v>
      </c>
      <c r="S819" s="1">
        <v>45581</v>
      </c>
      <c r="T819" s="5">
        <f t="shared" si="114"/>
        <v>45581</v>
      </c>
      <c r="U819" s="1" t="str">
        <f t="shared" si="115"/>
        <v>Yes</v>
      </c>
      <c r="V819" t="s">
        <v>17</v>
      </c>
      <c r="W819" t="s">
        <v>43</v>
      </c>
      <c r="X819" t="str">
        <f t="shared" si="116"/>
        <v>Kolkata</v>
      </c>
      <c r="Y819">
        <v>-596.41</v>
      </c>
      <c r="Z819" t="str">
        <f>IF(PC_NikeSales[[#This Row],[Profit]]&lt;0,"Loss Making Sales",IF(PC_NikeSales[[#This Row],[Profit]]=0,"No Recorded Profit",IF(PC_NikeSales[[#This Row],[Profit]]&gt;PC_NikeSales[Rev_Recalc],"Invalid Profit", "Valid Profit")))</f>
        <v>Loss Making Sales</v>
      </c>
      <c r="AA819" t="str">
        <f>IF(PC_NikeSales[[#This Row],[Profit_Status]]="Valid Profit","Include","Exclude")</f>
        <v>Exclude</v>
      </c>
    </row>
    <row r="820" spans="1:27">
      <c r="A820">
        <v>2818</v>
      </c>
      <c r="B820" t="s">
        <v>13</v>
      </c>
      <c r="C820" t="s">
        <v>20</v>
      </c>
      <c r="D820" t="s">
        <v>24</v>
      </c>
      <c r="F820" t="str">
        <f t="shared" si="108"/>
        <v>Missing</v>
      </c>
      <c r="G820" t="str">
        <f t="shared" si="109"/>
        <v>Unknown</v>
      </c>
      <c r="H820" t="str">
        <f t="shared" si="110"/>
        <v>No</v>
      </c>
      <c r="I820">
        <v>-1</v>
      </c>
      <c r="J820" t="str">
        <f>_xlfn.IFS(Units_Sold&lt;0,"Check Return/Refund",Units_Sold=" ",Invalid,Units_Sold=0,"Available",Units_Sold&gt;0,"Sold")</f>
        <v>Check Return/Refund</v>
      </c>
      <c r="M820" t="str">
        <f t="shared" si="111"/>
        <v>Invalid</v>
      </c>
      <c r="N820" t="str">
        <f>IF(PC_NikeSales[[#This Row],[Discount_Verification]]="Valid","Include","Exclude")</f>
        <v>Exclude</v>
      </c>
      <c r="O820">
        <v>0</v>
      </c>
      <c r="P820" t="str">
        <f t="shared" si="112"/>
        <v>Insufficient Data</v>
      </c>
      <c r="Q820" t="str">
        <f t="shared" si="113"/>
        <v>Missing Information</v>
      </c>
      <c r="R820" t="str">
        <f>IF(PC_NikeSales[[#This Row],[Rev_Verify]]="Valid Revenue","Include","Exclude")</f>
        <v>Exclude</v>
      </c>
      <c r="S820" s="1">
        <v>45785</v>
      </c>
      <c r="T820" s="5">
        <f t="shared" si="114"/>
        <v>45785</v>
      </c>
      <c r="U820" s="1" t="str">
        <f t="shared" si="115"/>
        <v>Yes</v>
      </c>
      <c r="V820" t="s">
        <v>22</v>
      </c>
      <c r="W820" t="s">
        <v>29</v>
      </c>
      <c r="X820" t="str">
        <f t="shared" si="116"/>
        <v>Pune</v>
      </c>
      <c r="Y820">
        <v>-797.91</v>
      </c>
      <c r="Z820" t="str">
        <f>IF(PC_NikeSales[[#This Row],[Profit]]&lt;0,"Loss Making Sales",IF(PC_NikeSales[[#This Row],[Profit]]=0,"No Recorded Profit",IF(PC_NikeSales[[#This Row],[Profit]]&gt;PC_NikeSales[Rev_Recalc],"Invalid Profit", "Valid Profit")))</f>
        <v>Loss Making Sales</v>
      </c>
      <c r="AA820" t="str">
        <f>IF(PC_NikeSales[[#This Row],[Profit_Status]]="Valid Profit","Include","Exclude")</f>
        <v>Exclude</v>
      </c>
    </row>
    <row r="821" spans="1:27">
      <c r="A821">
        <v>2819</v>
      </c>
      <c r="B821" t="s">
        <v>13</v>
      </c>
      <c r="C821" t="s">
        <v>20</v>
      </c>
      <c r="D821" t="s">
        <v>24</v>
      </c>
      <c r="E821" s="3">
        <v>9</v>
      </c>
      <c r="F821" t="str">
        <f t="shared" si="108"/>
        <v>Number</v>
      </c>
      <c r="G821" t="str">
        <f t="shared" si="109"/>
        <v>9</v>
      </c>
      <c r="H821" t="str">
        <f t="shared" si="110"/>
        <v>Yes</v>
      </c>
      <c r="J821" t="str">
        <f>_xlfn.IFS(Units_Sold&lt;0,"Check Return/Refund",Units_Sold=" ",Invalid,Units_Sold=0,"Available",Units_Sold&gt;0,"Sold")</f>
        <v>Available</v>
      </c>
      <c r="K821">
        <v>7645.41</v>
      </c>
      <c r="M821" t="str">
        <f t="shared" si="111"/>
        <v>Invalid</v>
      </c>
      <c r="N821" t="str">
        <f>IF(PC_NikeSales[[#This Row],[Discount_Verification]]="Valid","Include","Exclude")</f>
        <v>Exclude</v>
      </c>
      <c r="O821">
        <v>0</v>
      </c>
      <c r="P821" t="str">
        <f t="shared" si="112"/>
        <v>Insufficient Data</v>
      </c>
      <c r="Q821" t="str">
        <f t="shared" si="113"/>
        <v>Missing Information</v>
      </c>
      <c r="R821" t="str">
        <f>IF(PC_NikeSales[[#This Row],[Rev_Verify]]="Valid Revenue","Include","Exclude")</f>
        <v>Exclude</v>
      </c>
      <c r="S821" s="1">
        <v>45677</v>
      </c>
      <c r="T821" s="5">
        <f t="shared" si="114"/>
        <v>45677</v>
      </c>
      <c r="U821" s="1" t="str">
        <f t="shared" si="115"/>
        <v>Yes</v>
      </c>
      <c r="V821" t="s">
        <v>22</v>
      </c>
      <c r="W821" t="s">
        <v>18</v>
      </c>
      <c r="X821" t="str">
        <f t="shared" si="116"/>
        <v>Bengaluru</v>
      </c>
      <c r="Y821">
        <v>593.62</v>
      </c>
      <c r="Z821" t="str">
        <f>IF(PC_NikeSales[[#This Row],[Profit]]&lt;0,"Loss Making Sales",IF(PC_NikeSales[[#This Row],[Profit]]=0,"No Recorded Profit",IF($Y819&gt;$P819,"Invalid Profit", "Valid Profit")))</f>
        <v>Valid Profit</v>
      </c>
      <c r="AA821" t="str">
        <f>IF(PC_NikeSales[[#This Row],[Profit_Status]]="Valid Profit","Include","Exclude")</f>
        <v>Include</v>
      </c>
    </row>
    <row r="822" spans="1:27">
      <c r="A822">
        <v>2820</v>
      </c>
      <c r="B822" t="s">
        <v>19</v>
      </c>
      <c r="C822" t="s">
        <v>26</v>
      </c>
      <c r="D822" t="s">
        <v>27</v>
      </c>
      <c r="E822" s="3" t="s">
        <v>16</v>
      </c>
      <c r="F822" t="str">
        <f t="shared" si="108"/>
        <v>Alphabet</v>
      </c>
      <c r="G822" t="str">
        <f t="shared" si="109"/>
        <v>M</v>
      </c>
      <c r="H822" t="str">
        <f t="shared" si="110"/>
        <v>Yes</v>
      </c>
      <c r="I822">
        <v>4</v>
      </c>
      <c r="J822" t="str">
        <f>_xlfn.IFS(Units_Sold&lt;0,"Check Return/Refund",Units_Sold=" ",Invalid,Units_Sold=0,"Available",Units_Sold&gt;0,"Sold")</f>
        <v>Sold</v>
      </c>
      <c r="K822">
        <v>8659.15</v>
      </c>
      <c r="M822" t="str">
        <f t="shared" si="111"/>
        <v>Invalid</v>
      </c>
      <c r="N822" t="str">
        <f>IF(PC_NikeSales[[#This Row],[Discount_Verification]]="Valid","Include","Exclude")</f>
        <v>Exclude</v>
      </c>
      <c r="O822">
        <v>0</v>
      </c>
      <c r="P822">
        <f t="shared" si="112"/>
        <v>34636.6</v>
      </c>
      <c r="Q822" t="str">
        <f t="shared" si="113"/>
        <v>Valid Revenue</v>
      </c>
      <c r="R822" t="str">
        <f>IF(PC_NikeSales[[#This Row],[Rev_Verify]]="Valid Revenue","Include","Exclude")</f>
        <v>Include</v>
      </c>
      <c r="S822" s="1">
        <v>45509</v>
      </c>
      <c r="T822" s="5">
        <f t="shared" si="114"/>
        <v>45509</v>
      </c>
      <c r="U822" s="1" t="str">
        <f t="shared" si="115"/>
        <v>Yes</v>
      </c>
      <c r="V822" t="s">
        <v>17</v>
      </c>
      <c r="W822" t="s">
        <v>25</v>
      </c>
      <c r="X822" t="str">
        <f t="shared" si="116"/>
        <v>Mumbai</v>
      </c>
      <c r="Y822">
        <v>2078.39</v>
      </c>
      <c r="Z822" t="str">
        <f>IF(PC_NikeSales[[#This Row],[Profit]]&lt;0,"Loss Making Sales",IF(PC_NikeSales[[#This Row],[Profit]]=0,"No Recorded Profit",IF($Y820&gt;$P820,"Invalid Profit", "Valid Profit")))</f>
        <v>Valid Profit</v>
      </c>
      <c r="AA822" t="str">
        <f>IF(PC_NikeSales[[#This Row],[Profit_Status]]="Valid Profit","Include","Exclude")</f>
        <v>Include</v>
      </c>
    </row>
    <row r="823" spans="1:27">
      <c r="A823">
        <v>2821</v>
      </c>
      <c r="B823" t="s">
        <v>13</v>
      </c>
      <c r="C823" t="s">
        <v>26</v>
      </c>
      <c r="D823" t="s">
        <v>53</v>
      </c>
      <c r="F823" t="str">
        <f t="shared" si="108"/>
        <v>Missing</v>
      </c>
      <c r="G823" t="str">
        <f t="shared" si="109"/>
        <v>Unknown</v>
      </c>
      <c r="H823" t="str">
        <f t="shared" si="110"/>
        <v>No</v>
      </c>
      <c r="I823">
        <v>0</v>
      </c>
      <c r="J823" t="str">
        <f>_xlfn.IFS(Units_Sold&lt;0,"Check Return/Refund",Units_Sold=" ",Invalid,Units_Sold=0,"Available",Units_Sold&gt;0,"Sold")</f>
        <v>Available</v>
      </c>
      <c r="K823">
        <v>3360.35</v>
      </c>
      <c r="M823" t="str">
        <f t="shared" si="111"/>
        <v>Invalid</v>
      </c>
      <c r="N823" t="str">
        <f>IF(PC_NikeSales[[#This Row],[Discount_Verification]]="Valid","Include","Exclude")</f>
        <v>Exclude</v>
      </c>
      <c r="O823">
        <v>0</v>
      </c>
      <c r="P823">
        <f t="shared" si="112"/>
        <v>0</v>
      </c>
      <c r="Q823" t="str">
        <f t="shared" si="113"/>
        <v>No Recorded Revenue</v>
      </c>
      <c r="R823" t="str">
        <f>IF(PC_NikeSales[[#This Row],[Rev_Verify]]="Valid Revenue","Include","Exclude")</f>
        <v>Exclude</v>
      </c>
      <c r="S823" s="1">
        <v>45755</v>
      </c>
      <c r="T823" s="5">
        <f t="shared" si="114"/>
        <v>45755</v>
      </c>
      <c r="U823" s="1" t="str">
        <f t="shared" si="115"/>
        <v>Yes</v>
      </c>
      <c r="V823" t="s">
        <v>17</v>
      </c>
      <c r="W823" t="s">
        <v>33</v>
      </c>
      <c r="X823" t="str">
        <f t="shared" si="116"/>
        <v>Delhi</v>
      </c>
      <c r="Y823">
        <v>2991.25</v>
      </c>
      <c r="Z823" t="str">
        <f>IF(PC_NikeSales[[#This Row],[Profit]]&lt;0,"Loss Making Sales",IF(PC_NikeSales[[#This Row],[Profit]]=0,"No Recorded Profit",IF(PC_NikeSales[[#This Row],[Profit]]&gt;PC_NikeSales[Rev_Recalc],"Invalid Profit", "Valid Profit")))</f>
        <v>Invalid Profit</v>
      </c>
      <c r="AA823" t="str">
        <f>IF(PC_NikeSales[[#This Row],[Profit_Status]]="Valid Profit","Include","Exclude")</f>
        <v>Exclude</v>
      </c>
    </row>
    <row r="824" spans="1:27">
      <c r="A824">
        <v>2822</v>
      </c>
      <c r="B824" t="s">
        <v>19</v>
      </c>
      <c r="C824" t="s">
        <v>26</v>
      </c>
      <c r="D824" t="s">
        <v>27</v>
      </c>
      <c r="E824" s="3">
        <v>11</v>
      </c>
      <c r="F824" t="str">
        <f t="shared" si="108"/>
        <v>Number</v>
      </c>
      <c r="G824" t="str">
        <f t="shared" si="109"/>
        <v>11</v>
      </c>
      <c r="H824" t="str">
        <f t="shared" si="110"/>
        <v>Yes</v>
      </c>
      <c r="J824" t="str">
        <f>_xlfn.IFS(Units_Sold&lt;0,"Check Return/Refund",Units_Sold=" ",Invalid,Units_Sold=0,"Available",Units_Sold&gt;0,"Sold")</f>
        <v>Available</v>
      </c>
      <c r="K824">
        <v>8314.34</v>
      </c>
      <c r="M824" t="str">
        <f t="shared" si="111"/>
        <v>Invalid</v>
      </c>
      <c r="N824" t="str">
        <f>IF(PC_NikeSales[[#This Row],[Discount_Verification]]="Valid","Include","Exclude")</f>
        <v>Exclude</v>
      </c>
      <c r="O824">
        <v>0</v>
      </c>
      <c r="P824" t="str">
        <f t="shared" si="112"/>
        <v>Insufficient Data</v>
      </c>
      <c r="Q824" t="str">
        <f t="shared" si="113"/>
        <v>Missing Information</v>
      </c>
      <c r="R824" t="str">
        <f>IF(PC_NikeSales[[#This Row],[Rev_Verify]]="Valid Revenue","Include","Exclude")</f>
        <v>Exclude</v>
      </c>
      <c r="S824" s="1">
        <v>45848</v>
      </c>
      <c r="T824" s="5">
        <f t="shared" si="114"/>
        <v>45848</v>
      </c>
      <c r="U824" s="1" t="str">
        <f t="shared" si="115"/>
        <v>Yes</v>
      </c>
      <c r="V824" t="s">
        <v>22</v>
      </c>
      <c r="W824" t="s">
        <v>36</v>
      </c>
      <c r="X824" t="str">
        <f t="shared" si="116"/>
        <v>Bangalore</v>
      </c>
      <c r="Y824">
        <v>-1145.98</v>
      </c>
      <c r="Z824" t="str">
        <f>IF(PC_NikeSales[[#This Row],[Profit]]&lt;0,"Loss Making Sales",IF(PC_NikeSales[[#This Row],[Profit]]=0,"No Recorded Profit",IF(PC_NikeSales[[#This Row],[Profit]]&gt;PC_NikeSales[Rev_Recalc],"Invalid Profit", "Valid Profit")))</f>
        <v>Loss Making Sales</v>
      </c>
      <c r="AA824" t="str">
        <f>IF(PC_NikeSales[[#This Row],[Profit_Status]]="Valid Profit","Include","Exclude")</f>
        <v>Exclude</v>
      </c>
    </row>
    <row r="825" spans="1:27">
      <c r="A825">
        <v>2823</v>
      </c>
      <c r="B825" t="s">
        <v>35</v>
      </c>
      <c r="C825" t="s">
        <v>20</v>
      </c>
      <c r="D825" t="s">
        <v>38</v>
      </c>
      <c r="E825" s="3" t="s">
        <v>28</v>
      </c>
      <c r="F825" t="str">
        <f t="shared" si="108"/>
        <v>Alphabet</v>
      </c>
      <c r="G825" t="str">
        <f t="shared" si="109"/>
        <v>L</v>
      </c>
      <c r="H825" t="str">
        <f t="shared" si="110"/>
        <v>Yes</v>
      </c>
      <c r="I825">
        <v>1</v>
      </c>
      <c r="J825" t="str">
        <f>_xlfn.IFS(Units_Sold&lt;0,"Check Return/Refund",Units_Sold=" ",Invalid,Units_Sold=0,"Available",Units_Sold&gt;0,"Sold")</f>
        <v>Sold</v>
      </c>
      <c r="M825" t="str">
        <f t="shared" si="111"/>
        <v>Invalid</v>
      </c>
      <c r="N825" t="str">
        <f>IF(PC_NikeSales[[#This Row],[Discount_Verification]]="Valid","Include","Exclude")</f>
        <v>Exclude</v>
      </c>
      <c r="O825">
        <v>0</v>
      </c>
      <c r="P825" t="str">
        <f t="shared" si="112"/>
        <v>Insufficient Data</v>
      </c>
      <c r="Q825" t="str">
        <f t="shared" si="113"/>
        <v>Missing Information</v>
      </c>
      <c r="R825" t="str">
        <f>IF(PC_NikeSales[[#This Row],[Rev_Verify]]="Valid Revenue","Include","Exclude")</f>
        <v>Exclude</v>
      </c>
      <c r="S825" s="1">
        <v>45500</v>
      </c>
      <c r="T825" s="5">
        <f t="shared" si="114"/>
        <v>45500</v>
      </c>
      <c r="U825" s="1" t="str">
        <f t="shared" si="115"/>
        <v>Yes</v>
      </c>
      <c r="V825" t="s">
        <v>22</v>
      </c>
      <c r="W825" t="s">
        <v>25</v>
      </c>
      <c r="X825" t="str">
        <f t="shared" si="116"/>
        <v>Mumbai</v>
      </c>
      <c r="Y825">
        <v>-1125.9100000000001</v>
      </c>
      <c r="Z825" t="str">
        <f>IF(PC_NikeSales[[#This Row],[Profit]]&lt;0,"Loss Making Sales",IF(PC_NikeSales[[#This Row],[Profit]]=0,"No Recorded Profit",IF(PC_NikeSales[[#This Row],[Profit]]&gt;PC_NikeSales[Rev_Recalc],"Invalid Profit", "Valid Profit")))</f>
        <v>Loss Making Sales</v>
      </c>
      <c r="AA825" t="str">
        <f>IF(PC_NikeSales[[#This Row],[Profit_Status]]="Valid Profit","Include","Exclude")</f>
        <v>Exclude</v>
      </c>
    </row>
    <row r="826" spans="1:27">
      <c r="A826">
        <v>2824</v>
      </c>
      <c r="B826" t="s">
        <v>35</v>
      </c>
      <c r="C826" t="s">
        <v>41</v>
      </c>
      <c r="D826" t="s">
        <v>42</v>
      </c>
      <c r="E826" s="3" t="s">
        <v>28</v>
      </c>
      <c r="F826" t="str">
        <f t="shared" si="108"/>
        <v>Alphabet</v>
      </c>
      <c r="G826" t="str">
        <f t="shared" si="109"/>
        <v>L</v>
      </c>
      <c r="H826" t="str">
        <f t="shared" si="110"/>
        <v>Yes</v>
      </c>
      <c r="I826">
        <v>4</v>
      </c>
      <c r="J826" t="str">
        <f>_xlfn.IFS(Units_Sold&lt;0,"Check Return/Refund",Units_Sold=" ",Invalid,Units_Sold=0,"Available",Units_Sold&gt;0,"Sold")</f>
        <v>Sold</v>
      </c>
      <c r="K826">
        <v>5123.3500000000004</v>
      </c>
      <c r="M826" t="str">
        <f t="shared" si="111"/>
        <v>Invalid</v>
      </c>
      <c r="N826" t="str">
        <f>IF(PC_NikeSales[[#This Row],[Discount_Verification]]="Valid","Include","Exclude")</f>
        <v>Exclude</v>
      </c>
      <c r="O826">
        <v>0</v>
      </c>
      <c r="P826">
        <f t="shared" si="112"/>
        <v>20493.400000000001</v>
      </c>
      <c r="Q826" t="str">
        <f t="shared" si="113"/>
        <v>Valid Revenue</v>
      </c>
      <c r="R826" t="str">
        <f>IF(PC_NikeSales[[#This Row],[Rev_Verify]]="Valid Revenue","Include","Exclude")</f>
        <v>Include</v>
      </c>
      <c r="S826" s="1">
        <v>45598</v>
      </c>
      <c r="T826" s="5">
        <f t="shared" si="114"/>
        <v>45598</v>
      </c>
      <c r="U826" s="1" t="str">
        <f t="shared" si="115"/>
        <v>Yes</v>
      </c>
      <c r="V826" t="s">
        <v>17</v>
      </c>
      <c r="W826" t="s">
        <v>25</v>
      </c>
      <c r="X826" t="str">
        <f t="shared" si="116"/>
        <v>Mumbai</v>
      </c>
      <c r="Y826">
        <v>1620.37</v>
      </c>
      <c r="Z826" t="str">
        <f>IF(PC_NikeSales[[#This Row],[Profit]]&lt;0,"Loss Making Sales",IF(PC_NikeSales[[#This Row],[Profit]]=0,"No Recorded Profit",IF($Y824&gt;$P824,"Invalid Profit", "Valid Profit")))</f>
        <v>Valid Profit</v>
      </c>
      <c r="AA826" t="str">
        <f>IF(PC_NikeSales[[#This Row],[Profit_Status]]="Valid Profit","Include","Exclude")</f>
        <v>Include</v>
      </c>
    </row>
    <row r="827" spans="1:27">
      <c r="A827">
        <v>2825</v>
      </c>
      <c r="B827" t="s">
        <v>13</v>
      </c>
      <c r="C827" t="s">
        <v>14</v>
      </c>
      <c r="D827" t="s">
        <v>15</v>
      </c>
      <c r="E827" s="3" t="s">
        <v>16</v>
      </c>
      <c r="F827" t="str">
        <f t="shared" si="108"/>
        <v>Alphabet</v>
      </c>
      <c r="G827" t="str">
        <f t="shared" si="109"/>
        <v>M</v>
      </c>
      <c r="H827" t="str">
        <f t="shared" si="110"/>
        <v>Yes</v>
      </c>
      <c r="J827" t="str">
        <f>_xlfn.IFS(Units_Sold&lt;0,"Check Return/Refund",Units_Sold=" ",Invalid,Units_Sold=0,"Available",Units_Sold&gt;0,"Sold")</f>
        <v>Available</v>
      </c>
      <c r="M827" t="str">
        <f t="shared" si="111"/>
        <v>Invalid</v>
      </c>
      <c r="N827" t="str">
        <f>IF(PC_NikeSales[[#This Row],[Discount_Verification]]="Valid","Include","Exclude")</f>
        <v>Exclude</v>
      </c>
      <c r="O827">
        <v>0</v>
      </c>
      <c r="P827" t="str">
        <f t="shared" si="112"/>
        <v>Insufficient Data</v>
      </c>
      <c r="Q827" t="str">
        <f t="shared" si="113"/>
        <v>Missing Information</v>
      </c>
      <c r="R827" t="str">
        <f>IF(PC_NikeSales[[#This Row],[Rev_Verify]]="Valid Revenue","Include","Exclude")</f>
        <v>Exclude</v>
      </c>
      <c r="S827" s="1"/>
      <c r="T827" s="5" t="str">
        <f t="shared" si="114"/>
        <v>Missing Date</v>
      </c>
      <c r="U827" s="1" t="str">
        <f t="shared" si="115"/>
        <v>No</v>
      </c>
      <c r="V827" t="s">
        <v>22</v>
      </c>
      <c r="W827" t="s">
        <v>29</v>
      </c>
      <c r="X827" t="str">
        <f t="shared" si="116"/>
        <v>Pune</v>
      </c>
      <c r="Y827">
        <v>2322.87</v>
      </c>
      <c r="Z827" t="str">
        <f>IF(PC_NikeSales[[#This Row],[Profit]]&lt;0,"Loss Making Sales",IF(PC_NikeSales[[#This Row],[Profit]]=0,"No Recorded Profit",IF($Y825&gt;$P825,"Invalid Profit", "Valid Profit")))</f>
        <v>Valid Profit</v>
      </c>
      <c r="AA827" t="str">
        <f>IF(PC_NikeSales[[#This Row],[Profit_Status]]="Valid Profit","Include","Exclude")</f>
        <v>Include</v>
      </c>
    </row>
    <row r="828" spans="1:27">
      <c r="A828">
        <v>2826</v>
      </c>
      <c r="B828" t="s">
        <v>13</v>
      </c>
      <c r="C828" t="s">
        <v>26</v>
      </c>
      <c r="D828" t="s">
        <v>27</v>
      </c>
      <c r="E828" s="3" t="s">
        <v>16</v>
      </c>
      <c r="F828" t="str">
        <f t="shared" si="108"/>
        <v>Alphabet</v>
      </c>
      <c r="G828" t="str">
        <f t="shared" si="109"/>
        <v>M</v>
      </c>
      <c r="H828" t="str">
        <f t="shared" si="110"/>
        <v>Yes</v>
      </c>
      <c r="I828">
        <v>2</v>
      </c>
      <c r="J828" t="str">
        <f>_xlfn.IFS(Units_Sold&lt;0,"Check Return/Refund",Units_Sold=" ",Invalid,Units_Sold=0,"Available",Units_Sold&gt;0,"Sold")</f>
        <v>Sold</v>
      </c>
      <c r="L828">
        <v>0.01</v>
      </c>
      <c r="M828" t="str">
        <f t="shared" si="111"/>
        <v>Valid</v>
      </c>
      <c r="N828" t="str">
        <f>IF(PC_NikeSales[[#This Row],[Discount_Verification]]="Valid","Include","Exclude")</f>
        <v>Include</v>
      </c>
      <c r="O828">
        <v>0</v>
      </c>
      <c r="P828" t="str">
        <f t="shared" si="112"/>
        <v>Insufficient Data</v>
      </c>
      <c r="Q828" t="str">
        <f t="shared" si="113"/>
        <v>Missing Information</v>
      </c>
      <c r="R828" t="str">
        <f>IF(PC_NikeSales[[#This Row],[Rev_Verify]]="Valid Revenue","Include","Exclude")</f>
        <v>Exclude</v>
      </c>
      <c r="S828" s="1"/>
      <c r="T828" s="5" t="str">
        <f t="shared" si="114"/>
        <v>Missing Date</v>
      </c>
      <c r="U828" s="1" t="str">
        <f t="shared" si="115"/>
        <v>No</v>
      </c>
      <c r="V828" t="s">
        <v>22</v>
      </c>
      <c r="W828" t="s">
        <v>18</v>
      </c>
      <c r="X828" t="str">
        <f t="shared" si="116"/>
        <v>Bengaluru</v>
      </c>
      <c r="Y828">
        <v>262.81</v>
      </c>
      <c r="Z828" t="str">
        <f>IF(PC_NikeSales[[#This Row],[Profit]]&lt;0,"Loss Making Sales",IF(PC_NikeSales[[#This Row],[Profit]]=0,"No Recorded Profit",IF($Y826&gt;$P826,"Invalid Profit", "Valid Profit")))</f>
        <v>Valid Profit</v>
      </c>
      <c r="AA828" t="str">
        <f>IF(PC_NikeSales[[#This Row],[Profit_Status]]="Valid Profit","Include","Exclude")</f>
        <v>Include</v>
      </c>
    </row>
    <row r="829" spans="1:27">
      <c r="A829">
        <v>2827</v>
      </c>
      <c r="B829" t="s">
        <v>35</v>
      </c>
      <c r="C829" t="s">
        <v>41</v>
      </c>
      <c r="D829" t="s">
        <v>42</v>
      </c>
      <c r="E829" s="3" t="s">
        <v>28</v>
      </c>
      <c r="F829" t="str">
        <f t="shared" si="108"/>
        <v>Alphabet</v>
      </c>
      <c r="G829" t="str">
        <f t="shared" si="109"/>
        <v>L</v>
      </c>
      <c r="H829" t="str">
        <f t="shared" si="110"/>
        <v>Yes</v>
      </c>
      <c r="I829">
        <v>0</v>
      </c>
      <c r="J829" t="str">
        <f>_xlfn.IFS(Units_Sold&lt;0,"Check Return/Refund",Units_Sold=" ",Invalid,Units_Sold=0,"Available",Units_Sold&gt;0,"Sold")</f>
        <v>Available</v>
      </c>
      <c r="K829">
        <v>4278.28</v>
      </c>
      <c r="L829">
        <v>1.17</v>
      </c>
      <c r="M829" t="str">
        <f t="shared" si="111"/>
        <v>Invalid</v>
      </c>
      <c r="N829" t="str">
        <f>IF(PC_NikeSales[[#This Row],[Discount_Verification]]="Valid","Include","Exclude")</f>
        <v>Exclude</v>
      </c>
      <c r="O829">
        <v>0</v>
      </c>
      <c r="P829" t="str">
        <f t="shared" si="112"/>
        <v>Insufficient Data</v>
      </c>
      <c r="Q829" t="str">
        <f t="shared" si="113"/>
        <v>Missing Information</v>
      </c>
      <c r="R829" t="str">
        <f>IF(PC_NikeSales[[#This Row],[Rev_Verify]]="Valid Revenue","Include","Exclude")</f>
        <v>Exclude</v>
      </c>
      <c r="S829" s="1">
        <v>45684</v>
      </c>
      <c r="T829" s="5">
        <f t="shared" si="114"/>
        <v>45684</v>
      </c>
      <c r="U829" s="1" t="str">
        <f t="shared" si="115"/>
        <v>Yes</v>
      </c>
      <c r="V829" t="s">
        <v>22</v>
      </c>
      <c r="W829" t="s">
        <v>37</v>
      </c>
      <c r="X829" t="str">
        <f t="shared" si="116"/>
        <v>Hyderabad</v>
      </c>
      <c r="Y829">
        <v>860.32</v>
      </c>
      <c r="Z829" t="str">
        <f>IF(PC_NikeSales[[#This Row],[Profit]]&lt;0,"Loss Making Sales",IF(PC_NikeSales[[#This Row],[Profit]]=0,"No Recorded Profit",IF($Y827&gt;$P827,"Invalid Profit", "Valid Profit")))</f>
        <v>Valid Profit</v>
      </c>
      <c r="AA829" t="str">
        <f>IF(PC_NikeSales[[#This Row],[Profit_Status]]="Valid Profit","Include","Exclude")</f>
        <v>Include</v>
      </c>
    </row>
    <row r="830" spans="1:27">
      <c r="A830">
        <v>2828</v>
      </c>
      <c r="B830" t="s">
        <v>19</v>
      </c>
      <c r="C830" t="s">
        <v>14</v>
      </c>
      <c r="D830" t="s">
        <v>49</v>
      </c>
      <c r="E830" s="3" t="s">
        <v>32</v>
      </c>
      <c r="F830" t="str">
        <f t="shared" si="108"/>
        <v>Alphabet</v>
      </c>
      <c r="G830" t="str">
        <f t="shared" si="109"/>
        <v>XL</v>
      </c>
      <c r="H830" t="str">
        <f t="shared" si="110"/>
        <v>Yes</v>
      </c>
      <c r="J830" t="str">
        <f>_xlfn.IFS(Units_Sold&lt;0,"Check Return/Refund",Units_Sold=" ",Invalid,Units_Sold=0,"Available",Units_Sold&gt;0,"Sold")</f>
        <v>Available</v>
      </c>
      <c r="K830">
        <v>2095</v>
      </c>
      <c r="M830" t="str">
        <f t="shared" si="111"/>
        <v>Invalid</v>
      </c>
      <c r="N830" t="str">
        <f>IF(PC_NikeSales[[#This Row],[Discount_Verification]]="Valid","Include","Exclude")</f>
        <v>Exclude</v>
      </c>
      <c r="O830">
        <v>0</v>
      </c>
      <c r="P830" t="str">
        <f t="shared" si="112"/>
        <v>Insufficient Data</v>
      </c>
      <c r="Q830" t="str">
        <f t="shared" si="113"/>
        <v>Missing Information</v>
      </c>
      <c r="R830" t="str">
        <f>IF(PC_NikeSales[[#This Row],[Rev_Verify]]="Valid Revenue","Include","Exclude")</f>
        <v>Exclude</v>
      </c>
      <c r="S830" s="1">
        <v>45540</v>
      </c>
      <c r="T830" s="5">
        <f t="shared" si="114"/>
        <v>45540</v>
      </c>
      <c r="U830" s="1" t="str">
        <f t="shared" si="115"/>
        <v>Yes</v>
      </c>
      <c r="V830" t="s">
        <v>17</v>
      </c>
      <c r="W830" t="s">
        <v>37</v>
      </c>
      <c r="X830" t="str">
        <f t="shared" si="116"/>
        <v>Hyderabad</v>
      </c>
      <c r="Y830">
        <v>-831.4</v>
      </c>
      <c r="Z830" t="str">
        <f>IF(PC_NikeSales[[#This Row],[Profit]]&lt;0,"Loss Making Sales",IF(PC_NikeSales[[#This Row],[Profit]]=0,"No Recorded Profit",IF(PC_NikeSales[[#This Row],[Profit]]&gt;PC_NikeSales[Rev_Recalc],"Invalid Profit", "Valid Profit")))</f>
        <v>Loss Making Sales</v>
      </c>
      <c r="AA830" t="str">
        <f>IF(PC_NikeSales[[#This Row],[Profit_Status]]="Valid Profit","Include","Exclude")</f>
        <v>Exclude</v>
      </c>
    </row>
    <row r="831" spans="1:27">
      <c r="A831">
        <v>2829</v>
      </c>
      <c r="B831" t="s">
        <v>35</v>
      </c>
      <c r="C831" t="s">
        <v>41</v>
      </c>
      <c r="D831" t="s">
        <v>54</v>
      </c>
      <c r="E831" s="3" t="s">
        <v>32</v>
      </c>
      <c r="F831" t="str">
        <f t="shared" si="108"/>
        <v>Alphabet</v>
      </c>
      <c r="G831" t="str">
        <f t="shared" si="109"/>
        <v>XL</v>
      </c>
      <c r="H831" t="str">
        <f t="shared" si="110"/>
        <v>Yes</v>
      </c>
      <c r="J831" t="str">
        <f>_xlfn.IFS(Units_Sold&lt;0,"Check Return/Refund",Units_Sold=" ",Invalid,Units_Sold=0,"Available",Units_Sold&gt;0,"Sold")</f>
        <v>Available</v>
      </c>
      <c r="M831" t="str">
        <f t="shared" si="111"/>
        <v>Invalid</v>
      </c>
      <c r="N831" t="str">
        <f>IF(PC_NikeSales[[#This Row],[Discount_Verification]]="Valid","Include","Exclude")</f>
        <v>Exclude</v>
      </c>
      <c r="O831">
        <v>0</v>
      </c>
      <c r="P831" t="str">
        <f t="shared" si="112"/>
        <v>Insufficient Data</v>
      </c>
      <c r="Q831" t="str">
        <f t="shared" si="113"/>
        <v>Missing Information</v>
      </c>
      <c r="R831" t="str">
        <f>IF(PC_NikeSales[[#This Row],[Rev_Verify]]="Valid Revenue","Include","Exclude")</f>
        <v>Exclude</v>
      </c>
      <c r="S831" s="1">
        <v>45490</v>
      </c>
      <c r="T831" s="5">
        <f t="shared" si="114"/>
        <v>45490</v>
      </c>
      <c r="U831" s="1" t="str">
        <f t="shared" si="115"/>
        <v>Yes</v>
      </c>
      <c r="V831" t="s">
        <v>17</v>
      </c>
      <c r="W831" t="s">
        <v>43</v>
      </c>
      <c r="X831" t="str">
        <f t="shared" si="116"/>
        <v>Kolkata</v>
      </c>
      <c r="Y831">
        <v>2539.92</v>
      </c>
      <c r="Z831" t="str">
        <f>IF(PC_NikeSales[[#This Row],[Profit]]&lt;0,"Loss Making Sales",IF(PC_NikeSales[[#This Row],[Profit]]=0,"No Recorded Profit",IF($Y829&gt;$P829,"Invalid Profit", "Valid Profit")))</f>
        <v>Valid Profit</v>
      </c>
      <c r="AA831" t="str">
        <f>IF(PC_NikeSales[[#This Row],[Profit_Status]]="Valid Profit","Include","Exclude")</f>
        <v>Include</v>
      </c>
    </row>
    <row r="832" spans="1:27">
      <c r="A832">
        <v>2830</v>
      </c>
      <c r="B832" t="s">
        <v>35</v>
      </c>
      <c r="C832" t="s">
        <v>41</v>
      </c>
      <c r="D832" t="s">
        <v>42</v>
      </c>
      <c r="F832" t="str">
        <f t="shared" si="108"/>
        <v>Missing</v>
      </c>
      <c r="G832" t="str">
        <f t="shared" si="109"/>
        <v>Unknown</v>
      </c>
      <c r="H832" t="str">
        <f t="shared" si="110"/>
        <v>No</v>
      </c>
      <c r="I832">
        <v>-1</v>
      </c>
      <c r="J832" t="str">
        <f>_xlfn.IFS(Units_Sold&lt;0,"Check Return/Refund",Units_Sold=" ",Invalid,Units_Sold=0,"Available",Units_Sold&gt;0,"Sold")</f>
        <v>Check Return/Refund</v>
      </c>
      <c r="K832">
        <v>8572.48</v>
      </c>
      <c r="L832">
        <v>0.88</v>
      </c>
      <c r="M832" t="str">
        <f t="shared" si="111"/>
        <v>Valid</v>
      </c>
      <c r="N832" t="str">
        <f>IF(PC_NikeSales[[#This Row],[Discount_Verification]]="Valid","Include","Exclude")</f>
        <v>Include</v>
      </c>
      <c r="O832">
        <v>-1028.7</v>
      </c>
      <c r="P832">
        <f t="shared" si="112"/>
        <v>-1028.6976</v>
      </c>
      <c r="Q832" t="str">
        <f t="shared" si="113"/>
        <v>Negative Revenue</v>
      </c>
      <c r="R832" t="str">
        <f>IF(PC_NikeSales[[#This Row],[Rev_Verify]]="Valid Revenue","Include","Exclude")</f>
        <v>Exclude</v>
      </c>
      <c r="S832" s="1"/>
      <c r="T832" s="5" t="str">
        <f t="shared" si="114"/>
        <v>Missing Date</v>
      </c>
      <c r="U832" s="1" t="str">
        <f t="shared" si="115"/>
        <v>No</v>
      </c>
      <c r="V832" t="s">
        <v>17</v>
      </c>
      <c r="W832" t="s">
        <v>33</v>
      </c>
      <c r="X832" t="str">
        <f t="shared" si="116"/>
        <v>Delhi</v>
      </c>
      <c r="Y832">
        <v>1221.0899999999999</v>
      </c>
      <c r="Z832" t="str">
        <f>IF(PC_NikeSales[[#This Row],[Profit]]&lt;0,"Loss Making Sales",IF(PC_NikeSales[[#This Row],[Profit]]=0,"No Recorded Profit",IF(PC_NikeSales[[#This Row],[Profit]]&gt;PC_NikeSales[Rev_Recalc],"Invalid Profit", "Valid Profit")))</f>
        <v>Invalid Profit</v>
      </c>
      <c r="AA832" t="str">
        <f>IF(PC_NikeSales[[#This Row],[Profit_Status]]="Valid Profit","Include","Exclude")</f>
        <v>Exclude</v>
      </c>
    </row>
    <row r="833" spans="1:27">
      <c r="A833">
        <v>2831</v>
      </c>
      <c r="B833" t="s">
        <v>19</v>
      </c>
      <c r="C833" t="s">
        <v>14</v>
      </c>
      <c r="D833" t="s">
        <v>15</v>
      </c>
      <c r="E833" s="3">
        <v>7</v>
      </c>
      <c r="F833" t="str">
        <f t="shared" si="108"/>
        <v>Number</v>
      </c>
      <c r="G833" t="str">
        <f t="shared" si="109"/>
        <v>7</v>
      </c>
      <c r="H833" t="str">
        <f t="shared" si="110"/>
        <v>Yes</v>
      </c>
      <c r="I833">
        <v>4</v>
      </c>
      <c r="J833" t="str">
        <f>_xlfn.IFS(Units_Sold&lt;0,"Check Return/Refund",Units_Sold=" ",Invalid,Units_Sold=0,"Available",Units_Sold&gt;0,"Sold")</f>
        <v>Sold</v>
      </c>
      <c r="M833" t="str">
        <f t="shared" si="111"/>
        <v>Invalid</v>
      </c>
      <c r="N833" t="str">
        <f>IF(PC_NikeSales[[#This Row],[Discount_Verification]]="Valid","Include","Exclude")</f>
        <v>Exclude</v>
      </c>
      <c r="O833">
        <v>0</v>
      </c>
      <c r="P833" t="str">
        <f t="shared" si="112"/>
        <v>Insufficient Data</v>
      </c>
      <c r="Q833" t="str">
        <f t="shared" si="113"/>
        <v>Missing Information</v>
      </c>
      <c r="R833" t="str">
        <f>IF(PC_NikeSales[[#This Row],[Rev_Verify]]="Valid Revenue","Include","Exclude")</f>
        <v>Exclude</v>
      </c>
      <c r="S833" s="1">
        <v>45606</v>
      </c>
      <c r="T833" s="5">
        <f t="shared" si="114"/>
        <v>45606</v>
      </c>
      <c r="U833" s="1" t="str">
        <f t="shared" si="115"/>
        <v>Yes</v>
      </c>
      <c r="V833" t="s">
        <v>17</v>
      </c>
      <c r="W833" t="s">
        <v>25</v>
      </c>
      <c r="X833" t="str">
        <f t="shared" si="116"/>
        <v>Mumbai</v>
      </c>
      <c r="Y833">
        <v>3134.87</v>
      </c>
      <c r="Z833" t="str">
        <f>IF(PC_NikeSales[[#This Row],[Profit]]&lt;0,"Loss Making Sales",IF(PC_NikeSales[[#This Row],[Profit]]=0,"No Recorded Profit",IF($Y831&gt;$P831,"Invalid Profit", "Valid Profit")))</f>
        <v>Valid Profit</v>
      </c>
      <c r="AA833" t="str">
        <f>IF(PC_NikeSales[[#This Row],[Profit_Status]]="Valid Profit","Include","Exclude")</f>
        <v>Include</v>
      </c>
    </row>
    <row r="834" spans="1:27">
      <c r="A834">
        <v>2832</v>
      </c>
      <c r="B834" t="s">
        <v>13</v>
      </c>
      <c r="C834" t="s">
        <v>41</v>
      </c>
      <c r="D834" t="s">
        <v>47</v>
      </c>
      <c r="F834" t="str">
        <f t="shared" ref="F834:F897" si="117">_xlfn.IFS(ISBLANK(Size),"Missing",ISNUMBER(Size),"Number",ISTEXT(Size),"Alphabet")</f>
        <v>Missing</v>
      </c>
      <c r="G834" t="str">
        <f t="shared" ref="G834:G897" si="118">IF(Size_Type ="Missing","Unknown",TRIM(Size))</f>
        <v>Unknown</v>
      </c>
      <c r="H834" t="str">
        <f t="shared" ref="H834:H897" si="119">IF(Size_Verification="Unknown","No","Yes")</f>
        <v>No</v>
      </c>
      <c r="I834">
        <v>0</v>
      </c>
      <c r="J834" t="str">
        <f>_xlfn.IFS(Units_Sold&lt;0,"Check Return/Refund",Units_Sold=" ",Invalid,Units_Sold=0,"Available",Units_Sold&gt;0,"Sold")</f>
        <v>Available</v>
      </c>
      <c r="L834">
        <v>0.15</v>
      </c>
      <c r="M834" t="str">
        <f t="shared" ref="M834:M897" si="120">IF(OR(Discount_Applied="",Discount_Applied&gt;1,Discount_Applied&lt;0),"Invalid","Valid")</f>
        <v>Valid</v>
      </c>
      <c r="N834" t="str">
        <f>IF(PC_NikeSales[[#This Row],[Discount_Verification]]="Valid","Include","Exclude")</f>
        <v>Include</v>
      </c>
      <c r="O834">
        <v>0</v>
      </c>
      <c r="P834" t="str">
        <f t="shared" ref="P834:P897" si="121">IF(AND(Units_Sold&lt;&gt;"",MRP&lt;&gt;"",Discount_Applied&lt;1),Units_Sold*MRP*(1-Discount_Applied),"Insufficient Data")</f>
        <v>Insufficient Data</v>
      </c>
      <c r="Q834" t="str">
        <f t="shared" ref="Q834:Q897" si="122">_xlfn.IFS(Rev_Recalc="Insufficient Data","Missing Information",Rev_Recalc&lt;0,"Negative Revenue",Rev_Recalc=0,"No Recorded Revenue",Rev_Recalc&gt;0,"Valid Revenue")</f>
        <v>Missing Information</v>
      </c>
      <c r="R834" t="str">
        <f>IF(PC_NikeSales[[#This Row],[Rev_Verify]]="Valid Revenue","Include","Exclude")</f>
        <v>Exclude</v>
      </c>
      <c r="S834" s="1">
        <v>45429</v>
      </c>
      <c r="T834" s="5">
        <f t="shared" ref="T834:T897" si="123">IF(ISBLANK(Order_Date),"Missing Date",Order_Date)</f>
        <v>45429</v>
      </c>
      <c r="U834" s="1" t="str">
        <f t="shared" ref="U834:U897" si="124">IF(ISBLANK(Order_Date),"No","Yes")</f>
        <v>Yes</v>
      </c>
      <c r="V834" t="s">
        <v>22</v>
      </c>
      <c r="W834" t="s">
        <v>37</v>
      </c>
      <c r="X834" t="str">
        <f t="shared" ref="X834:X897" si="125">PROPER(Region)</f>
        <v>Hyderabad</v>
      </c>
      <c r="Y834">
        <v>752</v>
      </c>
      <c r="Z834" t="str">
        <f>IF(PC_NikeSales[[#This Row],[Profit]]&lt;0,"Loss Making Sales",IF(PC_NikeSales[[#This Row],[Profit]]=0,"No Recorded Profit",IF($Y832&gt;$P832,"Invalid Profit", "Valid Profit")))</f>
        <v>Invalid Profit</v>
      </c>
      <c r="AA834" t="str">
        <f>IF(PC_NikeSales[[#This Row],[Profit_Status]]="Valid Profit","Include","Exclude")</f>
        <v>Exclude</v>
      </c>
    </row>
    <row r="835" spans="1:27">
      <c r="A835">
        <v>2833</v>
      </c>
      <c r="B835" t="s">
        <v>19</v>
      </c>
      <c r="C835" t="s">
        <v>14</v>
      </c>
      <c r="D835" t="s">
        <v>34</v>
      </c>
      <c r="E835" s="3" t="s">
        <v>32</v>
      </c>
      <c r="F835" t="str">
        <f t="shared" si="117"/>
        <v>Alphabet</v>
      </c>
      <c r="G835" t="str">
        <f t="shared" si="118"/>
        <v>XL</v>
      </c>
      <c r="H835" t="str">
        <f t="shared" si="119"/>
        <v>Yes</v>
      </c>
      <c r="I835">
        <v>4</v>
      </c>
      <c r="J835" t="str">
        <f>_xlfn.IFS(Units_Sold&lt;0,"Check Return/Refund",Units_Sold=" ",Invalid,Units_Sold=0,"Available",Units_Sold&gt;0,"Sold")</f>
        <v>Sold</v>
      </c>
      <c r="K835">
        <v>2224.9</v>
      </c>
      <c r="M835" t="str">
        <f t="shared" si="120"/>
        <v>Invalid</v>
      </c>
      <c r="N835" t="str">
        <f>IF(PC_NikeSales[[#This Row],[Discount_Verification]]="Valid","Include","Exclude")</f>
        <v>Exclude</v>
      </c>
      <c r="O835">
        <v>0</v>
      </c>
      <c r="P835">
        <f t="shared" si="121"/>
        <v>8899.6</v>
      </c>
      <c r="Q835" t="str">
        <f t="shared" si="122"/>
        <v>Valid Revenue</v>
      </c>
      <c r="R835" t="str">
        <f>IF(PC_NikeSales[[#This Row],[Rev_Verify]]="Valid Revenue","Include","Exclude")</f>
        <v>Include</v>
      </c>
      <c r="S835" s="1">
        <v>45676</v>
      </c>
      <c r="T835" s="5">
        <f t="shared" si="123"/>
        <v>45676</v>
      </c>
      <c r="U835" s="1" t="str">
        <f t="shared" si="124"/>
        <v>Yes</v>
      </c>
      <c r="V835" t="s">
        <v>17</v>
      </c>
      <c r="W835" t="s">
        <v>29</v>
      </c>
      <c r="X835" t="str">
        <f t="shared" si="125"/>
        <v>Pune</v>
      </c>
      <c r="Y835">
        <v>-16.04</v>
      </c>
      <c r="Z835" t="str">
        <f>IF(PC_NikeSales[[#This Row],[Profit]]&lt;0,"Loss Making Sales",IF(PC_NikeSales[[#This Row],[Profit]]=0,"No Recorded Profit",IF(PC_NikeSales[[#This Row],[Profit]]&gt;PC_NikeSales[Rev_Recalc],"Invalid Profit", "Valid Profit")))</f>
        <v>Loss Making Sales</v>
      </c>
      <c r="AA835" t="str">
        <f>IF(PC_NikeSales[[#This Row],[Profit_Status]]="Valid Profit","Include","Exclude")</f>
        <v>Exclude</v>
      </c>
    </row>
    <row r="836" spans="1:27">
      <c r="A836">
        <v>2834</v>
      </c>
      <c r="B836" t="s">
        <v>13</v>
      </c>
      <c r="C836" t="s">
        <v>14</v>
      </c>
      <c r="D836" t="s">
        <v>34</v>
      </c>
      <c r="E836" s="3" t="s">
        <v>16</v>
      </c>
      <c r="F836" t="str">
        <f t="shared" si="117"/>
        <v>Alphabet</v>
      </c>
      <c r="G836" t="str">
        <f t="shared" si="118"/>
        <v>M</v>
      </c>
      <c r="H836" t="str">
        <f t="shared" si="119"/>
        <v>Yes</v>
      </c>
      <c r="I836">
        <v>-1</v>
      </c>
      <c r="J836" t="str">
        <f>_xlfn.IFS(Units_Sold&lt;0,"Check Return/Refund",Units_Sold=" ",Invalid,Units_Sold=0,"Available",Units_Sold&gt;0,"Sold")</f>
        <v>Check Return/Refund</v>
      </c>
      <c r="K836">
        <v>9544.08</v>
      </c>
      <c r="M836" t="str">
        <f t="shared" si="120"/>
        <v>Invalid</v>
      </c>
      <c r="N836" t="str">
        <f>IF(PC_NikeSales[[#This Row],[Discount_Verification]]="Valid","Include","Exclude")</f>
        <v>Exclude</v>
      </c>
      <c r="O836">
        <v>0</v>
      </c>
      <c r="P836">
        <f t="shared" si="121"/>
        <v>-9544.08</v>
      </c>
      <c r="Q836" t="str">
        <f t="shared" si="122"/>
        <v>Negative Revenue</v>
      </c>
      <c r="R836" t="str">
        <f>IF(PC_NikeSales[[#This Row],[Rev_Verify]]="Valid Revenue","Include","Exclude")</f>
        <v>Exclude</v>
      </c>
      <c r="S836" s="1">
        <v>45540</v>
      </c>
      <c r="T836" s="5">
        <f t="shared" si="123"/>
        <v>45540</v>
      </c>
      <c r="U836" s="1" t="str">
        <f t="shared" si="124"/>
        <v>Yes</v>
      </c>
      <c r="V836" t="s">
        <v>22</v>
      </c>
      <c r="W836" t="s">
        <v>43</v>
      </c>
      <c r="X836" t="str">
        <f t="shared" si="125"/>
        <v>Kolkata</v>
      </c>
      <c r="Y836">
        <v>575.58000000000004</v>
      </c>
      <c r="Z836" t="str">
        <f>IF(PC_NikeSales[[#This Row],[Profit]]&lt;0,"Loss Making Sales",IF(PC_NikeSales[[#This Row],[Profit]]=0,"No Recorded Profit",IF(PC_NikeSales[[#This Row],[Profit]]&gt;PC_NikeSales[Rev_Recalc],"Invalid Profit", "Valid Profit")))</f>
        <v>Invalid Profit</v>
      </c>
      <c r="AA836" t="str">
        <f>IF(PC_NikeSales[[#This Row],[Profit_Status]]="Valid Profit","Include","Exclude")</f>
        <v>Exclude</v>
      </c>
    </row>
    <row r="837" spans="1:27">
      <c r="A837">
        <v>2835</v>
      </c>
      <c r="B837" t="s">
        <v>19</v>
      </c>
      <c r="C837" t="s">
        <v>26</v>
      </c>
      <c r="D837" t="s">
        <v>53</v>
      </c>
      <c r="F837" t="str">
        <f t="shared" si="117"/>
        <v>Missing</v>
      </c>
      <c r="G837" t="str">
        <f t="shared" si="118"/>
        <v>Unknown</v>
      </c>
      <c r="H837" t="str">
        <f t="shared" si="119"/>
        <v>No</v>
      </c>
      <c r="J837" t="str">
        <f>_xlfn.IFS(Units_Sold&lt;0,"Check Return/Refund",Units_Sold=" ",Invalid,Units_Sold=0,"Available",Units_Sold&gt;0,"Sold")</f>
        <v>Available</v>
      </c>
      <c r="K837">
        <v>9240.64</v>
      </c>
      <c r="L837">
        <v>0.63</v>
      </c>
      <c r="M837" t="str">
        <f t="shared" si="120"/>
        <v>Valid</v>
      </c>
      <c r="N837" t="str">
        <f>IF(PC_NikeSales[[#This Row],[Discount_Verification]]="Valid","Include","Exclude")</f>
        <v>Include</v>
      </c>
      <c r="O837">
        <v>0</v>
      </c>
      <c r="P837" t="str">
        <f t="shared" si="121"/>
        <v>Insufficient Data</v>
      </c>
      <c r="Q837" t="str">
        <f t="shared" si="122"/>
        <v>Missing Information</v>
      </c>
      <c r="R837" t="str">
        <f>IF(PC_NikeSales[[#This Row],[Rev_Verify]]="Valid Revenue","Include","Exclude")</f>
        <v>Exclude</v>
      </c>
      <c r="S837" s="1">
        <v>45572</v>
      </c>
      <c r="T837" s="5">
        <f t="shared" si="123"/>
        <v>45572</v>
      </c>
      <c r="U837" s="1" t="str">
        <f t="shared" si="124"/>
        <v>Yes</v>
      </c>
      <c r="V837" t="s">
        <v>22</v>
      </c>
      <c r="W837" t="s">
        <v>29</v>
      </c>
      <c r="X837" t="str">
        <f t="shared" si="125"/>
        <v>Pune</v>
      </c>
      <c r="Y837">
        <v>1873.76</v>
      </c>
      <c r="Z837" t="str">
        <f>IF(PC_NikeSales[[#This Row],[Profit]]&lt;0,"Loss Making Sales",IF(PC_NikeSales[[#This Row],[Profit]]=0,"No Recorded Profit",IF($Y835&gt;$P835,"Invalid Profit", "Valid Profit")))</f>
        <v>Valid Profit</v>
      </c>
      <c r="AA837" t="str">
        <f>IF(PC_NikeSales[[#This Row],[Profit_Status]]="Valid Profit","Include","Exclude")</f>
        <v>Include</v>
      </c>
    </row>
    <row r="838" spans="1:27">
      <c r="A838">
        <v>2836</v>
      </c>
      <c r="B838" t="s">
        <v>35</v>
      </c>
      <c r="C838" t="s">
        <v>41</v>
      </c>
      <c r="D838" t="s">
        <v>47</v>
      </c>
      <c r="E838" s="3" t="s">
        <v>28</v>
      </c>
      <c r="F838" t="str">
        <f t="shared" si="117"/>
        <v>Alphabet</v>
      </c>
      <c r="G838" t="str">
        <f t="shared" si="118"/>
        <v>L</v>
      </c>
      <c r="H838" t="str">
        <f t="shared" si="119"/>
        <v>Yes</v>
      </c>
      <c r="I838">
        <v>0</v>
      </c>
      <c r="J838" t="str">
        <f>_xlfn.IFS(Units_Sold&lt;0,"Check Return/Refund",Units_Sold=" ",Invalid,Units_Sold=0,"Available",Units_Sold&gt;0,"Sold")</f>
        <v>Available</v>
      </c>
      <c r="K838">
        <v>9098.9</v>
      </c>
      <c r="L838">
        <v>0.75</v>
      </c>
      <c r="M838" t="str">
        <f t="shared" si="120"/>
        <v>Valid</v>
      </c>
      <c r="N838" t="str">
        <f>IF(PC_NikeSales[[#This Row],[Discount_Verification]]="Valid","Include","Exclude")</f>
        <v>Include</v>
      </c>
      <c r="O838">
        <v>0</v>
      </c>
      <c r="P838">
        <f t="shared" si="121"/>
        <v>0</v>
      </c>
      <c r="Q838" t="str">
        <f t="shared" si="122"/>
        <v>No Recorded Revenue</v>
      </c>
      <c r="R838" t="str">
        <f>IF(PC_NikeSales[[#This Row],[Rev_Verify]]="Valid Revenue","Include","Exclude")</f>
        <v>Exclude</v>
      </c>
      <c r="S838" s="1">
        <v>45860</v>
      </c>
      <c r="T838" s="5">
        <f t="shared" si="123"/>
        <v>45860</v>
      </c>
      <c r="U838" s="1" t="str">
        <f t="shared" si="124"/>
        <v>Yes</v>
      </c>
      <c r="V838" t="s">
        <v>22</v>
      </c>
      <c r="W838" t="s">
        <v>33</v>
      </c>
      <c r="X838" t="str">
        <f t="shared" si="125"/>
        <v>Delhi</v>
      </c>
      <c r="Y838">
        <v>2729.87</v>
      </c>
      <c r="Z838" t="str">
        <f>IF(PC_NikeSales[[#This Row],[Profit]]&lt;0,"Loss Making Sales",IF(PC_NikeSales[[#This Row],[Profit]]=0,"No Recorded Profit",IF(PC_NikeSales[[#This Row],[Profit]]&gt;PC_NikeSales[Rev_Recalc],"Invalid Profit", "Valid Profit")))</f>
        <v>Invalid Profit</v>
      </c>
      <c r="AA838" t="str">
        <f>IF(PC_NikeSales[[#This Row],[Profit_Status]]="Valid Profit","Include","Exclude")</f>
        <v>Exclude</v>
      </c>
    </row>
    <row r="839" spans="1:27">
      <c r="A839">
        <v>2837</v>
      </c>
      <c r="B839" t="s">
        <v>19</v>
      </c>
      <c r="C839" t="s">
        <v>30</v>
      </c>
      <c r="D839" t="s">
        <v>51</v>
      </c>
      <c r="E839" s="3" t="s">
        <v>28</v>
      </c>
      <c r="F839" t="str">
        <f t="shared" si="117"/>
        <v>Alphabet</v>
      </c>
      <c r="G839" t="str">
        <f t="shared" si="118"/>
        <v>L</v>
      </c>
      <c r="H839" t="str">
        <f t="shared" si="119"/>
        <v>Yes</v>
      </c>
      <c r="J839" t="str">
        <f>_xlfn.IFS(Units_Sold&lt;0,"Check Return/Refund",Units_Sold=" ",Invalid,Units_Sold=0,"Available",Units_Sold&gt;0,"Sold")</f>
        <v>Available</v>
      </c>
      <c r="K839">
        <v>8889.68</v>
      </c>
      <c r="M839" t="str">
        <f t="shared" si="120"/>
        <v>Invalid</v>
      </c>
      <c r="N839" t="str">
        <f>IF(PC_NikeSales[[#This Row],[Discount_Verification]]="Valid","Include","Exclude")</f>
        <v>Exclude</v>
      </c>
      <c r="O839">
        <v>0</v>
      </c>
      <c r="P839" t="str">
        <f t="shared" si="121"/>
        <v>Insufficient Data</v>
      </c>
      <c r="Q839" t="str">
        <f t="shared" si="122"/>
        <v>Missing Information</v>
      </c>
      <c r="R839" t="str">
        <f>IF(PC_NikeSales[[#This Row],[Rev_Verify]]="Valid Revenue","Include","Exclude")</f>
        <v>Exclude</v>
      </c>
      <c r="S839" s="1"/>
      <c r="T839" s="5" t="str">
        <f t="shared" si="123"/>
        <v>Missing Date</v>
      </c>
      <c r="U839" s="1" t="str">
        <f t="shared" si="124"/>
        <v>No</v>
      </c>
      <c r="V839" t="s">
        <v>17</v>
      </c>
      <c r="W839" t="s">
        <v>25</v>
      </c>
      <c r="X839" t="str">
        <f t="shared" si="125"/>
        <v>Mumbai</v>
      </c>
      <c r="Y839">
        <v>2191.17</v>
      </c>
      <c r="Z839" t="str">
        <f>IF(PC_NikeSales[[#This Row],[Profit]]&lt;0,"Loss Making Sales",IF(PC_NikeSales[[#This Row],[Profit]]=0,"No Recorded Profit",IF($Y837&gt;$P837,"Invalid Profit", "Valid Profit")))</f>
        <v>Valid Profit</v>
      </c>
      <c r="AA839" t="str">
        <f>IF(PC_NikeSales[[#This Row],[Profit_Status]]="Valid Profit","Include","Exclude")</f>
        <v>Include</v>
      </c>
    </row>
    <row r="840" spans="1:27">
      <c r="A840">
        <v>2838</v>
      </c>
      <c r="B840" t="s">
        <v>19</v>
      </c>
      <c r="C840" t="s">
        <v>41</v>
      </c>
      <c r="D840" t="s">
        <v>42</v>
      </c>
      <c r="E840" s="3" t="s">
        <v>32</v>
      </c>
      <c r="F840" t="str">
        <f t="shared" si="117"/>
        <v>Alphabet</v>
      </c>
      <c r="G840" t="str">
        <f t="shared" si="118"/>
        <v>XL</v>
      </c>
      <c r="H840" t="str">
        <f t="shared" si="119"/>
        <v>Yes</v>
      </c>
      <c r="I840">
        <v>4</v>
      </c>
      <c r="J840" t="str">
        <f>_xlfn.IFS(Units_Sold&lt;0,"Check Return/Refund",Units_Sold=" ",Invalid,Units_Sold=0,"Available",Units_Sold&gt;0,"Sold")</f>
        <v>Sold</v>
      </c>
      <c r="K840">
        <v>8605.73</v>
      </c>
      <c r="M840" t="str">
        <f t="shared" si="120"/>
        <v>Invalid</v>
      </c>
      <c r="N840" t="str">
        <f>IF(PC_NikeSales[[#This Row],[Discount_Verification]]="Valid","Include","Exclude")</f>
        <v>Exclude</v>
      </c>
      <c r="O840">
        <v>0</v>
      </c>
      <c r="P840">
        <f t="shared" si="121"/>
        <v>34422.92</v>
      </c>
      <c r="Q840" t="str">
        <f t="shared" si="122"/>
        <v>Valid Revenue</v>
      </c>
      <c r="R840" t="str">
        <f>IF(PC_NikeSales[[#This Row],[Rev_Verify]]="Valid Revenue","Include","Exclude")</f>
        <v>Include</v>
      </c>
      <c r="S840" s="1">
        <v>45665</v>
      </c>
      <c r="T840" s="5">
        <f t="shared" si="123"/>
        <v>45665</v>
      </c>
      <c r="U840" s="1" t="str">
        <f t="shared" si="124"/>
        <v>Yes</v>
      </c>
      <c r="V840" t="s">
        <v>22</v>
      </c>
      <c r="W840" t="s">
        <v>29</v>
      </c>
      <c r="X840" t="str">
        <f t="shared" si="125"/>
        <v>Pune</v>
      </c>
      <c r="Y840">
        <v>-990.99</v>
      </c>
      <c r="Z840" t="str">
        <f>IF(PC_NikeSales[[#This Row],[Profit]]&lt;0,"Loss Making Sales",IF(PC_NikeSales[[#This Row],[Profit]]=0,"No Recorded Profit",IF(PC_NikeSales[[#This Row],[Profit]]&gt;PC_NikeSales[Rev_Recalc],"Invalid Profit", "Valid Profit")))</f>
        <v>Loss Making Sales</v>
      </c>
      <c r="AA840" t="str">
        <f>IF(PC_NikeSales[[#This Row],[Profit_Status]]="Valid Profit","Include","Exclude")</f>
        <v>Exclude</v>
      </c>
    </row>
    <row r="841" spans="1:27">
      <c r="A841">
        <v>2839</v>
      </c>
      <c r="B841" t="s">
        <v>35</v>
      </c>
      <c r="C841" t="s">
        <v>26</v>
      </c>
      <c r="D841" t="s">
        <v>39</v>
      </c>
      <c r="E841" s="3">
        <v>6</v>
      </c>
      <c r="F841" t="str">
        <f t="shared" si="117"/>
        <v>Number</v>
      </c>
      <c r="G841" t="str">
        <f t="shared" si="118"/>
        <v>6</v>
      </c>
      <c r="H841" t="str">
        <f t="shared" si="119"/>
        <v>Yes</v>
      </c>
      <c r="J841" t="str">
        <f>_xlfn.IFS(Units_Sold&lt;0,"Check Return/Refund",Units_Sold=" ",Invalid,Units_Sold=0,"Available",Units_Sold&gt;0,"Sold")</f>
        <v>Available</v>
      </c>
      <c r="M841" t="str">
        <f t="shared" si="120"/>
        <v>Invalid</v>
      </c>
      <c r="N841" t="str">
        <f>IF(PC_NikeSales[[#This Row],[Discount_Verification]]="Valid","Include","Exclude")</f>
        <v>Exclude</v>
      </c>
      <c r="O841">
        <v>0</v>
      </c>
      <c r="P841" t="str">
        <f t="shared" si="121"/>
        <v>Insufficient Data</v>
      </c>
      <c r="Q841" t="str">
        <f t="shared" si="122"/>
        <v>Missing Information</v>
      </c>
      <c r="R841" t="str">
        <f>IF(PC_NikeSales[[#This Row],[Rev_Verify]]="Valid Revenue","Include","Exclude")</f>
        <v>Exclude</v>
      </c>
      <c r="S841" s="1">
        <v>45719</v>
      </c>
      <c r="T841" s="5">
        <f t="shared" si="123"/>
        <v>45719</v>
      </c>
      <c r="U841" s="1" t="str">
        <f t="shared" si="124"/>
        <v>Yes</v>
      </c>
      <c r="V841" t="s">
        <v>17</v>
      </c>
      <c r="W841" t="s">
        <v>37</v>
      </c>
      <c r="X841" t="str">
        <f t="shared" si="125"/>
        <v>Hyderabad</v>
      </c>
      <c r="Y841">
        <v>2992.52</v>
      </c>
      <c r="Z841" t="str">
        <f>IF(PC_NikeSales[[#This Row],[Profit]]&lt;0,"Loss Making Sales",IF(PC_NikeSales[[#This Row],[Profit]]=0,"No Recorded Profit",IF($Y839&gt;$P839,"Invalid Profit", "Valid Profit")))</f>
        <v>Valid Profit</v>
      </c>
      <c r="AA841" t="str">
        <f>IF(PC_NikeSales[[#This Row],[Profit_Status]]="Valid Profit","Include","Exclude")</f>
        <v>Include</v>
      </c>
    </row>
    <row r="842" spans="1:27">
      <c r="A842">
        <v>2050</v>
      </c>
      <c r="B842" t="s">
        <v>19</v>
      </c>
      <c r="C842" t="s">
        <v>26</v>
      </c>
      <c r="D842" t="s">
        <v>27</v>
      </c>
      <c r="E842" s="3" t="s">
        <v>28</v>
      </c>
      <c r="F842" t="str">
        <f t="shared" si="117"/>
        <v>Alphabet</v>
      </c>
      <c r="G842" t="str">
        <f t="shared" si="118"/>
        <v>L</v>
      </c>
      <c r="H842" t="str">
        <f t="shared" si="119"/>
        <v>Yes</v>
      </c>
      <c r="I842">
        <v>-1</v>
      </c>
      <c r="J842" t="str">
        <f>_xlfn.IFS(Units_Sold&lt;0,"Check Return/Refund",Units_Sold=" ",Invalid,Units_Sold=0,"Available",Units_Sold&gt;0,"Sold")</f>
        <v>Check Return/Refund</v>
      </c>
      <c r="M842" t="str">
        <f t="shared" si="120"/>
        <v>Invalid</v>
      </c>
      <c r="N842" t="str">
        <f>IF(PC_NikeSales[[#This Row],[Discount_Verification]]="Valid","Include","Exclude")</f>
        <v>Exclude</v>
      </c>
      <c r="O842">
        <v>0</v>
      </c>
      <c r="P842" t="str">
        <f t="shared" si="121"/>
        <v>Insufficient Data</v>
      </c>
      <c r="Q842" t="str">
        <f t="shared" si="122"/>
        <v>Missing Information</v>
      </c>
      <c r="R842" t="str">
        <f>IF(PC_NikeSales[[#This Row],[Rev_Verify]]="Valid Revenue","Include","Exclude")</f>
        <v>Exclude</v>
      </c>
      <c r="S842" s="1">
        <v>45624</v>
      </c>
      <c r="T842" s="5">
        <f t="shared" si="123"/>
        <v>45624</v>
      </c>
      <c r="U842" s="1" t="str">
        <f t="shared" si="124"/>
        <v>Yes</v>
      </c>
      <c r="V842" t="s">
        <v>17</v>
      </c>
      <c r="W842" t="s">
        <v>43</v>
      </c>
      <c r="X842" t="str">
        <f t="shared" si="125"/>
        <v>Kolkata</v>
      </c>
      <c r="Y842">
        <v>3407.87</v>
      </c>
      <c r="Z842" t="str">
        <f>IF(PC_NikeSales[[#This Row],[Profit]]&lt;0,"Loss Making Sales",IF(PC_NikeSales[[#This Row],[Profit]]=0,"No Recorded Profit",IF($Y840&gt;$P840,"Invalid Profit", "Valid Profit")))</f>
        <v>Valid Profit</v>
      </c>
      <c r="AA842" t="str">
        <f>IF(PC_NikeSales[[#This Row],[Profit_Status]]="Valid Profit","Include","Exclude")</f>
        <v>Include</v>
      </c>
    </row>
    <row r="843" spans="1:27">
      <c r="A843">
        <v>2841</v>
      </c>
      <c r="B843" t="s">
        <v>35</v>
      </c>
      <c r="C843" t="s">
        <v>41</v>
      </c>
      <c r="D843" t="s">
        <v>54</v>
      </c>
      <c r="E843" s="3" t="s">
        <v>16</v>
      </c>
      <c r="F843" t="str">
        <f t="shared" si="117"/>
        <v>Alphabet</v>
      </c>
      <c r="G843" t="str">
        <f t="shared" si="118"/>
        <v>M</v>
      </c>
      <c r="H843" t="str">
        <f t="shared" si="119"/>
        <v>Yes</v>
      </c>
      <c r="I843">
        <v>1</v>
      </c>
      <c r="J843" t="str">
        <f>_xlfn.IFS(Units_Sold&lt;0,"Check Return/Refund",Units_Sold=" ",Invalid,Units_Sold=0,"Available",Units_Sold&gt;0,"Sold")</f>
        <v>Sold</v>
      </c>
      <c r="K843">
        <v>4166.9399999999996</v>
      </c>
      <c r="M843" t="str">
        <f t="shared" si="120"/>
        <v>Invalid</v>
      </c>
      <c r="N843" t="str">
        <f>IF(PC_NikeSales[[#This Row],[Discount_Verification]]="Valid","Include","Exclude")</f>
        <v>Exclude</v>
      </c>
      <c r="O843">
        <v>0</v>
      </c>
      <c r="P843">
        <f t="shared" si="121"/>
        <v>4166.9399999999996</v>
      </c>
      <c r="Q843" t="str">
        <f t="shared" si="122"/>
        <v>Valid Revenue</v>
      </c>
      <c r="R843" t="str">
        <f>IF(PC_NikeSales[[#This Row],[Rev_Verify]]="Valid Revenue","Include","Exclude")</f>
        <v>Include</v>
      </c>
      <c r="S843" s="1"/>
      <c r="T843" s="5" t="str">
        <f t="shared" si="123"/>
        <v>Missing Date</v>
      </c>
      <c r="U843" s="1" t="str">
        <f t="shared" si="124"/>
        <v>No</v>
      </c>
      <c r="V843" t="s">
        <v>17</v>
      </c>
      <c r="W843" t="s">
        <v>33</v>
      </c>
      <c r="X843" t="str">
        <f t="shared" si="125"/>
        <v>Delhi</v>
      </c>
      <c r="Y843">
        <v>2865.93</v>
      </c>
      <c r="Z843" t="str">
        <f>IF(PC_NikeSales[[#This Row],[Profit]]&lt;0,"Loss Making Sales",IF(PC_NikeSales[[#This Row],[Profit]]=0,"No Recorded Profit",IF($Y841&gt;$P841,"Invalid Profit", "Valid Profit")))</f>
        <v>Valid Profit</v>
      </c>
      <c r="AA843" t="str">
        <f>IF(PC_NikeSales[[#This Row],[Profit_Status]]="Valid Profit","Include","Exclude")</f>
        <v>Include</v>
      </c>
    </row>
    <row r="844" spans="1:27">
      <c r="A844">
        <v>2842</v>
      </c>
      <c r="B844" t="s">
        <v>19</v>
      </c>
      <c r="C844" t="s">
        <v>20</v>
      </c>
      <c r="D844" t="s">
        <v>50</v>
      </c>
      <c r="E844" s="3" t="s">
        <v>16</v>
      </c>
      <c r="F844" t="str">
        <f t="shared" si="117"/>
        <v>Alphabet</v>
      </c>
      <c r="G844" t="str">
        <f t="shared" si="118"/>
        <v>M</v>
      </c>
      <c r="H844" t="str">
        <f t="shared" si="119"/>
        <v>Yes</v>
      </c>
      <c r="I844">
        <v>-1</v>
      </c>
      <c r="J844" t="str">
        <f>_xlfn.IFS(Units_Sold&lt;0,"Check Return/Refund",Units_Sold=" ",Invalid,Units_Sold=0,"Available",Units_Sold&gt;0,"Sold")</f>
        <v>Check Return/Refund</v>
      </c>
      <c r="M844" t="str">
        <f t="shared" si="120"/>
        <v>Invalid</v>
      </c>
      <c r="N844" t="str">
        <f>IF(PC_NikeSales[[#This Row],[Discount_Verification]]="Valid","Include","Exclude")</f>
        <v>Exclude</v>
      </c>
      <c r="O844">
        <v>0</v>
      </c>
      <c r="P844" t="str">
        <f t="shared" si="121"/>
        <v>Insufficient Data</v>
      </c>
      <c r="Q844" t="str">
        <f t="shared" si="122"/>
        <v>Missing Information</v>
      </c>
      <c r="R844" t="str">
        <f>IF(PC_NikeSales[[#This Row],[Rev_Verify]]="Valid Revenue","Include","Exclude")</f>
        <v>Exclude</v>
      </c>
      <c r="S844" s="1">
        <v>45676</v>
      </c>
      <c r="T844" s="5">
        <f t="shared" si="123"/>
        <v>45676</v>
      </c>
      <c r="U844" s="1" t="str">
        <f t="shared" si="124"/>
        <v>Yes</v>
      </c>
      <c r="V844" t="s">
        <v>17</v>
      </c>
      <c r="W844" t="s">
        <v>36</v>
      </c>
      <c r="X844" t="str">
        <f t="shared" si="125"/>
        <v>Bangalore</v>
      </c>
      <c r="Y844">
        <v>-1193.98</v>
      </c>
      <c r="Z844" t="str">
        <f>IF(PC_NikeSales[[#This Row],[Profit]]&lt;0,"Loss Making Sales",IF(PC_NikeSales[[#This Row],[Profit]]=0,"No Recorded Profit",IF(PC_NikeSales[[#This Row],[Profit]]&gt;PC_NikeSales[Rev_Recalc],"Invalid Profit", "Valid Profit")))</f>
        <v>Loss Making Sales</v>
      </c>
      <c r="AA844" t="str">
        <f>IF(PC_NikeSales[[#This Row],[Profit_Status]]="Valid Profit","Include","Exclude")</f>
        <v>Exclude</v>
      </c>
    </row>
    <row r="845" spans="1:27">
      <c r="A845">
        <v>2843</v>
      </c>
      <c r="B845" t="s">
        <v>35</v>
      </c>
      <c r="C845" t="s">
        <v>14</v>
      </c>
      <c r="D845" t="s">
        <v>15</v>
      </c>
      <c r="E845" s="3">
        <v>12</v>
      </c>
      <c r="F845" t="str">
        <f t="shared" si="117"/>
        <v>Number</v>
      </c>
      <c r="G845" t="str">
        <f t="shared" si="118"/>
        <v>12</v>
      </c>
      <c r="H845" t="str">
        <f t="shared" si="119"/>
        <v>Yes</v>
      </c>
      <c r="J845" t="str">
        <f>_xlfn.IFS(Units_Sold&lt;0,"Check Return/Refund",Units_Sold=" ",Invalid,Units_Sold=0,"Available",Units_Sold&gt;0,"Sold")</f>
        <v>Available</v>
      </c>
      <c r="M845" t="str">
        <f t="shared" si="120"/>
        <v>Invalid</v>
      </c>
      <c r="N845" t="str">
        <f>IF(PC_NikeSales[[#This Row],[Discount_Verification]]="Valid","Include","Exclude")</f>
        <v>Exclude</v>
      </c>
      <c r="O845">
        <v>0</v>
      </c>
      <c r="P845" t="str">
        <f t="shared" si="121"/>
        <v>Insufficient Data</v>
      </c>
      <c r="Q845" t="str">
        <f t="shared" si="122"/>
        <v>Missing Information</v>
      </c>
      <c r="R845" t="str">
        <f>IF(PC_NikeSales[[#This Row],[Rev_Verify]]="Valid Revenue","Include","Exclude")</f>
        <v>Exclude</v>
      </c>
      <c r="S845" s="1">
        <v>45772</v>
      </c>
      <c r="T845" s="5">
        <f t="shared" si="123"/>
        <v>45772</v>
      </c>
      <c r="U845" s="1" t="str">
        <f t="shared" si="124"/>
        <v>Yes</v>
      </c>
      <c r="V845" t="s">
        <v>17</v>
      </c>
      <c r="W845" t="s">
        <v>25</v>
      </c>
      <c r="X845" t="str">
        <f t="shared" si="125"/>
        <v>Mumbai</v>
      </c>
      <c r="Y845">
        <v>3574.05</v>
      </c>
      <c r="Z845" t="str">
        <f>IF(PC_NikeSales[[#This Row],[Profit]]&lt;0,"Loss Making Sales",IF(PC_NikeSales[[#This Row],[Profit]]=0,"No Recorded Profit",IF($Y843&gt;$P843,"Invalid Profit", "Valid Profit")))</f>
        <v>Valid Profit</v>
      </c>
      <c r="AA845" t="str">
        <f>IF(PC_NikeSales[[#This Row],[Profit_Status]]="Valid Profit","Include","Exclude")</f>
        <v>Include</v>
      </c>
    </row>
    <row r="846" spans="1:27">
      <c r="A846">
        <v>2844</v>
      </c>
      <c r="B846" t="s">
        <v>35</v>
      </c>
      <c r="C846" t="s">
        <v>26</v>
      </c>
      <c r="D846" t="s">
        <v>39</v>
      </c>
      <c r="F846" t="str">
        <f t="shared" si="117"/>
        <v>Missing</v>
      </c>
      <c r="G846" t="str">
        <f t="shared" si="118"/>
        <v>Unknown</v>
      </c>
      <c r="H846" t="str">
        <f t="shared" si="119"/>
        <v>No</v>
      </c>
      <c r="I846">
        <v>2</v>
      </c>
      <c r="J846" t="str">
        <f>_xlfn.IFS(Units_Sold&lt;0,"Check Return/Refund",Units_Sold=" ",Invalid,Units_Sold=0,"Available",Units_Sold&gt;0,"Sold")</f>
        <v>Sold</v>
      </c>
      <c r="K846">
        <v>6495.53</v>
      </c>
      <c r="L846">
        <v>0.23</v>
      </c>
      <c r="M846" t="str">
        <f t="shared" si="120"/>
        <v>Valid</v>
      </c>
      <c r="N846" t="str">
        <f>IF(PC_NikeSales[[#This Row],[Discount_Verification]]="Valid","Include","Exclude")</f>
        <v>Include</v>
      </c>
      <c r="O846">
        <v>10003.120000000001</v>
      </c>
      <c r="P846">
        <f t="shared" si="121"/>
        <v>10003.1162</v>
      </c>
      <c r="Q846" t="str">
        <f t="shared" si="122"/>
        <v>Valid Revenue</v>
      </c>
      <c r="R846" t="str">
        <f>IF(PC_NikeSales[[#This Row],[Rev_Verify]]="Valid Revenue","Include","Exclude")</f>
        <v>Include</v>
      </c>
      <c r="S846" s="1"/>
      <c r="T846" s="5" t="str">
        <f t="shared" si="123"/>
        <v>Missing Date</v>
      </c>
      <c r="U846" s="1" t="str">
        <f t="shared" si="124"/>
        <v>No</v>
      </c>
      <c r="V846" t="s">
        <v>22</v>
      </c>
      <c r="W846" t="s">
        <v>25</v>
      </c>
      <c r="X846" t="str">
        <f t="shared" si="125"/>
        <v>Mumbai</v>
      </c>
      <c r="Y846">
        <v>-951.85</v>
      </c>
      <c r="Z846" t="str">
        <f>IF(PC_NikeSales[[#This Row],[Profit]]&lt;0,"Loss Making Sales",IF(PC_NikeSales[[#This Row],[Profit]]=0,"No Recorded Profit",IF(PC_NikeSales[[#This Row],[Profit]]&gt;PC_NikeSales[Rev_Recalc],"Invalid Profit", "Valid Profit")))</f>
        <v>Loss Making Sales</v>
      </c>
      <c r="AA846" t="str">
        <f>IF(PC_NikeSales[[#This Row],[Profit_Status]]="Valid Profit","Include","Exclude")</f>
        <v>Exclude</v>
      </c>
    </row>
    <row r="847" spans="1:27">
      <c r="A847">
        <v>2845</v>
      </c>
      <c r="B847" t="s">
        <v>35</v>
      </c>
      <c r="C847" t="s">
        <v>14</v>
      </c>
      <c r="D847" t="s">
        <v>49</v>
      </c>
      <c r="F847" t="str">
        <f t="shared" si="117"/>
        <v>Missing</v>
      </c>
      <c r="G847" t="str">
        <f t="shared" si="118"/>
        <v>Unknown</v>
      </c>
      <c r="H847" t="str">
        <f t="shared" si="119"/>
        <v>No</v>
      </c>
      <c r="J847" t="str">
        <f>_xlfn.IFS(Units_Sold&lt;0,"Check Return/Refund",Units_Sold=" ",Invalid,Units_Sold=0,"Available",Units_Sold&gt;0,"Sold")</f>
        <v>Available</v>
      </c>
      <c r="M847" t="str">
        <f t="shared" si="120"/>
        <v>Invalid</v>
      </c>
      <c r="N847" t="str">
        <f>IF(PC_NikeSales[[#This Row],[Discount_Verification]]="Valid","Include","Exclude")</f>
        <v>Exclude</v>
      </c>
      <c r="O847">
        <v>0</v>
      </c>
      <c r="P847" t="str">
        <f t="shared" si="121"/>
        <v>Insufficient Data</v>
      </c>
      <c r="Q847" t="str">
        <f t="shared" si="122"/>
        <v>Missing Information</v>
      </c>
      <c r="R847" t="str">
        <f>IF(PC_NikeSales[[#This Row],[Rev_Verify]]="Valid Revenue","Include","Exclude")</f>
        <v>Exclude</v>
      </c>
      <c r="S847" s="1">
        <v>45230</v>
      </c>
      <c r="T847" s="5">
        <f t="shared" si="123"/>
        <v>45230</v>
      </c>
      <c r="U847" s="1" t="str">
        <f t="shared" si="124"/>
        <v>Yes</v>
      </c>
      <c r="V847" t="s">
        <v>22</v>
      </c>
      <c r="W847" t="s">
        <v>29</v>
      </c>
      <c r="X847" t="str">
        <f t="shared" si="125"/>
        <v>Pune</v>
      </c>
      <c r="Y847">
        <v>40.98</v>
      </c>
      <c r="Z847" t="str">
        <f>IF(PC_NikeSales[[#This Row],[Profit]]&lt;0,"Loss Making Sales",IF(PC_NikeSales[[#This Row],[Profit]]=0,"No Recorded Profit",IF($Y845&gt;$P845,"Invalid Profit", "Valid Profit")))</f>
        <v>Valid Profit</v>
      </c>
      <c r="AA847" t="str">
        <f>IF(PC_NikeSales[[#This Row],[Profit_Status]]="Valid Profit","Include","Exclude")</f>
        <v>Include</v>
      </c>
    </row>
    <row r="848" spans="1:27">
      <c r="A848">
        <v>2846</v>
      </c>
      <c r="B848" t="s">
        <v>13</v>
      </c>
      <c r="C848" t="s">
        <v>14</v>
      </c>
      <c r="D848" t="s">
        <v>49</v>
      </c>
      <c r="E848" s="3" t="s">
        <v>28</v>
      </c>
      <c r="F848" t="str">
        <f t="shared" si="117"/>
        <v>Alphabet</v>
      </c>
      <c r="G848" t="str">
        <f t="shared" si="118"/>
        <v>L</v>
      </c>
      <c r="H848" t="str">
        <f t="shared" si="119"/>
        <v>Yes</v>
      </c>
      <c r="J848" t="str">
        <f>_xlfn.IFS(Units_Sold&lt;0,"Check Return/Refund",Units_Sold=" ",Invalid,Units_Sold=0,"Available",Units_Sold&gt;0,"Sold")</f>
        <v>Available</v>
      </c>
      <c r="K848">
        <v>2932.99</v>
      </c>
      <c r="M848" t="str">
        <f t="shared" si="120"/>
        <v>Invalid</v>
      </c>
      <c r="N848" t="str">
        <f>IF(PC_NikeSales[[#This Row],[Discount_Verification]]="Valid","Include","Exclude")</f>
        <v>Exclude</v>
      </c>
      <c r="O848">
        <v>0</v>
      </c>
      <c r="P848" t="str">
        <f t="shared" si="121"/>
        <v>Insufficient Data</v>
      </c>
      <c r="Q848" t="str">
        <f t="shared" si="122"/>
        <v>Missing Information</v>
      </c>
      <c r="R848" t="str">
        <f>IF(PC_NikeSales[[#This Row],[Rev_Verify]]="Valid Revenue","Include","Exclude")</f>
        <v>Exclude</v>
      </c>
      <c r="S848" s="1">
        <v>45594</v>
      </c>
      <c r="T848" s="5">
        <f t="shared" si="123"/>
        <v>45594</v>
      </c>
      <c r="U848" s="1" t="str">
        <f t="shared" si="124"/>
        <v>Yes</v>
      </c>
      <c r="V848" t="s">
        <v>17</v>
      </c>
      <c r="W848" t="s">
        <v>29</v>
      </c>
      <c r="X848" t="str">
        <f t="shared" si="125"/>
        <v>Pune</v>
      </c>
      <c r="Y848">
        <v>-543.26</v>
      </c>
      <c r="Z848" t="str">
        <f>IF(PC_NikeSales[[#This Row],[Profit]]&lt;0,"Loss Making Sales",IF(PC_NikeSales[[#This Row],[Profit]]=0,"No Recorded Profit",IF(PC_NikeSales[[#This Row],[Profit]]&gt;PC_NikeSales[Rev_Recalc],"Invalid Profit", "Valid Profit")))</f>
        <v>Loss Making Sales</v>
      </c>
      <c r="AA848" t="str">
        <f>IF(PC_NikeSales[[#This Row],[Profit_Status]]="Valid Profit","Include","Exclude")</f>
        <v>Exclude</v>
      </c>
    </row>
    <row r="849" spans="1:27">
      <c r="A849">
        <v>2847</v>
      </c>
      <c r="B849" t="s">
        <v>35</v>
      </c>
      <c r="C849" t="s">
        <v>14</v>
      </c>
      <c r="D849" t="s">
        <v>44</v>
      </c>
      <c r="E849" s="3" t="s">
        <v>32</v>
      </c>
      <c r="F849" t="str">
        <f t="shared" si="117"/>
        <v>Alphabet</v>
      </c>
      <c r="G849" t="str">
        <f t="shared" si="118"/>
        <v>XL</v>
      </c>
      <c r="H849" t="str">
        <f t="shared" si="119"/>
        <v>Yes</v>
      </c>
      <c r="I849">
        <v>0</v>
      </c>
      <c r="J849" t="str">
        <f>_xlfn.IFS(Units_Sold&lt;0,"Check Return/Refund",Units_Sold=" ",Invalid,Units_Sold=0,"Available",Units_Sold&gt;0,"Sold")</f>
        <v>Available</v>
      </c>
      <c r="L849">
        <v>0.16</v>
      </c>
      <c r="M849" t="str">
        <f t="shared" si="120"/>
        <v>Valid</v>
      </c>
      <c r="N849" t="str">
        <f>IF(PC_NikeSales[[#This Row],[Discount_Verification]]="Valid","Include","Exclude")</f>
        <v>Include</v>
      </c>
      <c r="O849">
        <v>0</v>
      </c>
      <c r="P849" t="str">
        <f t="shared" si="121"/>
        <v>Insufficient Data</v>
      </c>
      <c r="Q849" t="str">
        <f t="shared" si="122"/>
        <v>Missing Information</v>
      </c>
      <c r="R849" t="str">
        <f>IF(PC_NikeSales[[#This Row],[Rev_Verify]]="Valid Revenue","Include","Exclude")</f>
        <v>Exclude</v>
      </c>
      <c r="S849" s="1">
        <v>45612</v>
      </c>
      <c r="T849" s="5">
        <f t="shared" si="123"/>
        <v>45612</v>
      </c>
      <c r="U849" s="1" t="str">
        <f t="shared" si="124"/>
        <v>Yes</v>
      </c>
      <c r="V849" t="s">
        <v>17</v>
      </c>
      <c r="W849" t="s">
        <v>36</v>
      </c>
      <c r="X849" t="str">
        <f t="shared" si="125"/>
        <v>Bangalore</v>
      </c>
      <c r="Y849">
        <v>3988.85</v>
      </c>
      <c r="Z849" t="str">
        <f>IF(PC_NikeSales[[#This Row],[Profit]]&lt;0,"Loss Making Sales",IF(PC_NikeSales[[#This Row],[Profit]]=0,"No Recorded Profit",IF($Y847&gt;$P847,"Invalid Profit", "Valid Profit")))</f>
        <v>Valid Profit</v>
      </c>
      <c r="AA849" t="str">
        <f>IF(PC_NikeSales[[#This Row],[Profit_Status]]="Valid Profit","Include","Exclude")</f>
        <v>Include</v>
      </c>
    </row>
    <row r="850" spans="1:27">
      <c r="A850">
        <v>2848</v>
      </c>
      <c r="B850" t="s">
        <v>13</v>
      </c>
      <c r="C850" t="s">
        <v>30</v>
      </c>
      <c r="D850" t="s">
        <v>46</v>
      </c>
      <c r="E850" s="3">
        <v>8</v>
      </c>
      <c r="F850" t="str">
        <f t="shared" si="117"/>
        <v>Number</v>
      </c>
      <c r="G850" t="str">
        <f t="shared" si="118"/>
        <v>8</v>
      </c>
      <c r="H850" t="str">
        <f t="shared" si="119"/>
        <v>Yes</v>
      </c>
      <c r="J850" t="str">
        <f>_xlfn.IFS(Units_Sold&lt;0,"Check Return/Refund",Units_Sold=" ",Invalid,Units_Sold=0,"Available",Units_Sold&gt;0,"Sold")</f>
        <v>Available</v>
      </c>
      <c r="K850">
        <v>9476.7999999999993</v>
      </c>
      <c r="L850">
        <v>0.03</v>
      </c>
      <c r="M850" t="str">
        <f t="shared" si="120"/>
        <v>Valid</v>
      </c>
      <c r="N850" t="str">
        <f>IF(PC_NikeSales[[#This Row],[Discount_Verification]]="Valid","Include","Exclude")</f>
        <v>Include</v>
      </c>
      <c r="O850">
        <v>0</v>
      </c>
      <c r="P850" t="str">
        <f t="shared" si="121"/>
        <v>Insufficient Data</v>
      </c>
      <c r="Q850" t="str">
        <f t="shared" si="122"/>
        <v>Missing Information</v>
      </c>
      <c r="R850" t="str">
        <f>IF(PC_NikeSales[[#This Row],[Rev_Verify]]="Valid Revenue","Include","Exclude")</f>
        <v>Exclude</v>
      </c>
      <c r="S850" s="1">
        <v>45518</v>
      </c>
      <c r="T850" s="5">
        <f t="shared" si="123"/>
        <v>45518</v>
      </c>
      <c r="U850" s="1" t="str">
        <f t="shared" si="124"/>
        <v>Yes</v>
      </c>
      <c r="V850" t="s">
        <v>17</v>
      </c>
      <c r="W850" t="s">
        <v>37</v>
      </c>
      <c r="X850" t="str">
        <f t="shared" si="125"/>
        <v>Hyderabad</v>
      </c>
      <c r="Y850">
        <v>-350.03</v>
      </c>
      <c r="Z850" t="str">
        <f>IF(PC_NikeSales[[#This Row],[Profit]]&lt;0,"Loss Making Sales",IF(PC_NikeSales[[#This Row],[Profit]]=0,"No Recorded Profit",IF(PC_NikeSales[[#This Row],[Profit]]&gt;PC_NikeSales[Rev_Recalc],"Invalid Profit", "Valid Profit")))</f>
        <v>Loss Making Sales</v>
      </c>
      <c r="AA850" t="str">
        <f>IF(PC_NikeSales[[#This Row],[Profit_Status]]="Valid Profit","Include","Exclude")</f>
        <v>Exclude</v>
      </c>
    </row>
    <row r="851" spans="1:27">
      <c r="A851">
        <v>2008</v>
      </c>
      <c r="B851" t="s">
        <v>35</v>
      </c>
      <c r="C851" t="s">
        <v>30</v>
      </c>
      <c r="D851" t="s">
        <v>45</v>
      </c>
      <c r="E851" s="3" t="s">
        <v>32</v>
      </c>
      <c r="F851" t="str">
        <f t="shared" si="117"/>
        <v>Alphabet</v>
      </c>
      <c r="G851" t="str">
        <f t="shared" si="118"/>
        <v>XL</v>
      </c>
      <c r="H851" t="str">
        <f t="shared" si="119"/>
        <v>Yes</v>
      </c>
      <c r="J851" t="str">
        <f>_xlfn.IFS(Units_Sold&lt;0,"Check Return/Refund",Units_Sold=" ",Invalid,Units_Sold=0,"Available",Units_Sold&gt;0,"Sold")</f>
        <v>Available</v>
      </c>
      <c r="M851" t="str">
        <f t="shared" si="120"/>
        <v>Invalid</v>
      </c>
      <c r="N851" t="str">
        <f>IF(PC_NikeSales[[#This Row],[Discount_Verification]]="Valid","Include","Exclude")</f>
        <v>Exclude</v>
      </c>
      <c r="O851">
        <v>0</v>
      </c>
      <c r="P851" t="str">
        <f t="shared" si="121"/>
        <v>Insufficient Data</v>
      </c>
      <c r="Q851" t="str">
        <f t="shared" si="122"/>
        <v>Missing Information</v>
      </c>
      <c r="R851" t="str">
        <f>IF(PC_NikeSales[[#This Row],[Rev_Verify]]="Valid Revenue","Include","Exclude")</f>
        <v>Exclude</v>
      </c>
      <c r="S851" s="1">
        <v>45498</v>
      </c>
      <c r="T851" s="5">
        <f t="shared" si="123"/>
        <v>45498</v>
      </c>
      <c r="U851" s="1" t="str">
        <f t="shared" si="124"/>
        <v>Yes</v>
      </c>
      <c r="V851" t="s">
        <v>22</v>
      </c>
      <c r="W851" t="s">
        <v>25</v>
      </c>
      <c r="X851" t="str">
        <f t="shared" si="125"/>
        <v>Mumbai</v>
      </c>
      <c r="Y851">
        <v>-639.41999999999996</v>
      </c>
      <c r="Z851" t="str">
        <f>IF(PC_NikeSales[[#This Row],[Profit]]&lt;0,"Loss Making Sales",IF(PC_NikeSales[[#This Row],[Profit]]=0,"No Recorded Profit",IF(PC_NikeSales[[#This Row],[Profit]]&gt;PC_NikeSales[Rev_Recalc],"Invalid Profit", "Valid Profit")))</f>
        <v>Loss Making Sales</v>
      </c>
      <c r="AA851" t="str">
        <f>IF(PC_NikeSales[[#This Row],[Profit_Status]]="Valid Profit","Include","Exclude")</f>
        <v>Exclude</v>
      </c>
    </row>
    <row r="852" spans="1:27">
      <c r="A852">
        <v>2850</v>
      </c>
      <c r="B852" t="s">
        <v>13</v>
      </c>
      <c r="C852" t="s">
        <v>26</v>
      </c>
      <c r="D852" t="s">
        <v>39</v>
      </c>
      <c r="E852" s="3" t="s">
        <v>32</v>
      </c>
      <c r="F852" t="str">
        <f t="shared" si="117"/>
        <v>Alphabet</v>
      </c>
      <c r="G852" t="str">
        <f t="shared" si="118"/>
        <v>XL</v>
      </c>
      <c r="H852" t="str">
        <f t="shared" si="119"/>
        <v>Yes</v>
      </c>
      <c r="I852">
        <v>2</v>
      </c>
      <c r="J852" t="str">
        <f>_xlfn.IFS(Units_Sold&lt;0,"Check Return/Refund",Units_Sold=" ",Invalid,Units_Sold=0,"Available",Units_Sold&gt;0,"Sold")</f>
        <v>Sold</v>
      </c>
      <c r="M852" t="str">
        <f t="shared" si="120"/>
        <v>Invalid</v>
      </c>
      <c r="N852" t="str">
        <f>IF(PC_NikeSales[[#This Row],[Discount_Verification]]="Valid","Include","Exclude")</f>
        <v>Exclude</v>
      </c>
      <c r="O852">
        <v>0</v>
      </c>
      <c r="P852" t="str">
        <f t="shared" si="121"/>
        <v>Insufficient Data</v>
      </c>
      <c r="Q852" t="str">
        <f t="shared" si="122"/>
        <v>Missing Information</v>
      </c>
      <c r="R852" t="str">
        <f>IF(PC_NikeSales[[#This Row],[Rev_Verify]]="Valid Revenue","Include","Exclude")</f>
        <v>Exclude</v>
      </c>
      <c r="S852" s="1">
        <v>45606</v>
      </c>
      <c r="T852" s="5">
        <f t="shared" si="123"/>
        <v>45606</v>
      </c>
      <c r="U852" s="1" t="str">
        <f t="shared" si="124"/>
        <v>Yes</v>
      </c>
      <c r="V852" t="s">
        <v>22</v>
      </c>
      <c r="W852" t="s">
        <v>29</v>
      </c>
      <c r="X852" t="str">
        <f t="shared" si="125"/>
        <v>Pune</v>
      </c>
      <c r="Y852">
        <v>458.86</v>
      </c>
      <c r="Z852" t="str">
        <f>IF(PC_NikeSales[[#This Row],[Profit]]&lt;0,"Loss Making Sales",IF(PC_NikeSales[[#This Row],[Profit]]=0,"No Recorded Profit",IF($Y850&gt;$P850,"Invalid Profit", "Valid Profit")))</f>
        <v>Valid Profit</v>
      </c>
      <c r="AA852" t="str">
        <f>IF(PC_NikeSales[[#This Row],[Profit_Status]]="Valid Profit","Include","Exclude")</f>
        <v>Include</v>
      </c>
    </row>
    <row r="853" spans="1:27">
      <c r="A853">
        <v>2851</v>
      </c>
      <c r="B853" t="s">
        <v>13</v>
      </c>
      <c r="C853" t="s">
        <v>26</v>
      </c>
      <c r="D853" t="s">
        <v>27</v>
      </c>
      <c r="E853" s="3" t="s">
        <v>32</v>
      </c>
      <c r="F853" t="str">
        <f t="shared" si="117"/>
        <v>Alphabet</v>
      </c>
      <c r="G853" t="str">
        <f t="shared" si="118"/>
        <v>XL</v>
      </c>
      <c r="H853" t="str">
        <f t="shared" si="119"/>
        <v>Yes</v>
      </c>
      <c r="J853" t="str">
        <f>_xlfn.IFS(Units_Sold&lt;0,"Check Return/Refund",Units_Sold=" ",Invalid,Units_Sold=0,"Available",Units_Sold&gt;0,"Sold")</f>
        <v>Available</v>
      </c>
      <c r="K853">
        <v>2241.11</v>
      </c>
      <c r="M853" t="str">
        <f t="shared" si="120"/>
        <v>Invalid</v>
      </c>
      <c r="N853" t="str">
        <f>IF(PC_NikeSales[[#This Row],[Discount_Verification]]="Valid","Include","Exclude")</f>
        <v>Exclude</v>
      </c>
      <c r="O853">
        <v>0</v>
      </c>
      <c r="P853" t="str">
        <f t="shared" si="121"/>
        <v>Insufficient Data</v>
      </c>
      <c r="Q853" t="str">
        <f t="shared" si="122"/>
        <v>Missing Information</v>
      </c>
      <c r="R853" t="str">
        <f>IF(PC_NikeSales[[#This Row],[Rev_Verify]]="Valid Revenue","Include","Exclude")</f>
        <v>Exclude</v>
      </c>
      <c r="S853" s="1">
        <v>45654</v>
      </c>
      <c r="T853" s="5">
        <f t="shared" si="123"/>
        <v>45654</v>
      </c>
      <c r="U853" s="1" t="str">
        <f t="shared" si="124"/>
        <v>Yes</v>
      </c>
      <c r="V853" t="s">
        <v>17</v>
      </c>
      <c r="W853" t="s">
        <v>25</v>
      </c>
      <c r="X853" t="str">
        <f t="shared" si="125"/>
        <v>Mumbai</v>
      </c>
      <c r="Y853">
        <v>1243.95</v>
      </c>
      <c r="Z853" t="str">
        <f>IF(PC_NikeSales[[#This Row],[Profit]]&lt;0,"Loss Making Sales",IF(PC_NikeSales[[#This Row],[Profit]]=0,"No Recorded Profit",IF($Y851&gt;$P851,"Invalid Profit", "Valid Profit")))</f>
        <v>Valid Profit</v>
      </c>
      <c r="AA853" t="str">
        <f>IF(PC_NikeSales[[#This Row],[Profit_Status]]="Valid Profit","Include","Exclude")</f>
        <v>Include</v>
      </c>
    </row>
    <row r="854" spans="1:27">
      <c r="A854">
        <v>2852</v>
      </c>
      <c r="B854" t="s">
        <v>13</v>
      </c>
      <c r="C854" t="s">
        <v>30</v>
      </c>
      <c r="D854" t="s">
        <v>31</v>
      </c>
      <c r="E854" s="3">
        <v>8</v>
      </c>
      <c r="F854" t="str">
        <f t="shared" si="117"/>
        <v>Number</v>
      </c>
      <c r="G854" t="str">
        <f t="shared" si="118"/>
        <v>8</v>
      </c>
      <c r="H854" t="str">
        <f t="shared" si="119"/>
        <v>Yes</v>
      </c>
      <c r="J854" t="str">
        <f>_xlfn.IFS(Units_Sold&lt;0,"Check Return/Refund",Units_Sold=" ",Invalid,Units_Sold=0,"Available",Units_Sold&gt;0,"Sold")</f>
        <v>Available</v>
      </c>
      <c r="M854" t="str">
        <f t="shared" si="120"/>
        <v>Invalid</v>
      </c>
      <c r="N854" t="str">
        <f>IF(PC_NikeSales[[#This Row],[Discount_Verification]]="Valid","Include","Exclude")</f>
        <v>Exclude</v>
      </c>
      <c r="O854">
        <v>0</v>
      </c>
      <c r="P854" t="str">
        <f t="shared" si="121"/>
        <v>Insufficient Data</v>
      </c>
      <c r="Q854" t="str">
        <f t="shared" si="122"/>
        <v>Missing Information</v>
      </c>
      <c r="R854" t="str">
        <f>IF(PC_NikeSales[[#This Row],[Rev_Verify]]="Valid Revenue","Include","Exclude")</f>
        <v>Exclude</v>
      </c>
      <c r="S854" s="1"/>
      <c r="T854" s="5" t="str">
        <f t="shared" si="123"/>
        <v>Missing Date</v>
      </c>
      <c r="U854" s="1" t="str">
        <f t="shared" si="124"/>
        <v>No</v>
      </c>
      <c r="V854" t="s">
        <v>17</v>
      </c>
      <c r="W854" t="s">
        <v>33</v>
      </c>
      <c r="X854" t="str">
        <f t="shared" si="125"/>
        <v>Delhi</v>
      </c>
      <c r="Y854">
        <v>-234.16</v>
      </c>
      <c r="Z854" t="str">
        <f>IF(PC_NikeSales[[#This Row],[Profit]]&lt;0,"Loss Making Sales",IF(PC_NikeSales[[#This Row],[Profit]]=0,"No Recorded Profit",IF(PC_NikeSales[[#This Row],[Profit]]&gt;PC_NikeSales[Rev_Recalc],"Invalid Profit", "Valid Profit")))</f>
        <v>Loss Making Sales</v>
      </c>
      <c r="AA854" t="str">
        <f>IF(PC_NikeSales[[#This Row],[Profit_Status]]="Valid Profit","Include","Exclude")</f>
        <v>Exclude</v>
      </c>
    </row>
    <row r="855" spans="1:27">
      <c r="A855">
        <v>2853</v>
      </c>
      <c r="B855" t="s">
        <v>19</v>
      </c>
      <c r="C855" t="s">
        <v>41</v>
      </c>
      <c r="D855" t="s">
        <v>47</v>
      </c>
      <c r="E855" s="3" t="s">
        <v>32</v>
      </c>
      <c r="F855" t="str">
        <f t="shared" si="117"/>
        <v>Alphabet</v>
      </c>
      <c r="G855" t="str">
        <f t="shared" si="118"/>
        <v>XL</v>
      </c>
      <c r="H855" t="str">
        <f t="shared" si="119"/>
        <v>Yes</v>
      </c>
      <c r="J855" t="str">
        <f>_xlfn.IFS(Units_Sold&lt;0,"Check Return/Refund",Units_Sold=" ",Invalid,Units_Sold=0,"Available",Units_Sold&gt;0,"Sold")</f>
        <v>Available</v>
      </c>
      <c r="M855" t="str">
        <f t="shared" si="120"/>
        <v>Invalid</v>
      </c>
      <c r="N855" t="str">
        <f>IF(PC_NikeSales[[#This Row],[Discount_Verification]]="Valid","Include","Exclude")</f>
        <v>Exclude</v>
      </c>
      <c r="O855">
        <v>0</v>
      </c>
      <c r="P855" t="str">
        <f t="shared" si="121"/>
        <v>Insufficient Data</v>
      </c>
      <c r="Q855" t="str">
        <f t="shared" si="122"/>
        <v>Missing Information</v>
      </c>
      <c r="R855" t="str">
        <f>IF(PC_NikeSales[[#This Row],[Rev_Verify]]="Valid Revenue","Include","Exclude")</f>
        <v>Exclude</v>
      </c>
      <c r="S855" s="1">
        <v>45694</v>
      </c>
      <c r="T855" s="5">
        <f t="shared" si="123"/>
        <v>45694</v>
      </c>
      <c r="U855" s="1" t="str">
        <f t="shared" si="124"/>
        <v>Yes</v>
      </c>
      <c r="V855" t="s">
        <v>22</v>
      </c>
      <c r="W855" t="s">
        <v>37</v>
      </c>
      <c r="X855" t="str">
        <f t="shared" si="125"/>
        <v>Hyderabad</v>
      </c>
      <c r="Y855">
        <v>3841.05</v>
      </c>
      <c r="Z855" t="str">
        <f>IF(PC_NikeSales[[#This Row],[Profit]]&lt;0,"Loss Making Sales",IF(PC_NikeSales[[#This Row],[Profit]]=0,"No Recorded Profit",IF($Y853&gt;$P853,"Invalid Profit", "Valid Profit")))</f>
        <v>Valid Profit</v>
      </c>
      <c r="AA855" t="str">
        <f>IF(PC_NikeSales[[#This Row],[Profit_Status]]="Valid Profit","Include","Exclude")</f>
        <v>Include</v>
      </c>
    </row>
    <row r="856" spans="1:27">
      <c r="A856">
        <v>2854</v>
      </c>
      <c r="B856" t="s">
        <v>19</v>
      </c>
      <c r="C856" t="s">
        <v>41</v>
      </c>
      <c r="D856" t="s">
        <v>54</v>
      </c>
      <c r="F856" t="str">
        <f t="shared" si="117"/>
        <v>Missing</v>
      </c>
      <c r="G856" t="str">
        <f t="shared" si="118"/>
        <v>Unknown</v>
      </c>
      <c r="H856" t="str">
        <f t="shared" si="119"/>
        <v>No</v>
      </c>
      <c r="I856">
        <v>-1</v>
      </c>
      <c r="J856" t="str">
        <f>_xlfn.IFS(Units_Sold&lt;0,"Check Return/Refund",Units_Sold=" ",Invalid,Units_Sold=0,"Available",Units_Sold&gt;0,"Sold")</f>
        <v>Check Return/Refund</v>
      </c>
      <c r="L856">
        <v>0.98</v>
      </c>
      <c r="M856" t="str">
        <f t="shared" si="120"/>
        <v>Valid</v>
      </c>
      <c r="N856" t="str">
        <f>IF(PC_NikeSales[[#This Row],[Discount_Verification]]="Valid","Include","Exclude")</f>
        <v>Include</v>
      </c>
      <c r="O856">
        <v>0</v>
      </c>
      <c r="P856" t="str">
        <f t="shared" si="121"/>
        <v>Insufficient Data</v>
      </c>
      <c r="Q856" t="str">
        <f t="shared" si="122"/>
        <v>Missing Information</v>
      </c>
      <c r="R856" t="str">
        <f>IF(PC_NikeSales[[#This Row],[Rev_Verify]]="Valid Revenue","Include","Exclude")</f>
        <v>Exclude</v>
      </c>
      <c r="S856" s="1">
        <v>45237</v>
      </c>
      <c r="T856" s="5">
        <f t="shared" si="123"/>
        <v>45237</v>
      </c>
      <c r="U856" s="1" t="str">
        <f t="shared" si="124"/>
        <v>Yes</v>
      </c>
      <c r="V856" t="s">
        <v>17</v>
      </c>
      <c r="W856" t="s">
        <v>29</v>
      </c>
      <c r="X856" t="str">
        <f t="shared" si="125"/>
        <v>Pune</v>
      </c>
      <c r="Y856">
        <v>1103.3499999999999</v>
      </c>
      <c r="Z856" t="str">
        <f>IF(PC_NikeSales[[#This Row],[Profit]]&lt;0,"Loss Making Sales",IF(PC_NikeSales[[#This Row],[Profit]]=0,"No Recorded Profit",IF($Y854&gt;$P854,"Invalid Profit", "Valid Profit")))</f>
        <v>Valid Profit</v>
      </c>
      <c r="AA856" t="str">
        <f>IF(PC_NikeSales[[#This Row],[Profit_Status]]="Valid Profit","Include","Exclude")</f>
        <v>Include</v>
      </c>
    </row>
    <row r="857" spans="1:27">
      <c r="A857">
        <v>2855</v>
      </c>
      <c r="B857" t="s">
        <v>13</v>
      </c>
      <c r="C857" t="s">
        <v>41</v>
      </c>
      <c r="D857" t="s">
        <v>42</v>
      </c>
      <c r="F857" t="str">
        <f t="shared" si="117"/>
        <v>Missing</v>
      </c>
      <c r="G857" t="str">
        <f t="shared" si="118"/>
        <v>Unknown</v>
      </c>
      <c r="H857" t="str">
        <f t="shared" si="119"/>
        <v>No</v>
      </c>
      <c r="J857" t="str">
        <f>_xlfn.IFS(Units_Sold&lt;0,"Check Return/Refund",Units_Sold=" ",Invalid,Units_Sold=0,"Available",Units_Sold&gt;0,"Sold")</f>
        <v>Available</v>
      </c>
      <c r="K857">
        <v>2809.8</v>
      </c>
      <c r="M857" t="str">
        <f t="shared" si="120"/>
        <v>Invalid</v>
      </c>
      <c r="N857" t="str">
        <f>IF(PC_NikeSales[[#This Row],[Discount_Verification]]="Valid","Include","Exclude")</f>
        <v>Exclude</v>
      </c>
      <c r="O857">
        <v>0</v>
      </c>
      <c r="P857" t="str">
        <f t="shared" si="121"/>
        <v>Insufficient Data</v>
      </c>
      <c r="Q857" t="str">
        <f t="shared" si="122"/>
        <v>Missing Information</v>
      </c>
      <c r="R857" t="str">
        <f>IF(PC_NikeSales[[#This Row],[Rev_Verify]]="Valid Revenue","Include","Exclude")</f>
        <v>Exclude</v>
      </c>
      <c r="S857" s="1">
        <v>45767</v>
      </c>
      <c r="T857" s="5">
        <f t="shared" si="123"/>
        <v>45767</v>
      </c>
      <c r="U857" s="1" t="str">
        <f t="shared" si="124"/>
        <v>Yes</v>
      </c>
      <c r="V857" t="s">
        <v>17</v>
      </c>
      <c r="W857" t="s">
        <v>25</v>
      </c>
      <c r="X857" t="str">
        <f t="shared" si="125"/>
        <v>Mumbai</v>
      </c>
      <c r="Y857">
        <v>-425.73</v>
      </c>
      <c r="Z857" t="str">
        <f>IF(PC_NikeSales[[#This Row],[Profit]]&lt;0,"Loss Making Sales",IF(PC_NikeSales[[#This Row],[Profit]]=0,"No Recorded Profit",IF(PC_NikeSales[[#This Row],[Profit]]&gt;PC_NikeSales[Rev_Recalc],"Invalid Profit", "Valid Profit")))</f>
        <v>Loss Making Sales</v>
      </c>
      <c r="AA857" t="str">
        <f>IF(PC_NikeSales[[#This Row],[Profit_Status]]="Valid Profit","Include","Exclude")</f>
        <v>Exclude</v>
      </c>
    </row>
    <row r="858" spans="1:27">
      <c r="A858">
        <v>2856</v>
      </c>
      <c r="B858" t="s">
        <v>13</v>
      </c>
      <c r="C858" t="s">
        <v>41</v>
      </c>
      <c r="D858" t="s">
        <v>47</v>
      </c>
      <c r="E858" s="3" t="s">
        <v>16</v>
      </c>
      <c r="F858" t="str">
        <f t="shared" si="117"/>
        <v>Alphabet</v>
      </c>
      <c r="G858" t="str">
        <f t="shared" si="118"/>
        <v>M</v>
      </c>
      <c r="H858" t="str">
        <f t="shared" si="119"/>
        <v>Yes</v>
      </c>
      <c r="J858" t="str">
        <f>_xlfn.IFS(Units_Sold&lt;0,"Check Return/Refund",Units_Sold=" ",Invalid,Units_Sold=0,"Available",Units_Sold&gt;0,"Sold")</f>
        <v>Available</v>
      </c>
      <c r="L858">
        <v>1.1399999999999999</v>
      </c>
      <c r="M858" t="str">
        <f t="shared" si="120"/>
        <v>Invalid</v>
      </c>
      <c r="N858" t="str">
        <f>IF(PC_NikeSales[[#This Row],[Discount_Verification]]="Valid","Include","Exclude")</f>
        <v>Exclude</v>
      </c>
      <c r="O858">
        <v>0</v>
      </c>
      <c r="P858" t="str">
        <f t="shared" si="121"/>
        <v>Insufficient Data</v>
      </c>
      <c r="Q858" t="str">
        <f t="shared" si="122"/>
        <v>Missing Information</v>
      </c>
      <c r="R858" t="str">
        <f>IF(PC_NikeSales[[#This Row],[Rev_Verify]]="Valid Revenue","Include","Exclude")</f>
        <v>Exclude</v>
      </c>
      <c r="S858" s="1">
        <v>45211</v>
      </c>
      <c r="T858" s="5">
        <f t="shared" si="123"/>
        <v>45211</v>
      </c>
      <c r="U858" s="1" t="str">
        <f t="shared" si="124"/>
        <v>Yes</v>
      </c>
      <c r="V858" t="s">
        <v>17</v>
      </c>
      <c r="W858" t="s">
        <v>43</v>
      </c>
      <c r="X858" t="str">
        <f t="shared" si="125"/>
        <v>Kolkata</v>
      </c>
      <c r="Y858">
        <v>3137.85</v>
      </c>
      <c r="Z858" t="str">
        <f>IF(PC_NikeSales[[#This Row],[Profit]]&lt;0,"Loss Making Sales",IF(PC_NikeSales[[#This Row],[Profit]]=0,"No Recorded Profit",IF($Y856&gt;$P856,"Invalid Profit", "Valid Profit")))</f>
        <v>Valid Profit</v>
      </c>
      <c r="AA858" t="str">
        <f>IF(PC_NikeSales[[#This Row],[Profit_Status]]="Valid Profit","Include","Exclude")</f>
        <v>Include</v>
      </c>
    </row>
    <row r="859" spans="1:27">
      <c r="A859">
        <v>2857</v>
      </c>
      <c r="B859" t="s">
        <v>19</v>
      </c>
      <c r="C859" t="s">
        <v>30</v>
      </c>
      <c r="D859" t="s">
        <v>31</v>
      </c>
      <c r="E859" s="3">
        <v>10</v>
      </c>
      <c r="F859" t="str">
        <f t="shared" si="117"/>
        <v>Number</v>
      </c>
      <c r="G859" t="str">
        <f t="shared" si="118"/>
        <v>10</v>
      </c>
      <c r="H859" t="str">
        <f t="shared" si="119"/>
        <v>Yes</v>
      </c>
      <c r="J859" t="str">
        <f>_xlfn.IFS(Units_Sold&lt;0,"Check Return/Refund",Units_Sold=" ",Invalid,Units_Sold=0,"Available",Units_Sold&gt;0,"Sold")</f>
        <v>Available</v>
      </c>
      <c r="K859">
        <v>4105.4399999999996</v>
      </c>
      <c r="L859">
        <v>0.73</v>
      </c>
      <c r="M859" t="str">
        <f t="shared" si="120"/>
        <v>Valid</v>
      </c>
      <c r="N859" t="str">
        <f>IF(PC_NikeSales[[#This Row],[Discount_Verification]]="Valid","Include","Exclude")</f>
        <v>Include</v>
      </c>
      <c r="O859">
        <v>0</v>
      </c>
      <c r="P859" t="str">
        <f t="shared" si="121"/>
        <v>Insufficient Data</v>
      </c>
      <c r="Q859" t="str">
        <f t="shared" si="122"/>
        <v>Missing Information</v>
      </c>
      <c r="R859" t="str">
        <f>IF(PC_NikeSales[[#This Row],[Rev_Verify]]="Valid Revenue","Include","Exclude")</f>
        <v>Exclude</v>
      </c>
      <c r="S859" s="1">
        <v>45529</v>
      </c>
      <c r="T859" s="5">
        <f t="shared" si="123"/>
        <v>45529</v>
      </c>
      <c r="U859" s="1" t="str">
        <f t="shared" si="124"/>
        <v>Yes</v>
      </c>
      <c r="V859" t="s">
        <v>17</v>
      </c>
      <c r="W859" t="s">
        <v>43</v>
      </c>
      <c r="X859" t="str">
        <f t="shared" si="125"/>
        <v>Kolkata</v>
      </c>
      <c r="Y859">
        <v>3197.09</v>
      </c>
      <c r="Z859" t="str">
        <f>IF(PC_NikeSales[[#This Row],[Profit]]&lt;0,"Loss Making Sales",IF(PC_NikeSales[[#This Row],[Profit]]=0,"No Recorded Profit",IF($Y857&gt;$P857,"Invalid Profit", "Valid Profit")))</f>
        <v>Valid Profit</v>
      </c>
      <c r="AA859" t="str">
        <f>IF(PC_NikeSales[[#This Row],[Profit_Status]]="Valid Profit","Include","Exclude")</f>
        <v>Include</v>
      </c>
    </row>
    <row r="860" spans="1:27">
      <c r="A860">
        <v>2858</v>
      </c>
      <c r="B860" t="s">
        <v>13</v>
      </c>
      <c r="C860" t="s">
        <v>26</v>
      </c>
      <c r="D860" t="s">
        <v>53</v>
      </c>
      <c r="F860" t="str">
        <f t="shared" si="117"/>
        <v>Missing</v>
      </c>
      <c r="G860" t="str">
        <f t="shared" si="118"/>
        <v>Unknown</v>
      </c>
      <c r="H860" t="str">
        <f t="shared" si="119"/>
        <v>No</v>
      </c>
      <c r="I860">
        <v>0</v>
      </c>
      <c r="J860" t="str">
        <f>_xlfn.IFS(Units_Sold&lt;0,"Check Return/Refund",Units_Sold=" ",Invalid,Units_Sold=0,"Available",Units_Sold&gt;0,"Sold")</f>
        <v>Available</v>
      </c>
      <c r="L860">
        <v>0.6</v>
      </c>
      <c r="M860" t="str">
        <f t="shared" si="120"/>
        <v>Valid</v>
      </c>
      <c r="N860" t="str">
        <f>IF(PC_NikeSales[[#This Row],[Discount_Verification]]="Valid","Include","Exclude")</f>
        <v>Include</v>
      </c>
      <c r="O860">
        <v>0</v>
      </c>
      <c r="P860" t="str">
        <f t="shared" si="121"/>
        <v>Insufficient Data</v>
      </c>
      <c r="Q860" t="str">
        <f t="shared" si="122"/>
        <v>Missing Information</v>
      </c>
      <c r="R860" t="str">
        <f>IF(PC_NikeSales[[#This Row],[Rev_Verify]]="Valid Revenue","Include","Exclude")</f>
        <v>Exclude</v>
      </c>
      <c r="S860" s="1">
        <v>45591</v>
      </c>
      <c r="T860" s="5">
        <f t="shared" si="123"/>
        <v>45591</v>
      </c>
      <c r="U860" s="1" t="str">
        <f t="shared" si="124"/>
        <v>Yes</v>
      </c>
      <c r="V860" t="s">
        <v>22</v>
      </c>
      <c r="W860" t="s">
        <v>29</v>
      </c>
      <c r="X860" t="str">
        <f t="shared" si="125"/>
        <v>Pune</v>
      </c>
      <c r="Y860">
        <v>2847.01</v>
      </c>
      <c r="Z860" t="str">
        <f>IF(PC_NikeSales[[#This Row],[Profit]]&lt;0,"Loss Making Sales",IF(PC_NikeSales[[#This Row],[Profit]]=0,"No Recorded Profit",IF($Y858&gt;$P858,"Invalid Profit", "Valid Profit")))</f>
        <v>Valid Profit</v>
      </c>
      <c r="AA860" t="str">
        <f>IF(PC_NikeSales[[#This Row],[Profit_Status]]="Valid Profit","Include","Exclude")</f>
        <v>Include</v>
      </c>
    </row>
    <row r="861" spans="1:27">
      <c r="A861">
        <v>2859</v>
      </c>
      <c r="B861" t="s">
        <v>19</v>
      </c>
      <c r="C861" t="s">
        <v>26</v>
      </c>
      <c r="D861" t="s">
        <v>53</v>
      </c>
      <c r="E861" s="3">
        <v>7</v>
      </c>
      <c r="F861" t="str">
        <f t="shared" si="117"/>
        <v>Number</v>
      </c>
      <c r="G861" t="str">
        <f t="shared" si="118"/>
        <v>7</v>
      </c>
      <c r="H861" t="str">
        <f t="shared" si="119"/>
        <v>Yes</v>
      </c>
      <c r="J861" t="str">
        <f>_xlfn.IFS(Units_Sold&lt;0,"Check Return/Refund",Units_Sold=" ",Invalid,Units_Sold=0,"Available",Units_Sold&gt;0,"Sold")</f>
        <v>Available</v>
      </c>
      <c r="M861" t="str">
        <f t="shared" si="120"/>
        <v>Invalid</v>
      </c>
      <c r="N861" t="str">
        <f>IF(PC_NikeSales[[#This Row],[Discount_Verification]]="Valid","Include","Exclude")</f>
        <v>Exclude</v>
      </c>
      <c r="O861">
        <v>0</v>
      </c>
      <c r="P861" t="str">
        <f t="shared" si="121"/>
        <v>Insufficient Data</v>
      </c>
      <c r="Q861" t="str">
        <f t="shared" si="122"/>
        <v>Missing Information</v>
      </c>
      <c r="R861" t="str">
        <f>IF(PC_NikeSales[[#This Row],[Rev_Verify]]="Valid Revenue","Include","Exclude")</f>
        <v>Exclude</v>
      </c>
      <c r="S861" s="1"/>
      <c r="T861" s="5" t="str">
        <f t="shared" si="123"/>
        <v>Missing Date</v>
      </c>
      <c r="U861" s="1" t="str">
        <f t="shared" si="124"/>
        <v>No</v>
      </c>
      <c r="V861" t="s">
        <v>17</v>
      </c>
      <c r="W861" t="s">
        <v>29</v>
      </c>
      <c r="X861" t="str">
        <f t="shared" si="125"/>
        <v>Pune</v>
      </c>
      <c r="Y861">
        <v>566.34</v>
      </c>
      <c r="Z861" t="str">
        <f>IF(PC_NikeSales[[#This Row],[Profit]]&lt;0,"Loss Making Sales",IF(PC_NikeSales[[#This Row],[Profit]]=0,"No Recorded Profit",IF($Y859&gt;$P859,"Invalid Profit", "Valid Profit")))</f>
        <v>Valid Profit</v>
      </c>
      <c r="AA861" t="str">
        <f>IF(PC_NikeSales[[#This Row],[Profit_Status]]="Valid Profit","Include","Exclude")</f>
        <v>Include</v>
      </c>
    </row>
    <row r="862" spans="1:27">
      <c r="A862">
        <v>2860</v>
      </c>
      <c r="B862" t="s">
        <v>13</v>
      </c>
      <c r="C862" t="s">
        <v>26</v>
      </c>
      <c r="D862" t="s">
        <v>53</v>
      </c>
      <c r="E862" s="3" t="s">
        <v>32</v>
      </c>
      <c r="F862" t="str">
        <f t="shared" si="117"/>
        <v>Alphabet</v>
      </c>
      <c r="G862" t="str">
        <f t="shared" si="118"/>
        <v>XL</v>
      </c>
      <c r="H862" t="str">
        <f t="shared" si="119"/>
        <v>Yes</v>
      </c>
      <c r="I862">
        <v>-1</v>
      </c>
      <c r="J862" t="str">
        <f>_xlfn.IFS(Units_Sold&lt;0,"Check Return/Refund",Units_Sold=" ",Invalid,Units_Sold=0,"Available",Units_Sold&gt;0,"Sold")</f>
        <v>Check Return/Refund</v>
      </c>
      <c r="K862">
        <v>7568.04</v>
      </c>
      <c r="M862" t="str">
        <f t="shared" si="120"/>
        <v>Invalid</v>
      </c>
      <c r="N862" t="str">
        <f>IF(PC_NikeSales[[#This Row],[Discount_Verification]]="Valid","Include","Exclude")</f>
        <v>Exclude</v>
      </c>
      <c r="O862">
        <v>0</v>
      </c>
      <c r="P862">
        <f t="shared" si="121"/>
        <v>-7568.04</v>
      </c>
      <c r="Q862" t="str">
        <f t="shared" si="122"/>
        <v>Negative Revenue</v>
      </c>
      <c r="R862" t="str">
        <f>IF(PC_NikeSales[[#This Row],[Rev_Verify]]="Valid Revenue","Include","Exclude")</f>
        <v>Exclude</v>
      </c>
      <c r="S862" s="1">
        <v>45754</v>
      </c>
      <c r="T862" s="5">
        <f t="shared" si="123"/>
        <v>45754</v>
      </c>
      <c r="U862" s="1" t="str">
        <f t="shared" si="124"/>
        <v>Yes</v>
      </c>
      <c r="V862" t="s">
        <v>22</v>
      </c>
      <c r="W862" t="s">
        <v>37</v>
      </c>
      <c r="X862" t="str">
        <f t="shared" si="125"/>
        <v>Hyderabad</v>
      </c>
      <c r="Y862">
        <v>1365.3</v>
      </c>
      <c r="Z862" t="str">
        <f>IF(PC_NikeSales[[#This Row],[Profit]]&lt;0,"Loss Making Sales",IF(PC_NikeSales[[#This Row],[Profit]]=0,"No Recorded Profit",IF(PC_NikeSales[[#This Row],[Profit]]&gt;PC_NikeSales[Rev_Recalc],"Invalid Profit", "Valid Profit")))</f>
        <v>Invalid Profit</v>
      </c>
      <c r="AA862" t="str">
        <f>IF(PC_NikeSales[[#This Row],[Profit_Status]]="Valid Profit","Include","Exclude")</f>
        <v>Exclude</v>
      </c>
    </row>
    <row r="863" spans="1:27">
      <c r="A863">
        <v>2861</v>
      </c>
      <c r="B863" t="s">
        <v>13</v>
      </c>
      <c r="C863" t="s">
        <v>14</v>
      </c>
      <c r="D863" t="s">
        <v>49</v>
      </c>
      <c r="E863" s="3" t="s">
        <v>32</v>
      </c>
      <c r="F863" t="str">
        <f t="shared" si="117"/>
        <v>Alphabet</v>
      </c>
      <c r="G863" t="str">
        <f t="shared" si="118"/>
        <v>XL</v>
      </c>
      <c r="H863" t="str">
        <f t="shared" si="119"/>
        <v>Yes</v>
      </c>
      <c r="I863">
        <v>0</v>
      </c>
      <c r="J863" t="str">
        <f>_xlfn.IFS(Units_Sold&lt;0,"Check Return/Refund",Units_Sold=" ",Invalid,Units_Sold=0,"Available",Units_Sold&gt;0,"Sold")</f>
        <v>Available</v>
      </c>
      <c r="M863" t="str">
        <f t="shared" si="120"/>
        <v>Invalid</v>
      </c>
      <c r="N863" t="str">
        <f>IF(PC_NikeSales[[#This Row],[Discount_Verification]]="Valid","Include","Exclude")</f>
        <v>Exclude</v>
      </c>
      <c r="O863">
        <v>0</v>
      </c>
      <c r="P863" t="str">
        <f t="shared" si="121"/>
        <v>Insufficient Data</v>
      </c>
      <c r="Q863" t="str">
        <f t="shared" si="122"/>
        <v>Missing Information</v>
      </c>
      <c r="R863" t="str">
        <f>IF(PC_NikeSales[[#This Row],[Rev_Verify]]="Valid Revenue","Include","Exclude")</f>
        <v>Exclude</v>
      </c>
      <c r="S863" s="1">
        <v>45767</v>
      </c>
      <c r="T863" s="5">
        <f t="shared" si="123"/>
        <v>45767</v>
      </c>
      <c r="U863" s="1" t="str">
        <f t="shared" si="124"/>
        <v>Yes</v>
      </c>
      <c r="V863" t="s">
        <v>17</v>
      </c>
      <c r="W863" t="s">
        <v>29</v>
      </c>
      <c r="X863" t="str">
        <f t="shared" si="125"/>
        <v>Pune</v>
      </c>
      <c r="Y863">
        <v>650.99</v>
      </c>
      <c r="Z863" t="str">
        <f>IF(PC_NikeSales[[#This Row],[Profit]]&lt;0,"Loss Making Sales",IF(PC_NikeSales[[#This Row],[Profit]]=0,"No Recorded Profit",IF($Y861&gt;$P861,"Invalid Profit", "Valid Profit")))</f>
        <v>Valid Profit</v>
      </c>
      <c r="AA863" t="str">
        <f>IF(PC_NikeSales[[#This Row],[Profit_Status]]="Valid Profit","Include","Exclude")</f>
        <v>Include</v>
      </c>
    </row>
    <row r="864" spans="1:27">
      <c r="A864">
        <v>2862</v>
      </c>
      <c r="B864" t="s">
        <v>13</v>
      </c>
      <c r="C864" t="s">
        <v>20</v>
      </c>
      <c r="D864" t="s">
        <v>50</v>
      </c>
      <c r="E864" s="3">
        <v>9</v>
      </c>
      <c r="F864" t="str">
        <f t="shared" si="117"/>
        <v>Number</v>
      </c>
      <c r="G864" t="str">
        <f t="shared" si="118"/>
        <v>9</v>
      </c>
      <c r="H864" t="str">
        <f t="shared" si="119"/>
        <v>Yes</v>
      </c>
      <c r="I864">
        <v>4</v>
      </c>
      <c r="J864" t="str">
        <f>_xlfn.IFS(Units_Sold&lt;0,"Check Return/Refund",Units_Sold=" ",Invalid,Units_Sold=0,"Available",Units_Sold&gt;0,"Sold")</f>
        <v>Sold</v>
      </c>
      <c r="K864">
        <v>7940.29</v>
      </c>
      <c r="L864">
        <v>1.02</v>
      </c>
      <c r="M864" t="str">
        <f t="shared" si="120"/>
        <v>Invalid</v>
      </c>
      <c r="N864" t="str">
        <f>IF(PC_NikeSales[[#This Row],[Discount_Verification]]="Valid","Include","Exclude")</f>
        <v>Exclude</v>
      </c>
      <c r="O864">
        <v>-635.22</v>
      </c>
      <c r="P864" t="str">
        <f t="shared" si="121"/>
        <v>Insufficient Data</v>
      </c>
      <c r="Q864" t="str">
        <f t="shared" si="122"/>
        <v>Missing Information</v>
      </c>
      <c r="R864" t="str">
        <f>IF(PC_NikeSales[[#This Row],[Rev_Verify]]="Valid Revenue","Include","Exclude")</f>
        <v>Exclude</v>
      </c>
      <c r="S864" s="1">
        <v>45607</v>
      </c>
      <c r="T864" s="5">
        <f t="shared" si="123"/>
        <v>45607</v>
      </c>
      <c r="U864" s="1" t="str">
        <f t="shared" si="124"/>
        <v>Yes</v>
      </c>
      <c r="V864" t="s">
        <v>22</v>
      </c>
      <c r="W864" t="s">
        <v>33</v>
      </c>
      <c r="X864" t="str">
        <f t="shared" si="125"/>
        <v>Delhi</v>
      </c>
      <c r="Y864">
        <v>1803.25</v>
      </c>
      <c r="Z864" t="str">
        <f>IF(PC_NikeSales[[#This Row],[Profit]]&lt;0,"Loss Making Sales",IF(PC_NikeSales[[#This Row],[Profit]]=0,"No Recorded Profit",IF($Y862&gt;$P862,"Invalid Profit", "Valid Profit")))</f>
        <v>Invalid Profit</v>
      </c>
      <c r="AA864" t="str">
        <f>IF(PC_NikeSales[[#This Row],[Profit_Status]]="Valid Profit","Include","Exclude")</f>
        <v>Exclude</v>
      </c>
    </row>
    <row r="865" spans="1:27">
      <c r="A865">
        <v>2863</v>
      </c>
      <c r="B865" t="s">
        <v>19</v>
      </c>
      <c r="C865" t="s">
        <v>14</v>
      </c>
      <c r="D865" t="s">
        <v>44</v>
      </c>
      <c r="E865" s="3">
        <v>6</v>
      </c>
      <c r="F865" t="str">
        <f t="shared" si="117"/>
        <v>Number</v>
      </c>
      <c r="G865" t="str">
        <f t="shared" si="118"/>
        <v>6</v>
      </c>
      <c r="H865" t="str">
        <f t="shared" si="119"/>
        <v>Yes</v>
      </c>
      <c r="J865" t="str">
        <f>_xlfn.IFS(Units_Sold&lt;0,"Check Return/Refund",Units_Sold=" ",Invalid,Units_Sold=0,"Available",Units_Sold&gt;0,"Sold")</f>
        <v>Available</v>
      </c>
      <c r="K865">
        <v>8609.77</v>
      </c>
      <c r="M865" t="str">
        <f t="shared" si="120"/>
        <v>Invalid</v>
      </c>
      <c r="N865" t="str">
        <f>IF(PC_NikeSales[[#This Row],[Discount_Verification]]="Valid","Include","Exclude")</f>
        <v>Exclude</v>
      </c>
      <c r="O865">
        <v>0</v>
      </c>
      <c r="P865" t="str">
        <f t="shared" si="121"/>
        <v>Insufficient Data</v>
      </c>
      <c r="Q865" t="str">
        <f t="shared" si="122"/>
        <v>Missing Information</v>
      </c>
      <c r="R865" t="str">
        <f>IF(PC_NikeSales[[#This Row],[Rev_Verify]]="Valid Revenue","Include","Exclude")</f>
        <v>Exclude</v>
      </c>
      <c r="S865" s="1">
        <v>45619</v>
      </c>
      <c r="T865" s="5">
        <f t="shared" si="123"/>
        <v>45619</v>
      </c>
      <c r="U865" s="1" t="str">
        <f t="shared" si="124"/>
        <v>Yes</v>
      </c>
      <c r="V865" t="s">
        <v>22</v>
      </c>
      <c r="W865" t="s">
        <v>29</v>
      </c>
      <c r="X865" t="str">
        <f t="shared" si="125"/>
        <v>Pune</v>
      </c>
      <c r="Y865">
        <v>-711.07</v>
      </c>
      <c r="Z865" t="str">
        <f>IF(PC_NikeSales[[#This Row],[Profit]]&lt;0,"Loss Making Sales",IF(PC_NikeSales[[#This Row],[Profit]]=0,"No Recorded Profit",IF(PC_NikeSales[[#This Row],[Profit]]&gt;PC_NikeSales[Rev_Recalc],"Invalid Profit", "Valid Profit")))</f>
        <v>Loss Making Sales</v>
      </c>
      <c r="AA865" t="str">
        <f>IF(PC_NikeSales[[#This Row],[Profit_Status]]="Valid Profit","Include","Exclude")</f>
        <v>Exclude</v>
      </c>
    </row>
    <row r="866" spans="1:27">
      <c r="A866">
        <v>2864</v>
      </c>
      <c r="B866" t="s">
        <v>13</v>
      </c>
      <c r="C866" t="s">
        <v>20</v>
      </c>
      <c r="D866" t="s">
        <v>21</v>
      </c>
      <c r="F866" t="str">
        <f t="shared" si="117"/>
        <v>Missing</v>
      </c>
      <c r="G866" t="str">
        <f t="shared" si="118"/>
        <v>Unknown</v>
      </c>
      <c r="H866" t="str">
        <f t="shared" si="119"/>
        <v>No</v>
      </c>
      <c r="I866">
        <v>-1</v>
      </c>
      <c r="J866" t="str">
        <f>_xlfn.IFS(Units_Sold&lt;0,"Check Return/Refund",Units_Sold=" ",Invalid,Units_Sold=0,"Available",Units_Sold&gt;0,"Sold")</f>
        <v>Check Return/Refund</v>
      </c>
      <c r="K866">
        <v>6445.79</v>
      </c>
      <c r="L866">
        <v>0.45</v>
      </c>
      <c r="M866" t="str">
        <f t="shared" si="120"/>
        <v>Valid</v>
      </c>
      <c r="N866" t="str">
        <f>IF(PC_NikeSales[[#This Row],[Discount_Verification]]="Valid","Include","Exclude")</f>
        <v>Include</v>
      </c>
      <c r="O866">
        <v>-3545.18</v>
      </c>
      <c r="P866">
        <f t="shared" si="121"/>
        <v>-3545.1845000000003</v>
      </c>
      <c r="Q866" t="str">
        <f t="shared" si="122"/>
        <v>Negative Revenue</v>
      </c>
      <c r="R866" t="str">
        <f>IF(PC_NikeSales[[#This Row],[Rev_Verify]]="Valid Revenue","Include","Exclude")</f>
        <v>Exclude</v>
      </c>
      <c r="S866" s="1">
        <v>45739</v>
      </c>
      <c r="T866" s="5">
        <f t="shared" si="123"/>
        <v>45739</v>
      </c>
      <c r="U866" s="1" t="str">
        <f t="shared" si="124"/>
        <v>Yes</v>
      </c>
      <c r="V866" t="s">
        <v>17</v>
      </c>
      <c r="W866" t="s">
        <v>18</v>
      </c>
      <c r="X866" t="str">
        <f t="shared" si="125"/>
        <v>Bengaluru</v>
      </c>
      <c r="Y866">
        <v>1534.89</v>
      </c>
      <c r="Z866" t="str">
        <f>IF(PC_NikeSales[[#This Row],[Profit]]&lt;0,"Loss Making Sales",IF(PC_NikeSales[[#This Row],[Profit]]=0,"No Recorded Profit",IF(PC_NikeSales[[#This Row],[Profit]]&gt;PC_NikeSales[Rev_Recalc],"Invalid Profit", "Valid Profit")))</f>
        <v>Invalid Profit</v>
      </c>
      <c r="AA866" t="str">
        <f>IF(PC_NikeSales[[#This Row],[Profit_Status]]="Valid Profit","Include","Exclude")</f>
        <v>Exclude</v>
      </c>
    </row>
    <row r="867" spans="1:27">
      <c r="A867">
        <v>2865</v>
      </c>
      <c r="B867" t="s">
        <v>19</v>
      </c>
      <c r="C867" t="s">
        <v>20</v>
      </c>
      <c r="D867" t="s">
        <v>50</v>
      </c>
      <c r="F867" t="str">
        <f t="shared" si="117"/>
        <v>Missing</v>
      </c>
      <c r="G867" t="str">
        <f t="shared" si="118"/>
        <v>Unknown</v>
      </c>
      <c r="H867" t="str">
        <f t="shared" si="119"/>
        <v>No</v>
      </c>
      <c r="I867">
        <v>1</v>
      </c>
      <c r="J867" t="str">
        <f>_xlfn.IFS(Units_Sold&lt;0,"Check Return/Refund",Units_Sold=" ",Invalid,Units_Sold=0,"Available",Units_Sold&gt;0,"Sold")</f>
        <v>Sold</v>
      </c>
      <c r="L867">
        <v>0.71</v>
      </c>
      <c r="M867" t="str">
        <f t="shared" si="120"/>
        <v>Valid</v>
      </c>
      <c r="N867" t="str">
        <f>IF(PC_NikeSales[[#This Row],[Discount_Verification]]="Valid","Include","Exclude")</f>
        <v>Include</v>
      </c>
      <c r="O867">
        <v>0</v>
      </c>
      <c r="P867" t="str">
        <f t="shared" si="121"/>
        <v>Insufficient Data</v>
      </c>
      <c r="Q867" t="str">
        <f t="shared" si="122"/>
        <v>Missing Information</v>
      </c>
      <c r="R867" t="str">
        <f>IF(PC_NikeSales[[#This Row],[Rev_Verify]]="Valid Revenue","Include","Exclude")</f>
        <v>Exclude</v>
      </c>
      <c r="S867" s="1">
        <v>45642</v>
      </c>
      <c r="T867" s="5">
        <f t="shared" si="123"/>
        <v>45642</v>
      </c>
      <c r="U867" s="1" t="str">
        <f t="shared" si="124"/>
        <v>Yes</v>
      </c>
      <c r="V867" t="s">
        <v>22</v>
      </c>
      <c r="W867" t="s">
        <v>43</v>
      </c>
      <c r="X867" t="str">
        <f t="shared" si="125"/>
        <v>Kolkata</v>
      </c>
      <c r="Y867">
        <v>-94.06</v>
      </c>
      <c r="Z867" t="str">
        <f>IF(PC_NikeSales[[#This Row],[Profit]]&lt;0,"Loss Making Sales",IF(PC_NikeSales[[#This Row],[Profit]]=0,"No Recorded Profit",IF(PC_NikeSales[[#This Row],[Profit]]&gt;PC_NikeSales[Rev_Recalc],"Invalid Profit", "Valid Profit")))</f>
        <v>Loss Making Sales</v>
      </c>
      <c r="AA867" t="str">
        <f>IF(PC_NikeSales[[#This Row],[Profit_Status]]="Valid Profit","Include","Exclude")</f>
        <v>Exclude</v>
      </c>
    </row>
    <row r="868" spans="1:27">
      <c r="A868">
        <v>2866</v>
      </c>
      <c r="B868" t="s">
        <v>13</v>
      </c>
      <c r="C868" t="s">
        <v>14</v>
      </c>
      <c r="D868" t="s">
        <v>15</v>
      </c>
      <c r="E868" s="3">
        <v>11</v>
      </c>
      <c r="F868" t="str">
        <f t="shared" si="117"/>
        <v>Number</v>
      </c>
      <c r="G868" t="str">
        <f t="shared" si="118"/>
        <v>11</v>
      </c>
      <c r="H868" t="str">
        <f t="shared" si="119"/>
        <v>Yes</v>
      </c>
      <c r="I868">
        <v>2</v>
      </c>
      <c r="J868" t="str">
        <f>_xlfn.IFS(Units_Sold&lt;0,"Check Return/Refund",Units_Sold=" ",Invalid,Units_Sold=0,"Available",Units_Sold&gt;0,"Sold")</f>
        <v>Sold</v>
      </c>
      <c r="M868" t="str">
        <f t="shared" si="120"/>
        <v>Invalid</v>
      </c>
      <c r="N868" t="str">
        <f>IF(PC_NikeSales[[#This Row],[Discount_Verification]]="Valid","Include","Exclude")</f>
        <v>Exclude</v>
      </c>
      <c r="O868">
        <v>0</v>
      </c>
      <c r="P868" t="str">
        <f t="shared" si="121"/>
        <v>Insufficient Data</v>
      </c>
      <c r="Q868" t="str">
        <f t="shared" si="122"/>
        <v>Missing Information</v>
      </c>
      <c r="R868" t="str">
        <f>IF(PC_NikeSales[[#This Row],[Rev_Verify]]="Valid Revenue","Include","Exclude")</f>
        <v>Exclude</v>
      </c>
      <c r="S868" s="1">
        <v>45666</v>
      </c>
      <c r="T868" s="5">
        <f t="shared" si="123"/>
        <v>45666</v>
      </c>
      <c r="U868" s="1" t="str">
        <f t="shared" si="124"/>
        <v>Yes</v>
      </c>
      <c r="V868" t="s">
        <v>17</v>
      </c>
      <c r="W868" t="s">
        <v>29</v>
      </c>
      <c r="X868" t="str">
        <f t="shared" si="125"/>
        <v>Pune</v>
      </c>
      <c r="Y868">
        <v>273.27999999999997</v>
      </c>
      <c r="Z868" t="str">
        <f>IF(PC_NikeSales[[#This Row],[Profit]]&lt;0,"Loss Making Sales",IF(PC_NikeSales[[#This Row],[Profit]]=0,"No Recorded Profit",IF($Y866&gt;$P866,"Invalid Profit", "Valid Profit")))</f>
        <v>Invalid Profit</v>
      </c>
      <c r="AA868" t="str">
        <f>IF(PC_NikeSales[[#This Row],[Profit_Status]]="Valid Profit","Include","Exclude")</f>
        <v>Exclude</v>
      </c>
    </row>
    <row r="869" spans="1:27">
      <c r="A869">
        <v>2867</v>
      </c>
      <c r="B869" t="s">
        <v>35</v>
      </c>
      <c r="C869" t="s">
        <v>20</v>
      </c>
      <c r="D869" t="s">
        <v>38</v>
      </c>
      <c r="E869" s="3">
        <v>11</v>
      </c>
      <c r="F869" t="str">
        <f t="shared" si="117"/>
        <v>Number</v>
      </c>
      <c r="G869" t="str">
        <f t="shared" si="118"/>
        <v>11</v>
      </c>
      <c r="H869" t="str">
        <f t="shared" si="119"/>
        <v>Yes</v>
      </c>
      <c r="I869">
        <v>1</v>
      </c>
      <c r="J869" t="str">
        <f>_xlfn.IFS(Units_Sold&lt;0,"Check Return/Refund",Units_Sold=" ",Invalid,Units_Sold=0,"Available",Units_Sold&gt;0,"Sold")</f>
        <v>Sold</v>
      </c>
      <c r="K869">
        <v>9936.58</v>
      </c>
      <c r="M869" t="str">
        <f t="shared" si="120"/>
        <v>Invalid</v>
      </c>
      <c r="N869" t="str">
        <f>IF(PC_NikeSales[[#This Row],[Discount_Verification]]="Valid","Include","Exclude")</f>
        <v>Exclude</v>
      </c>
      <c r="O869">
        <v>0</v>
      </c>
      <c r="P869">
        <f t="shared" si="121"/>
        <v>9936.58</v>
      </c>
      <c r="Q869" t="str">
        <f t="shared" si="122"/>
        <v>Valid Revenue</v>
      </c>
      <c r="R869" t="str">
        <f>IF(PC_NikeSales[[#This Row],[Rev_Verify]]="Valid Revenue","Include","Exclude")</f>
        <v>Include</v>
      </c>
      <c r="S869" s="1">
        <v>45708</v>
      </c>
      <c r="T869" s="5">
        <f t="shared" si="123"/>
        <v>45708</v>
      </c>
      <c r="U869" s="1" t="str">
        <f t="shared" si="124"/>
        <v>Yes</v>
      </c>
      <c r="V869" t="s">
        <v>17</v>
      </c>
      <c r="W869" t="s">
        <v>37</v>
      </c>
      <c r="X869" t="str">
        <f t="shared" si="125"/>
        <v>Hyderabad</v>
      </c>
      <c r="Y869">
        <v>3190.43</v>
      </c>
      <c r="Z869" t="str">
        <f>IF(PC_NikeSales[[#This Row],[Profit]]&lt;0,"Loss Making Sales",IF(PC_NikeSales[[#This Row],[Profit]]=0,"No Recorded Profit",IF($Y867&gt;$P867,"Invalid Profit", "Valid Profit")))</f>
        <v>Valid Profit</v>
      </c>
      <c r="AA869" t="str">
        <f>IF(PC_NikeSales[[#This Row],[Profit_Status]]="Valid Profit","Include","Exclude")</f>
        <v>Include</v>
      </c>
    </row>
    <row r="870" spans="1:27">
      <c r="A870">
        <v>2868</v>
      </c>
      <c r="B870" t="s">
        <v>19</v>
      </c>
      <c r="C870" t="s">
        <v>30</v>
      </c>
      <c r="D870" t="s">
        <v>31</v>
      </c>
      <c r="E870" s="3" t="s">
        <v>16</v>
      </c>
      <c r="F870" t="str">
        <f t="shared" si="117"/>
        <v>Alphabet</v>
      </c>
      <c r="G870" t="str">
        <f t="shared" si="118"/>
        <v>M</v>
      </c>
      <c r="H870" t="str">
        <f t="shared" si="119"/>
        <v>Yes</v>
      </c>
      <c r="J870" t="str">
        <f>_xlfn.IFS(Units_Sold&lt;0,"Check Return/Refund",Units_Sold=" ",Invalid,Units_Sold=0,"Available",Units_Sold&gt;0,"Sold")</f>
        <v>Available</v>
      </c>
      <c r="K870">
        <v>7379.45</v>
      </c>
      <c r="M870" t="str">
        <f t="shared" si="120"/>
        <v>Invalid</v>
      </c>
      <c r="N870" t="str">
        <f>IF(PC_NikeSales[[#This Row],[Discount_Verification]]="Valid","Include","Exclude")</f>
        <v>Exclude</v>
      </c>
      <c r="O870">
        <v>0</v>
      </c>
      <c r="P870" t="str">
        <f t="shared" si="121"/>
        <v>Insufficient Data</v>
      </c>
      <c r="Q870" t="str">
        <f t="shared" si="122"/>
        <v>Missing Information</v>
      </c>
      <c r="R870" t="str">
        <f>IF(PC_NikeSales[[#This Row],[Rev_Verify]]="Valid Revenue","Include","Exclude")</f>
        <v>Exclude</v>
      </c>
      <c r="S870" s="1">
        <v>45588</v>
      </c>
      <c r="T870" s="5">
        <f t="shared" si="123"/>
        <v>45588</v>
      </c>
      <c r="U870" s="1" t="str">
        <f t="shared" si="124"/>
        <v>Yes</v>
      </c>
      <c r="V870" t="s">
        <v>22</v>
      </c>
      <c r="W870" t="s">
        <v>33</v>
      </c>
      <c r="X870" t="str">
        <f t="shared" si="125"/>
        <v>Delhi</v>
      </c>
      <c r="Y870">
        <v>-688.14</v>
      </c>
      <c r="Z870" t="str">
        <f>IF(PC_NikeSales[[#This Row],[Profit]]&lt;0,"Loss Making Sales",IF(PC_NikeSales[[#This Row],[Profit]]=0,"No Recorded Profit",IF(PC_NikeSales[[#This Row],[Profit]]&gt;PC_NikeSales[Rev_Recalc],"Invalid Profit", "Valid Profit")))</f>
        <v>Loss Making Sales</v>
      </c>
      <c r="AA870" t="str">
        <f>IF(PC_NikeSales[[#This Row],[Profit_Status]]="Valid Profit","Include","Exclude")</f>
        <v>Exclude</v>
      </c>
    </row>
    <row r="871" spans="1:27">
      <c r="A871">
        <v>2869</v>
      </c>
      <c r="B871" t="s">
        <v>13</v>
      </c>
      <c r="C871" t="s">
        <v>20</v>
      </c>
      <c r="D871" t="s">
        <v>24</v>
      </c>
      <c r="E871" s="3" t="s">
        <v>16</v>
      </c>
      <c r="F871" t="str">
        <f t="shared" si="117"/>
        <v>Alphabet</v>
      </c>
      <c r="G871" t="str">
        <f t="shared" si="118"/>
        <v>M</v>
      </c>
      <c r="H871" t="str">
        <f t="shared" si="119"/>
        <v>Yes</v>
      </c>
      <c r="I871">
        <v>4</v>
      </c>
      <c r="J871" t="str">
        <f>_xlfn.IFS(Units_Sold&lt;0,"Check Return/Refund",Units_Sold=" ",Invalid,Units_Sold=0,"Available",Units_Sold&gt;0,"Sold")</f>
        <v>Sold</v>
      </c>
      <c r="M871" t="str">
        <f t="shared" si="120"/>
        <v>Invalid</v>
      </c>
      <c r="N871" t="str">
        <f>IF(PC_NikeSales[[#This Row],[Discount_Verification]]="Valid","Include","Exclude")</f>
        <v>Exclude</v>
      </c>
      <c r="O871">
        <v>0</v>
      </c>
      <c r="P871" t="str">
        <f t="shared" si="121"/>
        <v>Insufficient Data</v>
      </c>
      <c r="Q871" t="str">
        <f t="shared" si="122"/>
        <v>Missing Information</v>
      </c>
      <c r="R871" t="str">
        <f>IF(PC_NikeSales[[#This Row],[Rev_Verify]]="Valid Revenue","Include","Exclude")</f>
        <v>Exclude</v>
      </c>
      <c r="S871" s="1">
        <v>45499</v>
      </c>
      <c r="T871" s="5">
        <f t="shared" si="123"/>
        <v>45499</v>
      </c>
      <c r="U871" s="1" t="str">
        <f t="shared" si="124"/>
        <v>Yes</v>
      </c>
      <c r="V871" t="s">
        <v>17</v>
      </c>
      <c r="W871" t="s">
        <v>29</v>
      </c>
      <c r="X871" t="str">
        <f t="shared" si="125"/>
        <v>Pune</v>
      </c>
      <c r="Y871">
        <v>1550.3</v>
      </c>
      <c r="Z871" t="str">
        <f>IF(PC_NikeSales[[#This Row],[Profit]]&lt;0,"Loss Making Sales",IF(PC_NikeSales[[#This Row],[Profit]]=0,"No Recorded Profit",IF($Y869&gt;$P869,"Invalid Profit", "Valid Profit")))</f>
        <v>Valid Profit</v>
      </c>
      <c r="AA871" t="str">
        <f>IF(PC_NikeSales[[#This Row],[Profit_Status]]="Valid Profit","Include","Exclude")</f>
        <v>Include</v>
      </c>
    </row>
    <row r="872" spans="1:27">
      <c r="A872">
        <v>2870</v>
      </c>
      <c r="B872" t="s">
        <v>13</v>
      </c>
      <c r="C872" t="s">
        <v>14</v>
      </c>
      <c r="D872" t="s">
        <v>44</v>
      </c>
      <c r="E872" s="3" t="s">
        <v>16</v>
      </c>
      <c r="F872" t="str">
        <f t="shared" si="117"/>
        <v>Alphabet</v>
      </c>
      <c r="G872" t="str">
        <f t="shared" si="118"/>
        <v>M</v>
      </c>
      <c r="H872" t="str">
        <f t="shared" si="119"/>
        <v>Yes</v>
      </c>
      <c r="I872">
        <v>1</v>
      </c>
      <c r="J872" t="str">
        <f>_xlfn.IFS(Units_Sold&lt;0,"Check Return/Refund",Units_Sold=" ",Invalid,Units_Sold=0,"Available",Units_Sold&gt;0,"Sold")</f>
        <v>Sold</v>
      </c>
      <c r="K872">
        <v>9633.68</v>
      </c>
      <c r="M872" t="str">
        <f t="shared" si="120"/>
        <v>Invalid</v>
      </c>
      <c r="N872" t="str">
        <f>IF(PC_NikeSales[[#This Row],[Discount_Verification]]="Valid","Include","Exclude")</f>
        <v>Exclude</v>
      </c>
      <c r="O872">
        <v>0</v>
      </c>
      <c r="P872">
        <f t="shared" si="121"/>
        <v>9633.68</v>
      </c>
      <c r="Q872" t="str">
        <f t="shared" si="122"/>
        <v>Valid Revenue</v>
      </c>
      <c r="R872" t="str">
        <f>IF(PC_NikeSales[[#This Row],[Rev_Verify]]="Valid Revenue","Include","Exclude")</f>
        <v>Include</v>
      </c>
      <c r="S872" s="1">
        <v>45570</v>
      </c>
      <c r="T872" s="5">
        <f t="shared" si="123"/>
        <v>45570</v>
      </c>
      <c r="U872" s="1" t="str">
        <f t="shared" si="124"/>
        <v>Yes</v>
      </c>
      <c r="V872" t="s">
        <v>22</v>
      </c>
      <c r="W872" t="s">
        <v>33</v>
      </c>
      <c r="X872" t="str">
        <f t="shared" si="125"/>
        <v>Delhi</v>
      </c>
      <c r="Y872">
        <v>771.96</v>
      </c>
      <c r="Z872" t="str">
        <f>IF(PC_NikeSales[[#This Row],[Profit]]&lt;0,"Loss Making Sales",IF(PC_NikeSales[[#This Row],[Profit]]=0,"No Recorded Profit",IF($Y870&gt;$P870,"Invalid Profit", "Valid Profit")))</f>
        <v>Valid Profit</v>
      </c>
      <c r="AA872" t="str">
        <f>IF(PC_NikeSales[[#This Row],[Profit_Status]]="Valid Profit","Include","Exclude")</f>
        <v>Include</v>
      </c>
    </row>
    <row r="873" spans="1:27">
      <c r="A873">
        <v>2871</v>
      </c>
      <c r="B873" t="s">
        <v>35</v>
      </c>
      <c r="C873" t="s">
        <v>14</v>
      </c>
      <c r="D873" t="s">
        <v>34</v>
      </c>
      <c r="E873" s="3" t="s">
        <v>16</v>
      </c>
      <c r="F873" t="str">
        <f t="shared" si="117"/>
        <v>Alphabet</v>
      </c>
      <c r="G873" t="str">
        <f t="shared" si="118"/>
        <v>M</v>
      </c>
      <c r="H873" t="str">
        <f t="shared" si="119"/>
        <v>Yes</v>
      </c>
      <c r="I873">
        <v>1</v>
      </c>
      <c r="J873" t="str">
        <f>_xlfn.IFS(Units_Sold&lt;0,"Check Return/Refund",Units_Sold=" ",Invalid,Units_Sold=0,"Available",Units_Sold&gt;0,"Sold")</f>
        <v>Sold</v>
      </c>
      <c r="K873">
        <v>2294.09</v>
      </c>
      <c r="M873" t="str">
        <f t="shared" si="120"/>
        <v>Invalid</v>
      </c>
      <c r="N873" t="str">
        <f>IF(PC_NikeSales[[#This Row],[Discount_Verification]]="Valid","Include","Exclude")</f>
        <v>Exclude</v>
      </c>
      <c r="O873">
        <v>0</v>
      </c>
      <c r="P873">
        <f t="shared" si="121"/>
        <v>2294.09</v>
      </c>
      <c r="Q873" t="str">
        <f t="shared" si="122"/>
        <v>Valid Revenue</v>
      </c>
      <c r="R873" t="str">
        <f>IF(PC_NikeSales[[#This Row],[Rev_Verify]]="Valid Revenue","Include","Exclude")</f>
        <v>Include</v>
      </c>
      <c r="S873" s="1">
        <v>45860</v>
      </c>
      <c r="T873" s="5">
        <f t="shared" si="123"/>
        <v>45860</v>
      </c>
      <c r="U873" s="1" t="str">
        <f t="shared" si="124"/>
        <v>Yes</v>
      </c>
      <c r="V873" t="s">
        <v>22</v>
      </c>
      <c r="W873" t="s">
        <v>36</v>
      </c>
      <c r="X873" t="str">
        <f t="shared" si="125"/>
        <v>Bangalore</v>
      </c>
      <c r="Y873">
        <v>1002.21</v>
      </c>
      <c r="Z873" t="str">
        <f>IF(PC_NikeSales[[#This Row],[Profit]]&lt;0,"Loss Making Sales",IF(PC_NikeSales[[#This Row],[Profit]]=0,"No Recorded Profit",IF($Y871&gt;$P871,"Invalid Profit", "Valid Profit")))</f>
        <v>Valid Profit</v>
      </c>
      <c r="AA873" t="str">
        <f>IF(PC_NikeSales[[#This Row],[Profit_Status]]="Valid Profit","Include","Exclude")</f>
        <v>Include</v>
      </c>
    </row>
    <row r="874" spans="1:27">
      <c r="A874">
        <v>2872</v>
      </c>
      <c r="B874" t="s">
        <v>35</v>
      </c>
      <c r="C874" t="s">
        <v>41</v>
      </c>
      <c r="D874" t="s">
        <v>47</v>
      </c>
      <c r="E874" s="3" t="s">
        <v>16</v>
      </c>
      <c r="F874" t="str">
        <f t="shared" si="117"/>
        <v>Alphabet</v>
      </c>
      <c r="G874" t="str">
        <f t="shared" si="118"/>
        <v>M</v>
      </c>
      <c r="H874" t="str">
        <f t="shared" si="119"/>
        <v>Yes</v>
      </c>
      <c r="J874" t="str">
        <f>_xlfn.IFS(Units_Sold&lt;0,"Check Return/Refund",Units_Sold=" ",Invalid,Units_Sold=0,"Available",Units_Sold&gt;0,"Sold")</f>
        <v>Available</v>
      </c>
      <c r="K874">
        <v>3953.13</v>
      </c>
      <c r="M874" t="str">
        <f t="shared" si="120"/>
        <v>Invalid</v>
      </c>
      <c r="N874" t="str">
        <f>IF(PC_NikeSales[[#This Row],[Discount_Verification]]="Valid","Include","Exclude")</f>
        <v>Exclude</v>
      </c>
      <c r="O874">
        <v>0</v>
      </c>
      <c r="P874" t="str">
        <f t="shared" si="121"/>
        <v>Insufficient Data</v>
      </c>
      <c r="Q874" t="str">
        <f t="shared" si="122"/>
        <v>Missing Information</v>
      </c>
      <c r="R874" t="str">
        <f>IF(PC_NikeSales[[#This Row],[Rev_Verify]]="Valid Revenue","Include","Exclude")</f>
        <v>Exclude</v>
      </c>
      <c r="S874" s="1">
        <v>45299</v>
      </c>
      <c r="T874" s="5">
        <f t="shared" si="123"/>
        <v>45299</v>
      </c>
      <c r="U874" s="1" t="str">
        <f t="shared" si="124"/>
        <v>Yes</v>
      </c>
      <c r="V874" t="s">
        <v>17</v>
      </c>
      <c r="W874" t="s">
        <v>43</v>
      </c>
      <c r="X874" t="str">
        <f t="shared" si="125"/>
        <v>Kolkata</v>
      </c>
      <c r="Y874">
        <v>3414.32</v>
      </c>
      <c r="Z874" t="str">
        <f>IF(PC_NikeSales[[#This Row],[Profit]]&lt;0,"Loss Making Sales",IF(PC_NikeSales[[#This Row],[Profit]]=0,"No Recorded Profit",IF($Y872&gt;$P872,"Invalid Profit", "Valid Profit")))</f>
        <v>Valid Profit</v>
      </c>
      <c r="AA874" t="str">
        <f>IF(PC_NikeSales[[#This Row],[Profit_Status]]="Valid Profit","Include","Exclude")</f>
        <v>Include</v>
      </c>
    </row>
    <row r="875" spans="1:27">
      <c r="A875">
        <v>2873</v>
      </c>
      <c r="B875" t="s">
        <v>19</v>
      </c>
      <c r="C875" t="s">
        <v>30</v>
      </c>
      <c r="D875" t="s">
        <v>45</v>
      </c>
      <c r="F875" t="str">
        <f t="shared" si="117"/>
        <v>Missing</v>
      </c>
      <c r="G875" t="str">
        <f t="shared" si="118"/>
        <v>Unknown</v>
      </c>
      <c r="H875" t="str">
        <f t="shared" si="119"/>
        <v>No</v>
      </c>
      <c r="J875" t="str">
        <f>_xlfn.IFS(Units_Sold&lt;0,"Check Return/Refund",Units_Sold=" ",Invalid,Units_Sold=0,"Available",Units_Sold&gt;0,"Sold")</f>
        <v>Available</v>
      </c>
      <c r="K875">
        <v>9050.52</v>
      </c>
      <c r="L875">
        <v>0.86</v>
      </c>
      <c r="M875" t="str">
        <f t="shared" si="120"/>
        <v>Valid</v>
      </c>
      <c r="N875" t="str">
        <f>IF(PC_NikeSales[[#This Row],[Discount_Verification]]="Valid","Include","Exclude")</f>
        <v>Include</v>
      </c>
      <c r="O875">
        <v>0</v>
      </c>
      <c r="P875" t="str">
        <f t="shared" si="121"/>
        <v>Insufficient Data</v>
      </c>
      <c r="Q875" t="str">
        <f t="shared" si="122"/>
        <v>Missing Information</v>
      </c>
      <c r="R875" t="str">
        <f>IF(PC_NikeSales[[#This Row],[Rev_Verify]]="Valid Revenue","Include","Exclude")</f>
        <v>Exclude</v>
      </c>
      <c r="S875" s="1"/>
      <c r="T875" s="5" t="str">
        <f t="shared" si="123"/>
        <v>Missing Date</v>
      </c>
      <c r="U875" s="1" t="str">
        <f t="shared" si="124"/>
        <v>No</v>
      </c>
      <c r="V875" t="s">
        <v>22</v>
      </c>
      <c r="W875" t="s">
        <v>18</v>
      </c>
      <c r="X875" t="str">
        <f t="shared" si="125"/>
        <v>Bengaluru</v>
      </c>
      <c r="Y875">
        <v>3364.79</v>
      </c>
      <c r="Z875" t="str">
        <f>IF(PC_NikeSales[[#This Row],[Profit]]&lt;0,"Loss Making Sales",IF(PC_NikeSales[[#This Row],[Profit]]=0,"No Recorded Profit",IF($Y873&gt;$P873,"Invalid Profit", "Valid Profit")))</f>
        <v>Valid Profit</v>
      </c>
      <c r="AA875" t="str">
        <f>IF(PC_NikeSales[[#This Row],[Profit_Status]]="Valid Profit","Include","Exclude")</f>
        <v>Include</v>
      </c>
    </row>
    <row r="876" spans="1:27">
      <c r="A876">
        <v>2874</v>
      </c>
      <c r="B876" t="s">
        <v>19</v>
      </c>
      <c r="C876" t="s">
        <v>20</v>
      </c>
      <c r="D876" t="s">
        <v>38</v>
      </c>
      <c r="E876" s="3" t="s">
        <v>28</v>
      </c>
      <c r="F876" t="str">
        <f t="shared" si="117"/>
        <v>Alphabet</v>
      </c>
      <c r="G876" t="str">
        <f t="shared" si="118"/>
        <v>L</v>
      </c>
      <c r="H876" t="str">
        <f t="shared" si="119"/>
        <v>Yes</v>
      </c>
      <c r="J876" t="str">
        <f>_xlfn.IFS(Units_Sold&lt;0,"Check Return/Refund",Units_Sold=" ",Invalid,Units_Sold=0,"Available",Units_Sold&gt;0,"Sold")</f>
        <v>Available</v>
      </c>
      <c r="L876">
        <v>0.01</v>
      </c>
      <c r="M876" t="str">
        <f t="shared" si="120"/>
        <v>Valid</v>
      </c>
      <c r="N876" t="str">
        <f>IF(PC_NikeSales[[#This Row],[Discount_Verification]]="Valid","Include","Exclude")</f>
        <v>Include</v>
      </c>
      <c r="O876">
        <v>0</v>
      </c>
      <c r="P876" t="str">
        <f t="shared" si="121"/>
        <v>Insufficient Data</v>
      </c>
      <c r="Q876" t="str">
        <f t="shared" si="122"/>
        <v>Missing Information</v>
      </c>
      <c r="R876" t="str">
        <f>IF(PC_NikeSales[[#This Row],[Rev_Verify]]="Valid Revenue","Include","Exclude")</f>
        <v>Exclude</v>
      </c>
      <c r="S876" s="1">
        <v>45355</v>
      </c>
      <c r="T876" s="5">
        <f t="shared" si="123"/>
        <v>45355</v>
      </c>
      <c r="U876" s="1" t="str">
        <f t="shared" si="124"/>
        <v>Yes</v>
      </c>
      <c r="V876" t="s">
        <v>22</v>
      </c>
      <c r="W876" t="s">
        <v>33</v>
      </c>
      <c r="X876" t="str">
        <f t="shared" si="125"/>
        <v>Delhi</v>
      </c>
      <c r="Y876">
        <v>-109.71</v>
      </c>
      <c r="Z876" t="str">
        <f>IF(PC_NikeSales[[#This Row],[Profit]]&lt;0,"Loss Making Sales",IF(PC_NikeSales[[#This Row],[Profit]]=0,"No Recorded Profit",IF(PC_NikeSales[[#This Row],[Profit]]&gt;PC_NikeSales[Rev_Recalc],"Invalid Profit", "Valid Profit")))</f>
        <v>Loss Making Sales</v>
      </c>
      <c r="AA876" t="str">
        <f>IF(PC_NikeSales[[#This Row],[Profit_Status]]="Valid Profit","Include","Exclude")</f>
        <v>Exclude</v>
      </c>
    </row>
    <row r="877" spans="1:27">
      <c r="A877">
        <v>2875</v>
      </c>
      <c r="B877" t="s">
        <v>19</v>
      </c>
      <c r="C877" t="s">
        <v>26</v>
      </c>
      <c r="D877" t="s">
        <v>52</v>
      </c>
      <c r="E877" s="3" t="s">
        <v>28</v>
      </c>
      <c r="F877" t="str">
        <f t="shared" si="117"/>
        <v>Alphabet</v>
      </c>
      <c r="G877" t="str">
        <f t="shared" si="118"/>
        <v>L</v>
      </c>
      <c r="H877" t="str">
        <f t="shared" si="119"/>
        <v>Yes</v>
      </c>
      <c r="I877">
        <v>4</v>
      </c>
      <c r="J877" t="str">
        <f>_xlfn.IFS(Units_Sold&lt;0,"Check Return/Refund",Units_Sold=" ",Invalid,Units_Sold=0,"Available",Units_Sold&gt;0,"Sold")</f>
        <v>Sold</v>
      </c>
      <c r="K877">
        <v>7401.53</v>
      </c>
      <c r="M877" t="str">
        <f t="shared" si="120"/>
        <v>Invalid</v>
      </c>
      <c r="N877" t="str">
        <f>IF(PC_NikeSales[[#This Row],[Discount_Verification]]="Valid","Include","Exclude")</f>
        <v>Exclude</v>
      </c>
      <c r="O877">
        <v>0</v>
      </c>
      <c r="P877">
        <f t="shared" si="121"/>
        <v>29606.12</v>
      </c>
      <c r="Q877" t="str">
        <f t="shared" si="122"/>
        <v>Valid Revenue</v>
      </c>
      <c r="R877" t="str">
        <f>IF(PC_NikeSales[[#This Row],[Rev_Verify]]="Valid Revenue","Include","Exclude")</f>
        <v>Include</v>
      </c>
      <c r="S877" s="1">
        <v>45551</v>
      </c>
      <c r="T877" s="5">
        <f t="shared" si="123"/>
        <v>45551</v>
      </c>
      <c r="U877" s="1" t="str">
        <f t="shared" si="124"/>
        <v>Yes</v>
      </c>
      <c r="V877" t="s">
        <v>22</v>
      </c>
      <c r="W877" t="s">
        <v>36</v>
      </c>
      <c r="X877" t="str">
        <f t="shared" si="125"/>
        <v>Bangalore</v>
      </c>
      <c r="Y877">
        <v>1559.28</v>
      </c>
      <c r="Z877" t="str">
        <f>IF(PC_NikeSales[[#This Row],[Profit]]&lt;0,"Loss Making Sales",IF(PC_NikeSales[[#This Row],[Profit]]=0,"No Recorded Profit",IF($Y875&gt;$P875,"Invalid Profit", "Valid Profit")))</f>
        <v>Valid Profit</v>
      </c>
      <c r="AA877" t="str">
        <f>IF(PC_NikeSales[[#This Row],[Profit_Status]]="Valid Profit","Include","Exclude")</f>
        <v>Include</v>
      </c>
    </row>
    <row r="878" spans="1:27">
      <c r="A878">
        <v>2876</v>
      </c>
      <c r="B878" t="s">
        <v>13</v>
      </c>
      <c r="C878" t="s">
        <v>26</v>
      </c>
      <c r="D878" t="s">
        <v>39</v>
      </c>
      <c r="F878" t="str">
        <f t="shared" si="117"/>
        <v>Missing</v>
      </c>
      <c r="G878" t="str">
        <f t="shared" si="118"/>
        <v>Unknown</v>
      </c>
      <c r="H878" t="str">
        <f t="shared" si="119"/>
        <v>No</v>
      </c>
      <c r="J878" t="str">
        <f>_xlfn.IFS(Units_Sold&lt;0,"Check Return/Refund",Units_Sold=" ",Invalid,Units_Sold=0,"Available",Units_Sold&gt;0,"Sold")</f>
        <v>Available</v>
      </c>
      <c r="M878" t="str">
        <f t="shared" si="120"/>
        <v>Invalid</v>
      </c>
      <c r="N878" t="str">
        <f>IF(PC_NikeSales[[#This Row],[Discount_Verification]]="Valid","Include","Exclude")</f>
        <v>Exclude</v>
      </c>
      <c r="O878">
        <v>0</v>
      </c>
      <c r="P878" t="str">
        <f t="shared" si="121"/>
        <v>Insufficient Data</v>
      </c>
      <c r="Q878" t="str">
        <f t="shared" si="122"/>
        <v>Missing Information</v>
      </c>
      <c r="R878" t="str">
        <f>IF(PC_NikeSales[[#This Row],[Rev_Verify]]="Valid Revenue","Include","Exclude")</f>
        <v>Exclude</v>
      </c>
      <c r="S878" s="1">
        <v>45525</v>
      </c>
      <c r="T878" s="5">
        <f t="shared" si="123"/>
        <v>45525</v>
      </c>
      <c r="U878" s="1" t="str">
        <f t="shared" si="124"/>
        <v>Yes</v>
      </c>
      <c r="V878" t="s">
        <v>22</v>
      </c>
      <c r="W878" t="s">
        <v>37</v>
      </c>
      <c r="X878" t="str">
        <f t="shared" si="125"/>
        <v>Hyderabad</v>
      </c>
      <c r="Y878">
        <v>-94.98</v>
      </c>
      <c r="Z878" t="str">
        <f>IF(PC_NikeSales[[#This Row],[Profit]]&lt;0,"Loss Making Sales",IF(PC_NikeSales[[#This Row],[Profit]]=0,"No Recorded Profit",IF(PC_NikeSales[[#This Row],[Profit]]&gt;PC_NikeSales[Rev_Recalc],"Invalid Profit", "Valid Profit")))</f>
        <v>Loss Making Sales</v>
      </c>
      <c r="AA878" t="str">
        <f>IF(PC_NikeSales[[#This Row],[Profit_Status]]="Valid Profit","Include","Exclude")</f>
        <v>Exclude</v>
      </c>
    </row>
    <row r="879" spans="1:27">
      <c r="A879">
        <v>2877</v>
      </c>
      <c r="B879" t="s">
        <v>19</v>
      </c>
      <c r="C879" t="s">
        <v>41</v>
      </c>
      <c r="D879" t="s">
        <v>47</v>
      </c>
      <c r="F879" t="str">
        <f t="shared" si="117"/>
        <v>Missing</v>
      </c>
      <c r="G879" t="str">
        <f t="shared" si="118"/>
        <v>Unknown</v>
      </c>
      <c r="H879" t="str">
        <f t="shared" si="119"/>
        <v>No</v>
      </c>
      <c r="J879" t="str">
        <f>_xlfn.IFS(Units_Sold&lt;0,"Check Return/Refund",Units_Sold=" ",Invalid,Units_Sold=0,"Available",Units_Sold&gt;0,"Sold")</f>
        <v>Available</v>
      </c>
      <c r="M879" t="str">
        <f t="shared" si="120"/>
        <v>Invalid</v>
      </c>
      <c r="N879" t="str">
        <f>IF(PC_NikeSales[[#This Row],[Discount_Verification]]="Valid","Include","Exclude")</f>
        <v>Exclude</v>
      </c>
      <c r="O879">
        <v>0</v>
      </c>
      <c r="P879" t="str">
        <f t="shared" si="121"/>
        <v>Insufficient Data</v>
      </c>
      <c r="Q879" t="str">
        <f t="shared" si="122"/>
        <v>Missing Information</v>
      </c>
      <c r="R879" t="str">
        <f>IF(PC_NikeSales[[#This Row],[Rev_Verify]]="Valid Revenue","Include","Exclude")</f>
        <v>Exclude</v>
      </c>
      <c r="S879" s="1">
        <v>45634</v>
      </c>
      <c r="T879" s="5">
        <f t="shared" si="123"/>
        <v>45634</v>
      </c>
      <c r="U879" s="1" t="str">
        <f t="shared" si="124"/>
        <v>Yes</v>
      </c>
      <c r="V879" t="s">
        <v>22</v>
      </c>
      <c r="W879" t="s">
        <v>43</v>
      </c>
      <c r="X879" t="str">
        <f t="shared" si="125"/>
        <v>Kolkata</v>
      </c>
      <c r="Y879">
        <v>3327.04</v>
      </c>
      <c r="Z879" t="str">
        <f>IF(PC_NikeSales[[#This Row],[Profit]]&lt;0,"Loss Making Sales",IF(PC_NikeSales[[#This Row],[Profit]]=0,"No Recorded Profit",IF($Y877&gt;$P877,"Invalid Profit", "Valid Profit")))</f>
        <v>Valid Profit</v>
      </c>
      <c r="AA879" t="str">
        <f>IF(PC_NikeSales[[#This Row],[Profit_Status]]="Valid Profit","Include","Exclude")</f>
        <v>Include</v>
      </c>
    </row>
    <row r="880" spans="1:27">
      <c r="A880">
        <v>2878</v>
      </c>
      <c r="B880" t="s">
        <v>19</v>
      </c>
      <c r="C880" t="s">
        <v>14</v>
      </c>
      <c r="D880" t="s">
        <v>49</v>
      </c>
      <c r="E880" s="3" t="s">
        <v>16</v>
      </c>
      <c r="F880" t="str">
        <f t="shared" si="117"/>
        <v>Alphabet</v>
      </c>
      <c r="G880" t="str">
        <f t="shared" si="118"/>
        <v>M</v>
      </c>
      <c r="H880" t="str">
        <f t="shared" si="119"/>
        <v>Yes</v>
      </c>
      <c r="J880" t="str">
        <f>_xlfn.IFS(Units_Sold&lt;0,"Check Return/Refund",Units_Sold=" ",Invalid,Units_Sold=0,"Available",Units_Sold&gt;0,"Sold")</f>
        <v>Available</v>
      </c>
      <c r="K880">
        <v>9213.58</v>
      </c>
      <c r="L880">
        <v>1.23</v>
      </c>
      <c r="M880" t="str">
        <f t="shared" si="120"/>
        <v>Invalid</v>
      </c>
      <c r="N880" t="str">
        <f>IF(PC_NikeSales[[#This Row],[Discount_Verification]]="Valid","Include","Exclude")</f>
        <v>Exclude</v>
      </c>
      <c r="O880">
        <v>0</v>
      </c>
      <c r="P880" t="str">
        <f t="shared" si="121"/>
        <v>Insufficient Data</v>
      </c>
      <c r="Q880" t="str">
        <f t="shared" si="122"/>
        <v>Missing Information</v>
      </c>
      <c r="R880" t="str">
        <f>IF(PC_NikeSales[[#This Row],[Rev_Verify]]="Valid Revenue","Include","Exclude")</f>
        <v>Exclude</v>
      </c>
      <c r="S880" s="1"/>
      <c r="T880" s="5" t="str">
        <f t="shared" si="123"/>
        <v>Missing Date</v>
      </c>
      <c r="U880" s="1" t="str">
        <f t="shared" si="124"/>
        <v>No</v>
      </c>
      <c r="V880" t="s">
        <v>22</v>
      </c>
      <c r="W880" t="s">
        <v>37</v>
      </c>
      <c r="X880" t="str">
        <f t="shared" si="125"/>
        <v>Hyderabad</v>
      </c>
      <c r="Y880">
        <v>3968.86</v>
      </c>
      <c r="Z880" t="str">
        <f>IF(PC_NikeSales[[#This Row],[Profit]]&lt;0,"Loss Making Sales",IF(PC_NikeSales[[#This Row],[Profit]]=0,"No Recorded Profit",IF($Y878&gt;$P878,"Invalid Profit", "Valid Profit")))</f>
        <v>Valid Profit</v>
      </c>
      <c r="AA880" t="str">
        <f>IF(PC_NikeSales[[#This Row],[Profit_Status]]="Valid Profit","Include","Exclude")</f>
        <v>Include</v>
      </c>
    </row>
    <row r="881" spans="1:27">
      <c r="A881">
        <v>2879</v>
      </c>
      <c r="B881" t="s">
        <v>13</v>
      </c>
      <c r="C881" t="s">
        <v>41</v>
      </c>
      <c r="D881" t="s">
        <v>48</v>
      </c>
      <c r="E881" s="3" t="s">
        <v>16</v>
      </c>
      <c r="F881" t="str">
        <f t="shared" si="117"/>
        <v>Alphabet</v>
      </c>
      <c r="G881" t="str">
        <f t="shared" si="118"/>
        <v>M</v>
      </c>
      <c r="H881" t="str">
        <f t="shared" si="119"/>
        <v>Yes</v>
      </c>
      <c r="J881" t="str">
        <f>_xlfn.IFS(Units_Sold&lt;0,"Check Return/Refund",Units_Sold=" ",Invalid,Units_Sold=0,"Available",Units_Sold&gt;0,"Sold")</f>
        <v>Available</v>
      </c>
      <c r="K881">
        <v>2831.62</v>
      </c>
      <c r="M881" t="str">
        <f t="shared" si="120"/>
        <v>Invalid</v>
      </c>
      <c r="N881" t="str">
        <f>IF(PC_NikeSales[[#This Row],[Discount_Verification]]="Valid","Include","Exclude")</f>
        <v>Exclude</v>
      </c>
      <c r="O881">
        <v>0</v>
      </c>
      <c r="P881" t="str">
        <f t="shared" si="121"/>
        <v>Insufficient Data</v>
      </c>
      <c r="Q881" t="str">
        <f t="shared" si="122"/>
        <v>Missing Information</v>
      </c>
      <c r="R881" t="str">
        <f>IF(PC_NikeSales[[#This Row],[Rev_Verify]]="Valid Revenue","Include","Exclude")</f>
        <v>Exclude</v>
      </c>
      <c r="S881" s="1">
        <v>45691</v>
      </c>
      <c r="T881" s="5">
        <f t="shared" si="123"/>
        <v>45691</v>
      </c>
      <c r="U881" s="1" t="str">
        <f t="shared" si="124"/>
        <v>Yes</v>
      </c>
      <c r="V881" t="s">
        <v>22</v>
      </c>
      <c r="W881" t="s">
        <v>18</v>
      </c>
      <c r="X881" t="str">
        <f t="shared" si="125"/>
        <v>Bengaluru</v>
      </c>
      <c r="Y881">
        <v>1053.25</v>
      </c>
      <c r="Z881" t="str">
        <f>IF(PC_NikeSales[[#This Row],[Profit]]&lt;0,"Loss Making Sales",IF(PC_NikeSales[[#This Row],[Profit]]=0,"No Recorded Profit",IF($Y879&gt;$P879,"Invalid Profit", "Valid Profit")))</f>
        <v>Valid Profit</v>
      </c>
      <c r="AA881" t="str">
        <f>IF(PC_NikeSales[[#This Row],[Profit_Status]]="Valid Profit","Include","Exclude")</f>
        <v>Include</v>
      </c>
    </row>
    <row r="882" spans="1:27">
      <c r="A882">
        <v>2880</v>
      </c>
      <c r="B882" t="s">
        <v>13</v>
      </c>
      <c r="C882" t="s">
        <v>41</v>
      </c>
      <c r="D882" t="s">
        <v>42</v>
      </c>
      <c r="E882" s="3">
        <v>9</v>
      </c>
      <c r="F882" t="str">
        <f t="shared" si="117"/>
        <v>Number</v>
      </c>
      <c r="G882" t="str">
        <f t="shared" si="118"/>
        <v>9</v>
      </c>
      <c r="H882" t="str">
        <f t="shared" si="119"/>
        <v>Yes</v>
      </c>
      <c r="I882">
        <v>0</v>
      </c>
      <c r="J882" t="str">
        <f>_xlfn.IFS(Units_Sold&lt;0,"Check Return/Refund",Units_Sold=" ",Invalid,Units_Sold=0,"Available",Units_Sold&gt;0,"Sold")</f>
        <v>Available</v>
      </c>
      <c r="K882">
        <v>8132.33</v>
      </c>
      <c r="L882">
        <v>0.63</v>
      </c>
      <c r="M882" t="str">
        <f t="shared" si="120"/>
        <v>Valid</v>
      </c>
      <c r="N882" t="str">
        <f>IF(PC_NikeSales[[#This Row],[Discount_Verification]]="Valid","Include","Exclude")</f>
        <v>Include</v>
      </c>
      <c r="O882">
        <v>0</v>
      </c>
      <c r="P882">
        <f t="shared" si="121"/>
        <v>0</v>
      </c>
      <c r="Q882" t="str">
        <f t="shared" si="122"/>
        <v>No Recorded Revenue</v>
      </c>
      <c r="R882" t="str">
        <f>IF(PC_NikeSales[[#This Row],[Rev_Verify]]="Valid Revenue","Include","Exclude")</f>
        <v>Exclude</v>
      </c>
      <c r="S882" s="1">
        <v>45796</v>
      </c>
      <c r="T882" s="5">
        <f t="shared" si="123"/>
        <v>45796</v>
      </c>
      <c r="U882" s="1" t="str">
        <f t="shared" si="124"/>
        <v>Yes</v>
      </c>
      <c r="V882" t="s">
        <v>22</v>
      </c>
      <c r="W882" t="s">
        <v>33</v>
      </c>
      <c r="X882" t="str">
        <f t="shared" si="125"/>
        <v>Delhi</v>
      </c>
      <c r="Y882">
        <v>191.67</v>
      </c>
      <c r="Z882" t="str">
        <f>IF(PC_NikeSales[[#This Row],[Profit]]&lt;0,"Loss Making Sales",IF(PC_NikeSales[[#This Row],[Profit]]=0,"No Recorded Profit",IF(PC_NikeSales[[#This Row],[Profit]]&gt;PC_NikeSales[Rev_Recalc],"Invalid Profit", "Valid Profit")))</f>
        <v>Invalid Profit</v>
      </c>
      <c r="AA882" t="str">
        <f>IF(PC_NikeSales[[#This Row],[Profit_Status]]="Valid Profit","Include","Exclude")</f>
        <v>Exclude</v>
      </c>
    </row>
    <row r="883" spans="1:27">
      <c r="A883">
        <v>2050</v>
      </c>
      <c r="B883" t="s">
        <v>13</v>
      </c>
      <c r="C883" t="s">
        <v>41</v>
      </c>
      <c r="D883" t="s">
        <v>48</v>
      </c>
      <c r="E883" s="3">
        <v>6</v>
      </c>
      <c r="F883" t="str">
        <f t="shared" si="117"/>
        <v>Number</v>
      </c>
      <c r="G883" t="str">
        <f t="shared" si="118"/>
        <v>6</v>
      </c>
      <c r="H883" t="str">
        <f t="shared" si="119"/>
        <v>Yes</v>
      </c>
      <c r="I883">
        <v>3</v>
      </c>
      <c r="J883" t="str">
        <f>_xlfn.IFS(Units_Sold&lt;0,"Check Return/Refund",Units_Sold=" ",Invalid,Units_Sold=0,"Available",Units_Sold&gt;0,"Sold")</f>
        <v>Sold</v>
      </c>
      <c r="M883" t="str">
        <f t="shared" si="120"/>
        <v>Invalid</v>
      </c>
      <c r="N883" t="str">
        <f>IF(PC_NikeSales[[#This Row],[Discount_Verification]]="Valid","Include","Exclude")</f>
        <v>Exclude</v>
      </c>
      <c r="O883">
        <v>0</v>
      </c>
      <c r="P883" t="str">
        <f t="shared" si="121"/>
        <v>Insufficient Data</v>
      </c>
      <c r="Q883" t="str">
        <f t="shared" si="122"/>
        <v>Missing Information</v>
      </c>
      <c r="R883" t="str">
        <f>IF(PC_NikeSales[[#This Row],[Rev_Verify]]="Valid Revenue","Include","Exclude")</f>
        <v>Exclude</v>
      </c>
      <c r="S883" s="1">
        <v>45838</v>
      </c>
      <c r="T883" s="5">
        <f t="shared" si="123"/>
        <v>45838</v>
      </c>
      <c r="U883" s="1" t="str">
        <f t="shared" si="124"/>
        <v>Yes</v>
      </c>
      <c r="V883" t="s">
        <v>22</v>
      </c>
      <c r="W883" t="s">
        <v>43</v>
      </c>
      <c r="X883" t="str">
        <f t="shared" si="125"/>
        <v>Kolkata</v>
      </c>
      <c r="Y883">
        <v>-1000.03</v>
      </c>
      <c r="Z883" t="str">
        <f>IF(PC_NikeSales[[#This Row],[Profit]]&lt;0,"Loss Making Sales",IF(PC_NikeSales[[#This Row],[Profit]]=0,"No Recorded Profit",IF(PC_NikeSales[[#This Row],[Profit]]&gt;PC_NikeSales[Rev_Recalc],"Invalid Profit", "Valid Profit")))</f>
        <v>Loss Making Sales</v>
      </c>
      <c r="AA883" t="str">
        <f>IF(PC_NikeSales[[#This Row],[Profit_Status]]="Valid Profit","Include","Exclude")</f>
        <v>Exclude</v>
      </c>
    </row>
    <row r="884" spans="1:27">
      <c r="A884">
        <v>2882</v>
      </c>
      <c r="B884" t="s">
        <v>35</v>
      </c>
      <c r="C884" t="s">
        <v>14</v>
      </c>
      <c r="D884" t="s">
        <v>44</v>
      </c>
      <c r="E884" s="3">
        <v>9</v>
      </c>
      <c r="F884" t="str">
        <f t="shared" si="117"/>
        <v>Number</v>
      </c>
      <c r="G884" t="str">
        <f t="shared" si="118"/>
        <v>9</v>
      </c>
      <c r="H884" t="str">
        <f t="shared" si="119"/>
        <v>Yes</v>
      </c>
      <c r="I884">
        <v>2</v>
      </c>
      <c r="J884" t="str">
        <f>_xlfn.IFS(Units_Sold&lt;0,"Check Return/Refund",Units_Sold=" ",Invalid,Units_Sold=0,"Available",Units_Sold&gt;0,"Sold")</f>
        <v>Sold</v>
      </c>
      <c r="L884">
        <v>0.9</v>
      </c>
      <c r="M884" t="str">
        <f t="shared" si="120"/>
        <v>Valid</v>
      </c>
      <c r="N884" t="str">
        <f>IF(PC_NikeSales[[#This Row],[Discount_Verification]]="Valid","Include","Exclude")</f>
        <v>Include</v>
      </c>
      <c r="O884">
        <v>0</v>
      </c>
      <c r="P884" t="str">
        <f t="shared" si="121"/>
        <v>Insufficient Data</v>
      </c>
      <c r="Q884" t="str">
        <f t="shared" si="122"/>
        <v>Missing Information</v>
      </c>
      <c r="R884" t="str">
        <f>IF(PC_NikeSales[[#This Row],[Rev_Verify]]="Valid Revenue","Include","Exclude")</f>
        <v>Exclude</v>
      </c>
      <c r="S884" s="1"/>
      <c r="T884" s="5" t="str">
        <f t="shared" si="123"/>
        <v>Missing Date</v>
      </c>
      <c r="U884" s="1" t="str">
        <f t="shared" si="124"/>
        <v>No</v>
      </c>
      <c r="V884" t="s">
        <v>22</v>
      </c>
      <c r="W884" t="s">
        <v>43</v>
      </c>
      <c r="X884" t="str">
        <f t="shared" si="125"/>
        <v>Kolkata</v>
      </c>
      <c r="Y884">
        <v>-127.44</v>
      </c>
      <c r="Z884" t="str">
        <f>IF(PC_NikeSales[[#This Row],[Profit]]&lt;0,"Loss Making Sales",IF(PC_NikeSales[[#This Row],[Profit]]=0,"No Recorded Profit",IF(PC_NikeSales[[#This Row],[Profit]]&gt;PC_NikeSales[Rev_Recalc],"Invalid Profit", "Valid Profit")))</f>
        <v>Loss Making Sales</v>
      </c>
      <c r="AA884" t="str">
        <f>IF(PC_NikeSales[[#This Row],[Profit_Status]]="Valid Profit","Include","Exclude")</f>
        <v>Exclude</v>
      </c>
    </row>
    <row r="885" spans="1:27">
      <c r="A885">
        <v>2883</v>
      </c>
      <c r="B885" t="s">
        <v>13</v>
      </c>
      <c r="C885" t="s">
        <v>20</v>
      </c>
      <c r="D885" t="s">
        <v>24</v>
      </c>
      <c r="F885" t="str">
        <f t="shared" si="117"/>
        <v>Missing</v>
      </c>
      <c r="G885" t="str">
        <f t="shared" si="118"/>
        <v>Unknown</v>
      </c>
      <c r="H885" t="str">
        <f t="shared" si="119"/>
        <v>No</v>
      </c>
      <c r="J885" t="str">
        <f>_xlfn.IFS(Units_Sold&lt;0,"Check Return/Refund",Units_Sold=" ",Invalid,Units_Sold=0,"Available",Units_Sold&gt;0,"Sold")</f>
        <v>Available</v>
      </c>
      <c r="M885" t="str">
        <f t="shared" si="120"/>
        <v>Invalid</v>
      </c>
      <c r="N885" t="str">
        <f>IF(PC_NikeSales[[#This Row],[Discount_Verification]]="Valid","Include","Exclude")</f>
        <v>Exclude</v>
      </c>
      <c r="O885">
        <v>0</v>
      </c>
      <c r="P885" t="str">
        <f t="shared" si="121"/>
        <v>Insufficient Data</v>
      </c>
      <c r="Q885" t="str">
        <f t="shared" si="122"/>
        <v>Missing Information</v>
      </c>
      <c r="R885" t="str">
        <f>IF(PC_NikeSales[[#This Row],[Rev_Verify]]="Valid Revenue","Include","Exclude")</f>
        <v>Exclude</v>
      </c>
      <c r="S885" s="1">
        <v>45740</v>
      </c>
      <c r="T885" s="5">
        <f t="shared" si="123"/>
        <v>45740</v>
      </c>
      <c r="U885" s="1" t="str">
        <f t="shared" si="124"/>
        <v>Yes</v>
      </c>
      <c r="V885" t="s">
        <v>17</v>
      </c>
      <c r="W885" t="s">
        <v>33</v>
      </c>
      <c r="X885" t="str">
        <f t="shared" si="125"/>
        <v>Delhi</v>
      </c>
      <c r="Y885">
        <v>1627.33</v>
      </c>
      <c r="Z885" t="str">
        <f>IF(PC_NikeSales[[#This Row],[Profit]]&lt;0,"Loss Making Sales",IF(PC_NikeSales[[#This Row],[Profit]]=0,"No Recorded Profit",IF($Y883&gt;$P883,"Invalid Profit", "Valid Profit")))</f>
        <v>Valid Profit</v>
      </c>
      <c r="AA885" t="str">
        <f>IF(PC_NikeSales[[#This Row],[Profit_Status]]="Valid Profit","Include","Exclude")</f>
        <v>Include</v>
      </c>
    </row>
    <row r="886" spans="1:27">
      <c r="A886">
        <v>2884</v>
      </c>
      <c r="B886" t="s">
        <v>13</v>
      </c>
      <c r="C886" t="s">
        <v>30</v>
      </c>
      <c r="D886" t="s">
        <v>51</v>
      </c>
      <c r="E886" s="3">
        <v>7</v>
      </c>
      <c r="F886" t="str">
        <f t="shared" si="117"/>
        <v>Number</v>
      </c>
      <c r="G886" t="str">
        <f t="shared" si="118"/>
        <v>7</v>
      </c>
      <c r="H886" t="str">
        <f t="shared" si="119"/>
        <v>Yes</v>
      </c>
      <c r="J886" t="str">
        <f>_xlfn.IFS(Units_Sold&lt;0,"Check Return/Refund",Units_Sold=" ",Invalid,Units_Sold=0,"Available",Units_Sold&gt;0,"Sold")</f>
        <v>Available</v>
      </c>
      <c r="K886">
        <v>9897</v>
      </c>
      <c r="M886" t="str">
        <f t="shared" si="120"/>
        <v>Invalid</v>
      </c>
      <c r="N886" t="str">
        <f>IF(PC_NikeSales[[#This Row],[Discount_Verification]]="Valid","Include","Exclude")</f>
        <v>Exclude</v>
      </c>
      <c r="O886">
        <v>0</v>
      </c>
      <c r="P886" t="str">
        <f t="shared" si="121"/>
        <v>Insufficient Data</v>
      </c>
      <c r="Q886" t="str">
        <f t="shared" si="122"/>
        <v>Missing Information</v>
      </c>
      <c r="R886" t="str">
        <f>IF(PC_NikeSales[[#This Row],[Rev_Verify]]="Valid Revenue","Include","Exclude")</f>
        <v>Exclude</v>
      </c>
      <c r="S886" s="1">
        <v>45787</v>
      </c>
      <c r="T886" s="5">
        <f t="shared" si="123"/>
        <v>45787</v>
      </c>
      <c r="U886" s="1" t="str">
        <f t="shared" si="124"/>
        <v>Yes</v>
      </c>
      <c r="V886" t="s">
        <v>17</v>
      </c>
      <c r="W886" t="s">
        <v>37</v>
      </c>
      <c r="X886" t="str">
        <f t="shared" si="125"/>
        <v>Hyderabad</v>
      </c>
      <c r="Y886">
        <v>-156.47</v>
      </c>
      <c r="Z886" t="str">
        <f>IF(PC_NikeSales[[#This Row],[Profit]]&lt;0,"Loss Making Sales",IF(PC_NikeSales[[#This Row],[Profit]]=0,"No Recorded Profit",IF(PC_NikeSales[[#This Row],[Profit]]&gt;PC_NikeSales[Rev_Recalc],"Invalid Profit", "Valid Profit")))</f>
        <v>Loss Making Sales</v>
      </c>
      <c r="AA886" t="str">
        <f>IF(PC_NikeSales[[#This Row],[Profit_Status]]="Valid Profit","Include","Exclude")</f>
        <v>Exclude</v>
      </c>
    </row>
    <row r="887" spans="1:27">
      <c r="A887">
        <v>2885</v>
      </c>
      <c r="B887" t="s">
        <v>19</v>
      </c>
      <c r="C887" t="s">
        <v>26</v>
      </c>
      <c r="D887" t="s">
        <v>27</v>
      </c>
      <c r="E887" s="3" t="s">
        <v>32</v>
      </c>
      <c r="F887" t="str">
        <f t="shared" si="117"/>
        <v>Alphabet</v>
      </c>
      <c r="G887" t="str">
        <f t="shared" si="118"/>
        <v>XL</v>
      </c>
      <c r="H887" t="str">
        <f t="shared" si="119"/>
        <v>Yes</v>
      </c>
      <c r="I887">
        <v>0</v>
      </c>
      <c r="J887" t="str">
        <f>_xlfn.IFS(Units_Sold&lt;0,"Check Return/Refund",Units_Sold=" ",Invalid,Units_Sold=0,"Available",Units_Sold&gt;0,"Sold")</f>
        <v>Available</v>
      </c>
      <c r="K887">
        <v>7671.31</v>
      </c>
      <c r="M887" t="str">
        <f t="shared" si="120"/>
        <v>Invalid</v>
      </c>
      <c r="N887" t="str">
        <f>IF(PC_NikeSales[[#This Row],[Discount_Verification]]="Valid","Include","Exclude")</f>
        <v>Exclude</v>
      </c>
      <c r="O887">
        <v>0</v>
      </c>
      <c r="P887">
        <f t="shared" si="121"/>
        <v>0</v>
      </c>
      <c r="Q887" t="str">
        <f t="shared" si="122"/>
        <v>No Recorded Revenue</v>
      </c>
      <c r="R887" t="str">
        <f>IF(PC_NikeSales[[#This Row],[Rev_Verify]]="Valid Revenue","Include","Exclude")</f>
        <v>Exclude</v>
      </c>
      <c r="S887" s="1"/>
      <c r="T887" s="5" t="str">
        <f t="shared" si="123"/>
        <v>Missing Date</v>
      </c>
      <c r="U887" s="1" t="str">
        <f t="shared" si="124"/>
        <v>No</v>
      </c>
      <c r="V887" t="s">
        <v>22</v>
      </c>
      <c r="W887" t="s">
        <v>43</v>
      </c>
      <c r="X887" t="str">
        <f t="shared" si="125"/>
        <v>Kolkata</v>
      </c>
      <c r="Y887">
        <v>3394.27</v>
      </c>
      <c r="Z887" t="str">
        <f>IF(PC_NikeSales[[#This Row],[Profit]]&lt;0,"Loss Making Sales",IF(PC_NikeSales[[#This Row],[Profit]]=0,"No Recorded Profit",IF(PC_NikeSales[[#This Row],[Profit]]&gt;PC_NikeSales[Rev_Recalc],"Invalid Profit", "Valid Profit")))</f>
        <v>Invalid Profit</v>
      </c>
      <c r="AA887" t="str">
        <f>IF(PC_NikeSales[[#This Row],[Profit_Status]]="Valid Profit","Include","Exclude")</f>
        <v>Exclude</v>
      </c>
    </row>
    <row r="888" spans="1:27">
      <c r="A888">
        <v>2886</v>
      </c>
      <c r="B888" t="s">
        <v>13</v>
      </c>
      <c r="C888" t="s">
        <v>30</v>
      </c>
      <c r="D888" t="s">
        <v>46</v>
      </c>
      <c r="E888" s="3" t="s">
        <v>32</v>
      </c>
      <c r="F888" t="str">
        <f t="shared" si="117"/>
        <v>Alphabet</v>
      </c>
      <c r="G888" t="str">
        <f t="shared" si="118"/>
        <v>XL</v>
      </c>
      <c r="H888" t="str">
        <f t="shared" si="119"/>
        <v>Yes</v>
      </c>
      <c r="I888">
        <v>0</v>
      </c>
      <c r="J888" t="str">
        <f>_xlfn.IFS(Units_Sold&lt;0,"Check Return/Refund",Units_Sold=" ",Invalid,Units_Sold=0,"Available",Units_Sold&gt;0,"Sold")</f>
        <v>Available</v>
      </c>
      <c r="K888">
        <v>8164.32</v>
      </c>
      <c r="L888">
        <v>0.94</v>
      </c>
      <c r="M888" t="str">
        <f t="shared" si="120"/>
        <v>Valid</v>
      </c>
      <c r="N888" t="str">
        <f>IF(PC_NikeSales[[#This Row],[Discount_Verification]]="Valid","Include","Exclude")</f>
        <v>Include</v>
      </c>
      <c r="O888">
        <v>0</v>
      </c>
      <c r="P888">
        <f t="shared" si="121"/>
        <v>0</v>
      </c>
      <c r="Q888" t="str">
        <f t="shared" si="122"/>
        <v>No Recorded Revenue</v>
      </c>
      <c r="R888" t="str">
        <f>IF(PC_NikeSales[[#This Row],[Rev_Verify]]="Valid Revenue","Include","Exclude")</f>
        <v>Exclude</v>
      </c>
      <c r="S888" s="1">
        <v>45523</v>
      </c>
      <c r="T888" s="5">
        <f t="shared" si="123"/>
        <v>45523</v>
      </c>
      <c r="U888" s="1" t="str">
        <f t="shared" si="124"/>
        <v>Yes</v>
      </c>
      <c r="V888" t="s">
        <v>22</v>
      </c>
      <c r="W888" t="s">
        <v>29</v>
      </c>
      <c r="X888" t="str">
        <f t="shared" si="125"/>
        <v>Pune</v>
      </c>
      <c r="Y888">
        <v>286.3</v>
      </c>
      <c r="Z888" t="str">
        <f>IF(PC_NikeSales[[#This Row],[Profit]]&lt;0,"Loss Making Sales",IF(PC_NikeSales[[#This Row],[Profit]]=0,"No Recorded Profit",IF(PC_NikeSales[[#This Row],[Profit]]&gt;PC_NikeSales[Rev_Recalc],"Invalid Profit", "Valid Profit")))</f>
        <v>Invalid Profit</v>
      </c>
      <c r="AA888" t="str">
        <f>IF(PC_NikeSales[[#This Row],[Profit_Status]]="Valid Profit","Include","Exclude")</f>
        <v>Exclude</v>
      </c>
    </row>
    <row r="889" spans="1:27">
      <c r="A889">
        <v>2887</v>
      </c>
      <c r="B889" t="s">
        <v>19</v>
      </c>
      <c r="C889" t="s">
        <v>26</v>
      </c>
      <c r="D889" t="s">
        <v>39</v>
      </c>
      <c r="E889" s="3" t="s">
        <v>28</v>
      </c>
      <c r="F889" t="str">
        <f t="shared" si="117"/>
        <v>Alphabet</v>
      </c>
      <c r="G889" t="str">
        <f t="shared" si="118"/>
        <v>L</v>
      </c>
      <c r="H889" t="str">
        <f t="shared" si="119"/>
        <v>Yes</v>
      </c>
      <c r="J889" t="str">
        <f>_xlfn.IFS(Units_Sold&lt;0,"Check Return/Refund",Units_Sold=" ",Invalid,Units_Sold=0,"Available",Units_Sold&gt;0,"Sold")</f>
        <v>Available</v>
      </c>
      <c r="K889">
        <v>9292.33</v>
      </c>
      <c r="M889" t="str">
        <f t="shared" si="120"/>
        <v>Invalid</v>
      </c>
      <c r="N889" t="str">
        <f>IF(PC_NikeSales[[#This Row],[Discount_Verification]]="Valid","Include","Exclude")</f>
        <v>Exclude</v>
      </c>
      <c r="O889">
        <v>0</v>
      </c>
      <c r="P889" t="str">
        <f t="shared" si="121"/>
        <v>Insufficient Data</v>
      </c>
      <c r="Q889" t="str">
        <f t="shared" si="122"/>
        <v>Missing Information</v>
      </c>
      <c r="R889" t="str">
        <f>IF(PC_NikeSales[[#This Row],[Rev_Verify]]="Valid Revenue","Include","Exclude")</f>
        <v>Exclude</v>
      </c>
      <c r="S889" s="1">
        <v>45347</v>
      </c>
      <c r="T889" s="5">
        <f t="shared" si="123"/>
        <v>45347</v>
      </c>
      <c r="U889" s="1" t="str">
        <f t="shared" si="124"/>
        <v>Yes</v>
      </c>
      <c r="V889" t="s">
        <v>17</v>
      </c>
      <c r="W889" t="s">
        <v>37</v>
      </c>
      <c r="X889" t="str">
        <f t="shared" si="125"/>
        <v>Hyderabad</v>
      </c>
      <c r="Y889">
        <v>3747.95</v>
      </c>
      <c r="Z889" t="str">
        <f>IF(PC_NikeSales[[#This Row],[Profit]]&lt;0,"Loss Making Sales",IF(PC_NikeSales[[#This Row],[Profit]]=0,"No Recorded Profit",IF($Y887&gt;$P887,"Invalid Profit", "Valid Profit")))</f>
        <v>Invalid Profit</v>
      </c>
      <c r="AA889" t="str">
        <f>IF(PC_NikeSales[[#This Row],[Profit_Status]]="Valid Profit","Include","Exclude")</f>
        <v>Exclude</v>
      </c>
    </row>
    <row r="890" spans="1:27">
      <c r="A890">
        <v>2888</v>
      </c>
      <c r="B890" t="s">
        <v>13</v>
      </c>
      <c r="C890" t="s">
        <v>30</v>
      </c>
      <c r="D890" t="s">
        <v>45</v>
      </c>
      <c r="E890" s="3" t="s">
        <v>28</v>
      </c>
      <c r="F890" t="str">
        <f t="shared" si="117"/>
        <v>Alphabet</v>
      </c>
      <c r="G890" t="str">
        <f t="shared" si="118"/>
        <v>L</v>
      </c>
      <c r="H890" t="str">
        <f t="shared" si="119"/>
        <v>Yes</v>
      </c>
      <c r="J890" t="str">
        <f>_xlfn.IFS(Units_Sold&lt;0,"Check Return/Refund",Units_Sold=" ",Invalid,Units_Sold=0,"Available",Units_Sold&gt;0,"Sold")</f>
        <v>Available</v>
      </c>
      <c r="K890">
        <v>8956.73</v>
      </c>
      <c r="L890">
        <v>1.17</v>
      </c>
      <c r="M890" t="str">
        <f t="shared" si="120"/>
        <v>Invalid</v>
      </c>
      <c r="N890" t="str">
        <f>IF(PC_NikeSales[[#This Row],[Discount_Verification]]="Valid","Include","Exclude")</f>
        <v>Exclude</v>
      </c>
      <c r="O890">
        <v>0</v>
      </c>
      <c r="P890" t="str">
        <f t="shared" si="121"/>
        <v>Insufficient Data</v>
      </c>
      <c r="Q890" t="str">
        <f t="shared" si="122"/>
        <v>Missing Information</v>
      </c>
      <c r="R890" t="str">
        <f>IF(PC_NikeSales[[#This Row],[Rev_Verify]]="Valid Revenue","Include","Exclude")</f>
        <v>Exclude</v>
      </c>
      <c r="S890" s="1">
        <v>45832</v>
      </c>
      <c r="T890" s="5">
        <f t="shared" si="123"/>
        <v>45832</v>
      </c>
      <c r="U890" s="1" t="str">
        <f t="shared" si="124"/>
        <v>Yes</v>
      </c>
      <c r="V890" t="s">
        <v>17</v>
      </c>
      <c r="W890" t="s">
        <v>29</v>
      </c>
      <c r="X890" t="str">
        <f t="shared" si="125"/>
        <v>Pune</v>
      </c>
      <c r="Y890">
        <v>2320.4899999999998</v>
      </c>
      <c r="Z890" t="str">
        <f>IF(PC_NikeSales[[#This Row],[Profit]]&lt;0,"Loss Making Sales",IF(PC_NikeSales[[#This Row],[Profit]]=0,"No Recorded Profit",IF($Y888&gt;$P888,"Invalid Profit", "Valid Profit")))</f>
        <v>Invalid Profit</v>
      </c>
      <c r="AA890" t="str">
        <f>IF(PC_NikeSales[[#This Row],[Profit_Status]]="Valid Profit","Include","Exclude")</f>
        <v>Exclude</v>
      </c>
    </row>
    <row r="891" spans="1:27">
      <c r="A891">
        <v>2889</v>
      </c>
      <c r="B891" t="s">
        <v>19</v>
      </c>
      <c r="C891" t="s">
        <v>41</v>
      </c>
      <c r="D891" t="s">
        <v>48</v>
      </c>
      <c r="E891" s="3" t="s">
        <v>16</v>
      </c>
      <c r="F891" t="str">
        <f t="shared" si="117"/>
        <v>Alphabet</v>
      </c>
      <c r="G891" t="str">
        <f t="shared" si="118"/>
        <v>M</v>
      </c>
      <c r="H891" t="str">
        <f t="shared" si="119"/>
        <v>Yes</v>
      </c>
      <c r="J891" t="str">
        <f>_xlfn.IFS(Units_Sold&lt;0,"Check Return/Refund",Units_Sold=" ",Invalid,Units_Sold=0,"Available",Units_Sold&gt;0,"Sold")</f>
        <v>Available</v>
      </c>
      <c r="L891">
        <v>1.23</v>
      </c>
      <c r="M891" t="str">
        <f t="shared" si="120"/>
        <v>Invalid</v>
      </c>
      <c r="N891" t="str">
        <f>IF(PC_NikeSales[[#This Row],[Discount_Verification]]="Valid","Include","Exclude")</f>
        <v>Exclude</v>
      </c>
      <c r="O891">
        <v>0</v>
      </c>
      <c r="P891" t="str">
        <f t="shared" si="121"/>
        <v>Insufficient Data</v>
      </c>
      <c r="Q891" t="str">
        <f t="shared" si="122"/>
        <v>Missing Information</v>
      </c>
      <c r="R891" t="str">
        <f>IF(PC_NikeSales[[#This Row],[Rev_Verify]]="Valid Revenue","Include","Exclude")</f>
        <v>Exclude</v>
      </c>
      <c r="S891" s="1">
        <v>45536</v>
      </c>
      <c r="T891" s="5">
        <f t="shared" si="123"/>
        <v>45536</v>
      </c>
      <c r="U891" s="1" t="str">
        <f t="shared" si="124"/>
        <v>Yes</v>
      </c>
      <c r="V891" t="s">
        <v>17</v>
      </c>
      <c r="W891" t="s">
        <v>37</v>
      </c>
      <c r="X891" t="str">
        <f t="shared" si="125"/>
        <v>Hyderabad</v>
      </c>
      <c r="Y891">
        <v>2447.88</v>
      </c>
      <c r="Z891" t="str">
        <f>IF(PC_NikeSales[[#This Row],[Profit]]&lt;0,"Loss Making Sales",IF(PC_NikeSales[[#This Row],[Profit]]=0,"No Recorded Profit",IF($Y889&gt;$P889,"Invalid Profit", "Valid Profit")))</f>
        <v>Valid Profit</v>
      </c>
      <c r="AA891" t="str">
        <f>IF(PC_NikeSales[[#This Row],[Profit_Status]]="Valid Profit","Include","Exclude")</f>
        <v>Include</v>
      </c>
    </row>
    <row r="892" spans="1:27">
      <c r="A892">
        <v>2890</v>
      </c>
      <c r="B892" t="s">
        <v>35</v>
      </c>
      <c r="C892" t="s">
        <v>20</v>
      </c>
      <c r="D892" t="s">
        <v>50</v>
      </c>
      <c r="E892" s="3" t="s">
        <v>28</v>
      </c>
      <c r="F892" t="str">
        <f t="shared" si="117"/>
        <v>Alphabet</v>
      </c>
      <c r="G892" t="str">
        <f t="shared" si="118"/>
        <v>L</v>
      </c>
      <c r="H892" t="str">
        <f t="shared" si="119"/>
        <v>Yes</v>
      </c>
      <c r="J892" t="str">
        <f>_xlfn.IFS(Units_Sold&lt;0,"Check Return/Refund",Units_Sold=" ",Invalid,Units_Sold=0,"Available",Units_Sold&gt;0,"Sold")</f>
        <v>Available</v>
      </c>
      <c r="M892" t="str">
        <f t="shared" si="120"/>
        <v>Invalid</v>
      </c>
      <c r="N892" t="str">
        <f>IF(PC_NikeSales[[#This Row],[Discount_Verification]]="Valid","Include","Exclude")</f>
        <v>Exclude</v>
      </c>
      <c r="O892">
        <v>0</v>
      </c>
      <c r="P892" t="str">
        <f t="shared" si="121"/>
        <v>Insufficient Data</v>
      </c>
      <c r="Q892" t="str">
        <f t="shared" si="122"/>
        <v>Missing Information</v>
      </c>
      <c r="R892" t="str">
        <f>IF(PC_NikeSales[[#This Row],[Rev_Verify]]="Valid Revenue","Include","Exclude")</f>
        <v>Exclude</v>
      </c>
      <c r="S892" s="1">
        <v>45800</v>
      </c>
      <c r="T892" s="5">
        <f t="shared" si="123"/>
        <v>45800</v>
      </c>
      <c r="U892" s="1" t="str">
        <f t="shared" si="124"/>
        <v>Yes</v>
      </c>
      <c r="V892" t="s">
        <v>22</v>
      </c>
      <c r="W892" t="s">
        <v>36</v>
      </c>
      <c r="X892" t="str">
        <f t="shared" si="125"/>
        <v>Bangalore</v>
      </c>
      <c r="Y892">
        <v>-147.78</v>
      </c>
      <c r="Z892" t="str">
        <f>IF(PC_NikeSales[[#This Row],[Profit]]&lt;0,"Loss Making Sales",IF(PC_NikeSales[[#This Row],[Profit]]=0,"No Recorded Profit",IF(PC_NikeSales[[#This Row],[Profit]]&gt;PC_NikeSales[Rev_Recalc],"Invalid Profit", "Valid Profit")))</f>
        <v>Loss Making Sales</v>
      </c>
      <c r="AA892" t="str">
        <f>IF(PC_NikeSales[[#This Row],[Profit_Status]]="Valid Profit","Include","Exclude")</f>
        <v>Exclude</v>
      </c>
    </row>
    <row r="893" spans="1:27">
      <c r="A893">
        <v>2891</v>
      </c>
      <c r="B893" t="s">
        <v>19</v>
      </c>
      <c r="C893" t="s">
        <v>30</v>
      </c>
      <c r="D893" t="s">
        <v>45</v>
      </c>
      <c r="F893" t="str">
        <f t="shared" si="117"/>
        <v>Missing</v>
      </c>
      <c r="G893" t="str">
        <f t="shared" si="118"/>
        <v>Unknown</v>
      </c>
      <c r="H893" t="str">
        <f t="shared" si="119"/>
        <v>No</v>
      </c>
      <c r="I893">
        <v>0</v>
      </c>
      <c r="J893" t="str">
        <f>_xlfn.IFS(Units_Sold&lt;0,"Check Return/Refund",Units_Sold=" ",Invalid,Units_Sold=0,"Available",Units_Sold&gt;0,"Sold")</f>
        <v>Available</v>
      </c>
      <c r="M893" t="str">
        <f t="shared" si="120"/>
        <v>Invalid</v>
      </c>
      <c r="N893" t="str">
        <f>IF(PC_NikeSales[[#This Row],[Discount_Verification]]="Valid","Include","Exclude")</f>
        <v>Exclude</v>
      </c>
      <c r="O893">
        <v>0</v>
      </c>
      <c r="P893" t="str">
        <f t="shared" si="121"/>
        <v>Insufficient Data</v>
      </c>
      <c r="Q893" t="str">
        <f t="shared" si="122"/>
        <v>Missing Information</v>
      </c>
      <c r="R893" t="str">
        <f>IF(PC_NikeSales[[#This Row],[Rev_Verify]]="Valid Revenue","Include","Exclude")</f>
        <v>Exclude</v>
      </c>
      <c r="S893" s="1"/>
      <c r="T893" s="5" t="str">
        <f t="shared" si="123"/>
        <v>Missing Date</v>
      </c>
      <c r="U893" s="1" t="str">
        <f t="shared" si="124"/>
        <v>No</v>
      </c>
      <c r="V893" t="s">
        <v>22</v>
      </c>
      <c r="W893" t="s">
        <v>37</v>
      </c>
      <c r="X893" t="str">
        <f t="shared" si="125"/>
        <v>Hyderabad</v>
      </c>
      <c r="Y893">
        <v>439.35</v>
      </c>
      <c r="Z893" t="str">
        <f>IF(PC_NikeSales[[#This Row],[Profit]]&lt;0,"Loss Making Sales",IF(PC_NikeSales[[#This Row],[Profit]]=0,"No Recorded Profit",IF($Y891&gt;$P891,"Invalid Profit", "Valid Profit")))</f>
        <v>Valid Profit</v>
      </c>
      <c r="AA893" t="str">
        <f>IF(PC_NikeSales[[#This Row],[Profit_Status]]="Valid Profit","Include","Exclude")</f>
        <v>Include</v>
      </c>
    </row>
    <row r="894" spans="1:27">
      <c r="A894">
        <v>2892</v>
      </c>
      <c r="B894" t="s">
        <v>19</v>
      </c>
      <c r="C894" t="s">
        <v>30</v>
      </c>
      <c r="D894" t="s">
        <v>46</v>
      </c>
      <c r="E894" s="3" t="s">
        <v>16</v>
      </c>
      <c r="F894" t="str">
        <f t="shared" si="117"/>
        <v>Alphabet</v>
      </c>
      <c r="G894" t="str">
        <f t="shared" si="118"/>
        <v>M</v>
      </c>
      <c r="H894" t="str">
        <f t="shared" si="119"/>
        <v>Yes</v>
      </c>
      <c r="I894">
        <v>4</v>
      </c>
      <c r="J894" t="str">
        <f>_xlfn.IFS(Units_Sold&lt;0,"Check Return/Refund",Units_Sold=" ",Invalid,Units_Sold=0,"Available",Units_Sold&gt;0,"Sold")</f>
        <v>Sold</v>
      </c>
      <c r="M894" t="str">
        <f t="shared" si="120"/>
        <v>Invalid</v>
      </c>
      <c r="N894" t="str">
        <f>IF(PC_NikeSales[[#This Row],[Discount_Verification]]="Valid","Include","Exclude")</f>
        <v>Exclude</v>
      </c>
      <c r="O894">
        <v>0</v>
      </c>
      <c r="P894" t="str">
        <f t="shared" si="121"/>
        <v>Insufficient Data</v>
      </c>
      <c r="Q894" t="str">
        <f t="shared" si="122"/>
        <v>Missing Information</v>
      </c>
      <c r="R894" t="str">
        <f>IF(PC_NikeSales[[#This Row],[Rev_Verify]]="Valid Revenue","Include","Exclude")</f>
        <v>Exclude</v>
      </c>
      <c r="S894" s="1">
        <v>45620</v>
      </c>
      <c r="T894" s="5">
        <f t="shared" si="123"/>
        <v>45620</v>
      </c>
      <c r="U894" s="1" t="str">
        <f t="shared" si="124"/>
        <v>Yes</v>
      </c>
      <c r="V894" t="s">
        <v>17</v>
      </c>
      <c r="W894" t="s">
        <v>18</v>
      </c>
      <c r="X894" t="str">
        <f t="shared" si="125"/>
        <v>Bengaluru</v>
      </c>
      <c r="Y894">
        <v>-1195.79</v>
      </c>
      <c r="Z894" t="str">
        <f>IF(PC_NikeSales[[#This Row],[Profit]]&lt;0,"Loss Making Sales",IF(PC_NikeSales[[#This Row],[Profit]]=0,"No Recorded Profit",IF(PC_NikeSales[[#This Row],[Profit]]&gt;PC_NikeSales[Rev_Recalc],"Invalid Profit", "Valid Profit")))</f>
        <v>Loss Making Sales</v>
      </c>
      <c r="AA894" t="str">
        <f>IF(PC_NikeSales[[#This Row],[Profit_Status]]="Valid Profit","Include","Exclude")</f>
        <v>Exclude</v>
      </c>
    </row>
    <row r="895" spans="1:27">
      <c r="A895">
        <v>2893</v>
      </c>
      <c r="B895" t="s">
        <v>19</v>
      </c>
      <c r="C895" t="s">
        <v>30</v>
      </c>
      <c r="D895" t="s">
        <v>31</v>
      </c>
      <c r="E895" s="3">
        <v>10</v>
      </c>
      <c r="F895" t="str">
        <f t="shared" si="117"/>
        <v>Number</v>
      </c>
      <c r="G895" t="str">
        <f t="shared" si="118"/>
        <v>10</v>
      </c>
      <c r="H895" t="str">
        <f t="shared" si="119"/>
        <v>Yes</v>
      </c>
      <c r="I895">
        <v>1</v>
      </c>
      <c r="J895" t="str">
        <f>_xlfn.IFS(Units_Sold&lt;0,"Check Return/Refund",Units_Sold=" ",Invalid,Units_Sold=0,"Available",Units_Sold&gt;0,"Sold")</f>
        <v>Sold</v>
      </c>
      <c r="L895">
        <v>0.61</v>
      </c>
      <c r="M895" t="str">
        <f t="shared" si="120"/>
        <v>Valid</v>
      </c>
      <c r="N895" t="str">
        <f>IF(PC_NikeSales[[#This Row],[Discount_Verification]]="Valid","Include","Exclude")</f>
        <v>Include</v>
      </c>
      <c r="O895">
        <v>0</v>
      </c>
      <c r="P895" t="str">
        <f t="shared" si="121"/>
        <v>Insufficient Data</v>
      </c>
      <c r="Q895" t="str">
        <f t="shared" si="122"/>
        <v>Missing Information</v>
      </c>
      <c r="R895" t="str">
        <f>IF(PC_NikeSales[[#This Row],[Rev_Verify]]="Valid Revenue","Include","Exclude")</f>
        <v>Exclude</v>
      </c>
      <c r="S895" s="1">
        <v>45748</v>
      </c>
      <c r="T895" s="5">
        <f t="shared" si="123"/>
        <v>45748</v>
      </c>
      <c r="U895" s="1" t="str">
        <f t="shared" si="124"/>
        <v>Yes</v>
      </c>
      <c r="V895" t="s">
        <v>22</v>
      </c>
      <c r="W895" t="s">
        <v>33</v>
      </c>
      <c r="X895" t="str">
        <f t="shared" si="125"/>
        <v>Delhi</v>
      </c>
      <c r="Y895">
        <v>780.43</v>
      </c>
      <c r="Z895" t="str">
        <f>IF(PC_NikeSales[[#This Row],[Profit]]&lt;0,"Loss Making Sales",IF(PC_NikeSales[[#This Row],[Profit]]=0,"No Recorded Profit",IF($Y893&gt;$P893,"Invalid Profit", "Valid Profit")))</f>
        <v>Valid Profit</v>
      </c>
      <c r="AA895" t="str">
        <f>IF(PC_NikeSales[[#This Row],[Profit_Status]]="Valid Profit","Include","Exclude")</f>
        <v>Include</v>
      </c>
    </row>
    <row r="896" spans="1:27">
      <c r="A896">
        <v>2894</v>
      </c>
      <c r="B896" t="s">
        <v>19</v>
      </c>
      <c r="C896" t="s">
        <v>26</v>
      </c>
      <c r="D896" t="s">
        <v>53</v>
      </c>
      <c r="E896" s="3" t="s">
        <v>28</v>
      </c>
      <c r="F896" t="str">
        <f t="shared" si="117"/>
        <v>Alphabet</v>
      </c>
      <c r="G896" t="str">
        <f t="shared" si="118"/>
        <v>L</v>
      </c>
      <c r="H896" t="str">
        <f t="shared" si="119"/>
        <v>Yes</v>
      </c>
      <c r="J896" t="str">
        <f>_xlfn.IFS(Units_Sold&lt;0,"Check Return/Refund",Units_Sold=" ",Invalid,Units_Sold=0,"Available",Units_Sold&gt;0,"Sold")</f>
        <v>Available</v>
      </c>
      <c r="M896" t="str">
        <f t="shared" si="120"/>
        <v>Invalid</v>
      </c>
      <c r="N896" t="str">
        <f>IF(PC_NikeSales[[#This Row],[Discount_Verification]]="Valid","Include","Exclude")</f>
        <v>Exclude</v>
      </c>
      <c r="O896">
        <v>0</v>
      </c>
      <c r="P896" t="str">
        <f t="shared" si="121"/>
        <v>Insufficient Data</v>
      </c>
      <c r="Q896" t="str">
        <f t="shared" si="122"/>
        <v>Missing Information</v>
      </c>
      <c r="R896" t="str">
        <f>IF(PC_NikeSales[[#This Row],[Rev_Verify]]="Valid Revenue","Include","Exclude")</f>
        <v>Exclude</v>
      </c>
      <c r="S896" s="1">
        <v>45616</v>
      </c>
      <c r="T896" s="5">
        <f t="shared" si="123"/>
        <v>45616</v>
      </c>
      <c r="U896" s="1" t="str">
        <f t="shared" si="124"/>
        <v>Yes</v>
      </c>
      <c r="V896" t="s">
        <v>22</v>
      </c>
      <c r="W896" t="s">
        <v>37</v>
      </c>
      <c r="X896" t="str">
        <f t="shared" si="125"/>
        <v>Hyderabad</v>
      </c>
      <c r="Y896">
        <v>1796.17</v>
      </c>
      <c r="Z896" t="str">
        <f>IF(PC_NikeSales[[#This Row],[Profit]]&lt;0,"Loss Making Sales",IF(PC_NikeSales[[#This Row],[Profit]]=0,"No Recorded Profit",IF($Y894&gt;$P894,"Invalid Profit", "Valid Profit")))</f>
        <v>Valid Profit</v>
      </c>
      <c r="AA896" t="str">
        <f>IF(PC_NikeSales[[#This Row],[Profit_Status]]="Valid Profit","Include","Exclude")</f>
        <v>Include</v>
      </c>
    </row>
    <row r="897" spans="1:27">
      <c r="A897">
        <v>2895</v>
      </c>
      <c r="B897" t="s">
        <v>13</v>
      </c>
      <c r="C897" t="s">
        <v>30</v>
      </c>
      <c r="D897" t="s">
        <v>31</v>
      </c>
      <c r="F897" t="str">
        <f t="shared" si="117"/>
        <v>Missing</v>
      </c>
      <c r="G897" t="str">
        <f t="shared" si="118"/>
        <v>Unknown</v>
      </c>
      <c r="H897" t="str">
        <f t="shared" si="119"/>
        <v>No</v>
      </c>
      <c r="I897">
        <v>3</v>
      </c>
      <c r="J897" t="str">
        <f>_xlfn.IFS(Units_Sold&lt;0,"Check Return/Refund",Units_Sold=" ",Invalid,Units_Sold=0,"Available",Units_Sold&gt;0,"Sold")</f>
        <v>Sold</v>
      </c>
      <c r="M897" t="str">
        <f t="shared" si="120"/>
        <v>Invalid</v>
      </c>
      <c r="N897" t="str">
        <f>IF(PC_NikeSales[[#This Row],[Discount_Verification]]="Valid","Include","Exclude")</f>
        <v>Exclude</v>
      </c>
      <c r="O897">
        <v>0</v>
      </c>
      <c r="P897" t="str">
        <f t="shared" si="121"/>
        <v>Insufficient Data</v>
      </c>
      <c r="Q897" t="str">
        <f t="shared" si="122"/>
        <v>Missing Information</v>
      </c>
      <c r="R897" t="str">
        <f>IF(PC_NikeSales[[#This Row],[Rev_Verify]]="Valid Revenue","Include","Exclude")</f>
        <v>Exclude</v>
      </c>
      <c r="S897" s="1">
        <v>45507</v>
      </c>
      <c r="T897" s="5">
        <f t="shared" si="123"/>
        <v>45507</v>
      </c>
      <c r="U897" s="1" t="str">
        <f t="shared" si="124"/>
        <v>Yes</v>
      </c>
      <c r="V897" t="s">
        <v>17</v>
      </c>
      <c r="W897" t="s">
        <v>29</v>
      </c>
      <c r="X897" t="str">
        <f t="shared" si="125"/>
        <v>Pune</v>
      </c>
      <c r="Y897">
        <v>677.85</v>
      </c>
      <c r="Z897" t="str">
        <f>IF(PC_NikeSales[[#This Row],[Profit]]&lt;0,"Loss Making Sales",IF(PC_NikeSales[[#This Row],[Profit]]=0,"No Recorded Profit",IF($Y895&gt;$P895,"Invalid Profit", "Valid Profit")))</f>
        <v>Valid Profit</v>
      </c>
      <c r="AA897" t="str">
        <f>IF(PC_NikeSales[[#This Row],[Profit_Status]]="Valid Profit","Include","Exclude")</f>
        <v>Include</v>
      </c>
    </row>
    <row r="898" spans="1:27">
      <c r="A898">
        <v>2896</v>
      </c>
      <c r="B898" t="s">
        <v>13</v>
      </c>
      <c r="C898" t="s">
        <v>14</v>
      </c>
      <c r="D898" t="s">
        <v>15</v>
      </c>
      <c r="E898" s="3">
        <v>7</v>
      </c>
      <c r="F898" t="str">
        <f t="shared" ref="F898:F961" si="126">_xlfn.IFS(ISBLANK(Size),"Missing",ISNUMBER(Size),"Number",ISTEXT(Size),"Alphabet")</f>
        <v>Number</v>
      </c>
      <c r="G898" t="str">
        <f t="shared" ref="G898:G961" si="127">IF(Size_Type ="Missing","Unknown",TRIM(Size))</f>
        <v>7</v>
      </c>
      <c r="H898" t="str">
        <f t="shared" ref="H898:H961" si="128">IF(Size_Verification="Unknown","No","Yes")</f>
        <v>Yes</v>
      </c>
      <c r="J898" t="str">
        <f>_xlfn.IFS(Units_Sold&lt;0,"Check Return/Refund",Units_Sold=" ",Invalid,Units_Sold=0,"Available",Units_Sold&gt;0,"Sold")</f>
        <v>Available</v>
      </c>
      <c r="K898">
        <v>6252.51</v>
      </c>
      <c r="L898">
        <v>0.47</v>
      </c>
      <c r="M898" t="str">
        <f t="shared" ref="M898:M961" si="129">IF(OR(Discount_Applied="",Discount_Applied&gt;1,Discount_Applied&lt;0),"Invalid","Valid")</f>
        <v>Valid</v>
      </c>
      <c r="N898" t="str">
        <f>IF(PC_NikeSales[[#This Row],[Discount_Verification]]="Valid","Include","Exclude")</f>
        <v>Include</v>
      </c>
      <c r="O898">
        <v>0</v>
      </c>
      <c r="P898" t="str">
        <f t="shared" ref="P898:P961" si="130">IF(AND(Units_Sold&lt;&gt;"",MRP&lt;&gt;"",Discount_Applied&lt;1),Units_Sold*MRP*(1-Discount_Applied),"Insufficient Data")</f>
        <v>Insufficient Data</v>
      </c>
      <c r="Q898" t="str">
        <f t="shared" ref="Q898:Q961" si="131">_xlfn.IFS(Rev_Recalc="Insufficient Data","Missing Information",Rev_Recalc&lt;0,"Negative Revenue",Rev_Recalc=0,"No Recorded Revenue",Rev_Recalc&gt;0,"Valid Revenue")</f>
        <v>Missing Information</v>
      </c>
      <c r="R898" t="str">
        <f>IF(PC_NikeSales[[#This Row],[Rev_Verify]]="Valid Revenue","Include","Exclude")</f>
        <v>Exclude</v>
      </c>
      <c r="S898" s="1">
        <v>45703</v>
      </c>
      <c r="T898" s="5">
        <f t="shared" ref="T898:T961" si="132">IF(ISBLANK(Order_Date),"Missing Date",Order_Date)</f>
        <v>45703</v>
      </c>
      <c r="U898" s="1" t="str">
        <f t="shared" ref="U898:U961" si="133">IF(ISBLANK(Order_Date),"No","Yes")</f>
        <v>Yes</v>
      </c>
      <c r="V898" t="s">
        <v>17</v>
      </c>
      <c r="W898" t="s">
        <v>33</v>
      </c>
      <c r="X898" t="str">
        <f t="shared" ref="X898:X961" si="134">PROPER(Region)</f>
        <v>Delhi</v>
      </c>
      <c r="Y898">
        <v>-1104.33</v>
      </c>
      <c r="Z898" t="str">
        <f>IF(PC_NikeSales[[#This Row],[Profit]]&lt;0,"Loss Making Sales",IF(PC_NikeSales[[#This Row],[Profit]]=0,"No Recorded Profit",IF(PC_NikeSales[[#This Row],[Profit]]&gt;PC_NikeSales[Rev_Recalc],"Invalid Profit", "Valid Profit")))</f>
        <v>Loss Making Sales</v>
      </c>
      <c r="AA898" t="str">
        <f>IF(PC_NikeSales[[#This Row],[Profit_Status]]="Valid Profit","Include","Exclude")</f>
        <v>Exclude</v>
      </c>
    </row>
    <row r="899" spans="1:27">
      <c r="A899">
        <v>2897</v>
      </c>
      <c r="B899" t="s">
        <v>35</v>
      </c>
      <c r="C899" t="s">
        <v>26</v>
      </c>
      <c r="D899" t="s">
        <v>39</v>
      </c>
      <c r="F899" t="str">
        <f t="shared" si="126"/>
        <v>Missing</v>
      </c>
      <c r="G899" t="str">
        <f t="shared" si="127"/>
        <v>Unknown</v>
      </c>
      <c r="H899" t="str">
        <f t="shared" si="128"/>
        <v>No</v>
      </c>
      <c r="I899">
        <v>1</v>
      </c>
      <c r="J899" t="str">
        <f>_xlfn.IFS(Units_Sold&lt;0,"Check Return/Refund",Units_Sold=" ",Invalid,Units_Sold=0,"Available",Units_Sold&gt;0,"Sold")</f>
        <v>Sold</v>
      </c>
      <c r="L899">
        <v>0.11</v>
      </c>
      <c r="M899" t="str">
        <f t="shared" si="129"/>
        <v>Valid</v>
      </c>
      <c r="N899" t="str">
        <f>IF(PC_NikeSales[[#This Row],[Discount_Verification]]="Valid","Include","Exclude")</f>
        <v>Include</v>
      </c>
      <c r="O899">
        <v>0</v>
      </c>
      <c r="P899" t="str">
        <f t="shared" si="130"/>
        <v>Insufficient Data</v>
      </c>
      <c r="Q899" t="str">
        <f t="shared" si="131"/>
        <v>Missing Information</v>
      </c>
      <c r="R899" t="str">
        <f>IF(PC_NikeSales[[#This Row],[Rev_Verify]]="Valid Revenue","Include","Exclude")</f>
        <v>Exclude</v>
      </c>
      <c r="S899" s="1"/>
      <c r="T899" s="5" t="str">
        <f t="shared" si="132"/>
        <v>Missing Date</v>
      </c>
      <c r="U899" s="1" t="str">
        <f t="shared" si="133"/>
        <v>No</v>
      </c>
      <c r="V899" t="s">
        <v>22</v>
      </c>
      <c r="W899" t="s">
        <v>43</v>
      </c>
      <c r="X899" t="str">
        <f t="shared" si="134"/>
        <v>Kolkata</v>
      </c>
      <c r="Y899">
        <v>221.95</v>
      </c>
      <c r="Z899" t="str">
        <f>IF(PC_NikeSales[[#This Row],[Profit]]&lt;0,"Loss Making Sales",IF(PC_NikeSales[[#This Row],[Profit]]=0,"No Recorded Profit",IF($Y897&gt;$P897,"Invalid Profit", "Valid Profit")))</f>
        <v>Valid Profit</v>
      </c>
      <c r="AA899" t="str">
        <f>IF(PC_NikeSales[[#This Row],[Profit_Status]]="Valid Profit","Include","Exclude")</f>
        <v>Include</v>
      </c>
    </row>
    <row r="900" spans="1:27">
      <c r="A900">
        <v>2898</v>
      </c>
      <c r="B900" t="s">
        <v>19</v>
      </c>
      <c r="C900" t="s">
        <v>30</v>
      </c>
      <c r="D900" t="s">
        <v>46</v>
      </c>
      <c r="E900" s="3">
        <v>6</v>
      </c>
      <c r="F900" t="str">
        <f t="shared" si="126"/>
        <v>Number</v>
      </c>
      <c r="G900" t="str">
        <f t="shared" si="127"/>
        <v>6</v>
      </c>
      <c r="H900" t="str">
        <f t="shared" si="128"/>
        <v>Yes</v>
      </c>
      <c r="I900">
        <v>1</v>
      </c>
      <c r="J900" t="str">
        <f>_xlfn.IFS(Units_Sold&lt;0,"Check Return/Refund",Units_Sold=" ",Invalid,Units_Sold=0,"Available",Units_Sold&gt;0,"Sold")</f>
        <v>Sold</v>
      </c>
      <c r="M900" t="str">
        <f t="shared" si="129"/>
        <v>Invalid</v>
      </c>
      <c r="N900" t="str">
        <f>IF(PC_NikeSales[[#This Row],[Discount_Verification]]="Valid","Include","Exclude")</f>
        <v>Exclude</v>
      </c>
      <c r="O900">
        <v>0</v>
      </c>
      <c r="P900" t="str">
        <f t="shared" si="130"/>
        <v>Insufficient Data</v>
      </c>
      <c r="Q900" t="str">
        <f t="shared" si="131"/>
        <v>Missing Information</v>
      </c>
      <c r="R900" t="str">
        <f>IF(PC_NikeSales[[#This Row],[Rev_Verify]]="Valid Revenue","Include","Exclude")</f>
        <v>Exclude</v>
      </c>
      <c r="S900" s="1"/>
      <c r="T900" s="5" t="str">
        <f t="shared" si="132"/>
        <v>Missing Date</v>
      </c>
      <c r="U900" s="1" t="str">
        <f t="shared" si="133"/>
        <v>No</v>
      </c>
      <c r="V900" t="s">
        <v>22</v>
      </c>
      <c r="W900" t="s">
        <v>43</v>
      </c>
      <c r="X900" t="str">
        <f t="shared" si="134"/>
        <v>Kolkata</v>
      </c>
      <c r="Y900">
        <v>-744.45</v>
      </c>
      <c r="Z900" t="str">
        <f>IF(PC_NikeSales[[#This Row],[Profit]]&lt;0,"Loss Making Sales",IF(PC_NikeSales[[#This Row],[Profit]]=0,"No Recorded Profit",IF(PC_NikeSales[[#This Row],[Profit]]&gt;PC_NikeSales[Rev_Recalc],"Invalid Profit", "Valid Profit")))</f>
        <v>Loss Making Sales</v>
      </c>
      <c r="AA900" t="str">
        <f>IF(PC_NikeSales[[#This Row],[Profit_Status]]="Valid Profit","Include","Exclude")</f>
        <v>Exclude</v>
      </c>
    </row>
    <row r="901" spans="1:27">
      <c r="A901">
        <v>2899</v>
      </c>
      <c r="B901" t="s">
        <v>35</v>
      </c>
      <c r="C901" t="s">
        <v>41</v>
      </c>
      <c r="D901" t="s">
        <v>54</v>
      </c>
      <c r="E901" s="3" t="s">
        <v>28</v>
      </c>
      <c r="F901" t="str">
        <f t="shared" si="126"/>
        <v>Alphabet</v>
      </c>
      <c r="G901" t="str">
        <f t="shared" si="127"/>
        <v>L</v>
      </c>
      <c r="H901" t="str">
        <f t="shared" si="128"/>
        <v>Yes</v>
      </c>
      <c r="I901">
        <v>3</v>
      </c>
      <c r="J901" t="str">
        <f>_xlfn.IFS(Units_Sold&lt;0,"Check Return/Refund",Units_Sold=" ",Invalid,Units_Sold=0,"Available",Units_Sold&gt;0,"Sold")</f>
        <v>Sold</v>
      </c>
      <c r="K901">
        <v>6531.36</v>
      </c>
      <c r="M901" t="str">
        <f t="shared" si="129"/>
        <v>Invalid</v>
      </c>
      <c r="N901" t="str">
        <f>IF(PC_NikeSales[[#This Row],[Discount_Verification]]="Valid","Include","Exclude")</f>
        <v>Exclude</v>
      </c>
      <c r="O901">
        <v>0</v>
      </c>
      <c r="P901">
        <f t="shared" si="130"/>
        <v>19594.079999999998</v>
      </c>
      <c r="Q901" t="str">
        <f t="shared" si="131"/>
        <v>Valid Revenue</v>
      </c>
      <c r="R901" t="str">
        <f>IF(PC_NikeSales[[#This Row],[Rev_Verify]]="Valid Revenue","Include","Exclude")</f>
        <v>Include</v>
      </c>
      <c r="S901" s="1">
        <v>45794</v>
      </c>
      <c r="T901" s="5">
        <f t="shared" si="132"/>
        <v>45794</v>
      </c>
      <c r="U901" s="1" t="str">
        <f t="shared" si="133"/>
        <v>Yes</v>
      </c>
      <c r="V901" t="s">
        <v>17</v>
      </c>
      <c r="W901" t="s">
        <v>25</v>
      </c>
      <c r="X901" t="str">
        <f t="shared" si="134"/>
        <v>Mumbai</v>
      </c>
      <c r="Y901">
        <v>-91.78</v>
      </c>
      <c r="Z901" t="str">
        <f>IF(PC_NikeSales[[#This Row],[Profit]]&lt;0,"Loss Making Sales",IF(PC_NikeSales[[#This Row],[Profit]]=0,"No Recorded Profit",IF(PC_NikeSales[[#This Row],[Profit]]&gt;PC_NikeSales[Rev_Recalc],"Invalid Profit", "Valid Profit")))</f>
        <v>Loss Making Sales</v>
      </c>
      <c r="AA901" t="str">
        <f>IF(PC_NikeSales[[#This Row],[Profit_Status]]="Valid Profit","Include","Exclude")</f>
        <v>Exclude</v>
      </c>
    </row>
    <row r="902" spans="1:27">
      <c r="A902">
        <v>2006</v>
      </c>
      <c r="B902" t="s">
        <v>35</v>
      </c>
      <c r="C902" t="s">
        <v>26</v>
      </c>
      <c r="D902" t="s">
        <v>39</v>
      </c>
      <c r="E902" s="3" t="s">
        <v>32</v>
      </c>
      <c r="F902" t="str">
        <f t="shared" si="126"/>
        <v>Alphabet</v>
      </c>
      <c r="G902" t="str">
        <f t="shared" si="127"/>
        <v>XL</v>
      </c>
      <c r="H902" t="str">
        <f t="shared" si="128"/>
        <v>Yes</v>
      </c>
      <c r="I902">
        <v>2</v>
      </c>
      <c r="J902" t="str">
        <f>_xlfn.IFS(Units_Sold&lt;0,"Check Return/Refund",Units_Sold=" ",Invalid,Units_Sold=0,"Available",Units_Sold&gt;0,"Sold")</f>
        <v>Sold</v>
      </c>
      <c r="M902" t="str">
        <f t="shared" si="129"/>
        <v>Invalid</v>
      </c>
      <c r="N902" t="str">
        <f>IF(PC_NikeSales[[#This Row],[Discount_Verification]]="Valid","Include","Exclude")</f>
        <v>Exclude</v>
      </c>
      <c r="O902">
        <v>0</v>
      </c>
      <c r="P902" t="str">
        <f t="shared" si="130"/>
        <v>Insufficient Data</v>
      </c>
      <c r="Q902" t="str">
        <f t="shared" si="131"/>
        <v>Missing Information</v>
      </c>
      <c r="R902" t="str">
        <f>IF(PC_NikeSales[[#This Row],[Rev_Verify]]="Valid Revenue","Include","Exclude")</f>
        <v>Exclude</v>
      </c>
      <c r="S902" s="1">
        <v>45195</v>
      </c>
      <c r="T902" s="5">
        <f t="shared" si="132"/>
        <v>45195</v>
      </c>
      <c r="U902" s="1" t="str">
        <f t="shared" si="133"/>
        <v>Yes</v>
      </c>
      <c r="V902" t="s">
        <v>22</v>
      </c>
      <c r="W902" t="s">
        <v>25</v>
      </c>
      <c r="X902" t="str">
        <f t="shared" si="134"/>
        <v>Mumbai</v>
      </c>
      <c r="Y902">
        <v>-716.79</v>
      </c>
      <c r="Z902" t="str">
        <f>IF(PC_NikeSales[[#This Row],[Profit]]&lt;0,"Loss Making Sales",IF(PC_NikeSales[[#This Row],[Profit]]=0,"No Recorded Profit",IF(PC_NikeSales[[#This Row],[Profit]]&gt;PC_NikeSales[Rev_Recalc],"Invalid Profit", "Valid Profit")))</f>
        <v>Loss Making Sales</v>
      </c>
      <c r="AA902" t="str">
        <f>IF(PC_NikeSales[[#This Row],[Profit_Status]]="Valid Profit","Include","Exclude")</f>
        <v>Exclude</v>
      </c>
    </row>
    <row r="903" spans="1:27">
      <c r="A903">
        <v>2005</v>
      </c>
      <c r="B903" t="s">
        <v>13</v>
      </c>
      <c r="C903" t="s">
        <v>20</v>
      </c>
      <c r="D903" t="s">
        <v>38</v>
      </c>
      <c r="E903" s="3">
        <v>10</v>
      </c>
      <c r="F903" t="str">
        <f t="shared" si="126"/>
        <v>Number</v>
      </c>
      <c r="G903" t="str">
        <f t="shared" si="127"/>
        <v>10</v>
      </c>
      <c r="H903" t="str">
        <f t="shared" si="128"/>
        <v>Yes</v>
      </c>
      <c r="J903" t="str">
        <f>_xlfn.IFS(Units_Sold&lt;0,"Check Return/Refund",Units_Sold=" ",Invalid,Units_Sold=0,"Available",Units_Sold&gt;0,"Sold")</f>
        <v>Available</v>
      </c>
      <c r="K903">
        <v>9794.84</v>
      </c>
      <c r="M903" t="str">
        <f t="shared" si="129"/>
        <v>Invalid</v>
      </c>
      <c r="N903" t="str">
        <f>IF(PC_NikeSales[[#This Row],[Discount_Verification]]="Valid","Include","Exclude")</f>
        <v>Exclude</v>
      </c>
      <c r="O903">
        <v>0</v>
      </c>
      <c r="P903" t="str">
        <f t="shared" si="130"/>
        <v>Insufficient Data</v>
      </c>
      <c r="Q903" t="str">
        <f t="shared" si="131"/>
        <v>Missing Information</v>
      </c>
      <c r="R903" t="str">
        <f>IF(PC_NikeSales[[#This Row],[Rev_Verify]]="Valid Revenue","Include","Exclude")</f>
        <v>Exclude</v>
      </c>
      <c r="S903" s="1"/>
      <c r="T903" s="5" t="str">
        <f t="shared" si="132"/>
        <v>Missing Date</v>
      </c>
      <c r="U903" s="1" t="str">
        <f t="shared" si="133"/>
        <v>No</v>
      </c>
      <c r="V903" t="s">
        <v>22</v>
      </c>
      <c r="W903" t="s">
        <v>37</v>
      </c>
      <c r="X903" t="str">
        <f t="shared" si="134"/>
        <v>Hyderabad</v>
      </c>
      <c r="Y903">
        <v>2253.08</v>
      </c>
      <c r="Z903" t="str">
        <f>IF(PC_NikeSales[[#This Row],[Profit]]&lt;0,"Loss Making Sales",IF(PC_NikeSales[[#This Row],[Profit]]=0,"No Recorded Profit",IF($Y901&gt;$P901,"Invalid Profit", "Valid Profit")))</f>
        <v>Valid Profit</v>
      </c>
      <c r="AA903" t="str">
        <f>IF(PC_NikeSales[[#This Row],[Profit_Status]]="Valid Profit","Include","Exclude")</f>
        <v>Include</v>
      </c>
    </row>
    <row r="904" spans="1:27">
      <c r="A904">
        <v>2902</v>
      </c>
      <c r="B904" t="s">
        <v>13</v>
      </c>
      <c r="C904" t="s">
        <v>41</v>
      </c>
      <c r="D904" t="s">
        <v>47</v>
      </c>
      <c r="E904" s="3">
        <v>10</v>
      </c>
      <c r="F904" t="str">
        <f t="shared" si="126"/>
        <v>Number</v>
      </c>
      <c r="G904" t="str">
        <f t="shared" si="127"/>
        <v>10</v>
      </c>
      <c r="H904" t="str">
        <f t="shared" si="128"/>
        <v>Yes</v>
      </c>
      <c r="J904" t="str">
        <f>_xlfn.IFS(Units_Sold&lt;0,"Check Return/Refund",Units_Sold=" ",Invalid,Units_Sold=0,"Available",Units_Sold&gt;0,"Sold")</f>
        <v>Available</v>
      </c>
      <c r="K904">
        <v>8138.68</v>
      </c>
      <c r="M904" t="str">
        <f t="shared" si="129"/>
        <v>Invalid</v>
      </c>
      <c r="N904" t="str">
        <f>IF(PC_NikeSales[[#This Row],[Discount_Verification]]="Valid","Include","Exclude")</f>
        <v>Exclude</v>
      </c>
      <c r="O904">
        <v>0</v>
      </c>
      <c r="P904" t="str">
        <f t="shared" si="130"/>
        <v>Insufficient Data</v>
      </c>
      <c r="Q904" t="str">
        <f t="shared" si="131"/>
        <v>Missing Information</v>
      </c>
      <c r="R904" t="str">
        <f>IF(PC_NikeSales[[#This Row],[Rev_Verify]]="Valid Revenue","Include","Exclude")</f>
        <v>Exclude</v>
      </c>
      <c r="S904" s="1">
        <v>45790</v>
      </c>
      <c r="T904" s="5">
        <f t="shared" si="132"/>
        <v>45790</v>
      </c>
      <c r="U904" s="1" t="str">
        <f t="shared" si="133"/>
        <v>Yes</v>
      </c>
      <c r="V904" t="s">
        <v>22</v>
      </c>
      <c r="W904" t="s">
        <v>43</v>
      </c>
      <c r="X904" t="str">
        <f t="shared" si="134"/>
        <v>Kolkata</v>
      </c>
      <c r="Y904">
        <v>2604.35</v>
      </c>
      <c r="Z904" t="str">
        <f>IF(PC_NikeSales[[#This Row],[Profit]]&lt;0,"Loss Making Sales",IF(PC_NikeSales[[#This Row],[Profit]]=0,"No Recorded Profit",IF($Y902&gt;$P902,"Invalid Profit", "Valid Profit")))</f>
        <v>Valid Profit</v>
      </c>
      <c r="AA904" t="str">
        <f>IF(PC_NikeSales[[#This Row],[Profit_Status]]="Valid Profit","Include","Exclude")</f>
        <v>Include</v>
      </c>
    </row>
    <row r="905" spans="1:27">
      <c r="A905">
        <v>2903</v>
      </c>
      <c r="B905" t="s">
        <v>35</v>
      </c>
      <c r="C905" t="s">
        <v>20</v>
      </c>
      <c r="D905" t="s">
        <v>50</v>
      </c>
      <c r="E905" s="3" t="s">
        <v>16</v>
      </c>
      <c r="F905" t="str">
        <f t="shared" si="126"/>
        <v>Alphabet</v>
      </c>
      <c r="G905" t="str">
        <f t="shared" si="127"/>
        <v>M</v>
      </c>
      <c r="H905" t="str">
        <f t="shared" si="128"/>
        <v>Yes</v>
      </c>
      <c r="J905" t="str">
        <f>_xlfn.IFS(Units_Sold&lt;0,"Check Return/Refund",Units_Sold=" ",Invalid,Units_Sold=0,"Available",Units_Sold&gt;0,"Sold")</f>
        <v>Available</v>
      </c>
      <c r="K905">
        <v>2735.54</v>
      </c>
      <c r="M905" t="str">
        <f t="shared" si="129"/>
        <v>Invalid</v>
      </c>
      <c r="N905" t="str">
        <f>IF(PC_NikeSales[[#This Row],[Discount_Verification]]="Valid","Include","Exclude")</f>
        <v>Exclude</v>
      </c>
      <c r="O905">
        <v>0</v>
      </c>
      <c r="P905" t="str">
        <f t="shared" si="130"/>
        <v>Insufficient Data</v>
      </c>
      <c r="Q905" t="str">
        <f t="shared" si="131"/>
        <v>Missing Information</v>
      </c>
      <c r="R905" t="str">
        <f>IF(PC_NikeSales[[#This Row],[Rev_Verify]]="Valid Revenue","Include","Exclude")</f>
        <v>Exclude</v>
      </c>
      <c r="S905" s="1">
        <v>45540</v>
      </c>
      <c r="T905" s="5">
        <f t="shared" si="132"/>
        <v>45540</v>
      </c>
      <c r="U905" s="1" t="str">
        <f t="shared" si="133"/>
        <v>Yes</v>
      </c>
      <c r="V905" t="s">
        <v>22</v>
      </c>
      <c r="W905" t="s">
        <v>33</v>
      </c>
      <c r="X905" t="str">
        <f t="shared" si="134"/>
        <v>Delhi</v>
      </c>
      <c r="Y905">
        <v>2944.26</v>
      </c>
      <c r="Z905" t="str">
        <f>IF(PC_NikeSales[[#This Row],[Profit]]&lt;0,"Loss Making Sales",IF(PC_NikeSales[[#This Row],[Profit]]=0,"No Recorded Profit",IF($Y903&gt;$P903,"Invalid Profit", "Valid Profit")))</f>
        <v>Valid Profit</v>
      </c>
      <c r="AA905" t="str">
        <f>IF(PC_NikeSales[[#This Row],[Profit_Status]]="Valid Profit","Include","Exclude")</f>
        <v>Include</v>
      </c>
    </row>
    <row r="906" spans="1:27">
      <c r="A906">
        <v>2904</v>
      </c>
      <c r="B906" t="s">
        <v>19</v>
      </c>
      <c r="C906" t="s">
        <v>20</v>
      </c>
      <c r="D906" t="s">
        <v>21</v>
      </c>
      <c r="E906" s="3">
        <v>9</v>
      </c>
      <c r="F906" t="str">
        <f t="shared" si="126"/>
        <v>Number</v>
      </c>
      <c r="G906" t="str">
        <f t="shared" si="127"/>
        <v>9</v>
      </c>
      <c r="H906" t="str">
        <f t="shared" si="128"/>
        <v>Yes</v>
      </c>
      <c r="I906">
        <v>2</v>
      </c>
      <c r="J906" t="str">
        <f>_xlfn.IFS(Units_Sold&lt;0,"Check Return/Refund",Units_Sold=" ",Invalid,Units_Sold=0,"Available",Units_Sold&gt;0,"Sold")</f>
        <v>Sold</v>
      </c>
      <c r="K906">
        <v>8644.67</v>
      </c>
      <c r="L906">
        <v>0.54</v>
      </c>
      <c r="M906" t="str">
        <f t="shared" si="129"/>
        <v>Valid</v>
      </c>
      <c r="N906" t="str">
        <f>IF(PC_NikeSales[[#This Row],[Discount_Verification]]="Valid","Include","Exclude")</f>
        <v>Include</v>
      </c>
      <c r="O906">
        <v>7953.1</v>
      </c>
      <c r="P906">
        <f t="shared" si="130"/>
        <v>7953.0963999999994</v>
      </c>
      <c r="Q906" t="str">
        <f t="shared" si="131"/>
        <v>Valid Revenue</v>
      </c>
      <c r="R906" t="str">
        <f>IF(PC_NikeSales[[#This Row],[Rev_Verify]]="Valid Revenue","Include","Exclude")</f>
        <v>Include</v>
      </c>
      <c r="S906" s="1">
        <v>45776</v>
      </c>
      <c r="T906" s="5">
        <f t="shared" si="132"/>
        <v>45776</v>
      </c>
      <c r="U906" s="1" t="str">
        <f t="shared" si="133"/>
        <v>Yes</v>
      </c>
      <c r="V906" t="s">
        <v>17</v>
      </c>
      <c r="W906" t="s">
        <v>18</v>
      </c>
      <c r="X906" t="str">
        <f t="shared" si="134"/>
        <v>Bengaluru</v>
      </c>
      <c r="Y906">
        <v>2711.75</v>
      </c>
      <c r="Z906" t="str">
        <f>IF(PC_NikeSales[[#This Row],[Profit]]&lt;0,"Loss Making Sales",IF(PC_NikeSales[[#This Row],[Profit]]=0,"No Recorded Profit",IF($Y904&gt;$P904,"Invalid Profit", "Valid Profit")))</f>
        <v>Valid Profit</v>
      </c>
      <c r="AA906" t="str">
        <f>IF(PC_NikeSales[[#This Row],[Profit_Status]]="Valid Profit","Include","Exclude")</f>
        <v>Include</v>
      </c>
    </row>
    <row r="907" spans="1:27">
      <c r="A907">
        <v>2905</v>
      </c>
      <c r="B907" t="s">
        <v>35</v>
      </c>
      <c r="C907" t="s">
        <v>30</v>
      </c>
      <c r="D907" t="s">
        <v>31</v>
      </c>
      <c r="E907" s="3" t="s">
        <v>16</v>
      </c>
      <c r="F907" t="str">
        <f t="shared" si="126"/>
        <v>Alphabet</v>
      </c>
      <c r="G907" t="str">
        <f t="shared" si="127"/>
        <v>M</v>
      </c>
      <c r="H907" t="str">
        <f t="shared" si="128"/>
        <v>Yes</v>
      </c>
      <c r="J907" t="str">
        <f>_xlfn.IFS(Units_Sold&lt;0,"Check Return/Refund",Units_Sold=" ",Invalid,Units_Sold=0,"Available",Units_Sold&gt;0,"Sold")</f>
        <v>Available</v>
      </c>
      <c r="K907">
        <v>5762.39</v>
      </c>
      <c r="M907" t="str">
        <f t="shared" si="129"/>
        <v>Invalid</v>
      </c>
      <c r="N907" t="str">
        <f>IF(PC_NikeSales[[#This Row],[Discount_Verification]]="Valid","Include","Exclude")</f>
        <v>Exclude</v>
      </c>
      <c r="O907">
        <v>0</v>
      </c>
      <c r="P907" t="str">
        <f t="shared" si="130"/>
        <v>Insufficient Data</v>
      </c>
      <c r="Q907" t="str">
        <f t="shared" si="131"/>
        <v>Missing Information</v>
      </c>
      <c r="R907" t="str">
        <f>IF(PC_NikeSales[[#This Row],[Rev_Verify]]="Valid Revenue","Include","Exclude")</f>
        <v>Exclude</v>
      </c>
      <c r="S907" s="1">
        <v>45853</v>
      </c>
      <c r="T907" s="5">
        <f t="shared" si="132"/>
        <v>45853</v>
      </c>
      <c r="U907" s="1" t="str">
        <f t="shared" si="133"/>
        <v>Yes</v>
      </c>
      <c r="V907" t="s">
        <v>22</v>
      </c>
      <c r="W907" t="s">
        <v>37</v>
      </c>
      <c r="X907" t="str">
        <f t="shared" si="134"/>
        <v>Hyderabad</v>
      </c>
      <c r="Y907">
        <v>-584.1</v>
      </c>
      <c r="Z907" t="str">
        <f>IF(PC_NikeSales[[#This Row],[Profit]]&lt;0,"Loss Making Sales",IF(PC_NikeSales[[#This Row],[Profit]]=0,"No Recorded Profit",IF(PC_NikeSales[[#This Row],[Profit]]&gt;PC_NikeSales[Rev_Recalc],"Invalid Profit", "Valid Profit")))</f>
        <v>Loss Making Sales</v>
      </c>
      <c r="AA907" t="str">
        <f>IF(PC_NikeSales[[#This Row],[Profit_Status]]="Valid Profit","Include","Exclude")</f>
        <v>Exclude</v>
      </c>
    </row>
    <row r="908" spans="1:27">
      <c r="A908">
        <v>2906</v>
      </c>
      <c r="B908" t="s">
        <v>19</v>
      </c>
      <c r="C908" t="s">
        <v>26</v>
      </c>
      <c r="D908" t="s">
        <v>39</v>
      </c>
      <c r="E908" s="3">
        <v>7</v>
      </c>
      <c r="F908" t="str">
        <f t="shared" si="126"/>
        <v>Number</v>
      </c>
      <c r="G908" t="str">
        <f t="shared" si="127"/>
        <v>7</v>
      </c>
      <c r="H908" t="str">
        <f t="shared" si="128"/>
        <v>Yes</v>
      </c>
      <c r="I908">
        <v>1</v>
      </c>
      <c r="J908" t="str">
        <f>_xlfn.IFS(Units_Sold&lt;0,"Check Return/Refund",Units_Sold=" ",Invalid,Units_Sold=0,"Available",Units_Sold&gt;0,"Sold")</f>
        <v>Sold</v>
      </c>
      <c r="M908" t="str">
        <f t="shared" si="129"/>
        <v>Invalid</v>
      </c>
      <c r="N908" t="str">
        <f>IF(PC_NikeSales[[#This Row],[Discount_Verification]]="Valid","Include","Exclude")</f>
        <v>Exclude</v>
      </c>
      <c r="O908">
        <v>0</v>
      </c>
      <c r="P908" t="str">
        <f t="shared" si="130"/>
        <v>Insufficient Data</v>
      </c>
      <c r="Q908" t="str">
        <f t="shared" si="131"/>
        <v>Missing Information</v>
      </c>
      <c r="R908" t="str">
        <f>IF(PC_NikeSales[[#This Row],[Rev_Verify]]="Valid Revenue","Include","Exclude")</f>
        <v>Exclude</v>
      </c>
      <c r="S908" s="1">
        <v>45529</v>
      </c>
      <c r="T908" s="5">
        <f t="shared" si="132"/>
        <v>45529</v>
      </c>
      <c r="U908" s="1" t="str">
        <f t="shared" si="133"/>
        <v>Yes</v>
      </c>
      <c r="V908" t="s">
        <v>22</v>
      </c>
      <c r="W908" t="s">
        <v>33</v>
      </c>
      <c r="X908" t="str">
        <f t="shared" si="134"/>
        <v>Delhi</v>
      </c>
      <c r="Y908">
        <v>-291.45</v>
      </c>
      <c r="Z908" t="str">
        <f>IF(PC_NikeSales[[#This Row],[Profit]]&lt;0,"Loss Making Sales",IF(PC_NikeSales[[#This Row],[Profit]]=0,"No Recorded Profit",IF(PC_NikeSales[[#This Row],[Profit]]&gt;PC_NikeSales[Rev_Recalc],"Invalid Profit", "Valid Profit")))</f>
        <v>Loss Making Sales</v>
      </c>
      <c r="AA908" t="str">
        <f>IF(PC_NikeSales[[#This Row],[Profit_Status]]="Valid Profit","Include","Exclude")</f>
        <v>Exclude</v>
      </c>
    </row>
    <row r="909" spans="1:27">
      <c r="A909">
        <v>2907</v>
      </c>
      <c r="B909" t="s">
        <v>35</v>
      </c>
      <c r="C909" t="s">
        <v>20</v>
      </c>
      <c r="D909" t="s">
        <v>24</v>
      </c>
      <c r="E909" s="3" t="s">
        <v>28</v>
      </c>
      <c r="F909" t="str">
        <f t="shared" si="126"/>
        <v>Alphabet</v>
      </c>
      <c r="G909" t="str">
        <f t="shared" si="127"/>
        <v>L</v>
      </c>
      <c r="H909" t="str">
        <f t="shared" si="128"/>
        <v>Yes</v>
      </c>
      <c r="J909" t="str">
        <f>_xlfn.IFS(Units_Sold&lt;0,"Check Return/Refund",Units_Sold=" ",Invalid,Units_Sold=0,"Available",Units_Sold&gt;0,"Sold")</f>
        <v>Available</v>
      </c>
      <c r="K909">
        <v>8432.5</v>
      </c>
      <c r="M909" t="str">
        <f t="shared" si="129"/>
        <v>Invalid</v>
      </c>
      <c r="N909" t="str">
        <f>IF(PC_NikeSales[[#This Row],[Discount_Verification]]="Valid","Include","Exclude")</f>
        <v>Exclude</v>
      </c>
      <c r="O909">
        <v>0</v>
      </c>
      <c r="P909" t="str">
        <f t="shared" si="130"/>
        <v>Insufficient Data</v>
      </c>
      <c r="Q909" t="str">
        <f t="shared" si="131"/>
        <v>Missing Information</v>
      </c>
      <c r="R909" t="str">
        <f>IF(PC_NikeSales[[#This Row],[Rev_Verify]]="Valid Revenue","Include","Exclude")</f>
        <v>Exclude</v>
      </c>
      <c r="S909" s="1">
        <v>45347</v>
      </c>
      <c r="T909" s="5">
        <f t="shared" si="132"/>
        <v>45347</v>
      </c>
      <c r="U909" s="1" t="str">
        <f t="shared" si="133"/>
        <v>Yes</v>
      </c>
      <c r="V909" t="s">
        <v>22</v>
      </c>
      <c r="W909" t="s">
        <v>43</v>
      </c>
      <c r="X909" t="str">
        <f t="shared" si="134"/>
        <v>Kolkata</v>
      </c>
      <c r="Y909">
        <v>3790.63</v>
      </c>
      <c r="Z909" t="str">
        <f>IF(PC_NikeSales[[#This Row],[Profit]]&lt;0,"Loss Making Sales",IF(PC_NikeSales[[#This Row],[Profit]]=0,"No Recorded Profit",IF($Y907&gt;$P907,"Invalid Profit", "Valid Profit")))</f>
        <v>Valid Profit</v>
      </c>
      <c r="AA909" t="str">
        <f>IF(PC_NikeSales[[#This Row],[Profit_Status]]="Valid Profit","Include","Exclude")</f>
        <v>Include</v>
      </c>
    </row>
    <row r="910" spans="1:27">
      <c r="A910">
        <v>2908</v>
      </c>
      <c r="B910" t="s">
        <v>35</v>
      </c>
      <c r="C910" t="s">
        <v>30</v>
      </c>
      <c r="D910" t="s">
        <v>51</v>
      </c>
      <c r="E910" s="3" t="s">
        <v>16</v>
      </c>
      <c r="F910" t="str">
        <f t="shared" si="126"/>
        <v>Alphabet</v>
      </c>
      <c r="G910" t="str">
        <f t="shared" si="127"/>
        <v>M</v>
      </c>
      <c r="H910" t="str">
        <f t="shared" si="128"/>
        <v>Yes</v>
      </c>
      <c r="J910" t="str">
        <f>_xlfn.IFS(Units_Sold&lt;0,"Check Return/Refund",Units_Sold=" ",Invalid,Units_Sold=0,"Available",Units_Sold&gt;0,"Sold")</f>
        <v>Available</v>
      </c>
      <c r="L910">
        <v>0.53</v>
      </c>
      <c r="M910" t="str">
        <f t="shared" si="129"/>
        <v>Valid</v>
      </c>
      <c r="N910" t="str">
        <f>IF(PC_NikeSales[[#This Row],[Discount_Verification]]="Valid","Include","Exclude")</f>
        <v>Include</v>
      </c>
      <c r="O910">
        <v>0</v>
      </c>
      <c r="P910" t="str">
        <f t="shared" si="130"/>
        <v>Insufficient Data</v>
      </c>
      <c r="Q910" t="str">
        <f t="shared" si="131"/>
        <v>Missing Information</v>
      </c>
      <c r="R910" t="str">
        <f>IF(PC_NikeSales[[#This Row],[Rev_Verify]]="Valid Revenue","Include","Exclude")</f>
        <v>Exclude</v>
      </c>
      <c r="S910" s="1">
        <v>45618</v>
      </c>
      <c r="T910" s="5">
        <f t="shared" si="132"/>
        <v>45618</v>
      </c>
      <c r="U910" s="1" t="str">
        <f t="shared" si="133"/>
        <v>Yes</v>
      </c>
      <c r="V910" t="s">
        <v>22</v>
      </c>
      <c r="W910" t="s">
        <v>37</v>
      </c>
      <c r="X910" t="str">
        <f t="shared" si="134"/>
        <v>Hyderabad</v>
      </c>
      <c r="Y910">
        <v>-74</v>
      </c>
      <c r="Z910" t="str">
        <f>IF(PC_NikeSales[[#This Row],[Profit]]&lt;0,"Loss Making Sales",IF(PC_NikeSales[[#This Row],[Profit]]=0,"No Recorded Profit",IF(PC_NikeSales[[#This Row],[Profit]]&gt;PC_NikeSales[Rev_Recalc],"Invalid Profit", "Valid Profit")))</f>
        <v>Loss Making Sales</v>
      </c>
      <c r="AA910" t="str">
        <f>IF(PC_NikeSales[[#This Row],[Profit_Status]]="Valid Profit","Include","Exclude")</f>
        <v>Exclude</v>
      </c>
    </row>
    <row r="911" spans="1:27">
      <c r="A911">
        <v>2909</v>
      </c>
      <c r="B911" t="s">
        <v>19</v>
      </c>
      <c r="C911" t="s">
        <v>30</v>
      </c>
      <c r="D911" t="s">
        <v>45</v>
      </c>
      <c r="E911" s="3" t="s">
        <v>32</v>
      </c>
      <c r="F911" t="str">
        <f t="shared" si="126"/>
        <v>Alphabet</v>
      </c>
      <c r="G911" t="str">
        <f t="shared" si="127"/>
        <v>XL</v>
      </c>
      <c r="H911" t="str">
        <f t="shared" si="128"/>
        <v>Yes</v>
      </c>
      <c r="J911" t="str">
        <f>_xlfn.IFS(Units_Sold&lt;0,"Check Return/Refund",Units_Sold=" ",Invalid,Units_Sold=0,"Available",Units_Sold&gt;0,"Sold")</f>
        <v>Available</v>
      </c>
      <c r="K911">
        <v>7617.75</v>
      </c>
      <c r="L911">
        <v>0.33</v>
      </c>
      <c r="M911" t="str">
        <f t="shared" si="129"/>
        <v>Valid</v>
      </c>
      <c r="N911" t="str">
        <f>IF(PC_NikeSales[[#This Row],[Discount_Verification]]="Valid","Include","Exclude")</f>
        <v>Include</v>
      </c>
      <c r="O911">
        <v>0</v>
      </c>
      <c r="P911" t="str">
        <f t="shared" si="130"/>
        <v>Insufficient Data</v>
      </c>
      <c r="Q911" t="str">
        <f t="shared" si="131"/>
        <v>Missing Information</v>
      </c>
      <c r="R911" t="str">
        <f>IF(PC_NikeSales[[#This Row],[Rev_Verify]]="Valid Revenue","Include","Exclude")</f>
        <v>Exclude</v>
      </c>
      <c r="S911" s="1">
        <v>45524</v>
      </c>
      <c r="T911" s="5">
        <f t="shared" si="132"/>
        <v>45524</v>
      </c>
      <c r="U911" s="1" t="str">
        <f t="shared" si="133"/>
        <v>Yes</v>
      </c>
      <c r="V911" t="s">
        <v>22</v>
      </c>
      <c r="W911" t="s">
        <v>29</v>
      </c>
      <c r="X911" t="str">
        <f t="shared" si="134"/>
        <v>Pune</v>
      </c>
      <c r="Y911">
        <v>-186.9</v>
      </c>
      <c r="Z911" t="str">
        <f>IF(PC_NikeSales[[#This Row],[Profit]]&lt;0,"Loss Making Sales",IF(PC_NikeSales[[#This Row],[Profit]]=0,"No Recorded Profit",IF(PC_NikeSales[[#This Row],[Profit]]&gt;PC_NikeSales[Rev_Recalc],"Invalid Profit", "Valid Profit")))</f>
        <v>Loss Making Sales</v>
      </c>
      <c r="AA911" t="str">
        <f>IF(PC_NikeSales[[#This Row],[Profit_Status]]="Valid Profit","Include","Exclude")</f>
        <v>Exclude</v>
      </c>
    </row>
    <row r="912" spans="1:27">
      <c r="A912">
        <v>2910</v>
      </c>
      <c r="B912" t="s">
        <v>13</v>
      </c>
      <c r="C912" t="s">
        <v>14</v>
      </c>
      <c r="D912" t="s">
        <v>34</v>
      </c>
      <c r="E912" s="3">
        <v>9</v>
      </c>
      <c r="F912" t="str">
        <f t="shared" si="126"/>
        <v>Number</v>
      </c>
      <c r="G912" t="str">
        <f t="shared" si="127"/>
        <v>9</v>
      </c>
      <c r="H912" t="str">
        <f t="shared" si="128"/>
        <v>Yes</v>
      </c>
      <c r="J912" t="str">
        <f>_xlfn.IFS(Units_Sold&lt;0,"Check Return/Refund",Units_Sold=" ",Invalid,Units_Sold=0,"Available",Units_Sold&gt;0,"Sold")</f>
        <v>Available</v>
      </c>
      <c r="L912">
        <v>0.49</v>
      </c>
      <c r="M912" t="str">
        <f t="shared" si="129"/>
        <v>Valid</v>
      </c>
      <c r="N912" t="str">
        <f>IF(PC_NikeSales[[#This Row],[Discount_Verification]]="Valid","Include","Exclude")</f>
        <v>Include</v>
      </c>
      <c r="O912">
        <v>0</v>
      </c>
      <c r="P912" t="str">
        <f t="shared" si="130"/>
        <v>Insufficient Data</v>
      </c>
      <c r="Q912" t="str">
        <f t="shared" si="131"/>
        <v>Missing Information</v>
      </c>
      <c r="R912" t="str">
        <f>IF(PC_NikeSales[[#This Row],[Rev_Verify]]="Valid Revenue","Include","Exclude")</f>
        <v>Exclude</v>
      </c>
      <c r="S912" s="1">
        <v>45762</v>
      </c>
      <c r="T912" s="5">
        <f t="shared" si="132"/>
        <v>45762</v>
      </c>
      <c r="U912" s="1" t="str">
        <f t="shared" si="133"/>
        <v>Yes</v>
      </c>
      <c r="V912" t="s">
        <v>22</v>
      </c>
      <c r="W912" t="s">
        <v>18</v>
      </c>
      <c r="X912" t="str">
        <f t="shared" si="134"/>
        <v>Bengaluru</v>
      </c>
      <c r="Y912">
        <v>1818.49</v>
      </c>
      <c r="Z912" t="str">
        <f>IF(PC_NikeSales[[#This Row],[Profit]]&lt;0,"Loss Making Sales",IF(PC_NikeSales[[#This Row],[Profit]]=0,"No Recorded Profit",IF($Y910&gt;$P910,"Invalid Profit", "Valid Profit")))</f>
        <v>Valid Profit</v>
      </c>
      <c r="AA912" t="str">
        <f>IF(PC_NikeSales[[#This Row],[Profit_Status]]="Valid Profit","Include","Exclude")</f>
        <v>Include</v>
      </c>
    </row>
    <row r="913" spans="1:27">
      <c r="A913">
        <v>2911</v>
      </c>
      <c r="B913" t="s">
        <v>13</v>
      </c>
      <c r="C913" t="s">
        <v>41</v>
      </c>
      <c r="D913" t="s">
        <v>48</v>
      </c>
      <c r="E913" s="3" t="s">
        <v>16</v>
      </c>
      <c r="F913" t="str">
        <f t="shared" si="126"/>
        <v>Alphabet</v>
      </c>
      <c r="G913" t="str">
        <f t="shared" si="127"/>
        <v>M</v>
      </c>
      <c r="H913" t="str">
        <f t="shared" si="128"/>
        <v>Yes</v>
      </c>
      <c r="J913" t="str">
        <f>_xlfn.IFS(Units_Sold&lt;0,"Check Return/Refund",Units_Sold=" ",Invalid,Units_Sold=0,"Available",Units_Sold&gt;0,"Sold")</f>
        <v>Available</v>
      </c>
      <c r="M913" t="str">
        <f t="shared" si="129"/>
        <v>Invalid</v>
      </c>
      <c r="N913" t="str">
        <f>IF(PC_NikeSales[[#This Row],[Discount_Verification]]="Valid","Include","Exclude")</f>
        <v>Exclude</v>
      </c>
      <c r="O913">
        <v>0</v>
      </c>
      <c r="P913" t="str">
        <f t="shared" si="130"/>
        <v>Insufficient Data</v>
      </c>
      <c r="Q913" t="str">
        <f t="shared" si="131"/>
        <v>Missing Information</v>
      </c>
      <c r="R913" t="str">
        <f>IF(PC_NikeSales[[#This Row],[Rev_Verify]]="Valid Revenue","Include","Exclude")</f>
        <v>Exclude</v>
      </c>
      <c r="S913" s="1">
        <v>45225</v>
      </c>
      <c r="T913" s="5">
        <f t="shared" si="132"/>
        <v>45225</v>
      </c>
      <c r="U913" s="1" t="str">
        <f t="shared" si="133"/>
        <v>Yes</v>
      </c>
      <c r="V913" t="s">
        <v>22</v>
      </c>
      <c r="W913" t="s">
        <v>25</v>
      </c>
      <c r="X913" t="str">
        <f t="shared" si="134"/>
        <v>Mumbai</v>
      </c>
      <c r="Y913">
        <v>927.88</v>
      </c>
      <c r="Z913" t="str">
        <f>IF(PC_NikeSales[[#This Row],[Profit]]&lt;0,"Loss Making Sales",IF(PC_NikeSales[[#This Row],[Profit]]=0,"No Recorded Profit",IF($Y911&gt;$P911,"Invalid Profit", "Valid Profit")))</f>
        <v>Valid Profit</v>
      </c>
      <c r="AA913" t="str">
        <f>IF(PC_NikeSales[[#This Row],[Profit_Status]]="Valid Profit","Include","Exclude")</f>
        <v>Include</v>
      </c>
    </row>
    <row r="914" spans="1:27">
      <c r="A914">
        <v>2912</v>
      </c>
      <c r="B914" t="s">
        <v>13</v>
      </c>
      <c r="C914" t="s">
        <v>30</v>
      </c>
      <c r="D914" t="s">
        <v>31</v>
      </c>
      <c r="E914" s="3" t="s">
        <v>32</v>
      </c>
      <c r="F914" t="str">
        <f t="shared" si="126"/>
        <v>Alphabet</v>
      </c>
      <c r="G914" t="str">
        <f t="shared" si="127"/>
        <v>XL</v>
      </c>
      <c r="H914" t="str">
        <f t="shared" si="128"/>
        <v>Yes</v>
      </c>
      <c r="I914">
        <v>2</v>
      </c>
      <c r="J914" t="str">
        <f>_xlfn.IFS(Units_Sold&lt;0,"Check Return/Refund",Units_Sold=" ",Invalid,Units_Sold=0,"Available",Units_Sold&gt;0,"Sold")</f>
        <v>Sold</v>
      </c>
      <c r="K914">
        <v>9839.6299999999992</v>
      </c>
      <c r="L914">
        <v>0.98</v>
      </c>
      <c r="M914" t="str">
        <f t="shared" si="129"/>
        <v>Valid</v>
      </c>
      <c r="N914" t="str">
        <f>IF(PC_NikeSales[[#This Row],[Discount_Verification]]="Valid","Include","Exclude")</f>
        <v>Include</v>
      </c>
      <c r="O914">
        <v>393.59</v>
      </c>
      <c r="P914">
        <f t="shared" si="130"/>
        <v>393.58520000000033</v>
      </c>
      <c r="Q914" t="str">
        <f t="shared" si="131"/>
        <v>Valid Revenue</v>
      </c>
      <c r="R914" t="str">
        <f>IF(PC_NikeSales[[#This Row],[Rev_Verify]]="Valid Revenue","Include","Exclude")</f>
        <v>Include</v>
      </c>
      <c r="S914" s="1">
        <v>45358</v>
      </c>
      <c r="T914" s="5">
        <f t="shared" si="132"/>
        <v>45358</v>
      </c>
      <c r="U914" s="1" t="str">
        <f t="shared" si="133"/>
        <v>Yes</v>
      </c>
      <c r="V914" t="s">
        <v>17</v>
      </c>
      <c r="W914" t="s">
        <v>18</v>
      </c>
      <c r="X914" t="str">
        <f t="shared" si="134"/>
        <v>Bengaluru</v>
      </c>
      <c r="Y914">
        <v>1218.22</v>
      </c>
      <c r="Z914" t="str">
        <f>IF(PC_NikeSales[[#This Row],[Profit]]&lt;0,"Loss Making Sales",IF(PC_NikeSales[[#This Row],[Profit]]=0,"No Recorded Profit",IF(PC_NikeSales[[#This Row],[Profit]]&gt;PC_NikeSales[Rev_Recalc],"Invalid Profit", "Valid Profit")))</f>
        <v>Invalid Profit</v>
      </c>
      <c r="AA914" t="str">
        <f>IF(PC_NikeSales[[#This Row],[Profit_Status]]="Valid Profit","Include","Exclude")</f>
        <v>Exclude</v>
      </c>
    </row>
    <row r="915" spans="1:27">
      <c r="A915">
        <v>2913</v>
      </c>
      <c r="B915" t="s">
        <v>19</v>
      </c>
      <c r="C915" t="s">
        <v>26</v>
      </c>
      <c r="D915" t="s">
        <v>52</v>
      </c>
      <c r="E915" s="3">
        <v>8</v>
      </c>
      <c r="F915" t="str">
        <f t="shared" si="126"/>
        <v>Number</v>
      </c>
      <c r="G915" t="str">
        <f t="shared" si="127"/>
        <v>8</v>
      </c>
      <c r="H915" t="str">
        <f t="shared" si="128"/>
        <v>Yes</v>
      </c>
      <c r="J915" t="str">
        <f>_xlfn.IFS(Units_Sold&lt;0,"Check Return/Refund",Units_Sold=" ",Invalid,Units_Sold=0,"Available",Units_Sold&gt;0,"Sold")</f>
        <v>Available</v>
      </c>
      <c r="L915">
        <v>0.3</v>
      </c>
      <c r="M915" t="str">
        <f t="shared" si="129"/>
        <v>Valid</v>
      </c>
      <c r="N915" t="str">
        <f>IF(PC_NikeSales[[#This Row],[Discount_Verification]]="Valid","Include","Exclude")</f>
        <v>Include</v>
      </c>
      <c r="O915">
        <v>0</v>
      </c>
      <c r="P915" t="str">
        <f t="shared" si="130"/>
        <v>Insufficient Data</v>
      </c>
      <c r="Q915" t="str">
        <f t="shared" si="131"/>
        <v>Missing Information</v>
      </c>
      <c r="R915" t="str">
        <f>IF(PC_NikeSales[[#This Row],[Rev_Verify]]="Valid Revenue","Include","Exclude")</f>
        <v>Exclude</v>
      </c>
      <c r="S915" s="1">
        <v>45833</v>
      </c>
      <c r="T915" s="5">
        <f t="shared" si="132"/>
        <v>45833</v>
      </c>
      <c r="U915" s="1" t="str">
        <f t="shared" si="133"/>
        <v>Yes</v>
      </c>
      <c r="V915" t="s">
        <v>17</v>
      </c>
      <c r="W915" t="s">
        <v>29</v>
      </c>
      <c r="X915" t="str">
        <f t="shared" si="134"/>
        <v>Pune</v>
      </c>
      <c r="Y915">
        <v>-1036.78</v>
      </c>
      <c r="Z915" t="str">
        <f>IF(PC_NikeSales[[#This Row],[Profit]]&lt;0,"Loss Making Sales",IF(PC_NikeSales[[#This Row],[Profit]]=0,"No Recorded Profit",IF(PC_NikeSales[[#This Row],[Profit]]&gt;PC_NikeSales[Rev_Recalc],"Invalid Profit", "Valid Profit")))</f>
        <v>Loss Making Sales</v>
      </c>
      <c r="AA915" t="str">
        <f>IF(PC_NikeSales[[#This Row],[Profit_Status]]="Valid Profit","Include","Exclude")</f>
        <v>Exclude</v>
      </c>
    </row>
    <row r="916" spans="1:27">
      <c r="A916">
        <v>2914</v>
      </c>
      <c r="B916" t="s">
        <v>35</v>
      </c>
      <c r="C916" t="s">
        <v>20</v>
      </c>
      <c r="D916" t="s">
        <v>21</v>
      </c>
      <c r="E916" s="3" t="s">
        <v>28</v>
      </c>
      <c r="F916" t="str">
        <f t="shared" si="126"/>
        <v>Alphabet</v>
      </c>
      <c r="G916" t="str">
        <f t="shared" si="127"/>
        <v>L</v>
      </c>
      <c r="H916" t="str">
        <f t="shared" si="128"/>
        <v>Yes</v>
      </c>
      <c r="J916" t="str">
        <f>_xlfn.IFS(Units_Sold&lt;0,"Check Return/Refund",Units_Sold=" ",Invalid,Units_Sold=0,"Available",Units_Sold&gt;0,"Sold")</f>
        <v>Available</v>
      </c>
      <c r="K916">
        <v>7603.38</v>
      </c>
      <c r="L916">
        <v>1.25</v>
      </c>
      <c r="M916" t="str">
        <f t="shared" si="129"/>
        <v>Invalid</v>
      </c>
      <c r="N916" t="str">
        <f>IF(PC_NikeSales[[#This Row],[Discount_Verification]]="Valid","Include","Exclude")</f>
        <v>Exclude</v>
      </c>
      <c r="O916">
        <v>0</v>
      </c>
      <c r="P916" t="str">
        <f t="shared" si="130"/>
        <v>Insufficient Data</v>
      </c>
      <c r="Q916" t="str">
        <f t="shared" si="131"/>
        <v>Missing Information</v>
      </c>
      <c r="R916" t="str">
        <f>IF(PC_NikeSales[[#This Row],[Rev_Verify]]="Valid Revenue","Include","Exclude")</f>
        <v>Exclude</v>
      </c>
      <c r="S916" s="1">
        <v>45741</v>
      </c>
      <c r="T916" s="5">
        <f t="shared" si="132"/>
        <v>45741</v>
      </c>
      <c r="U916" s="1" t="str">
        <f t="shared" si="133"/>
        <v>Yes</v>
      </c>
      <c r="V916" t="s">
        <v>17</v>
      </c>
      <c r="W916" t="s">
        <v>25</v>
      </c>
      <c r="X916" t="str">
        <f t="shared" si="134"/>
        <v>Mumbai</v>
      </c>
      <c r="Y916">
        <v>-950.86</v>
      </c>
      <c r="Z916" t="str">
        <f>IF(PC_NikeSales[[#This Row],[Profit]]&lt;0,"Loss Making Sales",IF(PC_NikeSales[[#This Row],[Profit]]=0,"No Recorded Profit",IF(PC_NikeSales[[#This Row],[Profit]]&gt;PC_NikeSales[Rev_Recalc],"Invalid Profit", "Valid Profit")))</f>
        <v>Loss Making Sales</v>
      </c>
      <c r="AA916" t="str">
        <f>IF(PC_NikeSales[[#This Row],[Profit_Status]]="Valid Profit","Include","Exclude")</f>
        <v>Exclude</v>
      </c>
    </row>
    <row r="917" spans="1:27">
      <c r="A917">
        <v>2915</v>
      </c>
      <c r="B917" t="s">
        <v>35</v>
      </c>
      <c r="C917" t="s">
        <v>41</v>
      </c>
      <c r="D917" t="s">
        <v>47</v>
      </c>
      <c r="E917" s="3" t="s">
        <v>32</v>
      </c>
      <c r="F917" t="str">
        <f t="shared" si="126"/>
        <v>Alphabet</v>
      </c>
      <c r="G917" t="str">
        <f t="shared" si="127"/>
        <v>XL</v>
      </c>
      <c r="H917" t="str">
        <f t="shared" si="128"/>
        <v>Yes</v>
      </c>
      <c r="I917">
        <v>1</v>
      </c>
      <c r="J917" t="str">
        <f>_xlfn.IFS(Units_Sold&lt;0,"Check Return/Refund",Units_Sold=" ",Invalid,Units_Sold=0,"Available",Units_Sold&gt;0,"Sold")</f>
        <v>Sold</v>
      </c>
      <c r="K917">
        <v>4994.83</v>
      </c>
      <c r="M917" t="str">
        <f t="shared" si="129"/>
        <v>Invalid</v>
      </c>
      <c r="N917" t="str">
        <f>IF(PC_NikeSales[[#This Row],[Discount_Verification]]="Valid","Include","Exclude")</f>
        <v>Exclude</v>
      </c>
      <c r="O917">
        <v>0</v>
      </c>
      <c r="P917">
        <f t="shared" si="130"/>
        <v>4994.83</v>
      </c>
      <c r="Q917" t="str">
        <f t="shared" si="131"/>
        <v>Valid Revenue</v>
      </c>
      <c r="R917" t="str">
        <f>IF(PC_NikeSales[[#This Row],[Rev_Verify]]="Valid Revenue","Include","Exclude")</f>
        <v>Include</v>
      </c>
      <c r="S917" s="1"/>
      <c r="T917" s="5" t="str">
        <f t="shared" si="132"/>
        <v>Missing Date</v>
      </c>
      <c r="U917" s="1" t="str">
        <f t="shared" si="133"/>
        <v>No</v>
      </c>
      <c r="V917" t="s">
        <v>22</v>
      </c>
      <c r="W917" t="s">
        <v>25</v>
      </c>
      <c r="X917" t="str">
        <f t="shared" si="134"/>
        <v>Mumbai</v>
      </c>
      <c r="Y917">
        <v>629.34</v>
      </c>
      <c r="Z917" t="str">
        <f>IF(PC_NikeSales[[#This Row],[Profit]]&lt;0,"Loss Making Sales",IF(PC_NikeSales[[#This Row],[Profit]]=0,"No Recorded Profit",IF($Y915&gt;$P915,"Invalid Profit", "Valid Profit")))</f>
        <v>Valid Profit</v>
      </c>
      <c r="AA917" t="str">
        <f>IF(PC_NikeSales[[#This Row],[Profit_Status]]="Valid Profit","Include","Exclude")</f>
        <v>Include</v>
      </c>
    </row>
    <row r="918" spans="1:27">
      <c r="A918">
        <v>2916</v>
      </c>
      <c r="B918" t="s">
        <v>13</v>
      </c>
      <c r="C918" t="s">
        <v>26</v>
      </c>
      <c r="D918" t="s">
        <v>27</v>
      </c>
      <c r="E918" s="3" t="s">
        <v>32</v>
      </c>
      <c r="F918" t="str">
        <f t="shared" si="126"/>
        <v>Alphabet</v>
      </c>
      <c r="G918" t="str">
        <f t="shared" si="127"/>
        <v>XL</v>
      </c>
      <c r="H918" t="str">
        <f t="shared" si="128"/>
        <v>Yes</v>
      </c>
      <c r="J918" t="str">
        <f>_xlfn.IFS(Units_Sold&lt;0,"Check Return/Refund",Units_Sold=" ",Invalid,Units_Sold=0,"Available",Units_Sold&gt;0,"Sold")</f>
        <v>Available</v>
      </c>
      <c r="M918" t="str">
        <f t="shared" si="129"/>
        <v>Invalid</v>
      </c>
      <c r="N918" t="str">
        <f>IF(PC_NikeSales[[#This Row],[Discount_Verification]]="Valid","Include","Exclude")</f>
        <v>Exclude</v>
      </c>
      <c r="O918">
        <v>0</v>
      </c>
      <c r="P918" t="str">
        <f t="shared" si="130"/>
        <v>Insufficient Data</v>
      </c>
      <c r="Q918" t="str">
        <f t="shared" si="131"/>
        <v>Missing Information</v>
      </c>
      <c r="R918" t="str">
        <f>IF(PC_NikeSales[[#This Row],[Rev_Verify]]="Valid Revenue","Include","Exclude")</f>
        <v>Exclude</v>
      </c>
      <c r="S918" s="1">
        <v>45509</v>
      </c>
      <c r="T918" s="5">
        <f t="shared" si="132"/>
        <v>45509</v>
      </c>
      <c r="U918" s="1" t="str">
        <f t="shared" si="133"/>
        <v>Yes</v>
      </c>
      <c r="V918" t="s">
        <v>22</v>
      </c>
      <c r="W918" t="s">
        <v>37</v>
      </c>
      <c r="X918" t="str">
        <f t="shared" si="134"/>
        <v>Hyderabad</v>
      </c>
      <c r="Y918">
        <v>-1121.25</v>
      </c>
      <c r="Z918" t="str">
        <f>IF(PC_NikeSales[[#This Row],[Profit]]&lt;0,"Loss Making Sales",IF(PC_NikeSales[[#This Row],[Profit]]=0,"No Recorded Profit",IF(PC_NikeSales[[#This Row],[Profit]]&gt;PC_NikeSales[Rev_Recalc],"Invalid Profit", "Valid Profit")))</f>
        <v>Loss Making Sales</v>
      </c>
      <c r="AA918" t="str">
        <f>IF(PC_NikeSales[[#This Row],[Profit_Status]]="Valid Profit","Include","Exclude")</f>
        <v>Exclude</v>
      </c>
    </row>
    <row r="919" spans="1:27">
      <c r="A919">
        <v>2917</v>
      </c>
      <c r="B919" t="s">
        <v>35</v>
      </c>
      <c r="C919" t="s">
        <v>20</v>
      </c>
      <c r="D919" t="s">
        <v>50</v>
      </c>
      <c r="F919" t="str">
        <f t="shared" si="126"/>
        <v>Missing</v>
      </c>
      <c r="G919" t="str">
        <f t="shared" si="127"/>
        <v>Unknown</v>
      </c>
      <c r="H919" t="str">
        <f t="shared" si="128"/>
        <v>No</v>
      </c>
      <c r="I919">
        <v>1</v>
      </c>
      <c r="J919" t="str">
        <f>_xlfn.IFS(Units_Sold&lt;0,"Check Return/Refund",Units_Sold=" ",Invalid,Units_Sold=0,"Available",Units_Sold&gt;0,"Sold")</f>
        <v>Sold</v>
      </c>
      <c r="K919">
        <v>3204.72</v>
      </c>
      <c r="M919" t="str">
        <f t="shared" si="129"/>
        <v>Invalid</v>
      </c>
      <c r="N919" t="str">
        <f>IF(PC_NikeSales[[#This Row],[Discount_Verification]]="Valid","Include","Exclude")</f>
        <v>Exclude</v>
      </c>
      <c r="O919">
        <v>0</v>
      </c>
      <c r="P919">
        <f t="shared" si="130"/>
        <v>3204.72</v>
      </c>
      <c r="Q919" t="str">
        <f t="shared" si="131"/>
        <v>Valid Revenue</v>
      </c>
      <c r="R919" t="str">
        <f>IF(PC_NikeSales[[#This Row],[Rev_Verify]]="Valid Revenue","Include","Exclude")</f>
        <v>Include</v>
      </c>
      <c r="S919" s="1">
        <v>45647</v>
      </c>
      <c r="T919" s="5">
        <f t="shared" si="132"/>
        <v>45647</v>
      </c>
      <c r="U919" s="1" t="str">
        <f t="shared" si="133"/>
        <v>Yes</v>
      </c>
      <c r="V919" t="s">
        <v>22</v>
      </c>
      <c r="W919" t="s">
        <v>36</v>
      </c>
      <c r="X919" t="str">
        <f t="shared" si="134"/>
        <v>Bangalore</v>
      </c>
      <c r="Y919">
        <v>1916.14</v>
      </c>
      <c r="Z919" t="str">
        <f>IF(PC_NikeSales[[#This Row],[Profit]]&lt;0,"Loss Making Sales",IF(PC_NikeSales[[#This Row],[Profit]]=0,"No Recorded Profit",IF($Y917&gt;$P917,"Invalid Profit", "Valid Profit")))</f>
        <v>Valid Profit</v>
      </c>
      <c r="AA919" t="str">
        <f>IF(PC_NikeSales[[#This Row],[Profit_Status]]="Valid Profit","Include","Exclude")</f>
        <v>Include</v>
      </c>
    </row>
    <row r="920" spans="1:27">
      <c r="A920">
        <v>2918</v>
      </c>
      <c r="B920" t="s">
        <v>35</v>
      </c>
      <c r="C920" t="s">
        <v>14</v>
      </c>
      <c r="D920" t="s">
        <v>15</v>
      </c>
      <c r="E920" s="3" t="s">
        <v>16</v>
      </c>
      <c r="F920" t="str">
        <f t="shared" si="126"/>
        <v>Alphabet</v>
      </c>
      <c r="G920" t="str">
        <f t="shared" si="127"/>
        <v>M</v>
      </c>
      <c r="H920" t="str">
        <f t="shared" si="128"/>
        <v>Yes</v>
      </c>
      <c r="J920" t="str">
        <f>_xlfn.IFS(Units_Sold&lt;0,"Check Return/Refund",Units_Sold=" ",Invalid,Units_Sold=0,"Available",Units_Sold&gt;0,"Sold")</f>
        <v>Available</v>
      </c>
      <c r="M920" t="str">
        <f t="shared" si="129"/>
        <v>Invalid</v>
      </c>
      <c r="N920" t="str">
        <f>IF(PC_NikeSales[[#This Row],[Discount_Verification]]="Valid","Include","Exclude")</f>
        <v>Exclude</v>
      </c>
      <c r="O920">
        <v>0</v>
      </c>
      <c r="P920" t="str">
        <f t="shared" si="130"/>
        <v>Insufficient Data</v>
      </c>
      <c r="Q920" t="str">
        <f t="shared" si="131"/>
        <v>Missing Information</v>
      </c>
      <c r="R920" t="str">
        <f>IF(PC_NikeSales[[#This Row],[Rev_Verify]]="Valid Revenue","Include","Exclude")</f>
        <v>Exclude</v>
      </c>
      <c r="S920" s="1">
        <v>45603</v>
      </c>
      <c r="T920" s="5">
        <f t="shared" si="132"/>
        <v>45603</v>
      </c>
      <c r="U920" s="1" t="str">
        <f t="shared" si="133"/>
        <v>Yes</v>
      </c>
      <c r="V920" t="s">
        <v>22</v>
      </c>
      <c r="W920" t="s">
        <v>25</v>
      </c>
      <c r="X920" t="str">
        <f t="shared" si="134"/>
        <v>Mumbai</v>
      </c>
      <c r="Y920">
        <v>1398.13</v>
      </c>
      <c r="Z920" t="str">
        <f>IF(PC_NikeSales[[#This Row],[Profit]]&lt;0,"Loss Making Sales",IF(PC_NikeSales[[#This Row],[Profit]]=0,"No Recorded Profit",IF($Y918&gt;$P918,"Invalid Profit", "Valid Profit")))</f>
        <v>Valid Profit</v>
      </c>
      <c r="AA920" t="str">
        <f>IF(PC_NikeSales[[#This Row],[Profit_Status]]="Valid Profit","Include","Exclude")</f>
        <v>Include</v>
      </c>
    </row>
    <row r="921" spans="1:27">
      <c r="A921">
        <v>2919</v>
      </c>
      <c r="B921" t="s">
        <v>35</v>
      </c>
      <c r="C921" t="s">
        <v>20</v>
      </c>
      <c r="D921" t="s">
        <v>24</v>
      </c>
      <c r="E921" s="3" t="s">
        <v>16</v>
      </c>
      <c r="F921" t="str">
        <f t="shared" si="126"/>
        <v>Alphabet</v>
      </c>
      <c r="G921" t="str">
        <f t="shared" si="127"/>
        <v>M</v>
      </c>
      <c r="H921" t="str">
        <f t="shared" si="128"/>
        <v>Yes</v>
      </c>
      <c r="J921" t="str">
        <f>_xlfn.IFS(Units_Sold&lt;0,"Check Return/Refund",Units_Sold=" ",Invalid,Units_Sold=0,"Available",Units_Sold&gt;0,"Sold")</f>
        <v>Available</v>
      </c>
      <c r="K921">
        <v>7323.53</v>
      </c>
      <c r="M921" t="str">
        <f t="shared" si="129"/>
        <v>Invalid</v>
      </c>
      <c r="N921" t="str">
        <f>IF(PC_NikeSales[[#This Row],[Discount_Verification]]="Valid","Include","Exclude")</f>
        <v>Exclude</v>
      </c>
      <c r="O921">
        <v>0</v>
      </c>
      <c r="P921" t="str">
        <f t="shared" si="130"/>
        <v>Insufficient Data</v>
      </c>
      <c r="Q921" t="str">
        <f t="shared" si="131"/>
        <v>Missing Information</v>
      </c>
      <c r="R921" t="str">
        <f>IF(PC_NikeSales[[#This Row],[Rev_Verify]]="Valid Revenue","Include","Exclude")</f>
        <v>Exclude</v>
      </c>
      <c r="S921" s="1">
        <v>45748</v>
      </c>
      <c r="T921" s="5">
        <f t="shared" si="132"/>
        <v>45748</v>
      </c>
      <c r="U921" s="1" t="str">
        <f t="shared" si="133"/>
        <v>Yes</v>
      </c>
      <c r="V921" t="s">
        <v>22</v>
      </c>
      <c r="W921" t="s">
        <v>36</v>
      </c>
      <c r="X921" t="str">
        <f t="shared" si="134"/>
        <v>Bangalore</v>
      </c>
      <c r="Y921">
        <v>488.37</v>
      </c>
      <c r="Z921" t="str">
        <f>IF(PC_NikeSales[[#This Row],[Profit]]&lt;0,"Loss Making Sales",IF(PC_NikeSales[[#This Row],[Profit]]=0,"No Recorded Profit",IF($Y919&gt;$P919,"Invalid Profit", "Valid Profit")))</f>
        <v>Valid Profit</v>
      </c>
      <c r="AA921" t="str">
        <f>IF(PC_NikeSales[[#This Row],[Profit_Status]]="Valid Profit","Include","Exclude")</f>
        <v>Include</v>
      </c>
    </row>
    <row r="922" spans="1:27">
      <c r="A922">
        <v>2920</v>
      </c>
      <c r="B922" t="s">
        <v>13</v>
      </c>
      <c r="C922" t="s">
        <v>20</v>
      </c>
      <c r="D922" t="s">
        <v>38</v>
      </c>
      <c r="E922" s="3">
        <v>9</v>
      </c>
      <c r="F922" t="str">
        <f t="shared" si="126"/>
        <v>Number</v>
      </c>
      <c r="G922" t="str">
        <f t="shared" si="127"/>
        <v>9</v>
      </c>
      <c r="H922" t="str">
        <f t="shared" si="128"/>
        <v>Yes</v>
      </c>
      <c r="I922">
        <v>2</v>
      </c>
      <c r="J922" t="str">
        <f>_xlfn.IFS(Units_Sold&lt;0,"Check Return/Refund",Units_Sold=" ",Invalid,Units_Sold=0,"Available",Units_Sold&gt;0,"Sold")</f>
        <v>Sold</v>
      </c>
      <c r="K922">
        <v>5891.32</v>
      </c>
      <c r="L922">
        <v>1.18</v>
      </c>
      <c r="M922" t="str">
        <f t="shared" si="129"/>
        <v>Invalid</v>
      </c>
      <c r="N922" t="str">
        <f>IF(PC_NikeSales[[#This Row],[Discount_Verification]]="Valid","Include","Exclude")</f>
        <v>Exclude</v>
      </c>
      <c r="O922">
        <v>-2120.88</v>
      </c>
      <c r="P922" t="str">
        <f t="shared" si="130"/>
        <v>Insufficient Data</v>
      </c>
      <c r="Q922" t="str">
        <f t="shared" si="131"/>
        <v>Missing Information</v>
      </c>
      <c r="R922" t="str">
        <f>IF(PC_NikeSales[[#This Row],[Rev_Verify]]="Valid Revenue","Include","Exclude")</f>
        <v>Exclude</v>
      </c>
      <c r="S922" s="1"/>
      <c r="T922" s="5" t="str">
        <f t="shared" si="132"/>
        <v>Missing Date</v>
      </c>
      <c r="U922" s="1" t="str">
        <f t="shared" si="133"/>
        <v>No</v>
      </c>
      <c r="V922" t="s">
        <v>22</v>
      </c>
      <c r="W922" t="s">
        <v>43</v>
      </c>
      <c r="X922" t="str">
        <f t="shared" si="134"/>
        <v>Kolkata</v>
      </c>
      <c r="Y922">
        <v>345.7</v>
      </c>
      <c r="Z922" t="str">
        <f>IF(PC_NikeSales[[#This Row],[Profit]]&lt;0,"Loss Making Sales",IF(PC_NikeSales[[#This Row],[Profit]]=0,"No Recorded Profit",IF($Y920&gt;$P920,"Invalid Profit", "Valid Profit")))</f>
        <v>Valid Profit</v>
      </c>
      <c r="AA922" t="str">
        <f>IF(PC_NikeSales[[#This Row],[Profit_Status]]="Valid Profit","Include","Exclude")</f>
        <v>Include</v>
      </c>
    </row>
    <row r="923" spans="1:27">
      <c r="A923">
        <v>2921</v>
      </c>
      <c r="B923" t="s">
        <v>13</v>
      </c>
      <c r="C923" t="s">
        <v>14</v>
      </c>
      <c r="D923" t="s">
        <v>44</v>
      </c>
      <c r="E923" s="3" t="s">
        <v>16</v>
      </c>
      <c r="F923" t="str">
        <f t="shared" si="126"/>
        <v>Alphabet</v>
      </c>
      <c r="G923" t="str">
        <f t="shared" si="127"/>
        <v>M</v>
      </c>
      <c r="H923" t="str">
        <f t="shared" si="128"/>
        <v>Yes</v>
      </c>
      <c r="J923" t="str">
        <f>_xlfn.IFS(Units_Sold&lt;0,"Check Return/Refund",Units_Sold=" ",Invalid,Units_Sold=0,"Available",Units_Sold&gt;0,"Sold")</f>
        <v>Available</v>
      </c>
      <c r="K923">
        <v>9092.33</v>
      </c>
      <c r="L923">
        <v>0.39</v>
      </c>
      <c r="M923" t="str">
        <f t="shared" si="129"/>
        <v>Valid</v>
      </c>
      <c r="N923" t="str">
        <f>IF(PC_NikeSales[[#This Row],[Discount_Verification]]="Valid","Include","Exclude")</f>
        <v>Include</v>
      </c>
      <c r="O923">
        <v>0</v>
      </c>
      <c r="P923" t="str">
        <f t="shared" si="130"/>
        <v>Insufficient Data</v>
      </c>
      <c r="Q923" t="str">
        <f t="shared" si="131"/>
        <v>Missing Information</v>
      </c>
      <c r="R923" t="str">
        <f>IF(PC_NikeSales[[#This Row],[Rev_Verify]]="Valid Revenue","Include","Exclude")</f>
        <v>Exclude</v>
      </c>
      <c r="S923" s="1">
        <v>45670</v>
      </c>
      <c r="T923" s="5">
        <f t="shared" si="132"/>
        <v>45670</v>
      </c>
      <c r="U923" s="1" t="str">
        <f t="shared" si="133"/>
        <v>Yes</v>
      </c>
      <c r="V923" t="s">
        <v>22</v>
      </c>
      <c r="W923" t="s">
        <v>36</v>
      </c>
      <c r="X923" t="str">
        <f t="shared" si="134"/>
        <v>Bangalore</v>
      </c>
      <c r="Y923">
        <v>2826.57</v>
      </c>
      <c r="Z923" t="str">
        <f>IF(PC_NikeSales[[#This Row],[Profit]]&lt;0,"Loss Making Sales",IF(PC_NikeSales[[#This Row],[Profit]]=0,"No Recorded Profit",IF($Y921&gt;$P921,"Invalid Profit", "Valid Profit")))</f>
        <v>Valid Profit</v>
      </c>
      <c r="AA923" t="str">
        <f>IF(PC_NikeSales[[#This Row],[Profit_Status]]="Valid Profit","Include","Exclude")</f>
        <v>Include</v>
      </c>
    </row>
    <row r="924" spans="1:27">
      <c r="A924">
        <v>2922</v>
      </c>
      <c r="B924" t="s">
        <v>13</v>
      </c>
      <c r="C924" t="s">
        <v>20</v>
      </c>
      <c r="D924" t="s">
        <v>21</v>
      </c>
      <c r="E924" s="3" t="s">
        <v>32</v>
      </c>
      <c r="F924" t="str">
        <f t="shared" si="126"/>
        <v>Alphabet</v>
      </c>
      <c r="G924" t="str">
        <f t="shared" si="127"/>
        <v>XL</v>
      </c>
      <c r="H924" t="str">
        <f t="shared" si="128"/>
        <v>Yes</v>
      </c>
      <c r="I924">
        <v>2</v>
      </c>
      <c r="J924" t="str">
        <f>_xlfn.IFS(Units_Sold&lt;0,"Check Return/Refund",Units_Sold=" ",Invalid,Units_Sold=0,"Available",Units_Sold&gt;0,"Sold")</f>
        <v>Sold</v>
      </c>
      <c r="L924">
        <v>1.2</v>
      </c>
      <c r="M924" t="str">
        <f t="shared" si="129"/>
        <v>Invalid</v>
      </c>
      <c r="N924" t="str">
        <f>IF(PC_NikeSales[[#This Row],[Discount_Verification]]="Valid","Include","Exclude")</f>
        <v>Exclude</v>
      </c>
      <c r="O924">
        <v>0</v>
      </c>
      <c r="P924" t="str">
        <f t="shared" si="130"/>
        <v>Insufficient Data</v>
      </c>
      <c r="Q924" t="str">
        <f t="shared" si="131"/>
        <v>Missing Information</v>
      </c>
      <c r="R924" t="str">
        <f>IF(PC_NikeSales[[#This Row],[Rev_Verify]]="Valid Revenue","Include","Exclude")</f>
        <v>Exclude</v>
      </c>
      <c r="S924" s="1">
        <v>45673</v>
      </c>
      <c r="T924" s="5">
        <f t="shared" si="132"/>
        <v>45673</v>
      </c>
      <c r="U924" s="1" t="str">
        <f t="shared" si="133"/>
        <v>Yes</v>
      </c>
      <c r="V924" t="s">
        <v>17</v>
      </c>
      <c r="W924" t="s">
        <v>43</v>
      </c>
      <c r="X924" t="str">
        <f t="shared" si="134"/>
        <v>Kolkata</v>
      </c>
      <c r="Y924">
        <v>3495.67</v>
      </c>
      <c r="Z924" t="str">
        <f>IF(PC_NikeSales[[#This Row],[Profit]]&lt;0,"Loss Making Sales",IF(PC_NikeSales[[#This Row],[Profit]]=0,"No Recorded Profit",IF($Y922&gt;$P922,"Invalid Profit", "Valid Profit")))</f>
        <v>Valid Profit</v>
      </c>
      <c r="AA924" t="str">
        <f>IF(PC_NikeSales[[#This Row],[Profit_Status]]="Valid Profit","Include","Exclude")</f>
        <v>Include</v>
      </c>
    </row>
    <row r="925" spans="1:27">
      <c r="A925">
        <v>2923</v>
      </c>
      <c r="B925" t="s">
        <v>19</v>
      </c>
      <c r="C925" t="s">
        <v>14</v>
      </c>
      <c r="D925" t="s">
        <v>44</v>
      </c>
      <c r="E925" s="3" t="s">
        <v>32</v>
      </c>
      <c r="F925" t="str">
        <f t="shared" si="126"/>
        <v>Alphabet</v>
      </c>
      <c r="G925" t="str">
        <f t="shared" si="127"/>
        <v>XL</v>
      </c>
      <c r="H925" t="str">
        <f t="shared" si="128"/>
        <v>Yes</v>
      </c>
      <c r="J925" t="str">
        <f>_xlfn.IFS(Units_Sold&lt;0,"Check Return/Refund",Units_Sold=" ",Invalid,Units_Sold=0,"Available",Units_Sold&gt;0,"Sold")</f>
        <v>Available</v>
      </c>
      <c r="K925">
        <v>6991.93</v>
      </c>
      <c r="M925" t="str">
        <f t="shared" si="129"/>
        <v>Invalid</v>
      </c>
      <c r="N925" t="str">
        <f>IF(PC_NikeSales[[#This Row],[Discount_Verification]]="Valid","Include","Exclude")</f>
        <v>Exclude</v>
      </c>
      <c r="O925">
        <v>0</v>
      </c>
      <c r="P925" t="str">
        <f t="shared" si="130"/>
        <v>Insufficient Data</v>
      </c>
      <c r="Q925" t="str">
        <f t="shared" si="131"/>
        <v>Missing Information</v>
      </c>
      <c r="R925" t="str">
        <f>IF(PC_NikeSales[[#This Row],[Rev_Verify]]="Valid Revenue","Include","Exclude")</f>
        <v>Exclude</v>
      </c>
      <c r="S925" s="1"/>
      <c r="T925" s="5" t="str">
        <f t="shared" si="132"/>
        <v>Missing Date</v>
      </c>
      <c r="U925" s="1" t="str">
        <f t="shared" si="133"/>
        <v>No</v>
      </c>
      <c r="V925" t="s">
        <v>17</v>
      </c>
      <c r="W925" t="s">
        <v>25</v>
      </c>
      <c r="X925" t="str">
        <f t="shared" si="134"/>
        <v>Mumbai</v>
      </c>
      <c r="Y925">
        <v>-371.76</v>
      </c>
      <c r="Z925" t="str">
        <f>IF(PC_NikeSales[[#This Row],[Profit]]&lt;0,"Loss Making Sales",IF(PC_NikeSales[[#This Row],[Profit]]=0,"No Recorded Profit",IF(PC_NikeSales[[#This Row],[Profit]]&gt;PC_NikeSales[Rev_Recalc],"Invalid Profit", "Valid Profit")))</f>
        <v>Loss Making Sales</v>
      </c>
      <c r="AA925" t="str">
        <f>IF(PC_NikeSales[[#This Row],[Profit_Status]]="Valid Profit","Include","Exclude")</f>
        <v>Exclude</v>
      </c>
    </row>
    <row r="926" spans="1:27">
      <c r="A926">
        <v>2924</v>
      </c>
      <c r="B926" t="s">
        <v>19</v>
      </c>
      <c r="C926" t="s">
        <v>41</v>
      </c>
      <c r="D926" t="s">
        <v>54</v>
      </c>
      <c r="E926" s="3" t="s">
        <v>32</v>
      </c>
      <c r="F926" t="str">
        <f t="shared" si="126"/>
        <v>Alphabet</v>
      </c>
      <c r="G926" t="str">
        <f t="shared" si="127"/>
        <v>XL</v>
      </c>
      <c r="H926" t="str">
        <f t="shared" si="128"/>
        <v>Yes</v>
      </c>
      <c r="J926" t="str">
        <f>_xlfn.IFS(Units_Sold&lt;0,"Check Return/Refund",Units_Sold=" ",Invalid,Units_Sold=0,"Available",Units_Sold&gt;0,"Sold")</f>
        <v>Available</v>
      </c>
      <c r="K926">
        <v>8776.01</v>
      </c>
      <c r="M926" t="str">
        <f t="shared" si="129"/>
        <v>Invalid</v>
      </c>
      <c r="N926" t="str">
        <f>IF(PC_NikeSales[[#This Row],[Discount_Verification]]="Valid","Include","Exclude")</f>
        <v>Exclude</v>
      </c>
      <c r="O926">
        <v>0</v>
      </c>
      <c r="P926" t="str">
        <f t="shared" si="130"/>
        <v>Insufficient Data</v>
      </c>
      <c r="Q926" t="str">
        <f t="shared" si="131"/>
        <v>Missing Information</v>
      </c>
      <c r="R926" t="str">
        <f>IF(PC_NikeSales[[#This Row],[Rev_Verify]]="Valid Revenue","Include","Exclude")</f>
        <v>Exclude</v>
      </c>
      <c r="S926" s="1"/>
      <c r="T926" s="5" t="str">
        <f t="shared" si="132"/>
        <v>Missing Date</v>
      </c>
      <c r="U926" s="1" t="str">
        <f t="shared" si="133"/>
        <v>No</v>
      </c>
      <c r="V926" t="s">
        <v>22</v>
      </c>
      <c r="W926" t="s">
        <v>18</v>
      </c>
      <c r="X926" t="str">
        <f t="shared" si="134"/>
        <v>Bengaluru</v>
      </c>
      <c r="Y926">
        <v>-71.05</v>
      </c>
      <c r="Z926" t="str">
        <f>IF(PC_NikeSales[[#This Row],[Profit]]&lt;0,"Loss Making Sales",IF(PC_NikeSales[[#This Row],[Profit]]=0,"No Recorded Profit",IF(PC_NikeSales[[#This Row],[Profit]]&gt;PC_NikeSales[Rev_Recalc],"Invalid Profit", "Valid Profit")))</f>
        <v>Loss Making Sales</v>
      </c>
      <c r="AA926" t="str">
        <f>IF(PC_NikeSales[[#This Row],[Profit_Status]]="Valid Profit","Include","Exclude")</f>
        <v>Exclude</v>
      </c>
    </row>
    <row r="927" spans="1:27">
      <c r="A927">
        <v>2006</v>
      </c>
      <c r="B927" t="s">
        <v>35</v>
      </c>
      <c r="C927" t="s">
        <v>26</v>
      </c>
      <c r="D927" t="s">
        <v>39</v>
      </c>
      <c r="E927" s="3" t="s">
        <v>32</v>
      </c>
      <c r="F927" t="str">
        <f t="shared" si="126"/>
        <v>Alphabet</v>
      </c>
      <c r="G927" t="str">
        <f t="shared" si="127"/>
        <v>XL</v>
      </c>
      <c r="H927" t="str">
        <f t="shared" si="128"/>
        <v>Yes</v>
      </c>
      <c r="I927">
        <v>4</v>
      </c>
      <c r="J927" t="str">
        <f>_xlfn.IFS(Units_Sold&lt;0,"Check Return/Refund",Units_Sold=" ",Invalid,Units_Sold=0,"Available",Units_Sold&gt;0,"Sold")</f>
        <v>Sold</v>
      </c>
      <c r="K927">
        <v>6064.42</v>
      </c>
      <c r="M927" t="str">
        <f t="shared" si="129"/>
        <v>Invalid</v>
      </c>
      <c r="N927" t="str">
        <f>IF(PC_NikeSales[[#This Row],[Discount_Verification]]="Valid","Include","Exclude")</f>
        <v>Exclude</v>
      </c>
      <c r="O927">
        <v>0</v>
      </c>
      <c r="P927">
        <f t="shared" si="130"/>
        <v>24257.68</v>
      </c>
      <c r="Q927" t="str">
        <f t="shared" si="131"/>
        <v>Valid Revenue</v>
      </c>
      <c r="R927" t="str">
        <f>IF(PC_NikeSales[[#This Row],[Rev_Verify]]="Valid Revenue","Include","Exclude")</f>
        <v>Include</v>
      </c>
      <c r="S927" s="1"/>
      <c r="T927" s="5" t="str">
        <f t="shared" si="132"/>
        <v>Missing Date</v>
      </c>
      <c r="U927" s="1" t="str">
        <f t="shared" si="133"/>
        <v>No</v>
      </c>
      <c r="V927" t="s">
        <v>17</v>
      </c>
      <c r="W927" t="s">
        <v>37</v>
      </c>
      <c r="X927" t="str">
        <f t="shared" si="134"/>
        <v>Hyderabad</v>
      </c>
      <c r="Y927">
        <v>2936.55</v>
      </c>
      <c r="Z927" t="str">
        <f>IF(PC_NikeSales[[#This Row],[Profit]]&lt;0,"Loss Making Sales",IF(PC_NikeSales[[#This Row],[Profit]]=0,"No Recorded Profit",IF($Y925&gt;$P925,"Invalid Profit", "Valid Profit")))</f>
        <v>Valid Profit</v>
      </c>
      <c r="AA927" t="str">
        <f>IF(PC_NikeSales[[#This Row],[Profit_Status]]="Valid Profit","Include","Exclude")</f>
        <v>Include</v>
      </c>
    </row>
    <row r="928" spans="1:27">
      <c r="A928">
        <v>2026</v>
      </c>
      <c r="B928" t="s">
        <v>19</v>
      </c>
      <c r="C928" t="s">
        <v>20</v>
      </c>
      <c r="D928" t="s">
        <v>24</v>
      </c>
      <c r="F928" t="str">
        <f t="shared" si="126"/>
        <v>Missing</v>
      </c>
      <c r="G928" t="str">
        <f t="shared" si="127"/>
        <v>Unknown</v>
      </c>
      <c r="H928" t="str">
        <f t="shared" si="128"/>
        <v>No</v>
      </c>
      <c r="J928" t="str">
        <f>_xlfn.IFS(Units_Sold&lt;0,"Check Return/Refund",Units_Sold=" ",Invalid,Units_Sold=0,"Available",Units_Sold&gt;0,"Sold")</f>
        <v>Available</v>
      </c>
      <c r="M928" t="str">
        <f t="shared" si="129"/>
        <v>Invalid</v>
      </c>
      <c r="N928" t="str">
        <f>IF(PC_NikeSales[[#This Row],[Discount_Verification]]="Valid","Include","Exclude")</f>
        <v>Exclude</v>
      </c>
      <c r="O928">
        <v>0</v>
      </c>
      <c r="P928" t="str">
        <f t="shared" si="130"/>
        <v>Insufficient Data</v>
      </c>
      <c r="Q928" t="str">
        <f t="shared" si="131"/>
        <v>Missing Information</v>
      </c>
      <c r="R928" t="str">
        <f>IF(PC_NikeSales[[#This Row],[Rev_Verify]]="Valid Revenue","Include","Exclude")</f>
        <v>Exclude</v>
      </c>
      <c r="S928" s="1">
        <v>45566</v>
      </c>
      <c r="T928" s="5">
        <f t="shared" si="132"/>
        <v>45566</v>
      </c>
      <c r="U928" s="1" t="str">
        <f t="shared" si="133"/>
        <v>Yes</v>
      </c>
      <c r="V928" t="s">
        <v>22</v>
      </c>
      <c r="W928" t="s">
        <v>25</v>
      </c>
      <c r="X928" t="str">
        <f t="shared" si="134"/>
        <v>Mumbai</v>
      </c>
      <c r="Y928">
        <v>111.21</v>
      </c>
      <c r="Z928" t="str">
        <f>IF(PC_NikeSales[[#This Row],[Profit]]&lt;0,"Loss Making Sales",IF(PC_NikeSales[[#This Row],[Profit]]=0,"No Recorded Profit",IF($Y926&gt;$P926,"Invalid Profit", "Valid Profit")))</f>
        <v>Valid Profit</v>
      </c>
      <c r="AA928" t="str">
        <f>IF(PC_NikeSales[[#This Row],[Profit_Status]]="Valid Profit","Include","Exclude")</f>
        <v>Include</v>
      </c>
    </row>
    <row r="929" spans="1:27">
      <c r="A929">
        <v>2927</v>
      </c>
      <c r="B929" t="s">
        <v>35</v>
      </c>
      <c r="C929" t="s">
        <v>14</v>
      </c>
      <c r="D929" t="s">
        <v>34</v>
      </c>
      <c r="E929" s="3" t="s">
        <v>28</v>
      </c>
      <c r="F929" t="str">
        <f t="shared" si="126"/>
        <v>Alphabet</v>
      </c>
      <c r="G929" t="str">
        <f t="shared" si="127"/>
        <v>L</v>
      </c>
      <c r="H929" t="str">
        <f t="shared" si="128"/>
        <v>Yes</v>
      </c>
      <c r="J929" t="str">
        <f>_xlfn.IFS(Units_Sold&lt;0,"Check Return/Refund",Units_Sold=" ",Invalid,Units_Sold=0,"Available",Units_Sold&gt;0,"Sold")</f>
        <v>Available</v>
      </c>
      <c r="K929">
        <v>6316.75</v>
      </c>
      <c r="M929" t="str">
        <f t="shared" si="129"/>
        <v>Invalid</v>
      </c>
      <c r="N929" t="str">
        <f>IF(PC_NikeSales[[#This Row],[Discount_Verification]]="Valid","Include","Exclude")</f>
        <v>Exclude</v>
      </c>
      <c r="O929">
        <v>0</v>
      </c>
      <c r="P929" t="str">
        <f t="shared" si="130"/>
        <v>Insufficient Data</v>
      </c>
      <c r="Q929" t="str">
        <f t="shared" si="131"/>
        <v>Missing Information</v>
      </c>
      <c r="R929" t="str">
        <f>IF(PC_NikeSales[[#This Row],[Rev_Verify]]="Valid Revenue","Include","Exclude")</f>
        <v>Exclude</v>
      </c>
      <c r="S929" s="1"/>
      <c r="T929" s="5" t="str">
        <f t="shared" si="132"/>
        <v>Missing Date</v>
      </c>
      <c r="U929" s="1" t="str">
        <f t="shared" si="133"/>
        <v>No</v>
      </c>
      <c r="V929" t="s">
        <v>22</v>
      </c>
      <c r="W929" t="s">
        <v>25</v>
      </c>
      <c r="X929" t="str">
        <f t="shared" si="134"/>
        <v>Mumbai</v>
      </c>
      <c r="Y929">
        <v>1560.89</v>
      </c>
      <c r="Z929" t="str">
        <f>IF(PC_NikeSales[[#This Row],[Profit]]&lt;0,"Loss Making Sales",IF(PC_NikeSales[[#This Row],[Profit]]=0,"No Recorded Profit",IF($Y927&gt;$P927,"Invalid Profit", "Valid Profit")))</f>
        <v>Valid Profit</v>
      </c>
      <c r="AA929" t="str">
        <f>IF(PC_NikeSales[[#This Row],[Profit_Status]]="Valid Profit","Include","Exclude")</f>
        <v>Include</v>
      </c>
    </row>
    <row r="930" spans="1:27">
      <c r="A930">
        <v>2928</v>
      </c>
      <c r="B930" t="s">
        <v>19</v>
      </c>
      <c r="C930" t="s">
        <v>26</v>
      </c>
      <c r="D930" t="s">
        <v>39</v>
      </c>
      <c r="E930" s="3">
        <v>6</v>
      </c>
      <c r="F930" t="str">
        <f t="shared" si="126"/>
        <v>Number</v>
      </c>
      <c r="G930" t="str">
        <f t="shared" si="127"/>
        <v>6</v>
      </c>
      <c r="H930" t="str">
        <f t="shared" si="128"/>
        <v>Yes</v>
      </c>
      <c r="I930">
        <v>3</v>
      </c>
      <c r="J930" t="str">
        <f>_xlfn.IFS(Units_Sold&lt;0,"Check Return/Refund",Units_Sold=" ",Invalid,Units_Sold=0,"Available",Units_Sold&gt;0,"Sold")</f>
        <v>Sold</v>
      </c>
      <c r="M930" t="str">
        <f t="shared" si="129"/>
        <v>Invalid</v>
      </c>
      <c r="N930" t="str">
        <f>IF(PC_NikeSales[[#This Row],[Discount_Verification]]="Valid","Include","Exclude")</f>
        <v>Exclude</v>
      </c>
      <c r="O930">
        <v>0</v>
      </c>
      <c r="P930" t="str">
        <f t="shared" si="130"/>
        <v>Insufficient Data</v>
      </c>
      <c r="Q930" t="str">
        <f t="shared" si="131"/>
        <v>Missing Information</v>
      </c>
      <c r="R930" t="str">
        <f>IF(PC_NikeSales[[#This Row],[Rev_Verify]]="Valid Revenue","Include","Exclude")</f>
        <v>Exclude</v>
      </c>
      <c r="S930" s="1">
        <v>45542</v>
      </c>
      <c r="T930" s="5">
        <f t="shared" si="132"/>
        <v>45542</v>
      </c>
      <c r="U930" s="1" t="str">
        <f t="shared" si="133"/>
        <v>Yes</v>
      </c>
      <c r="V930" t="s">
        <v>17</v>
      </c>
      <c r="W930" t="s">
        <v>33</v>
      </c>
      <c r="X930" t="str">
        <f t="shared" si="134"/>
        <v>Delhi</v>
      </c>
      <c r="Y930">
        <v>-1064.8599999999999</v>
      </c>
      <c r="Z930" t="str">
        <f>IF(PC_NikeSales[[#This Row],[Profit]]&lt;0,"Loss Making Sales",IF(PC_NikeSales[[#This Row],[Profit]]=0,"No Recorded Profit",IF(PC_NikeSales[[#This Row],[Profit]]&gt;PC_NikeSales[Rev_Recalc],"Invalid Profit", "Valid Profit")))</f>
        <v>Loss Making Sales</v>
      </c>
      <c r="AA930" t="str">
        <f>IF(PC_NikeSales[[#This Row],[Profit_Status]]="Valid Profit","Include","Exclude")</f>
        <v>Exclude</v>
      </c>
    </row>
    <row r="931" spans="1:27">
      <c r="A931">
        <v>2929</v>
      </c>
      <c r="B931" t="s">
        <v>13</v>
      </c>
      <c r="C931" t="s">
        <v>20</v>
      </c>
      <c r="D931" t="s">
        <v>21</v>
      </c>
      <c r="E931" s="3" t="s">
        <v>16</v>
      </c>
      <c r="F931" t="str">
        <f t="shared" si="126"/>
        <v>Alphabet</v>
      </c>
      <c r="G931" t="str">
        <f t="shared" si="127"/>
        <v>M</v>
      </c>
      <c r="H931" t="str">
        <f t="shared" si="128"/>
        <v>Yes</v>
      </c>
      <c r="J931" t="str">
        <f>_xlfn.IFS(Units_Sold&lt;0,"Check Return/Refund",Units_Sold=" ",Invalid,Units_Sold=0,"Available",Units_Sold&gt;0,"Sold")</f>
        <v>Available</v>
      </c>
      <c r="K931">
        <v>6589.95</v>
      </c>
      <c r="M931" t="str">
        <f t="shared" si="129"/>
        <v>Invalid</v>
      </c>
      <c r="N931" t="str">
        <f>IF(PC_NikeSales[[#This Row],[Discount_Verification]]="Valid","Include","Exclude")</f>
        <v>Exclude</v>
      </c>
      <c r="O931">
        <v>0</v>
      </c>
      <c r="P931" t="str">
        <f t="shared" si="130"/>
        <v>Insufficient Data</v>
      </c>
      <c r="Q931" t="str">
        <f t="shared" si="131"/>
        <v>Missing Information</v>
      </c>
      <c r="R931" t="str">
        <f>IF(PC_NikeSales[[#This Row],[Rev_Verify]]="Valid Revenue","Include","Exclude")</f>
        <v>Exclude</v>
      </c>
      <c r="S931" s="1">
        <v>45383</v>
      </c>
      <c r="T931" s="5">
        <f t="shared" si="132"/>
        <v>45383</v>
      </c>
      <c r="U931" s="1" t="str">
        <f t="shared" si="133"/>
        <v>Yes</v>
      </c>
      <c r="V931" t="s">
        <v>22</v>
      </c>
      <c r="W931" t="s">
        <v>37</v>
      </c>
      <c r="X931" t="str">
        <f t="shared" si="134"/>
        <v>Hyderabad</v>
      </c>
      <c r="Y931">
        <v>157.26</v>
      </c>
      <c r="Z931" t="str">
        <f>IF(PC_NikeSales[[#This Row],[Profit]]&lt;0,"Loss Making Sales",IF(PC_NikeSales[[#This Row],[Profit]]=0,"No Recorded Profit",IF($Y929&gt;$P929,"Invalid Profit", "Valid Profit")))</f>
        <v>Valid Profit</v>
      </c>
      <c r="AA931" t="str">
        <f>IF(PC_NikeSales[[#This Row],[Profit_Status]]="Valid Profit","Include","Exclude")</f>
        <v>Include</v>
      </c>
    </row>
    <row r="932" spans="1:27">
      <c r="A932">
        <v>2930</v>
      </c>
      <c r="B932" t="s">
        <v>19</v>
      </c>
      <c r="C932" t="s">
        <v>41</v>
      </c>
      <c r="D932" t="s">
        <v>42</v>
      </c>
      <c r="E932" s="3" t="s">
        <v>28</v>
      </c>
      <c r="F932" t="str">
        <f t="shared" si="126"/>
        <v>Alphabet</v>
      </c>
      <c r="G932" t="str">
        <f t="shared" si="127"/>
        <v>L</v>
      </c>
      <c r="H932" t="str">
        <f t="shared" si="128"/>
        <v>Yes</v>
      </c>
      <c r="J932" t="str">
        <f>_xlfn.IFS(Units_Sold&lt;0,"Check Return/Refund",Units_Sold=" ",Invalid,Units_Sold=0,"Available",Units_Sold&gt;0,"Sold")</f>
        <v>Available</v>
      </c>
      <c r="L932">
        <v>0.56999999999999995</v>
      </c>
      <c r="M932" t="str">
        <f t="shared" si="129"/>
        <v>Valid</v>
      </c>
      <c r="N932" t="str">
        <f>IF(PC_NikeSales[[#This Row],[Discount_Verification]]="Valid","Include","Exclude")</f>
        <v>Include</v>
      </c>
      <c r="O932">
        <v>0</v>
      </c>
      <c r="P932" t="str">
        <f t="shared" si="130"/>
        <v>Insufficient Data</v>
      </c>
      <c r="Q932" t="str">
        <f t="shared" si="131"/>
        <v>Missing Information</v>
      </c>
      <c r="R932" t="str">
        <f>IF(PC_NikeSales[[#This Row],[Rev_Verify]]="Valid Revenue","Include","Exclude")</f>
        <v>Exclude</v>
      </c>
      <c r="S932" s="1">
        <v>45646</v>
      </c>
      <c r="T932" s="5">
        <f t="shared" si="132"/>
        <v>45646</v>
      </c>
      <c r="U932" s="1" t="str">
        <f t="shared" si="133"/>
        <v>Yes</v>
      </c>
      <c r="V932" t="s">
        <v>22</v>
      </c>
      <c r="W932" t="s">
        <v>36</v>
      </c>
      <c r="X932" t="str">
        <f t="shared" si="134"/>
        <v>Bangalore</v>
      </c>
      <c r="Y932">
        <v>819.42</v>
      </c>
      <c r="Z932" t="str">
        <f>IF(PC_NikeSales[[#This Row],[Profit]]&lt;0,"Loss Making Sales",IF(PC_NikeSales[[#This Row],[Profit]]=0,"No Recorded Profit",IF($Y930&gt;$P930,"Invalid Profit", "Valid Profit")))</f>
        <v>Valid Profit</v>
      </c>
      <c r="AA932" t="str">
        <f>IF(PC_NikeSales[[#This Row],[Profit_Status]]="Valid Profit","Include","Exclude")</f>
        <v>Include</v>
      </c>
    </row>
    <row r="933" spans="1:27">
      <c r="A933">
        <v>2931</v>
      </c>
      <c r="B933" t="s">
        <v>35</v>
      </c>
      <c r="C933" t="s">
        <v>41</v>
      </c>
      <c r="D933" t="s">
        <v>48</v>
      </c>
      <c r="E933" s="3">
        <v>7</v>
      </c>
      <c r="F933" t="str">
        <f t="shared" si="126"/>
        <v>Number</v>
      </c>
      <c r="G933" t="str">
        <f t="shared" si="127"/>
        <v>7</v>
      </c>
      <c r="H933" t="str">
        <f t="shared" si="128"/>
        <v>Yes</v>
      </c>
      <c r="J933" t="str">
        <f>_xlfn.IFS(Units_Sold&lt;0,"Check Return/Refund",Units_Sold=" ",Invalid,Units_Sold=0,"Available",Units_Sold&gt;0,"Sold")</f>
        <v>Available</v>
      </c>
      <c r="M933" t="str">
        <f t="shared" si="129"/>
        <v>Invalid</v>
      </c>
      <c r="N933" t="str">
        <f>IF(PC_NikeSales[[#This Row],[Discount_Verification]]="Valid","Include","Exclude")</f>
        <v>Exclude</v>
      </c>
      <c r="O933">
        <v>0</v>
      </c>
      <c r="P933" t="str">
        <f t="shared" si="130"/>
        <v>Insufficient Data</v>
      </c>
      <c r="Q933" t="str">
        <f t="shared" si="131"/>
        <v>Missing Information</v>
      </c>
      <c r="R933" t="str">
        <f>IF(PC_NikeSales[[#This Row],[Rev_Verify]]="Valid Revenue","Include","Exclude")</f>
        <v>Exclude</v>
      </c>
      <c r="S933" s="1">
        <v>45163</v>
      </c>
      <c r="T933" s="5">
        <f t="shared" si="132"/>
        <v>45163</v>
      </c>
      <c r="U933" s="1" t="str">
        <f t="shared" si="133"/>
        <v>Yes</v>
      </c>
      <c r="V933" t="s">
        <v>22</v>
      </c>
      <c r="W933" t="s">
        <v>29</v>
      </c>
      <c r="X933" t="str">
        <f t="shared" si="134"/>
        <v>Pune</v>
      </c>
      <c r="Y933">
        <v>3751.45</v>
      </c>
      <c r="Z933" t="str">
        <f>IF(PC_NikeSales[[#This Row],[Profit]]&lt;0,"Loss Making Sales",IF(PC_NikeSales[[#This Row],[Profit]]=0,"No Recorded Profit",IF($Y931&gt;$P931,"Invalid Profit", "Valid Profit")))</f>
        <v>Valid Profit</v>
      </c>
      <c r="AA933" t="str">
        <f>IF(PC_NikeSales[[#This Row],[Profit_Status]]="Valid Profit","Include","Exclude")</f>
        <v>Include</v>
      </c>
    </row>
    <row r="934" spans="1:27">
      <c r="A934">
        <v>2932</v>
      </c>
      <c r="B934" t="s">
        <v>13</v>
      </c>
      <c r="C934" t="s">
        <v>30</v>
      </c>
      <c r="D934" t="s">
        <v>45</v>
      </c>
      <c r="E934" s="3">
        <v>12</v>
      </c>
      <c r="F934" t="str">
        <f t="shared" si="126"/>
        <v>Number</v>
      </c>
      <c r="G934" t="str">
        <f t="shared" si="127"/>
        <v>12</v>
      </c>
      <c r="H934" t="str">
        <f t="shared" si="128"/>
        <v>Yes</v>
      </c>
      <c r="I934">
        <v>0</v>
      </c>
      <c r="J934" t="str">
        <f>_xlfn.IFS(Units_Sold&lt;0,"Check Return/Refund",Units_Sold=" ",Invalid,Units_Sold=0,"Available",Units_Sold&gt;0,"Sold")</f>
        <v>Available</v>
      </c>
      <c r="L934">
        <v>0.35</v>
      </c>
      <c r="M934" t="str">
        <f t="shared" si="129"/>
        <v>Valid</v>
      </c>
      <c r="N934" t="str">
        <f>IF(PC_NikeSales[[#This Row],[Discount_Verification]]="Valid","Include","Exclude")</f>
        <v>Include</v>
      </c>
      <c r="O934">
        <v>0</v>
      </c>
      <c r="P934" t="str">
        <f t="shared" si="130"/>
        <v>Insufficient Data</v>
      </c>
      <c r="Q934" t="str">
        <f t="shared" si="131"/>
        <v>Missing Information</v>
      </c>
      <c r="R934" t="str">
        <f>IF(PC_NikeSales[[#This Row],[Rev_Verify]]="Valid Revenue","Include","Exclude")</f>
        <v>Exclude</v>
      </c>
      <c r="S934" s="1">
        <v>45717</v>
      </c>
      <c r="T934" s="5">
        <f t="shared" si="132"/>
        <v>45717</v>
      </c>
      <c r="U934" s="1" t="str">
        <f t="shared" si="133"/>
        <v>Yes</v>
      </c>
      <c r="V934" t="s">
        <v>17</v>
      </c>
      <c r="W934" t="s">
        <v>36</v>
      </c>
      <c r="X934" t="str">
        <f t="shared" si="134"/>
        <v>Bangalore</v>
      </c>
      <c r="Y934">
        <v>-427.86</v>
      </c>
      <c r="Z934" t="str">
        <f>IF(PC_NikeSales[[#This Row],[Profit]]&lt;0,"Loss Making Sales",IF(PC_NikeSales[[#This Row],[Profit]]=0,"No Recorded Profit",IF(PC_NikeSales[[#This Row],[Profit]]&gt;PC_NikeSales[Rev_Recalc],"Invalid Profit", "Valid Profit")))</f>
        <v>Loss Making Sales</v>
      </c>
      <c r="AA934" t="str">
        <f>IF(PC_NikeSales[[#This Row],[Profit_Status]]="Valid Profit","Include","Exclude")</f>
        <v>Exclude</v>
      </c>
    </row>
    <row r="935" spans="1:27">
      <c r="A935">
        <v>2933</v>
      </c>
      <c r="B935" t="s">
        <v>19</v>
      </c>
      <c r="C935" t="s">
        <v>14</v>
      </c>
      <c r="D935" t="s">
        <v>49</v>
      </c>
      <c r="F935" t="str">
        <f t="shared" si="126"/>
        <v>Missing</v>
      </c>
      <c r="G935" t="str">
        <f t="shared" si="127"/>
        <v>Unknown</v>
      </c>
      <c r="H935" t="str">
        <f t="shared" si="128"/>
        <v>No</v>
      </c>
      <c r="I935">
        <v>2</v>
      </c>
      <c r="J935" t="str">
        <f>_xlfn.IFS(Units_Sold&lt;0,"Check Return/Refund",Units_Sold=" ",Invalid,Units_Sold=0,"Available",Units_Sold&gt;0,"Sold")</f>
        <v>Sold</v>
      </c>
      <c r="K935">
        <v>9501.17</v>
      </c>
      <c r="M935" t="str">
        <f t="shared" si="129"/>
        <v>Invalid</v>
      </c>
      <c r="N935" t="str">
        <f>IF(PC_NikeSales[[#This Row],[Discount_Verification]]="Valid","Include","Exclude")</f>
        <v>Exclude</v>
      </c>
      <c r="O935">
        <v>0</v>
      </c>
      <c r="P935">
        <f t="shared" si="130"/>
        <v>19002.34</v>
      </c>
      <c r="Q935" t="str">
        <f t="shared" si="131"/>
        <v>Valid Revenue</v>
      </c>
      <c r="R935" t="str">
        <f>IF(PC_NikeSales[[#This Row],[Rev_Verify]]="Valid Revenue","Include","Exclude")</f>
        <v>Include</v>
      </c>
      <c r="S935" s="1">
        <v>45395</v>
      </c>
      <c r="T935" s="5">
        <f t="shared" si="132"/>
        <v>45395</v>
      </c>
      <c r="U935" s="1" t="str">
        <f t="shared" si="133"/>
        <v>Yes</v>
      </c>
      <c r="V935" t="s">
        <v>22</v>
      </c>
      <c r="W935" t="s">
        <v>37</v>
      </c>
      <c r="X935" t="str">
        <f t="shared" si="134"/>
        <v>Hyderabad</v>
      </c>
      <c r="Y935">
        <v>1069.32</v>
      </c>
      <c r="Z935" t="str">
        <f>IF(PC_NikeSales[[#This Row],[Profit]]&lt;0,"Loss Making Sales",IF(PC_NikeSales[[#This Row],[Profit]]=0,"No Recorded Profit",IF($Y933&gt;$P933,"Invalid Profit", "Valid Profit")))</f>
        <v>Valid Profit</v>
      </c>
      <c r="AA935" t="str">
        <f>IF(PC_NikeSales[[#This Row],[Profit_Status]]="Valid Profit","Include","Exclude")</f>
        <v>Include</v>
      </c>
    </row>
    <row r="936" spans="1:27">
      <c r="A936">
        <v>2934</v>
      </c>
      <c r="B936" t="s">
        <v>19</v>
      </c>
      <c r="C936" t="s">
        <v>41</v>
      </c>
      <c r="D936" t="s">
        <v>54</v>
      </c>
      <c r="E936" s="3" t="s">
        <v>32</v>
      </c>
      <c r="F936" t="str">
        <f t="shared" si="126"/>
        <v>Alphabet</v>
      </c>
      <c r="G936" t="str">
        <f t="shared" si="127"/>
        <v>XL</v>
      </c>
      <c r="H936" t="str">
        <f t="shared" si="128"/>
        <v>Yes</v>
      </c>
      <c r="I936">
        <v>-1</v>
      </c>
      <c r="J936" t="str">
        <f>_xlfn.IFS(Units_Sold&lt;0,"Check Return/Refund",Units_Sold=" ",Invalid,Units_Sold=0,"Available",Units_Sold&gt;0,"Sold")</f>
        <v>Check Return/Refund</v>
      </c>
      <c r="K936">
        <v>2370.91</v>
      </c>
      <c r="M936" t="str">
        <f t="shared" si="129"/>
        <v>Invalid</v>
      </c>
      <c r="N936" t="str">
        <f>IF(PC_NikeSales[[#This Row],[Discount_Verification]]="Valid","Include","Exclude")</f>
        <v>Exclude</v>
      </c>
      <c r="O936">
        <v>0</v>
      </c>
      <c r="P936">
        <f t="shared" si="130"/>
        <v>-2370.91</v>
      </c>
      <c r="Q936" t="str">
        <f t="shared" si="131"/>
        <v>Negative Revenue</v>
      </c>
      <c r="R936" t="str">
        <f>IF(PC_NikeSales[[#This Row],[Rev_Verify]]="Valid Revenue","Include","Exclude")</f>
        <v>Exclude</v>
      </c>
      <c r="S936" s="1">
        <v>45365</v>
      </c>
      <c r="T936" s="5">
        <f t="shared" si="132"/>
        <v>45365</v>
      </c>
      <c r="U936" s="1" t="str">
        <f t="shared" si="133"/>
        <v>Yes</v>
      </c>
      <c r="V936" t="s">
        <v>17</v>
      </c>
      <c r="W936" t="s">
        <v>25</v>
      </c>
      <c r="X936" t="str">
        <f t="shared" si="134"/>
        <v>Mumbai</v>
      </c>
      <c r="Y936">
        <v>3043.95</v>
      </c>
      <c r="Z936" t="str">
        <f>IF(PC_NikeSales[[#This Row],[Profit]]&lt;0,"Loss Making Sales",IF(PC_NikeSales[[#This Row],[Profit]]=0,"No Recorded Profit",IF(PC_NikeSales[[#This Row],[Profit]]&gt;PC_NikeSales[Rev_Recalc],"Invalid Profit", "Valid Profit")))</f>
        <v>Invalid Profit</v>
      </c>
      <c r="AA936" t="str">
        <f>IF(PC_NikeSales[[#This Row],[Profit_Status]]="Valid Profit","Include","Exclude")</f>
        <v>Exclude</v>
      </c>
    </row>
    <row r="937" spans="1:27">
      <c r="A937">
        <v>2935</v>
      </c>
      <c r="B937" t="s">
        <v>35</v>
      </c>
      <c r="C937" t="s">
        <v>26</v>
      </c>
      <c r="D937" t="s">
        <v>52</v>
      </c>
      <c r="E937" s="3" t="s">
        <v>28</v>
      </c>
      <c r="F937" t="str">
        <f t="shared" si="126"/>
        <v>Alphabet</v>
      </c>
      <c r="G937" t="str">
        <f t="shared" si="127"/>
        <v>L</v>
      </c>
      <c r="H937" t="str">
        <f t="shared" si="128"/>
        <v>Yes</v>
      </c>
      <c r="I937">
        <v>4</v>
      </c>
      <c r="J937" t="str">
        <f>_xlfn.IFS(Units_Sold&lt;0,"Check Return/Refund",Units_Sold=" ",Invalid,Units_Sold=0,"Available",Units_Sold&gt;0,"Sold")</f>
        <v>Sold</v>
      </c>
      <c r="M937" t="str">
        <f t="shared" si="129"/>
        <v>Invalid</v>
      </c>
      <c r="N937" t="str">
        <f>IF(PC_NikeSales[[#This Row],[Discount_Verification]]="Valid","Include","Exclude")</f>
        <v>Exclude</v>
      </c>
      <c r="O937">
        <v>0</v>
      </c>
      <c r="P937" t="str">
        <f t="shared" si="130"/>
        <v>Insufficient Data</v>
      </c>
      <c r="Q937" t="str">
        <f t="shared" si="131"/>
        <v>Missing Information</v>
      </c>
      <c r="R937" t="str">
        <f>IF(PC_NikeSales[[#This Row],[Rev_Verify]]="Valid Revenue","Include","Exclude")</f>
        <v>Exclude</v>
      </c>
      <c r="S937" s="1">
        <v>45425</v>
      </c>
      <c r="T937" s="5">
        <f t="shared" si="132"/>
        <v>45425</v>
      </c>
      <c r="U937" s="1" t="str">
        <f t="shared" si="133"/>
        <v>Yes</v>
      </c>
      <c r="V937" t="s">
        <v>17</v>
      </c>
      <c r="W937" t="s">
        <v>37</v>
      </c>
      <c r="X937" t="str">
        <f t="shared" si="134"/>
        <v>Hyderabad</v>
      </c>
      <c r="Y937">
        <v>478.07</v>
      </c>
      <c r="Z937" t="str">
        <f>IF(PC_NikeSales[[#This Row],[Profit]]&lt;0,"Loss Making Sales",IF(PC_NikeSales[[#This Row],[Profit]]=0,"No Recorded Profit",IF($Y935&gt;$P935,"Invalid Profit", "Valid Profit")))</f>
        <v>Valid Profit</v>
      </c>
      <c r="AA937" t="str">
        <f>IF(PC_NikeSales[[#This Row],[Profit_Status]]="Valid Profit","Include","Exclude")</f>
        <v>Include</v>
      </c>
    </row>
    <row r="938" spans="1:27">
      <c r="A938">
        <v>2936</v>
      </c>
      <c r="B938" t="s">
        <v>19</v>
      </c>
      <c r="C938" t="s">
        <v>14</v>
      </c>
      <c r="D938" t="s">
        <v>34</v>
      </c>
      <c r="E938" s="3" t="s">
        <v>32</v>
      </c>
      <c r="F938" t="str">
        <f t="shared" si="126"/>
        <v>Alphabet</v>
      </c>
      <c r="G938" t="str">
        <f t="shared" si="127"/>
        <v>XL</v>
      </c>
      <c r="H938" t="str">
        <f t="shared" si="128"/>
        <v>Yes</v>
      </c>
      <c r="I938">
        <v>1</v>
      </c>
      <c r="J938" t="str">
        <f>_xlfn.IFS(Units_Sold&lt;0,"Check Return/Refund",Units_Sold=" ",Invalid,Units_Sold=0,"Available",Units_Sold&gt;0,"Sold")</f>
        <v>Sold</v>
      </c>
      <c r="K938">
        <v>6496.58</v>
      </c>
      <c r="L938">
        <v>0.28999999999999998</v>
      </c>
      <c r="M938" t="str">
        <f t="shared" si="129"/>
        <v>Valid</v>
      </c>
      <c r="N938" t="str">
        <f>IF(PC_NikeSales[[#This Row],[Discount_Verification]]="Valid","Include","Exclude")</f>
        <v>Include</v>
      </c>
      <c r="O938">
        <v>4612.57</v>
      </c>
      <c r="P938">
        <f t="shared" si="130"/>
        <v>4612.5717999999997</v>
      </c>
      <c r="Q938" t="str">
        <f t="shared" si="131"/>
        <v>Valid Revenue</v>
      </c>
      <c r="R938" t="str">
        <f>IF(PC_NikeSales[[#This Row],[Rev_Verify]]="Valid Revenue","Include","Exclude")</f>
        <v>Include</v>
      </c>
      <c r="S938" s="1">
        <v>45504</v>
      </c>
      <c r="T938" s="5">
        <f t="shared" si="132"/>
        <v>45504</v>
      </c>
      <c r="U938" s="1" t="str">
        <f t="shared" si="133"/>
        <v>Yes</v>
      </c>
      <c r="V938" t="s">
        <v>22</v>
      </c>
      <c r="W938" t="s">
        <v>29</v>
      </c>
      <c r="X938" t="str">
        <f t="shared" si="134"/>
        <v>Pune</v>
      </c>
      <c r="Y938">
        <v>1933.1</v>
      </c>
      <c r="Z938" t="str">
        <f>IF(PC_NikeSales[[#This Row],[Profit]]&lt;0,"Loss Making Sales",IF(PC_NikeSales[[#This Row],[Profit]]=0,"No Recorded Profit",IF($Y936&gt;$P936,"Invalid Profit", "Valid Profit")))</f>
        <v>Invalid Profit</v>
      </c>
      <c r="AA938" t="str">
        <f>IF(PC_NikeSales[[#This Row],[Profit_Status]]="Valid Profit","Include","Exclude")</f>
        <v>Exclude</v>
      </c>
    </row>
    <row r="939" spans="1:27">
      <c r="A939">
        <v>2937</v>
      </c>
      <c r="B939" t="s">
        <v>19</v>
      </c>
      <c r="C939" t="s">
        <v>14</v>
      </c>
      <c r="D939" t="s">
        <v>44</v>
      </c>
      <c r="E939" s="3">
        <v>8</v>
      </c>
      <c r="F939" t="str">
        <f t="shared" si="126"/>
        <v>Number</v>
      </c>
      <c r="G939" t="str">
        <f t="shared" si="127"/>
        <v>8</v>
      </c>
      <c r="H939" t="str">
        <f t="shared" si="128"/>
        <v>Yes</v>
      </c>
      <c r="J939" t="str">
        <f>_xlfn.IFS(Units_Sold&lt;0,"Check Return/Refund",Units_Sold=" ",Invalid,Units_Sold=0,"Available",Units_Sold&gt;0,"Sold")</f>
        <v>Available</v>
      </c>
      <c r="L939">
        <v>1.25</v>
      </c>
      <c r="M939" t="str">
        <f t="shared" si="129"/>
        <v>Invalid</v>
      </c>
      <c r="N939" t="str">
        <f>IF(PC_NikeSales[[#This Row],[Discount_Verification]]="Valid","Include","Exclude")</f>
        <v>Exclude</v>
      </c>
      <c r="O939">
        <v>0</v>
      </c>
      <c r="P939" t="str">
        <f t="shared" si="130"/>
        <v>Insufficient Data</v>
      </c>
      <c r="Q939" t="str">
        <f t="shared" si="131"/>
        <v>Missing Information</v>
      </c>
      <c r="R939" t="str">
        <f>IF(PC_NikeSales[[#This Row],[Rev_Verify]]="Valid Revenue","Include","Exclude")</f>
        <v>Exclude</v>
      </c>
      <c r="S939" s="1"/>
      <c r="T939" s="5" t="str">
        <f t="shared" si="132"/>
        <v>Missing Date</v>
      </c>
      <c r="U939" s="1" t="str">
        <f t="shared" si="133"/>
        <v>No</v>
      </c>
      <c r="V939" t="s">
        <v>17</v>
      </c>
      <c r="W939" t="s">
        <v>33</v>
      </c>
      <c r="X939" t="str">
        <f t="shared" si="134"/>
        <v>Delhi</v>
      </c>
      <c r="Y939">
        <v>1558.24</v>
      </c>
      <c r="Z939" t="str">
        <f>IF(PC_NikeSales[[#This Row],[Profit]]&lt;0,"Loss Making Sales",IF(PC_NikeSales[[#This Row],[Profit]]=0,"No Recorded Profit",IF($Y937&gt;$P937,"Invalid Profit", "Valid Profit")))</f>
        <v>Valid Profit</v>
      </c>
      <c r="AA939" t="str">
        <f>IF(PC_NikeSales[[#This Row],[Profit_Status]]="Valid Profit","Include","Exclude")</f>
        <v>Include</v>
      </c>
    </row>
    <row r="940" spans="1:27">
      <c r="A940">
        <v>2938</v>
      </c>
      <c r="B940" t="s">
        <v>13</v>
      </c>
      <c r="C940" t="s">
        <v>20</v>
      </c>
      <c r="D940" t="s">
        <v>50</v>
      </c>
      <c r="E940" s="3" t="s">
        <v>28</v>
      </c>
      <c r="F940" t="str">
        <f t="shared" si="126"/>
        <v>Alphabet</v>
      </c>
      <c r="G940" t="str">
        <f t="shared" si="127"/>
        <v>L</v>
      </c>
      <c r="H940" t="str">
        <f t="shared" si="128"/>
        <v>Yes</v>
      </c>
      <c r="I940">
        <v>1</v>
      </c>
      <c r="J940" t="str">
        <f>_xlfn.IFS(Units_Sold&lt;0,"Check Return/Refund",Units_Sold=" ",Invalid,Units_Sold=0,"Available",Units_Sold&gt;0,"Sold")</f>
        <v>Sold</v>
      </c>
      <c r="M940" t="str">
        <f t="shared" si="129"/>
        <v>Invalid</v>
      </c>
      <c r="N940" t="str">
        <f>IF(PC_NikeSales[[#This Row],[Discount_Verification]]="Valid","Include","Exclude")</f>
        <v>Exclude</v>
      </c>
      <c r="O940">
        <v>0</v>
      </c>
      <c r="P940" t="str">
        <f t="shared" si="130"/>
        <v>Insufficient Data</v>
      </c>
      <c r="Q940" t="str">
        <f t="shared" si="131"/>
        <v>Missing Information</v>
      </c>
      <c r="R940" t="str">
        <f>IF(PC_NikeSales[[#This Row],[Rev_Verify]]="Valid Revenue","Include","Exclude")</f>
        <v>Exclude</v>
      </c>
      <c r="S940" s="1">
        <v>45671</v>
      </c>
      <c r="T940" s="5">
        <f t="shared" si="132"/>
        <v>45671</v>
      </c>
      <c r="U940" s="1" t="str">
        <f t="shared" si="133"/>
        <v>Yes</v>
      </c>
      <c r="V940" t="s">
        <v>17</v>
      </c>
      <c r="W940" t="s">
        <v>33</v>
      </c>
      <c r="X940" t="str">
        <f t="shared" si="134"/>
        <v>Delhi</v>
      </c>
      <c r="Y940">
        <v>2596.64</v>
      </c>
      <c r="Z940" t="str">
        <f>IF(PC_NikeSales[[#This Row],[Profit]]&lt;0,"Loss Making Sales",IF(PC_NikeSales[[#This Row],[Profit]]=0,"No Recorded Profit",IF($Y938&gt;$P938,"Invalid Profit", "Valid Profit")))</f>
        <v>Valid Profit</v>
      </c>
      <c r="AA940" t="str">
        <f>IF(PC_NikeSales[[#This Row],[Profit_Status]]="Valid Profit","Include","Exclude")</f>
        <v>Include</v>
      </c>
    </row>
    <row r="941" spans="1:27">
      <c r="A941">
        <v>2939</v>
      </c>
      <c r="B941" t="s">
        <v>19</v>
      </c>
      <c r="C941" t="s">
        <v>41</v>
      </c>
      <c r="D941" t="s">
        <v>42</v>
      </c>
      <c r="E941" s="3" t="s">
        <v>32</v>
      </c>
      <c r="F941" t="str">
        <f t="shared" si="126"/>
        <v>Alphabet</v>
      </c>
      <c r="G941" t="str">
        <f t="shared" si="127"/>
        <v>XL</v>
      </c>
      <c r="H941" t="str">
        <f t="shared" si="128"/>
        <v>Yes</v>
      </c>
      <c r="I941">
        <v>4</v>
      </c>
      <c r="J941" t="str">
        <f>_xlfn.IFS(Units_Sold&lt;0,"Check Return/Refund",Units_Sold=" ",Invalid,Units_Sold=0,"Available",Units_Sold&gt;0,"Sold")</f>
        <v>Sold</v>
      </c>
      <c r="K941">
        <v>6858.76</v>
      </c>
      <c r="M941" t="str">
        <f t="shared" si="129"/>
        <v>Invalid</v>
      </c>
      <c r="N941" t="str">
        <f>IF(PC_NikeSales[[#This Row],[Discount_Verification]]="Valid","Include","Exclude")</f>
        <v>Exclude</v>
      </c>
      <c r="O941">
        <v>0</v>
      </c>
      <c r="P941">
        <f t="shared" si="130"/>
        <v>27435.040000000001</v>
      </c>
      <c r="Q941" t="str">
        <f t="shared" si="131"/>
        <v>Valid Revenue</v>
      </c>
      <c r="R941" t="str">
        <f>IF(PC_NikeSales[[#This Row],[Rev_Verify]]="Valid Revenue","Include","Exclude")</f>
        <v>Include</v>
      </c>
      <c r="S941" s="1"/>
      <c r="T941" s="5" t="str">
        <f t="shared" si="132"/>
        <v>Missing Date</v>
      </c>
      <c r="U941" s="1" t="str">
        <f t="shared" si="133"/>
        <v>No</v>
      </c>
      <c r="V941" t="s">
        <v>22</v>
      </c>
      <c r="W941" t="s">
        <v>25</v>
      </c>
      <c r="X941" t="str">
        <f t="shared" si="134"/>
        <v>Mumbai</v>
      </c>
      <c r="Y941">
        <v>639.03</v>
      </c>
      <c r="Z941" t="str">
        <f>IF(PC_NikeSales[[#This Row],[Profit]]&lt;0,"Loss Making Sales",IF(PC_NikeSales[[#This Row],[Profit]]=0,"No Recorded Profit",IF($Y939&gt;$P939,"Invalid Profit", "Valid Profit")))</f>
        <v>Valid Profit</v>
      </c>
      <c r="AA941" t="str">
        <f>IF(PC_NikeSales[[#This Row],[Profit_Status]]="Valid Profit","Include","Exclude")</f>
        <v>Include</v>
      </c>
    </row>
    <row r="942" spans="1:27">
      <c r="A942">
        <v>2940</v>
      </c>
      <c r="B942" t="s">
        <v>19</v>
      </c>
      <c r="C942" t="s">
        <v>20</v>
      </c>
      <c r="D942" t="s">
        <v>24</v>
      </c>
      <c r="E942" s="3" t="s">
        <v>28</v>
      </c>
      <c r="F942" t="str">
        <f t="shared" si="126"/>
        <v>Alphabet</v>
      </c>
      <c r="G942" t="str">
        <f t="shared" si="127"/>
        <v>L</v>
      </c>
      <c r="H942" t="str">
        <f t="shared" si="128"/>
        <v>Yes</v>
      </c>
      <c r="I942">
        <v>-1</v>
      </c>
      <c r="J942" t="str">
        <f>_xlfn.IFS(Units_Sold&lt;0,"Check Return/Refund",Units_Sold=" ",Invalid,Units_Sold=0,"Available",Units_Sold&gt;0,"Sold")</f>
        <v>Check Return/Refund</v>
      </c>
      <c r="K942">
        <v>8412.43</v>
      </c>
      <c r="M942" t="str">
        <f t="shared" si="129"/>
        <v>Invalid</v>
      </c>
      <c r="N942" t="str">
        <f>IF(PC_NikeSales[[#This Row],[Discount_Verification]]="Valid","Include","Exclude")</f>
        <v>Exclude</v>
      </c>
      <c r="O942">
        <v>0</v>
      </c>
      <c r="P942">
        <f t="shared" si="130"/>
        <v>-8412.43</v>
      </c>
      <c r="Q942" t="str">
        <f t="shared" si="131"/>
        <v>Negative Revenue</v>
      </c>
      <c r="R942" t="str">
        <f>IF(PC_NikeSales[[#This Row],[Rev_Verify]]="Valid Revenue","Include","Exclude")</f>
        <v>Exclude</v>
      </c>
      <c r="S942" s="1">
        <v>45783</v>
      </c>
      <c r="T942" s="5">
        <f t="shared" si="132"/>
        <v>45783</v>
      </c>
      <c r="U942" s="1" t="str">
        <f t="shared" si="133"/>
        <v>Yes</v>
      </c>
      <c r="V942" t="s">
        <v>22</v>
      </c>
      <c r="W942" t="s">
        <v>37</v>
      </c>
      <c r="X942" t="str">
        <f t="shared" si="134"/>
        <v>Hyderabad</v>
      </c>
      <c r="Y942">
        <v>-344.67</v>
      </c>
      <c r="Z942" t="str">
        <f>IF(PC_NikeSales[[#This Row],[Profit]]&lt;0,"Loss Making Sales",IF(PC_NikeSales[[#This Row],[Profit]]=0,"No Recorded Profit",IF(PC_NikeSales[[#This Row],[Profit]]&gt;PC_NikeSales[Rev_Recalc],"Invalid Profit", "Valid Profit")))</f>
        <v>Loss Making Sales</v>
      </c>
      <c r="AA942" t="str">
        <f>IF(PC_NikeSales[[#This Row],[Profit_Status]]="Valid Profit","Include","Exclude")</f>
        <v>Exclude</v>
      </c>
    </row>
    <row r="943" spans="1:27">
      <c r="A943">
        <v>2941</v>
      </c>
      <c r="B943" t="s">
        <v>35</v>
      </c>
      <c r="C943" t="s">
        <v>26</v>
      </c>
      <c r="D943" t="s">
        <v>27</v>
      </c>
      <c r="E943" s="3" t="s">
        <v>32</v>
      </c>
      <c r="F943" t="str">
        <f t="shared" si="126"/>
        <v>Alphabet</v>
      </c>
      <c r="G943" t="str">
        <f t="shared" si="127"/>
        <v>XL</v>
      </c>
      <c r="H943" t="str">
        <f t="shared" si="128"/>
        <v>Yes</v>
      </c>
      <c r="I943">
        <v>-1</v>
      </c>
      <c r="J943" t="str">
        <f>_xlfn.IFS(Units_Sold&lt;0,"Check Return/Refund",Units_Sold=" ",Invalid,Units_Sold=0,"Available",Units_Sold&gt;0,"Sold")</f>
        <v>Check Return/Refund</v>
      </c>
      <c r="K943">
        <v>9331.65</v>
      </c>
      <c r="M943" t="str">
        <f t="shared" si="129"/>
        <v>Invalid</v>
      </c>
      <c r="N943" t="str">
        <f>IF(PC_NikeSales[[#This Row],[Discount_Verification]]="Valid","Include","Exclude")</f>
        <v>Exclude</v>
      </c>
      <c r="O943">
        <v>0</v>
      </c>
      <c r="P943">
        <f t="shared" si="130"/>
        <v>-9331.65</v>
      </c>
      <c r="Q943" t="str">
        <f t="shared" si="131"/>
        <v>Negative Revenue</v>
      </c>
      <c r="R943" t="str">
        <f>IF(PC_NikeSales[[#This Row],[Rev_Verify]]="Valid Revenue","Include","Exclude")</f>
        <v>Exclude</v>
      </c>
      <c r="S943" s="1">
        <v>45779</v>
      </c>
      <c r="T943" s="5">
        <f t="shared" si="132"/>
        <v>45779</v>
      </c>
      <c r="U943" s="1" t="str">
        <f t="shared" si="133"/>
        <v>Yes</v>
      </c>
      <c r="V943" t="s">
        <v>22</v>
      </c>
      <c r="W943" t="s">
        <v>43</v>
      </c>
      <c r="X943" t="str">
        <f t="shared" si="134"/>
        <v>Kolkata</v>
      </c>
      <c r="Y943">
        <v>492.35</v>
      </c>
      <c r="Z943" t="str">
        <f>IF(PC_NikeSales[[#This Row],[Profit]]&lt;0,"Loss Making Sales",IF(PC_NikeSales[[#This Row],[Profit]]=0,"No Recorded Profit",IF(PC_NikeSales[[#This Row],[Profit]]&gt;PC_NikeSales[Rev_Recalc],"Invalid Profit", "Valid Profit")))</f>
        <v>Invalid Profit</v>
      </c>
      <c r="AA943" t="str">
        <f>IF(PC_NikeSales[[#This Row],[Profit_Status]]="Valid Profit","Include","Exclude")</f>
        <v>Exclude</v>
      </c>
    </row>
    <row r="944" spans="1:27">
      <c r="A944">
        <v>2942</v>
      </c>
      <c r="B944" t="s">
        <v>19</v>
      </c>
      <c r="C944" t="s">
        <v>14</v>
      </c>
      <c r="D944" t="s">
        <v>34</v>
      </c>
      <c r="E944" s="3">
        <v>10</v>
      </c>
      <c r="F944" t="str">
        <f t="shared" si="126"/>
        <v>Number</v>
      </c>
      <c r="G944" t="str">
        <f t="shared" si="127"/>
        <v>10</v>
      </c>
      <c r="H944" t="str">
        <f t="shared" si="128"/>
        <v>Yes</v>
      </c>
      <c r="I944">
        <v>4</v>
      </c>
      <c r="J944" t="str">
        <f>_xlfn.IFS(Units_Sold&lt;0,"Check Return/Refund",Units_Sold=" ",Invalid,Units_Sold=0,"Available",Units_Sold&gt;0,"Sold")</f>
        <v>Sold</v>
      </c>
      <c r="K944">
        <v>5222.3900000000003</v>
      </c>
      <c r="L944">
        <v>0.56999999999999995</v>
      </c>
      <c r="M944" t="str">
        <f t="shared" si="129"/>
        <v>Valid</v>
      </c>
      <c r="N944" t="str">
        <f>IF(PC_NikeSales[[#This Row],[Discount_Verification]]="Valid","Include","Exclude")</f>
        <v>Include</v>
      </c>
      <c r="O944">
        <v>8982.51</v>
      </c>
      <c r="P944">
        <f t="shared" si="130"/>
        <v>8982.5108000000018</v>
      </c>
      <c r="Q944" t="str">
        <f t="shared" si="131"/>
        <v>Valid Revenue</v>
      </c>
      <c r="R944" t="str">
        <f>IF(PC_NikeSales[[#This Row],[Rev_Verify]]="Valid Revenue","Include","Exclude")</f>
        <v>Include</v>
      </c>
      <c r="S944" s="1">
        <v>45763</v>
      </c>
      <c r="T944" s="5">
        <f t="shared" si="132"/>
        <v>45763</v>
      </c>
      <c r="U944" s="1" t="str">
        <f t="shared" si="133"/>
        <v>Yes</v>
      </c>
      <c r="V944" t="s">
        <v>17</v>
      </c>
      <c r="W944" t="s">
        <v>36</v>
      </c>
      <c r="X944" t="str">
        <f t="shared" si="134"/>
        <v>Bangalore</v>
      </c>
      <c r="Y944">
        <v>-68.53</v>
      </c>
      <c r="Z944" t="str">
        <f>IF(PC_NikeSales[[#This Row],[Profit]]&lt;0,"Loss Making Sales",IF(PC_NikeSales[[#This Row],[Profit]]=0,"No Recorded Profit",IF(PC_NikeSales[[#This Row],[Profit]]&gt;PC_NikeSales[Rev_Recalc],"Invalid Profit", "Valid Profit")))</f>
        <v>Loss Making Sales</v>
      </c>
      <c r="AA944" t="str">
        <f>IF(PC_NikeSales[[#This Row],[Profit_Status]]="Valid Profit","Include","Exclude")</f>
        <v>Exclude</v>
      </c>
    </row>
    <row r="945" spans="1:27">
      <c r="A945">
        <v>2943</v>
      </c>
      <c r="B945" t="s">
        <v>19</v>
      </c>
      <c r="C945" t="s">
        <v>14</v>
      </c>
      <c r="D945" t="s">
        <v>15</v>
      </c>
      <c r="E945" s="3">
        <v>7</v>
      </c>
      <c r="F945" t="str">
        <f t="shared" si="126"/>
        <v>Number</v>
      </c>
      <c r="G945" t="str">
        <f t="shared" si="127"/>
        <v>7</v>
      </c>
      <c r="H945" t="str">
        <f t="shared" si="128"/>
        <v>Yes</v>
      </c>
      <c r="I945">
        <v>-1</v>
      </c>
      <c r="J945" t="str">
        <f>_xlfn.IFS(Units_Sold&lt;0,"Check Return/Refund",Units_Sold=" ",Invalid,Units_Sold=0,"Available",Units_Sold&gt;0,"Sold")</f>
        <v>Check Return/Refund</v>
      </c>
      <c r="K945">
        <v>3390</v>
      </c>
      <c r="M945" t="str">
        <f t="shared" si="129"/>
        <v>Invalid</v>
      </c>
      <c r="N945" t="str">
        <f>IF(PC_NikeSales[[#This Row],[Discount_Verification]]="Valid","Include","Exclude")</f>
        <v>Exclude</v>
      </c>
      <c r="O945">
        <v>0</v>
      </c>
      <c r="P945">
        <f t="shared" si="130"/>
        <v>-3390</v>
      </c>
      <c r="Q945" t="str">
        <f t="shared" si="131"/>
        <v>Negative Revenue</v>
      </c>
      <c r="R945" t="str">
        <f>IF(PC_NikeSales[[#This Row],[Rev_Verify]]="Valid Revenue","Include","Exclude")</f>
        <v>Exclude</v>
      </c>
      <c r="S945" s="1">
        <v>45574</v>
      </c>
      <c r="T945" s="5">
        <f t="shared" si="132"/>
        <v>45574</v>
      </c>
      <c r="U945" s="1" t="str">
        <f t="shared" si="133"/>
        <v>Yes</v>
      </c>
      <c r="V945" t="s">
        <v>22</v>
      </c>
      <c r="W945" t="s">
        <v>25</v>
      </c>
      <c r="X945" t="str">
        <f t="shared" si="134"/>
        <v>Mumbai</v>
      </c>
      <c r="Y945">
        <v>-429.78</v>
      </c>
      <c r="Z945" t="str">
        <f>IF(PC_NikeSales[[#This Row],[Profit]]&lt;0,"Loss Making Sales",IF(PC_NikeSales[[#This Row],[Profit]]=0,"No Recorded Profit",IF(PC_NikeSales[[#This Row],[Profit]]&gt;PC_NikeSales[Rev_Recalc],"Invalid Profit", "Valid Profit")))</f>
        <v>Loss Making Sales</v>
      </c>
      <c r="AA945" t="str">
        <f>IF(PC_NikeSales[[#This Row],[Profit_Status]]="Valid Profit","Include","Exclude")</f>
        <v>Exclude</v>
      </c>
    </row>
    <row r="946" spans="1:27">
      <c r="A946">
        <v>2944</v>
      </c>
      <c r="B946" t="s">
        <v>19</v>
      </c>
      <c r="C946" t="s">
        <v>14</v>
      </c>
      <c r="D946" t="s">
        <v>49</v>
      </c>
      <c r="F946" t="str">
        <f t="shared" si="126"/>
        <v>Missing</v>
      </c>
      <c r="G946" t="str">
        <f t="shared" si="127"/>
        <v>Unknown</v>
      </c>
      <c r="H946" t="str">
        <f t="shared" si="128"/>
        <v>No</v>
      </c>
      <c r="J946" t="str">
        <f>_xlfn.IFS(Units_Sold&lt;0,"Check Return/Refund",Units_Sold=" ",Invalid,Units_Sold=0,"Available",Units_Sold&gt;0,"Sold")</f>
        <v>Available</v>
      </c>
      <c r="K946">
        <v>9738.93</v>
      </c>
      <c r="M946" t="str">
        <f t="shared" si="129"/>
        <v>Invalid</v>
      </c>
      <c r="N946" t="str">
        <f>IF(PC_NikeSales[[#This Row],[Discount_Verification]]="Valid","Include","Exclude")</f>
        <v>Exclude</v>
      </c>
      <c r="O946">
        <v>0</v>
      </c>
      <c r="P946" t="str">
        <f t="shared" si="130"/>
        <v>Insufficient Data</v>
      </c>
      <c r="Q946" t="str">
        <f t="shared" si="131"/>
        <v>Missing Information</v>
      </c>
      <c r="R946" t="str">
        <f>IF(PC_NikeSales[[#This Row],[Rev_Verify]]="Valid Revenue","Include","Exclude")</f>
        <v>Exclude</v>
      </c>
      <c r="S946" s="1">
        <v>45571</v>
      </c>
      <c r="T946" s="5">
        <f t="shared" si="132"/>
        <v>45571</v>
      </c>
      <c r="U946" s="1" t="str">
        <f t="shared" si="133"/>
        <v>Yes</v>
      </c>
      <c r="V946" t="s">
        <v>22</v>
      </c>
      <c r="W946" t="s">
        <v>29</v>
      </c>
      <c r="X946" t="str">
        <f t="shared" si="134"/>
        <v>Pune</v>
      </c>
      <c r="Y946">
        <v>261.36</v>
      </c>
      <c r="Z946" t="str">
        <f>IF(PC_NikeSales[[#This Row],[Profit]]&lt;0,"Loss Making Sales",IF(PC_NikeSales[[#This Row],[Profit]]=0,"No Recorded Profit",IF($Y944&gt;$P944,"Invalid Profit", "Valid Profit")))</f>
        <v>Valid Profit</v>
      </c>
      <c r="AA946" t="str">
        <f>IF(PC_NikeSales[[#This Row],[Profit_Status]]="Valid Profit","Include","Exclude")</f>
        <v>Include</v>
      </c>
    </row>
    <row r="947" spans="1:27">
      <c r="A947">
        <v>2945</v>
      </c>
      <c r="B947" t="s">
        <v>13</v>
      </c>
      <c r="C947" t="s">
        <v>41</v>
      </c>
      <c r="D947" t="s">
        <v>54</v>
      </c>
      <c r="E947" s="3" t="s">
        <v>32</v>
      </c>
      <c r="F947" t="str">
        <f t="shared" si="126"/>
        <v>Alphabet</v>
      </c>
      <c r="G947" t="str">
        <f t="shared" si="127"/>
        <v>XL</v>
      </c>
      <c r="H947" t="str">
        <f t="shared" si="128"/>
        <v>Yes</v>
      </c>
      <c r="I947">
        <v>-1</v>
      </c>
      <c r="J947" t="str">
        <f>_xlfn.IFS(Units_Sold&lt;0,"Check Return/Refund",Units_Sold=" ",Invalid,Units_Sold=0,"Available",Units_Sold&gt;0,"Sold")</f>
        <v>Check Return/Refund</v>
      </c>
      <c r="K947">
        <v>3519.94</v>
      </c>
      <c r="M947" t="str">
        <f t="shared" si="129"/>
        <v>Invalid</v>
      </c>
      <c r="N947" t="str">
        <f>IF(PC_NikeSales[[#This Row],[Discount_Verification]]="Valid","Include","Exclude")</f>
        <v>Exclude</v>
      </c>
      <c r="O947">
        <v>0</v>
      </c>
      <c r="P947">
        <f t="shared" si="130"/>
        <v>-3519.94</v>
      </c>
      <c r="Q947" t="str">
        <f t="shared" si="131"/>
        <v>Negative Revenue</v>
      </c>
      <c r="R947" t="str">
        <f>IF(PC_NikeSales[[#This Row],[Rev_Verify]]="Valid Revenue","Include","Exclude")</f>
        <v>Exclude</v>
      </c>
      <c r="S947" s="1"/>
      <c r="T947" s="5" t="str">
        <f t="shared" si="132"/>
        <v>Missing Date</v>
      </c>
      <c r="U947" s="1" t="str">
        <f t="shared" si="133"/>
        <v>No</v>
      </c>
      <c r="V947" t="s">
        <v>17</v>
      </c>
      <c r="W947" t="s">
        <v>25</v>
      </c>
      <c r="X947" t="str">
        <f t="shared" si="134"/>
        <v>Mumbai</v>
      </c>
      <c r="Y947">
        <v>3456.5</v>
      </c>
      <c r="Z947" t="str">
        <f>IF(PC_NikeSales[[#This Row],[Profit]]&lt;0,"Loss Making Sales",IF(PC_NikeSales[[#This Row],[Profit]]=0,"No Recorded Profit",IF(PC_NikeSales[[#This Row],[Profit]]&gt;PC_NikeSales[Rev_Recalc],"Invalid Profit", "Valid Profit")))</f>
        <v>Invalid Profit</v>
      </c>
      <c r="AA947" t="str">
        <f>IF(PC_NikeSales[[#This Row],[Profit_Status]]="Valid Profit","Include","Exclude")</f>
        <v>Exclude</v>
      </c>
    </row>
    <row r="948" spans="1:27">
      <c r="A948">
        <v>2946</v>
      </c>
      <c r="B948" t="s">
        <v>13</v>
      </c>
      <c r="C948" t="s">
        <v>30</v>
      </c>
      <c r="D948" t="s">
        <v>46</v>
      </c>
      <c r="E948" s="3" t="s">
        <v>32</v>
      </c>
      <c r="F948" t="str">
        <f t="shared" si="126"/>
        <v>Alphabet</v>
      </c>
      <c r="G948" t="str">
        <f t="shared" si="127"/>
        <v>XL</v>
      </c>
      <c r="H948" t="str">
        <f t="shared" si="128"/>
        <v>Yes</v>
      </c>
      <c r="J948" t="str">
        <f>_xlfn.IFS(Units_Sold&lt;0,"Check Return/Refund",Units_Sold=" ",Invalid,Units_Sold=0,"Available",Units_Sold&gt;0,"Sold")</f>
        <v>Available</v>
      </c>
      <c r="K948">
        <v>5691.68</v>
      </c>
      <c r="L948">
        <v>0.62</v>
      </c>
      <c r="M948" t="str">
        <f t="shared" si="129"/>
        <v>Valid</v>
      </c>
      <c r="N948" t="str">
        <f>IF(PC_NikeSales[[#This Row],[Discount_Verification]]="Valid","Include","Exclude")</f>
        <v>Include</v>
      </c>
      <c r="O948">
        <v>0</v>
      </c>
      <c r="P948" t="str">
        <f t="shared" si="130"/>
        <v>Insufficient Data</v>
      </c>
      <c r="Q948" t="str">
        <f t="shared" si="131"/>
        <v>Missing Information</v>
      </c>
      <c r="R948" t="str">
        <f>IF(PC_NikeSales[[#This Row],[Rev_Verify]]="Valid Revenue","Include","Exclude")</f>
        <v>Exclude</v>
      </c>
      <c r="S948" s="1"/>
      <c r="T948" s="5" t="str">
        <f t="shared" si="132"/>
        <v>Missing Date</v>
      </c>
      <c r="U948" s="1" t="str">
        <f t="shared" si="133"/>
        <v>No</v>
      </c>
      <c r="V948" t="s">
        <v>22</v>
      </c>
      <c r="W948" t="s">
        <v>18</v>
      </c>
      <c r="X948" t="str">
        <f t="shared" si="134"/>
        <v>Bengaluru</v>
      </c>
      <c r="Y948">
        <v>3129.43</v>
      </c>
      <c r="Z948" t="str">
        <f>IF(PC_NikeSales[[#This Row],[Profit]]&lt;0,"Loss Making Sales",IF(PC_NikeSales[[#This Row],[Profit]]=0,"No Recorded Profit",IF($Y946&gt;$P946,"Invalid Profit", "Valid Profit")))</f>
        <v>Valid Profit</v>
      </c>
      <c r="AA948" t="str">
        <f>IF(PC_NikeSales[[#This Row],[Profit_Status]]="Valid Profit","Include","Exclude")</f>
        <v>Include</v>
      </c>
    </row>
    <row r="949" spans="1:27">
      <c r="A949">
        <v>2947</v>
      </c>
      <c r="B949" t="s">
        <v>19</v>
      </c>
      <c r="C949" t="s">
        <v>26</v>
      </c>
      <c r="D949" t="s">
        <v>27</v>
      </c>
      <c r="E949" s="3" t="s">
        <v>32</v>
      </c>
      <c r="F949" t="str">
        <f t="shared" si="126"/>
        <v>Alphabet</v>
      </c>
      <c r="G949" t="str">
        <f t="shared" si="127"/>
        <v>XL</v>
      </c>
      <c r="H949" t="str">
        <f t="shared" si="128"/>
        <v>Yes</v>
      </c>
      <c r="J949" t="str">
        <f>_xlfn.IFS(Units_Sold&lt;0,"Check Return/Refund",Units_Sold=" ",Invalid,Units_Sold=0,"Available",Units_Sold&gt;0,"Sold")</f>
        <v>Available</v>
      </c>
      <c r="K949">
        <v>4113.4799999999996</v>
      </c>
      <c r="L949">
        <v>0.38</v>
      </c>
      <c r="M949" t="str">
        <f t="shared" si="129"/>
        <v>Valid</v>
      </c>
      <c r="N949" t="str">
        <f>IF(PC_NikeSales[[#This Row],[Discount_Verification]]="Valid","Include","Exclude")</f>
        <v>Include</v>
      </c>
      <c r="O949">
        <v>0</v>
      </c>
      <c r="P949" t="str">
        <f t="shared" si="130"/>
        <v>Insufficient Data</v>
      </c>
      <c r="Q949" t="str">
        <f t="shared" si="131"/>
        <v>Missing Information</v>
      </c>
      <c r="R949" t="str">
        <f>IF(PC_NikeSales[[#This Row],[Rev_Verify]]="Valid Revenue","Include","Exclude")</f>
        <v>Exclude</v>
      </c>
      <c r="S949" s="1">
        <v>45630</v>
      </c>
      <c r="T949" s="5">
        <f t="shared" si="132"/>
        <v>45630</v>
      </c>
      <c r="U949" s="1" t="str">
        <f t="shared" si="133"/>
        <v>Yes</v>
      </c>
      <c r="V949" t="s">
        <v>17</v>
      </c>
      <c r="W949" t="s">
        <v>25</v>
      </c>
      <c r="X949" t="str">
        <f t="shared" si="134"/>
        <v>Mumbai</v>
      </c>
      <c r="Y949">
        <v>1604.63</v>
      </c>
      <c r="Z949" t="str">
        <f>IF(PC_NikeSales[[#This Row],[Profit]]&lt;0,"Loss Making Sales",IF(PC_NikeSales[[#This Row],[Profit]]=0,"No Recorded Profit",IF($Y947&gt;$P947,"Invalid Profit", "Valid Profit")))</f>
        <v>Invalid Profit</v>
      </c>
      <c r="AA949" t="str">
        <f>IF(PC_NikeSales[[#This Row],[Profit_Status]]="Valid Profit","Include","Exclude")</f>
        <v>Exclude</v>
      </c>
    </row>
    <row r="950" spans="1:27">
      <c r="A950">
        <v>2948</v>
      </c>
      <c r="B950" t="s">
        <v>35</v>
      </c>
      <c r="C950" t="s">
        <v>41</v>
      </c>
      <c r="D950" t="s">
        <v>47</v>
      </c>
      <c r="E950" s="3">
        <v>6</v>
      </c>
      <c r="F950" t="str">
        <f t="shared" si="126"/>
        <v>Number</v>
      </c>
      <c r="G950" t="str">
        <f t="shared" si="127"/>
        <v>6</v>
      </c>
      <c r="H950" t="str">
        <f t="shared" si="128"/>
        <v>Yes</v>
      </c>
      <c r="I950">
        <v>0</v>
      </c>
      <c r="J950" t="str">
        <f>_xlfn.IFS(Units_Sold&lt;0,"Check Return/Refund",Units_Sold=" ",Invalid,Units_Sold=0,"Available",Units_Sold&gt;0,"Sold")</f>
        <v>Available</v>
      </c>
      <c r="L950">
        <v>0.16</v>
      </c>
      <c r="M950" t="str">
        <f t="shared" si="129"/>
        <v>Valid</v>
      </c>
      <c r="N950" t="str">
        <f>IF(PC_NikeSales[[#This Row],[Discount_Verification]]="Valid","Include","Exclude")</f>
        <v>Include</v>
      </c>
      <c r="O950">
        <v>0</v>
      </c>
      <c r="P950" t="str">
        <f t="shared" si="130"/>
        <v>Insufficient Data</v>
      </c>
      <c r="Q950" t="str">
        <f t="shared" si="131"/>
        <v>Missing Information</v>
      </c>
      <c r="R950" t="str">
        <f>IF(PC_NikeSales[[#This Row],[Rev_Verify]]="Valid Revenue","Include","Exclude")</f>
        <v>Exclude</v>
      </c>
      <c r="S950" s="1">
        <v>45766</v>
      </c>
      <c r="T950" s="5">
        <f t="shared" si="132"/>
        <v>45766</v>
      </c>
      <c r="U950" s="1" t="str">
        <f t="shared" si="133"/>
        <v>Yes</v>
      </c>
      <c r="V950" t="s">
        <v>17</v>
      </c>
      <c r="W950" t="s">
        <v>43</v>
      </c>
      <c r="X950" t="str">
        <f t="shared" si="134"/>
        <v>Kolkata</v>
      </c>
      <c r="Y950">
        <v>1708.88</v>
      </c>
      <c r="Z950" t="str">
        <f>IF(PC_NikeSales[[#This Row],[Profit]]&lt;0,"Loss Making Sales",IF(PC_NikeSales[[#This Row],[Profit]]=0,"No Recorded Profit",IF($Y948&gt;$P948,"Invalid Profit", "Valid Profit")))</f>
        <v>Valid Profit</v>
      </c>
      <c r="AA950" t="str">
        <f>IF(PC_NikeSales[[#This Row],[Profit_Status]]="Valid Profit","Include","Exclude")</f>
        <v>Include</v>
      </c>
    </row>
    <row r="951" spans="1:27">
      <c r="A951">
        <v>2949</v>
      </c>
      <c r="B951" t="s">
        <v>35</v>
      </c>
      <c r="C951" t="s">
        <v>30</v>
      </c>
      <c r="D951" t="s">
        <v>31</v>
      </c>
      <c r="E951" s="3" t="s">
        <v>16</v>
      </c>
      <c r="F951" t="str">
        <f t="shared" si="126"/>
        <v>Alphabet</v>
      </c>
      <c r="G951" t="str">
        <f t="shared" si="127"/>
        <v>M</v>
      </c>
      <c r="H951" t="str">
        <f t="shared" si="128"/>
        <v>Yes</v>
      </c>
      <c r="J951" t="str">
        <f>_xlfn.IFS(Units_Sold&lt;0,"Check Return/Refund",Units_Sold=" ",Invalid,Units_Sold=0,"Available",Units_Sold&gt;0,"Sold")</f>
        <v>Available</v>
      </c>
      <c r="L951">
        <v>0.49</v>
      </c>
      <c r="M951" t="str">
        <f t="shared" si="129"/>
        <v>Valid</v>
      </c>
      <c r="N951" t="str">
        <f>IF(PC_NikeSales[[#This Row],[Discount_Verification]]="Valid","Include","Exclude")</f>
        <v>Include</v>
      </c>
      <c r="O951">
        <v>0</v>
      </c>
      <c r="P951" t="str">
        <f t="shared" si="130"/>
        <v>Insufficient Data</v>
      </c>
      <c r="Q951" t="str">
        <f t="shared" si="131"/>
        <v>Missing Information</v>
      </c>
      <c r="R951" t="str">
        <f>IF(PC_NikeSales[[#This Row],[Rev_Verify]]="Valid Revenue","Include","Exclude")</f>
        <v>Exclude</v>
      </c>
      <c r="S951" s="1">
        <v>45843</v>
      </c>
      <c r="T951" s="5">
        <f t="shared" si="132"/>
        <v>45843</v>
      </c>
      <c r="U951" s="1" t="str">
        <f t="shared" si="133"/>
        <v>Yes</v>
      </c>
      <c r="V951" t="s">
        <v>17</v>
      </c>
      <c r="W951" t="s">
        <v>33</v>
      </c>
      <c r="X951" t="str">
        <f t="shared" si="134"/>
        <v>Delhi</v>
      </c>
      <c r="Y951">
        <v>698.79</v>
      </c>
      <c r="Z951" t="str">
        <f>IF(PC_NikeSales[[#This Row],[Profit]]&lt;0,"Loss Making Sales",IF(PC_NikeSales[[#This Row],[Profit]]=0,"No Recorded Profit",IF($Y949&gt;$P949,"Invalid Profit", "Valid Profit")))</f>
        <v>Valid Profit</v>
      </c>
      <c r="AA951" t="str">
        <f>IF(PC_NikeSales[[#This Row],[Profit_Status]]="Valid Profit","Include","Exclude")</f>
        <v>Include</v>
      </c>
    </row>
    <row r="952" spans="1:27">
      <c r="A952">
        <v>2950</v>
      </c>
      <c r="B952" t="s">
        <v>19</v>
      </c>
      <c r="C952" t="s">
        <v>30</v>
      </c>
      <c r="D952" t="s">
        <v>31</v>
      </c>
      <c r="E952" s="3" t="s">
        <v>16</v>
      </c>
      <c r="F952" t="str">
        <f t="shared" si="126"/>
        <v>Alphabet</v>
      </c>
      <c r="G952" t="str">
        <f t="shared" si="127"/>
        <v>M</v>
      </c>
      <c r="H952" t="str">
        <f t="shared" si="128"/>
        <v>Yes</v>
      </c>
      <c r="J952" t="str">
        <f>_xlfn.IFS(Units_Sold&lt;0,"Check Return/Refund",Units_Sold=" ",Invalid,Units_Sold=0,"Available",Units_Sold&gt;0,"Sold")</f>
        <v>Available</v>
      </c>
      <c r="K952">
        <v>9151.36</v>
      </c>
      <c r="M952" t="str">
        <f t="shared" si="129"/>
        <v>Invalid</v>
      </c>
      <c r="N952" t="str">
        <f>IF(PC_NikeSales[[#This Row],[Discount_Verification]]="Valid","Include","Exclude")</f>
        <v>Exclude</v>
      </c>
      <c r="O952">
        <v>0</v>
      </c>
      <c r="P952" t="str">
        <f t="shared" si="130"/>
        <v>Insufficient Data</v>
      </c>
      <c r="Q952" t="str">
        <f t="shared" si="131"/>
        <v>Missing Information</v>
      </c>
      <c r="R952" t="str">
        <f>IF(PC_NikeSales[[#This Row],[Rev_Verify]]="Valid Revenue","Include","Exclude")</f>
        <v>Exclude</v>
      </c>
      <c r="S952" s="1"/>
      <c r="T952" s="5" t="str">
        <f t="shared" si="132"/>
        <v>Missing Date</v>
      </c>
      <c r="U952" s="1" t="str">
        <f t="shared" si="133"/>
        <v>No</v>
      </c>
      <c r="V952" t="s">
        <v>17</v>
      </c>
      <c r="W952" t="s">
        <v>29</v>
      </c>
      <c r="X952" t="str">
        <f t="shared" si="134"/>
        <v>Pune</v>
      </c>
      <c r="Y952">
        <v>2540.27</v>
      </c>
      <c r="Z952" t="str">
        <f>IF(PC_NikeSales[[#This Row],[Profit]]&lt;0,"Loss Making Sales",IF(PC_NikeSales[[#This Row],[Profit]]=0,"No Recorded Profit",IF($Y950&gt;$P950,"Invalid Profit", "Valid Profit")))</f>
        <v>Valid Profit</v>
      </c>
      <c r="AA952" t="str">
        <f>IF(PC_NikeSales[[#This Row],[Profit_Status]]="Valid Profit","Include","Exclude")</f>
        <v>Include</v>
      </c>
    </row>
    <row r="953" spans="1:27">
      <c r="A953">
        <v>2036</v>
      </c>
      <c r="B953" t="s">
        <v>19</v>
      </c>
      <c r="C953" t="s">
        <v>20</v>
      </c>
      <c r="D953" t="s">
        <v>24</v>
      </c>
      <c r="E953" s="3" t="s">
        <v>32</v>
      </c>
      <c r="F953" t="str">
        <f t="shared" si="126"/>
        <v>Alphabet</v>
      </c>
      <c r="G953" t="str">
        <f t="shared" si="127"/>
        <v>XL</v>
      </c>
      <c r="H953" t="str">
        <f t="shared" si="128"/>
        <v>Yes</v>
      </c>
      <c r="I953">
        <v>2</v>
      </c>
      <c r="J953" t="str">
        <f>_xlfn.IFS(Units_Sold&lt;0,"Check Return/Refund",Units_Sold=" ",Invalid,Units_Sold=0,"Available",Units_Sold&gt;0,"Sold")</f>
        <v>Sold</v>
      </c>
      <c r="L953">
        <v>0.76</v>
      </c>
      <c r="M953" t="str">
        <f t="shared" si="129"/>
        <v>Valid</v>
      </c>
      <c r="N953" t="str">
        <f>IF(PC_NikeSales[[#This Row],[Discount_Verification]]="Valid","Include","Exclude")</f>
        <v>Include</v>
      </c>
      <c r="O953">
        <v>0</v>
      </c>
      <c r="P953" t="str">
        <f t="shared" si="130"/>
        <v>Insufficient Data</v>
      </c>
      <c r="Q953" t="str">
        <f t="shared" si="131"/>
        <v>Missing Information</v>
      </c>
      <c r="R953" t="str">
        <f>IF(PC_NikeSales[[#This Row],[Rev_Verify]]="Valid Revenue","Include","Exclude")</f>
        <v>Exclude</v>
      </c>
      <c r="S953" s="1"/>
      <c r="T953" s="5" t="str">
        <f t="shared" si="132"/>
        <v>Missing Date</v>
      </c>
      <c r="U953" s="1" t="str">
        <f t="shared" si="133"/>
        <v>No</v>
      </c>
      <c r="V953" t="s">
        <v>17</v>
      </c>
      <c r="W953" t="s">
        <v>25</v>
      </c>
      <c r="X953" t="str">
        <f t="shared" si="134"/>
        <v>Mumbai</v>
      </c>
      <c r="Y953">
        <v>2469.75</v>
      </c>
      <c r="Z953" t="str">
        <f>IF(PC_NikeSales[[#This Row],[Profit]]&lt;0,"Loss Making Sales",IF(PC_NikeSales[[#This Row],[Profit]]=0,"No Recorded Profit",IF($Y951&gt;$P951,"Invalid Profit", "Valid Profit")))</f>
        <v>Valid Profit</v>
      </c>
      <c r="AA953" t="str">
        <f>IF(PC_NikeSales[[#This Row],[Profit_Status]]="Valid Profit","Include","Exclude")</f>
        <v>Include</v>
      </c>
    </row>
    <row r="954" spans="1:27">
      <c r="A954">
        <v>2952</v>
      </c>
      <c r="B954" t="s">
        <v>13</v>
      </c>
      <c r="C954" t="s">
        <v>14</v>
      </c>
      <c r="D954" t="s">
        <v>15</v>
      </c>
      <c r="E954" s="3" t="s">
        <v>32</v>
      </c>
      <c r="F954" t="str">
        <f t="shared" si="126"/>
        <v>Alphabet</v>
      </c>
      <c r="G954" t="str">
        <f t="shared" si="127"/>
        <v>XL</v>
      </c>
      <c r="H954" t="str">
        <f t="shared" si="128"/>
        <v>Yes</v>
      </c>
      <c r="J954" t="str">
        <f>_xlfn.IFS(Units_Sold&lt;0,"Check Return/Refund",Units_Sold=" ",Invalid,Units_Sold=0,"Available",Units_Sold&gt;0,"Sold")</f>
        <v>Available</v>
      </c>
      <c r="K954">
        <v>5443.44</v>
      </c>
      <c r="M954" t="str">
        <f t="shared" si="129"/>
        <v>Invalid</v>
      </c>
      <c r="N954" t="str">
        <f>IF(PC_NikeSales[[#This Row],[Discount_Verification]]="Valid","Include","Exclude")</f>
        <v>Exclude</v>
      </c>
      <c r="O954">
        <v>0</v>
      </c>
      <c r="P954" t="str">
        <f t="shared" si="130"/>
        <v>Insufficient Data</v>
      </c>
      <c r="Q954" t="str">
        <f t="shared" si="131"/>
        <v>Missing Information</v>
      </c>
      <c r="R954" t="str">
        <f>IF(PC_NikeSales[[#This Row],[Rev_Verify]]="Valid Revenue","Include","Exclude")</f>
        <v>Exclude</v>
      </c>
      <c r="S954" s="1">
        <v>45548</v>
      </c>
      <c r="T954" s="5">
        <f t="shared" si="132"/>
        <v>45548</v>
      </c>
      <c r="U954" s="1" t="str">
        <f t="shared" si="133"/>
        <v>Yes</v>
      </c>
      <c r="V954" t="s">
        <v>22</v>
      </c>
      <c r="W954" t="s">
        <v>43</v>
      </c>
      <c r="X954" t="str">
        <f t="shared" si="134"/>
        <v>Kolkata</v>
      </c>
      <c r="Y954">
        <v>2237.39</v>
      </c>
      <c r="Z954" t="str">
        <f>IF(PC_NikeSales[[#This Row],[Profit]]&lt;0,"Loss Making Sales",IF(PC_NikeSales[[#This Row],[Profit]]=0,"No Recorded Profit",IF($Y952&gt;$P952,"Invalid Profit", "Valid Profit")))</f>
        <v>Valid Profit</v>
      </c>
      <c r="AA954" t="str">
        <f>IF(PC_NikeSales[[#This Row],[Profit_Status]]="Valid Profit","Include","Exclude")</f>
        <v>Include</v>
      </c>
    </row>
    <row r="955" spans="1:27">
      <c r="A955">
        <v>2049</v>
      </c>
      <c r="B955" t="s">
        <v>35</v>
      </c>
      <c r="C955" t="s">
        <v>14</v>
      </c>
      <c r="D955" t="s">
        <v>44</v>
      </c>
      <c r="E955" s="3" t="s">
        <v>16</v>
      </c>
      <c r="F955" t="str">
        <f t="shared" si="126"/>
        <v>Alphabet</v>
      </c>
      <c r="G955" t="str">
        <f t="shared" si="127"/>
        <v>M</v>
      </c>
      <c r="H955" t="str">
        <f t="shared" si="128"/>
        <v>Yes</v>
      </c>
      <c r="I955">
        <v>2</v>
      </c>
      <c r="J955" t="str">
        <f>_xlfn.IFS(Units_Sold&lt;0,"Check Return/Refund",Units_Sold=" ",Invalid,Units_Sold=0,"Available",Units_Sold&gt;0,"Sold")</f>
        <v>Sold</v>
      </c>
      <c r="L955">
        <v>1.08</v>
      </c>
      <c r="M955" t="str">
        <f t="shared" si="129"/>
        <v>Invalid</v>
      </c>
      <c r="N955" t="str">
        <f>IF(PC_NikeSales[[#This Row],[Discount_Verification]]="Valid","Include","Exclude")</f>
        <v>Exclude</v>
      </c>
      <c r="O955">
        <v>0</v>
      </c>
      <c r="P955" t="str">
        <f t="shared" si="130"/>
        <v>Insufficient Data</v>
      </c>
      <c r="Q955" t="str">
        <f t="shared" si="131"/>
        <v>Missing Information</v>
      </c>
      <c r="R955" t="str">
        <f>IF(PC_NikeSales[[#This Row],[Rev_Verify]]="Valid Revenue","Include","Exclude")</f>
        <v>Exclude</v>
      </c>
      <c r="S955" s="1">
        <v>45630</v>
      </c>
      <c r="T955" s="5">
        <f t="shared" si="132"/>
        <v>45630</v>
      </c>
      <c r="U955" s="1" t="str">
        <f t="shared" si="133"/>
        <v>Yes</v>
      </c>
      <c r="V955" t="s">
        <v>17</v>
      </c>
      <c r="W955" t="s">
        <v>36</v>
      </c>
      <c r="X955" t="str">
        <f t="shared" si="134"/>
        <v>Bangalore</v>
      </c>
      <c r="Y955">
        <v>-400.59</v>
      </c>
      <c r="Z955" t="str">
        <f>IF(PC_NikeSales[[#This Row],[Profit]]&lt;0,"Loss Making Sales",IF(PC_NikeSales[[#This Row],[Profit]]=0,"No Recorded Profit",IF(PC_NikeSales[[#This Row],[Profit]]&gt;PC_NikeSales[Rev_Recalc],"Invalid Profit", "Valid Profit")))</f>
        <v>Loss Making Sales</v>
      </c>
      <c r="AA955" t="str">
        <f>IF(PC_NikeSales[[#This Row],[Profit_Status]]="Valid Profit","Include","Exclude")</f>
        <v>Exclude</v>
      </c>
    </row>
    <row r="956" spans="1:27">
      <c r="A956">
        <v>2954</v>
      </c>
      <c r="B956" t="s">
        <v>19</v>
      </c>
      <c r="C956" t="s">
        <v>14</v>
      </c>
      <c r="D956" t="s">
        <v>34</v>
      </c>
      <c r="E956" s="3" t="s">
        <v>28</v>
      </c>
      <c r="F956" t="str">
        <f t="shared" si="126"/>
        <v>Alphabet</v>
      </c>
      <c r="G956" t="str">
        <f t="shared" si="127"/>
        <v>L</v>
      </c>
      <c r="H956" t="str">
        <f t="shared" si="128"/>
        <v>Yes</v>
      </c>
      <c r="I956">
        <v>-1</v>
      </c>
      <c r="J956" t="str">
        <f>_xlfn.IFS(Units_Sold&lt;0,"Check Return/Refund",Units_Sold=" ",Invalid,Units_Sold=0,"Available",Units_Sold&gt;0,"Sold")</f>
        <v>Check Return/Refund</v>
      </c>
      <c r="K956">
        <v>4709.79</v>
      </c>
      <c r="M956" t="str">
        <f t="shared" si="129"/>
        <v>Invalid</v>
      </c>
      <c r="N956" t="str">
        <f>IF(PC_NikeSales[[#This Row],[Discount_Verification]]="Valid","Include","Exclude")</f>
        <v>Exclude</v>
      </c>
      <c r="O956">
        <v>0</v>
      </c>
      <c r="P956">
        <f t="shared" si="130"/>
        <v>-4709.79</v>
      </c>
      <c r="Q956" t="str">
        <f t="shared" si="131"/>
        <v>Negative Revenue</v>
      </c>
      <c r="R956" t="str">
        <f>IF(PC_NikeSales[[#This Row],[Rev_Verify]]="Valid Revenue","Include","Exclude")</f>
        <v>Exclude</v>
      </c>
      <c r="S956" s="1"/>
      <c r="T956" s="5" t="str">
        <f t="shared" si="132"/>
        <v>Missing Date</v>
      </c>
      <c r="U956" s="1" t="str">
        <f t="shared" si="133"/>
        <v>No</v>
      </c>
      <c r="V956" t="s">
        <v>22</v>
      </c>
      <c r="W956" t="s">
        <v>29</v>
      </c>
      <c r="X956" t="str">
        <f t="shared" si="134"/>
        <v>Pune</v>
      </c>
      <c r="Y956">
        <v>3397.29</v>
      </c>
      <c r="Z956" t="str">
        <f>IF(PC_NikeSales[[#This Row],[Profit]]&lt;0,"Loss Making Sales",IF(PC_NikeSales[[#This Row],[Profit]]=0,"No Recorded Profit",IF(PC_NikeSales[[#This Row],[Profit]]&gt;PC_NikeSales[Rev_Recalc],"Invalid Profit", "Valid Profit")))</f>
        <v>Invalid Profit</v>
      </c>
      <c r="AA956" t="str">
        <f>IF(PC_NikeSales[[#This Row],[Profit_Status]]="Valid Profit","Include","Exclude")</f>
        <v>Exclude</v>
      </c>
    </row>
    <row r="957" spans="1:27">
      <c r="A957">
        <v>2955</v>
      </c>
      <c r="B957" t="s">
        <v>13</v>
      </c>
      <c r="C957" t="s">
        <v>41</v>
      </c>
      <c r="D957" t="s">
        <v>54</v>
      </c>
      <c r="E957" s="3" t="s">
        <v>32</v>
      </c>
      <c r="F957" t="str">
        <f t="shared" si="126"/>
        <v>Alphabet</v>
      </c>
      <c r="G957" t="str">
        <f t="shared" si="127"/>
        <v>XL</v>
      </c>
      <c r="H957" t="str">
        <f t="shared" si="128"/>
        <v>Yes</v>
      </c>
      <c r="J957" t="str">
        <f>_xlfn.IFS(Units_Sold&lt;0,"Check Return/Refund",Units_Sold=" ",Invalid,Units_Sold=0,"Available",Units_Sold&gt;0,"Sold")</f>
        <v>Available</v>
      </c>
      <c r="K957">
        <v>9846.09</v>
      </c>
      <c r="L957">
        <v>0.12</v>
      </c>
      <c r="M957" t="str">
        <f t="shared" si="129"/>
        <v>Valid</v>
      </c>
      <c r="N957" t="str">
        <f>IF(PC_NikeSales[[#This Row],[Discount_Verification]]="Valid","Include","Exclude")</f>
        <v>Include</v>
      </c>
      <c r="O957">
        <v>0</v>
      </c>
      <c r="P957" t="str">
        <f t="shared" si="130"/>
        <v>Insufficient Data</v>
      </c>
      <c r="Q957" t="str">
        <f t="shared" si="131"/>
        <v>Missing Information</v>
      </c>
      <c r="R957" t="str">
        <f>IF(PC_NikeSales[[#This Row],[Rev_Verify]]="Valid Revenue","Include","Exclude")</f>
        <v>Exclude</v>
      </c>
      <c r="S957" s="1">
        <v>45503</v>
      </c>
      <c r="T957" s="5">
        <f t="shared" si="132"/>
        <v>45503</v>
      </c>
      <c r="U957" s="1" t="str">
        <f t="shared" si="133"/>
        <v>Yes</v>
      </c>
      <c r="V957" t="s">
        <v>22</v>
      </c>
      <c r="W957" t="s">
        <v>43</v>
      </c>
      <c r="X957" t="str">
        <f t="shared" si="134"/>
        <v>Kolkata</v>
      </c>
      <c r="Y957">
        <v>2250.9299999999998</v>
      </c>
      <c r="Z957" t="str">
        <f>IF(PC_NikeSales[[#This Row],[Profit]]&lt;0,"Loss Making Sales",IF(PC_NikeSales[[#This Row],[Profit]]=0,"No Recorded Profit",IF($Y955&gt;$P955,"Invalid Profit", "Valid Profit")))</f>
        <v>Valid Profit</v>
      </c>
      <c r="AA957" t="str">
        <f>IF(PC_NikeSales[[#This Row],[Profit_Status]]="Valid Profit","Include","Exclude")</f>
        <v>Include</v>
      </c>
    </row>
    <row r="958" spans="1:27">
      <c r="A958">
        <v>2956</v>
      </c>
      <c r="B958" t="s">
        <v>13</v>
      </c>
      <c r="C958" t="s">
        <v>14</v>
      </c>
      <c r="D958" t="s">
        <v>49</v>
      </c>
      <c r="F958" t="str">
        <f t="shared" si="126"/>
        <v>Missing</v>
      </c>
      <c r="G958" t="str">
        <f t="shared" si="127"/>
        <v>Unknown</v>
      </c>
      <c r="H958" t="str">
        <f t="shared" si="128"/>
        <v>No</v>
      </c>
      <c r="I958">
        <v>4</v>
      </c>
      <c r="J958" t="str">
        <f>_xlfn.IFS(Units_Sold&lt;0,"Check Return/Refund",Units_Sold=" ",Invalid,Units_Sold=0,"Available",Units_Sold&gt;0,"Sold")</f>
        <v>Sold</v>
      </c>
      <c r="L958">
        <v>0.86</v>
      </c>
      <c r="M958" t="str">
        <f t="shared" si="129"/>
        <v>Valid</v>
      </c>
      <c r="N958" t="str">
        <f>IF(PC_NikeSales[[#This Row],[Discount_Verification]]="Valid","Include","Exclude")</f>
        <v>Include</v>
      </c>
      <c r="O958">
        <v>0</v>
      </c>
      <c r="P958" t="str">
        <f t="shared" si="130"/>
        <v>Insufficient Data</v>
      </c>
      <c r="Q958" t="str">
        <f t="shared" si="131"/>
        <v>Missing Information</v>
      </c>
      <c r="R958" t="str">
        <f>IF(PC_NikeSales[[#This Row],[Rev_Verify]]="Valid Revenue","Include","Exclude")</f>
        <v>Exclude</v>
      </c>
      <c r="S958" s="1">
        <v>45428</v>
      </c>
      <c r="T958" s="5">
        <f t="shared" si="132"/>
        <v>45428</v>
      </c>
      <c r="U958" s="1" t="str">
        <f t="shared" si="133"/>
        <v>Yes</v>
      </c>
      <c r="V958" t="s">
        <v>17</v>
      </c>
      <c r="W958" t="s">
        <v>25</v>
      </c>
      <c r="X958" t="str">
        <f t="shared" si="134"/>
        <v>Mumbai</v>
      </c>
      <c r="Y958">
        <v>3144.87</v>
      </c>
      <c r="Z958" t="str">
        <f>IF(PC_NikeSales[[#This Row],[Profit]]&lt;0,"Loss Making Sales",IF(PC_NikeSales[[#This Row],[Profit]]=0,"No Recorded Profit",IF($Y956&gt;$P956,"Invalid Profit", "Valid Profit")))</f>
        <v>Invalid Profit</v>
      </c>
      <c r="AA958" t="str">
        <f>IF(PC_NikeSales[[#This Row],[Profit_Status]]="Valid Profit","Include","Exclude")</f>
        <v>Exclude</v>
      </c>
    </row>
    <row r="959" spans="1:27">
      <c r="A959">
        <v>2957</v>
      </c>
      <c r="B959" t="s">
        <v>35</v>
      </c>
      <c r="C959" t="s">
        <v>41</v>
      </c>
      <c r="D959" t="s">
        <v>48</v>
      </c>
      <c r="E959" s="3" t="s">
        <v>32</v>
      </c>
      <c r="F959" t="str">
        <f t="shared" si="126"/>
        <v>Alphabet</v>
      </c>
      <c r="G959" t="str">
        <f t="shared" si="127"/>
        <v>XL</v>
      </c>
      <c r="H959" t="str">
        <f t="shared" si="128"/>
        <v>Yes</v>
      </c>
      <c r="J959" t="str">
        <f>_xlfn.IFS(Units_Sold&lt;0,"Check Return/Refund",Units_Sold=" ",Invalid,Units_Sold=0,"Available",Units_Sold&gt;0,"Sold")</f>
        <v>Available</v>
      </c>
      <c r="K959">
        <v>5348.89</v>
      </c>
      <c r="L959">
        <v>0.47</v>
      </c>
      <c r="M959" t="str">
        <f t="shared" si="129"/>
        <v>Valid</v>
      </c>
      <c r="N959" t="str">
        <f>IF(PC_NikeSales[[#This Row],[Discount_Verification]]="Valid","Include","Exclude")</f>
        <v>Include</v>
      </c>
      <c r="O959">
        <v>0</v>
      </c>
      <c r="P959" t="str">
        <f t="shared" si="130"/>
        <v>Insufficient Data</v>
      </c>
      <c r="Q959" t="str">
        <f t="shared" si="131"/>
        <v>Missing Information</v>
      </c>
      <c r="R959" t="str">
        <f>IF(PC_NikeSales[[#This Row],[Rev_Verify]]="Valid Revenue","Include","Exclude")</f>
        <v>Exclude</v>
      </c>
      <c r="S959" s="1">
        <v>45615</v>
      </c>
      <c r="T959" s="5">
        <f t="shared" si="132"/>
        <v>45615</v>
      </c>
      <c r="U959" s="1" t="str">
        <f t="shared" si="133"/>
        <v>Yes</v>
      </c>
      <c r="V959" t="s">
        <v>17</v>
      </c>
      <c r="W959" t="s">
        <v>43</v>
      </c>
      <c r="X959" t="str">
        <f t="shared" si="134"/>
        <v>Kolkata</v>
      </c>
      <c r="Y959">
        <v>753.26</v>
      </c>
      <c r="Z959" t="str">
        <f>IF(PC_NikeSales[[#This Row],[Profit]]&lt;0,"Loss Making Sales",IF(PC_NikeSales[[#This Row],[Profit]]=0,"No Recorded Profit",IF($Y957&gt;$P957,"Invalid Profit", "Valid Profit")))</f>
        <v>Valid Profit</v>
      </c>
      <c r="AA959" t="str">
        <f>IF(PC_NikeSales[[#This Row],[Profit_Status]]="Valid Profit","Include","Exclude")</f>
        <v>Include</v>
      </c>
    </row>
    <row r="960" spans="1:27">
      <c r="A960">
        <v>2958</v>
      </c>
      <c r="B960" t="s">
        <v>19</v>
      </c>
      <c r="C960" t="s">
        <v>26</v>
      </c>
      <c r="D960" t="s">
        <v>27</v>
      </c>
      <c r="F960" t="str">
        <f t="shared" si="126"/>
        <v>Missing</v>
      </c>
      <c r="G960" t="str">
        <f t="shared" si="127"/>
        <v>Unknown</v>
      </c>
      <c r="H960" t="str">
        <f t="shared" si="128"/>
        <v>No</v>
      </c>
      <c r="I960">
        <v>4</v>
      </c>
      <c r="J960" t="str">
        <f>_xlfn.IFS(Units_Sold&lt;0,"Check Return/Refund",Units_Sold=" ",Invalid,Units_Sold=0,"Available",Units_Sold&gt;0,"Sold")</f>
        <v>Sold</v>
      </c>
      <c r="K960">
        <v>7898.87</v>
      </c>
      <c r="M960" t="str">
        <f t="shared" si="129"/>
        <v>Invalid</v>
      </c>
      <c r="N960" t="str">
        <f>IF(PC_NikeSales[[#This Row],[Discount_Verification]]="Valid","Include","Exclude")</f>
        <v>Exclude</v>
      </c>
      <c r="O960">
        <v>0</v>
      </c>
      <c r="P960">
        <f t="shared" si="130"/>
        <v>31595.48</v>
      </c>
      <c r="Q960" t="str">
        <f t="shared" si="131"/>
        <v>Valid Revenue</v>
      </c>
      <c r="R960" t="str">
        <f>IF(PC_NikeSales[[#This Row],[Rev_Verify]]="Valid Revenue","Include","Exclude")</f>
        <v>Include</v>
      </c>
      <c r="S960" s="1">
        <v>45784</v>
      </c>
      <c r="T960" s="5">
        <f t="shared" si="132"/>
        <v>45784</v>
      </c>
      <c r="U960" s="1" t="str">
        <f t="shared" si="133"/>
        <v>Yes</v>
      </c>
      <c r="V960" t="s">
        <v>17</v>
      </c>
      <c r="W960" t="s">
        <v>25</v>
      </c>
      <c r="X960" t="str">
        <f t="shared" si="134"/>
        <v>Mumbai</v>
      </c>
      <c r="Y960">
        <v>1097.55</v>
      </c>
      <c r="Z960" t="str">
        <f>IF(PC_NikeSales[[#This Row],[Profit]]&lt;0,"Loss Making Sales",IF(PC_NikeSales[[#This Row],[Profit]]=0,"No Recorded Profit",IF($Y958&gt;$P958,"Invalid Profit", "Valid Profit")))</f>
        <v>Valid Profit</v>
      </c>
      <c r="AA960" t="str">
        <f>IF(PC_NikeSales[[#This Row],[Profit_Status]]="Valid Profit","Include","Exclude")</f>
        <v>Include</v>
      </c>
    </row>
    <row r="961" spans="1:27">
      <c r="A961">
        <v>2959</v>
      </c>
      <c r="B961" t="s">
        <v>19</v>
      </c>
      <c r="C961" t="s">
        <v>14</v>
      </c>
      <c r="D961" t="s">
        <v>15</v>
      </c>
      <c r="E961" s="3" t="s">
        <v>16</v>
      </c>
      <c r="F961" t="str">
        <f t="shared" si="126"/>
        <v>Alphabet</v>
      </c>
      <c r="G961" t="str">
        <f t="shared" si="127"/>
        <v>M</v>
      </c>
      <c r="H961" t="str">
        <f t="shared" si="128"/>
        <v>Yes</v>
      </c>
      <c r="J961" t="str">
        <f>_xlfn.IFS(Units_Sold&lt;0,"Check Return/Refund",Units_Sold=" ",Invalid,Units_Sold=0,"Available",Units_Sold&gt;0,"Sold")</f>
        <v>Available</v>
      </c>
      <c r="M961" t="str">
        <f t="shared" si="129"/>
        <v>Invalid</v>
      </c>
      <c r="N961" t="str">
        <f>IF(PC_NikeSales[[#This Row],[Discount_Verification]]="Valid","Include","Exclude")</f>
        <v>Exclude</v>
      </c>
      <c r="O961">
        <v>0</v>
      </c>
      <c r="P961" t="str">
        <f t="shared" si="130"/>
        <v>Insufficient Data</v>
      </c>
      <c r="Q961" t="str">
        <f t="shared" si="131"/>
        <v>Missing Information</v>
      </c>
      <c r="R961" t="str">
        <f>IF(PC_NikeSales[[#This Row],[Rev_Verify]]="Valid Revenue","Include","Exclude")</f>
        <v>Exclude</v>
      </c>
      <c r="S961" s="1"/>
      <c r="T961" s="5" t="str">
        <f t="shared" si="132"/>
        <v>Missing Date</v>
      </c>
      <c r="U961" s="1" t="str">
        <f t="shared" si="133"/>
        <v>No</v>
      </c>
      <c r="V961" t="s">
        <v>22</v>
      </c>
      <c r="W961" t="s">
        <v>33</v>
      </c>
      <c r="X961" t="str">
        <f t="shared" si="134"/>
        <v>Delhi</v>
      </c>
      <c r="Y961">
        <v>3166.22</v>
      </c>
      <c r="Z961" t="str">
        <f>IF(PC_NikeSales[[#This Row],[Profit]]&lt;0,"Loss Making Sales",IF(PC_NikeSales[[#This Row],[Profit]]=0,"No Recorded Profit",IF($Y959&gt;$P959,"Invalid Profit", "Valid Profit")))</f>
        <v>Valid Profit</v>
      </c>
      <c r="AA961" t="str">
        <f>IF(PC_NikeSales[[#This Row],[Profit_Status]]="Valid Profit","Include","Exclude")</f>
        <v>Include</v>
      </c>
    </row>
    <row r="962" spans="1:27">
      <c r="A962">
        <v>2960</v>
      </c>
      <c r="B962" t="s">
        <v>35</v>
      </c>
      <c r="C962" t="s">
        <v>14</v>
      </c>
      <c r="D962" t="s">
        <v>49</v>
      </c>
      <c r="E962" s="3" t="s">
        <v>16</v>
      </c>
      <c r="F962" t="str">
        <f t="shared" ref="F962:F1025" si="135">_xlfn.IFS(ISBLANK(Size),"Missing",ISNUMBER(Size),"Number",ISTEXT(Size),"Alphabet")</f>
        <v>Alphabet</v>
      </c>
      <c r="G962" t="str">
        <f t="shared" ref="G962:G1025" si="136">IF(Size_Type ="Missing","Unknown",TRIM(Size))</f>
        <v>M</v>
      </c>
      <c r="H962" t="str">
        <f t="shared" ref="H962:H1025" si="137">IF(Size_Verification="Unknown","No","Yes")</f>
        <v>Yes</v>
      </c>
      <c r="J962" t="str">
        <f>_xlfn.IFS(Units_Sold&lt;0,"Check Return/Refund",Units_Sold=" ",Invalid,Units_Sold=0,"Available",Units_Sold&gt;0,"Sold")</f>
        <v>Available</v>
      </c>
      <c r="M962" t="str">
        <f t="shared" ref="M962:M1025" si="138">IF(OR(Discount_Applied="",Discount_Applied&gt;1,Discount_Applied&lt;0),"Invalid","Valid")</f>
        <v>Invalid</v>
      </c>
      <c r="N962" t="str">
        <f>IF(PC_NikeSales[[#This Row],[Discount_Verification]]="Valid","Include","Exclude")</f>
        <v>Exclude</v>
      </c>
      <c r="O962">
        <v>0</v>
      </c>
      <c r="P962" t="str">
        <f t="shared" ref="P962:P1025" si="139">IF(AND(Units_Sold&lt;&gt;"",MRP&lt;&gt;"",Discount_Applied&lt;1),Units_Sold*MRP*(1-Discount_Applied),"Insufficient Data")</f>
        <v>Insufficient Data</v>
      </c>
      <c r="Q962" t="str">
        <f t="shared" ref="Q962:Q1025" si="140">_xlfn.IFS(Rev_Recalc="Insufficient Data","Missing Information",Rev_Recalc&lt;0,"Negative Revenue",Rev_Recalc=0,"No Recorded Revenue",Rev_Recalc&gt;0,"Valid Revenue")</f>
        <v>Missing Information</v>
      </c>
      <c r="R962" t="str">
        <f>IF(PC_NikeSales[[#This Row],[Rev_Verify]]="Valid Revenue","Include","Exclude")</f>
        <v>Exclude</v>
      </c>
      <c r="S962" s="1"/>
      <c r="T962" s="5" t="str">
        <f t="shared" ref="T962:T1025" si="141">IF(ISBLANK(Order_Date),"Missing Date",Order_Date)</f>
        <v>Missing Date</v>
      </c>
      <c r="U962" s="1" t="str">
        <f t="shared" ref="U962:U1025" si="142">IF(ISBLANK(Order_Date),"No","Yes")</f>
        <v>No</v>
      </c>
      <c r="V962" t="s">
        <v>22</v>
      </c>
      <c r="W962" t="s">
        <v>37</v>
      </c>
      <c r="X962" t="str">
        <f t="shared" ref="X962:X1025" si="143">PROPER(Region)</f>
        <v>Hyderabad</v>
      </c>
      <c r="Y962">
        <v>2620.9299999999998</v>
      </c>
      <c r="Z962" t="str">
        <f>IF(PC_NikeSales[[#This Row],[Profit]]&lt;0,"Loss Making Sales",IF(PC_NikeSales[[#This Row],[Profit]]=0,"No Recorded Profit",IF($Y960&gt;$P960,"Invalid Profit", "Valid Profit")))</f>
        <v>Valid Profit</v>
      </c>
      <c r="AA962" t="str">
        <f>IF(PC_NikeSales[[#This Row],[Profit_Status]]="Valid Profit","Include","Exclude")</f>
        <v>Include</v>
      </c>
    </row>
    <row r="963" spans="1:27">
      <c r="A963">
        <v>2961</v>
      </c>
      <c r="B963" t="s">
        <v>13</v>
      </c>
      <c r="C963" t="s">
        <v>20</v>
      </c>
      <c r="D963" t="s">
        <v>21</v>
      </c>
      <c r="E963" s="3" t="s">
        <v>32</v>
      </c>
      <c r="F963" t="str">
        <f t="shared" si="135"/>
        <v>Alphabet</v>
      </c>
      <c r="G963" t="str">
        <f t="shared" si="136"/>
        <v>XL</v>
      </c>
      <c r="H963" t="str">
        <f t="shared" si="137"/>
        <v>Yes</v>
      </c>
      <c r="J963" t="str">
        <f>_xlfn.IFS(Units_Sold&lt;0,"Check Return/Refund",Units_Sold=" ",Invalid,Units_Sold=0,"Available",Units_Sold&gt;0,"Sold")</f>
        <v>Available</v>
      </c>
      <c r="M963" t="str">
        <f t="shared" si="138"/>
        <v>Invalid</v>
      </c>
      <c r="N963" t="str">
        <f>IF(PC_NikeSales[[#This Row],[Discount_Verification]]="Valid","Include","Exclude")</f>
        <v>Exclude</v>
      </c>
      <c r="O963">
        <v>0</v>
      </c>
      <c r="P963" t="str">
        <f t="shared" si="139"/>
        <v>Insufficient Data</v>
      </c>
      <c r="Q963" t="str">
        <f t="shared" si="140"/>
        <v>Missing Information</v>
      </c>
      <c r="R963" t="str">
        <f>IF(PC_NikeSales[[#This Row],[Rev_Verify]]="Valid Revenue","Include","Exclude")</f>
        <v>Exclude</v>
      </c>
      <c r="S963" s="1">
        <v>45617</v>
      </c>
      <c r="T963" s="5">
        <f t="shared" si="141"/>
        <v>45617</v>
      </c>
      <c r="U963" s="1" t="str">
        <f t="shared" si="142"/>
        <v>Yes</v>
      </c>
      <c r="V963" t="s">
        <v>22</v>
      </c>
      <c r="W963" t="s">
        <v>25</v>
      </c>
      <c r="X963" t="str">
        <f t="shared" si="143"/>
        <v>Mumbai</v>
      </c>
      <c r="Y963">
        <v>665.39</v>
      </c>
      <c r="Z963" t="str">
        <f>IF(PC_NikeSales[[#This Row],[Profit]]&lt;0,"Loss Making Sales",IF(PC_NikeSales[[#This Row],[Profit]]=0,"No Recorded Profit",IF($Y961&gt;$P961,"Invalid Profit", "Valid Profit")))</f>
        <v>Valid Profit</v>
      </c>
      <c r="AA963" t="str">
        <f>IF(PC_NikeSales[[#This Row],[Profit_Status]]="Valid Profit","Include","Exclude")</f>
        <v>Include</v>
      </c>
    </row>
    <row r="964" spans="1:27">
      <c r="A964">
        <v>2962</v>
      </c>
      <c r="B964" t="s">
        <v>19</v>
      </c>
      <c r="C964" t="s">
        <v>26</v>
      </c>
      <c r="D964" t="s">
        <v>53</v>
      </c>
      <c r="E964" s="3">
        <v>9</v>
      </c>
      <c r="F964" t="str">
        <f t="shared" si="135"/>
        <v>Number</v>
      </c>
      <c r="G964" t="str">
        <f t="shared" si="136"/>
        <v>9</v>
      </c>
      <c r="H964" t="str">
        <f t="shared" si="137"/>
        <v>Yes</v>
      </c>
      <c r="I964">
        <v>-1</v>
      </c>
      <c r="J964" t="str">
        <f>_xlfn.IFS(Units_Sold&lt;0,"Check Return/Refund",Units_Sold=" ",Invalid,Units_Sold=0,"Available",Units_Sold&gt;0,"Sold")</f>
        <v>Check Return/Refund</v>
      </c>
      <c r="K964">
        <v>2446.23</v>
      </c>
      <c r="M964" t="str">
        <f t="shared" si="138"/>
        <v>Invalid</v>
      </c>
      <c r="N964" t="str">
        <f>IF(PC_NikeSales[[#This Row],[Discount_Verification]]="Valid","Include","Exclude")</f>
        <v>Exclude</v>
      </c>
      <c r="O964">
        <v>0</v>
      </c>
      <c r="P964">
        <f t="shared" si="139"/>
        <v>-2446.23</v>
      </c>
      <c r="Q964" t="str">
        <f t="shared" si="140"/>
        <v>Negative Revenue</v>
      </c>
      <c r="R964" t="str">
        <f>IF(PC_NikeSales[[#This Row],[Rev_Verify]]="Valid Revenue","Include","Exclude")</f>
        <v>Exclude</v>
      </c>
      <c r="S964" s="1"/>
      <c r="T964" s="5" t="str">
        <f t="shared" si="141"/>
        <v>Missing Date</v>
      </c>
      <c r="U964" s="1" t="str">
        <f t="shared" si="142"/>
        <v>No</v>
      </c>
      <c r="V964" t="s">
        <v>17</v>
      </c>
      <c r="W964" t="s">
        <v>37</v>
      </c>
      <c r="X964" t="str">
        <f t="shared" si="143"/>
        <v>Hyderabad</v>
      </c>
      <c r="Y964">
        <v>727.92</v>
      </c>
      <c r="Z964" t="str">
        <f>IF(PC_NikeSales[[#This Row],[Profit]]&lt;0,"Loss Making Sales",IF(PC_NikeSales[[#This Row],[Profit]]=0,"No Recorded Profit",IF(PC_NikeSales[[#This Row],[Profit]]&gt;PC_NikeSales[Rev_Recalc],"Invalid Profit", "Valid Profit")))</f>
        <v>Invalid Profit</v>
      </c>
      <c r="AA964" t="str">
        <f>IF(PC_NikeSales[[#This Row],[Profit_Status]]="Valid Profit","Include","Exclude")</f>
        <v>Exclude</v>
      </c>
    </row>
    <row r="965" spans="1:27">
      <c r="A965">
        <v>2963</v>
      </c>
      <c r="B965" t="s">
        <v>13</v>
      </c>
      <c r="C965" t="s">
        <v>14</v>
      </c>
      <c r="D965" t="s">
        <v>34</v>
      </c>
      <c r="E965" s="3" t="s">
        <v>32</v>
      </c>
      <c r="F965" t="str">
        <f t="shared" si="135"/>
        <v>Alphabet</v>
      </c>
      <c r="G965" t="str">
        <f t="shared" si="136"/>
        <v>XL</v>
      </c>
      <c r="H965" t="str">
        <f t="shared" si="137"/>
        <v>Yes</v>
      </c>
      <c r="J965" t="str">
        <f>_xlfn.IFS(Units_Sold&lt;0,"Check Return/Refund",Units_Sold=" ",Invalid,Units_Sold=0,"Available",Units_Sold&gt;0,"Sold")</f>
        <v>Available</v>
      </c>
      <c r="M965" t="str">
        <f t="shared" si="138"/>
        <v>Invalid</v>
      </c>
      <c r="N965" t="str">
        <f>IF(PC_NikeSales[[#This Row],[Discount_Verification]]="Valid","Include","Exclude")</f>
        <v>Exclude</v>
      </c>
      <c r="O965">
        <v>0</v>
      </c>
      <c r="P965" t="str">
        <f t="shared" si="139"/>
        <v>Insufficient Data</v>
      </c>
      <c r="Q965" t="str">
        <f t="shared" si="140"/>
        <v>Missing Information</v>
      </c>
      <c r="R965" t="str">
        <f>IF(PC_NikeSales[[#This Row],[Rev_Verify]]="Valid Revenue","Include","Exclude")</f>
        <v>Exclude</v>
      </c>
      <c r="S965" s="1">
        <v>45818</v>
      </c>
      <c r="T965" s="5">
        <f t="shared" si="141"/>
        <v>45818</v>
      </c>
      <c r="U965" s="1" t="str">
        <f t="shared" si="142"/>
        <v>Yes</v>
      </c>
      <c r="V965" t="s">
        <v>22</v>
      </c>
      <c r="W965" t="s">
        <v>18</v>
      </c>
      <c r="X965" t="str">
        <f t="shared" si="143"/>
        <v>Bengaluru</v>
      </c>
      <c r="Y965">
        <v>1172.3900000000001</v>
      </c>
      <c r="Z965" t="str">
        <f>IF(PC_NikeSales[[#This Row],[Profit]]&lt;0,"Loss Making Sales",IF(PC_NikeSales[[#This Row],[Profit]]=0,"No Recorded Profit",IF($Y963&gt;$P963,"Invalid Profit", "Valid Profit")))</f>
        <v>Valid Profit</v>
      </c>
      <c r="AA965" t="str">
        <f>IF(PC_NikeSales[[#This Row],[Profit_Status]]="Valid Profit","Include","Exclude")</f>
        <v>Include</v>
      </c>
    </row>
    <row r="966" spans="1:27">
      <c r="A966">
        <v>2964</v>
      </c>
      <c r="B966" t="s">
        <v>13</v>
      </c>
      <c r="C966" t="s">
        <v>41</v>
      </c>
      <c r="D966" t="s">
        <v>48</v>
      </c>
      <c r="F966" t="str">
        <f t="shared" si="135"/>
        <v>Missing</v>
      </c>
      <c r="G966" t="str">
        <f t="shared" si="136"/>
        <v>Unknown</v>
      </c>
      <c r="H966" t="str">
        <f t="shared" si="137"/>
        <v>No</v>
      </c>
      <c r="I966">
        <v>-1</v>
      </c>
      <c r="J966" t="str">
        <f>_xlfn.IFS(Units_Sold&lt;0,"Check Return/Refund",Units_Sold=" ",Invalid,Units_Sold=0,"Available",Units_Sold&gt;0,"Sold")</f>
        <v>Check Return/Refund</v>
      </c>
      <c r="M966" t="str">
        <f t="shared" si="138"/>
        <v>Invalid</v>
      </c>
      <c r="N966" t="str">
        <f>IF(PC_NikeSales[[#This Row],[Discount_Verification]]="Valid","Include","Exclude")</f>
        <v>Exclude</v>
      </c>
      <c r="O966">
        <v>0</v>
      </c>
      <c r="P966" t="str">
        <f t="shared" si="139"/>
        <v>Insufficient Data</v>
      </c>
      <c r="Q966" t="str">
        <f t="shared" si="140"/>
        <v>Missing Information</v>
      </c>
      <c r="R966" t="str">
        <f>IF(PC_NikeSales[[#This Row],[Rev_Verify]]="Valid Revenue","Include","Exclude")</f>
        <v>Exclude</v>
      </c>
      <c r="S966" s="1">
        <v>45460</v>
      </c>
      <c r="T966" s="5">
        <f t="shared" si="141"/>
        <v>45460</v>
      </c>
      <c r="U966" s="1" t="str">
        <f t="shared" si="142"/>
        <v>Yes</v>
      </c>
      <c r="V966" t="s">
        <v>17</v>
      </c>
      <c r="W966" t="s">
        <v>25</v>
      </c>
      <c r="X966" t="str">
        <f t="shared" si="143"/>
        <v>Mumbai</v>
      </c>
      <c r="Y966">
        <v>995.42</v>
      </c>
      <c r="Z966" t="str">
        <f>IF(PC_NikeSales[[#This Row],[Profit]]&lt;0,"Loss Making Sales",IF(PC_NikeSales[[#This Row],[Profit]]=0,"No Recorded Profit",IF($Y964&gt;$P964,"Invalid Profit", "Valid Profit")))</f>
        <v>Invalid Profit</v>
      </c>
      <c r="AA966" t="str">
        <f>IF(PC_NikeSales[[#This Row],[Profit_Status]]="Valid Profit","Include","Exclude")</f>
        <v>Exclude</v>
      </c>
    </row>
    <row r="967" spans="1:27">
      <c r="A967">
        <v>2965</v>
      </c>
      <c r="B967" t="s">
        <v>35</v>
      </c>
      <c r="C967" t="s">
        <v>14</v>
      </c>
      <c r="D967" t="s">
        <v>44</v>
      </c>
      <c r="E967" s="3" t="s">
        <v>32</v>
      </c>
      <c r="F967" t="str">
        <f t="shared" si="135"/>
        <v>Alphabet</v>
      </c>
      <c r="G967" t="str">
        <f t="shared" si="136"/>
        <v>XL</v>
      </c>
      <c r="H967" t="str">
        <f t="shared" si="137"/>
        <v>Yes</v>
      </c>
      <c r="J967" t="str">
        <f>_xlfn.IFS(Units_Sold&lt;0,"Check Return/Refund",Units_Sold=" ",Invalid,Units_Sold=0,"Available",Units_Sold&gt;0,"Sold")</f>
        <v>Available</v>
      </c>
      <c r="K967">
        <v>2171.48</v>
      </c>
      <c r="M967" t="str">
        <f t="shared" si="138"/>
        <v>Invalid</v>
      </c>
      <c r="N967" t="str">
        <f>IF(PC_NikeSales[[#This Row],[Discount_Verification]]="Valid","Include","Exclude")</f>
        <v>Exclude</v>
      </c>
      <c r="O967">
        <v>0</v>
      </c>
      <c r="P967" t="str">
        <f t="shared" si="139"/>
        <v>Insufficient Data</v>
      </c>
      <c r="Q967" t="str">
        <f t="shared" si="140"/>
        <v>Missing Information</v>
      </c>
      <c r="R967" t="str">
        <f>IF(PC_NikeSales[[#This Row],[Rev_Verify]]="Valid Revenue","Include","Exclude")</f>
        <v>Exclude</v>
      </c>
      <c r="S967" s="1">
        <v>45775</v>
      </c>
      <c r="T967" s="5">
        <f t="shared" si="141"/>
        <v>45775</v>
      </c>
      <c r="U967" s="1" t="str">
        <f t="shared" si="142"/>
        <v>Yes</v>
      </c>
      <c r="V967" t="s">
        <v>22</v>
      </c>
      <c r="W967" t="s">
        <v>18</v>
      </c>
      <c r="X967" t="str">
        <f t="shared" si="143"/>
        <v>Bengaluru</v>
      </c>
      <c r="Y967">
        <v>3079.48</v>
      </c>
      <c r="Z967" t="str">
        <f>IF(PC_NikeSales[[#This Row],[Profit]]&lt;0,"Loss Making Sales",IF(PC_NikeSales[[#This Row],[Profit]]=0,"No Recorded Profit",IF($Y965&gt;$P965,"Invalid Profit", "Valid Profit")))</f>
        <v>Valid Profit</v>
      </c>
      <c r="AA967" t="str">
        <f>IF(PC_NikeSales[[#This Row],[Profit_Status]]="Valid Profit","Include","Exclude")</f>
        <v>Include</v>
      </c>
    </row>
    <row r="968" spans="1:27">
      <c r="A968">
        <v>2966</v>
      </c>
      <c r="B968" t="s">
        <v>13</v>
      </c>
      <c r="C968" t="s">
        <v>14</v>
      </c>
      <c r="D968" t="s">
        <v>34</v>
      </c>
      <c r="E968" s="3">
        <v>8</v>
      </c>
      <c r="F968" t="str">
        <f t="shared" si="135"/>
        <v>Number</v>
      </c>
      <c r="G968" t="str">
        <f t="shared" si="136"/>
        <v>8</v>
      </c>
      <c r="H968" t="str">
        <f t="shared" si="137"/>
        <v>Yes</v>
      </c>
      <c r="I968">
        <v>3</v>
      </c>
      <c r="J968" t="str">
        <f>_xlfn.IFS(Units_Sold&lt;0,"Check Return/Refund",Units_Sold=" ",Invalid,Units_Sold=0,"Available",Units_Sold&gt;0,"Sold")</f>
        <v>Sold</v>
      </c>
      <c r="M968" t="str">
        <f t="shared" si="138"/>
        <v>Invalid</v>
      </c>
      <c r="N968" t="str">
        <f>IF(PC_NikeSales[[#This Row],[Discount_Verification]]="Valid","Include","Exclude")</f>
        <v>Exclude</v>
      </c>
      <c r="O968">
        <v>0</v>
      </c>
      <c r="P968" t="str">
        <f t="shared" si="139"/>
        <v>Insufficient Data</v>
      </c>
      <c r="Q968" t="str">
        <f t="shared" si="140"/>
        <v>Missing Information</v>
      </c>
      <c r="R968" t="str">
        <f>IF(PC_NikeSales[[#This Row],[Rev_Verify]]="Valid Revenue","Include","Exclude")</f>
        <v>Exclude</v>
      </c>
      <c r="S968" s="1">
        <v>45715</v>
      </c>
      <c r="T968" s="5">
        <f t="shared" si="141"/>
        <v>45715</v>
      </c>
      <c r="U968" s="1" t="str">
        <f t="shared" si="142"/>
        <v>Yes</v>
      </c>
      <c r="V968" t="s">
        <v>17</v>
      </c>
      <c r="W968" t="s">
        <v>29</v>
      </c>
      <c r="X968" t="str">
        <f t="shared" si="143"/>
        <v>Pune</v>
      </c>
      <c r="Y968">
        <v>333.36</v>
      </c>
      <c r="Z968" t="str">
        <f>IF(PC_NikeSales[[#This Row],[Profit]]&lt;0,"Loss Making Sales",IF(PC_NikeSales[[#This Row],[Profit]]=0,"No Recorded Profit",IF($Y966&gt;$P966,"Invalid Profit", "Valid Profit")))</f>
        <v>Valid Profit</v>
      </c>
      <c r="AA968" t="str">
        <f>IF(PC_NikeSales[[#This Row],[Profit_Status]]="Valid Profit","Include","Exclude")</f>
        <v>Include</v>
      </c>
    </row>
    <row r="969" spans="1:27">
      <c r="A969">
        <v>2035</v>
      </c>
      <c r="B969" t="s">
        <v>35</v>
      </c>
      <c r="C969" t="s">
        <v>26</v>
      </c>
      <c r="D969" t="s">
        <v>52</v>
      </c>
      <c r="E969" s="3" t="s">
        <v>28</v>
      </c>
      <c r="F969" t="str">
        <f t="shared" si="135"/>
        <v>Alphabet</v>
      </c>
      <c r="G969" t="str">
        <f t="shared" si="136"/>
        <v>L</v>
      </c>
      <c r="H969" t="str">
        <f t="shared" si="137"/>
        <v>Yes</v>
      </c>
      <c r="J969" t="str">
        <f>_xlfn.IFS(Units_Sold&lt;0,"Check Return/Refund",Units_Sold=" ",Invalid,Units_Sold=0,"Available",Units_Sold&gt;0,"Sold")</f>
        <v>Available</v>
      </c>
      <c r="K969">
        <v>3598.07</v>
      </c>
      <c r="L969">
        <v>1.1000000000000001</v>
      </c>
      <c r="M969" t="str">
        <f t="shared" si="138"/>
        <v>Invalid</v>
      </c>
      <c r="N969" t="str">
        <f>IF(PC_NikeSales[[#This Row],[Discount_Verification]]="Valid","Include","Exclude")</f>
        <v>Exclude</v>
      </c>
      <c r="O969">
        <v>0</v>
      </c>
      <c r="P969" t="str">
        <f t="shared" si="139"/>
        <v>Insufficient Data</v>
      </c>
      <c r="Q969" t="str">
        <f t="shared" si="140"/>
        <v>Missing Information</v>
      </c>
      <c r="R969" t="str">
        <f>IF(PC_NikeSales[[#This Row],[Rev_Verify]]="Valid Revenue","Include","Exclude")</f>
        <v>Exclude</v>
      </c>
      <c r="S969" s="1"/>
      <c r="T969" s="5" t="str">
        <f t="shared" si="141"/>
        <v>Missing Date</v>
      </c>
      <c r="U969" s="1" t="str">
        <f t="shared" si="142"/>
        <v>No</v>
      </c>
      <c r="V969" t="s">
        <v>22</v>
      </c>
      <c r="W969" t="s">
        <v>43</v>
      </c>
      <c r="X969" t="str">
        <f t="shared" si="143"/>
        <v>Kolkata</v>
      </c>
      <c r="Y969">
        <v>3466.33</v>
      </c>
      <c r="Z969" t="str">
        <f>IF(PC_NikeSales[[#This Row],[Profit]]&lt;0,"Loss Making Sales",IF(PC_NikeSales[[#This Row],[Profit]]=0,"No Recorded Profit",IF($Y967&gt;$P967,"Invalid Profit", "Valid Profit")))</f>
        <v>Valid Profit</v>
      </c>
      <c r="AA969" t="str">
        <f>IF(PC_NikeSales[[#This Row],[Profit_Status]]="Valid Profit","Include","Exclude")</f>
        <v>Include</v>
      </c>
    </row>
    <row r="970" spans="1:27">
      <c r="A970">
        <v>2968</v>
      </c>
      <c r="B970" t="s">
        <v>13</v>
      </c>
      <c r="C970" t="s">
        <v>14</v>
      </c>
      <c r="D970" t="s">
        <v>34</v>
      </c>
      <c r="E970" s="3" t="s">
        <v>32</v>
      </c>
      <c r="F970" t="str">
        <f t="shared" si="135"/>
        <v>Alphabet</v>
      </c>
      <c r="G970" t="str">
        <f t="shared" si="136"/>
        <v>XL</v>
      </c>
      <c r="H970" t="str">
        <f t="shared" si="137"/>
        <v>Yes</v>
      </c>
      <c r="J970" t="str">
        <f>_xlfn.IFS(Units_Sold&lt;0,"Check Return/Refund",Units_Sold=" ",Invalid,Units_Sold=0,"Available",Units_Sold&gt;0,"Sold")</f>
        <v>Available</v>
      </c>
      <c r="K970">
        <v>5283.1</v>
      </c>
      <c r="M970" t="str">
        <f t="shared" si="138"/>
        <v>Invalid</v>
      </c>
      <c r="N970" t="str">
        <f>IF(PC_NikeSales[[#This Row],[Discount_Verification]]="Valid","Include","Exclude")</f>
        <v>Exclude</v>
      </c>
      <c r="O970">
        <v>0</v>
      </c>
      <c r="P970" t="str">
        <f t="shared" si="139"/>
        <v>Insufficient Data</v>
      </c>
      <c r="Q970" t="str">
        <f t="shared" si="140"/>
        <v>Missing Information</v>
      </c>
      <c r="R970" t="str">
        <f>IF(PC_NikeSales[[#This Row],[Rev_Verify]]="Valid Revenue","Include","Exclude")</f>
        <v>Exclude</v>
      </c>
      <c r="S970" s="1">
        <v>45681</v>
      </c>
      <c r="T970" s="5">
        <f t="shared" si="141"/>
        <v>45681</v>
      </c>
      <c r="U970" s="1" t="str">
        <f t="shared" si="142"/>
        <v>Yes</v>
      </c>
      <c r="V970" t="s">
        <v>22</v>
      </c>
      <c r="W970" t="s">
        <v>36</v>
      </c>
      <c r="X970" t="str">
        <f t="shared" si="143"/>
        <v>Bangalore</v>
      </c>
      <c r="Y970">
        <v>575.73</v>
      </c>
      <c r="Z970" t="str">
        <f>IF(PC_NikeSales[[#This Row],[Profit]]&lt;0,"Loss Making Sales",IF(PC_NikeSales[[#This Row],[Profit]]=0,"No Recorded Profit",IF($Y968&gt;$P968,"Invalid Profit", "Valid Profit")))</f>
        <v>Valid Profit</v>
      </c>
      <c r="AA970" t="str">
        <f>IF(PC_NikeSales[[#This Row],[Profit_Status]]="Valid Profit","Include","Exclude")</f>
        <v>Include</v>
      </c>
    </row>
    <row r="971" spans="1:27">
      <c r="A971">
        <v>2969</v>
      </c>
      <c r="B971" t="s">
        <v>35</v>
      </c>
      <c r="C971" t="s">
        <v>14</v>
      </c>
      <c r="D971" t="s">
        <v>49</v>
      </c>
      <c r="E971" s="3" t="s">
        <v>16</v>
      </c>
      <c r="F971" t="str">
        <f t="shared" si="135"/>
        <v>Alphabet</v>
      </c>
      <c r="G971" t="str">
        <f t="shared" si="136"/>
        <v>M</v>
      </c>
      <c r="H971" t="str">
        <f t="shared" si="137"/>
        <v>Yes</v>
      </c>
      <c r="J971" t="str">
        <f>_xlfn.IFS(Units_Sold&lt;0,"Check Return/Refund",Units_Sold=" ",Invalid,Units_Sold=0,"Available",Units_Sold&gt;0,"Sold")</f>
        <v>Available</v>
      </c>
      <c r="M971" t="str">
        <f t="shared" si="138"/>
        <v>Invalid</v>
      </c>
      <c r="N971" t="str">
        <f>IF(PC_NikeSales[[#This Row],[Discount_Verification]]="Valid","Include","Exclude")</f>
        <v>Exclude</v>
      </c>
      <c r="O971">
        <v>0</v>
      </c>
      <c r="P971" t="str">
        <f t="shared" si="139"/>
        <v>Insufficient Data</v>
      </c>
      <c r="Q971" t="str">
        <f t="shared" si="140"/>
        <v>Missing Information</v>
      </c>
      <c r="R971" t="str">
        <f>IF(PC_NikeSales[[#This Row],[Rev_Verify]]="Valid Revenue","Include","Exclude")</f>
        <v>Exclude</v>
      </c>
      <c r="S971" s="1">
        <v>45857</v>
      </c>
      <c r="T971" s="5">
        <f t="shared" si="141"/>
        <v>45857</v>
      </c>
      <c r="U971" s="1" t="str">
        <f t="shared" si="142"/>
        <v>Yes</v>
      </c>
      <c r="V971" t="s">
        <v>17</v>
      </c>
      <c r="W971" t="s">
        <v>29</v>
      </c>
      <c r="X971" t="str">
        <f t="shared" si="143"/>
        <v>Pune</v>
      </c>
      <c r="Y971">
        <v>2323.02</v>
      </c>
      <c r="Z971" t="str">
        <f>IF(PC_NikeSales[[#This Row],[Profit]]&lt;0,"Loss Making Sales",IF(PC_NikeSales[[#This Row],[Profit]]=0,"No Recorded Profit",IF($Y969&gt;$P969,"Invalid Profit", "Valid Profit")))</f>
        <v>Valid Profit</v>
      </c>
      <c r="AA971" t="str">
        <f>IF(PC_NikeSales[[#This Row],[Profit_Status]]="Valid Profit","Include","Exclude")</f>
        <v>Include</v>
      </c>
    </row>
    <row r="972" spans="1:27">
      <c r="A972">
        <v>2970</v>
      </c>
      <c r="B972" t="s">
        <v>35</v>
      </c>
      <c r="C972" t="s">
        <v>41</v>
      </c>
      <c r="D972" t="s">
        <v>42</v>
      </c>
      <c r="F972" t="str">
        <f t="shared" si="135"/>
        <v>Missing</v>
      </c>
      <c r="G972" t="str">
        <f t="shared" si="136"/>
        <v>Unknown</v>
      </c>
      <c r="H972" t="str">
        <f t="shared" si="137"/>
        <v>No</v>
      </c>
      <c r="J972" t="str">
        <f>_xlfn.IFS(Units_Sold&lt;0,"Check Return/Refund",Units_Sold=" ",Invalid,Units_Sold=0,"Available",Units_Sold&gt;0,"Sold")</f>
        <v>Available</v>
      </c>
      <c r="M972" t="str">
        <f t="shared" si="138"/>
        <v>Invalid</v>
      </c>
      <c r="N972" t="str">
        <f>IF(PC_NikeSales[[#This Row],[Discount_Verification]]="Valid","Include","Exclude")</f>
        <v>Exclude</v>
      </c>
      <c r="O972">
        <v>0</v>
      </c>
      <c r="P972" t="str">
        <f t="shared" si="139"/>
        <v>Insufficient Data</v>
      </c>
      <c r="Q972" t="str">
        <f t="shared" si="140"/>
        <v>Missing Information</v>
      </c>
      <c r="R972" t="str">
        <f>IF(PC_NikeSales[[#This Row],[Rev_Verify]]="Valid Revenue","Include","Exclude")</f>
        <v>Exclude</v>
      </c>
      <c r="S972" s="1"/>
      <c r="T972" s="5" t="str">
        <f t="shared" si="141"/>
        <v>Missing Date</v>
      </c>
      <c r="U972" s="1" t="str">
        <f t="shared" si="142"/>
        <v>No</v>
      </c>
      <c r="V972" t="s">
        <v>17</v>
      </c>
      <c r="W972" t="s">
        <v>18</v>
      </c>
      <c r="X972" t="str">
        <f t="shared" si="143"/>
        <v>Bengaluru</v>
      </c>
      <c r="Y972">
        <v>-617.91</v>
      </c>
      <c r="Z972" t="str">
        <f>IF(PC_NikeSales[[#This Row],[Profit]]&lt;0,"Loss Making Sales",IF(PC_NikeSales[[#This Row],[Profit]]=0,"No Recorded Profit",IF(PC_NikeSales[[#This Row],[Profit]]&gt;PC_NikeSales[Rev_Recalc],"Invalid Profit", "Valid Profit")))</f>
        <v>Loss Making Sales</v>
      </c>
      <c r="AA972" t="str">
        <f>IF(PC_NikeSales[[#This Row],[Profit_Status]]="Valid Profit","Include","Exclude")</f>
        <v>Exclude</v>
      </c>
    </row>
    <row r="973" spans="1:27">
      <c r="A973">
        <v>2971</v>
      </c>
      <c r="B973" t="s">
        <v>19</v>
      </c>
      <c r="C973" t="s">
        <v>26</v>
      </c>
      <c r="D973" t="s">
        <v>52</v>
      </c>
      <c r="F973" t="str">
        <f t="shared" si="135"/>
        <v>Missing</v>
      </c>
      <c r="G973" t="str">
        <f t="shared" si="136"/>
        <v>Unknown</v>
      </c>
      <c r="H973" t="str">
        <f t="shared" si="137"/>
        <v>No</v>
      </c>
      <c r="J973" t="str">
        <f>_xlfn.IFS(Units_Sold&lt;0,"Check Return/Refund",Units_Sold=" ",Invalid,Units_Sold=0,"Available",Units_Sold&gt;0,"Sold")</f>
        <v>Available</v>
      </c>
      <c r="K973">
        <v>9330.31</v>
      </c>
      <c r="M973" t="str">
        <f t="shared" si="138"/>
        <v>Invalid</v>
      </c>
      <c r="N973" t="str">
        <f>IF(PC_NikeSales[[#This Row],[Discount_Verification]]="Valid","Include","Exclude")</f>
        <v>Exclude</v>
      </c>
      <c r="O973">
        <v>0</v>
      </c>
      <c r="P973" t="str">
        <f t="shared" si="139"/>
        <v>Insufficient Data</v>
      </c>
      <c r="Q973" t="str">
        <f t="shared" si="140"/>
        <v>Missing Information</v>
      </c>
      <c r="R973" t="str">
        <f>IF(PC_NikeSales[[#This Row],[Rev_Verify]]="Valid Revenue","Include","Exclude")</f>
        <v>Exclude</v>
      </c>
      <c r="S973" s="1">
        <v>45606</v>
      </c>
      <c r="T973" s="5">
        <f t="shared" si="141"/>
        <v>45606</v>
      </c>
      <c r="U973" s="1" t="str">
        <f t="shared" si="142"/>
        <v>Yes</v>
      </c>
      <c r="V973" t="s">
        <v>17</v>
      </c>
      <c r="W973" t="s">
        <v>29</v>
      </c>
      <c r="X973" t="str">
        <f t="shared" si="143"/>
        <v>Pune</v>
      </c>
      <c r="Y973">
        <v>-610.6</v>
      </c>
      <c r="Z973" t="str">
        <f>IF(PC_NikeSales[[#This Row],[Profit]]&lt;0,"Loss Making Sales",IF(PC_NikeSales[[#This Row],[Profit]]=0,"No Recorded Profit",IF(PC_NikeSales[[#This Row],[Profit]]&gt;PC_NikeSales[Rev_Recalc],"Invalid Profit", "Valid Profit")))</f>
        <v>Loss Making Sales</v>
      </c>
      <c r="AA973" t="str">
        <f>IF(PC_NikeSales[[#This Row],[Profit_Status]]="Valid Profit","Include","Exclude")</f>
        <v>Exclude</v>
      </c>
    </row>
    <row r="974" spans="1:27">
      <c r="A974">
        <v>2972</v>
      </c>
      <c r="B974" t="s">
        <v>19</v>
      </c>
      <c r="C974" t="s">
        <v>20</v>
      </c>
      <c r="D974" t="s">
        <v>50</v>
      </c>
      <c r="E974" s="3" t="s">
        <v>16</v>
      </c>
      <c r="F974" t="str">
        <f t="shared" si="135"/>
        <v>Alphabet</v>
      </c>
      <c r="G974" t="str">
        <f t="shared" si="136"/>
        <v>M</v>
      </c>
      <c r="H974" t="str">
        <f t="shared" si="137"/>
        <v>Yes</v>
      </c>
      <c r="J974" t="str">
        <f>_xlfn.IFS(Units_Sold&lt;0,"Check Return/Refund",Units_Sold=" ",Invalid,Units_Sold=0,"Available",Units_Sold&gt;0,"Sold")</f>
        <v>Available</v>
      </c>
      <c r="M974" t="str">
        <f t="shared" si="138"/>
        <v>Invalid</v>
      </c>
      <c r="N974" t="str">
        <f>IF(PC_NikeSales[[#This Row],[Discount_Verification]]="Valid","Include","Exclude")</f>
        <v>Exclude</v>
      </c>
      <c r="O974">
        <v>0</v>
      </c>
      <c r="P974" t="str">
        <f t="shared" si="139"/>
        <v>Insufficient Data</v>
      </c>
      <c r="Q974" t="str">
        <f t="shared" si="140"/>
        <v>Missing Information</v>
      </c>
      <c r="R974" t="str">
        <f>IF(PC_NikeSales[[#This Row],[Rev_Verify]]="Valid Revenue","Include","Exclude")</f>
        <v>Exclude</v>
      </c>
      <c r="S974" s="1">
        <v>45570</v>
      </c>
      <c r="T974" s="5">
        <f t="shared" si="141"/>
        <v>45570</v>
      </c>
      <c r="U974" s="1" t="str">
        <f t="shared" si="142"/>
        <v>Yes</v>
      </c>
      <c r="V974" t="s">
        <v>17</v>
      </c>
      <c r="W974" t="s">
        <v>43</v>
      </c>
      <c r="X974" t="str">
        <f t="shared" si="143"/>
        <v>Kolkata</v>
      </c>
      <c r="Y974">
        <v>1995.69</v>
      </c>
      <c r="Z974" t="str">
        <f>IF(PC_NikeSales[[#This Row],[Profit]]&lt;0,"Loss Making Sales",IF(PC_NikeSales[[#This Row],[Profit]]=0,"No Recorded Profit",IF($Y972&gt;$P972,"Invalid Profit", "Valid Profit")))</f>
        <v>Valid Profit</v>
      </c>
      <c r="AA974" t="str">
        <f>IF(PC_NikeSales[[#This Row],[Profit_Status]]="Valid Profit","Include","Exclude")</f>
        <v>Include</v>
      </c>
    </row>
    <row r="975" spans="1:27">
      <c r="A975">
        <v>2973</v>
      </c>
      <c r="B975" t="s">
        <v>13</v>
      </c>
      <c r="C975" t="s">
        <v>20</v>
      </c>
      <c r="D975" t="s">
        <v>50</v>
      </c>
      <c r="E975" s="3" t="s">
        <v>32</v>
      </c>
      <c r="F975" t="str">
        <f t="shared" si="135"/>
        <v>Alphabet</v>
      </c>
      <c r="G975" t="str">
        <f t="shared" si="136"/>
        <v>XL</v>
      </c>
      <c r="H975" t="str">
        <f t="shared" si="137"/>
        <v>Yes</v>
      </c>
      <c r="J975" t="str">
        <f>_xlfn.IFS(Units_Sold&lt;0,"Check Return/Refund",Units_Sold=" ",Invalid,Units_Sold=0,"Available",Units_Sold&gt;0,"Sold")</f>
        <v>Available</v>
      </c>
      <c r="K975">
        <v>3347.42</v>
      </c>
      <c r="M975" t="str">
        <f t="shared" si="138"/>
        <v>Invalid</v>
      </c>
      <c r="N975" t="str">
        <f>IF(PC_NikeSales[[#This Row],[Discount_Verification]]="Valid","Include","Exclude")</f>
        <v>Exclude</v>
      </c>
      <c r="O975">
        <v>0</v>
      </c>
      <c r="P975" t="str">
        <f t="shared" si="139"/>
        <v>Insufficient Data</v>
      </c>
      <c r="Q975" t="str">
        <f t="shared" si="140"/>
        <v>Missing Information</v>
      </c>
      <c r="R975" t="str">
        <f>IF(PC_NikeSales[[#This Row],[Rev_Verify]]="Valid Revenue","Include","Exclude")</f>
        <v>Exclude</v>
      </c>
      <c r="S975" s="1">
        <v>45596</v>
      </c>
      <c r="T975" s="5">
        <f t="shared" si="141"/>
        <v>45596</v>
      </c>
      <c r="U975" s="1" t="str">
        <f t="shared" si="142"/>
        <v>Yes</v>
      </c>
      <c r="V975" t="s">
        <v>17</v>
      </c>
      <c r="W975" t="s">
        <v>18</v>
      </c>
      <c r="X975" t="str">
        <f t="shared" si="143"/>
        <v>Bengaluru</v>
      </c>
      <c r="Y975">
        <v>2234.16</v>
      </c>
      <c r="Z975" t="str">
        <f>IF(PC_NikeSales[[#This Row],[Profit]]&lt;0,"Loss Making Sales",IF(PC_NikeSales[[#This Row],[Profit]]=0,"No Recorded Profit",IF($Y973&gt;$P973,"Invalid Profit", "Valid Profit")))</f>
        <v>Valid Profit</v>
      </c>
      <c r="AA975" t="str">
        <f>IF(PC_NikeSales[[#This Row],[Profit_Status]]="Valid Profit","Include","Exclude")</f>
        <v>Include</v>
      </c>
    </row>
    <row r="976" spans="1:27">
      <c r="A976">
        <v>2974</v>
      </c>
      <c r="B976" t="s">
        <v>35</v>
      </c>
      <c r="C976" t="s">
        <v>30</v>
      </c>
      <c r="D976" t="s">
        <v>51</v>
      </c>
      <c r="F976" t="str">
        <f t="shared" si="135"/>
        <v>Missing</v>
      </c>
      <c r="G976" t="str">
        <f t="shared" si="136"/>
        <v>Unknown</v>
      </c>
      <c r="H976" t="str">
        <f t="shared" si="137"/>
        <v>No</v>
      </c>
      <c r="I976">
        <v>3</v>
      </c>
      <c r="J976" t="str">
        <f>_xlfn.IFS(Units_Sold&lt;0,"Check Return/Refund",Units_Sold=" ",Invalid,Units_Sold=0,"Available",Units_Sold&gt;0,"Sold")</f>
        <v>Sold</v>
      </c>
      <c r="L976">
        <v>1.01</v>
      </c>
      <c r="M976" t="str">
        <f t="shared" si="138"/>
        <v>Invalid</v>
      </c>
      <c r="N976" t="str">
        <f>IF(PC_NikeSales[[#This Row],[Discount_Verification]]="Valid","Include","Exclude")</f>
        <v>Exclude</v>
      </c>
      <c r="O976">
        <v>0</v>
      </c>
      <c r="P976" t="str">
        <f t="shared" si="139"/>
        <v>Insufficient Data</v>
      </c>
      <c r="Q976" t="str">
        <f t="shared" si="140"/>
        <v>Missing Information</v>
      </c>
      <c r="R976" t="str">
        <f>IF(PC_NikeSales[[#This Row],[Rev_Verify]]="Valid Revenue","Include","Exclude")</f>
        <v>Exclude</v>
      </c>
      <c r="S976" s="1"/>
      <c r="T976" s="5" t="str">
        <f t="shared" si="141"/>
        <v>Missing Date</v>
      </c>
      <c r="U976" s="1" t="str">
        <f t="shared" si="142"/>
        <v>No</v>
      </c>
      <c r="V976" t="s">
        <v>17</v>
      </c>
      <c r="W976" t="s">
        <v>36</v>
      </c>
      <c r="X976" t="str">
        <f t="shared" si="143"/>
        <v>Bangalore</v>
      </c>
      <c r="Y976">
        <v>-29.28</v>
      </c>
      <c r="Z976" t="str">
        <f>IF(PC_NikeSales[[#This Row],[Profit]]&lt;0,"Loss Making Sales",IF(PC_NikeSales[[#This Row],[Profit]]=0,"No Recorded Profit",IF(PC_NikeSales[[#This Row],[Profit]]&gt;PC_NikeSales[Rev_Recalc],"Invalid Profit", "Valid Profit")))</f>
        <v>Loss Making Sales</v>
      </c>
      <c r="AA976" t="str">
        <f>IF(PC_NikeSales[[#This Row],[Profit_Status]]="Valid Profit","Include","Exclude")</f>
        <v>Exclude</v>
      </c>
    </row>
    <row r="977" spans="1:27">
      <c r="A977">
        <v>2975</v>
      </c>
      <c r="B977" t="s">
        <v>13</v>
      </c>
      <c r="C977" t="s">
        <v>20</v>
      </c>
      <c r="D977" t="s">
        <v>38</v>
      </c>
      <c r="E977" s="3">
        <v>10</v>
      </c>
      <c r="F977" t="str">
        <f t="shared" si="135"/>
        <v>Number</v>
      </c>
      <c r="G977" t="str">
        <f t="shared" si="136"/>
        <v>10</v>
      </c>
      <c r="H977" t="str">
        <f t="shared" si="137"/>
        <v>Yes</v>
      </c>
      <c r="I977">
        <v>1</v>
      </c>
      <c r="J977" t="str">
        <f>_xlfn.IFS(Units_Sold&lt;0,"Check Return/Refund",Units_Sold=" ",Invalid,Units_Sold=0,"Available",Units_Sold&gt;0,"Sold")</f>
        <v>Sold</v>
      </c>
      <c r="K977">
        <v>5037.43</v>
      </c>
      <c r="M977" t="str">
        <f t="shared" si="138"/>
        <v>Invalid</v>
      </c>
      <c r="N977" t="str">
        <f>IF(PC_NikeSales[[#This Row],[Discount_Verification]]="Valid","Include","Exclude")</f>
        <v>Exclude</v>
      </c>
      <c r="O977">
        <v>0</v>
      </c>
      <c r="P977">
        <f t="shared" si="139"/>
        <v>5037.43</v>
      </c>
      <c r="Q977" t="str">
        <f t="shared" si="140"/>
        <v>Valid Revenue</v>
      </c>
      <c r="R977" t="str">
        <f>IF(PC_NikeSales[[#This Row],[Rev_Verify]]="Valid Revenue","Include","Exclude")</f>
        <v>Include</v>
      </c>
      <c r="S977" s="1">
        <v>45606</v>
      </c>
      <c r="T977" s="5">
        <f t="shared" si="141"/>
        <v>45606</v>
      </c>
      <c r="U977" s="1" t="str">
        <f t="shared" si="142"/>
        <v>Yes</v>
      </c>
      <c r="V977" t="s">
        <v>17</v>
      </c>
      <c r="W977" t="s">
        <v>33</v>
      </c>
      <c r="X977" t="str">
        <f t="shared" si="143"/>
        <v>Delhi</v>
      </c>
      <c r="Y977">
        <v>3279.17</v>
      </c>
      <c r="Z977" t="str">
        <f>IF(PC_NikeSales[[#This Row],[Profit]]&lt;0,"Loss Making Sales",IF(PC_NikeSales[[#This Row],[Profit]]=0,"No Recorded Profit",IF($Y975&gt;$P975,"Invalid Profit", "Valid Profit")))</f>
        <v>Valid Profit</v>
      </c>
      <c r="AA977" t="str">
        <f>IF(PC_NikeSales[[#This Row],[Profit_Status]]="Valid Profit","Include","Exclude")</f>
        <v>Include</v>
      </c>
    </row>
    <row r="978" spans="1:27">
      <c r="A978">
        <v>2976</v>
      </c>
      <c r="B978" t="s">
        <v>35</v>
      </c>
      <c r="C978" t="s">
        <v>30</v>
      </c>
      <c r="D978" t="s">
        <v>51</v>
      </c>
      <c r="F978" t="str">
        <f t="shared" si="135"/>
        <v>Missing</v>
      </c>
      <c r="G978" t="str">
        <f t="shared" si="136"/>
        <v>Unknown</v>
      </c>
      <c r="H978" t="str">
        <f t="shared" si="137"/>
        <v>No</v>
      </c>
      <c r="J978" t="str">
        <f>_xlfn.IFS(Units_Sold&lt;0,"Check Return/Refund",Units_Sold=" ",Invalid,Units_Sold=0,"Available",Units_Sold&gt;0,"Sold")</f>
        <v>Available</v>
      </c>
      <c r="K978">
        <v>6703.48</v>
      </c>
      <c r="M978" t="str">
        <f t="shared" si="138"/>
        <v>Invalid</v>
      </c>
      <c r="N978" t="str">
        <f>IF(PC_NikeSales[[#This Row],[Discount_Verification]]="Valid","Include","Exclude")</f>
        <v>Exclude</v>
      </c>
      <c r="O978">
        <v>0</v>
      </c>
      <c r="P978" t="str">
        <f t="shared" si="139"/>
        <v>Insufficient Data</v>
      </c>
      <c r="Q978" t="str">
        <f t="shared" si="140"/>
        <v>Missing Information</v>
      </c>
      <c r="R978" t="str">
        <f>IF(PC_NikeSales[[#This Row],[Rev_Verify]]="Valid Revenue","Include","Exclude")</f>
        <v>Exclude</v>
      </c>
      <c r="S978" s="1">
        <v>45512</v>
      </c>
      <c r="T978" s="5">
        <f t="shared" si="141"/>
        <v>45512</v>
      </c>
      <c r="U978" s="1" t="str">
        <f t="shared" si="142"/>
        <v>Yes</v>
      </c>
      <c r="V978" t="s">
        <v>22</v>
      </c>
      <c r="W978" t="s">
        <v>37</v>
      </c>
      <c r="X978" t="str">
        <f t="shared" si="143"/>
        <v>Hyderabad</v>
      </c>
      <c r="Y978">
        <v>2966.44</v>
      </c>
      <c r="Z978" t="str">
        <f>IF(PC_NikeSales[[#This Row],[Profit]]&lt;0,"Loss Making Sales",IF(PC_NikeSales[[#This Row],[Profit]]=0,"No Recorded Profit",IF($Y976&gt;$P976,"Invalid Profit", "Valid Profit")))</f>
        <v>Valid Profit</v>
      </c>
      <c r="AA978" t="str">
        <f>IF(PC_NikeSales[[#This Row],[Profit_Status]]="Valid Profit","Include","Exclude")</f>
        <v>Include</v>
      </c>
    </row>
    <row r="979" spans="1:27">
      <c r="A979">
        <v>2977</v>
      </c>
      <c r="B979" t="s">
        <v>13</v>
      </c>
      <c r="C979" t="s">
        <v>14</v>
      </c>
      <c r="D979" t="s">
        <v>49</v>
      </c>
      <c r="E979" s="3">
        <v>8</v>
      </c>
      <c r="F979" t="str">
        <f t="shared" si="135"/>
        <v>Number</v>
      </c>
      <c r="G979" t="str">
        <f t="shared" si="136"/>
        <v>8</v>
      </c>
      <c r="H979" t="str">
        <f t="shared" si="137"/>
        <v>Yes</v>
      </c>
      <c r="I979">
        <v>3</v>
      </c>
      <c r="J979" t="str">
        <f>_xlfn.IFS(Units_Sold&lt;0,"Check Return/Refund",Units_Sold=" ",Invalid,Units_Sold=0,"Available",Units_Sold&gt;0,"Sold")</f>
        <v>Sold</v>
      </c>
      <c r="K979">
        <v>2959.26</v>
      </c>
      <c r="L979">
        <v>0.37</v>
      </c>
      <c r="M979" t="str">
        <f t="shared" si="138"/>
        <v>Valid</v>
      </c>
      <c r="N979" t="str">
        <f>IF(PC_NikeSales[[#This Row],[Discount_Verification]]="Valid","Include","Exclude")</f>
        <v>Include</v>
      </c>
      <c r="O979">
        <v>5593</v>
      </c>
      <c r="P979">
        <f t="shared" si="139"/>
        <v>5593.0014000000001</v>
      </c>
      <c r="Q979" t="str">
        <f t="shared" si="140"/>
        <v>Valid Revenue</v>
      </c>
      <c r="R979" t="str">
        <f>IF(PC_NikeSales[[#This Row],[Rev_Verify]]="Valid Revenue","Include","Exclude")</f>
        <v>Include</v>
      </c>
      <c r="S979" s="1"/>
      <c r="T979" s="5" t="str">
        <f t="shared" si="141"/>
        <v>Missing Date</v>
      </c>
      <c r="U979" s="1" t="str">
        <f t="shared" si="142"/>
        <v>No</v>
      </c>
      <c r="V979" t="s">
        <v>17</v>
      </c>
      <c r="W979" t="s">
        <v>43</v>
      </c>
      <c r="X979" t="str">
        <f t="shared" si="143"/>
        <v>Kolkata</v>
      </c>
      <c r="Y979">
        <v>-821.76</v>
      </c>
      <c r="Z979" t="str">
        <f>IF(PC_NikeSales[[#This Row],[Profit]]&lt;0,"Loss Making Sales",IF(PC_NikeSales[[#This Row],[Profit]]=0,"No Recorded Profit",IF(PC_NikeSales[[#This Row],[Profit]]&gt;PC_NikeSales[Rev_Recalc],"Invalid Profit", "Valid Profit")))</f>
        <v>Loss Making Sales</v>
      </c>
      <c r="AA979" t="str">
        <f>IF(PC_NikeSales[[#This Row],[Profit_Status]]="Valid Profit","Include","Exclude")</f>
        <v>Exclude</v>
      </c>
    </row>
    <row r="980" spans="1:27">
      <c r="A980">
        <v>2978</v>
      </c>
      <c r="B980" t="s">
        <v>19</v>
      </c>
      <c r="C980" t="s">
        <v>30</v>
      </c>
      <c r="D980" t="s">
        <v>45</v>
      </c>
      <c r="F980" t="str">
        <f t="shared" si="135"/>
        <v>Missing</v>
      </c>
      <c r="G980" t="str">
        <f t="shared" si="136"/>
        <v>Unknown</v>
      </c>
      <c r="H980" t="str">
        <f t="shared" si="137"/>
        <v>No</v>
      </c>
      <c r="J980" t="str">
        <f>_xlfn.IFS(Units_Sold&lt;0,"Check Return/Refund",Units_Sold=" ",Invalid,Units_Sold=0,"Available",Units_Sold&gt;0,"Sold")</f>
        <v>Available</v>
      </c>
      <c r="L980">
        <v>1.17</v>
      </c>
      <c r="M980" t="str">
        <f t="shared" si="138"/>
        <v>Invalid</v>
      </c>
      <c r="N980" t="str">
        <f>IF(PC_NikeSales[[#This Row],[Discount_Verification]]="Valid","Include","Exclude")</f>
        <v>Exclude</v>
      </c>
      <c r="O980">
        <v>0</v>
      </c>
      <c r="P980" t="str">
        <f t="shared" si="139"/>
        <v>Insufficient Data</v>
      </c>
      <c r="Q980" t="str">
        <f t="shared" si="140"/>
        <v>Missing Information</v>
      </c>
      <c r="R980" t="str">
        <f>IF(PC_NikeSales[[#This Row],[Rev_Verify]]="Valid Revenue","Include","Exclude")</f>
        <v>Exclude</v>
      </c>
      <c r="S980" s="1">
        <v>45761</v>
      </c>
      <c r="T980" s="5">
        <f t="shared" si="141"/>
        <v>45761</v>
      </c>
      <c r="U980" s="1" t="str">
        <f t="shared" si="142"/>
        <v>Yes</v>
      </c>
      <c r="V980" t="s">
        <v>22</v>
      </c>
      <c r="W980" t="s">
        <v>43</v>
      </c>
      <c r="X980" t="str">
        <f t="shared" si="143"/>
        <v>Kolkata</v>
      </c>
      <c r="Y980">
        <v>-581.26</v>
      </c>
      <c r="Z980" t="str">
        <f>IF(PC_NikeSales[[#This Row],[Profit]]&lt;0,"Loss Making Sales",IF(PC_NikeSales[[#This Row],[Profit]]=0,"No Recorded Profit",IF(PC_NikeSales[[#This Row],[Profit]]&gt;PC_NikeSales[Rev_Recalc],"Invalid Profit", "Valid Profit")))</f>
        <v>Loss Making Sales</v>
      </c>
      <c r="AA980" t="str">
        <f>IF(PC_NikeSales[[#This Row],[Profit_Status]]="Valid Profit","Include","Exclude")</f>
        <v>Exclude</v>
      </c>
    </row>
    <row r="981" spans="1:27">
      <c r="A981">
        <v>2979</v>
      </c>
      <c r="B981" t="s">
        <v>35</v>
      </c>
      <c r="C981" t="s">
        <v>20</v>
      </c>
      <c r="D981" t="s">
        <v>38</v>
      </c>
      <c r="F981" t="str">
        <f t="shared" si="135"/>
        <v>Missing</v>
      </c>
      <c r="G981" t="str">
        <f t="shared" si="136"/>
        <v>Unknown</v>
      </c>
      <c r="H981" t="str">
        <f t="shared" si="137"/>
        <v>No</v>
      </c>
      <c r="J981" t="str">
        <f>_xlfn.IFS(Units_Sold&lt;0,"Check Return/Refund",Units_Sold=" ",Invalid,Units_Sold=0,"Available",Units_Sold&gt;0,"Sold")</f>
        <v>Available</v>
      </c>
      <c r="M981" t="str">
        <f t="shared" si="138"/>
        <v>Invalid</v>
      </c>
      <c r="N981" t="str">
        <f>IF(PC_NikeSales[[#This Row],[Discount_Verification]]="Valid","Include","Exclude")</f>
        <v>Exclude</v>
      </c>
      <c r="O981">
        <v>0</v>
      </c>
      <c r="P981" t="str">
        <f t="shared" si="139"/>
        <v>Insufficient Data</v>
      </c>
      <c r="Q981" t="str">
        <f t="shared" si="140"/>
        <v>Missing Information</v>
      </c>
      <c r="R981" t="str">
        <f>IF(PC_NikeSales[[#This Row],[Rev_Verify]]="Valid Revenue","Include","Exclude")</f>
        <v>Exclude</v>
      </c>
      <c r="S981" s="1"/>
      <c r="T981" s="5" t="str">
        <f t="shared" si="141"/>
        <v>Missing Date</v>
      </c>
      <c r="U981" s="1" t="str">
        <f t="shared" si="142"/>
        <v>No</v>
      </c>
      <c r="V981" t="s">
        <v>22</v>
      </c>
      <c r="W981" t="s">
        <v>18</v>
      </c>
      <c r="X981" t="str">
        <f t="shared" si="143"/>
        <v>Bengaluru</v>
      </c>
      <c r="Y981">
        <v>762.54</v>
      </c>
      <c r="Z981" t="str">
        <f>IF(PC_NikeSales[[#This Row],[Profit]]&lt;0,"Loss Making Sales",IF(PC_NikeSales[[#This Row],[Profit]]=0,"No Recorded Profit",IF($Y979&gt;$P979,"Invalid Profit", "Valid Profit")))</f>
        <v>Valid Profit</v>
      </c>
      <c r="AA981" t="str">
        <f>IF(PC_NikeSales[[#This Row],[Profit_Status]]="Valid Profit","Include","Exclude")</f>
        <v>Include</v>
      </c>
    </row>
    <row r="982" spans="1:27">
      <c r="A982">
        <v>2980</v>
      </c>
      <c r="B982" t="s">
        <v>19</v>
      </c>
      <c r="C982" t="s">
        <v>30</v>
      </c>
      <c r="D982" t="s">
        <v>31</v>
      </c>
      <c r="E982" s="3" t="s">
        <v>28</v>
      </c>
      <c r="F982" t="str">
        <f t="shared" si="135"/>
        <v>Alphabet</v>
      </c>
      <c r="G982" t="str">
        <f t="shared" si="136"/>
        <v>L</v>
      </c>
      <c r="H982" t="str">
        <f t="shared" si="137"/>
        <v>Yes</v>
      </c>
      <c r="I982">
        <v>4</v>
      </c>
      <c r="J982" t="str">
        <f>_xlfn.IFS(Units_Sold&lt;0,"Check Return/Refund",Units_Sold=" ",Invalid,Units_Sold=0,"Available",Units_Sold&gt;0,"Sold")</f>
        <v>Sold</v>
      </c>
      <c r="K982">
        <v>8899.81</v>
      </c>
      <c r="M982" t="str">
        <f t="shared" si="138"/>
        <v>Invalid</v>
      </c>
      <c r="N982" t="str">
        <f>IF(PC_NikeSales[[#This Row],[Discount_Verification]]="Valid","Include","Exclude")</f>
        <v>Exclude</v>
      </c>
      <c r="O982">
        <v>0</v>
      </c>
      <c r="P982">
        <f t="shared" si="139"/>
        <v>35599.24</v>
      </c>
      <c r="Q982" t="str">
        <f t="shared" si="140"/>
        <v>Valid Revenue</v>
      </c>
      <c r="R982" t="str">
        <f>IF(PC_NikeSales[[#This Row],[Rev_Verify]]="Valid Revenue","Include","Exclude")</f>
        <v>Include</v>
      </c>
      <c r="S982" s="1"/>
      <c r="T982" s="5" t="str">
        <f t="shared" si="141"/>
        <v>Missing Date</v>
      </c>
      <c r="U982" s="1" t="str">
        <f t="shared" si="142"/>
        <v>No</v>
      </c>
      <c r="V982" t="s">
        <v>22</v>
      </c>
      <c r="W982" t="s">
        <v>18</v>
      </c>
      <c r="X982" t="str">
        <f t="shared" si="143"/>
        <v>Bengaluru</v>
      </c>
      <c r="Y982">
        <v>3075.35</v>
      </c>
      <c r="Z982" t="str">
        <f>IF(PC_NikeSales[[#This Row],[Profit]]&lt;0,"Loss Making Sales",IF(PC_NikeSales[[#This Row],[Profit]]=0,"No Recorded Profit",IF($Y980&gt;$P980,"Invalid Profit", "Valid Profit")))</f>
        <v>Valid Profit</v>
      </c>
      <c r="AA982" t="str">
        <f>IF(PC_NikeSales[[#This Row],[Profit_Status]]="Valid Profit","Include","Exclude")</f>
        <v>Include</v>
      </c>
    </row>
    <row r="983" spans="1:27">
      <c r="A983">
        <v>2981</v>
      </c>
      <c r="B983" t="s">
        <v>13</v>
      </c>
      <c r="C983" t="s">
        <v>20</v>
      </c>
      <c r="D983" t="s">
        <v>24</v>
      </c>
      <c r="E983" s="3" t="s">
        <v>16</v>
      </c>
      <c r="F983" t="str">
        <f t="shared" si="135"/>
        <v>Alphabet</v>
      </c>
      <c r="G983" t="str">
        <f t="shared" si="136"/>
        <v>M</v>
      </c>
      <c r="H983" t="str">
        <f t="shared" si="137"/>
        <v>Yes</v>
      </c>
      <c r="I983">
        <v>4</v>
      </c>
      <c r="J983" t="str">
        <f>_xlfn.IFS(Units_Sold&lt;0,"Check Return/Refund",Units_Sold=" ",Invalid,Units_Sold=0,"Available",Units_Sold&gt;0,"Sold")</f>
        <v>Sold</v>
      </c>
      <c r="K983">
        <v>5185.5200000000004</v>
      </c>
      <c r="M983" t="str">
        <f t="shared" si="138"/>
        <v>Invalid</v>
      </c>
      <c r="N983" t="str">
        <f>IF(PC_NikeSales[[#This Row],[Discount_Verification]]="Valid","Include","Exclude")</f>
        <v>Exclude</v>
      </c>
      <c r="O983">
        <v>0</v>
      </c>
      <c r="P983">
        <f t="shared" si="139"/>
        <v>20742.080000000002</v>
      </c>
      <c r="Q983" t="str">
        <f t="shared" si="140"/>
        <v>Valid Revenue</v>
      </c>
      <c r="R983" t="str">
        <f>IF(PC_NikeSales[[#This Row],[Rev_Verify]]="Valid Revenue","Include","Exclude")</f>
        <v>Include</v>
      </c>
      <c r="S983" s="1">
        <v>45667</v>
      </c>
      <c r="T983" s="5">
        <f t="shared" si="141"/>
        <v>45667</v>
      </c>
      <c r="U983" s="1" t="str">
        <f t="shared" si="142"/>
        <v>Yes</v>
      </c>
      <c r="V983" t="s">
        <v>22</v>
      </c>
      <c r="W983" t="s">
        <v>29</v>
      </c>
      <c r="X983" t="str">
        <f t="shared" si="143"/>
        <v>Pune</v>
      </c>
      <c r="Y983">
        <v>2777.67</v>
      </c>
      <c r="Z983" t="str">
        <f>IF(PC_NikeSales[[#This Row],[Profit]]&lt;0,"Loss Making Sales",IF(PC_NikeSales[[#This Row],[Profit]]=0,"No Recorded Profit",IF($Y981&gt;$P981,"Invalid Profit", "Valid Profit")))</f>
        <v>Valid Profit</v>
      </c>
      <c r="AA983" t="str">
        <f>IF(PC_NikeSales[[#This Row],[Profit_Status]]="Valid Profit","Include","Exclude")</f>
        <v>Include</v>
      </c>
    </row>
    <row r="984" spans="1:27">
      <c r="A984">
        <v>2982</v>
      </c>
      <c r="B984" t="s">
        <v>35</v>
      </c>
      <c r="C984" t="s">
        <v>26</v>
      </c>
      <c r="D984" t="s">
        <v>52</v>
      </c>
      <c r="E984" s="3" t="s">
        <v>28</v>
      </c>
      <c r="F984" t="str">
        <f t="shared" si="135"/>
        <v>Alphabet</v>
      </c>
      <c r="G984" t="str">
        <f t="shared" si="136"/>
        <v>L</v>
      </c>
      <c r="H984" t="str">
        <f t="shared" si="137"/>
        <v>Yes</v>
      </c>
      <c r="J984" t="str">
        <f>_xlfn.IFS(Units_Sold&lt;0,"Check Return/Refund",Units_Sold=" ",Invalid,Units_Sold=0,"Available",Units_Sold&gt;0,"Sold")</f>
        <v>Available</v>
      </c>
      <c r="L984">
        <v>0.54</v>
      </c>
      <c r="M984" t="str">
        <f t="shared" si="138"/>
        <v>Valid</v>
      </c>
      <c r="N984" t="str">
        <f>IF(PC_NikeSales[[#This Row],[Discount_Verification]]="Valid","Include","Exclude")</f>
        <v>Include</v>
      </c>
      <c r="O984">
        <v>0</v>
      </c>
      <c r="P984" t="str">
        <f t="shared" si="139"/>
        <v>Insufficient Data</v>
      </c>
      <c r="Q984" t="str">
        <f t="shared" si="140"/>
        <v>Missing Information</v>
      </c>
      <c r="R984" t="str">
        <f>IF(PC_NikeSales[[#This Row],[Rev_Verify]]="Valid Revenue","Include","Exclude")</f>
        <v>Exclude</v>
      </c>
      <c r="S984" s="1">
        <v>45815</v>
      </c>
      <c r="T984" s="5">
        <f t="shared" si="141"/>
        <v>45815</v>
      </c>
      <c r="U984" s="1" t="str">
        <f t="shared" si="142"/>
        <v>Yes</v>
      </c>
      <c r="V984" t="s">
        <v>17</v>
      </c>
      <c r="W984" t="s">
        <v>43</v>
      </c>
      <c r="X984" t="str">
        <f t="shared" si="143"/>
        <v>Kolkata</v>
      </c>
      <c r="Y984">
        <v>1541.73</v>
      </c>
      <c r="Z984" t="str">
        <f>IF(PC_NikeSales[[#This Row],[Profit]]&lt;0,"Loss Making Sales",IF(PC_NikeSales[[#This Row],[Profit]]=0,"No Recorded Profit",IF($Y982&gt;$P982,"Invalid Profit", "Valid Profit")))</f>
        <v>Valid Profit</v>
      </c>
      <c r="AA984" t="str">
        <f>IF(PC_NikeSales[[#This Row],[Profit_Status]]="Valid Profit","Include","Exclude")</f>
        <v>Include</v>
      </c>
    </row>
    <row r="985" spans="1:27">
      <c r="A985">
        <v>2983</v>
      </c>
      <c r="B985" t="s">
        <v>19</v>
      </c>
      <c r="C985" t="s">
        <v>30</v>
      </c>
      <c r="D985" t="s">
        <v>51</v>
      </c>
      <c r="E985" s="3" t="s">
        <v>32</v>
      </c>
      <c r="F985" t="str">
        <f t="shared" si="135"/>
        <v>Alphabet</v>
      </c>
      <c r="G985" t="str">
        <f t="shared" si="136"/>
        <v>XL</v>
      </c>
      <c r="H985" t="str">
        <f t="shared" si="137"/>
        <v>Yes</v>
      </c>
      <c r="J985" t="str">
        <f>_xlfn.IFS(Units_Sold&lt;0,"Check Return/Refund",Units_Sold=" ",Invalid,Units_Sold=0,"Available",Units_Sold&gt;0,"Sold")</f>
        <v>Available</v>
      </c>
      <c r="K985">
        <v>8203.7999999999993</v>
      </c>
      <c r="L985">
        <v>0.03</v>
      </c>
      <c r="M985" t="str">
        <f t="shared" si="138"/>
        <v>Valid</v>
      </c>
      <c r="N985" t="str">
        <f>IF(PC_NikeSales[[#This Row],[Discount_Verification]]="Valid","Include","Exclude")</f>
        <v>Include</v>
      </c>
      <c r="O985">
        <v>0</v>
      </c>
      <c r="P985" t="str">
        <f t="shared" si="139"/>
        <v>Insufficient Data</v>
      </c>
      <c r="Q985" t="str">
        <f t="shared" si="140"/>
        <v>Missing Information</v>
      </c>
      <c r="R985" t="str">
        <f>IF(PC_NikeSales[[#This Row],[Rev_Verify]]="Valid Revenue","Include","Exclude")</f>
        <v>Exclude</v>
      </c>
      <c r="S985" s="1"/>
      <c r="T985" s="5" t="str">
        <f t="shared" si="141"/>
        <v>Missing Date</v>
      </c>
      <c r="U985" s="1" t="str">
        <f t="shared" si="142"/>
        <v>No</v>
      </c>
      <c r="V985" t="s">
        <v>22</v>
      </c>
      <c r="W985" t="s">
        <v>18</v>
      </c>
      <c r="X985" t="str">
        <f t="shared" si="143"/>
        <v>Bengaluru</v>
      </c>
      <c r="Y985">
        <v>2968.2</v>
      </c>
      <c r="Z985" t="str">
        <f>IF(PC_NikeSales[[#This Row],[Profit]]&lt;0,"Loss Making Sales",IF(PC_NikeSales[[#This Row],[Profit]]=0,"No Recorded Profit",IF($Y983&gt;$P983,"Invalid Profit", "Valid Profit")))</f>
        <v>Valid Profit</v>
      </c>
      <c r="AA985" t="str">
        <f>IF(PC_NikeSales[[#This Row],[Profit_Status]]="Valid Profit","Include","Exclude")</f>
        <v>Include</v>
      </c>
    </row>
    <row r="986" spans="1:27">
      <c r="A986">
        <v>2984</v>
      </c>
      <c r="B986" t="s">
        <v>35</v>
      </c>
      <c r="C986" t="s">
        <v>20</v>
      </c>
      <c r="D986" t="s">
        <v>50</v>
      </c>
      <c r="E986" s="3" t="s">
        <v>32</v>
      </c>
      <c r="F986" t="str">
        <f t="shared" si="135"/>
        <v>Alphabet</v>
      </c>
      <c r="G986" t="str">
        <f t="shared" si="136"/>
        <v>XL</v>
      </c>
      <c r="H986" t="str">
        <f t="shared" si="137"/>
        <v>Yes</v>
      </c>
      <c r="J986" t="str">
        <f>_xlfn.IFS(Units_Sold&lt;0,"Check Return/Refund",Units_Sold=" ",Invalid,Units_Sold=0,"Available",Units_Sold&gt;0,"Sold")</f>
        <v>Available</v>
      </c>
      <c r="K986">
        <v>4343.12</v>
      </c>
      <c r="M986" t="str">
        <f t="shared" si="138"/>
        <v>Invalid</v>
      </c>
      <c r="N986" t="str">
        <f>IF(PC_NikeSales[[#This Row],[Discount_Verification]]="Valid","Include","Exclude")</f>
        <v>Exclude</v>
      </c>
      <c r="O986">
        <v>0</v>
      </c>
      <c r="P986" t="str">
        <f t="shared" si="139"/>
        <v>Insufficient Data</v>
      </c>
      <c r="Q986" t="str">
        <f t="shared" si="140"/>
        <v>Missing Information</v>
      </c>
      <c r="R986" t="str">
        <f>IF(PC_NikeSales[[#This Row],[Rev_Verify]]="Valid Revenue","Include","Exclude")</f>
        <v>Exclude</v>
      </c>
      <c r="S986" s="1">
        <v>45541</v>
      </c>
      <c r="T986" s="5">
        <f t="shared" si="141"/>
        <v>45541</v>
      </c>
      <c r="U986" s="1" t="str">
        <f t="shared" si="142"/>
        <v>Yes</v>
      </c>
      <c r="V986" t="s">
        <v>17</v>
      </c>
      <c r="W986" t="s">
        <v>43</v>
      </c>
      <c r="X986" t="str">
        <f t="shared" si="143"/>
        <v>Kolkata</v>
      </c>
      <c r="Y986">
        <v>3073.4</v>
      </c>
      <c r="Z986" t="str">
        <f>IF(PC_NikeSales[[#This Row],[Profit]]&lt;0,"Loss Making Sales",IF(PC_NikeSales[[#This Row],[Profit]]=0,"No Recorded Profit",IF($Y984&gt;$P984,"Invalid Profit", "Valid Profit")))</f>
        <v>Valid Profit</v>
      </c>
      <c r="AA986" t="str">
        <f>IF(PC_NikeSales[[#This Row],[Profit_Status]]="Valid Profit","Include","Exclude")</f>
        <v>Include</v>
      </c>
    </row>
    <row r="987" spans="1:27">
      <c r="A987">
        <v>2985</v>
      </c>
      <c r="B987" t="s">
        <v>13</v>
      </c>
      <c r="C987" t="s">
        <v>30</v>
      </c>
      <c r="D987" t="s">
        <v>46</v>
      </c>
      <c r="F987" t="str">
        <f t="shared" si="135"/>
        <v>Missing</v>
      </c>
      <c r="G987" t="str">
        <f t="shared" si="136"/>
        <v>Unknown</v>
      </c>
      <c r="H987" t="str">
        <f t="shared" si="137"/>
        <v>No</v>
      </c>
      <c r="J987" t="str">
        <f>_xlfn.IFS(Units_Sold&lt;0,"Check Return/Refund",Units_Sold=" ",Invalid,Units_Sold=0,"Available",Units_Sold&gt;0,"Sold")</f>
        <v>Available</v>
      </c>
      <c r="K987">
        <v>8996.0499999999993</v>
      </c>
      <c r="L987">
        <v>0.48</v>
      </c>
      <c r="M987" t="str">
        <f t="shared" si="138"/>
        <v>Valid</v>
      </c>
      <c r="N987" t="str">
        <f>IF(PC_NikeSales[[#This Row],[Discount_Verification]]="Valid","Include","Exclude")</f>
        <v>Include</v>
      </c>
      <c r="O987">
        <v>0</v>
      </c>
      <c r="P987" t="str">
        <f t="shared" si="139"/>
        <v>Insufficient Data</v>
      </c>
      <c r="Q987" t="str">
        <f t="shared" si="140"/>
        <v>Missing Information</v>
      </c>
      <c r="R987" t="str">
        <f>IF(PC_NikeSales[[#This Row],[Rev_Verify]]="Valid Revenue","Include","Exclude")</f>
        <v>Exclude</v>
      </c>
      <c r="S987" s="1">
        <v>45428</v>
      </c>
      <c r="T987" s="5">
        <f t="shared" si="141"/>
        <v>45428</v>
      </c>
      <c r="U987" s="1" t="str">
        <f t="shared" si="142"/>
        <v>Yes</v>
      </c>
      <c r="V987" t="s">
        <v>17</v>
      </c>
      <c r="W987" t="s">
        <v>18</v>
      </c>
      <c r="X987" t="str">
        <f t="shared" si="143"/>
        <v>Bengaluru</v>
      </c>
      <c r="Y987">
        <v>3419.45</v>
      </c>
      <c r="Z987" t="str">
        <f>IF(PC_NikeSales[[#This Row],[Profit]]&lt;0,"Loss Making Sales",IF(PC_NikeSales[[#This Row],[Profit]]=0,"No Recorded Profit",IF($Y985&gt;$P985,"Invalid Profit", "Valid Profit")))</f>
        <v>Valid Profit</v>
      </c>
      <c r="AA987" t="str">
        <f>IF(PC_NikeSales[[#This Row],[Profit_Status]]="Valid Profit","Include","Exclude")</f>
        <v>Include</v>
      </c>
    </row>
    <row r="988" spans="1:27">
      <c r="A988">
        <v>2986</v>
      </c>
      <c r="B988" t="s">
        <v>13</v>
      </c>
      <c r="C988" t="s">
        <v>41</v>
      </c>
      <c r="D988" t="s">
        <v>54</v>
      </c>
      <c r="E988" s="3" t="s">
        <v>16</v>
      </c>
      <c r="F988" t="str">
        <f t="shared" si="135"/>
        <v>Alphabet</v>
      </c>
      <c r="G988" t="str">
        <f t="shared" si="136"/>
        <v>M</v>
      </c>
      <c r="H988" t="str">
        <f t="shared" si="137"/>
        <v>Yes</v>
      </c>
      <c r="J988" t="str">
        <f>_xlfn.IFS(Units_Sold&lt;0,"Check Return/Refund",Units_Sold=" ",Invalid,Units_Sold=0,"Available",Units_Sold&gt;0,"Sold")</f>
        <v>Available</v>
      </c>
      <c r="K988">
        <v>6877.77</v>
      </c>
      <c r="L988">
        <v>0.09</v>
      </c>
      <c r="M988" t="str">
        <f t="shared" si="138"/>
        <v>Valid</v>
      </c>
      <c r="N988" t="str">
        <f>IF(PC_NikeSales[[#This Row],[Discount_Verification]]="Valid","Include","Exclude")</f>
        <v>Include</v>
      </c>
      <c r="O988">
        <v>0</v>
      </c>
      <c r="P988" t="str">
        <f t="shared" si="139"/>
        <v>Insufficient Data</v>
      </c>
      <c r="Q988" t="str">
        <f t="shared" si="140"/>
        <v>Missing Information</v>
      </c>
      <c r="R988" t="str">
        <f>IF(PC_NikeSales[[#This Row],[Rev_Verify]]="Valid Revenue","Include","Exclude")</f>
        <v>Exclude</v>
      </c>
      <c r="S988" s="1">
        <v>45757</v>
      </c>
      <c r="T988" s="5">
        <f t="shared" si="141"/>
        <v>45757</v>
      </c>
      <c r="U988" s="1" t="str">
        <f t="shared" si="142"/>
        <v>Yes</v>
      </c>
      <c r="V988" t="s">
        <v>17</v>
      </c>
      <c r="W988" t="s">
        <v>29</v>
      </c>
      <c r="X988" t="str">
        <f t="shared" si="143"/>
        <v>Pune</v>
      </c>
      <c r="Y988">
        <v>2303.27</v>
      </c>
      <c r="Z988" t="str">
        <f>IF(PC_NikeSales[[#This Row],[Profit]]&lt;0,"Loss Making Sales",IF(PC_NikeSales[[#This Row],[Profit]]=0,"No Recorded Profit",IF($Y986&gt;$P986,"Invalid Profit", "Valid Profit")))</f>
        <v>Valid Profit</v>
      </c>
      <c r="AA988" t="str">
        <f>IF(PC_NikeSales[[#This Row],[Profit_Status]]="Valid Profit","Include","Exclude")</f>
        <v>Include</v>
      </c>
    </row>
    <row r="989" spans="1:27">
      <c r="A989">
        <v>2987</v>
      </c>
      <c r="B989" t="s">
        <v>19</v>
      </c>
      <c r="C989" t="s">
        <v>20</v>
      </c>
      <c r="D989" t="s">
        <v>24</v>
      </c>
      <c r="E989" s="3" t="s">
        <v>28</v>
      </c>
      <c r="F989" t="str">
        <f t="shared" si="135"/>
        <v>Alphabet</v>
      </c>
      <c r="G989" t="str">
        <f t="shared" si="136"/>
        <v>L</v>
      </c>
      <c r="H989" t="str">
        <f t="shared" si="137"/>
        <v>Yes</v>
      </c>
      <c r="J989" t="str">
        <f>_xlfn.IFS(Units_Sold&lt;0,"Check Return/Refund",Units_Sold=" ",Invalid,Units_Sold=0,"Available",Units_Sold&gt;0,"Sold")</f>
        <v>Available</v>
      </c>
      <c r="M989" t="str">
        <f t="shared" si="138"/>
        <v>Invalid</v>
      </c>
      <c r="N989" t="str">
        <f>IF(PC_NikeSales[[#This Row],[Discount_Verification]]="Valid","Include","Exclude")</f>
        <v>Exclude</v>
      </c>
      <c r="O989">
        <v>0</v>
      </c>
      <c r="P989" t="str">
        <f t="shared" si="139"/>
        <v>Insufficient Data</v>
      </c>
      <c r="Q989" t="str">
        <f t="shared" si="140"/>
        <v>Missing Information</v>
      </c>
      <c r="R989" t="str">
        <f>IF(PC_NikeSales[[#This Row],[Rev_Verify]]="Valid Revenue","Include","Exclude")</f>
        <v>Exclude</v>
      </c>
      <c r="S989" s="1">
        <v>45512</v>
      </c>
      <c r="T989" s="5">
        <f t="shared" si="141"/>
        <v>45512</v>
      </c>
      <c r="U989" s="1" t="str">
        <f t="shared" si="142"/>
        <v>Yes</v>
      </c>
      <c r="V989" t="s">
        <v>17</v>
      </c>
      <c r="W989" t="s">
        <v>29</v>
      </c>
      <c r="X989" t="str">
        <f t="shared" si="143"/>
        <v>Pune</v>
      </c>
      <c r="Y989">
        <v>2365.6999999999998</v>
      </c>
      <c r="Z989" t="str">
        <f>IF(PC_NikeSales[[#This Row],[Profit]]&lt;0,"Loss Making Sales",IF(PC_NikeSales[[#This Row],[Profit]]=0,"No Recorded Profit",IF($Y987&gt;$P987,"Invalid Profit", "Valid Profit")))</f>
        <v>Valid Profit</v>
      </c>
      <c r="AA989" t="str">
        <f>IF(PC_NikeSales[[#This Row],[Profit_Status]]="Valid Profit","Include","Exclude")</f>
        <v>Include</v>
      </c>
    </row>
    <row r="990" spans="1:27">
      <c r="A990">
        <v>2009</v>
      </c>
      <c r="B990" t="s">
        <v>19</v>
      </c>
      <c r="C990" t="s">
        <v>26</v>
      </c>
      <c r="D990" t="s">
        <v>52</v>
      </c>
      <c r="E990" s="3" t="s">
        <v>16</v>
      </c>
      <c r="F990" t="str">
        <f t="shared" si="135"/>
        <v>Alphabet</v>
      </c>
      <c r="G990" t="str">
        <f t="shared" si="136"/>
        <v>M</v>
      </c>
      <c r="H990" t="str">
        <f t="shared" si="137"/>
        <v>Yes</v>
      </c>
      <c r="J990" t="str">
        <f>_xlfn.IFS(Units_Sold&lt;0,"Check Return/Refund",Units_Sold=" ",Invalid,Units_Sold=0,"Available",Units_Sold&gt;0,"Sold")</f>
        <v>Available</v>
      </c>
      <c r="K990">
        <v>6481.4</v>
      </c>
      <c r="L990">
        <v>0.84</v>
      </c>
      <c r="M990" t="str">
        <f t="shared" si="138"/>
        <v>Valid</v>
      </c>
      <c r="N990" t="str">
        <f>IF(PC_NikeSales[[#This Row],[Discount_Verification]]="Valid","Include","Exclude")</f>
        <v>Include</v>
      </c>
      <c r="O990">
        <v>0</v>
      </c>
      <c r="P990" t="str">
        <f t="shared" si="139"/>
        <v>Insufficient Data</v>
      </c>
      <c r="Q990" t="str">
        <f t="shared" si="140"/>
        <v>Missing Information</v>
      </c>
      <c r="R990" t="str">
        <f>IF(PC_NikeSales[[#This Row],[Rev_Verify]]="Valid Revenue","Include","Exclude")</f>
        <v>Exclude</v>
      </c>
      <c r="S990" s="1">
        <v>45499</v>
      </c>
      <c r="T990" s="5">
        <f t="shared" si="141"/>
        <v>45499</v>
      </c>
      <c r="U990" s="1" t="str">
        <f t="shared" si="142"/>
        <v>Yes</v>
      </c>
      <c r="V990" t="s">
        <v>22</v>
      </c>
      <c r="W990" t="s">
        <v>18</v>
      </c>
      <c r="X990" t="str">
        <f t="shared" si="143"/>
        <v>Bengaluru</v>
      </c>
      <c r="Y990">
        <v>522.92999999999995</v>
      </c>
      <c r="Z990" t="str">
        <f>IF(PC_NikeSales[[#This Row],[Profit]]&lt;0,"Loss Making Sales",IF(PC_NikeSales[[#This Row],[Profit]]=0,"No Recorded Profit",IF($Y988&gt;$P988,"Invalid Profit", "Valid Profit")))</f>
        <v>Valid Profit</v>
      </c>
      <c r="AA990" t="str">
        <f>IF(PC_NikeSales[[#This Row],[Profit_Status]]="Valid Profit","Include","Exclude")</f>
        <v>Include</v>
      </c>
    </row>
    <row r="991" spans="1:27">
      <c r="A991">
        <v>2989</v>
      </c>
      <c r="B991" t="s">
        <v>35</v>
      </c>
      <c r="C991" t="s">
        <v>20</v>
      </c>
      <c r="D991" t="s">
        <v>38</v>
      </c>
      <c r="E991" s="3" t="s">
        <v>16</v>
      </c>
      <c r="F991" t="str">
        <f t="shared" si="135"/>
        <v>Alphabet</v>
      </c>
      <c r="G991" t="str">
        <f t="shared" si="136"/>
        <v>M</v>
      </c>
      <c r="H991" t="str">
        <f t="shared" si="137"/>
        <v>Yes</v>
      </c>
      <c r="I991">
        <v>1</v>
      </c>
      <c r="J991" t="str">
        <f>_xlfn.IFS(Units_Sold&lt;0,"Check Return/Refund",Units_Sold=" ",Invalid,Units_Sold=0,"Available",Units_Sold&gt;0,"Sold")</f>
        <v>Sold</v>
      </c>
      <c r="K991">
        <v>6429.61</v>
      </c>
      <c r="M991" t="str">
        <f t="shared" si="138"/>
        <v>Invalid</v>
      </c>
      <c r="N991" t="str">
        <f>IF(PC_NikeSales[[#This Row],[Discount_Verification]]="Valid","Include","Exclude")</f>
        <v>Exclude</v>
      </c>
      <c r="O991">
        <v>0</v>
      </c>
      <c r="P991">
        <f t="shared" si="139"/>
        <v>6429.61</v>
      </c>
      <c r="Q991" t="str">
        <f t="shared" si="140"/>
        <v>Valid Revenue</v>
      </c>
      <c r="R991" t="str">
        <f>IF(PC_NikeSales[[#This Row],[Rev_Verify]]="Valid Revenue","Include","Exclude")</f>
        <v>Include</v>
      </c>
      <c r="S991" s="1">
        <v>45336</v>
      </c>
      <c r="T991" s="5">
        <f t="shared" si="141"/>
        <v>45336</v>
      </c>
      <c r="U991" s="1" t="str">
        <f t="shared" si="142"/>
        <v>Yes</v>
      </c>
      <c r="V991" t="s">
        <v>17</v>
      </c>
      <c r="W991" t="s">
        <v>18</v>
      </c>
      <c r="X991" t="str">
        <f t="shared" si="143"/>
        <v>Bengaluru</v>
      </c>
      <c r="Y991">
        <v>2459.52</v>
      </c>
      <c r="Z991" t="str">
        <f>IF(PC_NikeSales[[#This Row],[Profit]]&lt;0,"Loss Making Sales",IF(PC_NikeSales[[#This Row],[Profit]]=0,"No Recorded Profit",IF($Y989&gt;$P989,"Invalid Profit", "Valid Profit")))</f>
        <v>Valid Profit</v>
      </c>
      <c r="AA991" t="str">
        <f>IF(PC_NikeSales[[#This Row],[Profit_Status]]="Valid Profit","Include","Exclude")</f>
        <v>Include</v>
      </c>
    </row>
    <row r="992" spans="1:27">
      <c r="A992">
        <v>2990</v>
      </c>
      <c r="B992" t="s">
        <v>13</v>
      </c>
      <c r="C992" t="s">
        <v>41</v>
      </c>
      <c r="D992" t="s">
        <v>47</v>
      </c>
      <c r="E992" s="3" t="s">
        <v>32</v>
      </c>
      <c r="F992" t="str">
        <f t="shared" si="135"/>
        <v>Alphabet</v>
      </c>
      <c r="G992" t="str">
        <f t="shared" si="136"/>
        <v>XL</v>
      </c>
      <c r="H992" t="str">
        <f t="shared" si="137"/>
        <v>Yes</v>
      </c>
      <c r="J992" t="str">
        <f>_xlfn.IFS(Units_Sold&lt;0,"Check Return/Refund",Units_Sold=" ",Invalid,Units_Sold=0,"Available",Units_Sold&gt;0,"Sold")</f>
        <v>Available</v>
      </c>
      <c r="K992">
        <v>2601.9899999999998</v>
      </c>
      <c r="M992" t="str">
        <f t="shared" si="138"/>
        <v>Invalid</v>
      </c>
      <c r="N992" t="str">
        <f>IF(PC_NikeSales[[#This Row],[Discount_Verification]]="Valid","Include","Exclude")</f>
        <v>Exclude</v>
      </c>
      <c r="O992">
        <v>0</v>
      </c>
      <c r="P992" t="str">
        <f t="shared" si="139"/>
        <v>Insufficient Data</v>
      </c>
      <c r="Q992" t="str">
        <f t="shared" si="140"/>
        <v>Missing Information</v>
      </c>
      <c r="R992" t="str">
        <f>IF(PC_NikeSales[[#This Row],[Rev_Verify]]="Valid Revenue","Include","Exclude")</f>
        <v>Exclude</v>
      </c>
      <c r="S992" s="1">
        <v>45558</v>
      </c>
      <c r="T992" s="5">
        <f t="shared" si="141"/>
        <v>45558</v>
      </c>
      <c r="U992" s="1" t="str">
        <f t="shared" si="142"/>
        <v>Yes</v>
      </c>
      <c r="V992" t="s">
        <v>22</v>
      </c>
      <c r="W992" t="s">
        <v>36</v>
      </c>
      <c r="X992" t="str">
        <f t="shared" si="143"/>
        <v>Bangalore</v>
      </c>
      <c r="Y992">
        <v>570.47</v>
      </c>
      <c r="Z992" t="str">
        <f>IF(PC_NikeSales[[#This Row],[Profit]]&lt;0,"Loss Making Sales",IF(PC_NikeSales[[#This Row],[Profit]]=0,"No Recorded Profit",IF($Y990&gt;$P990,"Invalid Profit", "Valid Profit")))</f>
        <v>Valid Profit</v>
      </c>
      <c r="AA992" t="str">
        <f>IF(PC_NikeSales[[#This Row],[Profit_Status]]="Valid Profit","Include","Exclude")</f>
        <v>Include</v>
      </c>
    </row>
    <row r="993" spans="1:27">
      <c r="A993">
        <v>2991</v>
      </c>
      <c r="B993" t="s">
        <v>35</v>
      </c>
      <c r="C993" t="s">
        <v>14</v>
      </c>
      <c r="D993" t="s">
        <v>15</v>
      </c>
      <c r="E993" s="3" t="s">
        <v>16</v>
      </c>
      <c r="F993" t="str">
        <f t="shared" si="135"/>
        <v>Alphabet</v>
      </c>
      <c r="G993" t="str">
        <f t="shared" si="136"/>
        <v>M</v>
      </c>
      <c r="H993" t="str">
        <f t="shared" si="137"/>
        <v>Yes</v>
      </c>
      <c r="J993" t="str">
        <f>_xlfn.IFS(Units_Sold&lt;0,"Check Return/Refund",Units_Sold=" ",Invalid,Units_Sold=0,"Available",Units_Sold&gt;0,"Sold")</f>
        <v>Available</v>
      </c>
      <c r="K993">
        <v>4004.4</v>
      </c>
      <c r="L993">
        <v>1.23</v>
      </c>
      <c r="M993" t="str">
        <f t="shared" si="138"/>
        <v>Invalid</v>
      </c>
      <c r="N993" t="str">
        <f>IF(PC_NikeSales[[#This Row],[Discount_Verification]]="Valid","Include","Exclude")</f>
        <v>Exclude</v>
      </c>
      <c r="O993">
        <v>0</v>
      </c>
      <c r="P993" t="str">
        <f t="shared" si="139"/>
        <v>Insufficient Data</v>
      </c>
      <c r="Q993" t="str">
        <f t="shared" si="140"/>
        <v>Missing Information</v>
      </c>
      <c r="R993" t="str">
        <f>IF(PC_NikeSales[[#This Row],[Rev_Verify]]="Valid Revenue","Include","Exclude")</f>
        <v>Exclude</v>
      </c>
      <c r="S993" s="1"/>
      <c r="T993" s="5" t="str">
        <f t="shared" si="141"/>
        <v>Missing Date</v>
      </c>
      <c r="U993" s="1" t="str">
        <f t="shared" si="142"/>
        <v>No</v>
      </c>
      <c r="V993" t="s">
        <v>22</v>
      </c>
      <c r="W993" t="s">
        <v>29</v>
      </c>
      <c r="X993" t="str">
        <f t="shared" si="143"/>
        <v>Pune</v>
      </c>
      <c r="Y993">
        <v>3772.99</v>
      </c>
      <c r="Z993" t="str">
        <f>IF(PC_NikeSales[[#This Row],[Profit]]&lt;0,"Loss Making Sales",IF(PC_NikeSales[[#This Row],[Profit]]=0,"No Recorded Profit",IF($Y991&gt;$P991,"Invalid Profit", "Valid Profit")))</f>
        <v>Valid Profit</v>
      </c>
      <c r="AA993" t="str">
        <f>IF(PC_NikeSales[[#This Row],[Profit_Status]]="Valid Profit","Include","Exclude")</f>
        <v>Include</v>
      </c>
    </row>
    <row r="994" spans="1:27">
      <c r="A994">
        <v>2992</v>
      </c>
      <c r="B994" t="s">
        <v>35</v>
      </c>
      <c r="C994" t="s">
        <v>20</v>
      </c>
      <c r="D994" t="s">
        <v>24</v>
      </c>
      <c r="E994" s="3" t="s">
        <v>28</v>
      </c>
      <c r="F994" t="str">
        <f t="shared" si="135"/>
        <v>Alphabet</v>
      </c>
      <c r="G994" t="str">
        <f t="shared" si="136"/>
        <v>L</v>
      </c>
      <c r="H994" t="str">
        <f t="shared" si="137"/>
        <v>Yes</v>
      </c>
      <c r="J994" t="str">
        <f>_xlfn.IFS(Units_Sold&lt;0,"Check Return/Refund",Units_Sold=" ",Invalid,Units_Sold=0,"Available",Units_Sold&gt;0,"Sold")</f>
        <v>Available</v>
      </c>
      <c r="M994" t="str">
        <f t="shared" si="138"/>
        <v>Invalid</v>
      </c>
      <c r="N994" t="str">
        <f>IF(PC_NikeSales[[#This Row],[Discount_Verification]]="Valid","Include","Exclude")</f>
        <v>Exclude</v>
      </c>
      <c r="O994">
        <v>0</v>
      </c>
      <c r="P994" t="str">
        <f t="shared" si="139"/>
        <v>Insufficient Data</v>
      </c>
      <c r="Q994" t="str">
        <f t="shared" si="140"/>
        <v>Missing Information</v>
      </c>
      <c r="R994" t="str">
        <f>IF(PC_NikeSales[[#This Row],[Rev_Verify]]="Valid Revenue","Include","Exclude")</f>
        <v>Exclude</v>
      </c>
      <c r="S994" s="1">
        <v>45589</v>
      </c>
      <c r="T994" s="5">
        <f t="shared" si="141"/>
        <v>45589</v>
      </c>
      <c r="U994" s="1" t="str">
        <f t="shared" si="142"/>
        <v>Yes</v>
      </c>
      <c r="V994" t="s">
        <v>17</v>
      </c>
      <c r="W994" t="s">
        <v>43</v>
      </c>
      <c r="X994" t="str">
        <f t="shared" si="143"/>
        <v>Kolkata</v>
      </c>
      <c r="Y994">
        <v>2276.9899999999998</v>
      </c>
      <c r="Z994" t="str">
        <f>IF(PC_NikeSales[[#This Row],[Profit]]&lt;0,"Loss Making Sales",IF(PC_NikeSales[[#This Row],[Profit]]=0,"No Recorded Profit",IF($Y992&gt;$P992,"Invalid Profit", "Valid Profit")))</f>
        <v>Valid Profit</v>
      </c>
      <c r="AA994" t="str">
        <f>IF(PC_NikeSales[[#This Row],[Profit_Status]]="Valid Profit","Include","Exclude")</f>
        <v>Include</v>
      </c>
    </row>
    <row r="995" spans="1:27">
      <c r="A995">
        <v>2993</v>
      </c>
      <c r="B995" t="s">
        <v>35</v>
      </c>
      <c r="C995" t="s">
        <v>20</v>
      </c>
      <c r="D995" t="s">
        <v>24</v>
      </c>
      <c r="E995" s="3" t="s">
        <v>16</v>
      </c>
      <c r="F995" t="str">
        <f t="shared" si="135"/>
        <v>Alphabet</v>
      </c>
      <c r="G995" t="str">
        <f t="shared" si="136"/>
        <v>M</v>
      </c>
      <c r="H995" t="str">
        <f t="shared" si="137"/>
        <v>Yes</v>
      </c>
      <c r="I995">
        <v>4</v>
      </c>
      <c r="J995" t="str">
        <f>_xlfn.IFS(Units_Sold&lt;0,"Check Return/Refund",Units_Sold=" ",Invalid,Units_Sold=0,"Available",Units_Sold&gt;0,"Sold")</f>
        <v>Sold</v>
      </c>
      <c r="M995" t="str">
        <f t="shared" si="138"/>
        <v>Invalid</v>
      </c>
      <c r="N995" t="str">
        <f>IF(PC_NikeSales[[#This Row],[Discount_Verification]]="Valid","Include","Exclude")</f>
        <v>Exclude</v>
      </c>
      <c r="O995">
        <v>0</v>
      </c>
      <c r="P995" t="str">
        <f t="shared" si="139"/>
        <v>Insufficient Data</v>
      </c>
      <c r="Q995" t="str">
        <f t="shared" si="140"/>
        <v>Missing Information</v>
      </c>
      <c r="R995" t="str">
        <f>IF(PC_NikeSales[[#This Row],[Rev_Verify]]="Valid Revenue","Include","Exclude")</f>
        <v>Exclude</v>
      </c>
      <c r="S995" s="1">
        <v>45578</v>
      </c>
      <c r="T995" s="5">
        <f t="shared" si="141"/>
        <v>45578</v>
      </c>
      <c r="U995" s="1" t="str">
        <f t="shared" si="142"/>
        <v>Yes</v>
      </c>
      <c r="V995" t="s">
        <v>22</v>
      </c>
      <c r="W995" t="s">
        <v>37</v>
      </c>
      <c r="X995" t="str">
        <f t="shared" si="143"/>
        <v>Hyderabad</v>
      </c>
      <c r="Y995">
        <v>1770.74</v>
      </c>
      <c r="Z995" t="str">
        <f>IF(PC_NikeSales[[#This Row],[Profit]]&lt;0,"Loss Making Sales",IF(PC_NikeSales[[#This Row],[Profit]]=0,"No Recorded Profit",IF($Y993&gt;$P993,"Invalid Profit", "Valid Profit")))</f>
        <v>Valid Profit</v>
      </c>
      <c r="AA995" t="str">
        <f>IF(PC_NikeSales[[#This Row],[Profit_Status]]="Valid Profit","Include","Exclude")</f>
        <v>Include</v>
      </c>
    </row>
    <row r="996" spans="1:27">
      <c r="A996">
        <v>2994</v>
      </c>
      <c r="B996" t="s">
        <v>19</v>
      </c>
      <c r="C996" t="s">
        <v>26</v>
      </c>
      <c r="D996" t="s">
        <v>53</v>
      </c>
      <c r="E996" s="3">
        <v>11</v>
      </c>
      <c r="F996" t="str">
        <f t="shared" si="135"/>
        <v>Number</v>
      </c>
      <c r="G996" t="str">
        <f t="shared" si="136"/>
        <v>11</v>
      </c>
      <c r="H996" t="str">
        <f t="shared" si="137"/>
        <v>Yes</v>
      </c>
      <c r="J996" t="str">
        <f>_xlfn.IFS(Units_Sold&lt;0,"Check Return/Refund",Units_Sold=" ",Invalid,Units_Sold=0,"Available",Units_Sold&gt;0,"Sold")</f>
        <v>Available</v>
      </c>
      <c r="K996">
        <v>2932.39</v>
      </c>
      <c r="L996">
        <v>0.98</v>
      </c>
      <c r="M996" t="str">
        <f t="shared" si="138"/>
        <v>Valid</v>
      </c>
      <c r="N996" t="str">
        <f>IF(PC_NikeSales[[#This Row],[Discount_Verification]]="Valid","Include","Exclude")</f>
        <v>Include</v>
      </c>
      <c r="O996">
        <v>0</v>
      </c>
      <c r="P996" t="str">
        <f t="shared" si="139"/>
        <v>Insufficient Data</v>
      </c>
      <c r="Q996" t="str">
        <f t="shared" si="140"/>
        <v>Missing Information</v>
      </c>
      <c r="R996" t="str">
        <f>IF(PC_NikeSales[[#This Row],[Rev_Verify]]="Valid Revenue","Include","Exclude")</f>
        <v>Exclude</v>
      </c>
      <c r="S996" s="1">
        <v>45633</v>
      </c>
      <c r="T996" s="5">
        <f t="shared" si="141"/>
        <v>45633</v>
      </c>
      <c r="U996" s="1" t="str">
        <f t="shared" si="142"/>
        <v>Yes</v>
      </c>
      <c r="V996" t="s">
        <v>22</v>
      </c>
      <c r="W996" t="s">
        <v>25</v>
      </c>
      <c r="X996" t="str">
        <f t="shared" si="143"/>
        <v>Mumbai</v>
      </c>
      <c r="Y996">
        <v>2962.69</v>
      </c>
      <c r="Z996" t="str">
        <f>IF(PC_NikeSales[[#This Row],[Profit]]&lt;0,"Loss Making Sales",IF(PC_NikeSales[[#This Row],[Profit]]=0,"No Recorded Profit",IF($Y994&gt;$P994,"Invalid Profit", "Valid Profit")))</f>
        <v>Valid Profit</v>
      </c>
      <c r="AA996" t="str">
        <f>IF(PC_NikeSales[[#This Row],[Profit_Status]]="Valid Profit","Include","Exclude")</f>
        <v>Include</v>
      </c>
    </row>
    <row r="997" spans="1:27">
      <c r="A997">
        <v>2995</v>
      </c>
      <c r="B997" t="s">
        <v>13</v>
      </c>
      <c r="C997" t="s">
        <v>26</v>
      </c>
      <c r="D997" t="s">
        <v>27</v>
      </c>
      <c r="E997" s="3" t="s">
        <v>28</v>
      </c>
      <c r="F997" t="str">
        <f t="shared" si="135"/>
        <v>Alphabet</v>
      </c>
      <c r="G997" t="str">
        <f t="shared" si="136"/>
        <v>L</v>
      </c>
      <c r="H997" t="str">
        <f t="shared" si="137"/>
        <v>Yes</v>
      </c>
      <c r="J997" t="str">
        <f>_xlfn.IFS(Units_Sold&lt;0,"Check Return/Refund",Units_Sold=" ",Invalid,Units_Sold=0,"Available",Units_Sold&gt;0,"Sold")</f>
        <v>Available</v>
      </c>
      <c r="K997">
        <v>8679.9699999999993</v>
      </c>
      <c r="M997" t="str">
        <f t="shared" si="138"/>
        <v>Invalid</v>
      </c>
      <c r="N997" t="str">
        <f>IF(PC_NikeSales[[#This Row],[Discount_Verification]]="Valid","Include","Exclude")</f>
        <v>Exclude</v>
      </c>
      <c r="O997">
        <v>0</v>
      </c>
      <c r="P997" t="str">
        <f t="shared" si="139"/>
        <v>Insufficient Data</v>
      </c>
      <c r="Q997" t="str">
        <f t="shared" si="140"/>
        <v>Missing Information</v>
      </c>
      <c r="R997" t="str">
        <f>IF(PC_NikeSales[[#This Row],[Rev_Verify]]="Valid Revenue","Include","Exclude")</f>
        <v>Exclude</v>
      </c>
      <c r="S997" s="1"/>
      <c r="T997" s="5" t="str">
        <f t="shared" si="141"/>
        <v>Missing Date</v>
      </c>
      <c r="U997" s="1" t="str">
        <f t="shared" si="142"/>
        <v>No</v>
      </c>
      <c r="V997" t="s">
        <v>17</v>
      </c>
      <c r="W997" t="s">
        <v>33</v>
      </c>
      <c r="X997" t="str">
        <f t="shared" si="143"/>
        <v>Delhi</v>
      </c>
      <c r="Y997">
        <v>-651.61</v>
      </c>
      <c r="Z997" t="str">
        <f>IF(PC_NikeSales[[#This Row],[Profit]]&lt;0,"Loss Making Sales",IF(PC_NikeSales[[#This Row],[Profit]]=0,"No Recorded Profit",IF(PC_NikeSales[[#This Row],[Profit]]&gt;PC_NikeSales[Rev_Recalc],"Invalid Profit", "Valid Profit")))</f>
        <v>Loss Making Sales</v>
      </c>
      <c r="AA997" t="str">
        <f>IF(PC_NikeSales[[#This Row],[Profit_Status]]="Valid Profit","Include","Exclude")</f>
        <v>Exclude</v>
      </c>
    </row>
    <row r="998" spans="1:27">
      <c r="A998">
        <v>2996</v>
      </c>
      <c r="B998" t="s">
        <v>19</v>
      </c>
      <c r="C998" t="s">
        <v>41</v>
      </c>
      <c r="D998" t="s">
        <v>42</v>
      </c>
      <c r="E998" s="3">
        <v>11</v>
      </c>
      <c r="F998" t="str">
        <f t="shared" si="135"/>
        <v>Number</v>
      </c>
      <c r="G998" t="str">
        <f t="shared" si="136"/>
        <v>11</v>
      </c>
      <c r="H998" t="str">
        <f t="shared" si="137"/>
        <v>Yes</v>
      </c>
      <c r="J998" t="str">
        <f>_xlfn.IFS(Units_Sold&lt;0,"Check Return/Refund",Units_Sold=" ",Invalid,Units_Sold=0,"Available",Units_Sold&gt;0,"Sold")</f>
        <v>Available</v>
      </c>
      <c r="M998" t="str">
        <f t="shared" si="138"/>
        <v>Invalid</v>
      </c>
      <c r="N998" t="str">
        <f>IF(PC_NikeSales[[#This Row],[Discount_Verification]]="Valid","Include","Exclude")</f>
        <v>Exclude</v>
      </c>
      <c r="O998">
        <v>0</v>
      </c>
      <c r="P998" t="str">
        <f t="shared" si="139"/>
        <v>Insufficient Data</v>
      </c>
      <c r="Q998" t="str">
        <f t="shared" si="140"/>
        <v>Missing Information</v>
      </c>
      <c r="R998" t="str">
        <f>IF(PC_NikeSales[[#This Row],[Rev_Verify]]="Valid Revenue","Include","Exclude")</f>
        <v>Exclude</v>
      </c>
      <c r="S998" s="1">
        <v>45839</v>
      </c>
      <c r="T998" s="5">
        <f t="shared" si="141"/>
        <v>45839</v>
      </c>
      <c r="U998" s="1" t="str">
        <f t="shared" si="142"/>
        <v>Yes</v>
      </c>
      <c r="V998" t="s">
        <v>17</v>
      </c>
      <c r="W998" t="s">
        <v>29</v>
      </c>
      <c r="X998" t="str">
        <f t="shared" si="143"/>
        <v>Pune</v>
      </c>
      <c r="Y998">
        <v>3753.82</v>
      </c>
      <c r="Z998" t="str">
        <f>IF(PC_NikeSales[[#This Row],[Profit]]&lt;0,"Loss Making Sales",IF(PC_NikeSales[[#This Row],[Profit]]=0,"No Recorded Profit",IF($Y996&gt;$P996,"Invalid Profit", "Valid Profit")))</f>
        <v>Valid Profit</v>
      </c>
      <c r="AA998" t="str">
        <f>IF(PC_NikeSales[[#This Row],[Profit_Status]]="Valid Profit","Include","Exclude")</f>
        <v>Include</v>
      </c>
    </row>
    <row r="999" spans="1:27">
      <c r="A999">
        <v>2043</v>
      </c>
      <c r="B999" t="s">
        <v>19</v>
      </c>
      <c r="C999" t="s">
        <v>26</v>
      </c>
      <c r="D999" t="s">
        <v>39</v>
      </c>
      <c r="E999" s="3" t="s">
        <v>28</v>
      </c>
      <c r="F999" t="str">
        <f t="shared" si="135"/>
        <v>Alphabet</v>
      </c>
      <c r="G999" t="str">
        <f t="shared" si="136"/>
        <v>L</v>
      </c>
      <c r="H999" t="str">
        <f t="shared" si="137"/>
        <v>Yes</v>
      </c>
      <c r="I999">
        <v>-1</v>
      </c>
      <c r="J999" t="str">
        <f>_xlfn.IFS(Units_Sold&lt;0,"Check Return/Refund",Units_Sold=" ",Invalid,Units_Sold=0,"Available",Units_Sold&gt;0,"Sold")</f>
        <v>Check Return/Refund</v>
      </c>
      <c r="M999" t="str">
        <f t="shared" si="138"/>
        <v>Invalid</v>
      </c>
      <c r="N999" t="str">
        <f>IF(PC_NikeSales[[#This Row],[Discount_Verification]]="Valid","Include","Exclude")</f>
        <v>Exclude</v>
      </c>
      <c r="O999">
        <v>0</v>
      </c>
      <c r="P999" t="str">
        <f t="shared" si="139"/>
        <v>Insufficient Data</v>
      </c>
      <c r="Q999" t="str">
        <f t="shared" si="140"/>
        <v>Missing Information</v>
      </c>
      <c r="R999" t="str">
        <f>IF(PC_NikeSales[[#This Row],[Rev_Verify]]="Valid Revenue","Include","Exclude")</f>
        <v>Exclude</v>
      </c>
      <c r="S999" s="1">
        <v>45578</v>
      </c>
      <c r="T999" s="5">
        <f t="shared" si="141"/>
        <v>45578</v>
      </c>
      <c r="U999" s="1" t="str">
        <f t="shared" si="142"/>
        <v>Yes</v>
      </c>
      <c r="V999" t="s">
        <v>22</v>
      </c>
      <c r="W999" t="s">
        <v>25</v>
      </c>
      <c r="X999" t="str">
        <f t="shared" si="143"/>
        <v>Mumbai</v>
      </c>
      <c r="Y999">
        <v>497.69</v>
      </c>
      <c r="Z999" t="str">
        <f>IF(PC_NikeSales[[#This Row],[Profit]]&lt;0,"Loss Making Sales",IF(PC_NikeSales[[#This Row],[Profit]]=0,"No Recorded Profit",IF($Y997&gt;$P997,"Invalid Profit", "Valid Profit")))</f>
        <v>Valid Profit</v>
      </c>
      <c r="AA999" t="str">
        <f>IF(PC_NikeSales[[#This Row],[Profit_Status]]="Valid Profit","Include","Exclude")</f>
        <v>Include</v>
      </c>
    </row>
    <row r="1000" spans="1:27">
      <c r="A1000">
        <v>2998</v>
      </c>
      <c r="B1000" t="s">
        <v>19</v>
      </c>
      <c r="C1000" t="s">
        <v>14</v>
      </c>
      <c r="D1000" t="s">
        <v>34</v>
      </c>
      <c r="F1000" t="str">
        <f t="shared" si="135"/>
        <v>Missing</v>
      </c>
      <c r="G1000" t="str">
        <f t="shared" si="136"/>
        <v>Unknown</v>
      </c>
      <c r="H1000" t="str">
        <f t="shared" si="137"/>
        <v>No</v>
      </c>
      <c r="J1000" t="str">
        <f>_xlfn.IFS(Units_Sold&lt;0,"Check Return/Refund",Units_Sold=" ",Invalid,Units_Sold=0,"Available",Units_Sold&gt;0,"Sold")</f>
        <v>Available</v>
      </c>
      <c r="K1000">
        <v>8835.27</v>
      </c>
      <c r="L1000">
        <v>0.76</v>
      </c>
      <c r="M1000" t="str">
        <f t="shared" si="138"/>
        <v>Valid</v>
      </c>
      <c r="N1000" t="str">
        <f>IF(PC_NikeSales[[#This Row],[Discount_Verification]]="Valid","Include","Exclude")</f>
        <v>Include</v>
      </c>
      <c r="O1000">
        <v>0</v>
      </c>
      <c r="P1000" t="str">
        <f t="shared" si="139"/>
        <v>Insufficient Data</v>
      </c>
      <c r="Q1000" t="str">
        <f t="shared" si="140"/>
        <v>Missing Information</v>
      </c>
      <c r="R1000" t="str">
        <f>IF(PC_NikeSales[[#This Row],[Rev_Verify]]="Valid Revenue","Include","Exclude")</f>
        <v>Exclude</v>
      </c>
      <c r="S1000" s="1">
        <v>45813</v>
      </c>
      <c r="T1000" s="5">
        <f t="shared" si="141"/>
        <v>45813</v>
      </c>
      <c r="U1000" s="1" t="str">
        <f t="shared" si="142"/>
        <v>Yes</v>
      </c>
      <c r="V1000" t="s">
        <v>17</v>
      </c>
      <c r="W1000" t="s">
        <v>33</v>
      </c>
      <c r="X1000" t="str">
        <f t="shared" si="143"/>
        <v>Delhi</v>
      </c>
      <c r="Y1000">
        <v>1637.2</v>
      </c>
      <c r="Z1000" t="str">
        <f>IF(PC_NikeSales[[#This Row],[Profit]]&lt;0,"Loss Making Sales",IF(PC_NikeSales[[#This Row],[Profit]]=0,"No Recorded Profit",IF($Y998&gt;$P998,"Invalid Profit", "Valid Profit")))</f>
        <v>Valid Profit</v>
      </c>
      <c r="AA1000" t="str">
        <f>IF(PC_NikeSales[[#This Row],[Profit_Status]]="Valid Profit","Include","Exclude")</f>
        <v>Include</v>
      </c>
    </row>
    <row r="1001" spans="1:27">
      <c r="A1001">
        <v>2033</v>
      </c>
      <c r="B1001" t="s">
        <v>19</v>
      </c>
      <c r="C1001" t="s">
        <v>20</v>
      </c>
      <c r="D1001" t="s">
        <v>24</v>
      </c>
      <c r="F1001" t="str">
        <f t="shared" si="135"/>
        <v>Missing</v>
      </c>
      <c r="G1001" t="str">
        <f t="shared" si="136"/>
        <v>Unknown</v>
      </c>
      <c r="H1001" t="str">
        <f t="shared" si="137"/>
        <v>No</v>
      </c>
      <c r="I1001">
        <v>0</v>
      </c>
      <c r="J1001" t="str">
        <f>_xlfn.IFS(Units_Sold&lt;0,"Check Return/Refund",Units_Sold=" ",Invalid,Units_Sold=0,"Available",Units_Sold&gt;0,"Sold")</f>
        <v>Available</v>
      </c>
      <c r="L1001">
        <v>0.39</v>
      </c>
      <c r="M1001" t="str">
        <f t="shared" si="138"/>
        <v>Valid</v>
      </c>
      <c r="N1001" t="str">
        <f>IF(PC_NikeSales[[#This Row],[Discount_Verification]]="Valid","Include","Exclude")</f>
        <v>Include</v>
      </c>
      <c r="O1001">
        <v>0</v>
      </c>
      <c r="P1001" t="str">
        <f t="shared" si="139"/>
        <v>Insufficient Data</v>
      </c>
      <c r="Q1001" t="str">
        <f t="shared" si="140"/>
        <v>Missing Information</v>
      </c>
      <c r="R1001" t="str">
        <f>IF(PC_NikeSales[[#This Row],[Rev_Verify]]="Valid Revenue","Include","Exclude")</f>
        <v>Exclude</v>
      </c>
      <c r="S1001" s="1"/>
      <c r="T1001" s="5" t="str">
        <f t="shared" si="141"/>
        <v>Missing Date</v>
      </c>
      <c r="U1001" s="1" t="str">
        <f t="shared" si="142"/>
        <v>No</v>
      </c>
      <c r="V1001" t="s">
        <v>17</v>
      </c>
      <c r="W1001" t="s">
        <v>43</v>
      </c>
      <c r="X1001" t="str">
        <f t="shared" si="143"/>
        <v>Kolkata</v>
      </c>
      <c r="Y1001">
        <v>400.37</v>
      </c>
      <c r="Z1001" t="str">
        <f>IF(PC_NikeSales[[#This Row],[Profit]]&lt;0,"Loss Making Sales",IF(PC_NikeSales[[#This Row],[Profit]]=0,"No Recorded Profit",IF($Y999&gt;$P999,"Invalid Profit", "Valid Profit")))</f>
        <v>Valid Profit</v>
      </c>
      <c r="AA1001" t="str">
        <f>IF(PC_NikeSales[[#This Row],[Profit_Status]]="Valid Profit","Include","Exclude")</f>
        <v>Include</v>
      </c>
    </row>
    <row r="1002" spans="1:27">
      <c r="A1002">
        <v>3000</v>
      </c>
      <c r="B1002" t="s">
        <v>13</v>
      </c>
      <c r="C1002" t="s">
        <v>30</v>
      </c>
      <c r="D1002" t="s">
        <v>46</v>
      </c>
      <c r="E1002" s="3" t="s">
        <v>16</v>
      </c>
      <c r="F1002" t="str">
        <f t="shared" si="135"/>
        <v>Alphabet</v>
      </c>
      <c r="G1002" t="str">
        <f t="shared" si="136"/>
        <v>M</v>
      </c>
      <c r="H1002" t="str">
        <f t="shared" si="137"/>
        <v>Yes</v>
      </c>
      <c r="I1002">
        <v>1</v>
      </c>
      <c r="J1002" t="str">
        <f>_xlfn.IFS(Units_Sold&lt;0,"Check Return/Refund",Units_Sold=" ",Invalid,Units_Sold=0,"Available",Units_Sold&gt;0,"Sold")</f>
        <v>Sold</v>
      </c>
      <c r="M1002" t="str">
        <f t="shared" si="138"/>
        <v>Invalid</v>
      </c>
      <c r="N1002" t="str">
        <f>IF(PC_NikeSales[[#This Row],[Discount_Verification]]="Valid","Include","Exclude")</f>
        <v>Exclude</v>
      </c>
      <c r="O1002">
        <v>0</v>
      </c>
      <c r="P1002" t="str">
        <f t="shared" si="139"/>
        <v>Insufficient Data</v>
      </c>
      <c r="Q1002" t="str">
        <f t="shared" si="140"/>
        <v>Missing Information</v>
      </c>
      <c r="R1002" t="str">
        <f>IF(PC_NikeSales[[#This Row],[Rev_Verify]]="Valid Revenue","Include","Exclude")</f>
        <v>Exclude</v>
      </c>
      <c r="S1002" s="1"/>
      <c r="T1002" s="5" t="str">
        <f t="shared" si="141"/>
        <v>Missing Date</v>
      </c>
      <c r="U1002" s="1" t="str">
        <f t="shared" si="142"/>
        <v>No</v>
      </c>
      <c r="V1002" t="s">
        <v>22</v>
      </c>
      <c r="W1002" t="s">
        <v>25</v>
      </c>
      <c r="X1002" t="str">
        <f t="shared" si="143"/>
        <v>Mumbai</v>
      </c>
      <c r="Y1002">
        <v>-1110.6199999999999</v>
      </c>
      <c r="Z1002" t="str">
        <f>IF(PC_NikeSales[[#This Row],[Profit]]&lt;0,"Loss Making Sales",IF(PC_NikeSales[[#This Row],[Profit]]=0,"No Recorded Profit",IF(PC_NikeSales[[#This Row],[Profit]]&gt;PC_NikeSales[Rev_Recalc],"Invalid Profit", "Valid Profit")))</f>
        <v>Loss Making Sales</v>
      </c>
      <c r="AA1002" t="str">
        <f>IF(PC_NikeSales[[#This Row],[Profit_Status]]="Valid Profit","Include","Exclude")</f>
        <v>Exclude</v>
      </c>
    </row>
    <row r="1003" spans="1:27">
      <c r="A1003">
        <v>3001</v>
      </c>
      <c r="B1003" t="s">
        <v>35</v>
      </c>
      <c r="C1003" t="s">
        <v>20</v>
      </c>
      <c r="D1003" t="s">
        <v>24</v>
      </c>
      <c r="E1003" s="3" t="s">
        <v>28</v>
      </c>
      <c r="F1003" t="str">
        <f t="shared" si="135"/>
        <v>Alphabet</v>
      </c>
      <c r="G1003" t="str">
        <f t="shared" si="136"/>
        <v>L</v>
      </c>
      <c r="H1003" t="str">
        <f t="shared" si="137"/>
        <v>Yes</v>
      </c>
      <c r="J1003" t="str">
        <f>_xlfn.IFS(Units_Sold&lt;0,"Check Return/Refund",Units_Sold=" ",Invalid,Units_Sold=0,"Available",Units_Sold&gt;0,"Sold")</f>
        <v>Available</v>
      </c>
      <c r="M1003" t="str">
        <f t="shared" si="138"/>
        <v>Invalid</v>
      </c>
      <c r="N1003" t="str">
        <f>IF(PC_NikeSales[[#This Row],[Discount_Verification]]="Valid","Include","Exclude")</f>
        <v>Exclude</v>
      </c>
      <c r="O1003">
        <v>0</v>
      </c>
      <c r="P1003" t="str">
        <f t="shared" si="139"/>
        <v>Insufficient Data</v>
      </c>
      <c r="Q1003" t="str">
        <f t="shared" si="140"/>
        <v>Missing Information</v>
      </c>
      <c r="R1003" t="str">
        <f>IF(PC_NikeSales[[#This Row],[Rev_Verify]]="Valid Revenue","Include","Exclude")</f>
        <v>Exclude</v>
      </c>
      <c r="S1003" s="1">
        <v>45316</v>
      </c>
      <c r="T1003" s="5">
        <f t="shared" si="141"/>
        <v>45316</v>
      </c>
      <c r="U1003" s="1" t="str">
        <f t="shared" si="142"/>
        <v>Yes</v>
      </c>
      <c r="V1003" t="s">
        <v>17</v>
      </c>
      <c r="W1003" t="s">
        <v>33</v>
      </c>
      <c r="X1003" t="str">
        <f t="shared" si="143"/>
        <v>Delhi</v>
      </c>
      <c r="Y1003">
        <v>-362.26</v>
      </c>
      <c r="Z1003" t="str">
        <f>IF(PC_NikeSales[[#This Row],[Profit]]&lt;0,"Loss Making Sales",IF(PC_NikeSales[[#This Row],[Profit]]=0,"No Recorded Profit",IF(PC_NikeSales[[#This Row],[Profit]]&gt;PC_NikeSales[Rev_Recalc],"Invalid Profit", "Valid Profit")))</f>
        <v>Loss Making Sales</v>
      </c>
      <c r="AA1003" t="str">
        <f>IF(PC_NikeSales[[#This Row],[Profit_Status]]="Valid Profit","Include","Exclude")</f>
        <v>Exclude</v>
      </c>
    </row>
    <row r="1004" spans="1:27">
      <c r="A1004">
        <v>3002</v>
      </c>
      <c r="B1004" t="s">
        <v>19</v>
      </c>
      <c r="C1004" t="s">
        <v>26</v>
      </c>
      <c r="D1004" t="s">
        <v>39</v>
      </c>
      <c r="F1004" t="str">
        <f t="shared" si="135"/>
        <v>Missing</v>
      </c>
      <c r="G1004" t="str">
        <f t="shared" si="136"/>
        <v>Unknown</v>
      </c>
      <c r="H1004" t="str">
        <f t="shared" si="137"/>
        <v>No</v>
      </c>
      <c r="I1004">
        <v>4</v>
      </c>
      <c r="J1004" t="str">
        <f>_xlfn.IFS(Units_Sold&lt;0,"Check Return/Refund",Units_Sold=" ",Invalid,Units_Sold=0,"Available",Units_Sold&gt;0,"Sold")</f>
        <v>Sold</v>
      </c>
      <c r="M1004" t="str">
        <f t="shared" si="138"/>
        <v>Invalid</v>
      </c>
      <c r="N1004" t="str">
        <f>IF(PC_NikeSales[[#This Row],[Discount_Verification]]="Valid","Include","Exclude")</f>
        <v>Exclude</v>
      </c>
      <c r="O1004">
        <v>0</v>
      </c>
      <c r="P1004" t="str">
        <f t="shared" si="139"/>
        <v>Insufficient Data</v>
      </c>
      <c r="Q1004" t="str">
        <f t="shared" si="140"/>
        <v>Missing Information</v>
      </c>
      <c r="R1004" t="str">
        <f>IF(PC_NikeSales[[#This Row],[Rev_Verify]]="Valid Revenue","Include","Exclude")</f>
        <v>Exclude</v>
      </c>
      <c r="S1004" s="1">
        <v>45618</v>
      </c>
      <c r="T1004" s="5">
        <f t="shared" si="141"/>
        <v>45618</v>
      </c>
      <c r="U1004" s="1" t="str">
        <f t="shared" si="142"/>
        <v>Yes</v>
      </c>
      <c r="V1004" t="s">
        <v>22</v>
      </c>
      <c r="W1004" t="s">
        <v>33</v>
      </c>
      <c r="X1004" t="str">
        <f t="shared" si="143"/>
        <v>Delhi</v>
      </c>
      <c r="Y1004">
        <v>3535.87</v>
      </c>
      <c r="Z1004" t="str">
        <f>IF(PC_NikeSales[[#This Row],[Profit]]&lt;0,"Loss Making Sales",IF(PC_NikeSales[[#This Row],[Profit]]=0,"No Recorded Profit",IF($Y1002&gt;$P1002,"Invalid Profit", "Valid Profit")))</f>
        <v>Valid Profit</v>
      </c>
      <c r="AA1004" t="str">
        <f>IF(PC_NikeSales[[#This Row],[Profit_Status]]="Valid Profit","Include","Exclude")</f>
        <v>Include</v>
      </c>
    </row>
    <row r="1005" spans="1:27">
      <c r="A1005">
        <v>3003</v>
      </c>
      <c r="B1005" t="s">
        <v>35</v>
      </c>
      <c r="C1005" t="s">
        <v>41</v>
      </c>
      <c r="D1005" t="s">
        <v>48</v>
      </c>
      <c r="E1005" s="3" t="s">
        <v>32</v>
      </c>
      <c r="F1005" t="str">
        <f t="shared" si="135"/>
        <v>Alphabet</v>
      </c>
      <c r="G1005" t="str">
        <f t="shared" si="136"/>
        <v>XL</v>
      </c>
      <c r="H1005" t="str">
        <f t="shared" si="137"/>
        <v>Yes</v>
      </c>
      <c r="I1005">
        <v>2</v>
      </c>
      <c r="J1005" t="str">
        <f>_xlfn.IFS(Units_Sold&lt;0,"Check Return/Refund",Units_Sold=" ",Invalid,Units_Sold=0,"Available",Units_Sold&gt;0,"Sold")</f>
        <v>Sold</v>
      </c>
      <c r="M1005" t="str">
        <f t="shared" si="138"/>
        <v>Invalid</v>
      </c>
      <c r="N1005" t="str">
        <f>IF(PC_NikeSales[[#This Row],[Discount_Verification]]="Valid","Include","Exclude")</f>
        <v>Exclude</v>
      </c>
      <c r="O1005">
        <v>0</v>
      </c>
      <c r="P1005" t="str">
        <f t="shared" si="139"/>
        <v>Insufficient Data</v>
      </c>
      <c r="Q1005" t="str">
        <f t="shared" si="140"/>
        <v>Missing Information</v>
      </c>
      <c r="R1005" t="str">
        <f>IF(PC_NikeSales[[#This Row],[Rev_Verify]]="Valid Revenue","Include","Exclude")</f>
        <v>Exclude</v>
      </c>
      <c r="S1005" s="1">
        <v>45141</v>
      </c>
      <c r="T1005" s="5">
        <f t="shared" si="141"/>
        <v>45141</v>
      </c>
      <c r="U1005" s="1" t="str">
        <f t="shared" si="142"/>
        <v>Yes</v>
      </c>
      <c r="V1005" t="s">
        <v>17</v>
      </c>
      <c r="W1005" t="s">
        <v>36</v>
      </c>
      <c r="X1005" t="str">
        <f t="shared" si="143"/>
        <v>Bangalore</v>
      </c>
      <c r="Y1005">
        <v>-646.26</v>
      </c>
      <c r="Z1005" t="str">
        <f>IF(PC_NikeSales[[#This Row],[Profit]]&lt;0,"Loss Making Sales",IF(PC_NikeSales[[#This Row],[Profit]]=0,"No Recorded Profit",IF(PC_NikeSales[[#This Row],[Profit]]&gt;PC_NikeSales[Rev_Recalc],"Invalid Profit", "Valid Profit")))</f>
        <v>Loss Making Sales</v>
      </c>
      <c r="AA1005" t="str">
        <f>IF(PC_NikeSales[[#This Row],[Profit_Status]]="Valid Profit","Include","Exclude")</f>
        <v>Exclude</v>
      </c>
    </row>
    <row r="1006" spans="1:27">
      <c r="A1006">
        <v>3004</v>
      </c>
      <c r="B1006" t="s">
        <v>35</v>
      </c>
      <c r="C1006" t="s">
        <v>14</v>
      </c>
      <c r="D1006" t="s">
        <v>49</v>
      </c>
      <c r="E1006" s="3" t="s">
        <v>32</v>
      </c>
      <c r="F1006" t="str">
        <f t="shared" si="135"/>
        <v>Alphabet</v>
      </c>
      <c r="G1006" t="str">
        <f t="shared" si="136"/>
        <v>XL</v>
      </c>
      <c r="H1006" t="str">
        <f t="shared" si="137"/>
        <v>Yes</v>
      </c>
      <c r="I1006">
        <v>2</v>
      </c>
      <c r="J1006" t="str">
        <f>_xlfn.IFS(Units_Sold&lt;0,"Check Return/Refund",Units_Sold=" ",Invalid,Units_Sold=0,"Available",Units_Sold&gt;0,"Sold")</f>
        <v>Sold</v>
      </c>
      <c r="K1006">
        <v>6897.68</v>
      </c>
      <c r="M1006" t="str">
        <f t="shared" si="138"/>
        <v>Invalid</v>
      </c>
      <c r="N1006" t="str">
        <f>IF(PC_NikeSales[[#This Row],[Discount_Verification]]="Valid","Include","Exclude")</f>
        <v>Exclude</v>
      </c>
      <c r="O1006">
        <v>0</v>
      </c>
      <c r="P1006">
        <f t="shared" si="139"/>
        <v>13795.36</v>
      </c>
      <c r="Q1006" t="str">
        <f t="shared" si="140"/>
        <v>Valid Revenue</v>
      </c>
      <c r="R1006" t="str">
        <f>IF(PC_NikeSales[[#This Row],[Rev_Verify]]="Valid Revenue","Include","Exclude")</f>
        <v>Include</v>
      </c>
      <c r="S1006" s="1"/>
      <c r="T1006" s="5" t="str">
        <f t="shared" si="141"/>
        <v>Missing Date</v>
      </c>
      <c r="U1006" s="1" t="str">
        <f t="shared" si="142"/>
        <v>No</v>
      </c>
      <c r="V1006" t="s">
        <v>22</v>
      </c>
      <c r="W1006" t="s">
        <v>29</v>
      </c>
      <c r="X1006" t="str">
        <f t="shared" si="143"/>
        <v>Pune</v>
      </c>
      <c r="Y1006">
        <v>2708.1</v>
      </c>
      <c r="Z1006" t="str">
        <f>IF(PC_NikeSales[[#This Row],[Profit]]&lt;0,"Loss Making Sales",IF(PC_NikeSales[[#This Row],[Profit]]=0,"No Recorded Profit",IF($Y1004&gt;$P1004,"Invalid Profit", "Valid Profit")))</f>
        <v>Valid Profit</v>
      </c>
      <c r="AA1006" t="str">
        <f>IF(PC_NikeSales[[#This Row],[Profit_Status]]="Valid Profit","Include","Exclude")</f>
        <v>Include</v>
      </c>
    </row>
    <row r="1007" spans="1:27">
      <c r="A1007">
        <v>3005</v>
      </c>
      <c r="B1007" t="s">
        <v>19</v>
      </c>
      <c r="C1007" t="s">
        <v>41</v>
      </c>
      <c r="D1007" t="s">
        <v>48</v>
      </c>
      <c r="E1007" s="3">
        <v>9</v>
      </c>
      <c r="F1007" t="str">
        <f t="shared" si="135"/>
        <v>Number</v>
      </c>
      <c r="G1007" t="str">
        <f t="shared" si="136"/>
        <v>9</v>
      </c>
      <c r="H1007" t="str">
        <f t="shared" si="137"/>
        <v>Yes</v>
      </c>
      <c r="J1007" t="str">
        <f>_xlfn.IFS(Units_Sold&lt;0,"Check Return/Refund",Units_Sold=" ",Invalid,Units_Sold=0,"Available",Units_Sold&gt;0,"Sold")</f>
        <v>Available</v>
      </c>
      <c r="L1007">
        <v>0.19</v>
      </c>
      <c r="M1007" t="str">
        <f t="shared" si="138"/>
        <v>Valid</v>
      </c>
      <c r="N1007" t="str">
        <f>IF(PC_NikeSales[[#This Row],[Discount_Verification]]="Valid","Include","Exclude")</f>
        <v>Include</v>
      </c>
      <c r="O1007">
        <v>0</v>
      </c>
      <c r="P1007" t="str">
        <f t="shared" si="139"/>
        <v>Insufficient Data</v>
      </c>
      <c r="Q1007" t="str">
        <f t="shared" si="140"/>
        <v>Missing Information</v>
      </c>
      <c r="R1007" t="str">
        <f>IF(PC_NikeSales[[#This Row],[Rev_Verify]]="Valid Revenue","Include","Exclude")</f>
        <v>Exclude</v>
      </c>
      <c r="S1007" s="1">
        <v>45770</v>
      </c>
      <c r="T1007" s="5">
        <f t="shared" si="141"/>
        <v>45770</v>
      </c>
      <c r="U1007" s="1" t="str">
        <f t="shared" si="142"/>
        <v>Yes</v>
      </c>
      <c r="V1007" t="s">
        <v>17</v>
      </c>
      <c r="W1007" t="s">
        <v>33</v>
      </c>
      <c r="X1007" t="str">
        <f t="shared" si="143"/>
        <v>Delhi</v>
      </c>
      <c r="Y1007">
        <v>3295.17</v>
      </c>
      <c r="Z1007" t="str">
        <f>IF(PC_NikeSales[[#This Row],[Profit]]&lt;0,"Loss Making Sales",IF(PC_NikeSales[[#This Row],[Profit]]=0,"No Recorded Profit",IF($Y1005&gt;$P1005,"Invalid Profit", "Valid Profit")))</f>
        <v>Valid Profit</v>
      </c>
      <c r="AA1007" t="str">
        <f>IF(PC_NikeSales[[#This Row],[Profit_Status]]="Valid Profit","Include","Exclude")</f>
        <v>Include</v>
      </c>
    </row>
    <row r="1008" spans="1:27">
      <c r="A1008">
        <v>3006</v>
      </c>
      <c r="B1008" t="s">
        <v>13</v>
      </c>
      <c r="C1008" t="s">
        <v>26</v>
      </c>
      <c r="D1008" t="s">
        <v>27</v>
      </c>
      <c r="E1008" s="3">
        <v>8</v>
      </c>
      <c r="F1008" t="str">
        <f t="shared" si="135"/>
        <v>Number</v>
      </c>
      <c r="G1008" t="str">
        <f t="shared" si="136"/>
        <v>8</v>
      </c>
      <c r="H1008" t="str">
        <f t="shared" si="137"/>
        <v>Yes</v>
      </c>
      <c r="I1008">
        <v>4</v>
      </c>
      <c r="J1008" t="str">
        <f>_xlfn.IFS(Units_Sold&lt;0,"Check Return/Refund",Units_Sold=" ",Invalid,Units_Sold=0,"Available",Units_Sold&gt;0,"Sold")</f>
        <v>Sold</v>
      </c>
      <c r="L1008">
        <v>0.89</v>
      </c>
      <c r="M1008" t="str">
        <f t="shared" si="138"/>
        <v>Valid</v>
      </c>
      <c r="N1008" t="str">
        <f>IF(PC_NikeSales[[#This Row],[Discount_Verification]]="Valid","Include","Exclude")</f>
        <v>Include</v>
      </c>
      <c r="O1008">
        <v>0</v>
      </c>
      <c r="P1008" t="str">
        <f t="shared" si="139"/>
        <v>Insufficient Data</v>
      </c>
      <c r="Q1008" t="str">
        <f t="shared" si="140"/>
        <v>Missing Information</v>
      </c>
      <c r="R1008" t="str">
        <f>IF(PC_NikeSales[[#This Row],[Rev_Verify]]="Valid Revenue","Include","Exclude")</f>
        <v>Exclude</v>
      </c>
      <c r="S1008" s="1"/>
      <c r="T1008" s="5" t="str">
        <f t="shared" si="141"/>
        <v>Missing Date</v>
      </c>
      <c r="U1008" s="1" t="str">
        <f t="shared" si="142"/>
        <v>No</v>
      </c>
      <c r="V1008" t="s">
        <v>17</v>
      </c>
      <c r="W1008" t="s">
        <v>29</v>
      </c>
      <c r="X1008" t="str">
        <f t="shared" si="143"/>
        <v>Pune</v>
      </c>
      <c r="Y1008">
        <v>1932.88</v>
      </c>
      <c r="Z1008" t="str">
        <f>IF(PC_NikeSales[[#This Row],[Profit]]&lt;0,"Loss Making Sales",IF(PC_NikeSales[[#This Row],[Profit]]=0,"No Recorded Profit",IF($Y1006&gt;$P1006,"Invalid Profit", "Valid Profit")))</f>
        <v>Valid Profit</v>
      </c>
      <c r="AA1008" t="str">
        <f>IF(PC_NikeSales[[#This Row],[Profit_Status]]="Valid Profit","Include","Exclude")</f>
        <v>Include</v>
      </c>
    </row>
    <row r="1009" spans="1:27">
      <c r="A1009">
        <v>3007</v>
      </c>
      <c r="B1009" t="s">
        <v>19</v>
      </c>
      <c r="C1009" t="s">
        <v>20</v>
      </c>
      <c r="D1009" t="s">
        <v>21</v>
      </c>
      <c r="E1009" s="3">
        <v>12</v>
      </c>
      <c r="F1009" t="str">
        <f t="shared" si="135"/>
        <v>Number</v>
      </c>
      <c r="G1009" t="str">
        <f t="shared" si="136"/>
        <v>12</v>
      </c>
      <c r="H1009" t="str">
        <f t="shared" si="137"/>
        <v>Yes</v>
      </c>
      <c r="I1009">
        <v>1</v>
      </c>
      <c r="J1009" t="str">
        <f>_xlfn.IFS(Units_Sold&lt;0,"Check Return/Refund",Units_Sold=" ",Invalid,Units_Sold=0,"Available",Units_Sold&gt;0,"Sold")</f>
        <v>Sold</v>
      </c>
      <c r="K1009">
        <v>7680.16</v>
      </c>
      <c r="L1009">
        <v>1.23</v>
      </c>
      <c r="M1009" t="str">
        <f t="shared" si="138"/>
        <v>Invalid</v>
      </c>
      <c r="N1009" t="str">
        <f>IF(PC_NikeSales[[#This Row],[Discount_Verification]]="Valid","Include","Exclude")</f>
        <v>Exclude</v>
      </c>
      <c r="O1009">
        <v>-1766.44</v>
      </c>
      <c r="P1009" t="str">
        <f t="shared" si="139"/>
        <v>Insufficient Data</v>
      </c>
      <c r="Q1009" t="str">
        <f t="shared" si="140"/>
        <v>Missing Information</v>
      </c>
      <c r="R1009" t="str">
        <f>IF(PC_NikeSales[[#This Row],[Rev_Verify]]="Valid Revenue","Include","Exclude")</f>
        <v>Exclude</v>
      </c>
      <c r="S1009" s="1">
        <v>45807</v>
      </c>
      <c r="T1009" s="5">
        <f t="shared" si="141"/>
        <v>45807</v>
      </c>
      <c r="U1009" s="1" t="str">
        <f t="shared" si="142"/>
        <v>Yes</v>
      </c>
      <c r="V1009" t="s">
        <v>17</v>
      </c>
      <c r="W1009" t="s">
        <v>36</v>
      </c>
      <c r="X1009" t="str">
        <f t="shared" si="143"/>
        <v>Bangalore</v>
      </c>
      <c r="Y1009">
        <v>-1076.72</v>
      </c>
      <c r="Z1009" t="str">
        <f>IF(PC_NikeSales[[#This Row],[Profit]]&lt;0,"Loss Making Sales",IF(PC_NikeSales[[#This Row],[Profit]]=0,"No Recorded Profit",IF(PC_NikeSales[[#This Row],[Profit]]&gt;PC_NikeSales[Rev_Recalc],"Invalid Profit", "Valid Profit")))</f>
        <v>Loss Making Sales</v>
      </c>
      <c r="AA1009" t="str">
        <f>IF(PC_NikeSales[[#This Row],[Profit_Status]]="Valid Profit","Include","Exclude")</f>
        <v>Exclude</v>
      </c>
    </row>
    <row r="1010" spans="1:27">
      <c r="A1010">
        <v>3008</v>
      </c>
      <c r="B1010" t="s">
        <v>35</v>
      </c>
      <c r="C1010" t="s">
        <v>20</v>
      </c>
      <c r="D1010" t="s">
        <v>50</v>
      </c>
      <c r="F1010" t="str">
        <f t="shared" si="135"/>
        <v>Missing</v>
      </c>
      <c r="G1010" t="str">
        <f t="shared" si="136"/>
        <v>Unknown</v>
      </c>
      <c r="H1010" t="str">
        <f t="shared" si="137"/>
        <v>No</v>
      </c>
      <c r="J1010" t="str">
        <f>_xlfn.IFS(Units_Sold&lt;0,"Check Return/Refund",Units_Sold=" ",Invalid,Units_Sold=0,"Available",Units_Sold&gt;0,"Sold")</f>
        <v>Available</v>
      </c>
      <c r="L1010">
        <v>0.28000000000000003</v>
      </c>
      <c r="M1010" t="str">
        <f t="shared" si="138"/>
        <v>Valid</v>
      </c>
      <c r="N1010" t="str">
        <f>IF(PC_NikeSales[[#This Row],[Discount_Verification]]="Valid","Include","Exclude")</f>
        <v>Include</v>
      </c>
      <c r="O1010">
        <v>0</v>
      </c>
      <c r="P1010" t="str">
        <f t="shared" si="139"/>
        <v>Insufficient Data</v>
      </c>
      <c r="Q1010" t="str">
        <f t="shared" si="140"/>
        <v>Missing Information</v>
      </c>
      <c r="R1010" t="str">
        <f>IF(PC_NikeSales[[#This Row],[Rev_Verify]]="Valid Revenue","Include","Exclude")</f>
        <v>Exclude</v>
      </c>
      <c r="S1010" s="1"/>
      <c r="T1010" s="5" t="str">
        <f t="shared" si="141"/>
        <v>Missing Date</v>
      </c>
      <c r="U1010" s="1" t="str">
        <f t="shared" si="142"/>
        <v>No</v>
      </c>
      <c r="V1010" t="s">
        <v>17</v>
      </c>
      <c r="W1010" t="s">
        <v>29</v>
      </c>
      <c r="X1010" t="str">
        <f t="shared" si="143"/>
        <v>Pune</v>
      </c>
      <c r="Y1010">
        <v>401.12</v>
      </c>
      <c r="Z1010" t="str">
        <f>IF(PC_NikeSales[[#This Row],[Profit]]&lt;0,"Loss Making Sales",IF(PC_NikeSales[[#This Row],[Profit]]=0,"No Recorded Profit",IF($Y1008&gt;$P1008,"Invalid Profit", "Valid Profit")))</f>
        <v>Valid Profit</v>
      </c>
      <c r="AA1010" t="str">
        <f>IF(PC_NikeSales[[#This Row],[Profit_Status]]="Valid Profit","Include","Exclude")</f>
        <v>Include</v>
      </c>
    </row>
    <row r="1011" spans="1:27">
      <c r="A1011">
        <v>3009</v>
      </c>
      <c r="B1011" t="s">
        <v>35</v>
      </c>
      <c r="C1011" t="s">
        <v>26</v>
      </c>
      <c r="D1011" t="s">
        <v>39</v>
      </c>
      <c r="E1011" s="3" t="s">
        <v>28</v>
      </c>
      <c r="F1011" t="str">
        <f t="shared" si="135"/>
        <v>Alphabet</v>
      </c>
      <c r="G1011" t="str">
        <f t="shared" si="136"/>
        <v>L</v>
      </c>
      <c r="H1011" t="str">
        <f t="shared" si="137"/>
        <v>Yes</v>
      </c>
      <c r="J1011" t="str">
        <f>_xlfn.IFS(Units_Sold&lt;0,"Check Return/Refund",Units_Sold=" ",Invalid,Units_Sold=0,"Available",Units_Sold&gt;0,"Sold")</f>
        <v>Available</v>
      </c>
      <c r="M1011" t="str">
        <f t="shared" si="138"/>
        <v>Invalid</v>
      </c>
      <c r="N1011" t="str">
        <f>IF(PC_NikeSales[[#This Row],[Discount_Verification]]="Valid","Include","Exclude")</f>
        <v>Exclude</v>
      </c>
      <c r="O1011">
        <v>0</v>
      </c>
      <c r="P1011" t="str">
        <f t="shared" si="139"/>
        <v>Insufficient Data</v>
      </c>
      <c r="Q1011" t="str">
        <f t="shared" si="140"/>
        <v>Missing Information</v>
      </c>
      <c r="R1011" t="str">
        <f>IF(PC_NikeSales[[#This Row],[Rev_Verify]]="Valid Revenue","Include","Exclude")</f>
        <v>Exclude</v>
      </c>
      <c r="S1011" s="1">
        <v>45519</v>
      </c>
      <c r="T1011" s="5">
        <f t="shared" si="141"/>
        <v>45519</v>
      </c>
      <c r="U1011" s="1" t="str">
        <f t="shared" si="142"/>
        <v>Yes</v>
      </c>
      <c r="V1011" t="s">
        <v>17</v>
      </c>
      <c r="W1011" t="s">
        <v>36</v>
      </c>
      <c r="X1011" t="str">
        <f t="shared" si="143"/>
        <v>Bangalore</v>
      </c>
      <c r="Y1011">
        <v>3724.01</v>
      </c>
      <c r="Z1011" t="str">
        <f>IF(PC_NikeSales[[#This Row],[Profit]]&lt;0,"Loss Making Sales",IF(PC_NikeSales[[#This Row],[Profit]]=0,"No Recorded Profit",IF($Y1009&gt;$P1009,"Invalid Profit", "Valid Profit")))</f>
        <v>Valid Profit</v>
      </c>
      <c r="AA1011" t="str">
        <f>IF(PC_NikeSales[[#This Row],[Profit_Status]]="Valid Profit","Include","Exclude")</f>
        <v>Include</v>
      </c>
    </row>
    <row r="1012" spans="1:27">
      <c r="A1012">
        <v>3010</v>
      </c>
      <c r="B1012" t="s">
        <v>19</v>
      </c>
      <c r="C1012" t="s">
        <v>20</v>
      </c>
      <c r="D1012" t="s">
        <v>21</v>
      </c>
      <c r="F1012" t="str">
        <f t="shared" si="135"/>
        <v>Missing</v>
      </c>
      <c r="G1012" t="str">
        <f t="shared" si="136"/>
        <v>Unknown</v>
      </c>
      <c r="H1012" t="str">
        <f t="shared" si="137"/>
        <v>No</v>
      </c>
      <c r="J1012" t="str">
        <f>_xlfn.IFS(Units_Sold&lt;0,"Check Return/Refund",Units_Sold=" ",Invalid,Units_Sold=0,"Available",Units_Sold&gt;0,"Sold")</f>
        <v>Available</v>
      </c>
      <c r="M1012" t="str">
        <f t="shared" si="138"/>
        <v>Invalid</v>
      </c>
      <c r="N1012" t="str">
        <f>IF(PC_NikeSales[[#This Row],[Discount_Verification]]="Valid","Include","Exclude")</f>
        <v>Exclude</v>
      </c>
      <c r="O1012">
        <v>0</v>
      </c>
      <c r="P1012" t="str">
        <f t="shared" si="139"/>
        <v>Insufficient Data</v>
      </c>
      <c r="Q1012" t="str">
        <f t="shared" si="140"/>
        <v>Missing Information</v>
      </c>
      <c r="R1012" t="str">
        <f>IF(PC_NikeSales[[#This Row],[Rev_Verify]]="Valid Revenue","Include","Exclude")</f>
        <v>Exclude</v>
      </c>
      <c r="S1012" s="1">
        <v>45782</v>
      </c>
      <c r="T1012" s="5">
        <f t="shared" si="141"/>
        <v>45782</v>
      </c>
      <c r="U1012" s="1" t="str">
        <f t="shared" si="142"/>
        <v>Yes</v>
      </c>
      <c r="V1012" t="s">
        <v>17</v>
      </c>
      <c r="W1012" t="s">
        <v>29</v>
      </c>
      <c r="X1012" t="str">
        <f t="shared" si="143"/>
        <v>Pune</v>
      </c>
      <c r="Y1012">
        <v>-311.32</v>
      </c>
      <c r="Z1012" t="str">
        <f>IF(PC_NikeSales[[#This Row],[Profit]]&lt;0,"Loss Making Sales",IF(PC_NikeSales[[#This Row],[Profit]]=0,"No Recorded Profit",IF(PC_NikeSales[[#This Row],[Profit]]&gt;PC_NikeSales[Rev_Recalc],"Invalid Profit", "Valid Profit")))</f>
        <v>Loss Making Sales</v>
      </c>
      <c r="AA1012" t="str">
        <f>IF(PC_NikeSales[[#This Row],[Profit_Status]]="Valid Profit","Include","Exclude")</f>
        <v>Exclude</v>
      </c>
    </row>
    <row r="1013" spans="1:27">
      <c r="A1013">
        <v>3011</v>
      </c>
      <c r="B1013" t="s">
        <v>19</v>
      </c>
      <c r="C1013" t="s">
        <v>30</v>
      </c>
      <c r="D1013" t="s">
        <v>51</v>
      </c>
      <c r="E1013" s="3">
        <v>7</v>
      </c>
      <c r="F1013" t="str">
        <f t="shared" si="135"/>
        <v>Number</v>
      </c>
      <c r="G1013" t="str">
        <f t="shared" si="136"/>
        <v>7</v>
      </c>
      <c r="H1013" t="str">
        <f t="shared" si="137"/>
        <v>Yes</v>
      </c>
      <c r="I1013">
        <v>1</v>
      </c>
      <c r="J1013" t="str">
        <f>_xlfn.IFS(Units_Sold&lt;0,"Check Return/Refund",Units_Sold=" ",Invalid,Units_Sold=0,"Available",Units_Sold&gt;0,"Sold")</f>
        <v>Sold</v>
      </c>
      <c r="L1013">
        <v>0.5</v>
      </c>
      <c r="M1013" t="str">
        <f t="shared" si="138"/>
        <v>Valid</v>
      </c>
      <c r="N1013" t="str">
        <f>IF(PC_NikeSales[[#This Row],[Discount_Verification]]="Valid","Include","Exclude")</f>
        <v>Include</v>
      </c>
      <c r="O1013">
        <v>0</v>
      </c>
      <c r="P1013" t="str">
        <f t="shared" si="139"/>
        <v>Insufficient Data</v>
      </c>
      <c r="Q1013" t="str">
        <f t="shared" si="140"/>
        <v>Missing Information</v>
      </c>
      <c r="R1013" t="str">
        <f>IF(PC_NikeSales[[#This Row],[Rev_Verify]]="Valid Revenue","Include","Exclude")</f>
        <v>Exclude</v>
      </c>
      <c r="S1013" s="1"/>
      <c r="T1013" s="5" t="str">
        <f t="shared" si="141"/>
        <v>Missing Date</v>
      </c>
      <c r="U1013" s="1" t="str">
        <f t="shared" si="142"/>
        <v>No</v>
      </c>
      <c r="V1013" t="s">
        <v>22</v>
      </c>
      <c r="W1013" t="s">
        <v>37</v>
      </c>
      <c r="X1013" t="str">
        <f t="shared" si="143"/>
        <v>Hyderabad</v>
      </c>
      <c r="Y1013">
        <v>3074.24</v>
      </c>
      <c r="Z1013" t="str">
        <f>IF(PC_NikeSales[[#This Row],[Profit]]&lt;0,"Loss Making Sales",IF(PC_NikeSales[[#This Row],[Profit]]=0,"No Recorded Profit",IF($Y1011&gt;$P1011,"Invalid Profit", "Valid Profit")))</f>
        <v>Valid Profit</v>
      </c>
      <c r="AA1013" t="str">
        <f>IF(PC_NikeSales[[#This Row],[Profit_Status]]="Valid Profit","Include","Exclude")</f>
        <v>Include</v>
      </c>
    </row>
    <row r="1014" spans="1:27">
      <c r="A1014">
        <v>3012</v>
      </c>
      <c r="B1014" t="s">
        <v>35</v>
      </c>
      <c r="C1014" t="s">
        <v>26</v>
      </c>
      <c r="D1014" t="s">
        <v>27</v>
      </c>
      <c r="E1014" s="3" t="s">
        <v>28</v>
      </c>
      <c r="F1014" t="str">
        <f t="shared" si="135"/>
        <v>Alphabet</v>
      </c>
      <c r="G1014" t="str">
        <f t="shared" si="136"/>
        <v>L</v>
      </c>
      <c r="H1014" t="str">
        <f t="shared" si="137"/>
        <v>Yes</v>
      </c>
      <c r="I1014">
        <v>2</v>
      </c>
      <c r="J1014" t="str">
        <f>_xlfn.IFS(Units_Sold&lt;0,"Check Return/Refund",Units_Sold=" ",Invalid,Units_Sold=0,"Available",Units_Sold&gt;0,"Sold")</f>
        <v>Sold</v>
      </c>
      <c r="K1014">
        <v>3758.51</v>
      </c>
      <c r="M1014" t="str">
        <f t="shared" si="138"/>
        <v>Invalid</v>
      </c>
      <c r="N1014" t="str">
        <f>IF(PC_NikeSales[[#This Row],[Discount_Verification]]="Valid","Include","Exclude")</f>
        <v>Exclude</v>
      </c>
      <c r="O1014">
        <v>0</v>
      </c>
      <c r="P1014">
        <f t="shared" si="139"/>
        <v>7517.02</v>
      </c>
      <c r="Q1014" t="str">
        <f t="shared" si="140"/>
        <v>Valid Revenue</v>
      </c>
      <c r="R1014" t="str">
        <f>IF(PC_NikeSales[[#This Row],[Rev_Verify]]="Valid Revenue","Include","Exclude")</f>
        <v>Include</v>
      </c>
      <c r="S1014" s="1"/>
      <c r="T1014" s="5" t="str">
        <f t="shared" si="141"/>
        <v>Missing Date</v>
      </c>
      <c r="U1014" s="1" t="str">
        <f t="shared" si="142"/>
        <v>No</v>
      </c>
      <c r="V1014" t="s">
        <v>22</v>
      </c>
      <c r="W1014" t="s">
        <v>37</v>
      </c>
      <c r="X1014" t="str">
        <f t="shared" si="143"/>
        <v>Hyderabad</v>
      </c>
      <c r="Y1014">
        <v>94.77</v>
      </c>
      <c r="Z1014" t="str">
        <f>IF(PC_NikeSales[[#This Row],[Profit]]&lt;0,"Loss Making Sales",IF(PC_NikeSales[[#This Row],[Profit]]=0,"No Recorded Profit",IF($Y1012&gt;$P1012,"Invalid Profit", "Valid Profit")))</f>
        <v>Valid Profit</v>
      </c>
      <c r="AA1014" t="str">
        <f>IF(PC_NikeSales[[#This Row],[Profit_Status]]="Valid Profit","Include","Exclude")</f>
        <v>Include</v>
      </c>
    </row>
    <row r="1015" spans="1:27">
      <c r="A1015">
        <v>3013</v>
      </c>
      <c r="B1015" t="s">
        <v>13</v>
      </c>
      <c r="C1015" t="s">
        <v>41</v>
      </c>
      <c r="D1015" t="s">
        <v>48</v>
      </c>
      <c r="E1015" s="3" t="s">
        <v>32</v>
      </c>
      <c r="F1015" t="str">
        <f t="shared" si="135"/>
        <v>Alphabet</v>
      </c>
      <c r="G1015" t="str">
        <f t="shared" si="136"/>
        <v>XL</v>
      </c>
      <c r="H1015" t="str">
        <f t="shared" si="137"/>
        <v>Yes</v>
      </c>
      <c r="I1015">
        <v>4</v>
      </c>
      <c r="J1015" t="str">
        <f>_xlfn.IFS(Units_Sold&lt;0,"Check Return/Refund",Units_Sold=" ",Invalid,Units_Sold=0,"Available",Units_Sold&gt;0,"Sold")</f>
        <v>Sold</v>
      </c>
      <c r="L1015">
        <v>0.96</v>
      </c>
      <c r="M1015" t="str">
        <f t="shared" si="138"/>
        <v>Valid</v>
      </c>
      <c r="N1015" t="str">
        <f>IF(PC_NikeSales[[#This Row],[Discount_Verification]]="Valid","Include","Exclude")</f>
        <v>Include</v>
      </c>
      <c r="O1015">
        <v>0</v>
      </c>
      <c r="P1015" t="str">
        <f t="shared" si="139"/>
        <v>Insufficient Data</v>
      </c>
      <c r="Q1015" t="str">
        <f t="shared" si="140"/>
        <v>Missing Information</v>
      </c>
      <c r="R1015" t="str">
        <f>IF(PC_NikeSales[[#This Row],[Rev_Verify]]="Valid Revenue","Include","Exclude")</f>
        <v>Exclude</v>
      </c>
      <c r="S1015" s="1">
        <v>45824</v>
      </c>
      <c r="T1015" s="5">
        <f t="shared" si="141"/>
        <v>45824</v>
      </c>
      <c r="U1015" s="1" t="str">
        <f t="shared" si="142"/>
        <v>Yes</v>
      </c>
      <c r="V1015" t="s">
        <v>22</v>
      </c>
      <c r="W1015" t="s">
        <v>43</v>
      </c>
      <c r="X1015" t="str">
        <f t="shared" si="143"/>
        <v>Kolkata</v>
      </c>
      <c r="Y1015">
        <v>1039.0899999999999</v>
      </c>
      <c r="Z1015" t="str">
        <f>IF(PC_NikeSales[[#This Row],[Profit]]&lt;0,"Loss Making Sales",IF(PC_NikeSales[[#This Row],[Profit]]=0,"No Recorded Profit",IF($Y1013&gt;$P1013,"Invalid Profit", "Valid Profit")))</f>
        <v>Valid Profit</v>
      </c>
      <c r="AA1015" t="str">
        <f>IF(PC_NikeSales[[#This Row],[Profit_Status]]="Valid Profit","Include","Exclude")</f>
        <v>Include</v>
      </c>
    </row>
    <row r="1016" spans="1:27">
      <c r="A1016">
        <v>3014</v>
      </c>
      <c r="B1016" t="s">
        <v>35</v>
      </c>
      <c r="C1016" t="s">
        <v>30</v>
      </c>
      <c r="D1016" t="s">
        <v>45</v>
      </c>
      <c r="F1016" t="str">
        <f t="shared" si="135"/>
        <v>Missing</v>
      </c>
      <c r="G1016" t="str">
        <f t="shared" si="136"/>
        <v>Unknown</v>
      </c>
      <c r="H1016" t="str">
        <f t="shared" si="137"/>
        <v>No</v>
      </c>
      <c r="I1016">
        <v>0</v>
      </c>
      <c r="J1016" t="str">
        <f>_xlfn.IFS(Units_Sold&lt;0,"Check Return/Refund",Units_Sold=" ",Invalid,Units_Sold=0,"Available",Units_Sold&gt;0,"Sold")</f>
        <v>Available</v>
      </c>
      <c r="M1016" t="str">
        <f t="shared" si="138"/>
        <v>Invalid</v>
      </c>
      <c r="N1016" t="str">
        <f>IF(PC_NikeSales[[#This Row],[Discount_Verification]]="Valid","Include","Exclude")</f>
        <v>Exclude</v>
      </c>
      <c r="O1016">
        <v>0</v>
      </c>
      <c r="P1016" t="str">
        <f t="shared" si="139"/>
        <v>Insufficient Data</v>
      </c>
      <c r="Q1016" t="str">
        <f t="shared" si="140"/>
        <v>Missing Information</v>
      </c>
      <c r="R1016" t="str">
        <f>IF(PC_NikeSales[[#This Row],[Rev_Verify]]="Valid Revenue","Include","Exclude")</f>
        <v>Exclude</v>
      </c>
      <c r="S1016" s="1">
        <v>45687</v>
      </c>
      <c r="T1016" s="5">
        <f t="shared" si="141"/>
        <v>45687</v>
      </c>
      <c r="U1016" s="1" t="str">
        <f t="shared" si="142"/>
        <v>Yes</v>
      </c>
      <c r="V1016" t="s">
        <v>22</v>
      </c>
      <c r="W1016" t="s">
        <v>37</v>
      </c>
      <c r="X1016" t="str">
        <f t="shared" si="143"/>
        <v>Hyderabad</v>
      </c>
      <c r="Y1016">
        <v>-1004.97</v>
      </c>
      <c r="Z1016" t="str">
        <f>IF(PC_NikeSales[[#This Row],[Profit]]&lt;0,"Loss Making Sales",IF(PC_NikeSales[[#This Row],[Profit]]=0,"No Recorded Profit",IF(PC_NikeSales[[#This Row],[Profit]]&gt;PC_NikeSales[Rev_Recalc],"Invalid Profit", "Valid Profit")))</f>
        <v>Loss Making Sales</v>
      </c>
      <c r="AA1016" t="str">
        <f>IF(PC_NikeSales[[#This Row],[Profit_Status]]="Valid Profit","Include","Exclude")</f>
        <v>Exclude</v>
      </c>
    </row>
    <row r="1017" spans="1:27">
      <c r="A1017">
        <v>3015</v>
      </c>
      <c r="B1017" t="s">
        <v>19</v>
      </c>
      <c r="C1017" t="s">
        <v>30</v>
      </c>
      <c r="D1017" t="s">
        <v>31</v>
      </c>
      <c r="F1017" t="str">
        <f t="shared" si="135"/>
        <v>Missing</v>
      </c>
      <c r="G1017" t="str">
        <f t="shared" si="136"/>
        <v>Unknown</v>
      </c>
      <c r="H1017" t="str">
        <f t="shared" si="137"/>
        <v>No</v>
      </c>
      <c r="I1017">
        <v>-1</v>
      </c>
      <c r="J1017" t="str">
        <f>_xlfn.IFS(Units_Sold&lt;0,"Check Return/Refund",Units_Sold=" ",Invalid,Units_Sold=0,"Available",Units_Sold&gt;0,"Sold")</f>
        <v>Check Return/Refund</v>
      </c>
      <c r="M1017" t="str">
        <f t="shared" si="138"/>
        <v>Invalid</v>
      </c>
      <c r="N1017" t="str">
        <f>IF(PC_NikeSales[[#This Row],[Discount_Verification]]="Valid","Include","Exclude")</f>
        <v>Exclude</v>
      </c>
      <c r="O1017">
        <v>0</v>
      </c>
      <c r="P1017" t="str">
        <f t="shared" si="139"/>
        <v>Insufficient Data</v>
      </c>
      <c r="Q1017" t="str">
        <f t="shared" si="140"/>
        <v>Missing Information</v>
      </c>
      <c r="R1017" t="str">
        <f>IF(PC_NikeSales[[#This Row],[Rev_Verify]]="Valid Revenue","Include","Exclude")</f>
        <v>Exclude</v>
      </c>
      <c r="S1017" s="1"/>
      <c r="T1017" s="5" t="str">
        <f t="shared" si="141"/>
        <v>Missing Date</v>
      </c>
      <c r="U1017" s="1" t="str">
        <f t="shared" si="142"/>
        <v>No</v>
      </c>
      <c r="V1017" t="s">
        <v>17</v>
      </c>
      <c r="W1017" t="s">
        <v>43</v>
      </c>
      <c r="X1017" t="str">
        <f t="shared" si="143"/>
        <v>Kolkata</v>
      </c>
      <c r="Y1017">
        <v>2688.31</v>
      </c>
      <c r="Z1017" t="str">
        <f>IF(PC_NikeSales[[#This Row],[Profit]]&lt;0,"Loss Making Sales",IF(PC_NikeSales[[#This Row],[Profit]]=0,"No Recorded Profit",IF($Y1015&gt;$P1015,"Invalid Profit", "Valid Profit")))</f>
        <v>Valid Profit</v>
      </c>
      <c r="AA1017" t="str">
        <f>IF(PC_NikeSales[[#This Row],[Profit_Status]]="Valid Profit","Include","Exclude")</f>
        <v>Include</v>
      </c>
    </row>
    <row r="1018" spans="1:27">
      <c r="A1018">
        <v>3016</v>
      </c>
      <c r="B1018" t="s">
        <v>19</v>
      </c>
      <c r="C1018" t="s">
        <v>30</v>
      </c>
      <c r="D1018" t="s">
        <v>45</v>
      </c>
      <c r="E1018" s="3" t="s">
        <v>16</v>
      </c>
      <c r="F1018" t="str">
        <f t="shared" si="135"/>
        <v>Alphabet</v>
      </c>
      <c r="G1018" t="str">
        <f t="shared" si="136"/>
        <v>M</v>
      </c>
      <c r="H1018" t="str">
        <f t="shared" si="137"/>
        <v>Yes</v>
      </c>
      <c r="I1018">
        <v>0</v>
      </c>
      <c r="J1018" t="str">
        <f>_xlfn.IFS(Units_Sold&lt;0,"Check Return/Refund",Units_Sold=" ",Invalid,Units_Sold=0,"Available",Units_Sold&gt;0,"Sold")</f>
        <v>Available</v>
      </c>
      <c r="K1018">
        <v>8931.44</v>
      </c>
      <c r="M1018" t="str">
        <f t="shared" si="138"/>
        <v>Invalid</v>
      </c>
      <c r="N1018" t="str">
        <f>IF(PC_NikeSales[[#This Row],[Discount_Verification]]="Valid","Include","Exclude")</f>
        <v>Exclude</v>
      </c>
      <c r="O1018">
        <v>0</v>
      </c>
      <c r="P1018">
        <f t="shared" si="139"/>
        <v>0</v>
      </c>
      <c r="Q1018" t="str">
        <f t="shared" si="140"/>
        <v>No Recorded Revenue</v>
      </c>
      <c r="R1018" t="str">
        <f>IF(PC_NikeSales[[#This Row],[Rev_Verify]]="Valid Revenue","Include","Exclude")</f>
        <v>Exclude</v>
      </c>
      <c r="S1018" s="1">
        <v>45535</v>
      </c>
      <c r="T1018" s="5">
        <f t="shared" si="141"/>
        <v>45535</v>
      </c>
      <c r="U1018" s="1" t="str">
        <f t="shared" si="142"/>
        <v>Yes</v>
      </c>
      <c r="V1018" t="s">
        <v>22</v>
      </c>
      <c r="W1018" t="s">
        <v>18</v>
      </c>
      <c r="X1018" t="str">
        <f t="shared" si="143"/>
        <v>Bengaluru</v>
      </c>
      <c r="Y1018">
        <v>868.59</v>
      </c>
      <c r="Z1018" t="str">
        <f>IF(PC_NikeSales[[#This Row],[Profit]]&lt;0,"Loss Making Sales",IF(PC_NikeSales[[#This Row],[Profit]]=0,"No Recorded Profit",IF(PC_NikeSales[[#This Row],[Profit]]&gt;PC_NikeSales[Rev_Recalc],"Invalid Profit", "Valid Profit")))</f>
        <v>Invalid Profit</v>
      </c>
      <c r="AA1018" t="str">
        <f>IF(PC_NikeSales[[#This Row],[Profit_Status]]="Valid Profit","Include","Exclude")</f>
        <v>Exclude</v>
      </c>
    </row>
    <row r="1019" spans="1:27">
      <c r="A1019">
        <v>3017</v>
      </c>
      <c r="B1019" t="s">
        <v>19</v>
      </c>
      <c r="C1019" t="s">
        <v>41</v>
      </c>
      <c r="D1019" t="s">
        <v>54</v>
      </c>
      <c r="E1019" s="3">
        <v>6</v>
      </c>
      <c r="F1019" t="str">
        <f t="shared" si="135"/>
        <v>Number</v>
      </c>
      <c r="G1019" t="str">
        <f t="shared" si="136"/>
        <v>6</v>
      </c>
      <c r="H1019" t="str">
        <f t="shared" si="137"/>
        <v>Yes</v>
      </c>
      <c r="J1019" t="str">
        <f>_xlfn.IFS(Units_Sold&lt;0,"Check Return/Refund",Units_Sold=" ",Invalid,Units_Sold=0,"Available",Units_Sold&gt;0,"Sold")</f>
        <v>Available</v>
      </c>
      <c r="K1019">
        <v>8240.15</v>
      </c>
      <c r="M1019" t="str">
        <f t="shared" si="138"/>
        <v>Invalid</v>
      </c>
      <c r="N1019" t="str">
        <f>IF(PC_NikeSales[[#This Row],[Discount_Verification]]="Valid","Include","Exclude")</f>
        <v>Exclude</v>
      </c>
      <c r="O1019">
        <v>0</v>
      </c>
      <c r="P1019" t="str">
        <f t="shared" si="139"/>
        <v>Insufficient Data</v>
      </c>
      <c r="Q1019" t="str">
        <f t="shared" si="140"/>
        <v>Missing Information</v>
      </c>
      <c r="R1019" t="str">
        <f>IF(PC_NikeSales[[#This Row],[Rev_Verify]]="Valid Revenue","Include","Exclude")</f>
        <v>Exclude</v>
      </c>
      <c r="S1019" s="1"/>
      <c r="T1019" s="5" t="str">
        <f t="shared" si="141"/>
        <v>Missing Date</v>
      </c>
      <c r="U1019" s="1" t="str">
        <f t="shared" si="142"/>
        <v>No</v>
      </c>
      <c r="V1019" t="s">
        <v>22</v>
      </c>
      <c r="W1019" t="s">
        <v>33</v>
      </c>
      <c r="X1019" t="str">
        <f t="shared" si="143"/>
        <v>Delhi</v>
      </c>
      <c r="Y1019">
        <v>3355.12</v>
      </c>
      <c r="Z1019" t="str">
        <f>IF(PC_NikeSales[[#This Row],[Profit]]&lt;0,"Loss Making Sales",IF(PC_NikeSales[[#This Row],[Profit]]=0,"No Recorded Profit",IF($Y1017&gt;$P1017,"Invalid Profit", "Valid Profit")))</f>
        <v>Valid Profit</v>
      </c>
      <c r="AA1019" t="str">
        <f>IF(PC_NikeSales[[#This Row],[Profit_Status]]="Valid Profit","Include","Exclude")</f>
        <v>Include</v>
      </c>
    </row>
    <row r="1020" spans="1:27">
      <c r="A1020">
        <v>3018</v>
      </c>
      <c r="B1020" t="s">
        <v>13</v>
      </c>
      <c r="C1020" t="s">
        <v>20</v>
      </c>
      <c r="D1020" t="s">
        <v>24</v>
      </c>
      <c r="E1020" s="3">
        <v>11</v>
      </c>
      <c r="F1020" t="str">
        <f t="shared" si="135"/>
        <v>Number</v>
      </c>
      <c r="G1020" t="str">
        <f t="shared" si="136"/>
        <v>11</v>
      </c>
      <c r="H1020" t="str">
        <f t="shared" si="137"/>
        <v>Yes</v>
      </c>
      <c r="J1020" t="str">
        <f>_xlfn.IFS(Units_Sold&lt;0,"Check Return/Refund",Units_Sold=" ",Invalid,Units_Sold=0,"Available",Units_Sold&gt;0,"Sold")</f>
        <v>Available</v>
      </c>
      <c r="M1020" t="str">
        <f t="shared" si="138"/>
        <v>Invalid</v>
      </c>
      <c r="N1020" t="str">
        <f>IF(PC_NikeSales[[#This Row],[Discount_Verification]]="Valid","Include","Exclude")</f>
        <v>Exclude</v>
      </c>
      <c r="O1020">
        <v>0</v>
      </c>
      <c r="P1020" t="str">
        <f t="shared" si="139"/>
        <v>Insufficient Data</v>
      </c>
      <c r="Q1020" t="str">
        <f t="shared" si="140"/>
        <v>Missing Information</v>
      </c>
      <c r="R1020" t="str">
        <f>IF(PC_NikeSales[[#This Row],[Rev_Verify]]="Valid Revenue","Include","Exclude")</f>
        <v>Exclude</v>
      </c>
      <c r="S1020" s="1">
        <v>45526</v>
      </c>
      <c r="T1020" s="5">
        <f t="shared" si="141"/>
        <v>45526</v>
      </c>
      <c r="U1020" s="1" t="str">
        <f t="shared" si="142"/>
        <v>Yes</v>
      </c>
      <c r="V1020" t="s">
        <v>22</v>
      </c>
      <c r="W1020" t="s">
        <v>43</v>
      </c>
      <c r="X1020" t="str">
        <f t="shared" si="143"/>
        <v>Kolkata</v>
      </c>
      <c r="Y1020">
        <v>3364.85</v>
      </c>
      <c r="Z1020" t="str">
        <f>IF(PC_NikeSales[[#This Row],[Profit]]&lt;0,"Loss Making Sales",IF(PC_NikeSales[[#This Row],[Profit]]=0,"No Recorded Profit",IF($Y1018&gt;$P1018,"Invalid Profit", "Valid Profit")))</f>
        <v>Invalid Profit</v>
      </c>
      <c r="AA1020" t="str">
        <f>IF(PC_NikeSales[[#This Row],[Profit_Status]]="Valid Profit","Include","Exclude")</f>
        <v>Exclude</v>
      </c>
    </row>
    <row r="1021" spans="1:27">
      <c r="A1021">
        <v>3019</v>
      </c>
      <c r="B1021" t="s">
        <v>19</v>
      </c>
      <c r="C1021" t="s">
        <v>30</v>
      </c>
      <c r="D1021" t="s">
        <v>46</v>
      </c>
      <c r="E1021" s="3" t="s">
        <v>32</v>
      </c>
      <c r="F1021" t="str">
        <f t="shared" si="135"/>
        <v>Alphabet</v>
      </c>
      <c r="G1021" t="str">
        <f t="shared" si="136"/>
        <v>XL</v>
      </c>
      <c r="H1021" t="str">
        <f t="shared" si="137"/>
        <v>Yes</v>
      </c>
      <c r="J1021" t="str">
        <f>_xlfn.IFS(Units_Sold&lt;0,"Check Return/Refund",Units_Sold=" ",Invalid,Units_Sold=0,"Available",Units_Sold&gt;0,"Sold")</f>
        <v>Available</v>
      </c>
      <c r="K1021">
        <v>9942.61</v>
      </c>
      <c r="M1021" t="str">
        <f t="shared" si="138"/>
        <v>Invalid</v>
      </c>
      <c r="N1021" t="str">
        <f>IF(PC_NikeSales[[#This Row],[Discount_Verification]]="Valid","Include","Exclude")</f>
        <v>Exclude</v>
      </c>
      <c r="O1021">
        <v>0</v>
      </c>
      <c r="P1021" t="str">
        <f t="shared" si="139"/>
        <v>Insufficient Data</v>
      </c>
      <c r="Q1021" t="str">
        <f t="shared" si="140"/>
        <v>Missing Information</v>
      </c>
      <c r="R1021" t="str">
        <f>IF(PC_NikeSales[[#This Row],[Rev_Verify]]="Valid Revenue","Include","Exclude")</f>
        <v>Exclude</v>
      </c>
      <c r="S1021" s="1">
        <v>45279</v>
      </c>
      <c r="T1021" s="5">
        <f t="shared" si="141"/>
        <v>45279</v>
      </c>
      <c r="U1021" s="1" t="str">
        <f t="shared" si="142"/>
        <v>Yes</v>
      </c>
      <c r="V1021" t="s">
        <v>22</v>
      </c>
      <c r="W1021" t="s">
        <v>43</v>
      </c>
      <c r="X1021" t="str">
        <f t="shared" si="143"/>
        <v>Kolkata</v>
      </c>
      <c r="Y1021">
        <v>1316.3</v>
      </c>
      <c r="Z1021" t="str">
        <f>IF(PC_NikeSales[[#This Row],[Profit]]&lt;0,"Loss Making Sales",IF(PC_NikeSales[[#This Row],[Profit]]=0,"No Recorded Profit",IF($Y1019&gt;$P1019,"Invalid Profit", "Valid Profit")))</f>
        <v>Valid Profit</v>
      </c>
      <c r="AA1021" t="str">
        <f>IF(PC_NikeSales[[#This Row],[Profit_Status]]="Valid Profit","Include","Exclude")</f>
        <v>Include</v>
      </c>
    </row>
    <row r="1022" spans="1:27">
      <c r="A1022">
        <v>3020</v>
      </c>
      <c r="B1022" t="s">
        <v>13</v>
      </c>
      <c r="C1022" t="s">
        <v>26</v>
      </c>
      <c r="D1022" t="s">
        <v>52</v>
      </c>
      <c r="E1022" s="3" t="s">
        <v>28</v>
      </c>
      <c r="F1022" t="str">
        <f t="shared" si="135"/>
        <v>Alphabet</v>
      </c>
      <c r="G1022" t="str">
        <f t="shared" si="136"/>
        <v>L</v>
      </c>
      <c r="H1022" t="str">
        <f t="shared" si="137"/>
        <v>Yes</v>
      </c>
      <c r="I1022">
        <v>1</v>
      </c>
      <c r="J1022" t="str">
        <f>_xlfn.IFS(Units_Sold&lt;0,"Check Return/Refund",Units_Sold=" ",Invalid,Units_Sold=0,"Available",Units_Sold&gt;0,"Sold")</f>
        <v>Sold</v>
      </c>
      <c r="K1022">
        <v>6153.37</v>
      </c>
      <c r="M1022" t="str">
        <f t="shared" si="138"/>
        <v>Invalid</v>
      </c>
      <c r="N1022" t="str">
        <f>IF(PC_NikeSales[[#This Row],[Discount_Verification]]="Valid","Include","Exclude")</f>
        <v>Exclude</v>
      </c>
      <c r="O1022">
        <v>0</v>
      </c>
      <c r="P1022">
        <f t="shared" si="139"/>
        <v>6153.37</v>
      </c>
      <c r="Q1022" t="str">
        <f t="shared" si="140"/>
        <v>Valid Revenue</v>
      </c>
      <c r="R1022" t="str">
        <f>IF(PC_NikeSales[[#This Row],[Rev_Verify]]="Valid Revenue","Include","Exclude")</f>
        <v>Include</v>
      </c>
      <c r="S1022" s="1"/>
      <c r="T1022" s="5" t="str">
        <f t="shared" si="141"/>
        <v>Missing Date</v>
      </c>
      <c r="U1022" s="1" t="str">
        <f t="shared" si="142"/>
        <v>No</v>
      </c>
      <c r="V1022" t="s">
        <v>22</v>
      </c>
      <c r="W1022" t="s">
        <v>37</v>
      </c>
      <c r="X1022" t="str">
        <f t="shared" si="143"/>
        <v>Hyderabad</v>
      </c>
      <c r="Y1022">
        <v>493.35</v>
      </c>
      <c r="Z1022" t="str">
        <f>IF(PC_NikeSales[[#This Row],[Profit]]&lt;0,"Loss Making Sales",IF(PC_NikeSales[[#This Row],[Profit]]=0,"No Recorded Profit",IF($Y1020&gt;$P1020,"Invalid Profit", "Valid Profit")))</f>
        <v>Valid Profit</v>
      </c>
      <c r="AA1022" t="str">
        <f>IF(PC_NikeSales[[#This Row],[Profit_Status]]="Valid Profit","Include","Exclude")</f>
        <v>Include</v>
      </c>
    </row>
    <row r="1023" spans="1:27">
      <c r="A1023">
        <v>3021</v>
      </c>
      <c r="B1023" t="s">
        <v>19</v>
      </c>
      <c r="C1023" t="s">
        <v>20</v>
      </c>
      <c r="D1023" t="s">
        <v>38</v>
      </c>
      <c r="E1023" s="3">
        <v>6</v>
      </c>
      <c r="F1023" t="str">
        <f t="shared" si="135"/>
        <v>Number</v>
      </c>
      <c r="G1023" t="str">
        <f t="shared" si="136"/>
        <v>6</v>
      </c>
      <c r="H1023" t="str">
        <f t="shared" si="137"/>
        <v>Yes</v>
      </c>
      <c r="I1023">
        <v>4</v>
      </c>
      <c r="J1023" t="str">
        <f>_xlfn.IFS(Units_Sold&lt;0,"Check Return/Refund",Units_Sold=" ",Invalid,Units_Sold=0,"Available",Units_Sold&gt;0,"Sold")</f>
        <v>Sold</v>
      </c>
      <c r="L1023">
        <v>0.42</v>
      </c>
      <c r="M1023" t="str">
        <f t="shared" si="138"/>
        <v>Valid</v>
      </c>
      <c r="N1023" t="str">
        <f>IF(PC_NikeSales[[#This Row],[Discount_Verification]]="Valid","Include","Exclude")</f>
        <v>Include</v>
      </c>
      <c r="O1023">
        <v>0</v>
      </c>
      <c r="P1023" t="str">
        <f t="shared" si="139"/>
        <v>Insufficient Data</v>
      </c>
      <c r="Q1023" t="str">
        <f t="shared" si="140"/>
        <v>Missing Information</v>
      </c>
      <c r="R1023" t="str">
        <f>IF(PC_NikeSales[[#This Row],[Rev_Verify]]="Valid Revenue","Include","Exclude")</f>
        <v>Exclude</v>
      </c>
      <c r="S1023" s="1">
        <v>45190</v>
      </c>
      <c r="T1023" s="5">
        <f t="shared" si="141"/>
        <v>45190</v>
      </c>
      <c r="U1023" s="1" t="str">
        <f t="shared" si="142"/>
        <v>Yes</v>
      </c>
      <c r="V1023" t="s">
        <v>22</v>
      </c>
      <c r="W1023" t="s">
        <v>37</v>
      </c>
      <c r="X1023" t="str">
        <f t="shared" si="143"/>
        <v>Hyderabad</v>
      </c>
      <c r="Y1023">
        <v>3050.7</v>
      </c>
      <c r="Z1023" t="str">
        <f>IF(PC_NikeSales[[#This Row],[Profit]]&lt;0,"Loss Making Sales",IF(PC_NikeSales[[#This Row],[Profit]]=0,"No Recorded Profit",IF($Y1021&gt;$P1021,"Invalid Profit", "Valid Profit")))</f>
        <v>Valid Profit</v>
      </c>
      <c r="AA1023" t="str">
        <f>IF(PC_NikeSales[[#This Row],[Profit_Status]]="Valid Profit","Include","Exclude")</f>
        <v>Include</v>
      </c>
    </row>
    <row r="1024" spans="1:27">
      <c r="A1024">
        <v>3022</v>
      </c>
      <c r="B1024" t="s">
        <v>13</v>
      </c>
      <c r="C1024" t="s">
        <v>14</v>
      </c>
      <c r="D1024" t="s">
        <v>49</v>
      </c>
      <c r="E1024" s="3" t="s">
        <v>28</v>
      </c>
      <c r="F1024" t="str">
        <f t="shared" si="135"/>
        <v>Alphabet</v>
      </c>
      <c r="G1024" t="str">
        <f t="shared" si="136"/>
        <v>L</v>
      </c>
      <c r="H1024" t="str">
        <f t="shared" si="137"/>
        <v>Yes</v>
      </c>
      <c r="I1024">
        <v>-1</v>
      </c>
      <c r="J1024" t="str">
        <f>_xlfn.IFS(Units_Sold&lt;0,"Check Return/Refund",Units_Sold=" ",Invalid,Units_Sold=0,"Available",Units_Sold&gt;0,"Sold")</f>
        <v>Check Return/Refund</v>
      </c>
      <c r="K1024">
        <v>4318.4799999999996</v>
      </c>
      <c r="M1024" t="str">
        <f t="shared" si="138"/>
        <v>Invalid</v>
      </c>
      <c r="N1024" t="str">
        <f>IF(PC_NikeSales[[#This Row],[Discount_Verification]]="Valid","Include","Exclude")</f>
        <v>Exclude</v>
      </c>
      <c r="O1024">
        <v>0</v>
      </c>
      <c r="P1024">
        <f t="shared" si="139"/>
        <v>-4318.4799999999996</v>
      </c>
      <c r="Q1024" t="str">
        <f t="shared" si="140"/>
        <v>Negative Revenue</v>
      </c>
      <c r="R1024" t="str">
        <f>IF(PC_NikeSales[[#This Row],[Rev_Verify]]="Valid Revenue","Include","Exclude")</f>
        <v>Exclude</v>
      </c>
      <c r="S1024" s="1">
        <v>45791</v>
      </c>
      <c r="T1024" s="5">
        <f t="shared" si="141"/>
        <v>45791</v>
      </c>
      <c r="U1024" s="1" t="str">
        <f t="shared" si="142"/>
        <v>Yes</v>
      </c>
      <c r="V1024" t="s">
        <v>17</v>
      </c>
      <c r="W1024" t="s">
        <v>33</v>
      </c>
      <c r="X1024" t="str">
        <f t="shared" si="143"/>
        <v>Delhi</v>
      </c>
      <c r="Y1024">
        <v>271.37</v>
      </c>
      <c r="Z1024" t="str">
        <f>IF(PC_NikeSales[[#This Row],[Profit]]&lt;0,"Loss Making Sales",IF(PC_NikeSales[[#This Row],[Profit]]=0,"No Recorded Profit",IF(PC_NikeSales[[#This Row],[Profit]]&gt;PC_NikeSales[Rev_Recalc],"Invalid Profit", "Valid Profit")))</f>
        <v>Invalid Profit</v>
      </c>
      <c r="AA1024" t="str">
        <f>IF(PC_NikeSales[[#This Row],[Profit_Status]]="Valid Profit","Include","Exclude")</f>
        <v>Exclude</v>
      </c>
    </row>
    <row r="1025" spans="1:27">
      <c r="A1025">
        <v>3023</v>
      </c>
      <c r="B1025" t="s">
        <v>13</v>
      </c>
      <c r="C1025" t="s">
        <v>41</v>
      </c>
      <c r="D1025" t="s">
        <v>48</v>
      </c>
      <c r="F1025" t="str">
        <f t="shared" si="135"/>
        <v>Missing</v>
      </c>
      <c r="G1025" t="str">
        <f t="shared" si="136"/>
        <v>Unknown</v>
      </c>
      <c r="H1025" t="str">
        <f t="shared" si="137"/>
        <v>No</v>
      </c>
      <c r="J1025" t="str">
        <f>_xlfn.IFS(Units_Sold&lt;0,"Check Return/Refund",Units_Sold=" ",Invalid,Units_Sold=0,"Available",Units_Sold&gt;0,"Sold")</f>
        <v>Available</v>
      </c>
      <c r="K1025">
        <v>2493.2800000000002</v>
      </c>
      <c r="M1025" t="str">
        <f t="shared" si="138"/>
        <v>Invalid</v>
      </c>
      <c r="N1025" t="str">
        <f>IF(PC_NikeSales[[#This Row],[Discount_Verification]]="Valid","Include","Exclude")</f>
        <v>Exclude</v>
      </c>
      <c r="O1025">
        <v>0</v>
      </c>
      <c r="P1025" t="str">
        <f t="shared" si="139"/>
        <v>Insufficient Data</v>
      </c>
      <c r="Q1025" t="str">
        <f t="shared" si="140"/>
        <v>Missing Information</v>
      </c>
      <c r="R1025" t="str">
        <f>IF(PC_NikeSales[[#This Row],[Rev_Verify]]="Valid Revenue","Include","Exclude")</f>
        <v>Exclude</v>
      </c>
      <c r="S1025" s="1">
        <v>45431</v>
      </c>
      <c r="T1025" s="5">
        <f t="shared" si="141"/>
        <v>45431</v>
      </c>
      <c r="U1025" s="1" t="str">
        <f t="shared" si="142"/>
        <v>Yes</v>
      </c>
      <c r="V1025" t="s">
        <v>22</v>
      </c>
      <c r="W1025" t="s">
        <v>33</v>
      </c>
      <c r="X1025" t="str">
        <f t="shared" si="143"/>
        <v>Delhi</v>
      </c>
      <c r="Y1025">
        <v>708.93</v>
      </c>
      <c r="Z1025" t="str">
        <f>IF(PC_NikeSales[[#This Row],[Profit]]&lt;0,"Loss Making Sales",IF(PC_NikeSales[[#This Row],[Profit]]=0,"No Recorded Profit",IF($Y1023&gt;$P1023,"Invalid Profit", "Valid Profit")))</f>
        <v>Valid Profit</v>
      </c>
      <c r="AA1025" t="str">
        <f>IF(PC_NikeSales[[#This Row],[Profit_Status]]="Valid Profit","Include","Exclude")</f>
        <v>Include</v>
      </c>
    </row>
    <row r="1026" spans="1:27">
      <c r="A1026">
        <v>3024</v>
      </c>
      <c r="B1026" t="s">
        <v>13</v>
      </c>
      <c r="C1026" t="s">
        <v>30</v>
      </c>
      <c r="D1026" t="s">
        <v>46</v>
      </c>
      <c r="F1026" t="str">
        <f t="shared" ref="F1026:F1089" si="144">_xlfn.IFS(ISBLANK(Size),"Missing",ISNUMBER(Size),"Number",ISTEXT(Size),"Alphabet")</f>
        <v>Missing</v>
      </c>
      <c r="G1026" t="str">
        <f t="shared" ref="G1026:G1089" si="145">IF(Size_Type ="Missing","Unknown",TRIM(Size))</f>
        <v>Unknown</v>
      </c>
      <c r="H1026" t="str">
        <f t="shared" ref="H1026:H1089" si="146">IF(Size_Verification="Unknown","No","Yes")</f>
        <v>No</v>
      </c>
      <c r="J1026" t="str">
        <f>_xlfn.IFS(Units_Sold&lt;0,"Check Return/Refund",Units_Sold=" ",Invalid,Units_Sold=0,"Available",Units_Sold&gt;0,"Sold")</f>
        <v>Available</v>
      </c>
      <c r="L1026">
        <v>1.04</v>
      </c>
      <c r="M1026" t="str">
        <f t="shared" ref="M1026:M1089" si="147">IF(OR(Discount_Applied="",Discount_Applied&gt;1,Discount_Applied&lt;0),"Invalid","Valid")</f>
        <v>Invalid</v>
      </c>
      <c r="N1026" t="str">
        <f>IF(PC_NikeSales[[#This Row],[Discount_Verification]]="Valid","Include","Exclude")</f>
        <v>Exclude</v>
      </c>
      <c r="O1026">
        <v>0</v>
      </c>
      <c r="P1026" t="str">
        <f t="shared" ref="P1026:P1089" si="148">IF(AND(Units_Sold&lt;&gt;"",MRP&lt;&gt;"",Discount_Applied&lt;1),Units_Sold*MRP*(1-Discount_Applied),"Insufficient Data")</f>
        <v>Insufficient Data</v>
      </c>
      <c r="Q1026" t="str">
        <f t="shared" ref="Q1026:Q1089" si="149">_xlfn.IFS(Rev_Recalc="Insufficient Data","Missing Information",Rev_Recalc&lt;0,"Negative Revenue",Rev_Recalc=0,"No Recorded Revenue",Rev_Recalc&gt;0,"Valid Revenue")</f>
        <v>Missing Information</v>
      </c>
      <c r="R1026" t="str">
        <f>IF(PC_NikeSales[[#This Row],[Rev_Verify]]="Valid Revenue","Include","Exclude")</f>
        <v>Exclude</v>
      </c>
      <c r="S1026" s="1">
        <v>45633</v>
      </c>
      <c r="T1026" s="5">
        <f t="shared" ref="T1026:T1089" si="150">IF(ISBLANK(Order_Date),"Missing Date",Order_Date)</f>
        <v>45633</v>
      </c>
      <c r="U1026" s="1" t="str">
        <f t="shared" ref="U1026:U1089" si="151">IF(ISBLANK(Order_Date),"No","Yes")</f>
        <v>Yes</v>
      </c>
      <c r="V1026" t="s">
        <v>17</v>
      </c>
      <c r="W1026" t="s">
        <v>25</v>
      </c>
      <c r="X1026" t="str">
        <f t="shared" ref="X1026:X1089" si="152">PROPER(Region)</f>
        <v>Mumbai</v>
      </c>
      <c r="Y1026">
        <v>-687.3</v>
      </c>
      <c r="Z1026" t="str">
        <f>IF(PC_NikeSales[[#This Row],[Profit]]&lt;0,"Loss Making Sales",IF(PC_NikeSales[[#This Row],[Profit]]=0,"No Recorded Profit",IF(PC_NikeSales[[#This Row],[Profit]]&gt;PC_NikeSales[Rev_Recalc],"Invalid Profit", "Valid Profit")))</f>
        <v>Loss Making Sales</v>
      </c>
      <c r="AA1026" t="str">
        <f>IF(PC_NikeSales[[#This Row],[Profit_Status]]="Valid Profit","Include","Exclude")</f>
        <v>Exclude</v>
      </c>
    </row>
    <row r="1027" spans="1:27">
      <c r="A1027">
        <v>3025</v>
      </c>
      <c r="B1027" t="s">
        <v>13</v>
      </c>
      <c r="C1027" t="s">
        <v>26</v>
      </c>
      <c r="D1027" t="s">
        <v>27</v>
      </c>
      <c r="E1027" s="3" t="s">
        <v>28</v>
      </c>
      <c r="F1027" t="str">
        <f t="shared" si="144"/>
        <v>Alphabet</v>
      </c>
      <c r="G1027" t="str">
        <f t="shared" si="145"/>
        <v>L</v>
      </c>
      <c r="H1027" t="str">
        <f t="shared" si="146"/>
        <v>Yes</v>
      </c>
      <c r="I1027">
        <v>4</v>
      </c>
      <c r="J1027" t="str">
        <f>_xlfn.IFS(Units_Sold&lt;0,"Check Return/Refund",Units_Sold=" ",Invalid,Units_Sold=0,"Available",Units_Sold&gt;0,"Sold")</f>
        <v>Sold</v>
      </c>
      <c r="M1027" t="str">
        <f t="shared" si="147"/>
        <v>Invalid</v>
      </c>
      <c r="N1027" t="str">
        <f>IF(PC_NikeSales[[#This Row],[Discount_Verification]]="Valid","Include","Exclude")</f>
        <v>Exclude</v>
      </c>
      <c r="O1027">
        <v>0</v>
      </c>
      <c r="P1027" t="str">
        <f t="shared" si="148"/>
        <v>Insufficient Data</v>
      </c>
      <c r="Q1027" t="str">
        <f t="shared" si="149"/>
        <v>Missing Information</v>
      </c>
      <c r="R1027" t="str">
        <f>IF(PC_NikeSales[[#This Row],[Rev_Verify]]="Valid Revenue","Include","Exclude")</f>
        <v>Exclude</v>
      </c>
      <c r="S1027" s="1">
        <v>45529</v>
      </c>
      <c r="T1027" s="5">
        <f t="shared" si="150"/>
        <v>45529</v>
      </c>
      <c r="U1027" s="1" t="str">
        <f t="shared" si="151"/>
        <v>Yes</v>
      </c>
      <c r="V1027" t="s">
        <v>22</v>
      </c>
      <c r="W1027" t="s">
        <v>37</v>
      </c>
      <c r="X1027" t="str">
        <f t="shared" si="152"/>
        <v>Hyderabad</v>
      </c>
      <c r="Y1027">
        <v>3005.88</v>
      </c>
      <c r="Z1027" t="str">
        <f>IF(PC_NikeSales[[#This Row],[Profit]]&lt;0,"Loss Making Sales",IF(PC_NikeSales[[#This Row],[Profit]]=0,"No Recorded Profit",IF($Y1025&gt;$P1025,"Invalid Profit", "Valid Profit")))</f>
        <v>Valid Profit</v>
      </c>
      <c r="AA1027" t="str">
        <f>IF(PC_NikeSales[[#This Row],[Profit_Status]]="Valid Profit","Include","Exclude")</f>
        <v>Include</v>
      </c>
    </row>
    <row r="1028" spans="1:27">
      <c r="A1028">
        <v>3026</v>
      </c>
      <c r="B1028" t="s">
        <v>19</v>
      </c>
      <c r="C1028" t="s">
        <v>26</v>
      </c>
      <c r="D1028" t="s">
        <v>27</v>
      </c>
      <c r="E1028" s="3">
        <v>10</v>
      </c>
      <c r="F1028" t="str">
        <f t="shared" si="144"/>
        <v>Number</v>
      </c>
      <c r="G1028" t="str">
        <f t="shared" si="145"/>
        <v>10</v>
      </c>
      <c r="H1028" t="str">
        <f t="shared" si="146"/>
        <v>Yes</v>
      </c>
      <c r="J1028" t="str">
        <f>_xlfn.IFS(Units_Sold&lt;0,"Check Return/Refund",Units_Sold=" ",Invalid,Units_Sold=0,"Available",Units_Sold&gt;0,"Sold")</f>
        <v>Available</v>
      </c>
      <c r="M1028" t="str">
        <f t="shared" si="147"/>
        <v>Invalid</v>
      </c>
      <c r="N1028" t="str">
        <f>IF(PC_NikeSales[[#This Row],[Discount_Verification]]="Valid","Include","Exclude")</f>
        <v>Exclude</v>
      </c>
      <c r="O1028">
        <v>0</v>
      </c>
      <c r="P1028" t="str">
        <f t="shared" si="148"/>
        <v>Insufficient Data</v>
      </c>
      <c r="Q1028" t="str">
        <f t="shared" si="149"/>
        <v>Missing Information</v>
      </c>
      <c r="R1028" t="str">
        <f>IF(PC_NikeSales[[#This Row],[Rev_Verify]]="Valid Revenue","Include","Exclude")</f>
        <v>Exclude</v>
      </c>
      <c r="S1028" s="1">
        <v>45728</v>
      </c>
      <c r="T1028" s="5">
        <f t="shared" si="150"/>
        <v>45728</v>
      </c>
      <c r="U1028" s="1" t="str">
        <f t="shared" si="151"/>
        <v>Yes</v>
      </c>
      <c r="V1028" t="s">
        <v>17</v>
      </c>
      <c r="W1028" t="s">
        <v>18</v>
      </c>
      <c r="X1028" t="str">
        <f t="shared" si="152"/>
        <v>Bengaluru</v>
      </c>
      <c r="Y1028">
        <v>-127.25</v>
      </c>
      <c r="Z1028" t="str">
        <f>IF(PC_NikeSales[[#This Row],[Profit]]&lt;0,"Loss Making Sales",IF(PC_NikeSales[[#This Row],[Profit]]=0,"No Recorded Profit",IF(PC_NikeSales[[#This Row],[Profit]]&gt;PC_NikeSales[Rev_Recalc],"Invalid Profit", "Valid Profit")))</f>
        <v>Loss Making Sales</v>
      </c>
      <c r="AA1028" t="str">
        <f>IF(PC_NikeSales[[#This Row],[Profit_Status]]="Valid Profit","Include","Exclude")</f>
        <v>Exclude</v>
      </c>
    </row>
    <row r="1029" spans="1:27">
      <c r="A1029">
        <v>3027</v>
      </c>
      <c r="B1029" t="s">
        <v>19</v>
      </c>
      <c r="C1029" t="s">
        <v>14</v>
      </c>
      <c r="D1029" t="s">
        <v>15</v>
      </c>
      <c r="E1029" s="3" t="s">
        <v>28</v>
      </c>
      <c r="F1029" t="str">
        <f t="shared" si="144"/>
        <v>Alphabet</v>
      </c>
      <c r="G1029" t="str">
        <f t="shared" si="145"/>
        <v>L</v>
      </c>
      <c r="H1029" t="str">
        <f t="shared" si="146"/>
        <v>Yes</v>
      </c>
      <c r="I1029">
        <v>2</v>
      </c>
      <c r="J1029" t="str">
        <f>_xlfn.IFS(Units_Sold&lt;0,"Check Return/Refund",Units_Sold=" ",Invalid,Units_Sold=0,"Available",Units_Sold&gt;0,"Sold")</f>
        <v>Sold</v>
      </c>
      <c r="K1029">
        <v>9593.27</v>
      </c>
      <c r="M1029" t="str">
        <f t="shared" si="147"/>
        <v>Invalid</v>
      </c>
      <c r="N1029" t="str">
        <f>IF(PC_NikeSales[[#This Row],[Discount_Verification]]="Valid","Include","Exclude")</f>
        <v>Exclude</v>
      </c>
      <c r="O1029">
        <v>0</v>
      </c>
      <c r="P1029">
        <f t="shared" si="148"/>
        <v>19186.54</v>
      </c>
      <c r="Q1029" t="str">
        <f t="shared" si="149"/>
        <v>Valid Revenue</v>
      </c>
      <c r="R1029" t="str">
        <f>IF(PC_NikeSales[[#This Row],[Rev_Verify]]="Valid Revenue","Include","Exclude")</f>
        <v>Include</v>
      </c>
      <c r="S1029" s="1">
        <v>45590</v>
      </c>
      <c r="T1029" s="5">
        <f t="shared" si="150"/>
        <v>45590</v>
      </c>
      <c r="U1029" s="1" t="str">
        <f t="shared" si="151"/>
        <v>Yes</v>
      </c>
      <c r="V1029" t="s">
        <v>22</v>
      </c>
      <c r="W1029" t="s">
        <v>33</v>
      </c>
      <c r="X1029" t="str">
        <f t="shared" si="152"/>
        <v>Delhi</v>
      </c>
      <c r="Y1029">
        <v>-1038.79</v>
      </c>
      <c r="Z1029" t="str">
        <f>IF(PC_NikeSales[[#This Row],[Profit]]&lt;0,"Loss Making Sales",IF(PC_NikeSales[[#This Row],[Profit]]=0,"No Recorded Profit",IF(PC_NikeSales[[#This Row],[Profit]]&gt;PC_NikeSales[Rev_Recalc],"Invalid Profit", "Valid Profit")))</f>
        <v>Loss Making Sales</v>
      </c>
      <c r="AA1029" t="str">
        <f>IF(PC_NikeSales[[#This Row],[Profit_Status]]="Valid Profit","Include","Exclude")</f>
        <v>Exclude</v>
      </c>
    </row>
    <row r="1030" spans="1:27">
      <c r="A1030">
        <v>3028</v>
      </c>
      <c r="B1030" t="s">
        <v>13</v>
      </c>
      <c r="C1030" t="s">
        <v>30</v>
      </c>
      <c r="D1030" t="s">
        <v>45</v>
      </c>
      <c r="E1030" s="3" t="s">
        <v>28</v>
      </c>
      <c r="F1030" t="str">
        <f t="shared" si="144"/>
        <v>Alphabet</v>
      </c>
      <c r="G1030" t="str">
        <f t="shared" si="145"/>
        <v>L</v>
      </c>
      <c r="H1030" t="str">
        <f t="shared" si="146"/>
        <v>Yes</v>
      </c>
      <c r="I1030">
        <v>4</v>
      </c>
      <c r="J1030" t="str">
        <f>_xlfn.IFS(Units_Sold&lt;0,"Check Return/Refund",Units_Sold=" ",Invalid,Units_Sold=0,"Available",Units_Sold&gt;0,"Sold")</f>
        <v>Sold</v>
      </c>
      <c r="K1030">
        <v>5837.53</v>
      </c>
      <c r="M1030" t="str">
        <f t="shared" si="147"/>
        <v>Invalid</v>
      </c>
      <c r="N1030" t="str">
        <f>IF(PC_NikeSales[[#This Row],[Discount_Verification]]="Valid","Include","Exclude")</f>
        <v>Exclude</v>
      </c>
      <c r="O1030">
        <v>0</v>
      </c>
      <c r="P1030">
        <f t="shared" si="148"/>
        <v>23350.12</v>
      </c>
      <c r="Q1030" t="str">
        <f t="shared" si="149"/>
        <v>Valid Revenue</v>
      </c>
      <c r="R1030" t="str">
        <f>IF(PC_NikeSales[[#This Row],[Rev_Verify]]="Valid Revenue","Include","Exclude")</f>
        <v>Include</v>
      </c>
      <c r="S1030" s="1">
        <v>45686</v>
      </c>
      <c r="T1030" s="5">
        <f t="shared" si="150"/>
        <v>45686</v>
      </c>
      <c r="U1030" s="1" t="str">
        <f t="shared" si="151"/>
        <v>Yes</v>
      </c>
      <c r="V1030" t="s">
        <v>22</v>
      </c>
      <c r="W1030" t="s">
        <v>43</v>
      </c>
      <c r="X1030" t="str">
        <f t="shared" si="152"/>
        <v>Kolkata</v>
      </c>
      <c r="Y1030">
        <v>-471.86</v>
      </c>
      <c r="Z1030" t="str">
        <f>IF(PC_NikeSales[[#This Row],[Profit]]&lt;0,"Loss Making Sales",IF(PC_NikeSales[[#This Row],[Profit]]=0,"No Recorded Profit",IF(PC_NikeSales[[#This Row],[Profit]]&gt;PC_NikeSales[Rev_Recalc],"Invalid Profit", "Valid Profit")))</f>
        <v>Loss Making Sales</v>
      </c>
      <c r="AA1030" t="str">
        <f>IF(PC_NikeSales[[#This Row],[Profit_Status]]="Valid Profit","Include","Exclude")</f>
        <v>Exclude</v>
      </c>
    </row>
    <row r="1031" spans="1:27">
      <c r="A1031">
        <v>3029</v>
      </c>
      <c r="B1031" t="s">
        <v>13</v>
      </c>
      <c r="C1031" t="s">
        <v>14</v>
      </c>
      <c r="D1031" t="s">
        <v>49</v>
      </c>
      <c r="E1031" s="3" t="s">
        <v>16</v>
      </c>
      <c r="F1031" t="str">
        <f t="shared" si="144"/>
        <v>Alphabet</v>
      </c>
      <c r="G1031" t="str">
        <f t="shared" si="145"/>
        <v>M</v>
      </c>
      <c r="H1031" t="str">
        <f t="shared" si="146"/>
        <v>Yes</v>
      </c>
      <c r="J1031" t="str">
        <f>_xlfn.IFS(Units_Sold&lt;0,"Check Return/Refund",Units_Sold=" ",Invalid,Units_Sold=0,"Available",Units_Sold&gt;0,"Sold")</f>
        <v>Available</v>
      </c>
      <c r="M1031" t="str">
        <f t="shared" si="147"/>
        <v>Invalid</v>
      </c>
      <c r="N1031" t="str">
        <f>IF(PC_NikeSales[[#This Row],[Discount_Verification]]="Valid","Include","Exclude")</f>
        <v>Exclude</v>
      </c>
      <c r="O1031">
        <v>0</v>
      </c>
      <c r="P1031" t="str">
        <f t="shared" si="148"/>
        <v>Insufficient Data</v>
      </c>
      <c r="Q1031" t="str">
        <f t="shared" si="149"/>
        <v>Missing Information</v>
      </c>
      <c r="R1031" t="str">
        <f>IF(PC_NikeSales[[#This Row],[Rev_Verify]]="Valid Revenue","Include","Exclude")</f>
        <v>Exclude</v>
      </c>
      <c r="S1031" s="1"/>
      <c r="T1031" s="5" t="str">
        <f t="shared" si="150"/>
        <v>Missing Date</v>
      </c>
      <c r="U1031" s="1" t="str">
        <f t="shared" si="151"/>
        <v>No</v>
      </c>
      <c r="V1031" t="s">
        <v>22</v>
      </c>
      <c r="W1031" t="s">
        <v>36</v>
      </c>
      <c r="X1031" t="str">
        <f t="shared" si="152"/>
        <v>Bangalore</v>
      </c>
      <c r="Y1031">
        <v>2696.49</v>
      </c>
      <c r="Z1031" t="str">
        <f>IF(PC_NikeSales[[#This Row],[Profit]]&lt;0,"Loss Making Sales",IF(PC_NikeSales[[#This Row],[Profit]]=0,"No Recorded Profit",IF($Y1029&gt;$P1029,"Invalid Profit", "Valid Profit")))</f>
        <v>Valid Profit</v>
      </c>
      <c r="AA1031" t="str">
        <f>IF(PC_NikeSales[[#This Row],[Profit_Status]]="Valid Profit","Include","Exclude")</f>
        <v>Include</v>
      </c>
    </row>
    <row r="1032" spans="1:27">
      <c r="A1032">
        <v>3030</v>
      </c>
      <c r="B1032" t="s">
        <v>35</v>
      </c>
      <c r="C1032" t="s">
        <v>20</v>
      </c>
      <c r="D1032" t="s">
        <v>38</v>
      </c>
      <c r="F1032" t="str">
        <f t="shared" si="144"/>
        <v>Missing</v>
      </c>
      <c r="G1032" t="str">
        <f t="shared" si="145"/>
        <v>Unknown</v>
      </c>
      <c r="H1032" t="str">
        <f t="shared" si="146"/>
        <v>No</v>
      </c>
      <c r="I1032">
        <v>3</v>
      </c>
      <c r="J1032" t="str">
        <f>_xlfn.IFS(Units_Sold&lt;0,"Check Return/Refund",Units_Sold=" ",Invalid,Units_Sold=0,"Available",Units_Sold&gt;0,"Sold")</f>
        <v>Sold</v>
      </c>
      <c r="K1032">
        <v>6969.28</v>
      </c>
      <c r="L1032">
        <v>0.57999999999999996</v>
      </c>
      <c r="M1032" t="str">
        <f t="shared" si="147"/>
        <v>Valid</v>
      </c>
      <c r="N1032" t="str">
        <f>IF(PC_NikeSales[[#This Row],[Discount_Verification]]="Valid","Include","Exclude")</f>
        <v>Include</v>
      </c>
      <c r="O1032">
        <v>8781.2900000000009</v>
      </c>
      <c r="P1032">
        <f t="shared" si="148"/>
        <v>8781.2928000000011</v>
      </c>
      <c r="Q1032" t="str">
        <f t="shared" si="149"/>
        <v>Valid Revenue</v>
      </c>
      <c r="R1032" t="str">
        <f>IF(PC_NikeSales[[#This Row],[Rev_Verify]]="Valid Revenue","Include","Exclude")</f>
        <v>Include</v>
      </c>
      <c r="S1032" s="1">
        <v>45146</v>
      </c>
      <c r="T1032" s="5">
        <f t="shared" si="150"/>
        <v>45146</v>
      </c>
      <c r="U1032" s="1" t="str">
        <f t="shared" si="151"/>
        <v>Yes</v>
      </c>
      <c r="V1032" t="s">
        <v>17</v>
      </c>
      <c r="W1032" t="s">
        <v>43</v>
      </c>
      <c r="X1032" t="str">
        <f t="shared" si="152"/>
        <v>Kolkata</v>
      </c>
      <c r="Y1032">
        <v>98.19</v>
      </c>
      <c r="Z1032" t="str">
        <f>IF(PC_NikeSales[[#This Row],[Profit]]&lt;0,"Loss Making Sales",IF(PC_NikeSales[[#This Row],[Profit]]=0,"No Recorded Profit",IF($Y1030&gt;$P1030,"Invalid Profit", "Valid Profit")))</f>
        <v>Valid Profit</v>
      </c>
      <c r="AA1032" t="str">
        <f>IF(PC_NikeSales[[#This Row],[Profit_Status]]="Valid Profit","Include","Exclude")</f>
        <v>Include</v>
      </c>
    </row>
    <row r="1033" spans="1:27">
      <c r="A1033">
        <v>3031</v>
      </c>
      <c r="B1033" t="s">
        <v>13</v>
      </c>
      <c r="C1033" t="s">
        <v>20</v>
      </c>
      <c r="D1033" t="s">
        <v>24</v>
      </c>
      <c r="E1033" s="3" t="s">
        <v>16</v>
      </c>
      <c r="F1033" t="str">
        <f t="shared" si="144"/>
        <v>Alphabet</v>
      </c>
      <c r="G1033" t="str">
        <f t="shared" si="145"/>
        <v>M</v>
      </c>
      <c r="H1033" t="str">
        <f t="shared" si="146"/>
        <v>Yes</v>
      </c>
      <c r="I1033">
        <v>4</v>
      </c>
      <c r="J1033" t="str">
        <f>_xlfn.IFS(Units_Sold&lt;0,"Check Return/Refund",Units_Sold=" ",Invalid,Units_Sold=0,"Available",Units_Sold&gt;0,"Sold")</f>
        <v>Sold</v>
      </c>
      <c r="K1033">
        <v>8588.14</v>
      </c>
      <c r="M1033" t="str">
        <f t="shared" si="147"/>
        <v>Invalid</v>
      </c>
      <c r="N1033" t="str">
        <f>IF(PC_NikeSales[[#This Row],[Discount_Verification]]="Valid","Include","Exclude")</f>
        <v>Exclude</v>
      </c>
      <c r="O1033">
        <v>0</v>
      </c>
      <c r="P1033">
        <f t="shared" si="148"/>
        <v>34352.559999999998</v>
      </c>
      <c r="Q1033" t="str">
        <f t="shared" si="149"/>
        <v>Valid Revenue</v>
      </c>
      <c r="R1033" t="str">
        <f>IF(PC_NikeSales[[#This Row],[Rev_Verify]]="Valid Revenue","Include","Exclude")</f>
        <v>Include</v>
      </c>
      <c r="S1033" s="1">
        <v>45210</v>
      </c>
      <c r="T1033" s="5">
        <f t="shared" si="150"/>
        <v>45210</v>
      </c>
      <c r="U1033" s="1" t="str">
        <f t="shared" si="151"/>
        <v>Yes</v>
      </c>
      <c r="V1033" t="s">
        <v>17</v>
      </c>
      <c r="W1033" t="s">
        <v>43</v>
      </c>
      <c r="X1033" t="str">
        <f t="shared" si="152"/>
        <v>Kolkata</v>
      </c>
      <c r="Y1033">
        <v>-117.68</v>
      </c>
      <c r="Z1033" t="str">
        <f>IF(PC_NikeSales[[#This Row],[Profit]]&lt;0,"Loss Making Sales",IF(PC_NikeSales[[#This Row],[Profit]]=0,"No Recorded Profit",IF(PC_NikeSales[[#This Row],[Profit]]&gt;PC_NikeSales[Rev_Recalc],"Invalid Profit", "Valid Profit")))</f>
        <v>Loss Making Sales</v>
      </c>
      <c r="AA1033" t="str">
        <f>IF(PC_NikeSales[[#This Row],[Profit_Status]]="Valid Profit","Include","Exclude")</f>
        <v>Exclude</v>
      </c>
    </row>
    <row r="1034" spans="1:27">
      <c r="A1034">
        <v>3032</v>
      </c>
      <c r="B1034" t="s">
        <v>35</v>
      </c>
      <c r="C1034" t="s">
        <v>30</v>
      </c>
      <c r="D1034" t="s">
        <v>31</v>
      </c>
      <c r="E1034" s="3" t="s">
        <v>32</v>
      </c>
      <c r="F1034" t="str">
        <f t="shared" si="144"/>
        <v>Alphabet</v>
      </c>
      <c r="G1034" t="str">
        <f t="shared" si="145"/>
        <v>XL</v>
      </c>
      <c r="H1034" t="str">
        <f t="shared" si="146"/>
        <v>Yes</v>
      </c>
      <c r="I1034">
        <v>0</v>
      </c>
      <c r="J1034" t="str">
        <f>_xlfn.IFS(Units_Sold&lt;0,"Check Return/Refund",Units_Sold=" ",Invalid,Units_Sold=0,"Available",Units_Sold&gt;0,"Sold")</f>
        <v>Available</v>
      </c>
      <c r="M1034" t="str">
        <f t="shared" si="147"/>
        <v>Invalid</v>
      </c>
      <c r="N1034" t="str">
        <f>IF(PC_NikeSales[[#This Row],[Discount_Verification]]="Valid","Include","Exclude")</f>
        <v>Exclude</v>
      </c>
      <c r="O1034">
        <v>0</v>
      </c>
      <c r="P1034" t="str">
        <f t="shared" si="148"/>
        <v>Insufficient Data</v>
      </c>
      <c r="Q1034" t="str">
        <f t="shared" si="149"/>
        <v>Missing Information</v>
      </c>
      <c r="R1034" t="str">
        <f>IF(PC_NikeSales[[#This Row],[Rev_Verify]]="Valid Revenue","Include","Exclude")</f>
        <v>Exclude</v>
      </c>
      <c r="S1034" s="1">
        <v>45673</v>
      </c>
      <c r="T1034" s="5">
        <f t="shared" si="150"/>
        <v>45673</v>
      </c>
      <c r="U1034" s="1" t="str">
        <f t="shared" si="151"/>
        <v>Yes</v>
      </c>
      <c r="V1034" t="s">
        <v>17</v>
      </c>
      <c r="W1034" t="s">
        <v>25</v>
      </c>
      <c r="X1034" t="str">
        <f t="shared" si="152"/>
        <v>Mumbai</v>
      </c>
      <c r="Y1034">
        <v>450.75</v>
      </c>
      <c r="Z1034" t="str">
        <f>IF(PC_NikeSales[[#This Row],[Profit]]&lt;0,"Loss Making Sales",IF(PC_NikeSales[[#This Row],[Profit]]=0,"No Recorded Profit",IF($Y1032&gt;$P1032,"Invalid Profit", "Valid Profit")))</f>
        <v>Valid Profit</v>
      </c>
      <c r="AA1034" t="str">
        <f>IF(PC_NikeSales[[#This Row],[Profit_Status]]="Valid Profit","Include","Exclude")</f>
        <v>Include</v>
      </c>
    </row>
    <row r="1035" spans="1:27">
      <c r="A1035">
        <v>3033</v>
      </c>
      <c r="B1035" t="s">
        <v>35</v>
      </c>
      <c r="C1035" t="s">
        <v>14</v>
      </c>
      <c r="D1035" t="s">
        <v>49</v>
      </c>
      <c r="E1035" s="3" t="s">
        <v>16</v>
      </c>
      <c r="F1035" t="str">
        <f t="shared" si="144"/>
        <v>Alphabet</v>
      </c>
      <c r="G1035" t="str">
        <f t="shared" si="145"/>
        <v>M</v>
      </c>
      <c r="H1035" t="str">
        <f t="shared" si="146"/>
        <v>Yes</v>
      </c>
      <c r="J1035" t="str">
        <f>_xlfn.IFS(Units_Sold&lt;0,"Check Return/Refund",Units_Sold=" ",Invalid,Units_Sold=0,"Available",Units_Sold&gt;0,"Sold")</f>
        <v>Available</v>
      </c>
      <c r="K1035">
        <v>9397.68</v>
      </c>
      <c r="L1035">
        <v>0.74</v>
      </c>
      <c r="M1035" t="str">
        <f t="shared" si="147"/>
        <v>Valid</v>
      </c>
      <c r="N1035" t="str">
        <f>IF(PC_NikeSales[[#This Row],[Discount_Verification]]="Valid","Include","Exclude")</f>
        <v>Include</v>
      </c>
      <c r="O1035">
        <v>0</v>
      </c>
      <c r="P1035" t="str">
        <f t="shared" si="148"/>
        <v>Insufficient Data</v>
      </c>
      <c r="Q1035" t="str">
        <f t="shared" si="149"/>
        <v>Missing Information</v>
      </c>
      <c r="R1035" t="str">
        <f>IF(PC_NikeSales[[#This Row],[Rev_Verify]]="Valid Revenue","Include","Exclude")</f>
        <v>Exclude</v>
      </c>
      <c r="S1035" s="1">
        <v>45617</v>
      </c>
      <c r="T1035" s="5">
        <f t="shared" si="150"/>
        <v>45617</v>
      </c>
      <c r="U1035" s="1" t="str">
        <f t="shared" si="151"/>
        <v>Yes</v>
      </c>
      <c r="V1035" t="s">
        <v>22</v>
      </c>
      <c r="W1035" t="s">
        <v>37</v>
      </c>
      <c r="X1035" t="str">
        <f t="shared" si="152"/>
        <v>Hyderabad</v>
      </c>
      <c r="Y1035">
        <v>313.58</v>
      </c>
      <c r="Z1035" t="str">
        <f>IF(PC_NikeSales[[#This Row],[Profit]]&lt;0,"Loss Making Sales",IF(PC_NikeSales[[#This Row],[Profit]]=0,"No Recorded Profit",IF($Y1033&gt;$P1033,"Invalid Profit", "Valid Profit")))</f>
        <v>Valid Profit</v>
      </c>
      <c r="AA1035" t="str">
        <f>IF(PC_NikeSales[[#This Row],[Profit_Status]]="Valid Profit","Include","Exclude")</f>
        <v>Include</v>
      </c>
    </row>
    <row r="1036" spans="1:27">
      <c r="A1036">
        <v>3034</v>
      </c>
      <c r="B1036" t="s">
        <v>35</v>
      </c>
      <c r="C1036" t="s">
        <v>20</v>
      </c>
      <c r="D1036" t="s">
        <v>24</v>
      </c>
      <c r="E1036" s="3" t="s">
        <v>16</v>
      </c>
      <c r="F1036" t="str">
        <f t="shared" si="144"/>
        <v>Alphabet</v>
      </c>
      <c r="G1036" t="str">
        <f t="shared" si="145"/>
        <v>M</v>
      </c>
      <c r="H1036" t="str">
        <f t="shared" si="146"/>
        <v>Yes</v>
      </c>
      <c r="I1036">
        <v>2</v>
      </c>
      <c r="J1036" t="str">
        <f>_xlfn.IFS(Units_Sold&lt;0,"Check Return/Refund",Units_Sold=" ",Invalid,Units_Sold=0,"Available",Units_Sold&gt;0,"Sold")</f>
        <v>Sold</v>
      </c>
      <c r="L1036">
        <v>0.79</v>
      </c>
      <c r="M1036" t="str">
        <f t="shared" si="147"/>
        <v>Valid</v>
      </c>
      <c r="N1036" t="str">
        <f>IF(PC_NikeSales[[#This Row],[Discount_Verification]]="Valid","Include","Exclude")</f>
        <v>Include</v>
      </c>
      <c r="O1036">
        <v>0</v>
      </c>
      <c r="P1036" t="str">
        <f t="shared" si="148"/>
        <v>Insufficient Data</v>
      </c>
      <c r="Q1036" t="str">
        <f t="shared" si="149"/>
        <v>Missing Information</v>
      </c>
      <c r="R1036" t="str">
        <f>IF(PC_NikeSales[[#This Row],[Rev_Verify]]="Valid Revenue","Include","Exclude")</f>
        <v>Exclude</v>
      </c>
      <c r="S1036" s="1"/>
      <c r="T1036" s="5" t="str">
        <f t="shared" si="150"/>
        <v>Missing Date</v>
      </c>
      <c r="U1036" s="1" t="str">
        <f t="shared" si="151"/>
        <v>No</v>
      </c>
      <c r="V1036" t="s">
        <v>17</v>
      </c>
      <c r="W1036" t="s">
        <v>29</v>
      </c>
      <c r="X1036" t="str">
        <f t="shared" si="152"/>
        <v>Pune</v>
      </c>
      <c r="Y1036">
        <v>460.06</v>
      </c>
      <c r="Z1036" t="str">
        <f>IF(PC_NikeSales[[#This Row],[Profit]]&lt;0,"Loss Making Sales",IF(PC_NikeSales[[#This Row],[Profit]]=0,"No Recorded Profit",IF($Y1034&gt;$P1034,"Invalid Profit", "Valid Profit")))</f>
        <v>Valid Profit</v>
      </c>
      <c r="AA1036" t="str">
        <f>IF(PC_NikeSales[[#This Row],[Profit_Status]]="Valid Profit","Include","Exclude")</f>
        <v>Include</v>
      </c>
    </row>
    <row r="1037" spans="1:27">
      <c r="A1037">
        <v>3035</v>
      </c>
      <c r="B1037" t="s">
        <v>13</v>
      </c>
      <c r="C1037" t="s">
        <v>14</v>
      </c>
      <c r="D1037" t="s">
        <v>34</v>
      </c>
      <c r="E1037" s="3">
        <v>12</v>
      </c>
      <c r="F1037" t="str">
        <f t="shared" si="144"/>
        <v>Number</v>
      </c>
      <c r="G1037" t="str">
        <f t="shared" si="145"/>
        <v>12</v>
      </c>
      <c r="H1037" t="str">
        <f t="shared" si="146"/>
        <v>Yes</v>
      </c>
      <c r="I1037">
        <v>4</v>
      </c>
      <c r="J1037" t="str">
        <f>_xlfn.IFS(Units_Sold&lt;0,"Check Return/Refund",Units_Sold=" ",Invalid,Units_Sold=0,"Available",Units_Sold&gt;0,"Sold")</f>
        <v>Sold</v>
      </c>
      <c r="K1037">
        <v>9625.4699999999993</v>
      </c>
      <c r="M1037" t="str">
        <f t="shared" si="147"/>
        <v>Invalid</v>
      </c>
      <c r="N1037" t="str">
        <f>IF(PC_NikeSales[[#This Row],[Discount_Verification]]="Valid","Include","Exclude")</f>
        <v>Exclude</v>
      </c>
      <c r="O1037">
        <v>0</v>
      </c>
      <c r="P1037">
        <f t="shared" si="148"/>
        <v>38501.879999999997</v>
      </c>
      <c r="Q1037" t="str">
        <f t="shared" si="149"/>
        <v>Valid Revenue</v>
      </c>
      <c r="R1037" t="str">
        <f>IF(PC_NikeSales[[#This Row],[Rev_Verify]]="Valid Revenue","Include","Exclude")</f>
        <v>Include</v>
      </c>
      <c r="S1037" s="1"/>
      <c r="T1037" s="5" t="str">
        <f t="shared" si="150"/>
        <v>Missing Date</v>
      </c>
      <c r="U1037" s="1" t="str">
        <f t="shared" si="151"/>
        <v>No</v>
      </c>
      <c r="V1037" t="s">
        <v>22</v>
      </c>
      <c r="W1037" t="s">
        <v>37</v>
      </c>
      <c r="X1037" t="str">
        <f t="shared" si="152"/>
        <v>Hyderabad</v>
      </c>
      <c r="Y1037">
        <v>-419.24</v>
      </c>
      <c r="Z1037" t="str">
        <f>IF(PC_NikeSales[[#This Row],[Profit]]&lt;0,"Loss Making Sales",IF(PC_NikeSales[[#This Row],[Profit]]=0,"No Recorded Profit",IF(PC_NikeSales[[#This Row],[Profit]]&gt;PC_NikeSales[Rev_Recalc],"Invalid Profit", "Valid Profit")))</f>
        <v>Loss Making Sales</v>
      </c>
      <c r="AA1037" t="str">
        <f>IF(PC_NikeSales[[#This Row],[Profit_Status]]="Valid Profit","Include","Exclude")</f>
        <v>Exclude</v>
      </c>
    </row>
    <row r="1038" spans="1:27">
      <c r="A1038">
        <v>3036</v>
      </c>
      <c r="B1038" t="s">
        <v>13</v>
      </c>
      <c r="C1038" t="s">
        <v>26</v>
      </c>
      <c r="D1038" t="s">
        <v>52</v>
      </c>
      <c r="E1038" s="3">
        <v>11</v>
      </c>
      <c r="F1038" t="str">
        <f t="shared" si="144"/>
        <v>Number</v>
      </c>
      <c r="G1038" t="str">
        <f t="shared" si="145"/>
        <v>11</v>
      </c>
      <c r="H1038" t="str">
        <f t="shared" si="146"/>
        <v>Yes</v>
      </c>
      <c r="I1038">
        <v>2</v>
      </c>
      <c r="J1038" t="str">
        <f>_xlfn.IFS(Units_Sold&lt;0,"Check Return/Refund",Units_Sold=" ",Invalid,Units_Sold=0,"Available",Units_Sold&gt;0,"Sold")</f>
        <v>Sold</v>
      </c>
      <c r="K1038">
        <v>2879.09</v>
      </c>
      <c r="M1038" t="str">
        <f t="shared" si="147"/>
        <v>Invalid</v>
      </c>
      <c r="N1038" t="str">
        <f>IF(PC_NikeSales[[#This Row],[Discount_Verification]]="Valid","Include","Exclude")</f>
        <v>Exclude</v>
      </c>
      <c r="O1038">
        <v>0</v>
      </c>
      <c r="P1038">
        <f t="shared" si="148"/>
        <v>5758.18</v>
      </c>
      <c r="Q1038" t="str">
        <f t="shared" si="149"/>
        <v>Valid Revenue</v>
      </c>
      <c r="R1038" t="str">
        <f>IF(PC_NikeSales[[#This Row],[Rev_Verify]]="Valid Revenue","Include","Exclude")</f>
        <v>Include</v>
      </c>
      <c r="S1038" s="1">
        <v>45580</v>
      </c>
      <c r="T1038" s="5">
        <f t="shared" si="150"/>
        <v>45580</v>
      </c>
      <c r="U1038" s="1" t="str">
        <f t="shared" si="151"/>
        <v>Yes</v>
      </c>
      <c r="V1038" t="s">
        <v>22</v>
      </c>
      <c r="W1038" t="s">
        <v>37</v>
      </c>
      <c r="X1038" t="str">
        <f t="shared" si="152"/>
        <v>Hyderabad</v>
      </c>
      <c r="Y1038">
        <v>1129.1099999999999</v>
      </c>
      <c r="Z1038" t="str">
        <f>IF(PC_NikeSales[[#This Row],[Profit]]&lt;0,"Loss Making Sales",IF(PC_NikeSales[[#This Row],[Profit]]=0,"No Recorded Profit",IF($Y1036&gt;$P1036,"Invalid Profit", "Valid Profit")))</f>
        <v>Valid Profit</v>
      </c>
      <c r="AA1038" t="str">
        <f>IF(PC_NikeSales[[#This Row],[Profit_Status]]="Valid Profit","Include","Exclude")</f>
        <v>Include</v>
      </c>
    </row>
    <row r="1039" spans="1:27">
      <c r="A1039">
        <v>2033</v>
      </c>
      <c r="B1039" t="s">
        <v>13</v>
      </c>
      <c r="C1039" t="s">
        <v>26</v>
      </c>
      <c r="D1039" t="s">
        <v>39</v>
      </c>
      <c r="E1039" s="3" t="s">
        <v>16</v>
      </c>
      <c r="F1039" t="str">
        <f t="shared" si="144"/>
        <v>Alphabet</v>
      </c>
      <c r="G1039" t="str">
        <f t="shared" si="145"/>
        <v>M</v>
      </c>
      <c r="H1039" t="str">
        <f t="shared" si="146"/>
        <v>Yes</v>
      </c>
      <c r="J1039" t="str">
        <f>_xlfn.IFS(Units_Sold&lt;0,"Check Return/Refund",Units_Sold=" ",Invalid,Units_Sold=0,"Available",Units_Sold&gt;0,"Sold")</f>
        <v>Available</v>
      </c>
      <c r="M1039" t="str">
        <f t="shared" si="147"/>
        <v>Invalid</v>
      </c>
      <c r="N1039" t="str">
        <f>IF(PC_NikeSales[[#This Row],[Discount_Verification]]="Valid","Include","Exclude")</f>
        <v>Exclude</v>
      </c>
      <c r="O1039">
        <v>0</v>
      </c>
      <c r="P1039" t="str">
        <f t="shared" si="148"/>
        <v>Insufficient Data</v>
      </c>
      <c r="Q1039" t="str">
        <f t="shared" si="149"/>
        <v>Missing Information</v>
      </c>
      <c r="R1039" t="str">
        <f>IF(PC_NikeSales[[#This Row],[Rev_Verify]]="Valid Revenue","Include","Exclude")</f>
        <v>Exclude</v>
      </c>
      <c r="S1039" s="1">
        <v>45679</v>
      </c>
      <c r="T1039" s="5">
        <f t="shared" si="150"/>
        <v>45679</v>
      </c>
      <c r="U1039" s="1" t="str">
        <f t="shared" si="151"/>
        <v>Yes</v>
      </c>
      <c r="V1039" t="s">
        <v>17</v>
      </c>
      <c r="W1039" t="s">
        <v>43</v>
      </c>
      <c r="X1039" t="str">
        <f t="shared" si="152"/>
        <v>Kolkata</v>
      </c>
      <c r="Y1039">
        <v>-679.74</v>
      </c>
      <c r="Z1039" t="str">
        <f>IF(PC_NikeSales[[#This Row],[Profit]]&lt;0,"Loss Making Sales",IF(PC_NikeSales[[#This Row],[Profit]]=0,"No Recorded Profit",IF(PC_NikeSales[[#This Row],[Profit]]&gt;PC_NikeSales[Rev_Recalc],"Invalid Profit", "Valid Profit")))</f>
        <v>Loss Making Sales</v>
      </c>
      <c r="AA1039" t="str">
        <f>IF(PC_NikeSales[[#This Row],[Profit_Status]]="Valid Profit","Include","Exclude")</f>
        <v>Exclude</v>
      </c>
    </row>
    <row r="1040" spans="1:27">
      <c r="A1040">
        <v>3038</v>
      </c>
      <c r="B1040" t="s">
        <v>13</v>
      </c>
      <c r="C1040" t="s">
        <v>26</v>
      </c>
      <c r="D1040" t="s">
        <v>53</v>
      </c>
      <c r="E1040" s="3" t="s">
        <v>16</v>
      </c>
      <c r="F1040" t="str">
        <f t="shared" si="144"/>
        <v>Alphabet</v>
      </c>
      <c r="G1040" t="str">
        <f t="shared" si="145"/>
        <v>M</v>
      </c>
      <c r="H1040" t="str">
        <f t="shared" si="146"/>
        <v>Yes</v>
      </c>
      <c r="I1040">
        <v>0</v>
      </c>
      <c r="J1040" t="str">
        <f>_xlfn.IFS(Units_Sold&lt;0,"Check Return/Refund",Units_Sold=" ",Invalid,Units_Sold=0,"Available",Units_Sold&gt;0,"Sold")</f>
        <v>Available</v>
      </c>
      <c r="K1040">
        <v>4195.03</v>
      </c>
      <c r="M1040" t="str">
        <f t="shared" si="147"/>
        <v>Invalid</v>
      </c>
      <c r="N1040" t="str">
        <f>IF(PC_NikeSales[[#This Row],[Discount_Verification]]="Valid","Include","Exclude")</f>
        <v>Exclude</v>
      </c>
      <c r="O1040">
        <v>0</v>
      </c>
      <c r="P1040">
        <f t="shared" si="148"/>
        <v>0</v>
      </c>
      <c r="Q1040" t="str">
        <f t="shared" si="149"/>
        <v>No Recorded Revenue</v>
      </c>
      <c r="R1040" t="str">
        <f>IF(PC_NikeSales[[#This Row],[Rev_Verify]]="Valid Revenue","Include","Exclude")</f>
        <v>Exclude</v>
      </c>
      <c r="S1040" s="1">
        <v>45684</v>
      </c>
      <c r="T1040" s="5">
        <f t="shared" si="150"/>
        <v>45684</v>
      </c>
      <c r="U1040" s="1" t="str">
        <f t="shared" si="151"/>
        <v>Yes</v>
      </c>
      <c r="V1040" t="s">
        <v>22</v>
      </c>
      <c r="W1040" t="s">
        <v>33</v>
      </c>
      <c r="X1040" t="str">
        <f t="shared" si="152"/>
        <v>Delhi</v>
      </c>
      <c r="Y1040">
        <v>1068.18</v>
      </c>
      <c r="Z1040" t="str">
        <f>IF(PC_NikeSales[[#This Row],[Profit]]&lt;0,"Loss Making Sales",IF(PC_NikeSales[[#This Row],[Profit]]=0,"No Recorded Profit",IF(PC_NikeSales[[#This Row],[Profit]]&gt;PC_NikeSales[Rev_Recalc],"Invalid Profit", "Valid Profit")))</f>
        <v>Invalid Profit</v>
      </c>
      <c r="AA1040" t="str">
        <f>IF(PC_NikeSales[[#This Row],[Profit_Status]]="Valid Profit","Include","Exclude")</f>
        <v>Exclude</v>
      </c>
    </row>
    <row r="1041" spans="1:27">
      <c r="A1041">
        <v>3039</v>
      </c>
      <c r="B1041" t="s">
        <v>13</v>
      </c>
      <c r="C1041" t="s">
        <v>20</v>
      </c>
      <c r="D1041" t="s">
        <v>24</v>
      </c>
      <c r="E1041" s="3">
        <v>10</v>
      </c>
      <c r="F1041" t="str">
        <f t="shared" si="144"/>
        <v>Number</v>
      </c>
      <c r="G1041" t="str">
        <f t="shared" si="145"/>
        <v>10</v>
      </c>
      <c r="H1041" t="str">
        <f t="shared" si="146"/>
        <v>Yes</v>
      </c>
      <c r="J1041" t="str">
        <f>_xlfn.IFS(Units_Sold&lt;0,"Check Return/Refund",Units_Sold=" ",Invalid,Units_Sold=0,"Available",Units_Sold&gt;0,"Sold")</f>
        <v>Available</v>
      </c>
      <c r="K1041">
        <v>5366.19</v>
      </c>
      <c r="M1041" t="str">
        <f t="shared" si="147"/>
        <v>Invalid</v>
      </c>
      <c r="N1041" t="str">
        <f>IF(PC_NikeSales[[#This Row],[Discount_Verification]]="Valid","Include","Exclude")</f>
        <v>Exclude</v>
      </c>
      <c r="O1041">
        <v>0</v>
      </c>
      <c r="P1041" t="str">
        <f t="shared" si="148"/>
        <v>Insufficient Data</v>
      </c>
      <c r="Q1041" t="str">
        <f t="shared" si="149"/>
        <v>Missing Information</v>
      </c>
      <c r="R1041" t="str">
        <f>IF(PC_NikeSales[[#This Row],[Rev_Verify]]="Valid Revenue","Include","Exclude")</f>
        <v>Exclude</v>
      </c>
      <c r="S1041" s="1">
        <v>45368</v>
      </c>
      <c r="T1041" s="5">
        <f t="shared" si="150"/>
        <v>45368</v>
      </c>
      <c r="U1041" s="1" t="str">
        <f t="shared" si="151"/>
        <v>Yes</v>
      </c>
      <c r="V1041" t="s">
        <v>17</v>
      </c>
      <c r="W1041" t="s">
        <v>29</v>
      </c>
      <c r="X1041" t="str">
        <f t="shared" si="152"/>
        <v>Pune</v>
      </c>
      <c r="Y1041">
        <v>638.29999999999995</v>
      </c>
      <c r="Z1041" t="str">
        <f>IF(PC_NikeSales[[#This Row],[Profit]]&lt;0,"Loss Making Sales",IF(PC_NikeSales[[#This Row],[Profit]]=0,"No Recorded Profit",IF($Y1039&gt;$P1039,"Invalid Profit", "Valid Profit")))</f>
        <v>Valid Profit</v>
      </c>
      <c r="AA1041" t="str">
        <f>IF(PC_NikeSales[[#This Row],[Profit_Status]]="Valid Profit","Include","Exclude")</f>
        <v>Include</v>
      </c>
    </row>
    <row r="1042" spans="1:27">
      <c r="A1042">
        <v>3040</v>
      </c>
      <c r="B1042" t="s">
        <v>19</v>
      </c>
      <c r="C1042" t="s">
        <v>26</v>
      </c>
      <c r="D1042" t="s">
        <v>39</v>
      </c>
      <c r="E1042" s="3" t="s">
        <v>32</v>
      </c>
      <c r="F1042" t="str">
        <f t="shared" si="144"/>
        <v>Alphabet</v>
      </c>
      <c r="G1042" t="str">
        <f t="shared" si="145"/>
        <v>XL</v>
      </c>
      <c r="H1042" t="str">
        <f t="shared" si="146"/>
        <v>Yes</v>
      </c>
      <c r="J1042" t="str">
        <f>_xlfn.IFS(Units_Sold&lt;0,"Check Return/Refund",Units_Sold=" ",Invalid,Units_Sold=0,"Available",Units_Sold&gt;0,"Sold")</f>
        <v>Available</v>
      </c>
      <c r="M1042" t="str">
        <f t="shared" si="147"/>
        <v>Invalid</v>
      </c>
      <c r="N1042" t="str">
        <f>IF(PC_NikeSales[[#This Row],[Discount_Verification]]="Valid","Include","Exclude")</f>
        <v>Exclude</v>
      </c>
      <c r="O1042">
        <v>0</v>
      </c>
      <c r="P1042" t="str">
        <f t="shared" si="148"/>
        <v>Insufficient Data</v>
      </c>
      <c r="Q1042" t="str">
        <f t="shared" si="149"/>
        <v>Missing Information</v>
      </c>
      <c r="R1042" t="str">
        <f>IF(PC_NikeSales[[#This Row],[Rev_Verify]]="Valid Revenue","Include","Exclude")</f>
        <v>Exclude</v>
      </c>
      <c r="S1042" s="1">
        <v>45516</v>
      </c>
      <c r="T1042" s="5">
        <f t="shared" si="150"/>
        <v>45516</v>
      </c>
      <c r="U1042" s="1" t="str">
        <f t="shared" si="151"/>
        <v>Yes</v>
      </c>
      <c r="V1042" t="s">
        <v>17</v>
      </c>
      <c r="W1042" t="s">
        <v>37</v>
      </c>
      <c r="X1042" t="str">
        <f t="shared" si="152"/>
        <v>Hyderabad</v>
      </c>
      <c r="Y1042">
        <v>3833.04</v>
      </c>
      <c r="Z1042" t="str">
        <f>IF(PC_NikeSales[[#This Row],[Profit]]&lt;0,"Loss Making Sales",IF(PC_NikeSales[[#This Row],[Profit]]=0,"No Recorded Profit",IF($Y1040&gt;$P1040,"Invalid Profit", "Valid Profit")))</f>
        <v>Invalid Profit</v>
      </c>
      <c r="AA1042" t="str">
        <f>IF(PC_NikeSales[[#This Row],[Profit_Status]]="Valid Profit","Include","Exclude")</f>
        <v>Exclude</v>
      </c>
    </row>
    <row r="1043" spans="1:27">
      <c r="A1043">
        <v>3041</v>
      </c>
      <c r="B1043" t="s">
        <v>13</v>
      </c>
      <c r="C1043" t="s">
        <v>26</v>
      </c>
      <c r="D1043" t="s">
        <v>39</v>
      </c>
      <c r="E1043" s="3">
        <v>9</v>
      </c>
      <c r="F1043" t="str">
        <f t="shared" si="144"/>
        <v>Number</v>
      </c>
      <c r="G1043" t="str">
        <f t="shared" si="145"/>
        <v>9</v>
      </c>
      <c r="H1043" t="str">
        <f t="shared" si="146"/>
        <v>Yes</v>
      </c>
      <c r="J1043" t="str">
        <f>_xlfn.IFS(Units_Sold&lt;0,"Check Return/Refund",Units_Sold=" ",Invalid,Units_Sold=0,"Available",Units_Sold&gt;0,"Sold")</f>
        <v>Available</v>
      </c>
      <c r="K1043">
        <v>4884.55</v>
      </c>
      <c r="M1043" t="str">
        <f t="shared" si="147"/>
        <v>Invalid</v>
      </c>
      <c r="N1043" t="str">
        <f>IF(PC_NikeSales[[#This Row],[Discount_Verification]]="Valid","Include","Exclude")</f>
        <v>Exclude</v>
      </c>
      <c r="O1043">
        <v>0</v>
      </c>
      <c r="P1043" t="str">
        <f t="shared" si="148"/>
        <v>Insufficient Data</v>
      </c>
      <c r="Q1043" t="str">
        <f t="shared" si="149"/>
        <v>Missing Information</v>
      </c>
      <c r="R1043" t="str">
        <f>IF(PC_NikeSales[[#This Row],[Rev_Verify]]="Valid Revenue","Include","Exclude")</f>
        <v>Exclude</v>
      </c>
      <c r="S1043" s="1">
        <v>45660</v>
      </c>
      <c r="T1043" s="5">
        <f t="shared" si="150"/>
        <v>45660</v>
      </c>
      <c r="U1043" s="1" t="str">
        <f t="shared" si="151"/>
        <v>Yes</v>
      </c>
      <c r="V1043" t="s">
        <v>17</v>
      </c>
      <c r="W1043" t="s">
        <v>36</v>
      </c>
      <c r="X1043" t="str">
        <f t="shared" si="152"/>
        <v>Bangalore</v>
      </c>
      <c r="Y1043">
        <v>-1182.29</v>
      </c>
      <c r="Z1043" t="str">
        <f>IF(PC_NikeSales[[#This Row],[Profit]]&lt;0,"Loss Making Sales",IF(PC_NikeSales[[#This Row],[Profit]]=0,"No Recorded Profit",IF(PC_NikeSales[[#This Row],[Profit]]&gt;PC_NikeSales[Rev_Recalc],"Invalid Profit", "Valid Profit")))</f>
        <v>Loss Making Sales</v>
      </c>
      <c r="AA1043" t="str">
        <f>IF(PC_NikeSales[[#This Row],[Profit_Status]]="Valid Profit","Include","Exclude")</f>
        <v>Exclude</v>
      </c>
    </row>
    <row r="1044" spans="1:27">
      <c r="A1044">
        <v>3042</v>
      </c>
      <c r="B1044" t="s">
        <v>35</v>
      </c>
      <c r="C1044" t="s">
        <v>26</v>
      </c>
      <c r="D1044" t="s">
        <v>53</v>
      </c>
      <c r="E1044" s="3" t="s">
        <v>16</v>
      </c>
      <c r="F1044" t="str">
        <f t="shared" si="144"/>
        <v>Alphabet</v>
      </c>
      <c r="G1044" t="str">
        <f t="shared" si="145"/>
        <v>M</v>
      </c>
      <c r="H1044" t="str">
        <f t="shared" si="146"/>
        <v>Yes</v>
      </c>
      <c r="I1044">
        <v>1</v>
      </c>
      <c r="J1044" t="str">
        <f>_xlfn.IFS(Units_Sold&lt;0,"Check Return/Refund",Units_Sold=" ",Invalid,Units_Sold=0,"Available",Units_Sold&gt;0,"Sold")</f>
        <v>Sold</v>
      </c>
      <c r="M1044" t="str">
        <f t="shared" si="147"/>
        <v>Invalid</v>
      </c>
      <c r="N1044" t="str">
        <f>IF(PC_NikeSales[[#This Row],[Discount_Verification]]="Valid","Include","Exclude")</f>
        <v>Exclude</v>
      </c>
      <c r="O1044">
        <v>0</v>
      </c>
      <c r="P1044" t="str">
        <f t="shared" si="148"/>
        <v>Insufficient Data</v>
      </c>
      <c r="Q1044" t="str">
        <f t="shared" si="149"/>
        <v>Missing Information</v>
      </c>
      <c r="R1044" t="str">
        <f>IF(PC_NikeSales[[#This Row],[Rev_Verify]]="Valid Revenue","Include","Exclude")</f>
        <v>Exclude</v>
      </c>
      <c r="S1044" s="1"/>
      <c r="T1044" s="5" t="str">
        <f t="shared" si="150"/>
        <v>Missing Date</v>
      </c>
      <c r="U1044" s="1" t="str">
        <f t="shared" si="151"/>
        <v>No</v>
      </c>
      <c r="V1044" t="s">
        <v>17</v>
      </c>
      <c r="W1044" t="s">
        <v>33</v>
      </c>
      <c r="X1044" t="str">
        <f t="shared" si="152"/>
        <v>Delhi</v>
      </c>
      <c r="Y1044">
        <v>3750.11</v>
      </c>
      <c r="Z1044" t="str">
        <f>IF(PC_NikeSales[[#This Row],[Profit]]&lt;0,"Loss Making Sales",IF(PC_NikeSales[[#This Row],[Profit]]=0,"No Recorded Profit",IF($Y1042&gt;$P1042,"Invalid Profit", "Valid Profit")))</f>
        <v>Valid Profit</v>
      </c>
      <c r="AA1044" t="str">
        <f>IF(PC_NikeSales[[#This Row],[Profit_Status]]="Valid Profit","Include","Exclude")</f>
        <v>Include</v>
      </c>
    </row>
    <row r="1045" spans="1:27">
      <c r="A1045">
        <v>3043</v>
      </c>
      <c r="B1045" t="s">
        <v>35</v>
      </c>
      <c r="C1045" t="s">
        <v>30</v>
      </c>
      <c r="D1045" t="s">
        <v>31</v>
      </c>
      <c r="E1045" s="3" t="s">
        <v>28</v>
      </c>
      <c r="F1045" t="str">
        <f t="shared" si="144"/>
        <v>Alphabet</v>
      </c>
      <c r="G1045" t="str">
        <f t="shared" si="145"/>
        <v>L</v>
      </c>
      <c r="H1045" t="str">
        <f t="shared" si="146"/>
        <v>Yes</v>
      </c>
      <c r="I1045">
        <v>2</v>
      </c>
      <c r="J1045" t="str">
        <f>_xlfn.IFS(Units_Sold&lt;0,"Check Return/Refund",Units_Sold=" ",Invalid,Units_Sold=0,"Available",Units_Sold&gt;0,"Sold")</f>
        <v>Sold</v>
      </c>
      <c r="M1045" t="str">
        <f t="shared" si="147"/>
        <v>Invalid</v>
      </c>
      <c r="N1045" t="str">
        <f>IF(PC_NikeSales[[#This Row],[Discount_Verification]]="Valid","Include","Exclude")</f>
        <v>Exclude</v>
      </c>
      <c r="O1045">
        <v>0</v>
      </c>
      <c r="P1045" t="str">
        <f t="shared" si="148"/>
        <v>Insufficient Data</v>
      </c>
      <c r="Q1045" t="str">
        <f t="shared" si="149"/>
        <v>Missing Information</v>
      </c>
      <c r="R1045" t="str">
        <f>IF(PC_NikeSales[[#This Row],[Rev_Verify]]="Valid Revenue","Include","Exclude")</f>
        <v>Exclude</v>
      </c>
      <c r="S1045" s="1">
        <v>45758</v>
      </c>
      <c r="T1045" s="5">
        <f t="shared" si="150"/>
        <v>45758</v>
      </c>
      <c r="U1045" s="1" t="str">
        <f t="shared" si="151"/>
        <v>Yes</v>
      </c>
      <c r="V1045" t="s">
        <v>22</v>
      </c>
      <c r="W1045" t="s">
        <v>33</v>
      </c>
      <c r="X1045" t="str">
        <f t="shared" si="152"/>
        <v>Delhi</v>
      </c>
      <c r="Y1045">
        <v>147.79</v>
      </c>
      <c r="Z1045" t="str">
        <f>IF(PC_NikeSales[[#This Row],[Profit]]&lt;0,"Loss Making Sales",IF(PC_NikeSales[[#This Row],[Profit]]=0,"No Recorded Profit",IF($Y1043&gt;$P1043,"Invalid Profit", "Valid Profit")))</f>
        <v>Valid Profit</v>
      </c>
      <c r="AA1045" t="str">
        <f>IF(PC_NikeSales[[#This Row],[Profit_Status]]="Valid Profit","Include","Exclude")</f>
        <v>Include</v>
      </c>
    </row>
    <row r="1046" spans="1:27">
      <c r="A1046">
        <v>3044</v>
      </c>
      <c r="B1046" t="s">
        <v>13</v>
      </c>
      <c r="C1046" t="s">
        <v>26</v>
      </c>
      <c r="D1046" t="s">
        <v>53</v>
      </c>
      <c r="E1046" s="3">
        <v>7</v>
      </c>
      <c r="F1046" t="str">
        <f t="shared" si="144"/>
        <v>Number</v>
      </c>
      <c r="G1046" t="str">
        <f t="shared" si="145"/>
        <v>7</v>
      </c>
      <c r="H1046" t="str">
        <f t="shared" si="146"/>
        <v>Yes</v>
      </c>
      <c r="I1046">
        <v>3</v>
      </c>
      <c r="J1046" t="str">
        <f>_xlfn.IFS(Units_Sold&lt;0,"Check Return/Refund",Units_Sold=" ",Invalid,Units_Sold=0,"Available",Units_Sold&gt;0,"Sold")</f>
        <v>Sold</v>
      </c>
      <c r="K1046">
        <v>4222.2</v>
      </c>
      <c r="M1046" t="str">
        <f t="shared" si="147"/>
        <v>Invalid</v>
      </c>
      <c r="N1046" t="str">
        <f>IF(PC_NikeSales[[#This Row],[Discount_Verification]]="Valid","Include","Exclude")</f>
        <v>Exclude</v>
      </c>
      <c r="O1046">
        <v>0</v>
      </c>
      <c r="P1046">
        <f t="shared" si="148"/>
        <v>12666.599999999999</v>
      </c>
      <c r="Q1046" t="str">
        <f t="shared" si="149"/>
        <v>Valid Revenue</v>
      </c>
      <c r="R1046" t="str">
        <f>IF(PC_NikeSales[[#This Row],[Rev_Verify]]="Valid Revenue","Include","Exclude")</f>
        <v>Include</v>
      </c>
      <c r="S1046" s="1"/>
      <c r="T1046" s="5" t="str">
        <f t="shared" si="150"/>
        <v>Missing Date</v>
      </c>
      <c r="U1046" s="1" t="str">
        <f t="shared" si="151"/>
        <v>No</v>
      </c>
      <c r="V1046" t="s">
        <v>22</v>
      </c>
      <c r="W1046" t="s">
        <v>37</v>
      </c>
      <c r="X1046" t="str">
        <f t="shared" si="152"/>
        <v>Hyderabad</v>
      </c>
      <c r="Y1046">
        <v>931.4</v>
      </c>
      <c r="Z1046" t="str">
        <f>IF(PC_NikeSales[[#This Row],[Profit]]&lt;0,"Loss Making Sales",IF(PC_NikeSales[[#This Row],[Profit]]=0,"No Recorded Profit",IF($Y1044&gt;$P1044,"Invalid Profit", "Valid Profit")))</f>
        <v>Valid Profit</v>
      </c>
      <c r="AA1046" t="str">
        <f>IF(PC_NikeSales[[#This Row],[Profit_Status]]="Valid Profit","Include","Exclude")</f>
        <v>Include</v>
      </c>
    </row>
    <row r="1047" spans="1:27">
      <c r="A1047">
        <v>3045</v>
      </c>
      <c r="B1047" t="s">
        <v>13</v>
      </c>
      <c r="C1047" t="s">
        <v>20</v>
      </c>
      <c r="D1047" t="s">
        <v>24</v>
      </c>
      <c r="E1047" s="3" t="s">
        <v>32</v>
      </c>
      <c r="F1047" t="str">
        <f t="shared" si="144"/>
        <v>Alphabet</v>
      </c>
      <c r="G1047" t="str">
        <f t="shared" si="145"/>
        <v>XL</v>
      </c>
      <c r="H1047" t="str">
        <f t="shared" si="146"/>
        <v>Yes</v>
      </c>
      <c r="I1047">
        <v>1</v>
      </c>
      <c r="J1047" t="str">
        <f>_xlfn.IFS(Units_Sold&lt;0,"Check Return/Refund",Units_Sold=" ",Invalid,Units_Sold=0,"Available",Units_Sold&gt;0,"Sold")</f>
        <v>Sold</v>
      </c>
      <c r="K1047">
        <v>2196.1999999999998</v>
      </c>
      <c r="M1047" t="str">
        <f t="shared" si="147"/>
        <v>Invalid</v>
      </c>
      <c r="N1047" t="str">
        <f>IF(PC_NikeSales[[#This Row],[Discount_Verification]]="Valid","Include","Exclude")</f>
        <v>Exclude</v>
      </c>
      <c r="O1047">
        <v>0</v>
      </c>
      <c r="P1047">
        <f t="shared" si="148"/>
        <v>2196.1999999999998</v>
      </c>
      <c r="Q1047" t="str">
        <f t="shared" si="149"/>
        <v>Valid Revenue</v>
      </c>
      <c r="R1047" t="str">
        <f>IF(PC_NikeSales[[#This Row],[Rev_Verify]]="Valid Revenue","Include","Exclude")</f>
        <v>Include</v>
      </c>
      <c r="S1047" s="1"/>
      <c r="T1047" s="5" t="str">
        <f t="shared" si="150"/>
        <v>Missing Date</v>
      </c>
      <c r="U1047" s="1" t="str">
        <f t="shared" si="151"/>
        <v>No</v>
      </c>
      <c r="V1047" t="s">
        <v>22</v>
      </c>
      <c r="W1047" t="s">
        <v>36</v>
      </c>
      <c r="X1047" t="str">
        <f t="shared" si="152"/>
        <v>Bangalore</v>
      </c>
      <c r="Y1047">
        <v>3809.54</v>
      </c>
      <c r="Z1047" t="str">
        <f>IF(PC_NikeSales[[#This Row],[Profit]]&lt;0,"Loss Making Sales",IF(PC_NikeSales[[#This Row],[Profit]]=0,"No Recorded Profit",IF(PC_NikeSales[[#This Row],[Profit]]&gt;PC_NikeSales[Rev_Recalc],"Invalid Profit", "Valid Profit")))</f>
        <v>Invalid Profit</v>
      </c>
      <c r="AA1047" t="str">
        <f>IF(PC_NikeSales[[#This Row],[Profit_Status]]="Valid Profit","Include","Exclude")</f>
        <v>Exclude</v>
      </c>
    </row>
    <row r="1048" spans="1:27">
      <c r="A1048">
        <v>3046</v>
      </c>
      <c r="B1048" t="s">
        <v>35</v>
      </c>
      <c r="C1048" t="s">
        <v>41</v>
      </c>
      <c r="D1048" t="s">
        <v>42</v>
      </c>
      <c r="E1048" s="3">
        <v>11</v>
      </c>
      <c r="F1048" t="str">
        <f t="shared" si="144"/>
        <v>Number</v>
      </c>
      <c r="G1048" t="str">
        <f t="shared" si="145"/>
        <v>11</v>
      </c>
      <c r="H1048" t="str">
        <f t="shared" si="146"/>
        <v>Yes</v>
      </c>
      <c r="J1048" t="str">
        <f>_xlfn.IFS(Units_Sold&lt;0,"Check Return/Refund",Units_Sold=" ",Invalid,Units_Sold=0,"Available",Units_Sold&gt;0,"Sold")</f>
        <v>Available</v>
      </c>
      <c r="K1048">
        <v>4597.2299999999996</v>
      </c>
      <c r="M1048" t="str">
        <f t="shared" si="147"/>
        <v>Invalid</v>
      </c>
      <c r="N1048" t="str">
        <f>IF(PC_NikeSales[[#This Row],[Discount_Verification]]="Valid","Include","Exclude")</f>
        <v>Exclude</v>
      </c>
      <c r="O1048">
        <v>0</v>
      </c>
      <c r="P1048" t="str">
        <f t="shared" si="148"/>
        <v>Insufficient Data</v>
      </c>
      <c r="Q1048" t="str">
        <f t="shared" si="149"/>
        <v>Missing Information</v>
      </c>
      <c r="R1048" t="str">
        <f>IF(PC_NikeSales[[#This Row],[Rev_Verify]]="Valid Revenue","Include","Exclude")</f>
        <v>Exclude</v>
      </c>
      <c r="S1048" s="1">
        <v>45803</v>
      </c>
      <c r="T1048" s="5">
        <f t="shared" si="150"/>
        <v>45803</v>
      </c>
      <c r="U1048" s="1" t="str">
        <f t="shared" si="151"/>
        <v>Yes</v>
      </c>
      <c r="V1048" t="s">
        <v>17</v>
      </c>
      <c r="W1048" t="s">
        <v>18</v>
      </c>
      <c r="X1048" t="str">
        <f t="shared" si="152"/>
        <v>Bengaluru</v>
      </c>
      <c r="Y1048">
        <v>3277.67</v>
      </c>
      <c r="Z1048" t="str">
        <f>IF(PC_NikeSales[[#This Row],[Profit]]&lt;0,"Loss Making Sales",IF(PC_NikeSales[[#This Row],[Profit]]=0,"No Recorded Profit",IF($Y1046&gt;$P1046,"Invalid Profit", "Valid Profit")))</f>
        <v>Valid Profit</v>
      </c>
      <c r="AA1048" t="str">
        <f>IF(PC_NikeSales[[#This Row],[Profit_Status]]="Valid Profit","Include","Exclude")</f>
        <v>Include</v>
      </c>
    </row>
    <row r="1049" spans="1:27">
      <c r="A1049">
        <v>3047</v>
      </c>
      <c r="B1049" t="s">
        <v>19</v>
      </c>
      <c r="C1049" t="s">
        <v>41</v>
      </c>
      <c r="D1049" t="s">
        <v>47</v>
      </c>
      <c r="F1049" t="str">
        <f t="shared" si="144"/>
        <v>Missing</v>
      </c>
      <c r="G1049" t="str">
        <f t="shared" si="145"/>
        <v>Unknown</v>
      </c>
      <c r="H1049" t="str">
        <f t="shared" si="146"/>
        <v>No</v>
      </c>
      <c r="I1049">
        <v>3</v>
      </c>
      <c r="J1049" t="str">
        <f>_xlfn.IFS(Units_Sold&lt;0,"Check Return/Refund",Units_Sold=" ",Invalid,Units_Sold=0,"Available",Units_Sold&gt;0,"Sold")</f>
        <v>Sold</v>
      </c>
      <c r="K1049">
        <v>6175.84</v>
      </c>
      <c r="L1049">
        <v>0.9</v>
      </c>
      <c r="M1049" t="str">
        <f t="shared" si="147"/>
        <v>Valid</v>
      </c>
      <c r="N1049" t="str">
        <f>IF(PC_NikeSales[[#This Row],[Discount_Verification]]="Valid","Include","Exclude")</f>
        <v>Include</v>
      </c>
      <c r="O1049">
        <v>1852.75</v>
      </c>
      <c r="P1049">
        <f t="shared" si="148"/>
        <v>1852.7519999999997</v>
      </c>
      <c r="Q1049" t="str">
        <f t="shared" si="149"/>
        <v>Valid Revenue</v>
      </c>
      <c r="R1049" t="str">
        <f>IF(PC_NikeSales[[#This Row],[Rev_Verify]]="Valid Revenue","Include","Exclude")</f>
        <v>Include</v>
      </c>
      <c r="S1049" s="1">
        <v>45579</v>
      </c>
      <c r="T1049" s="5">
        <f t="shared" si="150"/>
        <v>45579</v>
      </c>
      <c r="U1049" s="1" t="str">
        <f t="shared" si="151"/>
        <v>Yes</v>
      </c>
      <c r="V1049" t="s">
        <v>17</v>
      </c>
      <c r="W1049" t="s">
        <v>37</v>
      </c>
      <c r="X1049" t="str">
        <f t="shared" si="152"/>
        <v>Hyderabad</v>
      </c>
      <c r="Y1049">
        <v>-960.94</v>
      </c>
      <c r="Z1049" t="str">
        <f>IF(PC_NikeSales[[#This Row],[Profit]]&lt;0,"Loss Making Sales",IF(PC_NikeSales[[#This Row],[Profit]]=0,"No Recorded Profit",IF(PC_NikeSales[[#This Row],[Profit]]&gt;PC_NikeSales[Rev_Recalc],"Invalid Profit", "Valid Profit")))</f>
        <v>Loss Making Sales</v>
      </c>
      <c r="AA1049" t="str">
        <f>IF(PC_NikeSales[[#This Row],[Profit_Status]]="Valid Profit","Include","Exclude")</f>
        <v>Exclude</v>
      </c>
    </row>
    <row r="1050" spans="1:27">
      <c r="A1050">
        <v>3048</v>
      </c>
      <c r="B1050" t="s">
        <v>19</v>
      </c>
      <c r="C1050" t="s">
        <v>26</v>
      </c>
      <c r="D1050" t="s">
        <v>39</v>
      </c>
      <c r="E1050" s="3">
        <v>6</v>
      </c>
      <c r="F1050" t="str">
        <f t="shared" si="144"/>
        <v>Number</v>
      </c>
      <c r="G1050" t="str">
        <f t="shared" si="145"/>
        <v>6</v>
      </c>
      <c r="H1050" t="str">
        <f t="shared" si="146"/>
        <v>Yes</v>
      </c>
      <c r="I1050">
        <v>1</v>
      </c>
      <c r="J1050" t="str">
        <f>_xlfn.IFS(Units_Sold&lt;0,"Check Return/Refund",Units_Sold=" ",Invalid,Units_Sold=0,"Available",Units_Sold&gt;0,"Sold")</f>
        <v>Sold</v>
      </c>
      <c r="L1050">
        <v>0.23</v>
      </c>
      <c r="M1050" t="str">
        <f t="shared" si="147"/>
        <v>Valid</v>
      </c>
      <c r="N1050" t="str">
        <f>IF(PC_NikeSales[[#This Row],[Discount_Verification]]="Valid","Include","Exclude")</f>
        <v>Include</v>
      </c>
      <c r="O1050">
        <v>0</v>
      </c>
      <c r="P1050" t="str">
        <f t="shared" si="148"/>
        <v>Insufficient Data</v>
      </c>
      <c r="Q1050" t="str">
        <f t="shared" si="149"/>
        <v>Missing Information</v>
      </c>
      <c r="R1050" t="str">
        <f>IF(PC_NikeSales[[#This Row],[Rev_Verify]]="Valid Revenue","Include","Exclude")</f>
        <v>Exclude</v>
      </c>
      <c r="S1050" s="1">
        <v>45855</v>
      </c>
      <c r="T1050" s="5">
        <f t="shared" si="150"/>
        <v>45855</v>
      </c>
      <c r="U1050" s="1" t="str">
        <f t="shared" si="151"/>
        <v>Yes</v>
      </c>
      <c r="V1050" t="s">
        <v>22</v>
      </c>
      <c r="W1050" t="s">
        <v>37</v>
      </c>
      <c r="X1050" t="str">
        <f t="shared" si="152"/>
        <v>Hyderabad</v>
      </c>
      <c r="Y1050">
        <v>517.16999999999996</v>
      </c>
      <c r="Z1050" t="str">
        <f>IF(PC_NikeSales[[#This Row],[Profit]]&lt;0,"Loss Making Sales",IF(PC_NikeSales[[#This Row],[Profit]]=0,"No Recorded Profit",IF($Y1048&gt;$P1048,"Invalid Profit", "Valid Profit")))</f>
        <v>Valid Profit</v>
      </c>
      <c r="AA1050" t="str">
        <f>IF(PC_NikeSales[[#This Row],[Profit_Status]]="Valid Profit","Include","Exclude")</f>
        <v>Include</v>
      </c>
    </row>
    <row r="1051" spans="1:27">
      <c r="A1051">
        <v>3049</v>
      </c>
      <c r="B1051" t="s">
        <v>13</v>
      </c>
      <c r="C1051" t="s">
        <v>26</v>
      </c>
      <c r="D1051" t="s">
        <v>53</v>
      </c>
      <c r="E1051" s="3">
        <v>11</v>
      </c>
      <c r="F1051" t="str">
        <f t="shared" si="144"/>
        <v>Number</v>
      </c>
      <c r="G1051" t="str">
        <f t="shared" si="145"/>
        <v>11</v>
      </c>
      <c r="H1051" t="str">
        <f t="shared" si="146"/>
        <v>Yes</v>
      </c>
      <c r="J1051" t="str">
        <f>_xlfn.IFS(Units_Sold&lt;0,"Check Return/Refund",Units_Sold=" ",Invalid,Units_Sold=0,"Available",Units_Sold&gt;0,"Sold")</f>
        <v>Available</v>
      </c>
      <c r="L1051">
        <v>1.06</v>
      </c>
      <c r="M1051" t="str">
        <f t="shared" si="147"/>
        <v>Invalid</v>
      </c>
      <c r="N1051" t="str">
        <f>IF(PC_NikeSales[[#This Row],[Discount_Verification]]="Valid","Include","Exclude")</f>
        <v>Exclude</v>
      </c>
      <c r="O1051">
        <v>0</v>
      </c>
      <c r="P1051" t="str">
        <f t="shared" si="148"/>
        <v>Insufficient Data</v>
      </c>
      <c r="Q1051" t="str">
        <f t="shared" si="149"/>
        <v>Missing Information</v>
      </c>
      <c r="R1051" t="str">
        <f>IF(PC_NikeSales[[#This Row],[Rev_Verify]]="Valid Revenue","Include","Exclude")</f>
        <v>Exclude</v>
      </c>
      <c r="S1051" s="1">
        <v>45830</v>
      </c>
      <c r="T1051" s="5">
        <f t="shared" si="150"/>
        <v>45830</v>
      </c>
      <c r="U1051" s="1" t="str">
        <f t="shared" si="151"/>
        <v>Yes</v>
      </c>
      <c r="V1051" t="s">
        <v>17</v>
      </c>
      <c r="W1051" t="s">
        <v>29</v>
      </c>
      <c r="X1051" t="str">
        <f t="shared" si="152"/>
        <v>Pune</v>
      </c>
      <c r="Y1051">
        <v>-156.44999999999999</v>
      </c>
      <c r="Z1051" t="str">
        <f>IF(PC_NikeSales[[#This Row],[Profit]]&lt;0,"Loss Making Sales",IF(PC_NikeSales[[#This Row],[Profit]]=0,"No Recorded Profit",IF(PC_NikeSales[[#This Row],[Profit]]&gt;PC_NikeSales[Rev_Recalc],"Invalid Profit", "Valid Profit")))</f>
        <v>Loss Making Sales</v>
      </c>
      <c r="AA1051" t="str">
        <f>IF(PC_NikeSales[[#This Row],[Profit_Status]]="Valid Profit","Include","Exclude")</f>
        <v>Exclude</v>
      </c>
    </row>
    <row r="1052" spans="1:27">
      <c r="A1052">
        <v>3050</v>
      </c>
      <c r="B1052" t="s">
        <v>13</v>
      </c>
      <c r="C1052" t="s">
        <v>41</v>
      </c>
      <c r="D1052" t="s">
        <v>47</v>
      </c>
      <c r="F1052" t="str">
        <f t="shared" si="144"/>
        <v>Missing</v>
      </c>
      <c r="G1052" t="str">
        <f t="shared" si="145"/>
        <v>Unknown</v>
      </c>
      <c r="H1052" t="str">
        <f t="shared" si="146"/>
        <v>No</v>
      </c>
      <c r="I1052">
        <v>4</v>
      </c>
      <c r="J1052" t="str">
        <f>_xlfn.IFS(Units_Sold&lt;0,"Check Return/Refund",Units_Sold=" ",Invalid,Units_Sold=0,"Available",Units_Sold&gt;0,"Sold")</f>
        <v>Sold</v>
      </c>
      <c r="M1052" t="str">
        <f t="shared" si="147"/>
        <v>Invalid</v>
      </c>
      <c r="N1052" t="str">
        <f>IF(PC_NikeSales[[#This Row],[Discount_Verification]]="Valid","Include","Exclude")</f>
        <v>Exclude</v>
      </c>
      <c r="O1052">
        <v>0</v>
      </c>
      <c r="P1052" t="str">
        <f t="shared" si="148"/>
        <v>Insufficient Data</v>
      </c>
      <c r="Q1052" t="str">
        <f t="shared" si="149"/>
        <v>Missing Information</v>
      </c>
      <c r="R1052" t="str">
        <f>IF(PC_NikeSales[[#This Row],[Rev_Verify]]="Valid Revenue","Include","Exclude")</f>
        <v>Exclude</v>
      </c>
      <c r="S1052" s="1"/>
      <c r="T1052" s="5" t="str">
        <f t="shared" si="150"/>
        <v>Missing Date</v>
      </c>
      <c r="U1052" s="1" t="str">
        <f t="shared" si="151"/>
        <v>No</v>
      </c>
      <c r="V1052" t="s">
        <v>17</v>
      </c>
      <c r="W1052" t="s">
        <v>33</v>
      </c>
      <c r="X1052" t="str">
        <f t="shared" si="152"/>
        <v>Delhi</v>
      </c>
      <c r="Y1052">
        <v>205.25</v>
      </c>
      <c r="Z1052" t="str">
        <f>IF(PC_NikeSales[[#This Row],[Profit]]&lt;0,"Loss Making Sales",IF(PC_NikeSales[[#This Row],[Profit]]=0,"No Recorded Profit",IF($Y1050&gt;$P1050,"Invalid Profit", "Valid Profit")))</f>
        <v>Valid Profit</v>
      </c>
      <c r="AA1052" t="str">
        <f>IF(PC_NikeSales[[#This Row],[Profit_Status]]="Valid Profit","Include","Exclude")</f>
        <v>Include</v>
      </c>
    </row>
    <row r="1053" spans="1:27">
      <c r="A1053">
        <v>3051</v>
      </c>
      <c r="B1053" t="s">
        <v>35</v>
      </c>
      <c r="C1053" t="s">
        <v>14</v>
      </c>
      <c r="D1053" t="s">
        <v>44</v>
      </c>
      <c r="E1053" s="3" t="s">
        <v>16</v>
      </c>
      <c r="F1053" t="str">
        <f t="shared" si="144"/>
        <v>Alphabet</v>
      </c>
      <c r="G1053" t="str">
        <f t="shared" si="145"/>
        <v>M</v>
      </c>
      <c r="H1053" t="str">
        <f t="shared" si="146"/>
        <v>Yes</v>
      </c>
      <c r="J1053" t="str">
        <f>_xlfn.IFS(Units_Sold&lt;0,"Check Return/Refund",Units_Sold=" ",Invalid,Units_Sold=0,"Available",Units_Sold&gt;0,"Sold")</f>
        <v>Available</v>
      </c>
      <c r="M1053" t="str">
        <f t="shared" si="147"/>
        <v>Invalid</v>
      </c>
      <c r="N1053" t="str">
        <f>IF(PC_NikeSales[[#This Row],[Discount_Verification]]="Valid","Include","Exclude")</f>
        <v>Exclude</v>
      </c>
      <c r="O1053">
        <v>0</v>
      </c>
      <c r="P1053" t="str">
        <f t="shared" si="148"/>
        <v>Insufficient Data</v>
      </c>
      <c r="Q1053" t="str">
        <f t="shared" si="149"/>
        <v>Missing Information</v>
      </c>
      <c r="R1053" t="str">
        <f>IF(PC_NikeSales[[#This Row],[Rev_Verify]]="Valid Revenue","Include","Exclude")</f>
        <v>Exclude</v>
      </c>
      <c r="S1053" s="1">
        <v>45501</v>
      </c>
      <c r="T1053" s="5">
        <f t="shared" si="150"/>
        <v>45501</v>
      </c>
      <c r="U1053" s="1" t="str">
        <f t="shared" si="151"/>
        <v>Yes</v>
      </c>
      <c r="V1053" t="s">
        <v>17</v>
      </c>
      <c r="W1053" t="s">
        <v>18</v>
      </c>
      <c r="X1053" t="str">
        <f t="shared" si="152"/>
        <v>Bengaluru</v>
      </c>
      <c r="Y1053">
        <v>166.42</v>
      </c>
      <c r="Z1053" t="str">
        <f>IF(PC_NikeSales[[#This Row],[Profit]]&lt;0,"Loss Making Sales",IF(PC_NikeSales[[#This Row],[Profit]]=0,"No Recorded Profit",IF($Y1051&gt;$P1051,"Invalid Profit", "Valid Profit")))</f>
        <v>Valid Profit</v>
      </c>
      <c r="AA1053" t="str">
        <f>IF(PC_NikeSales[[#This Row],[Profit_Status]]="Valid Profit","Include","Exclude")</f>
        <v>Include</v>
      </c>
    </row>
    <row r="1054" spans="1:27">
      <c r="A1054">
        <v>3052</v>
      </c>
      <c r="B1054" t="s">
        <v>13</v>
      </c>
      <c r="C1054" t="s">
        <v>30</v>
      </c>
      <c r="D1054" t="s">
        <v>31</v>
      </c>
      <c r="E1054" s="3" t="s">
        <v>16</v>
      </c>
      <c r="F1054" t="str">
        <f t="shared" si="144"/>
        <v>Alphabet</v>
      </c>
      <c r="G1054" t="str">
        <f t="shared" si="145"/>
        <v>M</v>
      </c>
      <c r="H1054" t="str">
        <f t="shared" si="146"/>
        <v>Yes</v>
      </c>
      <c r="J1054" t="str">
        <f>_xlfn.IFS(Units_Sold&lt;0,"Check Return/Refund",Units_Sold=" ",Invalid,Units_Sold=0,"Available",Units_Sold&gt;0,"Sold")</f>
        <v>Available</v>
      </c>
      <c r="K1054">
        <v>9448.34</v>
      </c>
      <c r="L1054">
        <v>0.78</v>
      </c>
      <c r="M1054" t="str">
        <f t="shared" si="147"/>
        <v>Valid</v>
      </c>
      <c r="N1054" t="str">
        <f>IF(PC_NikeSales[[#This Row],[Discount_Verification]]="Valid","Include","Exclude")</f>
        <v>Include</v>
      </c>
      <c r="O1054">
        <v>0</v>
      </c>
      <c r="P1054" t="str">
        <f t="shared" si="148"/>
        <v>Insufficient Data</v>
      </c>
      <c r="Q1054" t="str">
        <f t="shared" si="149"/>
        <v>Missing Information</v>
      </c>
      <c r="R1054" t="str">
        <f>IF(PC_NikeSales[[#This Row],[Rev_Verify]]="Valid Revenue","Include","Exclude")</f>
        <v>Exclude</v>
      </c>
      <c r="S1054" s="1">
        <v>45719</v>
      </c>
      <c r="T1054" s="5">
        <f t="shared" si="150"/>
        <v>45719</v>
      </c>
      <c r="U1054" s="1" t="str">
        <f t="shared" si="151"/>
        <v>Yes</v>
      </c>
      <c r="V1054" t="s">
        <v>17</v>
      </c>
      <c r="W1054" t="s">
        <v>33</v>
      </c>
      <c r="X1054" t="str">
        <f t="shared" si="152"/>
        <v>Delhi</v>
      </c>
      <c r="Y1054">
        <v>-871.1</v>
      </c>
      <c r="Z1054" t="str">
        <f>IF(PC_NikeSales[[#This Row],[Profit]]&lt;0,"Loss Making Sales",IF(PC_NikeSales[[#This Row],[Profit]]=0,"No Recorded Profit",IF(PC_NikeSales[[#This Row],[Profit]]&gt;PC_NikeSales[Rev_Recalc],"Invalid Profit", "Valid Profit")))</f>
        <v>Loss Making Sales</v>
      </c>
      <c r="AA1054" t="str">
        <f>IF(PC_NikeSales[[#This Row],[Profit_Status]]="Valid Profit","Include","Exclude")</f>
        <v>Exclude</v>
      </c>
    </row>
    <row r="1055" spans="1:27">
      <c r="A1055">
        <v>3053</v>
      </c>
      <c r="B1055" t="s">
        <v>19</v>
      </c>
      <c r="C1055" t="s">
        <v>26</v>
      </c>
      <c r="D1055" t="s">
        <v>53</v>
      </c>
      <c r="E1055" s="3" t="s">
        <v>28</v>
      </c>
      <c r="F1055" t="str">
        <f t="shared" si="144"/>
        <v>Alphabet</v>
      </c>
      <c r="G1055" t="str">
        <f t="shared" si="145"/>
        <v>L</v>
      </c>
      <c r="H1055" t="str">
        <f t="shared" si="146"/>
        <v>Yes</v>
      </c>
      <c r="J1055" t="str">
        <f>_xlfn.IFS(Units_Sold&lt;0,"Check Return/Refund",Units_Sold=" ",Invalid,Units_Sold=0,"Available",Units_Sold&gt;0,"Sold")</f>
        <v>Available</v>
      </c>
      <c r="K1055">
        <v>6323.09</v>
      </c>
      <c r="L1055">
        <v>1</v>
      </c>
      <c r="M1055" t="str">
        <f t="shared" si="147"/>
        <v>Valid</v>
      </c>
      <c r="N1055" t="str">
        <f>IF(PC_NikeSales[[#This Row],[Discount_Verification]]="Valid","Include","Exclude")</f>
        <v>Include</v>
      </c>
      <c r="O1055">
        <v>0</v>
      </c>
      <c r="P1055" t="str">
        <f t="shared" si="148"/>
        <v>Insufficient Data</v>
      </c>
      <c r="Q1055" t="str">
        <f t="shared" si="149"/>
        <v>Missing Information</v>
      </c>
      <c r="R1055" t="str">
        <f>IF(PC_NikeSales[[#This Row],[Rev_Verify]]="Valid Revenue","Include","Exclude")</f>
        <v>Exclude</v>
      </c>
      <c r="S1055" s="1">
        <v>45553</v>
      </c>
      <c r="T1055" s="5">
        <f t="shared" si="150"/>
        <v>45553</v>
      </c>
      <c r="U1055" s="1" t="str">
        <f t="shared" si="151"/>
        <v>Yes</v>
      </c>
      <c r="V1055" t="s">
        <v>22</v>
      </c>
      <c r="W1055" t="s">
        <v>25</v>
      </c>
      <c r="X1055" t="str">
        <f t="shared" si="152"/>
        <v>Mumbai</v>
      </c>
      <c r="Y1055">
        <v>1283.6199999999999</v>
      </c>
      <c r="Z1055" t="str">
        <f>IF(PC_NikeSales[[#This Row],[Profit]]&lt;0,"Loss Making Sales",IF(PC_NikeSales[[#This Row],[Profit]]=0,"No Recorded Profit",IF($Y1053&gt;$P1053,"Invalid Profit", "Valid Profit")))</f>
        <v>Valid Profit</v>
      </c>
      <c r="AA1055" t="str">
        <f>IF(PC_NikeSales[[#This Row],[Profit_Status]]="Valid Profit","Include","Exclude")</f>
        <v>Include</v>
      </c>
    </row>
    <row r="1056" spans="1:27">
      <c r="A1056">
        <v>3054</v>
      </c>
      <c r="B1056" t="s">
        <v>35</v>
      </c>
      <c r="C1056" t="s">
        <v>20</v>
      </c>
      <c r="D1056" t="s">
        <v>24</v>
      </c>
      <c r="E1056" s="3" t="s">
        <v>16</v>
      </c>
      <c r="F1056" t="str">
        <f t="shared" si="144"/>
        <v>Alphabet</v>
      </c>
      <c r="G1056" t="str">
        <f t="shared" si="145"/>
        <v>M</v>
      </c>
      <c r="H1056" t="str">
        <f t="shared" si="146"/>
        <v>Yes</v>
      </c>
      <c r="J1056" t="str">
        <f>_xlfn.IFS(Units_Sold&lt;0,"Check Return/Refund",Units_Sold=" ",Invalid,Units_Sold=0,"Available",Units_Sold&gt;0,"Sold")</f>
        <v>Available</v>
      </c>
      <c r="K1056">
        <v>6667.47</v>
      </c>
      <c r="M1056" t="str">
        <f t="shared" si="147"/>
        <v>Invalid</v>
      </c>
      <c r="N1056" t="str">
        <f>IF(PC_NikeSales[[#This Row],[Discount_Verification]]="Valid","Include","Exclude")</f>
        <v>Exclude</v>
      </c>
      <c r="O1056">
        <v>0</v>
      </c>
      <c r="P1056" t="str">
        <f t="shared" si="148"/>
        <v>Insufficient Data</v>
      </c>
      <c r="Q1056" t="str">
        <f t="shared" si="149"/>
        <v>Missing Information</v>
      </c>
      <c r="R1056" t="str">
        <f>IF(PC_NikeSales[[#This Row],[Rev_Verify]]="Valid Revenue","Include","Exclude")</f>
        <v>Exclude</v>
      </c>
      <c r="S1056" s="1">
        <v>45643</v>
      </c>
      <c r="T1056" s="5">
        <f t="shared" si="150"/>
        <v>45643</v>
      </c>
      <c r="U1056" s="1" t="str">
        <f t="shared" si="151"/>
        <v>Yes</v>
      </c>
      <c r="V1056" t="s">
        <v>22</v>
      </c>
      <c r="W1056" t="s">
        <v>29</v>
      </c>
      <c r="X1056" t="str">
        <f t="shared" si="152"/>
        <v>Pune</v>
      </c>
      <c r="Y1056">
        <v>-402.6</v>
      </c>
      <c r="Z1056" t="str">
        <f>IF(PC_NikeSales[[#This Row],[Profit]]&lt;0,"Loss Making Sales",IF(PC_NikeSales[[#This Row],[Profit]]=0,"No Recorded Profit",IF(PC_NikeSales[[#This Row],[Profit]]&gt;PC_NikeSales[Rev_Recalc],"Invalid Profit", "Valid Profit")))</f>
        <v>Loss Making Sales</v>
      </c>
      <c r="AA1056" t="str">
        <f>IF(PC_NikeSales[[#This Row],[Profit_Status]]="Valid Profit","Include","Exclude")</f>
        <v>Exclude</v>
      </c>
    </row>
    <row r="1057" spans="1:27">
      <c r="A1057">
        <v>2048</v>
      </c>
      <c r="B1057" t="s">
        <v>13</v>
      </c>
      <c r="C1057" t="s">
        <v>41</v>
      </c>
      <c r="D1057" t="s">
        <v>54</v>
      </c>
      <c r="E1057" s="3" t="s">
        <v>32</v>
      </c>
      <c r="F1057" t="str">
        <f t="shared" si="144"/>
        <v>Alphabet</v>
      </c>
      <c r="G1057" t="str">
        <f t="shared" si="145"/>
        <v>XL</v>
      </c>
      <c r="H1057" t="str">
        <f t="shared" si="146"/>
        <v>Yes</v>
      </c>
      <c r="J1057" t="str">
        <f>_xlfn.IFS(Units_Sold&lt;0,"Check Return/Refund",Units_Sold=" ",Invalid,Units_Sold=0,"Available",Units_Sold&gt;0,"Sold")</f>
        <v>Available</v>
      </c>
      <c r="K1057">
        <v>5357.49</v>
      </c>
      <c r="M1057" t="str">
        <f t="shared" si="147"/>
        <v>Invalid</v>
      </c>
      <c r="N1057" t="str">
        <f>IF(PC_NikeSales[[#This Row],[Discount_Verification]]="Valid","Include","Exclude")</f>
        <v>Exclude</v>
      </c>
      <c r="O1057">
        <v>0</v>
      </c>
      <c r="P1057" t="str">
        <f t="shared" si="148"/>
        <v>Insufficient Data</v>
      </c>
      <c r="Q1057" t="str">
        <f t="shared" si="149"/>
        <v>Missing Information</v>
      </c>
      <c r="R1057" t="str">
        <f>IF(PC_NikeSales[[#This Row],[Rev_Verify]]="Valid Revenue","Include","Exclude")</f>
        <v>Exclude</v>
      </c>
      <c r="S1057" s="1"/>
      <c r="T1057" s="5" t="str">
        <f t="shared" si="150"/>
        <v>Missing Date</v>
      </c>
      <c r="U1057" s="1" t="str">
        <f t="shared" si="151"/>
        <v>No</v>
      </c>
      <c r="V1057" t="s">
        <v>17</v>
      </c>
      <c r="W1057" t="s">
        <v>29</v>
      </c>
      <c r="X1057" t="str">
        <f t="shared" si="152"/>
        <v>Pune</v>
      </c>
      <c r="Y1057">
        <v>-548</v>
      </c>
      <c r="Z1057" t="str">
        <f>IF(PC_NikeSales[[#This Row],[Profit]]&lt;0,"Loss Making Sales",IF(PC_NikeSales[[#This Row],[Profit]]=0,"No Recorded Profit",IF(PC_NikeSales[[#This Row],[Profit]]&gt;PC_NikeSales[Rev_Recalc],"Invalid Profit", "Valid Profit")))</f>
        <v>Loss Making Sales</v>
      </c>
      <c r="AA1057" t="str">
        <f>IF(PC_NikeSales[[#This Row],[Profit_Status]]="Valid Profit","Include","Exclude")</f>
        <v>Exclude</v>
      </c>
    </row>
    <row r="1058" spans="1:27">
      <c r="A1058">
        <v>3056</v>
      </c>
      <c r="B1058" t="s">
        <v>35</v>
      </c>
      <c r="C1058" t="s">
        <v>14</v>
      </c>
      <c r="D1058" t="s">
        <v>49</v>
      </c>
      <c r="E1058" s="3">
        <v>12</v>
      </c>
      <c r="F1058" t="str">
        <f t="shared" si="144"/>
        <v>Number</v>
      </c>
      <c r="G1058" t="str">
        <f t="shared" si="145"/>
        <v>12</v>
      </c>
      <c r="H1058" t="str">
        <f t="shared" si="146"/>
        <v>Yes</v>
      </c>
      <c r="J1058" t="str">
        <f>_xlfn.IFS(Units_Sold&lt;0,"Check Return/Refund",Units_Sold=" ",Invalid,Units_Sold=0,"Available",Units_Sold&gt;0,"Sold")</f>
        <v>Available</v>
      </c>
      <c r="M1058" t="str">
        <f t="shared" si="147"/>
        <v>Invalid</v>
      </c>
      <c r="N1058" t="str">
        <f>IF(PC_NikeSales[[#This Row],[Discount_Verification]]="Valid","Include","Exclude")</f>
        <v>Exclude</v>
      </c>
      <c r="O1058">
        <v>0</v>
      </c>
      <c r="P1058" t="str">
        <f t="shared" si="148"/>
        <v>Insufficient Data</v>
      </c>
      <c r="Q1058" t="str">
        <f t="shared" si="149"/>
        <v>Missing Information</v>
      </c>
      <c r="R1058" t="str">
        <f>IF(PC_NikeSales[[#This Row],[Rev_Verify]]="Valid Revenue","Include","Exclude")</f>
        <v>Exclude</v>
      </c>
      <c r="S1058" s="1"/>
      <c r="T1058" s="5" t="str">
        <f t="shared" si="150"/>
        <v>Missing Date</v>
      </c>
      <c r="U1058" s="1" t="str">
        <f t="shared" si="151"/>
        <v>No</v>
      </c>
      <c r="V1058" t="s">
        <v>17</v>
      </c>
      <c r="W1058" t="s">
        <v>25</v>
      </c>
      <c r="X1058" t="str">
        <f t="shared" si="152"/>
        <v>Mumbai</v>
      </c>
      <c r="Y1058">
        <v>544.14</v>
      </c>
      <c r="Z1058" t="str">
        <f>IF(PC_NikeSales[[#This Row],[Profit]]&lt;0,"Loss Making Sales",IF(PC_NikeSales[[#This Row],[Profit]]=0,"No Recorded Profit",IF($Y1056&gt;$P1056,"Invalid Profit", "Valid Profit")))</f>
        <v>Valid Profit</v>
      </c>
      <c r="AA1058" t="str">
        <f>IF(PC_NikeSales[[#This Row],[Profit_Status]]="Valid Profit","Include","Exclude")</f>
        <v>Include</v>
      </c>
    </row>
    <row r="1059" spans="1:27">
      <c r="A1059">
        <v>3057</v>
      </c>
      <c r="B1059" t="s">
        <v>19</v>
      </c>
      <c r="C1059" t="s">
        <v>20</v>
      </c>
      <c r="D1059" t="s">
        <v>38</v>
      </c>
      <c r="F1059" t="str">
        <f t="shared" si="144"/>
        <v>Missing</v>
      </c>
      <c r="G1059" t="str">
        <f t="shared" si="145"/>
        <v>Unknown</v>
      </c>
      <c r="H1059" t="str">
        <f t="shared" si="146"/>
        <v>No</v>
      </c>
      <c r="J1059" t="str">
        <f>_xlfn.IFS(Units_Sold&lt;0,"Check Return/Refund",Units_Sold=" ",Invalid,Units_Sold=0,"Available",Units_Sold&gt;0,"Sold")</f>
        <v>Available</v>
      </c>
      <c r="K1059">
        <v>4244.95</v>
      </c>
      <c r="M1059" t="str">
        <f t="shared" si="147"/>
        <v>Invalid</v>
      </c>
      <c r="N1059" t="str">
        <f>IF(PC_NikeSales[[#This Row],[Discount_Verification]]="Valid","Include","Exclude")</f>
        <v>Exclude</v>
      </c>
      <c r="O1059">
        <v>0</v>
      </c>
      <c r="P1059" t="str">
        <f t="shared" si="148"/>
        <v>Insufficient Data</v>
      </c>
      <c r="Q1059" t="str">
        <f t="shared" si="149"/>
        <v>Missing Information</v>
      </c>
      <c r="R1059" t="str">
        <f>IF(PC_NikeSales[[#This Row],[Rev_Verify]]="Valid Revenue","Include","Exclude")</f>
        <v>Exclude</v>
      </c>
      <c r="S1059" s="1">
        <v>45678</v>
      </c>
      <c r="T1059" s="5">
        <f t="shared" si="150"/>
        <v>45678</v>
      </c>
      <c r="U1059" s="1" t="str">
        <f t="shared" si="151"/>
        <v>Yes</v>
      </c>
      <c r="V1059" t="s">
        <v>22</v>
      </c>
      <c r="W1059" t="s">
        <v>18</v>
      </c>
      <c r="X1059" t="str">
        <f t="shared" si="152"/>
        <v>Bengaluru</v>
      </c>
      <c r="Y1059">
        <v>3693.98</v>
      </c>
      <c r="Z1059" t="str">
        <f>IF(PC_NikeSales[[#This Row],[Profit]]&lt;0,"Loss Making Sales",IF(PC_NikeSales[[#This Row],[Profit]]=0,"No Recorded Profit",IF($Y1057&gt;$P1057,"Invalid Profit", "Valid Profit")))</f>
        <v>Valid Profit</v>
      </c>
      <c r="AA1059" t="str">
        <f>IF(PC_NikeSales[[#This Row],[Profit_Status]]="Valid Profit","Include","Exclude")</f>
        <v>Include</v>
      </c>
    </row>
    <row r="1060" spans="1:27">
      <c r="A1060">
        <v>3058</v>
      </c>
      <c r="B1060" t="s">
        <v>35</v>
      </c>
      <c r="C1060" t="s">
        <v>20</v>
      </c>
      <c r="D1060" t="s">
        <v>50</v>
      </c>
      <c r="E1060" s="3" t="s">
        <v>16</v>
      </c>
      <c r="F1060" t="str">
        <f t="shared" si="144"/>
        <v>Alphabet</v>
      </c>
      <c r="G1060" t="str">
        <f t="shared" si="145"/>
        <v>M</v>
      </c>
      <c r="H1060" t="str">
        <f t="shared" si="146"/>
        <v>Yes</v>
      </c>
      <c r="I1060">
        <v>-1</v>
      </c>
      <c r="J1060" t="str">
        <f>_xlfn.IFS(Units_Sold&lt;0,"Check Return/Refund",Units_Sold=" ",Invalid,Units_Sold=0,"Available",Units_Sold&gt;0,"Sold")</f>
        <v>Check Return/Refund</v>
      </c>
      <c r="K1060">
        <v>8048.66</v>
      </c>
      <c r="M1060" t="str">
        <f t="shared" si="147"/>
        <v>Invalid</v>
      </c>
      <c r="N1060" t="str">
        <f>IF(PC_NikeSales[[#This Row],[Discount_Verification]]="Valid","Include","Exclude")</f>
        <v>Exclude</v>
      </c>
      <c r="O1060">
        <v>0</v>
      </c>
      <c r="P1060">
        <f t="shared" si="148"/>
        <v>-8048.66</v>
      </c>
      <c r="Q1060" t="str">
        <f t="shared" si="149"/>
        <v>Negative Revenue</v>
      </c>
      <c r="R1060" t="str">
        <f>IF(PC_NikeSales[[#This Row],[Rev_Verify]]="Valid Revenue","Include","Exclude")</f>
        <v>Exclude</v>
      </c>
      <c r="S1060" s="1">
        <v>45139</v>
      </c>
      <c r="T1060" s="5">
        <f t="shared" si="150"/>
        <v>45139</v>
      </c>
      <c r="U1060" s="1" t="str">
        <f t="shared" si="151"/>
        <v>Yes</v>
      </c>
      <c r="V1060" t="s">
        <v>22</v>
      </c>
      <c r="W1060" t="s">
        <v>43</v>
      </c>
      <c r="X1060" t="str">
        <f t="shared" si="152"/>
        <v>Kolkata</v>
      </c>
      <c r="Y1060">
        <v>3860.59</v>
      </c>
      <c r="Z1060" t="str">
        <f>IF(PC_NikeSales[[#This Row],[Profit]]&lt;0,"Loss Making Sales",IF(PC_NikeSales[[#This Row],[Profit]]=0,"No Recorded Profit",IF(PC_NikeSales[[#This Row],[Profit]]&gt;PC_NikeSales[Rev_Recalc],"Invalid Profit", "Valid Profit")))</f>
        <v>Invalid Profit</v>
      </c>
      <c r="AA1060" t="str">
        <f>IF(PC_NikeSales[[#This Row],[Profit_Status]]="Valid Profit","Include","Exclude")</f>
        <v>Exclude</v>
      </c>
    </row>
    <row r="1061" spans="1:27">
      <c r="A1061">
        <v>3059</v>
      </c>
      <c r="B1061" t="s">
        <v>19</v>
      </c>
      <c r="C1061" t="s">
        <v>30</v>
      </c>
      <c r="D1061" t="s">
        <v>31</v>
      </c>
      <c r="E1061" s="3" t="s">
        <v>28</v>
      </c>
      <c r="F1061" t="str">
        <f t="shared" si="144"/>
        <v>Alphabet</v>
      </c>
      <c r="G1061" t="str">
        <f t="shared" si="145"/>
        <v>L</v>
      </c>
      <c r="H1061" t="str">
        <f t="shared" si="146"/>
        <v>Yes</v>
      </c>
      <c r="I1061">
        <v>3</v>
      </c>
      <c r="J1061" t="str">
        <f>_xlfn.IFS(Units_Sold&lt;0,"Check Return/Refund",Units_Sold=" ",Invalid,Units_Sold=0,"Available",Units_Sold&gt;0,"Sold")</f>
        <v>Sold</v>
      </c>
      <c r="L1061">
        <v>1</v>
      </c>
      <c r="M1061" t="str">
        <f t="shared" si="147"/>
        <v>Valid</v>
      </c>
      <c r="N1061" t="str">
        <f>IF(PC_NikeSales[[#This Row],[Discount_Verification]]="Valid","Include","Exclude")</f>
        <v>Include</v>
      </c>
      <c r="O1061">
        <v>0</v>
      </c>
      <c r="P1061" t="str">
        <f t="shared" si="148"/>
        <v>Insufficient Data</v>
      </c>
      <c r="Q1061" t="str">
        <f t="shared" si="149"/>
        <v>Missing Information</v>
      </c>
      <c r="R1061" t="str">
        <f>IF(PC_NikeSales[[#This Row],[Rev_Verify]]="Valid Revenue","Include","Exclude")</f>
        <v>Exclude</v>
      </c>
      <c r="S1061" s="1">
        <v>45827</v>
      </c>
      <c r="T1061" s="5">
        <f t="shared" si="150"/>
        <v>45827</v>
      </c>
      <c r="U1061" s="1" t="str">
        <f t="shared" si="151"/>
        <v>Yes</v>
      </c>
      <c r="V1061" t="s">
        <v>17</v>
      </c>
      <c r="W1061" t="s">
        <v>37</v>
      </c>
      <c r="X1061" t="str">
        <f t="shared" si="152"/>
        <v>Hyderabad</v>
      </c>
      <c r="Y1061">
        <v>3692.43</v>
      </c>
      <c r="Z1061" t="str">
        <f>IF(PC_NikeSales[[#This Row],[Profit]]&lt;0,"Loss Making Sales",IF(PC_NikeSales[[#This Row],[Profit]]=0,"No Recorded Profit",IF($Y1059&gt;$P1059,"Invalid Profit", "Valid Profit")))</f>
        <v>Valid Profit</v>
      </c>
      <c r="AA1061" t="str">
        <f>IF(PC_NikeSales[[#This Row],[Profit_Status]]="Valid Profit","Include","Exclude")</f>
        <v>Include</v>
      </c>
    </row>
    <row r="1062" spans="1:27">
      <c r="A1062">
        <v>3060</v>
      </c>
      <c r="B1062" t="s">
        <v>19</v>
      </c>
      <c r="C1062" t="s">
        <v>30</v>
      </c>
      <c r="D1062" t="s">
        <v>46</v>
      </c>
      <c r="E1062" s="3" t="s">
        <v>28</v>
      </c>
      <c r="F1062" t="str">
        <f t="shared" si="144"/>
        <v>Alphabet</v>
      </c>
      <c r="G1062" t="str">
        <f t="shared" si="145"/>
        <v>L</v>
      </c>
      <c r="H1062" t="str">
        <f t="shared" si="146"/>
        <v>Yes</v>
      </c>
      <c r="J1062" t="str">
        <f>_xlfn.IFS(Units_Sold&lt;0,"Check Return/Refund",Units_Sold=" ",Invalid,Units_Sold=0,"Available",Units_Sold&gt;0,"Sold")</f>
        <v>Available</v>
      </c>
      <c r="M1062" t="str">
        <f t="shared" si="147"/>
        <v>Invalid</v>
      </c>
      <c r="N1062" t="str">
        <f>IF(PC_NikeSales[[#This Row],[Discount_Verification]]="Valid","Include","Exclude")</f>
        <v>Exclude</v>
      </c>
      <c r="O1062">
        <v>0</v>
      </c>
      <c r="P1062" t="str">
        <f t="shared" si="148"/>
        <v>Insufficient Data</v>
      </c>
      <c r="Q1062" t="str">
        <f t="shared" si="149"/>
        <v>Missing Information</v>
      </c>
      <c r="R1062" t="str">
        <f>IF(PC_NikeSales[[#This Row],[Rev_Verify]]="Valid Revenue","Include","Exclude")</f>
        <v>Exclude</v>
      </c>
      <c r="S1062" s="1">
        <v>45544</v>
      </c>
      <c r="T1062" s="5">
        <f t="shared" si="150"/>
        <v>45544</v>
      </c>
      <c r="U1062" s="1" t="str">
        <f t="shared" si="151"/>
        <v>Yes</v>
      </c>
      <c r="V1062" t="s">
        <v>22</v>
      </c>
      <c r="W1062" t="s">
        <v>36</v>
      </c>
      <c r="X1062" t="str">
        <f t="shared" si="152"/>
        <v>Bangalore</v>
      </c>
      <c r="Y1062">
        <v>-1137.29</v>
      </c>
      <c r="Z1062" t="str">
        <f>IF(PC_NikeSales[[#This Row],[Profit]]&lt;0,"Loss Making Sales",IF(PC_NikeSales[[#This Row],[Profit]]=0,"No Recorded Profit",IF(PC_NikeSales[[#This Row],[Profit]]&gt;PC_NikeSales[Rev_Recalc],"Invalid Profit", "Valid Profit")))</f>
        <v>Loss Making Sales</v>
      </c>
      <c r="AA1062" t="str">
        <f>IF(PC_NikeSales[[#This Row],[Profit_Status]]="Valid Profit","Include","Exclude")</f>
        <v>Exclude</v>
      </c>
    </row>
    <row r="1063" spans="1:27">
      <c r="A1063">
        <v>3061</v>
      </c>
      <c r="B1063" t="s">
        <v>13</v>
      </c>
      <c r="C1063" t="s">
        <v>30</v>
      </c>
      <c r="D1063" t="s">
        <v>51</v>
      </c>
      <c r="E1063" s="3" t="s">
        <v>32</v>
      </c>
      <c r="F1063" t="str">
        <f t="shared" si="144"/>
        <v>Alphabet</v>
      </c>
      <c r="G1063" t="str">
        <f t="shared" si="145"/>
        <v>XL</v>
      </c>
      <c r="H1063" t="str">
        <f t="shared" si="146"/>
        <v>Yes</v>
      </c>
      <c r="J1063" t="str">
        <f>_xlfn.IFS(Units_Sold&lt;0,"Check Return/Refund",Units_Sold=" ",Invalid,Units_Sold=0,"Available",Units_Sold&gt;0,"Sold")</f>
        <v>Available</v>
      </c>
      <c r="M1063" t="str">
        <f t="shared" si="147"/>
        <v>Invalid</v>
      </c>
      <c r="N1063" t="str">
        <f>IF(PC_NikeSales[[#This Row],[Discount_Verification]]="Valid","Include","Exclude")</f>
        <v>Exclude</v>
      </c>
      <c r="O1063">
        <v>0</v>
      </c>
      <c r="P1063" t="str">
        <f t="shared" si="148"/>
        <v>Insufficient Data</v>
      </c>
      <c r="Q1063" t="str">
        <f t="shared" si="149"/>
        <v>Missing Information</v>
      </c>
      <c r="R1063" t="str">
        <f>IF(PC_NikeSales[[#This Row],[Rev_Verify]]="Valid Revenue","Include","Exclude")</f>
        <v>Exclude</v>
      </c>
      <c r="S1063" s="1"/>
      <c r="T1063" s="5" t="str">
        <f t="shared" si="150"/>
        <v>Missing Date</v>
      </c>
      <c r="U1063" s="1" t="str">
        <f t="shared" si="151"/>
        <v>No</v>
      </c>
      <c r="V1063" t="s">
        <v>22</v>
      </c>
      <c r="W1063" t="s">
        <v>25</v>
      </c>
      <c r="X1063" t="str">
        <f t="shared" si="152"/>
        <v>Mumbai</v>
      </c>
      <c r="Y1063">
        <v>-549.04999999999995</v>
      </c>
      <c r="Z1063" t="str">
        <f>IF(PC_NikeSales[[#This Row],[Profit]]&lt;0,"Loss Making Sales",IF(PC_NikeSales[[#This Row],[Profit]]=0,"No Recorded Profit",IF(PC_NikeSales[[#This Row],[Profit]]&gt;PC_NikeSales[Rev_Recalc],"Invalid Profit", "Valid Profit")))</f>
        <v>Loss Making Sales</v>
      </c>
      <c r="AA1063" t="str">
        <f>IF(PC_NikeSales[[#This Row],[Profit_Status]]="Valid Profit","Include","Exclude")</f>
        <v>Exclude</v>
      </c>
    </row>
    <row r="1064" spans="1:27">
      <c r="A1064">
        <v>3062</v>
      </c>
      <c r="B1064" t="s">
        <v>19</v>
      </c>
      <c r="C1064" t="s">
        <v>20</v>
      </c>
      <c r="D1064" t="s">
        <v>50</v>
      </c>
      <c r="F1064" t="str">
        <f t="shared" si="144"/>
        <v>Missing</v>
      </c>
      <c r="G1064" t="str">
        <f t="shared" si="145"/>
        <v>Unknown</v>
      </c>
      <c r="H1064" t="str">
        <f t="shared" si="146"/>
        <v>No</v>
      </c>
      <c r="I1064">
        <v>1</v>
      </c>
      <c r="J1064" t="str">
        <f>_xlfn.IFS(Units_Sold&lt;0,"Check Return/Refund",Units_Sold=" ",Invalid,Units_Sold=0,"Available",Units_Sold&gt;0,"Sold")</f>
        <v>Sold</v>
      </c>
      <c r="K1064">
        <v>6936.34</v>
      </c>
      <c r="L1064">
        <v>0.46</v>
      </c>
      <c r="M1064" t="str">
        <f t="shared" si="147"/>
        <v>Valid</v>
      </c>
      <c r="N1064" t="str">
        <f>IF(PC_NikeSales[[#This Row],[Discount_Verification]]="Valid","Include","Exclude")</f>
        <v>Include</v>
      </c>
      <c r="O1064">
        <v>3745.62</v>
      </c>
      <c r="P1064">
        <f t="shared" si="148"/>
        <v>3745.6236000000004</v>
      </c>
      <c r="Q1064" t="str">
        <f t="shared" si="149"/>
        <v>Valid Revenue</v>
      </c>
      <c r="R1064" t="str">
        <f>IF(PC_NikeSales[[#This Row],[Rev_Verify]]="Valid Revenue","Include","Exclude")</f>
        <v>Include</v>
      </c>
      <c r="S1064" s="1">
        <v>45735</v>
      </c>
      <c r="T1064" s="5">
        <f t="shared" si="150"/>
        <v>45735</v>
      </c>
      <c r="U1064" s="1" t="str">
        <f t="shared" si="151"/>
        <v>Yes</v>
      </c>
      <c r="V1064" t="s">
        <v>22</v>
      </c>
      <c r="W1064" t="s">
        <v>25</v>
      </c>
      <c r="X1064" t="str">
        <f t="shared" si="152"/>
        <v>Mumbai</v>
      </c>
      <c r="Y1064">
        <v>1647.34</v>
      </c>
      <c r="Z1064" t="str">
        <f>IF(PC_NikeSales[[#This Row],[Profit]]&lt;0,"Loss Making Sales",IF(PC_NikeSales[[#This Row],[Profit]]=0,"No Recorded Profit",IF($Y1062&gt;$P1062,"Invalid Profit", "Valid Profit")))</f>
        <v>Valid Profit</v>
      </c>
      <c r="AA1064" t="str">
        <f>IF(PC_NikeSales[[#This Row],[Profit_Status]]="Valid Profit","Include","Exclude")</f>
        <v>Include</v>
      </c>
    </row>
    <row r="1065" spans="1:27">
      <c r="A1065">
        <v>3063</v>
      </c>
      <c r="B1065" t="s">
        <v>13</v>
      </c>
      <c r="C1065" t="s">
        <v>30</v>
      </c>
      <c r="D1065" t="s">
        <v>45</v>
      </c>
      <c r="E1065" s="3" t="s">
        <v>16</v>
      </c>
      <c r="F1065" t="str">
        <f t="shared" si="144"/>
        <v>Alphabet</v>
      </c>
      <c r="G1065" t="str">
        <f t="shared" si="145"/>
        <v>M</v>
      </c>
      <c r="H1065" t="str">
        <f t="shared" si="146"/>
        <v>Yes</v>
      </c>
      <c r="I1065">
        <v>2</v>
      </c>
      <c r="J1065" t="str">
        <f>_xlfn.IFS(Units_Sold&lt;0,"Check Return/Refund",Units_Sold=" ",Invalid,Units_Sold=0,"Available",Units_Sold&gt;0,"Sold")</f>
        <v>Sold</v>
      </c>
      <c r="K1065">
        <v>9676.61</v>
      </c>
      <c r="M1065" t="str">
        <f t="shared" si="147"/>
        <v>Invalid</v>
      </c>
      <c r="N1065" t="str">
        <f>IF(PC_NikeSales[[#This Row],[Discount_Verification]]="Valid","Include","Exclude")</f>
        <v>Exclude</v>
      </c>
      <c r="O1065">
        <v>0</v>
      </c>
      <c r="P1065">
        <f t="shared" si="148"/>
        <v>19353.22</v>
      </c>
      <c r="Q1065" t="str">
        <f t="shared" si="149"/>
        <v>Valid Revenue</v>
      </c>
      <c r="R1065" t="str">
        <f>IF(PC_NikeSales[[#This Row],[Rev_Verify]]="Valid Revenue","Include","Exclude")</f>
        <v>Include</v>
      </c>
      <c r="S1065" s="1">
        <v>45767</v>
      </c>
      <c r="T1065" s="5">
        <f t="shared" si="150"/>
        <v>45767</v>
      </c>
      <c r="U1065" s="1" t="str">
        <f t="shared" si="151"/>
        <v>Yes</v>
      </c>
      <c r="V1065" t="s">
        <v>17</v>
      </c>
      <c r="W1065" t="s">
        <v>25</v>
      </c>
      <c r="X1065" t="str">
        <f t="shared" si="152"/>
        <v>Mumbai</v>
      </c>
      <c r="Y1065">
        <v>3674.74</v>
      </c>
      <c r="Z1065" t="str">
        <f>IF(PC_NikeSales[[#This Row],[Profit]]&lt;0,"Loss Making Sales",IF(PC_NikeSales[[#This Row],[Profit]]=0,"No Recorded Profit",IF($Y1063&gt;$P1063,"Invalid Profit", "Valid Profit")))</f>
        <v>Valid Profit</v>
      </c>
      <c r="AA1065" t="str">
        <f>IF(PC_NikeSales[[#This Row],[Profit_Status]]="Valid Profit","Include","Exclude")</f>
        <v>Include</v>
      </c>
    </row>
    <row r="1066" spans="1:27">
      <c r="A1066">
        <v>3064</v>
      </c>
      <c r="B1066" t="s">
        <v>35</v>
      </c>
      <c r="C1066" t="s">
        <v>20</v>
      </c>
      <c r="D1066" t="s">
        <v>21</v>
      </c>
      <c r="F1066" t="str">
        <f t="shared" si="144"/>
        <v>Missing</v>
      </c>
      <c r="G1066" t="str">
        <f t="shared" si="145"/>
        <v>Unknown</v>
      </c>
      <c r="H1066" t="str">
        <f t="shared" si="146"/>
        <v>No</v>
      </c>
      <c r="J1066" t="str">
        <f>_xlfn.IFS(Units_Sold&lt;0,"Check Return/Refund",Units_Sold=" ",Invalid,Units_Sold=0,"Available",Units_Sold&gt;0,"Sold")</f>
        <v>Available</v>
      </c>
      <c r="K1066">
        <v>6041.3</v>
      </c>
      <c r="M1066" t="str">
        <f t="shared" si="147"/>
        <v>Invalid</v>
      </c>
      <c r="N1066" t="str">
        <f>IF(PC_NikeSales[[#This Row],[Discount_Verification]]="Valid","Include","Exclude")</f>
        <v>Exclude</v>
      </c>
      <c r="O1066">
        <v>0</v>
      </c>
      <c r="P1066" t="str">
        <f t="shared" si="148"/>
        <v>Insufficient Data</v>
      </c>
      <c r="Q1066" t="str">
        <f t="shared" si="149"/>
        <v>Missing Information</v>
      </c>
      <c r="R1066" t="str">
        <f>IF(PC_NikeSales[[#This Row],[Rev_Verify]]="Valid Revenue","Include","Exclude")</f>
        <v>Exclude</v>
      </c>
      <c r="S1066" s="1">
        <v>45302</v>
      </c>
      <c r="T1066" s="5">
        <f t="shared" si="150"/>
        <v>45302</v>
      </c>
      <c r="U1066" s="1" t="str">
        <f t="shared" si="151"/>
        <v>Yes</v>
      </c>
      <c r="V1066" t="s">
        <v>22</v>
      </c>
      <c r="W1066" t="s">
        <v>29</v>
      </c>
      <c r="X1066" t="str">
        <f t="shared" si="152"/>
        <v>Pune</v>
      </c>
      <c r="Y1066">
        <v>-1048.54</v>
      </c>
      <c r="Z1066" t="str">
        <f>IF(PC_NikeSales[[#This Row],[Profit]]&lt;0,"Loss Making Sales",IF(PC_NikeSales[[#This Row],[Profit]]=0,"No Recorded Profit",IF(PC_NikeSales[[#This Row],[Profit]]&gt;PC_NikeSales[Rev_Recalc],"Invalid Profit", "Valid Profit")))</f>
        <v>Loss Making Sales</v>
      </c>
      <c r="AA1066" t="str">
        <f>IF(PC_NikeSales[[#This Row],[Profit_Status]]="Valid Profit","Include","Exclude")</f>
        <v>Exclude</v>
      </c>
    </row>
    <row r="1067" spans="1:27">
      <c r="A1067">
        <v>3065</v>
      </c>
      <c r="B1067" t="s">
        <v>19</v>
      </c>
      <c r="C1067" t="s">
        <v>30</v>
      </c>
      <c r="D1067" t="s">
        <v>46</v>
      </c>
      <c r="E1067" s="3">
        <v>12</v>
      </c>
      <c r="F1067" t="str">
        <f t="shared" si="144"/>
        <v>Number</v>
      </c>
      <c r="G1067" t="str">
        <f t="shared" si="145"/>
        <v>12</v>
      </c>
      <c r="H1067" t="str">
        <f t="shared" si="146"/>
        <v>Yes</v>
      </c>
      <c r="J1067" t="str">
        <f>_xlfn.IFS(Units_Sold&lt;0,"Check Return/Refund",Units_Sold=" ",Invalid,Units_Sold=0,"Available",Units_Sold&gt;0,"Sold")</f>
        <v>Available</v>
      </c>
      <c r="M1067" t="str">
        <f t="shared" si="147"/>
        <v>Invalid</v>
      </c>
      <c r="N1067" t="str">
        <f>IF(PC_NikeSales[[#This Row],[Discount_Verification]]="Valid","Include","Exclude")</f>
        <v>Exclude</v>
      </c>
      <c r="O1067">
        <v>0</v>
      </c>
      <c r="P1067" t="str">
        <f t="shared" si="148"/>
        <v>Insufficient Data</v>
      </c>
      <c r="Q1067" t="str">
        <f t="shared" si="149"/>
        <v>Missing Information</v>
      </c>
      <c r="R1067" t="str">
        <f>IF(PC_NikeSales[[#This Row],[Rev_Verify]]="Valid Revenue","Include","Exclude")</f>
        <v>Exclude</v>
      </c>
      <c r="S1067" s="1"/>
      <c r="T1067" s="5" t="str">
        <f t="shared" si="150"/>
        <v>Missing Date</v>
      </c>
      <c r="U1067" s="1" t="str">
        <f t="shared" si="151"/>
        <v>No</v>
      </c>
      <c r="V1067" t="s">
        <v>17</v>
      </c>
      <c r="W1067" t="s">
        <v>43</v>
      </c>
      <c r="X1067" t="str">
        <f t="shared" si="152"/>
        <v>Kolkata</v>
      </c>
      <c r="Y1067">
        <v>3909.92</v>
      </c>
      <c r="Z1067" t="str">
        <f>IF(PC_NikeSales[[#This Row],[Profit]]&lt;0,"Loss Making Sales",IF(PC_NikeSales[[#This Row],[Profit]]=0,"No Recorded Profit",IF($Y1065&gt;$P1065,"Invalid Profit", "Valid Profit")))</f>
        <v>Valid Profit</v>
      </c>
      <c r="AA1067" t="str">
        <f>IF(PC_NikeSales[[#This Row],[Profit_Status]]="Valid Profit","Include","Exclude")</f>
        <v>Include</v>
      </c>
    </row>
    <row r="1068" spans="1:27">
      <c r="A1068">
        <v>3066</v>
      </c>
      <c r="B1068" t="s">
        <v>13</v>
      </c>
      <c r="C1068" t="s">
        <v>14</v>
      </c>
      <c r="D1068" t="s">
        <v>49</v>
      </c>
      <c r="E1068" s="3" t="s">
        <v>28</v>
      </c>
      <c r="F1068" t="str">
        <f t="shared" si="144"/>
        <v>Alphabet</v>
      </c>
      <c r="G1068" t="str">
        <f t="shared" si="145"/>
        <v>L</v>
      </c>
      <c r="H1068" t="str">
        <f t="shared" si="146"/>
        <v>Yes</v>
      </c>
      <c r="J1068" t="str">
        <f>_xlfn.IFS(Units_Sold&lt;0,"Check Return/Refund",Units_Sold=" ",Invalid,Units_Sold=0,"Available",Units_Sold&gt;0,"Sold")</f>
        <v>Available</v>
      </c>
      <c r="M1068" t="str">
        <f t="shared" si="147"/>
        <v>Invalid</v>
      </c>
      <c r="N1068" t="str">
        <f>IF(PC_NikeSales[[#This Row],[Discount_Verification]]="Valid","Include","Exclude")</f>
        <v>Exclude</v>
      </c>
      <c r="O1068">
        <v>0</v>
      </c>
      <c r="P1068" t="str">
        <f t="shared" si="148"/>
        <v>Insufficient Data</v>
      </c>
      <c r="Q1068" t="str">
        <f t="shared" si="149"/>
        <v>Missing Information</v>
      </c>
      <c r="R1068" t="str">
        <f>IF(PC_NikeSales[[#This Row],[Rev_Verify]]="Valid Revenue","Include","Exclude")</f>
        <v>Exclude</v>
      </c>
      <c r="S1068" s="1">
        <v>45352</v>
      </c>
      <c r="T1068" s="5">
        <f t="shared" si="150"/>
        <v>45352</v>
      </c>
      <c r="U1068" s="1" t="str">
        <f t="shared" si="151"/>
        <v>Yes</v>
      </c>
      <c r="V1068" t="s">
        <v>17</v>
      </c>
      <c r="W1068" t="s">
        <v>25</v>
      </c>
      <c r="X1068" t="str">
        <f t="shared" si="152"/>
        <v>Mumbai</v>
      </c>
      <c r="Y1068">
        <v>1383.01</v>
      </c>
      <c r="Z1068" t="str">
        <f>IF(PC_NikeSales[[#This Row],[Profit]]&lt;0,"Loss Making Sales",IF(PC_NikeSales[[#This Row],[Profit]]=0,"No Recorded Profit",IF($Y1066&gt;$P1066,"Invalid Profit", "Valid Profit")))</f>
        <v>Valid Profit</v>
      </c>
      <c r="AA1068" t="str">
        <f>IF(PC_NikeSales[[#This Row],[Profit_Status]]="Valid Profit","Include","Exclude")</f>
        <v>Include</v>
      </c>
    </row>
    <row r="1069" spans="1:27">
      <c r="A1069">
        <v>3067</v>
      </c>
      <c r="B1069" t="s">
        <v>35</v>
      </c>
      <c r="C1069" t="s">
        <v>26</v>
      </c>
      <c r="D1069" t="s">
        <v>27</v>
      </c>
      <c r="E1069" s="3">
        <v>9</v>
      </c>
      <c r="F1069" t="str">
        <f t="shared" si="144"/>
        <v>Number</v>
      </c>
      <c r="G1069" t="str">
        <f t="shared" si="145"/>
        <v>9</v>
      </c>
      <c r="H1069" t="str">
        <f t="shared" si="146"/>
        <v>Yes</v>
      </c>
      <c r="I1069">
        <v>4</v>
      </c>
      <c r="J1069" t="str">
        <f>_xlfn.IFS(Units_Sold&lt;0,"Check Return/Refund",Units_Sold=" ",Invalid,Units_Sold=0,"Available",Units_Sold&gt;0,"Sold")</f>
        <v>Sold</v>
      </c>
      <c r="M1069" t="str">
        <f t="shared" si="147"/>
        <v>Invalid</v>
      </c>
      <c r="N1069" t="str">
        <f>IF(PC_NikeSales[[#This Row],[Discount_Verification]]="Valid","Include","Exclude")</f>
        <v>Exclude</v>
      </c>
      <c r="O1069">
        <v>0</v>
      </c>
      <c r="P1069" t="str">
        <f t="shared" si="148"/>
        <v>Insufficient Data</v>
      </c>
      <c r="Q1069" t="str">
        <f t="shared" si="149"/>
        <v>Missing Information</v>
      </c>
      <c r="R1069" t="str">
        <f>IF(PC_NikeSales[[#This Row],[Rev_Verify]]="Valid Revenue","Include","Exclude")</f>
        <v>Exclude</v>
      </c>
      <c r="S1069" s="1">
        <v>45356</v>
      </c>
      <c r="T1069" s="5">
        <f t="shared" si="150"/>
        <v>45356</v>
      </c>
      <c r="U1069" s="1" t="str">
        <f t="shared" si="151"/>
        <v>Yes</v>
      </c>
      <c r="V1069" t="s">
        <v>22</v>
      </c>
      <c r="W1069" t="s">
        <v>37</v>
      </c>
      <c r="X1069" t="str">
        <f t="shared" si="152"/>
        <v>Hyderabad</v>
      </c>
      <c r="Y1069">
        <v>1939.56</v>
      </c>
      <c r="Z1069" t="str">
        <f>IF(PC_NikeSales[[#This Row],[Profit]]&lt;0,"Loss Making Sales",IF(PC_NikeSales[[#This Row],[Profit]]=0,"No Recorded Profit",IF($Y1067&gt;$P1067,"Invalid Profit", "Valid Profit")))</f>
        <v>Valid Profit</v>
      </c>
      <c r="AA1069" t="str">
        <f>IF(PC_NikeSales[[#This Row],[Profit_Status]]="Valid Profit","Include","Exclude")</f>
        <v>Include</v>
      </c>
    </row>
    <row r="1070" spans="1:27">
      <c r="A1070">
        <v>3068</v>
      </c>
      <c r="B1070" t="s">
        <v>13</v>
      </c>
      <c r="C1070" t="s">
        <v>26</v>
      </c>
      <c r="D1070" t="s">
        <v>53</v>
      </c>
      <c r="E1070" s="3" t="s">
        <v>28</v>
      </c>
      <c r="F1070" t="str">
        <f t="shared" si="144"/>
        <v>Alphabet</v>
      </c>
      <c r="G1070" t="str">
        <f t="shared" si="145"/>
        <v>L</v>
      </c>
      <c r="H1070" t="str">
        <f t="shared" si="146"/>
        <v>Yes</v>
      </c>
      <c r="I1070">
        <v>4</v>
      </c>
      <c r="J1070" t="str">
        <f>_xlfn.IFS(Units_Sold&lt;0,"Check Return/Refund",Units_Sold=" ",Invalid,Units_Sold=0,"Available",Units_Sold&gt;0,"Sold")</f>
        <v>Sold</v>
      </c>
      <c r="K1070">
        <v>4867.07</v>
      </c>
      <c r="L1070">
        <v>1.21</v>
      </c>
      <c r="M1070" t="str">
        <f t="shared" si="147"/>
        <v>Invalid</v>
      </c>
      <c r="N1070" t="str">
        <f>IF(PC_NikeSales[[#This Row],[Discount_Verification]]="Valid","Include","Exclude")</f>
        <v>Exclude</v>
      </c>
      <c r="O1070">
        <v>-4088.34</v>
      </c>
      <c r="P1070" t="str">
        <f t="shared" si="148"/>
        <v>Insufficient Data</v>
      </c>
      <c r="Q1070" t="str">
        <f t="shared" si="149"/>
        <v>Missing Information</v>
      </c>
      <c r="R1070" t="str">
        <f>IF(PC_NikeSales[[#This Row],[Rev_Verify]]="Valid Revenue","Include","Exclude")</f>
        <v>Exclude</v>
      </c>
      <c r="S1070" s="1">
        <v>45802</v>
      </c>
      <c r="T1070" s="5">
        <f t="shared" si="150"/>
        <v>45802</v>
      </c>
      <c r="U1070" s="1" t="str">
        <f t="shared" si="151"/>
        <v>Yes</v>
      </c>
      <c r="V1070" t="s">
        <v>17</v>
      </c>
      <c r="W1070" t="s">
        <v>33</v>
      </c>
      <c r="X1070" t="str">
        <f t="shared" si="152"/>
        <v>Delhi</v>
      </c>
      <c r="Y1070">
        <v>2863.56</v>
      </c>
      <c r="Z1070" t="str">
        <f>IF(PC_NikeSales[[#This Row],[Profit]]&lt;0,"Loss Making Sales",IF(PC_NikeSales[[#This Row],[Profit]]=0,"No Recorded Profit",IF($Y1068&gt;$P1068,"Invalid Profit", "Valid Profit")))</f>
        <v>Valid Profit</v>
      </c>
      <c r="AA1070" t="str">
        <f>IF(PC_NikeSales[[#This Row],[Profit_Status]]="Valid Profit","Include","Exclude")</f>
        <v>Include</v>
      </c>
    </row>
    <row r="1071" spans="1:27">
      <c r="A1071">
        <v>3069</v>
      </c>
      <c r="B1071" t="s">
        <v>35</v>
      </c>
      <c r="C1071" t="s">
        <v>14</v>
      </c>
      <c r="D1071" t="s">
        <v>44</v>
      </c>
      <c r="E1071" s="3" t="s">
        <v>28</v>
      </c>
      <c r="F1071" t="str">
        <f t="shared" si="144"/>
        <v>Alphabet</v>
      </c>
      <c r="G1071" t="str">
        <f t="shared" si="145"/>
        <v>L</v>
      </c>
      <c r="H1071" t="str">
        <f t="shared" si="146"/>
        <v>Yes</v>
      </c>
      <c r="I1071">
        <v>1</v>
      </c>
      <c r="J1071" t="str">
        <f>_xlfn.IFS(Units_Sold&lt;0,"Check Return/Refund",Units_Sold=" ",Invalid,Units_Sold=0,"Available",Units_Sold&gt;0,"Sold")</f>
        <v>Sold</v>
      </c>
      <c r="L1071">
        <v>1.23</v>
      </c>
      <c r="M1071" t="str">
        <f t="shared" si="147"/>
        <v>Invalid</v>
      </c>
      <c r="N1071" t="str">
        <f>IF(PC_NikeSales[[#This Row],[Discount_Verification]]="Valid","Include","Exclude")</f>
        <v>Exclude</v>
      </c>
      <c r="O1071">
        <v>0</v>
      </c>
      <c r="P1071" t="str">
        <f t="shared" si="148"/>
        <v>Insufficient Data</v>
      </c>
      <c r="Q1071" t="str">
        <f t="shared" si="149"/>
        <v>Missing Information</v>
      </c>
      <c r="R1071" t="str">
        <f>IF(PC_NikeSales[[#This Row],[Rev_Verify]]="Valid Revenue","Include","Exclude")</f>
        <v>Exclude</v>
      </c>
      <c r="S1071" s="1">
        <v>45760</v>
      </c>
      <c r="T1071" s="5">
        <f t="shared" si="150"/>
        <v>45760</v>
      </c>
      <c r="U1071" s="1" t="str">
        <f t="shared" si="151"/>
        <v>Yes</v>
      </c>
      <c r="V1071" t="s">
        <v>17</v>
      </c>
      <c r="W1071" t="s">
        <v>37</v>
      </c>
      <c r="X1071" t="str">
        <f t="shared" si="152"/>
        <v>Hyderabad</v>
      </c>
      <c r="Y1071">
        <v>-6.91</v>
      </c>
      <c r="Z1071" t="str">
        <f>IF(PC_NikeSales[[#This Row],[Profit]]&lt;0,"Loss Making Sales",IF(PC_NikeSales[[#This Row],[Profit]]=0,"No Recorded Profit",IF(PC_NikeSales[[#This Row],[Profit]]&gt;PC_NikeSales[Rev_Recalc],"Invalid Profit", "Valid Profit")))</f>
        <v>Loss Making Sales</v>
      </c>
      <c r="AA1071" t="str">
        <f>IF(PC_NikeSales[[#This Row],[Profit_Status]]="Valid Profit","Include","Exclude")</f>
        <v>Exclude</v>
      </c>
    </row>
    <row r="1072" spans="1:27">
      <c r="A1072">
        <v>3070</v>
      </c>
      <c r="B1072" t="s">
        <v>19</v>
      </c>
      <c r="C1072" t="s">
        <v>30</v>
      </c>
      <c r="D1072" t="s">
        <v>45</v>
      </c>
      <c r="E1072" s="3" t="s">
        <v>16</v>
      </c>
      <c r="F1072" t="str">
        <f t="shared" si="144"/>
        <v>Alphabet</v>
      </c>
      <c r="G1072" t="str">
        <f t="shared" si="145"/>
        <v>M</v>
      </c>
      <c r="H1072" t="str">
        <f t="shared" si="146"/>
        <v>Yes</v>
      </c>
      <c r="J1072" t="str">
        <f>_xlfn.IFS(Units_Sold&lt;0,"Check Return/Refund",Units_Sold=" ",Invalid,Units_Sold=0,"Available",Units_Sold&gt;0,"Sold")</f>
        <v>Available</v>
      </c>
      <c r="K1072">
        <v>6737.19</v>
      </c>
      <c r="L1072">
        <v>1.02</v>
      </c>
      <c r="M1072" t="str">
        <f t="shared" si="147"/>
        <v>Invalid</v>
      </c>
      <c r="N1072" t="str">
        <f>IF(PC_NikeSales[[#This Row],[Discount_Verification]]="Valid","Include","Exclude")</f>
        <v>Exclude</v>
      </c>
      <c r="O1072">
        <v>0</v>
      </c>
      <c r="P1072" t="str">
        <f t="shared" si="148"/>
        <v>Insufficient Data</v>
      </c>
      <c r="Q1072" t="str">
        <f t="shared" si="149"/>
        <v>Missing Information</v>
      </c>
      <c r="R1072" t="str">
        <f>IF(PC_NikeSales[[#This Row],[Rev_Verify]]="Valid Revenue","Include","Exclude")</f>
        <v>Exclude</v>
      </c>
      <c r="S1072" s="1"/>
      <c r="T1072" s="5" t="str">
        <f t="shared" si="150"/>
        <v>Missing Date</v>
      </c>
      <c r="U1072" s="1" t="str">
        <f t="shared" si="151"/>
        <v>No</v>
      </c>
      <c r="V1072" t="s">
        <v>17</v>
      </c>
      <c r="W1072" t="s">
        <v>37</v>
      </c>
      <c r="X1072" t="str">
        <f t="shared" si="152"/>
        <v>Hyderabad</v>
      </c>
      <c r="Y1072">
        <v>2150.16</v>
      </c>
      <c r="Z1072" t="str">
        <f>IF(PC_NikeSales[[#This Row],[Profit]]&lt;0,"Loss Making Sales",IF(PC_NikeSales[[#This Row],[Profit]]=0,"No Recorded Profit",IF($Y1070&gt;$P1070,"Invalid Profit", "Valid Profit")))</f>
        <v>Valid Profit</v>
      </c>
      <c r="AA1072" t="str">
        <f>IF(PC_NikeSales[[#This Row],[Profit_Status]]="Valid Profit","Include","Exclude")</f>
        <v>Include</v>
      </c>
    </row>
    <row r="1073" spans="1:27">
      <c r="A1073">
        <v>3071</v>
      </c>
      <c r="B1073" t="s">
        <v>19</v>
      </c>
      <c r="C1073" t="s">
        <v>30</v>
      </c>
      <c r="D1073" t="s">
        <v>45</v>
      </c>
      <c r="F1073" t="str">
        <f t="shared" si="144"/>
        <v>Missing</v>
      </c>
      <c r="G1073" t="str">
        <f t="shared" si="145"/>
        <v>Unknown</v>
      </c>
      <c r="H1073" t="str">
        <f t="shared" si="146"/>
        <v>No</v>
      </c>
      <c r="J1073" t="str">
        <f>_xlfn.IFS(Units_Sold&lt;0,"Check Return/Refund",Units_Sold=" ",Invalid,Units_Sold=0,"Available",Units_Sold&gt;0,"Sold")</f>
        <v>Available</v>
      </c>
      <c r="K1073">
        <v>5081.53</v>
      </c>
      <c r="M1073" t="str">
        <f t="shared" si="147"/>
        <v>Invalid</v>
      </c>
      <c r="N1073" t="str">
        <f>IF(PC_NikeSales[[#This Row],[Discount_Verification]]="Valid","Include","Exclude")</f>
        <v>Exclude</v>
      </c>
      <c r="O1073">
        <v>0</v>
      </c>
      <c r="P1073" t="str">
        <f t="shared" si="148"/>
        <v>Insufficient Data</v>
      </c>
      <c r="Q1073" t="str">
        <f t="shared" si="149"/>
        <v>Missing Information</v>
      </c>
      <c r="R1073" t="str">
        <f>IF(PC_NikeSales[[#This Row],[Rev_Verify]]="Valid Revenue","Include","Exclude")</f>
        <v>Exclude</v>
      </c>
      <c r="S1073" s="1">
        <v>45220</v>
      </c>
      <c r="T1073" s="5">
        <f t="shared" si="150"/>
        <v>45220</v>
      </c>
      <c r="U1073" s="1" t="str">
        <f t="shared" si="151"/>
        <v>Yes</v>
      </c>
      <c r="V1073" t="s">
        <v>17</v>
      </c>
      <c r="W1073" t="s">
        <v>25</v>
      </c>
      <c r="X1073" t="str">
        <f t="shared" si="152"/>
        <v>Mumbai</v>
      </c>
      <c r="Y1073">
        <v>-663.86</v>
      </c>
      <c r="Z1073" t="str">
        <f>IF(PC_NikeSales[[#This Row],[Profit]]&lt;0,"Loss Making Sales",IF(PC_NikeSales[[#This Row],[Profit]]=0,"No Recorded Profit",IF(PC_NikeSales[[#This Row],[Profit]]&gt;PC_NikeSales[Rev_Recalc],"Invalid Profit", "Valid Profit")))</f>
        <v>Loss Making Sales</v>
      </c>
      <c r="AA1073" t="str">
        <f>IF(PC_NikeSales[[#This Row],[Profit_Status]]="Valid Profit","Include","Exclude")</f>
        <v>Exclude</v>
      </c>
    </row>
    <row r="1074" spans="1:27">
      <c r="A1074">
        <v>3072</v>
      </c>
      <c r="B1074" t="s">
        <v>35</v>
      </c>
      <c r="C1074" t="s">
        <v>14</v>
      </c>
      <c r="D1074" t="s">
        <v>34</v>
      </c>
      <c r="E1074" s="3">
        <v>9</v>
      </c>
      <c r="F1074" t="str">
        <f t="shared" si="144"/>
        <v>Number</v>
      </c>
      <c r="G1074" t="str">
        <f t="shared" si="145"/>
        <v>9</v>
      </c>
      <c r="H1074" t="str">
        <f t="shared" si="146"/>
        <v>Yes</v>
      </c>
      <c r="J1074" t="str">
        <f>_xlfn.IFS(Units_Sold&lt;0,"Check Return/Refund",Units_Sold=" ",Invalid,Units_Sold=0,"Available",Units_Sold&gt;0,"Sold")</f>
        <v>Available</v>
      </c>
      <c r="M1074" t="str">
        <f t="shared" si="147"/>
        <v>Invalid</v>
      </c>
      <c r="N1074" t="str">
        <f>IF(PC_NikeSales[[#This Row],[Discount_Verification]]="Valid","Include","Exclude")</f>
        <v>Exclude</v>
      </c>
      <c r="O1074">
        <v>0</v>
      </c>
      <c r="P1074" t="str">
        <f t="shared" si="148"/>
        <v>Insufficient Data</v>
      </c>
      <c r="Q1074" t="str">
        <f t="shared" si="149"/>
        <v>Missing Information</v>
      </c>
      <c r="R1074" t="str">
        <f>IF(PC_NikeSales[[#This Row],[Rev_Verify]]="Valid Revenue","Include","Exclude")</f>
        <v>Exclude</v>
      </c>
      <c r="S1074" s="1">
        <v>45530</v>
      </c>
      <c r="T1074" s="5">
        <f t="shared" si="150"/>
        <v>45530</v>
      </c>
      <c r="U1074" s="1" t="str">
        <f t="shared" si="151"/>
        <v>Yes</v>
      </c>
      <c r="V1074" t="s">
        <v>22</v>
      </c>
      <c r="W1074" t="s">
        <v>25</v>
      </c>
      <c r="X1074" t="str">
        <f t="shared" si="152"/>
        <v>Mumbai</v>
      </c>
      <c r="Y1074">
        <v>2621.5</v>
      </c>
      <c r="Z1074" t="str">
        <f>IF(PC_NikeSales[[#This Row],[Profit]]&lt;0,"Loss Making Sales",IF(PC_NikeSales[[#This Row],[Profit]]=0,"No Recorded Profit",IF($Y1072&gt;$P1072,"Invalid Profit", "Valid Profit")))</f>
        <v>Valid Profit</v>
      </c>
      <c r="AA1074" t="str">
        <f>IF(PC_NikeSales[[#This Row],[Profit_Status]]="Valid Profit","Include","Exclude")</f>
        <v>Include</v>
      </c>
    </row>
    <row r="1075" spans="1:27">
      <c r="A1075">
        <v>3073</v>
      </c>
      <c r="B1075" t="s">
        <v>35</v>
      </c>
      <c r="C1075" t="s">
        <v>14</v>
      </c>
      <c r="D1075" t="s">
        <v>49</v>
      </c>
      <c r="F1075" t="str">
        <f t="shared" si="144"/>
        <v>Missing</v>
      </c>
      <c r="G1075" t="str">
        <f t="shared" si="145"/>
        <v>Unknown</v>
      </c>
      <c r="H1075" t="str">
        <f t="shared" si="146"/>
        <v>No</v>
      </c>
      <c r="J1075" t="str">
        <f>_xlfn.IFS(Units_Sold&lt;0,"Check Return/Refund",Units_Sold=" ",Invalid,Units_Sold=0,"Available",Units_Sold&gt;0,"Sold")</f>
        <v>Available</v>
      </c>
      <c r="M1075" t="str">
        <f t="shared" si="147"/>
        <v>Invalid</v>
      </c>
      <c r="N1075" t="str">
        <f>IF(PC_NikeSales[[#This Row],[Discount_Verification]]="Valid","Include","Exclude")</f>
        <v>Exclude</v>
      </c>
      <c r="O1075">
        <v>0</v>
      </c>
      <c r="P1075" t="str">
        <f t="shared" si="148"/>
        <v>Insufficient Data</v>
      </c>
      <c r="Q1075" t="str">
        <f t="shared" si="149"/>
        <v>Missing Information</v>
      </c>
      <c r="R1075" t="str">
        <f>IF(PC_NikeSales[[#This Row],[Rev_Verify]]="Valid Revenue","Include","Exclude")</f>
        <v>Exclude</v>
      </c>
      <c r="S1075" s="1">
        <v>45822</v>
      </c>
      <c r="T1075" s="5">
        <f t="shared" si="150"/>
        <v>45822</v>
      </c>
      <c r="U1075" s="1" t="str">
        <f t="shared" si="151"/>
        <v>Yes</v>
      </c>
      <c r="V1075" t="s">
        <v>22</v>
      </c>
      <c r="W1075" t="s">
        <v>25</v>
      </c>
      <c r="X1075" t="str">
        <f t="shared" si="152"/>
        <v>Mumbai</v>
      </c>
      <c r="Y1075">
        <v>1992.12</v>
      </c>
      <c r="Z1075" t="str">
        <f>IF(PC_NikeSales[[#This Row],[Profit]]&lt;0,"Loss Making Sales",IF(PC_NikeSales[[#This Row],[Profit]]=0,"No Recorded Profit",IF($Y1073&gt;$P1073,"Invalid Profit", "Valid Profit")))</f>
        <v>Valid Profit</v>
      </c>
      <c r="AA1075" t="str">
        <f>IF(PC_NikeSales[[#This Row],[Profit_Status]]="Valid Profit","Include","Exclude")</f>
        <v>Include</v>
      </c>
    </row>
    <row r="1076" spans="1:27">
      <c r="A1076">
        <v>3074</v>
      </c>
      <c r="B1076" t="s">
        <v>19</v>
      </c>
      <c r="C1076" t="s">
        <v>30</v>
      </c>
      <c r="D1076" t="s">
        <v>46</v>
      </c>
      <c r="E1076" s="3" t="s">
        <v>16</v>
      </c>
      <c r="F1076" t="str">
        <f t="shared" si="144"/>
        <v>Alphabet</v>
      </c>
      <c r="G1076" t="str">
        <f t="shared" si="145"/>
        <v>M</v>
      </c>
      <c r="H1076" t="str">
        <f t="shared" si="146"/>
        <v>Yes</v>
      </c>
      <c r="J1076" t="str">
        <f>_xlfn.IFS(Units_Sold&lt;0,"Check Return/Refund",Units_Sold=" ",Invalid,Units_Sold=0,"Available",Units_Sold&gt;0,"Sold")</f>
        <v>Available</v>
      </c>
      <c r="M1076" t="str">
        <f t="shared" si="147"/>
        <v>Invalid</v>
      </c>
      <c r="N1076" t="str">
        <f>IF(PC_NikeSales[[#This Row],[Discount_Verification]]="Valid","Include","Exclude")</f>
        <v>Exclude</v>
      </c>
      <c r="O1076">
        <v>0</v>
      </c>
      <c r="P1076" t="str">
        <f t="shared" si="148"/>
        <v>Insufficient Data</v>
      </c>
      <c r="Q1076" t="str">
        <f t="shared" si="149"/>
        <v>Missing Information</v>
      </c>
      <c r="R1076" t="str">
        <f>IF(PC_NikeSales[[#This Row],[Rev_Verify]]="Valid Revenue","Include","Exclude")</f>
        <v>Exclude</v>
      </c>
      <c r="S1076" s="1"/>
      <c r="T1076" s="5" t="str">
        <f t="shared" si="150"/>
        <v>Missing Date</v>
      </c>
      <c r="U1076" s="1" t="str">
        <f t="shared" si="151"/>
        <v>No</v>
      </c>
      <c r="V1076" t="s">
        <v>17</v>
      </c>
      <c r="W1076" t="s">
        <v>37</v>
      </c>
      <c r="X1076" t="str">
        <f t="shared" si="152"/>
        <v>Hyderabad</v>
      </c>
      <c r="Y1076">
        <v>1216.3399999999999</v>
      </c>
      <c r="Z1076" t="str">
        <f>IF(PC_NikeSales[[#This Row],[Profit]]&lt;0,"Loss Making Sales",IF(PC_NikeSales[[#This Row],[Profit]]=0,"No Recorded Profit",IF($Y1074&gt;$P1074,"Invalid Profit", "Valid Profit")))</f>
        <v>Valid Profit</v>
      </c>
      <c r="AA1076" t="str">
        <f>IF(PC_NikeSales[[#This Row],[Profit_Status]]="Valid Profit","Include","Exclude")</f>
        <v>Include</v>
      </c>
    </row>
    <row r="1077" spans="1:27">
      <c r="A1077">
        <v>3075</v>
      </c>
      <c r="B1077" t="s">
        <v>13</v>
      </c>
      <c r="C1077" t="s">
        <v>20</v>
      </c>
      <c r="D1077" t="s">
        <v>24</v>
      </c>
      <c r="E1077" s="3" t="s">
        <v>28</v>
      </c>
      <c r="F1077" t="str">
        <f t="shared" si="144"/>
        <v>Alphabet</v>
      </c>
      <c r="G1077" t="str">
        <f t="shared" si="145"/>
        <v>L</v>
      </c>
      <c r="H1077" t="str">
        <f t="shared" si="146"/>
        <v>Yes</v>
      </c>
      <c r="J1077" t="str">
        <f>_xlfn.IFS(Units_Sold&lt;0,"Check Return/Refund",Units_Sold=" ",Invalid,Units_Sold=0,"Available",Units_Sold&gt;0,"Sold")</f>
        <v>Available</v>
      </c>
      <c r="L1077">
        <v>0.91</v>
      </c>
      <c r="M1077" t="str">
        <f t="shared" si="147"/>
        <v>Valid</v>
      </c>
      <c r="N1077" t="str">
        <f>IF(PC_NikeSales[[#This Row],[Discount_Verification]]="Valid","Include","Exclude")</f>
        <v>Include</v>
      </c>
      <c r="O1077">
        <v>0</v>
      </c>
      <c r="P1077" t="str">
        <f t="shared" si="148"/>
        <v>Insufficient Data</v>
      </c>
      <c r="Q1077" t="str">
        <f t="shared" si="149"/>
        <v>Missing Information</v>
      </c>
      <c r="R1077" t="str">
        <f>IF(PC_NikeSales[[#This Row],[Rev_Verify]]="Valid Revenue","Include","Exclude")</f>
        <v>Exclude</v>
      </c>
      <c r="S1077" s="1">
        <v>45805</v>
      </c>
      <c r="T1077" s="5">
        <f t="shared" si="150"/>
        <v>45805</v>
      </c>
      <c r="U1077" s="1" t="str">
        <f t="shared" si="151"/>
        <v>Yes</v>
      </c>
      <c r="V1077" t="s">
        <v>22</v>
      </c>
      <c r="W1077" t="s">
        <v>25</v>
      </c>
      <c r="X1077" t="str">
        <f t="shared" si="152"/>
        <v>Mumbai</v>
      </c>
      <c r="Y1077">
        <v>3594.94</v>
      </c>
      <c r="Z1077" t="str">
        <f>IF(PC_NikeSales[[#This Row],[Profit]]&lt;0,"Loss Making Sales",IF(PC_NikeSales[[#This Row],[Profit]]=0,"No Recorded Profit",IF($Y1075&gt;$P1075,"Invalid Profit", "Valid Profit")))</f>
        <v>Valid Profit</v>
      </c>
      <c r="AA1077" t="str">
        <f>IF(PC_NikeSales[[#This Row],[Profit_Status]]="Valid Profit","Include","Exclude")</f>
        <v>Include</v>
      </c>
    </row>
    <row r="1078" spans="1:27">
      <c r="A1078">
        <v>2044</v>
      </c>
      <c r="B1078" t="s">
        <v>13</v>
      </c>
      <c r="C1078" t="s">
        <v>26</v>
      </c>
      <c r="D1078" t="s">
        <v>27</v>
      </c>
      <c r="E1078" s="3">
        <v>9</v>
      </c>
      <c r="F1078" t="str">
        <f t="shared" si="144"/>
        <v>Number</v>
      </c>
      <c r="G1078" t="str">
        <f t="shared" si="145"/>
        <v>9</v>
      </c>
      <c r="H1078" t="str">
        <f t="shared" si="146"/>
        <v>Yes</v>
      </c>
      <c r="J1078" t="str">
        <f>_xlfn.IFS(Units_Sold&lt;0,"Check Return/Refund",Units_Sold=" ",Invalid,Units_Sold=0,"Available",Units_Sold&gt;0,"Sold")</f>
        <v>Available</v>
      </c>
      <c r="K1078">
        <v>4032.43</v>
      </c>
      <c r="M1078" t="str">
        <f t="shared" si="147"/>
        <v>Invalid</v>
      </c>
      <c r="N1078" t="str">
        <f>IF(PC_NikeSales[[#This Row],[Discount_Verification]]="Valid","Include","Exclude")</f>
        <v>Exclude</v>
      </c>
      <c r="O1078">
        <v>0</v>
      </c>
      <c r="P1078" t="str">
        <f t="shared" si="148"/>
        <v>Insufficient Data</v>
      </c>
      <c r="Q1078" t="str">
        <f t="shared" si="149"/>
        <v>Missing Information</v>
      </c>
      <c r="R1078" t="str">
        <f>IF(PC_NikeSales[[#This Row],[Rev_Verify]]="Valid Revenue","Include","Exclude")</f>
        <v>Exclude</v>
      </c>
      <c r="S1078" s="1"/>
      <c r="T1078" s="5" t="str">
        <f t="shared" si="150"/>
        <v>Missing Date</v>
      </c>
      <c r="U1078" s="1" t="str">
        <f t="shared" si="151"/>
        <v>No</v>
      </c>
      <c r="V1078" t="s">
        <v>17</v>
      </c>
      <c r="W1078" t="s">
        <v>37</v>
      </c>
      <c r="X1078" t="str">
        <f t="shared" si="152"/>
        <v>Hyderabad</v>
      </c>
      <c r="Y1078">
        <v>2059.4</v>
      </c>
      <c r="Z1078" t="str">
        <f>IF(PC_NikeSales[[#This Row],[Profit]]&lt;0,"Loss Making Sales",IF(PC_NikeSales[[#This Row],[Profit]]=0,"No Recorded Profit",IF($Y1076&gt;$P1076,"Invalid Profit", "Valid Profit")))</f>
        <v>Valid Profit</v>
      </c>
      <c r="AA1078" t="str">
        <f>IF(PC_NikeSales[[#This Row],[Profit_Status]]="Valid Profit","Include","Exclude")</f>
        <v>Include</v>
      </c>
    </row>
    <row r="1079" spans="1:27">
      <c r="A1079">
        <v>3077</v>
      </c>
      <c r="B1079" t="s">
        <v>35</v>
      </c>
      <c r="C1079" t="s">
        <v>26</v>
      </c>
      <c r="D1079" t="s">
        <v>52</v>
      </c>
      <c r="E1079" s="3" t="s">
        <v>32</v>
      </c>
      <c r="F1079" t="str">
        <f t="shared" si="144"/>
        <v>Alphabet</v>
      </c>
      <c r="G1079" t="str">
        <f t="shared" si="145"/>
        <v>XL</v>
      </c>
      <c r="H1079" t="str">
        <f t="shared" si="146"/>
        <v>Yes</v>
      </c>
      <c r="J1079" t="str">
        <f>_xlfn.IFS(Units_Sold&lt;0,"Check Return/Refund",Units_Sold=" ",Invalid,Units_Sold=0,"Available",Units_Sold&gt;0,"Sold")</f>
        <v>Available</v>
      </c>
      <c r="L1079">
        <v>0.46</v>
      </c>
      <c r="M1079" t="str">
        <f t="shared" si="147"/>
        <v>Valid</v>
      </c>
      <c r="N1079" t="str">
        <f>IF(PC_NikeSales[[#This Row],[Discount_Verification]]="Valid","Include","Exclude")</f>
        <v>Include</v>
      </c>
      <c r="O1079">
        <v>0</v>
      </c>
      <c r="P1079" t="str">
        <f t="shared" si="148"/>
        <v>Insufficient Data</v>
      </c>
      <c r="Q1079" t="str">
        <f t="shared" si="149"/>
        <v>Missing Information</v>
      </c>
      <c r="R1079" t="str">
        <f>IF(PC_NikeSales[[#This Row],[Rev_Verify]]="Valid Revenue","Include","Exclude")</f>
        <v>Exclude</v>
      </c>
      <c r="S1079" s="1"/>
      <c r="T1079" s="5" t="str">
        <f t="shared" si="150"/>
        <v>Missing Date</v>
      </c>
      <c r="U1079" s="1" t="str">
        <f t="shared" si="151"/>
        <v>No</v>
      </c>
      <c r="V1079" t="s">
        <v>17</v>
      </c>
      <c r="W1079" t="s">
        <v>29</v>
      </c>
      <c r="X1079" t="str">
        <f t="shared" si="152"/>
        <v>Pune</v>
      </c>
      <c r="Y1079">
        <v>3700.77</v>
      </c>
      <c r="Z1079" t="str">
        <f>IF(PC_NikeSales[[#This Row],[Profit]]&lt;0,"Loss Making Sales",IF(PC_NikeSales[[#This Row],[Profit]]=0,"No Recorded Profit",IF($Y1077&gt;$P1077,"Invalid Profit", "Valid Profit")))</f>
        <v>Valid Profit</v>
      </c>
      <c r="AA1079" t="str">
        <f>IF(PC_NikeSales[[#This Row],[Profit_Status]]="Valid Profit","Include","Exclude")</f>
        <v>Include</v>
      </c>
    </row>
    <row r="1080" spans="1:27">
      <c r="A1080">
        <v>3078</v>
      </c>
      <c r="B1080" t="s">
        <v>35</v>
      </c>
      <c r="C1080" t="s">
        <v>30</v>
      </c>
      <c r="D1080" t="s">
        <v>46</v>
      </c>
      <c r="E1080" s="3" t="s">
        <v>16</v>
      </c>
      <c r="F1080" t="str">
        <f t="shared" si="144"/>
        <v>Alphabet</v>
      </c>
      <c r="G1080" t="str">
        <f t="shared" si="145"/>
        <v>M</v>
      </c>
      <c r="H1080" t="str">
        <f t="shared" si="146"/>
        <v>Yes</v>
      </c>
      <c r="I1080">
        <v>1</v>
      </c>
      <c r="J1080" t="str">
        <f>_xlfn.IFS(Units_Sold&lt;0,"Check Return/Refund",Units_Sold=" ",Invalid,Units_Sold=0,"Available",Units_Sold&gt;0,"Sold")</f>
        <v>Sold</v>
      </c>
      <c r="K1080">
        <v>2555.1799999999998</v>
      </c>
      <c r="M1080" t="str">
        <f t="shared" si="147"/>
        <v>Invalid</v>
      </c>
      <c r="N1080" t="str">
        <f>IF(PC_NikeSales[[#This Row],[Discount_Verification]]="Valid","Include","Exclude")</f>
        <v>Exclude</v>
      </c>
      <c r="O1080">
        <v>0</v>
      </c>
      <c r="P1080">
        <f t="shared" si="148"/>
        <v>2555.1799999999998</v>
      </c>
      <c r="Q1080" t="str">
        <f t="shared" si="149"/>
        <v>Valid Revenue</v>
      </c>
      <c r="R1080" t="str">
        <f>IF(PC_NikeSales[[#This Row],[Rev_Verify]]="Valid Revenue","Include","Exclude")</f>
        <v>Include</v>
      </c>
      <c r="S1080" s="1">
        <v>45549</v>
      </c>
      <c r="T1080" s="5">
        <f t="shared" si="150"/>
        <v>45549</v>
      </c>
      <c r="U1080" s="1" t="str">
        <f t="shared" si="151"/>
        <v>Yes</v>
      </c>
      <c r="V1080" t="s">
        <v>17</v>
      </c>
      <c r="W1080" t="s">
        <v>33</v>
      </c>
      <c r="X1080" t="str">
        <f t="shared" si="152"/>
        <v>Delhi</v>
      </c>
      <c r="Y1080">
        <v>1820.38</v>
      </c>
      <c r="Z1080" t="str">
        <f>IF(PC_NikeSales[[#This Row],[Profit]]&lt;0,"Loss Making Sales",IF(PC_NikeSales[[#This Row],[Profit]]=0,"No Recorded Profit",IF($Y1078&gt;$P1078,"Invalid Profit", "Valid Profit")))</f>
        <v>Valid Profit</v>
      </c>
      <c r="AA1080" t="str">
        <f>IF(PC_NikeSales[[#This Row],[Profit_Status]]="Valid Profit","Include","Exclude")</f>
        <v>Include</v>
      </c>
    </row>
    <row r="1081" spans="1:27">
      <c r="A1081">
        <v>3079</v>
      </c>
      <c r="B1081" t="s">
        <v>19</v>
      </c>
      <c r="C1081" t="s">
        <v>30</v>
      </c>
      <c r="D1081" t="s">
        <v>31</v>
      </c>
      <c r="E1081" s="3" t="s">
        <v>28</v>
      </c>
      <c r="F1081" t="str">
        <f t="shared" si="144"/>
        <v>Alphabet</v>
      </c>
      <c r="G1081" t="str">
        <f t="shared" si="145"/>
        <v>L</v>
      </c>
      <c r="H1081" t="str">
        <f t="shared" si="146"/>
        <v>Yes</v>
      </c>
      <c r="J1081" t="str">
        <f>_xlfn.IFS(Units_Sold&lt;0,"Check Return/Refund",Units_Sold=" ",Invalid,Units_Sold=0,"Available",Units_Sold&gt;0,"Sold")</f>
        <v>Available</v>
      </c>
      <c r="M1081" t="str">
        <f t="shared" si="147"/>
        <v>Invalid</v>
      </c>
      <c r="N1081" t="str">
        <f>IF(PC_NikeSales[[#This Row],[Discount_Verification]]="Valid","Include","Exclude")</f>
        <v>Exclude</v>
      </c>
      <c r="O1081">
        <v>0</v>
      </c>
      <c r="P1081" t="str">
        <f t="shared" si="148"/>
        <v>Insufficient Data</v>
      </c>
      <c r="Q1081" t="str">
        <f t="shared" si="149"/>
        <v>Missing Information</v>
      </c>
      <c r="R1081" t="str">
        <f>IF(PC_NikeSales[[#This Row],[Rev_Verify]]="Valid Revenue","Include","Exclude")</f>
        <v>Exclude</v>
      </c>
      <c r="S1081" s="1">
        <v>45301</v>
      </c>
      <c r="T1081" s="5">
        <f t="shared" si="150"/>
        <v>45301</v>
      </c>
      <c r="U1081" s="1" t="str">
        <f t="shared" si="151"/>
        <v>Yes</v>
      </c>
      <c r="V1081" t="s">
        <v>22</v>
      </c>
      <c r="W1081" t="s">
        <v>18</v>
      </c>
      <c r="X1081" t="str">
        <f t="shared" si="152"/>
        <v>Bengaluru</v>
      </c>
      <c r="Y1081">
        <v>2815.43</v>
      </c>
      <c r="Z1081" t="str">
        <f>IF(PC_NikeSales[[#This Row],[Profit]]&lt;0,"Loss Making Sales",IF(PC_NikeSales[[#This Row],[Profit]]=0,"No Recorded Profit",IF($Y1079&gt;$P1079,"Invalid Profit", "Valid Profit")))</f>
        <v>Valid Profit</v>
      </c>
      <c r="AA1081" t="str">
        <f>IF(PC_NikeSales[[#This Row],[Profit_Status]]="Valid Profit","Include","Exclude")</f>
        <v>Include</v>
      </c>
    </row>
    <row r="1082" spans="1:27">
      <c r="A1082">
        <v>3080</v>
      </c>
      <c r="B1082" t="s">
        <v>13</v>
      </c>
      <c r="C1082" t="s">
        <v>30</v>
      </c>
      <c r="D1082" t="s">
        <v>45</v>
      </c>
      <c r="E1082" s="3" t="s">
        <v>28</v>
      </c>
      <c r="F1082" t="str">
        <f t="shared" si="144"/>
        <v>Alphabet</v>
      </c>
      <c r="G1082" t="str">
        <f t="shared" si="145"/>
        <v>L</v>
      </c>
      <c r="H1082" t="str">
        <f t="shared" si="146"/>
        <v>Yes</v>
      </c>
      <c r="I1082">
        <v>4</v>
      </c>
      <c r="J1082" t="str">
        <f>_xlfn.IFS(Units_Sold&lt;0,"Check Return/Refund",Units_Sold=" ",Invalid,Units_Sold=0,"Available",Units_Sold&gt;0,"Sold")</f>
        <v>Sold</v>
      </c>
      <c r="K1082">
        <v>3317.71</v>
      </c>
      <c r="M1082" t="str">
        <f t="shared" si="147"/>
        <v>Invalid</v>
      </c>
      <c r="N1082" t="str">
        <f>IF(PC_NikeSales[[#This Row],[Discount_Verification]]="Valid","Include","Exclude")</f>
        <v>Exclude</v>
      </c>
      <c r="O1082">
        <v>0</v>
      </c>
      <c r="P1082">
        <f t="shared" si="148"/>
        <v>13270.84</v>
      </c>
      <c r="Q1082" t="str">
        <f t="shared" si="149"/>
        <v>Valid Revenue</v>
      </c>
      <c r="R1082" t="str">
        <f>IF(PC_NikeSales[[#This Row],[Rev_Verify]]="Valid Revenue","Include","Exclude")</f>
        <v>Include</v>
      </c>
      <c r="S1082" s="1"/>
      <c r="T1082" s="5" t="str">
        <f t="shared" si="150"/>
        <v>Missing Date</v>
      </c>
      <c r="U1082" s="1" t="str">
        <f t="shared" si="151"/>
        <v>No</v>
      </c>
      <c r="V1082" t="s">
        <v>17</v>
      </c>
      <c r="W1082" t="s">
        <v>37</v>
      </c>
      <c r="X1082" t="str">
        <f t="shared" si="152"/>
        <v>Hyderabad</v>
      </c>
      <c r="Y1082">
        <v>-198</v>
      </c>
      <c r="Z1082" t="str">
        <f>IF(PC_NikeSales[[#This Row],[Profit]]&lt;0,"Loss Making Sales",IF(PC_NikeSales[[#This Row],[Profit]]=0,"No Recorded Profit",IF(PC_NikeSales[[#This Row],[Profit]]&gt;PC_NikeSales[Rev_Recalc],"Invalid Profit", "Valid Profit")))</f>
        <v>Loss Making Sales</v>
      </c>
      <c r="AA1082" t="str">
        <f>IF(PC_NikeSales[[#This Row],[Profit_Status]]="Valid Profit","Include","Exclude")</f>
        <v>Exclude</v>
      </c>
    </row>
    <row r="1083" spans="1:27">
      <c r="A1083">
        <v>3081</v>
      </c>
      <c r="B1083" t="s">
        <v>13</v>
      </c>
      <c r="C1083" t="s">
        <v>14</v>
      </c>
      <c r="D1083" t="s">
        <v>34</v>
      </c>
      <c r="E1083" s="3">
        <v>6</v>
      </c>
      <c r="F1083" t="str">
        <f t="shared" si="144"/>
        <v>Number</v>
      </c>
      <c r="G1083" t="str">
        <f t="shared" si="145"/>
        <v>6</v>
      </c>
      <c r="H1083" t="str">
        <f t="shared" si="146"/>
        <v>Yes</v>
      </c>
      <c r="J1083" t="str">
        <f>_xlfn.IFS(Units_Sold&lt;0,"Check Return/Refund",Units_Sold=" ",Invalid,Units_Sold=0,"Available",Units_Sold&gt;0,"Sold")</f>
        <v>Available</v>
      </c>
      <c r="K1083">
        <v>8442.39</v>
      </c>
      <c r="M1083" t="str">
        <f t="shared" si="147"/>
        <v>Invalid</v>
      </c>
      <c r="N1083" t="str">
        <f>IF(PC_NikeSales[[#This Row],[Discount_Verification]]="Valid","Include","Exclude")</f>
        <v>Exclude</v>
      </c>
      <c r="O1083">
        <v>0</v>
      </c>
      <c r="P1083" t="str">
        <f t="shared" si="148"/>
        <v>Insufficient Data</v>
      </c>
      <c r="Q1083" t="str">
        <f t="shared" si="149"/>
        <v>Missing Information</v>
      </c>
      <c r="R1083" t="str">
        <f>IF(PC_NikeSales[[#This Row],[Rev_Verify]]="Valid Revenue","Include","Exclude")</f>
        <v>Exclude</v>
      </c>
      <c r="S1083" s="1">
        <v>45698</v>
      </c>
      <c r="T1083" s="5">
        <f t="shared" si="150"/>
        <v>45698</v>
      </c>
      <c r="U1083" s="1" t="str">
        <f t="shared" si="151"/>
        <v>Yes</v>
      </c>
      <c r="V1083" t="s">
        <v>22</v>
      </c>
      <c r="W1083" t="s">
        <v>25</v>
      </c>
      <c r="X1083" t="str">
        <f t="shared" si="152"/>
        <v>Mumbai</v>
      </c>
      <c r="Y1083">
        <v>3126.66</v>
      </c>
      <c r="Z1083" t="str">
        <f>IF(PC_NikeSales[[#This Row],[Profit]]&lt;0,"Loss Making Sales",IF(PC_NikeSales[[#This Row],[Profit]]=0,"No Recorded Profit",IF($Y1081&gt;$P1081,"Invalid Profit", "Valid Profit")))</f>
        <v>Valid Profit</v>
      </c>
      <c r="AA1083" t="str">
        <f>IF(PC_NikeSales[[#This Row],[Profit_Status]]="Valid Profit","Include","Exclude")</f>
        <v>Include</v>
      </c>
    </row>
    <row r="1084" spans="1:27">
      <c r="A1084">
        <v>3082</v>
      </c>
      <c r="B1084" t="s">
        <v>35</v>
      </c>
      <c r="C1084" t="s">
        <v>14</v>
      </c>
      <c r="D1084" t="s">
        <v>44</v>
      </c>
      <c r="E1084" s="3" t="s">
        <v>28</v>
      </c>
      <c r="F1084" t="str">
        <f t="shared" si="144"/>
        <v>Alphabet</v>
      </c>
      <c r="G1084" t="str">
        <f t="shared" si="145"/>
        <v>L</v>
      </c>
      <c r="H1084" t="str">
        <f t="shared" si="146"/>
        <v>Yes</v>
      </c>
      <c r="I1084">
        <v>-1</v>
      </c>
      <c r="J1084" t="str">
        <f>_xlfn.IFS(Units_Sold&lt;0,"Check Return/Refund",Units_Sold=" ",Invalid,Units_Sold=0,"Available",Units_Sold&gt;0,"Sold")</f>
        <v>Check Return/Refund</v>
      </c>
      <c r="M1084" t="str">
        <f t="shared" si="147"/>
        <v>Invalid</v>
      </c>
      <c r="N1084" t="str">
        <f>IF(PC_NikeSales[[#This Row],[Discount_Verification]]="Valid","Include","Exclude")</f>
        <v>Exclude</v>
      </c>
      <c r="O1084">
        <v>0</v>
      </c>
      <c r="P1084" t="str">
        <f t="shared" si="148"/>
        <v>Insufficient Data</v>
      </c>
      <c r="Q1084" t="str">
        <f t="shared" si="149"/>
        <v>Missing Information</v>
      </c>
      <c r="R1084" t="str">
        <f>IF(PC_NikeSales[[#This Row],[Rev_Verify]]="Valid Revenue","Include","Exclude")</f>
        <v>Exclude</v>
      </c>
      <c r="S1084" s="1">
        <v>45515</v>
      </c>
      <c r="T1084" s="5">
        <f t="shared" si="150"/>
        <v>45515</v>
      </c>
      <c r="U1084" s="1" t="str">
        <f t="shared" si="151"/>
        <v>Yes</v>
      </c>
      <c r="V1084" t="s">
        <v>17</v>
      </c>
      <c r="W1084" t="s">
        <v>33</v>
      </c>
      <c r="X1084" t="str">
        <f t="shared" si="152"/>
        <v>Delhi</v>
      </c>
      <c r="Y1084">
        <v>-65.959999999999994</v>
      </c>
      <c r="Z1084" t="str">
        <f>IF(PC_NikeSales[[#This Row],[Profit]]&lt;0,"Loss Making Sales",IF(PC_NikeSales[[#This Row],[Profit]]=0,"No Recorded Profit",IF(PC_NikeSales[[#This Row],[Profit]]&gt;PC_NikeSales[Rev_Recalc],"Invalid Profit", "Valid Profit")))</f>
        <v>Loss Making Sales</v>
      </c>
      <c r="AA1084" t="str">
        <f>IF(PC_NikeSales[[#This Row],[Profit_Status]]="Valid Profit","Include","Exclude")</f>
        <v>Exclude</v>
      </c>
    </row>
    <row r="1085" spans="1:27">
      <c r="A1085">
        <v>3083</v>
      </c>
      <c r="B1085" t="s">
        <v>13</v>
      </c>
      <c r="C1085" t="s">
        <v>14</v>
      </c>
      <c r="D1085" t="s">
        <v>49</v>
      </c>
      <c r="E1085" s="3" t="s">
        <v>32</v>
      </c>
      <c r="F1085" t="str">
        <f t="shared" si="144"/>
        <v>Alphabet</v>
      </c>
      <c r="G1085" t="str">
        <f t="shared" si="145"/>
        <v>XL</v>
      </c>
      <c r="H1085" t="str">
        <f t="shared" si="146"/>
        <v>Yes</v>
      </c>
      <c r="J1085" t="str">
        <f>_xlfn.IFS(Units_Sold&lt;0,"Check Return/Refund",Units_Sold=" ",Invalid,Units_Sold=0,"Available",Units_Sold&gt;0,"Sold")</f>
        <v>Available</v>
      </c>
      <c r="K1085">
        <v>8535.31</v>
      </c>
      <c r="M1085" t="str">
        <f t="shared" si="147"/>
        <v>Invalid</v>
      </c>
      <c r="N1085" t="str">
        <f>IF(PC_NikeSales[[#This Row],[Discount_Verification]]="Valid","Include","Exclude")</f>
        <v>Exclude</v>
      </c>
      <c r="O1085">
        <v>0</v>
      </c>
      <c r="P1085" t="str">
        <f t="shared" si="148"/>
        <v>Insufficient Data</v>
      </c>
      <c r="Q1085" t="str">
        <f t="shared" si="149"/>
        <v>Missing Information</v>
      </c>
      <c r="R1085" t="str">
        <f>IF(PC_NikeSales[[#This Row],[Rev_Verify]]="Valid Revenue","Include","Exclude")</f>
        <v>Exclude</v>
      </c>
      <c r="S1085" s="1">
        <v>45533</v>
      </c>
      <c r="T1085" s="5">
        <f t="shared" si="150"/>
        <v>45533</v>
      </c>
      <c r="U1085" s="1" t="str">
        <f t="shared" si="151"/>
        <v>Yes</v>
      </c>
      <c r="V1085" t="s">
        <v>22</v>
      </c>
      <c r="W1085" t="s">
        <v>33</v>
      </c>
      <c r="X1085" t="str">
        <f t="shared" si="152"/>
        <v>Delhi</v>
      </c>
      <c r="Y1085">
        <v>1159.57</v>
      </c>
      <c r="Z1085" t="str">
        <f>IF(PC_NikeSales[[#This Row],[Profit]]&lt;0,"Loss Making Sales",IF(PC_NikeSales[[#This Row],[Profit]]=0,"No Recorded Profit",IF($Y1083&gt;$P1083,"Invalid Profit", "Valid Profit")))</f>
        <v>Valid Profit</v>
      </c>
      <c r="AA1085" t="str">
        <f>IF(PC_NikeSales[[#This Row],[Profit_Status]]="Valid Profit","Include","Exclude")</f>
        <v>Include</v>
      </c>
    </row>
    <row r="1086" spans="1:27">
      <c r="A1086">
        <v>3084</v>
      </c>
      <c r="B1086" t="s">
        <v>19</v>
      </c>
      <c r="C1086" t="s">
        <v>26</v>
      </c>
      <c r="D1086" t="s">
        <v>27</v>
      </c>
      <c r="E1086" s="3" t="s">
        <v>28</v>
      </c>
      <c r="F1086" t="str">
        <f t="shared" si="144"/>
        <v>Alphabet</v>
      </c>
      <c r="G1086" t="str">
        <f t="shared" si="145"/>
        <v>L</v>
      </c>
      <c r="H1086" t="str">
        <f t="shared" si="146"/>
        <v>Yes</v>
      </c>
      <c r="J1086" t="str">
        <f>_xlfn.IFS(Units_Sold&lt;0,"Check Return/Refund",Units_Sold=" ",Invalid,Units_Sold=0,"Available",Units_Sold&gt;0,"Sold")</f>
        <v>Available</v>
      </c>
      <c r="K1086">
        <v>8955.52</v>
      </c>
      <c r="M1086" t="str">
        <f t="shared" si="147"/>
        <v>Invalid</v>
      </c>
      <c r="N1086" t="str">
        <f>IF(PC_NikeSales[[#This Row],[Discount_Verification]]="Valid","Include","Exclude")</f>
        <v>Exclude</v>
      </c>
      <c r="O1086">
        <v>0</v>
      </c>
      <c r="P1086" t="str">
        <f t="shared" si="148"/>
        <v>Insufficient Data</v>
      </c>
      <c r="Q1086" t="str">
        <f t="shared" si="149"/>
        <v>Missing Information</v>
      </c>
      <c r="R1086" t="str">
        <f>IF(PC_NikeSales[[#This Row],[Rev_Verify]]="Valid Revenue","Include","Exclude")</f>
        <v>Exclude</v>
      </c>
      <c r="S1086" s="1"/>
      <c r="T1086" s="5" t="str">
        <f t="shared" si="150"/>
        <v>Missing Date</v>
      </c>
      <c r="U1086" s="1" t="str">
        <f t="shared" si="151"/>
        <v>No</v>
      </c>
      <c r="V1086" t="s">
        <v>22</v>
      </c>
      <c r="W1086" t="s">
        <v>29</v>
      </c>
      <c r="X1086" t="str">
        <f t="shared" si="152"/>
        <v>Pune</v>
      </c>
      <c r="Y1086">
        <v>491.85</v>
      </c>
      <c r="Z1086" t="str">
        <f>IF(PC_NikeSales[[#This Row],[Profit]]&lt;0,"Loss Making Sales",IF(PC_NikeSales[[#This Row],[Profit]]=0,"No Recorded Profit",IF($Y1084&gt;$P1084,"Invalid Profit", "Valid Profit")))</f>
        <v>Valid Profit</v>
      </c>
      <c r="AA1086" t="str">
        <f>IF(PC_NikeSales[[#This Row],[Profit_Status]]="Valid Profit","Include","Exclude")</f>
        <v>Include</v>
      </c>
    </row>
    <row r="1087" spans="1:27">
      <c r="A1087">
        <v>3085</v>
      </c>
      <c r="B1087" t="s">
        <v>35</v>
      </c>
      <c r="C1087" t="s">
        <v>20</v>
      </c>
      <c r="D1087" t="s">
        <v>50</v>
      </c>
      <c r="E1087" s="3" t="s">
        <v>28</v>
      </c>
      <c r="F1087" t="str">
        <f t="shared" si="144"/>
        <v>Alphabet</v>
      </c>
      <c r="G1087" t="str">
        <f t="shared" si="145"/>
        <v>L</v>
      </c>
      <c r="H1087" t="str">
        <f t="shared" si="146"/>
        <v>Yes</v>
      </c>
      <c r="J1087" t="str">
        <f>_xlfn.IFS(Units_Sold&lt;0,"Check Return/Refund",Units_Sold=" ",Invalid,Units_Sold=0,"Available",Units_Sold&gt;0,"Sold")</f>
        <v>Available</v>
      </c>
      <c r="L1087">
        <v>1.1599999999999999</v>
      </c>
      <c r="M1087" t="str">
        <f t="shared" si="147"/>
        <v>Invalid</v>
      </c>
      <c r="N1087" t="str">
        <f>IF(PC_NikeSales[[#This Row],[Discount_Verification]]="Valid","Include","Exclude")</f>
        <v>Exclude</v>
      </c>
      <c r="O1087">
        <v>0</v>
      </c>
      <c r="P1087" t="str">
        <f t="shared" si="148"/>
        <v>Insufficient Data</v>
      </c>
      <c r="Q1087" t="str">
        <f t="shared" si="149"/>
        <v>Missing Information</v>
      </c>
      <c r="R1087" t="str">
        <f>IF(PC_NikeSales[[#This Row],[Rev_Verify]]="Valid Revenue","Include","Exclude")</f>
        <v>Exclude</v>
      </c>
      <c r="S1087" s="1"/>
      <c r="T1087" s="5" t="str">
        <f t="shared" si="150"/>
        <v>Missing Date</v>
      </c>
      <c r="U1087" s="1" t="str">
        <f t="shared" si="151"/>
        <v>No</v>
      </c>
      <c r="V1087" t="s">
        <v>17</v>
      </c>
      <c r="W1087" t="s">
        <v>33</v>
      </c>
      <c r="X1087" t="str">
        <f t="shared" si="152"/>
        <v>Delhi</v>
      </c>
      <c r="Y1087">
        <v>2484.31</v>
      </c>
      <c r="Z1087" t="str">
        <f>IF(PC_NikeSales[[#This Row],[Profit]]&lt;0,"Loss Making Sales",IF(PC_NikeSales[[#This Row],[Profit]]=0,"No Recorded Profit",IF($Y1085&gt;$P1085,"Invalid Profit", "Valid Profit")))</f>
        <v>Valid Profit</v>
      </c>
      <c r="AA1087" t="str">
        <f>IF(PC_NikeSales[[#This Row],[Profit_Status]]="Valid Profit","Include","Exclude")</f>
        <v>Include</v>
      </c>
    </row>
    <row r="1088" spans="1:27">
      <c r="A1088">
        <v>3086</v>
      </c>
      <c r="B1088" t="s">
        <v>13</v>
      </c>
      <c r="C1088" t="s">
        <v>41</v>
      </c>
      <c r="D1088" t="s">
        <v>47</v>
      </c>
      <c r="E1088" s="3">
        <v>9</v>
      </c>
      <c r="F1088" t="str">
        <f t="shared" si="144"/>
        <v>Number</v>
      </c>
      <c r="G1088" t="str">
        <f t="shared" si="145"/>
        <v>9</v>
      </c>
      <c r="H1088" t="str">
        <f t="shared" si="146"/>
        <v>Yes</v>
      </c>
      <c r="I1088">
        <v>-1</v>
      </c>
      <c r="J1088" t="str">
        <f>_xlfn.IFS(Units_Sold&lt;0,"Check Return/Refund",Units_Sold=" ",Invalid,Units_Sold=0,"Available",Units_Sold&gt;0,"Sold")</f>
        <v>Check Return/Refund</v>
      </c>
      <c r="L1088">
        <v>1.2</v>
      </c>
      <c r="M1088" t="str">
        <f t="shared" si="147"/>
        <v>Invalid</v>
      </c>
      <c r="N1088" t="str">
        <f>IF(PC_NikeSales[[#This Row],[Discount_Verification]]="Valid","Include","Exclude")</f>
        <v>Exclude</v>
      </c>
      <c r="O1088">
        <v>0</v>
      </c>
      <c r="P1088" t="str">
        <f t="shared" si="148"/>
        <v>Insufficient Data</v>
      </c>
      <c r="Q1088" t="str">
        <f t="shared" si="149"/>
        <v>Missing Information</v>
      </c>
      <c r="R1088" t="str">
        <f>IF(PC_NikeSales[[#This Row],[Rev_Verify]]="Valid Revenue","Include","Exclude")</f>
        <v>Exclude</v>
      </c>
      <c r="S1088" s="1"/>
      <c r="T1088" s="5" t="str">
        <f t="shared" si="150"/>
        <v>Missing Date</v>
      </c>
      <c r="U1088" s="1" t="str">
        <f t="shared" si="151"/>
        <v>No</v>
      </c>
      <c r="V1088" t="s">
        <v>22</v>
      </c>
      <c r="W1088" t="s">
        <v>36</v>
      </c>
      <c r="X1088" t="str">
        <f t="shared" si="152"/>
        <v>Bangalore</v>
      </c>
      <c r="Y1088">
        <v>-592.41</v>
      </c>
      <c r="Z1088" t="str">
        <f>IF(PC_NikeSales[[#This Row],[Profit]]&lt;0,"Loss Making Sales",IF(PC_NikeSales[[#This Row],[Profit]]=0,"No Recorded Profit",IF(PC_NikeSales[[#This Row],[Profit]]&gt;PC_NikeSales[Rev_Recalc],"Invalid Profit", "Valid Profit")))</f>
        <v>Loss Making Sales</v>
      </c>
      <c r="AA1088" t="str">
        <f>IF(PC_NikeSales[[#This Row],[Profit_Status]]="Valid Profit","Include","Exclude")</f>
        <v>Exclude</v>
      </c>
    </row>
    <row r="1089" spans="1:27">
      <c r="A1089">
        <v>3087</v>
      </c>
      <c r="B1089" t="s">
        <v>13</v>
      </c>
      <c r="C1089" t="s">
        <v>26</v>
      </c>
      <c r="D1089" t="s">
        <v>39</v>
      </c>
      <c r="E1089" s="3" t="s">
        <v>16</v>
      </c>
      <c r="F1089" t="str">
        <f t="shared" si="144"/>
        <v>Alphabet</v>
      </c>
      <c r="G1089" t="str">
        <f t="shared" si="145"/>
        <v>M</v>
      </c>
      <c r="H1089" t="str">
        <f t="shared" si="146"/>
        <v>Yes</v>
      </c>
      <c r="I1089">
        <v>3</v>
      </c>
      <c r="J1089" t="str">
        <f>_xlfn.IFS(Units_Sold&lt;0,"Check Return/Refund",Units_Sold=" ",Invalid,Units_Sold=0,"Available",Units_Sold&gt;0,"Sold")</f>
        <v>Sold</v>
      </c>
      <c r="K1089">
        <v>2765.77</v>
      </c>
      <c r="M1089" t="str">
        <f t="shared" si="147"/>
        <v>Invalid</v>
      </c>
      <c r="N1089" t="str">
        <f>IF(PC_NikeSales[[#This Row],[Discount_Verification]]="Valid","Include","Exclude")</f>
        <v>Exclude</v>
      </c>
      <c r="O1089">
        <v>0</v>
      </c>
      <c r="P1089">
        <f t="shared" si="148"/>
        <v>8297.31</v>
      </c>
      <c r="Q1089" t="str">
        <f t="shared" si="149"/>
        <v>Valid Revenue</v>
      </c>
      <c r="R1089" t="str">
        <f>IF(PC_NikeSales[[#This Row],[Rev_Verify]]="Valid Revenue","Include","Exclude")</f>
        <v>Include</v>
      </c>
      <c r="S1089" s="1">
        <v>45665</v>
      </c>
      <c r="T1089" s="5">
        <f t="shared" si="150"/>
        <v>45665</v>
      </c>
      <c r="U1089" s="1" t="str">
        <f t="shared" si="151"/>
        <v>Yes</v>
      </c>
      <c r="V1089" t="s">
        <v>22</v>
      </c>
      <c r="W1089" t="s">
        <v>18</v>
      </c>
      <c r="X1089" t="str">
        <f t="shared" si="152"/>
        <v>Bengaluru</v>
      </c>
      <c r="Y1089">
        <v>2785.94</v>
      </c>
      <c r="Z1089" t="str">
        <f>IF(PC_NikeSales[[#This Row],[Profit]]&lt;0,"Loss Making Sales",IF(PC_NikeSales[[#This Row],[Profit]]=0,"No Recorded Profit",IF($Y1087&gt;$P1087,"Invalid Profit", "Valid Profit")))</f>
        <v>Valid Profit</v>
      </c>
      <c r="AA1089" t="str">
        <f>IF(PC_NikeSales[[#This Row],[Profit_Status]]="Valid Profit","Include","Exclude")</f>
        <v>Include</v>
      </c>
    </row>
    <row r="1090" spans="1:27">
      <c r="A1090">
        <v>3088</v>
      </c>
      <c r="B1090" t="s">
        <v>13</v>
      </c>
      <c r="C1090" t="s">
        <v>14</v>
      </c>
      <c r="D1090" t="s">
        <v>49</v>
      </c>
      <c r="E1090" s="3" t="s">
        <v>32</v>
      </c>
      <c r="F1090" t="str">
        <f t="shared" ref="F1090:F1153" si="153">_xlfn.IFS(ISBLANK(Size),"Missing",ISNUMBER(Size),"Number",ISTEXT(Size),"Alphabet")</f>
        <v>Alphabet</v>
      </c>
      <c r="G1090" t="str">
        <f t="shared" ref="G1090:G1153" si="154">IF(Size_Type ="Missing","Unknown",TRIM(Size))</f>
        <v>XL</v>
      </c>
      <c r="H1090" t="str">
        <f t="shared" ref="H1090:H1153" si="155">IF(Size_Verification="Unknown","No","Yes")</f>
        <v>Yes</v>
      </c>
      <c r="I1090">
        <v>3</v>
      </c>
      <c r="J1090" t="str">
        <f>_xlfn.IFS(Units_Sold&lt;0,"Check Return/Refund",Units_Sold=" ",Invalid,Units_Sold=0,"Available",Units_Sold&gt;0,"Sold")</f>
        <v>Sold</v>
      </c>
      <c r="M1090" t="str">
        <f t="shared" ref="M1090:M1153" si="156">IF(OR(Discount_Applied="",Discount_Applied&gt;1,Discount_Applied&lt;0),"Invalid","Valid")</f>
        <v>Invalid</v>
      </c>
      <c r="N1090" t="str">
        <f>IF(PC_NikeSales[[#This Row],[Discount_Verification]]="Valid","Include","Exclude")</f>
        <v>Exclude</v>
      </c>
      <c r="O1090">
        <v>0</v>
      </c>
      <c r="P1090" t="str">
        <f t="shared" ref="P1090:P1153" si="157">IF(AND(Units_Sold&lt;&gt;"",MRP&lt;&gt;"",Discount_Applied&lt;1),Units_Sold*MRP*(1-Discount_Applied),"Insufficient Data")</f>
        <v>Insufficient Data</v>
      </c>
      <c r="Q1090" t="str">
        <f t="shared" ref="Q1090:Q1153" si="158">_xlfn.IFS(Rev_Recalc="Insufficient Data","Missing Information",Rev_Recalc&lt;0,"Negative Revenue",Rev_Recalc=0,"No Recorded Revenue",Rev_Recalc&gt;0,"Valid Revenue")</f>
        <v>Missing Information</v>
      </c>
      <c r="R1090" t="str">
        <f>IF(PC_NikeSales[[#This Row],[Rev_Verify]]="Valid Revenue","Include","Exclude")</f>
        <v>Exclude</v>
      </c>
      <c r="S1090" s="1"/>
      <c r="T1090" s="5" t="str">
        <f t="shared" ref="T1090:T1153" si="159">IF(ISBLANK(Order_Date),"Missing Date",Order_Date)</f>
        <v>Missing Date</v>
      </c>
      <c r="U1090" s="1" t="str">
        <f t="shared" ref="U1090:U1153" si="160">IF(ISBLANK(Order_Date),"No","Yes")</f>
        <v>No</v>
      </c>
      <c r="V1090" t="s">
        <v>17</v>
      </c>
      <c r="W1090" t="s">
        <v>33</v>
      </c>
      <c r="X1090" t="str">
        <f t="shared" ref="X1090:X1153" si="161">PROPER(Region)</f>
        <v>Delhi</v>
      </c>
      <c r="Y1090">
        <v>2418.7399999999998</v>
      </c>
      <c r="Z1090" t="str">
        <f>IF(PC_NikeSales[[#This Row],[Profit]]&lt;0,"Loss Making Sales",IF(PC_NikeSales[[#This Row],[Profit]]=0,"No Recorded Profit",IF($Y1088&gt;$P1088,"Invalid Profit", "Valid Profit")))</f>
        <v>Valid Profit</v>
      </c>
      <c r="AA1090" t="str">
        <f>IF(PC_NikeSales[[#This Row],[Profit_Status]]="Valid Profit","Include","Exclude")</f>
        <v>Include</v>
      </c>
    </row>
    <row r="1091" spans="1:27">
      <c r="A1091">
        <v>3089</v>
      </c>
      <c r="B1091" t="s">
        <v>19</v>
      </c>
      <c r="C1091" t="s">
        <v>41</v>
      </c>
      <c r="D1091" t="s">
        <v>48</v>
      </c>
      <c r="E1091" s="3" t="s">
        <v>32</v>
      </c>
      <c r="F1091" t="str">
        <f t="shared" si="153"/>
        <v>Alphabet</v>
      </c>
      <c r="G1091" t="str">
        <f t="shared" si="154"/>
        <v>XL</v>
      </c>
      <c r="H1091" t="str">
        <f t="shared" si="155"/>
        <v>Yes</v>
      </c>
      <c r="J1091" t="str">
        <f>_xlfn.IFS(Units_Sold&lt;0,"Check Return/Refund",Units_Sold=" ",Invalid,Units_Sold=0,"Available",Units_Sold&gt;0,"Sold")</f>
        <v>Available</v>
      </c>
      <c r="K1091">
        <v>8399.35</v>
      </c>
      <c r="M1091" t="str">
        <f t="shared" si="156"/>
        <v>Invalid</v>
      </c>
      <c r="N1091" t="str">
        <f>IF(PC_NikeSales[[#This Row],[Discount_Verification]]="Valid","Include","Exclude")</f>
        <v>Exclude</v>
      </c>
      <c r="O1091">
        <v>0</v>
      </c>
      <c r="P1091" t="str">
        <f t="shared" si="157"/>
        <v>Insufficient Data</v>
      </c>
      <c r="Q1091" t="str">
        <f t="shared" si="158"/>
        <v>Missing Information</v>
      </c>
      <c r="R1091" t="str">
        <f>IF(PC_NikeSales[[#This Row],[Rev_Verify]]="Valid Revenue","Include","Exclude")</f>
        <v>Exclude</v>
      </c>
      <c r="S1091" s="1">
        <v>45808</v>
      </c>
      <c r="T1091" s="5">
        <f t="shared" si="159"/>
        <v>45808</v>
      </c>
      <c r="U1091" s="1" t="str">
        <f t="shared" si="160"/>
        <v>Yes</v>
      </c>
      <c r="V1091" t="s">
        <v>17</v>
      </c>
      <c r="W1091" t="s">
        <v>25</v>
      </c>
      <c r="X1091" t="str">
        <f t="shared" si="161"/>
        <v>Mumbai</v>
      </c>
      <c r="Y1091">
        <v>2967.22</v>
      </c>
      <c r="Z1091" t="str">
        <f>IF(PC_NikeSales[[#This Row],[Profit]]&lt;0,"Loss Making Sales",IF(PC_NikeSales[[#This Row],[Profit]]=0,"No Recorded Profit",IF($Y1089&gt;$P1089,"Invalid Profit", "Valid Profit")))</f>
        <v>Valid Profit</v>
      </c>
      <c r="AA1091" t="str">
        <f>IF(PC_NikeSales[[#This Row],[Profit_Status]]="Valid Profit","Include","Exclude")</f>
        <v>Include</v>
      </c>
    </row>
    <row r="1092" spans="1:27">
      <c r="A1092">
        <v>3090</v>
      </c>
      <c r="B1092" t="s">
        <v>19</v>
      </c>
      <c r="C1092" t="s">
        <v>41</v>
      </c>
      <c r="D1092" t="s">
        <v>54</v>
      </c>
      <c r="F1092" t="str">
        <f t="shared" si="153"/>
        <v>Missing</v>
      </c>
      <c r="G1092" t="str">
        <f t="shared" si="154"/>
        <v>Unknown</v>
      </c>
      <c r="H1092" t="str">
        <f t="shared" si="155"/>
        <v>No</v>
      </c>
      <c r="J1092" t="str">
        <f>_xlfn.IFS(Units_Sold&lt;0,"Check Return/Refund",Units_Sold=" ",Invalid,Units_Sold=0,"Available",Units_Sold&gt;0,"Sold")</f>
        <v>Available</v>
      </c>
      <c r="K1092">
        <v>8187.65</v>
      </c>
      <c r="L1092">
        <v>1.01</v>
      </c>
      <c r="M1092" t="str">
        <f t="shared" si="156"/>
        <v>Invalid</v>
      </c>
      <c r="N1092" t="str">
        <f>IF(PC_NikeSales[[#This Row],[Discount_Verification]]="Valid","Include","Exclude")</f>
        <v>Exclude</v>
      </c>
      <c r="O1092">
        <v>0</v>
      </c>
      <c r="P1092" t="str">
        <f t="shared" si="157"/>
        <v>Insufficient Data</v>
      </c>
      <c r="Q1092" t="str">
        <f t="shared" si="158"/>
        <v>Missing Information</v>
      </c>
      <c r="R1092" t="str">
        <f>IF(PC_NikeSales[[#This Row],[Rev_Verify]]="Valid Revenue","Include","Exclude")</f>
        <v>Exclude</v>
      </c>
      <c r="S1092" s="1">
        <v>45271</v>
      </c>
      <c r="T1092" s="5">
        <f t="shared" si="159"/>
        <v>45271</v>
      </c>
      <c r="U1092" s="1" t="str">
        <f t="shared" si="160"/>
        <v>Yes</v>
      </c>
      <c r="V1092" t="s">
        <v>22</v>
      </c>
      <c r="W1092" t="s">
        <v>29</v>
      </c>
      <c r="X1092" t="str">
        <f t="shared" si="161"/>
        <v>Pune</v>
      </c>
      <c r="Y1092">
        <v>196.88</v>
      </c>
      <c r="Z1092" t="str">
        <f>IF(PC_NikeSales[[#This Row],[Profit]]&lt;0,"Loss Making Sales",IF(PC_NikeSales[[#This Row],[Profit]]=0,"No Recorded Profit",IF($Y1090&gt;$P1090,"Invalid Profit", "Valid Profit")))</f>
        <v>Valid Profit</v>
      </c>
      <c r="AA1092" t="str">
        <f>IF(PC_NikeSales[[#This Row],[Profit_Status]]="Valid Profit","Include","Exclude")</f>
        <v>Include</v>
      </c>
    </row>
    <row r="1093" spans="1:27">
      <c r="A1093">
        <v>3091</v>
      </c>
      <c r="B1093" t="s">
        <v>19</v>
      </c>
      <c r="C1093" t="s">
        <v>41</v>
      </c>
      <c r="D1093" t="s">
        <v>42</v>
      </c>
      <c r="F1093" t="str">
        <f t="shared" si="153"/>
        <v>Missing</v>
      </c>
      <c r="G1093" t="str">
        <f t="shared" si="154"/>
        <v>Unknown</v>
      </c>
      <c r="H1093" t="str">
        <f t="shared" si="155"/>
        <v>No</v>
      </c>
      <c r="I1093">
        <v>1</v>
      </c>
      <c r="J1093" t="str">
        <f>_xlfn.IFS(Units_Sold&lt;0,"Check Return/Refund",Units_Sold=" ",Invalid,Units_Sold=0,"Available",Units_Sold&gt;0,"Sold")</f>
        <v>Sold</v>
      </c>
      <c r="K1093">
        <v>8666.84</v>
      </c>
      <c r="L1093">
        <v>0.3</v>
      </c>
      <c r="M1093" t="str">
        <f t="shared" si="156"/>
        <v>Valid</v>
      </c>
      <c r="N1093" t="str">
        <f>IF(PC_NikeSales[[#This Row],[Discount_Verification]]="Valid","Include","Exclude")</f>
        <v>Include</v>
      </c>
      <c r="O1093">
        <v>6066.79</v>
      </c>
      <c r="P1093">
        <f t="shared" si="157"/>
        <v>6066.7879999999996</v>
      </c>
      <c r="Q1093" t="str">
        <f t="shared" si="158"/>
        <v>Valid Revenue</v>
      </c>
      <c r="R1093" t="str">
        <f>IF(PC_NikeSales[[#This Row],[Rev_Verify]]="Valid Revenue","Include","Exclude")</f>
        <v>Include</v>
      </c>
      <c r="S1093" s="1">
        <v>45701</v>
      </c>
      <c r="T1093" s="5">
        <f t="shared" si="159"/>
        <v>45701</v>
      </c>
      <c r="U1093" s="1" t="str">
        <f t="shared" si="160"/>
        <v>Yes</v>
      </c>
      <c r="V1093" t="s">
        <v>17</v>
      </c>
      <c r="W1093" t="s">
        <v>37</v>
      </c>
      <c r="X1093" t="str">
        <f t="shared" si="161"/>
        <v>Hyderabad</v>
      </c>
      <c r="Y1093">
        <v>204.77</v>
      </c>
      <c r="Z1093" t="str">
        <f>IF(PC_NikeSales[[#This Row],[Profit]]&lt;0,"Loss Making Sales",IF(PC_NikeSales[[#This Row],[Profit]]=0,"No Recorded Profit",IF($Y1091&gt;$P1091,"Invalid Profit", "Valid Profit")))</f>
        <v>Valid Profit</v>
      </c>
      <c r="AA1093" t="str">
        <f>IF(PC_NikeSales[[#This Row],[Profit_Status]]="Valid Profit","Include","Exclude")</f>
        <v>Include</v>
      </c>
    </row>
    <row r="1094" spans="1:27">
      <c r="A1094">
        <v>3092</v>
      </c>
      <c r="B1094" t="s">
        <v>13</v>
      </c>
      <c r="C1094" t="s">
        <v>14</v>
      </c>
      <c r="D1094" t="s">
        <v>44</v>
      </c>
      <c r="E1094" s="3" t="s">
        <v>28</v>
      </c>
      <c r="F1094" t="str">
        <f t="shared" si="153"/>
        <v>Alphabet</v>
      </c>
      <c r="G1094" t="str">
        <f t="shared" si="154"/>
        <v>L</v>
      </c>
      <c r="H1094" t="str">
        <f t="shared" si="155"/>
        <v>Yes</v>
      </c>
      <c r="J1094" t="str">
        <f>_xlfn.IFS(Units_Sold&lt;0,"Check Return/Refund",Units_Sold=" ",Invalid,Units_Sold=0,"Available",Units_Sold&gt;0,"Sold")</f>
        <v>Available</v>
      </c>
      <c r="K1094">
        <v>3005.37</v>
      </c>
      <c r="M1094" t="str">
        <f t="shared" si="156"/>
        <v>Invalid</v>
      </c>
      <c r="N1094" t="str">
        <f>IF(PC_NikeSales[[#This Row],[Discount_Verification]]="Valid","Include","Exclude")</f>
        <v>Exclude</v>
      </c>
      <c r="O1094">
        <v>0</v>
      </c>
      <c r="P1094" t="str">
        <f t="shared" si="157"/>
        <v>Insufficient Data</v>
      </c>
      <c r="Q1094" t="str">
        <f t="shared" si="158"/>
        <v>Missing Information</v>
      </c>
      <c r="R1094" t="str">
        <f>IF(PC_NikeSales[[#This Row],[Rev_Verify]]="Valid Revenue","Include","Exclude")</f>
        <v>Exclude</v>
      </c>
      <c r="S1094" s="1">
        <v>45725</v>
      </c>
      <c r="T1094" s="5">
        <f t="shared" si="159"/>
        <v>45725</v>
      </c>
      <c r="U1094" s="1" t="str">
        <f t="shared" si="160"/>
        <v>Yes</v>
      </c>
      <c r="V1094" t="s">
        <v>22</v>
      </c>
      <c r="W1094" t="s">
        <v>43</v>
      </c>
      <c r="X1094" t="str">
        <f t="shared" si="161"/>
        <v>Kolkata</v>
      </c>
      <c r="Y1094">
        <v>-288.77</v>
      </c>
      <c r="Z1094" t="str">
        <f>IF(PC_NikeSales[[#This Row],[Profit]]&lt;0,"Loss Making Sales",IF(PC_NikeSales[[#This Row],[Profit]]=0,"No Recorded Profit",IF(PC_NikeSales[[#This Row],[Profit]]&gt;PC_NikeSales[Rev_Recalc],"Invalid Profit", "Valid Profit")))</f>
        <v>Loss Making Sales</v>
      </c>
      <c r="AA1094" t="str">
        <f>IF(PC_NikeSales[[#This Row],[Profit_Status]]="Valid Profit","Include","Exclude")</f>
        <v>Exclude</v>
      </c>
    </row>
    <row r="1095" spans="1:27">
      <c r="A1095">
        <v>3093</v>
      </c>
      <c r="B1095" t="s">
        <v>19</v>
      </c>
      <c r="C1095" t="s">
        <v>20</v>
      </c>
      <c r="D1095" t="s">
        <v>21</v>
      </c>
      <c r="E1095" s="3">
        <v>10</v>
      </c>
      <c r="F1095" t="str">
        <f t="shared" si="153"/>
        <v>Number</v>
      </c>
      <c r="G1095" t="str">
        <f t="shared" si="154"/>
        <v>10</v>
      </c>
      <c r="H1095" t="str">
        <f t="shared" si="155"/>
        <v>Yes</v>
      </c>
      <c r="I1095">
        <v>3</v>
      </c>
      <c r="J1095" t="str">
        <f>_xlfn.IFS(Units_Sold&lt;0,"Check Return/Refund",Units_Sold=" ",Invalid,Units_Sold=0,"Available",Units_Sold&gt;0,"Sold")</f>
        <v>Sold</v>
      </c>
      <c r="M1095" t="str">
        <f t="shared" si="156"/>
        <v>Invalid</v>
      </c>
      <c r="N1095" t="str">
        <f>IF(PC_NikeSales[[#This Row],[Discount_Verification]]="Valid","Include","Exclude")</f>
        <v>Exclude</v>
      </c>
      <c r="O1095">
        <v>0</v>
      </c>
      <c r="P1095" t="str">
        <f t="shared" si="157"/>
        <v>Insufficient Data</v>
      </c>
      <c r="Q1095" t="str">
        <f t="shared" si="158"/>
        <v>Missing Information</v>
      </c>
      <c r="R1095" t="str">
        <f>IF(PC_NikeSales[[#This Row],[Rev_Verify]]="Valid Revenue","Include","Exclude")</f>
        <v>Exclude</v>
      </c>
      <c r="S1095" s="1">
        <v>45837</v>
      </c>
      <c r="T1095" s="5">
        <f t="shared" si="159"/>
        <v>45837</v>
      </c>
      <c r="U1095" s="1" t="str">
        <f t="shared" si="160"/>
        <v>Yes</v>
      </c>
      <c r="V1095" t="s">
        <v>22</v>
      </c>
      <c r="W1095" t="s">
        <v>43</v>
      </c>
      <c r="X1095" t="str">
        <f t="shared" si="161"/>
        <v>Kolkata</v>
      </c>
      <c r="Y1095">
        <v>28.77</v>
      </c>
      <c r="Z1095" t="str">
        <f>IF(PC_NikeSales[[#This Row],[Profit]]&lt;0,"Loss Making Sales",IF(PC_NikeSales[[#This Row],[Profit]]=0,"No Recorded Profit",IF($Y1093&gt;$P1093,"Invalid Profit", "Valid Profit")))</f>
        <v>Valid Profit</v>
      </c>
      <c r="AA1095" t="str">
        <f>IF(PC_NikeSales[[#This Row],[Profit_Status]]="Valid Profit","Include","Exclude")</f>
        <v>Include</v>
      </c>
    </row>
    <row r="1096" spans="1:27">
      <c r="A1096">
        <v>3094</v>
      </c>
      <c r="B1096" t="s">
        <v>35</v>
      </c>
      <c r="C1096" t="s">
        <v>41</v>
      </c>
      <c r="D1096" t="s">
        <v>48</v>
      </c>
      <c r="F1096" t="str">
        <f t="shared" si="153"/>
        <v>Missing</v>
      </c>
      <c r="G1096" t="str">
        <f t="shared" si="154"/>
        <v>Unknown</v>
      </c>
      <c r="H1096" t="str">
        <f t="shared" si="155"/>
        <v>No</v>
      </c>
      <c r="J1096" t="str">
        <f>_xlfn.IFS(Units_Sold&lt;0,"Check Return/Refund",Units_Sold=" ",Invalid,Units_Sold=0,"Available",Units_Sold&gt;0,"Sold")</f>
        <v>Available</v>
      </c>
      <c r="K1096">
        <v>4731.54</v>
      </c>
      <c r="M1096" t="str">
        <f t="shared" si="156"/>
        <v>Invalid</v>
      </c>
      <c r="N1096" t="str">
        <f>IF(PC_NikeSales[[#This Row],[Discount_Verification]]="Valid","Include","Exclude")</f>
        <v>Exclude</v>
      </c>
      <c r="O1096">
        <v>0</v>
      </c>
      <c r="P1096" t="str">
        <f t="shared" si="157"/>
        <v>Insufficient Data</v>
      </c>
      <c r="Q1096" t="str">
        <f t="shared" si="158"/>
        <v>Missing Information</v>
      </c>
      <c r="R1096" t="str">
        <f>IF(PC_NikeSales[[#This Row],[Rev_Verify]]="Valid Revenue","Include","Exclude")</f>
        <v>Exclude</v>
      </c>
      <c r="S1096" s="1">
        <v>45484</v>
      </c>
      <c r="T1096" s="5">
        <f t="shared" si="159"/>
        <v>45484</v>
      </c>
      <c r="U1096" s="1" t="str">
        <f t="shared" si="160"/>
        <v>Yes</v>
      </c>
      <c r="V1096" t="s">
        <v>17</v>
      </c>
      <c r="W1096" t="s">
        <v>33</v>
      </c>
      <c r="X1096" t="str">
        <f t="shared" si="161"/>
        <v>Delhi</v>
      </c>
      <c r="Y1096">
        <v>3485.33</v>
      </c>
      <c r="Z1096" t="str">
        <f>IF(PC_NikeSales[[#This Row],[Profit]]&lt;0,"Loss Making Sales",IF(PC_NikeSales[[#This Row],[Profit]]=0,"No Recorded Profit",IF($Y1094&gt;$P1094,"Invalid Profit", "Valid Profit")))</f>
        <v>Valid Profit</v>
      </c>
      <c r="AA1096" t="str">
        <f>IF(PC_NikeSales[[#This Row],[Profit_Status]]="Valid Profit","Include","Exclude")</f>
        <v>Include</v>
      </c>
    </row>
    <row r="1097" spans="1:27">
      <c r="A1097">
        <v>3095</v>
      </c>
      <c r="B1097" t="s">
        <v>35</v>
      </c>
      <c r="C1097" t="s">
        <v>30</v>
      </c>
      <c r="D1097" t="s">
        <v>46</v>
      </c>
      <c r="E1097" s="3" t="s">
        <v>28</v>
      </c>
      <c r="F1097" t="str">
        <f t="shared" si="153"/>
        <v>Alphabet</v>
      </c>
      <c r="G1097" t="str">
        <f t="shared" si="154"/>
        <v>L</v>
      </c>
      <c r="H1097" t="str">
        <f t="shared" si="155"/>
        <v>Yes</v>
      </c>
      <c r="J1097" t="str">
        <f>_xlfn.IFS(Units_Sold&lt;0,"Check Return/Refund",Units_Sold=" ",Invalid,Units_Sold=0,"Available",Units_Sold&gt;0,"Sold")</f>
        <v>Available</v>
      </c>
      <c r="K1097">
        <v>9297.64</v>
      </c>
      <c r="L1097">
        <v>0.16</v>
      </c>
      <c r="M1097" t="str">
        <f t="shared" si="156"/>
        <v>Valid</v>
      </c>
      <c r="N1097" t="str">
        <f>IF(PC_NikeSales[[#This Row],[Discount_Verification]]="Valid","Include","Exclude")</f>
        <v>Include</v>
      </c>
      <c r="O1097">
        <v>0</v>
      </c>
      <c r="P1097" t="str">
        <f t="shared" si="157"/>
        <v>Insufficient Data</v>
      </c>
      <c r="Q1097" t="str">
        <f t="shared" si="158"/>
        <v>Missing Information</v>
      </c>
      <c r="R1097" t="str">
        <f>IF(PC_NikeSales[[#This Row],[Rev_Verify]]="Valid Revenue","Include","Exclude")</f>
        <v>Exclude</v>
      </c>
      <c r="S1097" s="1">
        <v>45704</v>
      </c>
      <c r="T1097" s="5">
        <f t="shared" si="159"/>
        <v>45704</v>
      </c>
      <c r="U1097" s="1" t="str">
        <f t="shared" si="160"/>
        <v>Yes</v>
      </c>
      <c r="V1097" t="s">
        <v>22</v>
      </c>
      <c r="W1097" t="s">
        <v>33</v>
      </c>
      <c r="X1097" t="str">
        <f t="shared" si="161"/>
        <v>Delhi</v>
      </c>
      <c r="Y1097">
        <v>36.700000000000003</v>
      </c>
      <c r="Z1097" t="str">
        <f>IF(PC_NikeSales[[#This Row],[Profit]]&lt;0,"Loss Making Sales",IF(PC_NikeSales[[#This Row],[Profit]]=0,"No Recorded Profit",IF($Y1095&gt;$P1095,"Invalid Profit", "Valid Profit")))</f>
        <v>Valid Profit</v>
      </c>
      <c r="AA1097" t="str">
        <f>IF(PC_NikeSales[[#This Row],[Profit_Status]]="Valid Profit","Include","Exclude")</f>
        <v>Include</v>
      </c>
    </row>
    <row r="1098" spans="1:27">
      <c r="A1098">
        <v>3096</v>
      </c>
      <c r="B1098" t="s">
        <v>35</v>
      </c>
      <c r="C1098" t="s">
        <v>14</v>
      </c>
      <c r="D1098" t="s">
        <v>49</v>
      </c>
      <c r="F1098" t="str">
        <f t="shared" si="153"/>
        <v>Missing</v>
      </c>
      <c r="G1098" t="str">
        <f t="shared" si="154"/>
        <v>Unknown</v>
      </c>
      <c r="H1098" t="str">
        <f t="shared" si="155"/>
        <v>No</v>
      </c>
      <c r="I1098">
        <v>4</v>
      </c>
      <c r="J1098" t="str">
        <f>_xlfn.IFS(Units_Sold&lt;0,"Check Return/Refund",Units_Sold=" ",Invalid,Units_Sold=0,"Available",Units_Sold&gt;0,"Sold")</f>
        <v>Sold</v>
      </c>
      <c r="L1098">
        <v>0.9</v>
      </c>
      <c r="M1098" t="str">
        <f t="shared" si="156"/>
        <v>Valid</v>
      </c>
      <c r="N1098" t="str">
        <f>IF(PC_NikeSales[[#This Row],[Discount_Verification]]="Valid","Include","Exclude")</f>
        <v>Include</v>
      </c>
      <c r="O1098">
        <v>0</v>
      </c>
      <c r="P1098" t="str">
        <f t="shared" si="157"/>
        <v>Insufficient Data</v>
      </c>
      <c r="Q1098" t="str">
        <f t="shared" si="158"/>
        <v>Missing Information</v>
      </c>
      <c r="R1098" t="str">
        <f>IF(PC_NikeSales[[#This Row],[Rev_Verify]]="Valid Revenue","Include","Exclude")</f>
        <v>Exclude</v>
      </c>
      <c r="S1098" s="1">
        <v>45721</v>
      </c>
      <c r="T1098" s="5">
        <f t="shared" si="159"/>
        <v>45721</v>
      </c>
      <c r="U1098" s="1" t="str">
        <f t="shared" si="160"/>
        <v>Yes</v>
      </c>
      <c r="V1098" t="s">
        <v>17</v>
      </c>
      <c r="W1098" t="s">
        <v>37</v>
      </c>
      <c r="X1098" t="str">
        <f t="shared" si="161"/>
        <v>Hyderabad</v>
      </c>
      <c r="Y1098">
        <v>20.309999999999999</v>
      </c>
      <c r="Z1098" t="str">
        <f>IF(PC_NikeSales[[#This Row],[Profit]]&lt;0,"Loss Making Sales",IF(PC_NikeSales[[#This Row],[Profit]]=0,"No Recorded Profit",IF($Y1096&gt;$P1096,"Invalid Profit", "Valid Profit")))</f>
        <v>Valid Profit</v>
      </c>
      <c r="AA1098" t="str">
        <f>IF(PC_NikeSales[[#This Row],[Profit_Status]]="Valid Profit","Include","Exclude")</f>
        <v>Include</v>
      </c>
    </row>
    <row r="1099" spans="1:27">
      <c r="A1099">
        <v>3097</v>
      </c>
      <c r="B1099" t="s">
        <v>35</v>
      </c>
      <c r="C1099" t="s">
        <v>26</v>
      </c>
      <c r="D1099" t="s">
        <v>27</v>
      </c>
      <c r="E1099" s="3" t="s">
        <v>28</v>
      </c>
      <c r="F1099" t="str">
        <f t="shared" si="153"/>
        <v>Alphabet</v>
      </c>
      <c r="G1099" t="str">
        <f t="shared" si="154"/>
        <v>L</v>
      </c>
      <c r="H1099" t="str">
        <f t="shared" si="155"/>
        <v>Yes</v>
      </c>
      <c r="J1099" t="str">
        <f>_xlfn.IFS(Units_Sold&lt;0,"Check Return/Refund",Units_Sold=" ",Invalid,Units_Sold=0,"Available",Units_Sold&gt;0,"Sold")</f>
        <v>Available</v>
      </c>
      <c r="L1099">
        <v>0.5</v>
      </c>
      <c r="M1099" t="str">
        <f t="shared" si="156"/>
        <v>Valid</v>
      </c>
      <c r="N1099" t="str">
        <f>IF(PC_NikeSales[[#This Row],[Discount_Verification]]="Valid","Include","Exclude")</f>
        <v>Include</v>
      </c>
      <c r="O1099">
        <v>0</v>
      </c>
      <c r="P1099" t="str">
        <f t="shared" si="157"/>
        <v>Insufficient Data</v>
      </c>
      <c r="Q1099" t="str">
        <f t="shared" si="158"/>
        <v>Missing Information</v>
      </c>
      <c r="R1099" t="str">
        <f>IF(PC_NikeSales[[#This Row],[Rev_Verify]]="Valid Revenue","Include","Exclude")</f>
        <v>Exclude</v>
      </c>
      <c r="S1099" s="1">
        <v>45681</v>
      </c>
      <c r="T1099" s="5">
        <f t="shared" si="159"/>
        <v>45681</v>
      </c>
      <c r="U1099" s="1" t="str">
        <f t="shared" si="160"/>
        <v>Yes</v>
      </c>
      <c r="V1099" t="s">
        <v>17</v>
      </c>
      <c r="W1099" t="s">
        <v>37</v>
      </c>
      <c r="X1099" t="str">
        <f t="shared" si="161"/>
        <v>Hyderabad</v>
      </c>
      <c r="Y1099">
        <v>3419.32</v>
      </c>
      <c r="Z1099" t="str">
        <f>IF(PC_NikeSales[[#This Row],[Profit]]&lt;0,"Loss Making Sales",IF(PC_NikeSales[[#This Row],[Profit]]=0,"No Recorded Profit",IF($Y1097&gt;$P1097,"Invalid Profit", "Valid Profit")))</f>
        <v>Valid Profit</v>
      </c>
      <c r="AA1099" t="str">
        <f>IF(PC_NikeSales[[#This Row],[Profit_Status]]="Valid Profit","Include","Exclude")</f>
        <v>Include</v>
      </c>
    </row>
    <row r="1100" spans="1:27">
      <c r="A1100">
        <v>3098</v>
      </c>
      <c r="B1100" t="s">
        <v>19</v>
      </c>
      <c r="C1100" t="s">
        <v>41</v>
      </c>
      <c r="D1100" t="s">
        <v>47</v>
      </c>
      <c r="E1100" s="3" t="s">
        <v>16</v>
      </c>
      <c r="F1100" t="str">
        <f t="shared" si="153"/>
        <v>Alphabet</v>
      </c>
      <c r="G1100" t="str">
        <f t="shared" si="154"/>
        <v>M</v>
      </c>
      <c r="H1100" t="str">
        <f t="shared" si="155"/>
        <v>Yes</v>
      </c>
      <c r="J1100" t="str">
        <f>_xlfn.IFS(Units_Sold&lt;0,"Check Return/Refund",Units_Sold=" ",Invalid,Units_Sold=0,"Available",Units_Sold&gt;0,"Sold")</f>
        <v>Available</v>
      </c>
      <c r="K1100">
        <v>5562.46</v>
      </c>
      <c r="M1100" t="str">
        <f t="shared" si="156"/>
        <v>Invalid</v>
      </c>
      <c r="N1100" t="str">
        <f>IF(PC_NikeSales[[#This Row],[Discount_Verification]]="Valid","Include","Exclude")</f>
        <v>Exclude</v>
      </c>
      <c r="O1100">
        <v>0</v>
      </c>
      <c r="P1100" t="str">
        <f t="shared" si="157"/>
        <v>Insufficient Data</v>
      </c>
      <c r="Q1100" t="str">
        <f t="shared" si="158"/>
        <v>Missing Information</v>
      </c>
      <c r="R1100" t="str">
        <f>IF(PC_NikeSales[[#This Row],[Rev_Verify]]="Valid Revenue","Include","Exclude")</f>
        <v>Exclude</v>
      </c>
      <c r="S1100" s="1">
        <v>45761</v>
      </c>
      <c r="T1100" s="5">
        <f t="shared" si="159"/>
        <v>45761</v>
      </c>
      <c r="U1100" s="1" t="str">
        <f t="shared" si="160"/>
        <v>Yes</v>
      </c>
      <c r="V1100" t="s">
        <v>22</v>
      </c>
      <c r="W1100" t="s">
        <v>43</v>
      </c>
      <c r="X1100" t="str">
        <f t="shared" si="161"/>
        <v>Kolkata</v>
      </c>
      <c r="Y1100">
        <v>1090.52</v>
      </c>
      <c r="Z1100" t="str">
        <f>IF(PC_NikeSales[[#This Row],[Profit]]&lt;0,"Loss Making Sales",IF(PC_NikeSales[[#This Row],[Profit]]=0,"No Recorded Profit",IF($Y1098&gt;$P1098,"Invalid Profit", "Valid Profit")))</f>
        <v>Valid Profit</v>
      </c>
      <c r="AA1100" t="str">
        <f>IF(PC_NikeSales[[#This Row],[Profit_Status]]="Valid Profit","Include","Exclude")</f>
        <v>Include</v>
      </c>
    </row>
    <row r="1101" spans="1:27">
      <c r="A1101">
        <v>3099</v>
      </c>
      <c r="B1101" t="s">
        <v>19</v>
      </c>
      <c r="C1101" t="s">
        <v>26</v>
      </c>
      <c r="D1101" t="s">
        <v>39</v>
      </c>
      <c r="E1101" s="3" t="s">
        <v>28</v>
      </c>
      <c r="F1101" t="str">
        <f t="shared" si="153"/>
        <v>Alphabet</v>
      </c>
      <c r="G1101" t="str">
        <f t="shared" si="154"/>
        <v>L</v>
      </c>
      <c r="H1101" t="str">
        <f t="shared" si="155"/>
        <v>Yes</v>
      </c>
      <c r="J1101" t="str">
        <f>_xlfn.IFS(Units_Sold&lt;0,"Check Return/Refund",Units_Sold=" ",Invalid,Units_Sold=0,"Available",Units_Sold&gt;0,"Sold")</f>
        <v>Available</v>
      </c>
      <c r="K1101">
        <v>8462.09</v>
      </c>
      <c r="L1101">
        <v>0.08</v>
      </c>
      <c r="M1101" t="str">
        <f t="shared" si="156"/>
        <v>Valid</v>
      </c>
      <c r="N1101" t="str">
        <f>IF(PC_NikeSales[[#This Row],[Discount_Verification]]="Valid","Include","Exclude")</f>
        <v>Include</v>
      </c>
      <c r="O1101">
        <v>0</v>
      </c>
      <c r="P1101" t="str">
        <f t="shared" si="157"/>
        <v>Insufficient Data</v>
      </c>
      <c r="Q1101" t="str">
        <f t="shared" si="158"/>
        <v>Missing Information</v>
      </c>
      <c r="R1101" t="str">
        <f>IF(PC_NikeSales[[#This Row],[Rev_Verify]]="Valid Revenue","Include","Exclude")</f>
        <v>Exclude</v>
      </c>
      <c r="S1101" s="1">
        <v>45586</v>
      </c>
      <c r="T1101" s="5">
        <f t="shared" si="159"/>
        <v>45586</v>
      </c>
      <c r="U1101" s="1" t="str">
        <f t="shared" si="160"/>
        <v>Yes</v>
      </c>
      <c r="V1101" t="s">
        <v>17</v>
      </c>
      <c r="W1101" t="s">
        <v>25</v>
      </c>
      <c r="X1101" t="str">
        <f t="shared" si="161"/>
        <v>Mumbai</v>
      </c>
      <c r="Y1101">
        <v>1720.4</v>
      </c>
      <c r="Z1101" t="str">
        <f>IF(PC_NikeSales[[#This Row],[Profit]]&lt;0,"Loss Making Sales",IF(PC_NikeSales[[#This Row],[Profit]]=0,"No Recorded Profit",IF($Y1099&gt;$P1099,"Invalid Profit", "Valid Profit")))</f>
        <v>Valid Profit</v>
      </c>
      <c r="AA1101" t="str">
        <f>IF(PC_NikeSales[[#This Row],[Profit_Status]]="Valid Profit","Include","Exclude")</f>
        <v>Include</v>
      </c>
    </row>
    <row r="1102" spans="1:27">
      <c r="A1102">
        <v>3100</v>
      </c>
      <c r="B1102" t="s">
        <v>19</v>
      </c>
      <c r="C1102" t="s">
        <v>14</v>
      </c>
      <c r="D1102" t="s">
        <v>49</v>
      </c>
      <c r="E1102" s="3">
        <v>7</v>
      </c>
      <c r="F1102" t="str">
        <f t="shared" si="153"/>
        <v>Number</v>
      </c>
      <c r="G1102" t="str">
        <f t="shared" si="154"/>
        <v>7</v>
      </c>
      <c r="H1102" t="str">
        <f t="shared" si="155"/>
        <v>Yes</v>
      </c>
      <c r="I1102">
        <v>4</v>
      </c>
      <c r="J1102" t="str">
        <f>_xlfn.IFS(Units_Sold&lt;0,"Check Return/Refund",Units_Sold=" ",Invalid,Units_Sold=0,"Available",Units_Sold&gt;0,"Sold")</f>
        <v>Sold</v>
      </c>
      <c r="L1102">
        <v>0.97</v>
      </c>
      <c r="M1102" t="str">
        <f t="shared" si="156"/>
        <v>Valid</v>
      </c>
      <c r="N1102" t="str">
        <f>IF(PC_NikeSales[[#This Row],[Discount_Verification]]="Valid","Include","Exclude")</f>
        <v>Include</v>
      </c>
      <c r="O1102">
        <v>0</v>
      </c>
      <c r="P1102" t="str">
        <f t="shared" si="157"/>
        <v>Insufficient Data</v>
      </c>
      <c r="Q1102" t="str">
        <f t="shared" si="158"/>
        <v>Missing Information</v>
      </c>
      <c r="R1102" t="str">
        <f>IF(PC_NikeSales[[#This Row],[Rev_Verify]]="Valid Revenue","Include","Exclude")</f>
        <v>Exclude</v>
      </c>
      <c r="S1102" s="1">
        <v>45838</v>
      </c>
      <c r="T1102" s="5">
        <f t="shared" si="159"/>
        <v>45838</v>
      </c>
      <c r="U1102" s="1" t="str">
        <f t="shared" si="160"/>
        <v>Yes</v>
      </c>
      <c r="V1102" t="s">
        <v>22</v>
      </c>
      <c r="W1102" t="s">
        <v>25</v>
      </c>
      <c r="X1102" t="str">
        <f t="shared" si="161"/>
        <v>Mumbai</v>
      </c>
      <c r="Y1102">
        <v>1861.15</v>
      </c>
      <c r="Z1102" t="str">
        <f>IF(PC_NikeSales[[#This Row],[Profit]]&lt;0,"Loss Making Sales",IF(PC_NikeSales[[#This Row],[Profit]]=0,"No Recorded Profit",IF($Y1100&gt;$P1100,"Invalid Profit", "Valid Profit")))</f>
        <v>Valid Profit</v>
      </c>
      <c r="AA1102" t="str">
        <f>IF(PC_NikeSales[[#This Row],[Profit_Status]]="Valid Profit","Include","Exclude")</f>
        <v>Include</v>
      </c>
    </row>
    <row r="1103" spans="1:27">
      <c r="A1103">
        <v>2021</v>
      </c>
      <c r="B1103" t="s">
        <v>35</v>
      </c>
      <c r="C1103" t="s">
        <v>26</v>
      </c>
      <c r="D1103" t="s">
        <v>27</v>
      </c>
      <c r="E1103" s="3">
        <v>8</v>
      </c>
      <c r="F1103" t="str">
        <f t="shared" si="153"/>
        <v>Number</v>
      </c>
      <c r="G1103" t="str">
        <f t="shared" si="154"/>
        <v>8</v>
      </c>
      <c r="H1103" t="str">
        <f t="shared" si="155"/>
        <v>Yes</v>
      </c>
      <c r="I1103">
        <v>3</v>
      </c>
      <c r="J1103" t="str">
        <f>_xlfn.IFS(Units_Sold&lt;0,"Check Return/Refund",Units_Sold=" ",Invalid,Units_Sold=0,"Available",Units_Sold&gt;0,"Sold")</f>
        <v>Sold</v>
      </c>
      <c r="K1103">
        <v>3723.21</v>
      </c>
      <c r="M1103" t="str">
        <f t="shared" si="156"/>
        <v>Invalid</v>
      </c>
      <c r="N1103" t="str">
        <f>IF(PC_NikeSales[[#This Row],[Discount_Verification]]="Valid","Include","Exclude")</f>
        <v>Exclude</v>
      </c>
      <c r="O1103">
        <v>0</v>
      </c>
      <c r="P1103">
        <f t="shared" si="157"/>
        <v>11169.630000000001</v>
      </c>
      <c r="Q1103" t="str">
        <f t="shared" si="158"/>
        <v>Valid Revenue</v>
      </c>
      <c r="R1103" t="str">
        <f>IF(PC_NikeSales[[#This Row],[Rev_Verify]]="Valid Revenue","Include","Exclude")</f>
        <v>Include</v>
      </c>
      <c r="S1103" s="1">
        <v>45830</v>
      </c>
      <c r="T1103" s="5">
        <f t="shared" si="159"/>
        <v>45830</v>
      </c>
      <c r="U1103" s="1" t="str">
        <f t="shared" si="160"/>
        <v>Yes</v>
      </c>
      <c r="V1103" t="s">
        <v>17</v>
      </c>
      <c r="W1103" t="s">
        <v>18</v>
      </c>
      <c r="X1103" t="str">
        <f t="shared" si="161"/>
        <v>Bengaluru</v>
      </c>
      <c r="Y1103">
        <v>-1133.4000000000001</v>
      </c>
      <c r="Z1103" t="str">
        <f>IF(PC_NikeSales[[#This Row],[Profit]]&lt;0,"Loss Making Sales",IF(PC_NikeSales[[#This Row],[Profit]]=0,"No Recorded Profit",IF(PC_NikeSales[[#This Row],[Profit]]&gt;PC_NikeSales[Rev_Recalc],"Invalid Profit", "Valid Profit")))</f>
        <v>Loss Making Sales</v>
      </c>
      <c r="AA1103" t="str">
        <f>IF(PC_NikeSales[[#This Row],[Profit_Status]]="Valid Profit","Include","Exclude")</f>
        <v>Exclude</v>
      </c>
    </row>
    <row r="1104" spans="1:27">
      <c r="A1104">
        <v>3102</v>
      </c>
      <c r="B1104" t="s">
        <v>13</v>
      </c>
      <c r="C1104" t="s">
        <v>41</v>
      </c>
      <c r="D1104" t="s">
        <v>54</v>
      </c>
      <c r="E1104" s="3" t="s">
        <v>16</v>
      </c>
      <c r="F1104" t="str">
        <f t="shared" si="153"/>
        <v>Alphabet</v>
      </c>
      <c r="G1104" t="str">
        <f t="shared" si="154"/>
        <v>M</v>
      </c>
      <c r="H1104" t="str">
        <f t="shared" si="155"/>
        <v>Yes</v>
      </c>
      <c r="J1104" t="str">
        <f>_xlfn.IFS(Units_Sold&lt;0,"Check Return/Refund",Units_Sold=" ",Invalid,Units_Sold=0,"Available",Units_Sold&gt;0,"Sold")</f>
        <v>Available</v>
      </c>
      <c r="M1104" t="str">
        <f t="shared" si="156"/>
        <v>Invalid</v>
      </c>
      <c r="N1104" t="str">
        <f>IF(PC_NikeSales[[#This Row],[Discount_Verification]]="Valid","Include","Exclude")</f>
        <v>Exclude</v>
      </c>
      <c r="O1104">
        <v>0</v>
      </c>
      <c r="P1104" t="str">
        <f t="shared" si="157"/>
        <v>Insufficient Data</v>
      </c>
      <c r="Q1104" t="str">
        <f t="shared" si="158"/>
        <v>Missing Information</v>
      </c>
      <c r="R1104" t="str">
        <f>IF(PC_NikeSales[[#This Row],[Rev_Verify]]="Valid Revenue","Include","Exclude")</f>
        <v>Exclude</v>
      </c>
      <c r="S1104" s="1">
        <v>45826</v>
      </c>
      <c r="T1104" s="5">
        <f t="shared" si="159"/>
        <v>45826</v>
      </c>
      <c r="U1104" s="1" t="str">
        <f t="shared" si="160"/>
        <v>Yes</v>
      </c>
      <c r="V1104" t="s">
        <v>22</v>
      </c>
      <c r="W1104" t="s">
        <v>18</v>
      </c>
      <c r="X1104" t="str">
        <f t="shared" si="161"/>
        <v>Bengaluru</v>
      </c>
      <c r="Y1104">
        <v>-1117.98</v>
      </c>
      <c r="Z1104" t="str">
        <f>IF(PC_NikeSales[[#This Row],[Profit]]&lt;0,"Loss Making Sales",IF(PC_NikeSales[[#This Row],[Profit]]=0,"No Recorded Profit",IF(PC_NikeSales[[#This Row],[Profit]]&gt;PC_NikeSales[Rev_Recalc],"Invalid Profit", "Valid Profit")))</f>
        <v>Loss Making Sales</v>
      </c>
      <c r="AA1104" t="str">
        <f>IF(PC_NikeSales[[#This Row],[Profit_Status]]="Valid Profit","Include","Exclude")</f>
        <v>Exclude</v>
      </c>
    </row>
    <row r="1105" spans="1:27">
      <c r="A1105">
        <v>3103</v>
      </c>
      <c r="B1105" t="s">
        <v>13</v>
      </c>
      <c r="C1105" t="s">
        <v>26</v>
      </c>
      <c r="D1105" t="s">
        <v>27</v>
      </c>
      <c r="F1105" t="str">
        <f t="shared" si="153"/>
        <v>Missing</v>
      </c>
      <c r="G1105" t="str">
        <f t="shared" si="154"/>
        <v>Unknown</v>
      </c>
      <c r="H1105" t="str">
        <f t="shared" si="155"/>
        <v>No</v>
      </c>
      <c r="I1105">
        <v>2</v>
      </c>
      <c r="J1105" t="str">
        <f>_xlfn.IFS(Units_Sold&lt;0,"Check Return/Refund",Units_Sold=" ",Invalid,Units_Sold=0,"Available",Units_Sold&gt;0,"Sold")</f>
        <v>Sold</v>
      </c>
      <c r="M1105" t="str">
        <f t="shared" si="156"/>
        <v>Invalid</v>
      </c>
      <c r="N1105" t="str">
        <f>IF(PC_NikeSales[[#This Row],[Discount_Verification]]="Valid","Include","Exclude")</f>
        <v>Exclude</v>
      </c>
      <c r="O1105">
        <v>0</v>
      </c>
      <c r="P1105" t="str">
        <f t="shared" si="157"/>
        <v>Insufficient Data</v>
      </c>
      <c r="Q1105" t="str">
        <f t="shared" si="158"/>
        <v>Missing Information</v>
      </c>
      <c r="R1105" t="str">
        <f>IF(PC_NikeSales[[#This Row],[Rev_Verify]]="Valid Revenue","Include","Exclude")</f>
        <v>Exclude</v>
      </c>
      <c r="S1105" s="1">
        <v>45663</v>
      </c>
      <c r="T1105" s="5">
        <f t="shared" si="159"/>
        <v>45663</v>
      </c>
      <c r="U1105" s="1" t="str">
        <f t="shared" si="160"/>
        <v>Yes</v>
      </c>
      <c r="V1105" t="s">
        <v>17</v>
      </c>
      <c r="W1105" t="s">
        <v>25</v>
      </c>
      <c r="X1105" t="str">
        <f t="shared" si="161"/>
        <v>Mumbai</v>
      </c>
      <c r="Y1105">
        <v>1567.18</v>
      </c>
      <c r="Z1105" t="str">
        <f>IF(PC_NikeSales[[#This Row],[Profit]]&lt;0,"Loss Making Sales",IF(PC_NikeSales[[#This Row],[Profit]]=0,"No Recorded Profit",IF($Y1103&gt;$P1103,"Invalid Profit", "Valid Profit")))</f>
        <v>Valid Profit</v>
      </c>
      <c r="AA1105" t="str">
        <f>IF(PC_NikeSales[[#This Row],[Profit_Status]]="Valid Profit","Include","Exclude")</f>
        <v>Include</v>
      </c>
    </row>
    <row r="1106" spans="1:27">
      <c r="A1106">
        <v>3104</v>
      </c>
      <c r="B1106" t="s">
        <v>35</v>
      </c>
      <c r="C1106" t="s">
        <v>30</v>
      </c>
      <c r="D1106" t="s">
        <v>46</v>
      </c>
      <c r="E1106" s="3" t="s">
        <v>28</v>
      </c>
      <c r="F1106" t="str">
        <f t="shared" si="153"/>
        <v>Alphabet</v>
      </c>
      <c r="G1106" t="str">
        <f t="shared" si="154"/>
        <v>L</v>
      </c>
      <c r="H1106" t="str">
        <f t="shared" si="155"/>
        <v>Yes</v>
      </c>
      <c r="I1106">
        <v>0</v>
      </c>
      <c r="J1106" t="str">
        <f>_xlfn.IFS(Units_Sold&lt;0,"Check Return/Refund",Units_Sold=" ",Invalid,Units_Sold=0,"Available",Units_Sold&gt;0,"Sold")</f>
        <v>Available</v>
      </c>
      <c r="K1106">
        <v>7734.26</v>
      </c>
      <c r="L1106">
        <v>0.47</v>
      </c>
      <c r="M1106" t="str">
        <f t="shared" si="156"/>
        <v>Valid</v>
      </c>
      <c r="N1106" t="str">
        <f>IF(PC_NikeSales[[#This Row],[Discount_Verification]]="Valid","Include","Exclude")</f>
        <v>Include</v>
      </c>
      <c r="O1106">
        <v>0</v>
      </c>
      <c r="P1106">
        <f t="shared" si="157"/>
        <v>0</v>
      </c>
      <c r="Q1106" t="str">
        <f t="shared" si="158"/>
        <v>No Recorded Revenue</v>
      </c>
      <c r="R1106" t="str">
        <f>IF(PC_NikeSales[[#This Row],[Rev_Verify]]="Valid Revenue","Include","Exclude")</f>
        <v>Exclude</v>
      </c>
      <c r="S1106" s="1">
        <v>45697</v>
      </c>
      <c r="T1106" s="5">
        <f t="shared" si="159"/>
        <v>45697</v>
      </c>
      <c r="U1106" s="1" t="str">
        <f t="shared" si="160"/>
        <v>Yes</v>
      </c>
      <c r="V1106" t="s">
        <v>17</v>
      </c>
      <c r="W1106" t="s">
        <v>36</v>
      </c>
      <c r="X1106" t="str">
        <f t="shared" si="161"/>
        <v>Bangalore</v>
      </c>
      <c r="Y1106">
        <v>1921.82</v>
      </c>
      <c r="Z1106" t="str">
        <f>IF(PC_NikeSales[[#This Row],[Profit]]&lt;0,"Loss Making Sales",IF(PC_NikeSales[[#This Row],[Profit]]=0,"No Recorded Profit",IF(PC_NikeSales[[#This Row],[Profit]]&gt;PC_NikeSales[Rev_Recalc],"Invalid Profit", "Valid Profit")))</f>
        <v>Invalid Profit</v>
      </c>
      <c r="AA1106" t="str">
        <f>IF(PC_NikeSales[[#This Row],[Profit_Status]]="Valid Profit","Include","Exclude")</f>
        <v>Exclude</v>
      </c>
    </row>
    <row r="1107" spans="1:27">
      <c r="A1107">
        <v>3105</v>
      </c>
      <c r="B1107" t="s">
        <v>19</v>
      </c>
      <c r="C1107" t="s">
        <v>20</v>
      </c>
      <c r="D1107" t="s">
        <v>50</v>
      </c>
      <c r="E1107" s="3" t="s">
        <v>28</v>
      </c>
      <c r="F1107" t="str">
        <f t="shared" si="153"/>
        <v>Alphabet</v>
      </c>
      <c r="G1107" t="str">
        <f t="shared" si="154"/>
        <v>L</v>
      </c>
      <c r="H1107" t="str">
        <f t="shared" si="155"/>
        <v>Yes</v>
      </c>
      <c r="I1107">
        <v>4</v>
      </c>
      <c r="J1107" t="str">
        <f>_xlfn.IFS(Units_Sold&lt;0,"Check Return/Refund",Units_Sold=" ",Invalid,Units_Sold=0,"Available",Units_Sold&gt;0,"Sold")</f>
        <v>Sold</v>
      </c>
      <c r="L1107">
        <v>0.56999999999999995</v>
      </c>
      <c r="M1107" t="str">
        <f t="shared" si="156"/>
        <v>Valid</v>
      </c>
      <c r="N1107" t="str">
        <f>IF(PC_NikeSales[[#This Row],[Discount_Verification]]="Valid","Include","Exclude")</f>
        <v>Include</v>
      </c>
      <c r="O1107">
        <v>0</v>
      </c>
      <c r="P1107" t="str">
        <f t="shared" si="157"/>
        <v>Insufficient Data</v>
      </c>
      <c r="Q1107" t="str">
        <f t="shared" si="158"/>
        <v>Missing Information</v>
      </c>
      <c r="R1107" t="str">
        <f>IF(PC_NikeSales[[#This Row],[Rev_Verify]]="Valid Revenue","Include","Exclude")</f>
        <v>Exclude</v>
      </c>
      <c r="S1107" s="1">
        <v>45626</v>
      </c>
      <c r="T1107" s="5">
        <f t="shared" si="159"/>
        <v>45626</v>
      </c>
      <c r="U1107" s="1" t="str">
        <f t="shared" si="160"/>
        <v>Yes</v>
      </c>
      <c r="V1107" t="s">
        <v>17</v>
      </c>
      <c r="W1107" t="s">
        <v>29</v>
      </c>
      <c r="X1107" t="str">
        <f t="shared" si="161"/>
        <v>Pune</v>
      </c>
      <c r="Y1107">
        <v>3176.71</v>
      </c>
      <c r="Z1107" t="str">
        <f>IF(PC_NikeSales[[#This Row],[Profit]]&lt;0,"Loss Making Sales",IF(PC_NikeSales[[#This Row],[Profit]]=0,"No Recorded Profit",IF($Y1105&gt;$P1105,"Invalid Profit", "Valid Profit")))</f>
        <v>Valid Profit</v>
      </c>
      <c r="AA1107" t="str">
        <f>IF(PC_NikeSales[[#This Row],[Profit_Status]]="Valid Profit","Include","Exclude")</f>
        <v>Include</v>
      </c>
    </row>
    <row r="1108" spans="1:27">
      <c r="A1108">
        <v>3106</v>
      </c>
      <c r="B1108" t="s">
        <v>35</v>
      </c>
      <c r="C1108" t="s">
        <v>30</v>
      </c>
      <c r="D1108" t="s">
        <v>51</v>
      </c>
      <c r="F1108" t="str">
        <f t="shared" si="153"/>
        <v>Missing</v>
      </c>
      <c r="G1108" t="str">
        <f t="shared" si="154"/>
        <v>Unknown</v>
      </c>
      <c r="H1108" t="str">
        <f t="shared" si="155"/>
        <v>No</v>
      </c>
      <c r="J1108" t="str">
        <f>_xlfn.IFS(Units_Sold&lt;0,"Check Return/Refund",Units_Sold=" ",Invalid,Units_Sold=0,"Available",Units_Sold&gt;0,"Sold")</f>
        <v>Available</v>
      </c>
      <c r="M1108" t="str">
        <f t="shared" si="156"/>
        <v>Invalid</v>
      </c>
      <c r="N1108" t="str">
        <f>IF(PC_NikeSales[[#This Row],[Discount_Verification]]="Valid","Include","Exclude")</f>
        <v>Exclude</v>
      </c>
      <c r="O1108">
        <v>0</v>
      </c>
      <c r="P1108" t="str">
        <f t="shared" si="157"/>
        <v>Insufficient Data</v>
      </c>
      <c r="Q1108" t="str">
        <f t="shared" si="158"/>
        <v>Missing Information</v>
      </c>
      <c r="R1108" t="str">
        <f>IF(PC_NikeSales[[#This Row],[Rev_Verify]]="Valid Revenue","Include","Exclude")</f>
        <v>Exclude</v>
      </c>
      <c r="S1108" s="1">
        <v>45725</v>
      </c>
      <c r="T1108" s="5">
        <f t="shared" si="159"/>
        <v>45725</v>
      </c>
      <c r="U1108" s="1" t="str">
        <f t="shared" si="160"/>
        <v>Yes</v>
      </c>
      <c r="V1108" t="s">
        <v>17</v>
      </c>
      <c r="W1108" t="s">
        <v>18</v>
      </c>
      <c r="X1108" t="str">
        <f t="shared" si="161"/>
        <v>Bengaluru</v>
      </c>
      <c r="Y1108">
        <v>3276.53</v>
      </c>
      <c r="Z1108" t="str">
        <f>IF(PC_NikeSales[[#This Row],[Profit]]&lt;0,"Loss Making Sales",IF(PC_NikeSales[[#This Row],[Profit]]=0,"No Recorded Profit",IF($Y1106&gt;$P1106,"Invalid Profit", "Valid Profit")))</f>
        <v>Invalid Profit</v>
      </c>
      <c r="AA1108" t="str">
        <f>IF(PC_NikeSales[[#This Row],[Profit_Status]]="Valid Profit","Include","Exclude")</f>
        <v>Exclude</v>
      </c>
    </row>
    <row r="1109" spans="1:27">
      <c r="A1109">
        <v>3107</v>
      </c>
      <c r="B1109" t="s">
        <v>35</v>
      </c>
      <c r="C1109" t="s">
        <v>30</v>
      </c>
      <c r="D1109" t="s">
        <v>51</v>
      </c>
      <c r="E1109" s="3">
        <v>11</v>
      </c>
      <c r="F1109" t="str">
        <f t="shared" si="153"/>
        <v>Number</v>
      </c>
      <c r="G1109" t="str">
        <f t="shared" si="154"/>
        <v>11</v>
      </c>
      <c r="H1109" t="str">
        <f t="shared" si="155"/>
        <v>Yes</v>
      </c>
      <c r="J1109" t="str">
        <f>_xlfn.IFS(Units_Sold&lt;0,"Check Return/Refund",Units_Sold=" ",Invalid,Units_Sold=0,"Available",Units_Sold&gt;0,"Sold")</f>
        <v>Available</v>
      </c>
      <c r="K1109">
        <v>9572.44</v>
      </c>
      <c r="M1109" t="str">
        <f t="shared" si="156"/>
        <v>Invalid</v>
      </c>
      <c r="N1109" t="str">
        <f>IF(PC_NikeSales[[#This Row],[Discount_Verification]]="Valid","Include","Exclude")</f>
        <v>Exclude</v>
      </c>
      <c r="O1109">
        <v>0</v>
      </c>
      <c r="P1109" t="str">
        <f t="shared" si="157"/>
        <v>Insufficient Data</v>
      </c>
      <c r="Q1109" t="str">
        <f t="shared" si="158"/>
        <v>Missing Information</v>
      </c>
      <c r="R1109" t="str">
        <f>IF(PC_NikeSales[[#This Row],[Rev_Verify]]="Valid Revenue","Include","Exclude")</f>
        <v>Exclude</v>
      </c>
      <c r="S1109" s="1">
        <v>45724</v>
      </c>
      <c r="T1109" s="5">
        <f t="shared" si="159"/>
        <v>45724</v>
      </c>
      <c r="U1109" s="1" t="str">
        <f t="shared" si="160"/>
        <v>Yes</v>
      </c>
      <c r="V1109" t="s">
        <v>22</v>
      </c>
      <c r="W1109" t="s">
        <v>37</v>
      </c>
      <c r="X1109" t="str">
        <f t="shared" si="161"/>
        <v>Hyderabad</v>
      </c>
      <c r="Y1109">
        <v>-694.97</v>
      </c>
      <c r="Z1109" t="str">
        <f>IF(PC_NikeSales[[#This Row],[Profit]]&lt;0,"Loss Making Sales",IF(PC_NikeSales[[#This Row],[Profit]]=0,"No Recorded Profit",IF(PC_NikeSales[[#This Row],[Profit]]&gt;PC_NikeSales[Rev_Recalc],"Invalid Profit", "Valid Profit")))</f>
        <v>Loss Making Sales</v>
      </c>
      <c r="AA1109" t="str">
        <f>IF(PC_NikeSales[[#This Row],[Profit_Status]]="Valid Profit","Include","Exclude")</f>
        <v>Exclude</v>
      </c>
    </row>
    <row r="1110" spans="1:27">
      <c r="A1110">
        <v>3108</v>
      </c>
      <c r="B1110" t="s">
        <v>13</v>
      </c>
      <c r="C1110" t="s">
        <v>20</v>
      </c>
      <c r="D1110" t="s">
        <v>50</v>
      </c>
      <c r="E1110" s="3" t="s">
        <v>16</v>
      </c>
      <c r="F1110" t="str">
        <f t="shared" si="153"/>
        <v>Alphabet</v>
      </c>
      <c r="G1110" t="str">
        <f t="shared" si="154"/>
        <v>M</v>
      </c>
      <c r="H1110" t="str">
        <f t="shared" si="155"/>
        <v>Yes</v>
      </c>
      <c r="I1110">
        <v>-1</v>
      </c>
      <c r="J1110" t="str">
        <f>_xlfn.IFS(Units_Sold&lt;0,"Check Return/Refund",Units_Sold=" ",Invalid,Units_Sold=0,"Available",Units_Sold&gt;0,"Sold")</f>
        <v>Check Return/Refund</v>
      </c>
      <c r="L1110">
        <v>0.38</v>
      </c>
      <c r="M1110" t="str">
        <f t="shared" si="156"/>
        <v>Valid</v>
      </c>
      <c r="N1110" t="str">
        <f>IF(PC_NikeSales[[#This Row],[Discount_Verification]]="Valid","Include","Exclude")</f>
        <v>Include</v>
      </c>
      <c r="O1110">
        <v>0</v>
      </c>
      <c r="P1110" t="str">
        <f t="shared" si="157"/>
        <v>Insufficient Data</v>
      </c>
      <c r="Q1110" t="str">
        <f t="shared" si="158"/>
        <v>Missing Information</v>
      </c>
      <c r="R1110" t="str">
        <f>IF(PC_NikeSales[[#This Row],[Rev_Verify]]="Valid Revenue","Include","Exclude")</f>
        <v>Exclude</v>
      </c>
      <c r="S1110" s="1">
        <v>45642</v>
      </c>
      <c r="T1110" s="5">
        <f t="shared" si="159"/>
        <v>45642</v>
      </c>
      <c r="U1110" s="1" t="str">
        <f t="shared" si="160"/>
        <v>Yes</v>
      </c>
      <c r="V1110" t="s">
        <v>17</v>
      </c>
      <c r="W1110" t="s">
        <v>25</v>
      </c>
      <c r="X1110" t="str">
        <f t="shared" si="161"/>
        <v>Mumbai</v>
      </c>
      <c r="Y1110">
        <v>1350.25</v>
      </c>
      <c r="Z1110" t="str">
        <f>IF(PC_NikeSales[[#This Row],[Profit]]&lt;0,"Loss Making Sales",IF(PC_NikeSales[[#This Row],[Profit]]=0,"No Recorded Profit",IF($Y1108&gt;$P1108,"Invalid Profit", "Valid Profit")))</f>
        <v>Valid Profit</v>
      </c>
      <c r="AA1110" t="str">
        <f>IF(PC_NikeSales[[#This Row],[Profit_Status]]="Valid Profit","Include","Exclude")</f>
        <v>Include</v>
      </c>
    </row>
    <row r="1111" spans="1:27">
      <c r="A1111">
        <v>3109</v>
      </c>
      <c r="B1111" t="s">
        <v>35</v>
      </c>
      <c r="C1111" t="s">
        <v>30</v>
      </c>
      <c r="D1111" t="s">
        <v>31</v>
      </c>
      <c r="E1111" s="3" t="s">
        <v>32</v>
      </c>
      <c r="F1111" t="str">
        <f t="shared" si="153"/>
        <v>Alphabet</v>
      </c>
      <c r="G1111" t="str">
        <f t="shared" si="154"/>
        <v>XL</v>
      </c>
      <c r="H1111" t="str">
        <f t="shared" si="155"/>
        <v>Yes</v>
      </c>
      <c r="J1111" t="str">
        <f>_xlfn.IFS(Units_Sold&lt;0,"Check Return/Refund",Units_Sold=" ",Invalid,Units_Sold=0,"Available",Units_Sold&gt;0,"Sold")</f>
        <v>Available</v>
      </c>
      <c r="K1111">
        <v>6323.74</v>
      </c>
      <c r="L1111">
        <v>0.8</v>
      </c>
      <c r="M1111" t="str">
        <f t="shared" si="156"/>
        <v>Valid</v>
      </c>
      <c r="N1111" t="str">
        <f>IF(PC_NikeSales[[#This Row],[Discount_Verification]]="Valid","Include","Exclude")</f>
        <v>Include</v>
      </c>
      <c r="O1111">
        <v>0</v>
      </c>
      <c r="P1111" t="str">
        <f t="shared" si="157"/>
        <v>Insufficient Data</v>
      </c>
      <c r="Q1111" t="str">
        <f t="shared" si="158"/>
        <v>Missing Information</v>
      </c>
      <c r="R1111" t="str">
        <f>IF(PC_NikeSales[[#This Row],[Rev_Verify]]="Valid Revenue","Include","Exclude")</f>
        <v>Exclude</v>
      </c>
      <c r="S1111" s="1"/>
      <c r="T1111" s="5" t="str">
        <f t="shared" si="159"/>
        <v>Missing Date</v>
      </c>
      <c r="U1111" s="1" t="str">
        <f t="shared" si="160"/>
        <v>No</v>
      </c>
      <c r="V1111" t="s">
        <v>22</v>
      </c>
      <c r="W1111" t="s">
        <v>43</v>
      </c>
      <c r="X1111" t="str">
        <f t="shared" si="161"/>
        <v>Kolkata</v>
      </c>
      <c r="Y1111">
        <v>492.62</v>
      </c>
      <c r="Z1111" t="str">
        <f>IF(PC_NikeSales[[#This Row],[Profit]]&lt;0,"Loss Making Sales",IF(PC_NikeSales[[#This Row],[Profit]]=0,"No Recorded Profit",IF($Y1109&gt;$P1109,"Invalid Profit", "Valid Profit")))</f>
        <v>Valid Profit</v>
      </c>
      <c r="AA1111" t="str">
        <f>IF(PC_NikeSales[[#This Row],[Profit_Status]]="Valid Profit","Include","Exclude")</f>
        <v>Include</v>
      </c>
    </row>
    <row r="1112" spans="1:27">
      <c r="A1112">
        <v>3110</v>
      </c>
      <c r="B1112" t="s">
        <v>35</v>
      </c>
      <c r="C1112" t="s">
        <v>30</v>
      </c>
      <c r="D1112" t="s">
        <v>31</v>
      </c>
      <c r="E1112" s="3" t="s">
        <v>28</v>
      </c>
      <c r="F1112" t="str">
        <f t="shared" si="153"/>
        <v>Alphabet</v>
      </c>
      <c r="G1112" t="str">
        <f t="shared" si="154"/>
        <v>L</v>
      </c>
      <c r="H1112" t="str">
        <f t="shared" si="155"/>
        <v>Yes</v>
      </c>
      <c r="J1112" t="str">
        <f>_xlfn.IFS(Units_Sold&lt;0,"Check Return/Refund",Units_Sold=" ",Invalid,Units_Sold=0,"Available",Units_Sold&gt;0,"Sold")</f>
        <v>Available</v>
      </c>
      <c r="K1112">
        <v>8431.5499999999993</v>
      </c>
      <c r="M1112" t="str">
        <f t="shared" si="156"/>
        <v>Invalid</v>
      </c>
      <c r="N1112" t="str">
        <f>IF(PC_NikeSales[[#This Row],[Discount_Verification]]="Valid","Include","Exclude")</f>
        <v>Exclude</v>
      </c>
      <c r="O1112">
        <v>0</v>
      </c>
      <c r="P1112" t="str">
        <f t="shared" si="157"/>
        <v>Insufficient Data</v>
      </c>
      <c r="Q1112" t="str">
        <f t="shared" si="158"/>
        <v>Missing Information</v>
      </c>
      <c r="R1112" t="str">
        <f>IF(PC_NikeSales[[#This Row],[Rev_Verify]]="Valid Revenue","Include","Exclude")</f>
        <v>Exclude</v>
      </c>
      <c r="S1112" s="1">
        <v>45578</v>
      </c>
      <c r="T1112" s="5">
        <f t="shared" si="159"/>
        <v>45578</v>
      </c>
      <c r="U1112" s="1" t="str">
        <f t="shared" si="160"/>
        <v>Yes</v>
      </c>
      <c r="V1112" t="s">
        <v>22</v>
      </c>
      <c r="W1112" t="s">
        <v>25</v>
      </c>
      <c r="X1112" t="str">
        <f t="shared" si="161"/>
        <v>Mumbai</v>
      </c>
      <c r="Y1112">
        <v>3977.41</v>
      </c>
      <c r="Z1112" t="str">
        <f>IF(PC_NikeSales[[#This Row],[Profit]]&lt;0,"Loss Making Sales",IF(PC_NikeSales[[#This Row],[Profit]]=0,"No Recorded Profit",IF($Y1110&gt;$P1110,"Invalid Profit", "Valid Profit")))</f>
        <v>Valid Profit</v>
      </c>
      <c r="AA1112" t="str">
        <f>IF(PC_NikeSales[[#This Row],[Profit_Status]]="Valid Profit","Include","Exclude")</f>
        <v>Include</v>
      </c>
    </row>
    <row r="1113" spans="1:27">
      <c r="A1113">
        <v>3111</v>
      </c>
      <c r="B1113" t="s">
        <v>19</v>
      </c>
      <c r="C1113" t="s">
        <v>41</v>
      </c>
      <c r="D1113" t="s">
        <v>42</v>
      </c>
      <c r="E1113" s="3" t="s">
        <v>32</v>
      </c>
      <c r="F1113" t="str">
        <f t="shared" si="153"/>
        <v>Alphabet</v>
      </c>
      <c r="G1113" t="str">
        <f t="shared" si="154"/>
        <v>XL</v>
      </c>
      <c r="H1113" t="str">
        <f t="shared" si="155"/>
        <v>Yes</v>
      </c>
      <c r="I1113">
        <v>3</v>
      </c>
      <c r="J1113" t="str">
        <f>_xlfn.IFS(Units_Sold&lt;0,"Check Return/Refund",Units_Sold=" ",Invalid,Units_Sold=0,"Available",Units_Sold&gt;0,"Sold")</f>
        <v>Sold</v>
      </c>
      <c r="M1113" t="str">
        <f t="shared" si="156"/>
        <v>Invalid</v>
      </c>
      <c r="N1113" t="str">
        <f>IF(PC_NikeSales[[#This Row],[Discount_Verification]]="Valid","Include","Exclude")</f>
        <v>Exclude</v>
      </c>
      <c r="O1113">
        <v>0</v>
      </c>
      <c r="P1113" t="str">
        <f t="shared" si="157"/>
        <v>Insufficient Data</v>
      </c>
      <c r="Q1113" t="str">
        <f t="shared" si="158"/>
        <v>Missing Information</v>
      </c>
      <c r="R1113" t="str">
        <f>IF(PC_NikeSales[[#This Row],[Rev_Verify]]="Valid Revenue","Include","Exclude")</f>
        <v>Exclude</v>
      </c>
      <c r="S1113" s="1"/>
      <c r="T1113" s="5" t="str">
        <f t="shared" si="159"/>
        <v>Missing Date</v>
      </c>
      <c r="U1113" s="1" t="str">
        <f t="shared" si="160"/>
        <v>No</v>
      </c>
      <c r="V1113" t="s">
        <v>22</v>
      </c>
      <c r="W1113" t="s">
        <v>37</v>
      </c>
      <c r="X1113" t="str">
        <f t="shared" si="161"/>
        <v>Hyderabad</v>
      </c>
      <c r="Y1113">
        <v>2732.23</v>
      </c>
      <c r="Z1113" t="str">
        <f>IF(PC_NikeSales[[#This Row],[Profit]]&lt;0,"Loss Making Sales",IF(PC_NikeSales[[#This Row],[Profit]]=0,"No Recorded Profit",IF($Y1111&gt;$P1111,"Invalid Profit", "Valid Profit")))</f>
        <v>Valid Profit</v>
      </c>
      <c r="AA1113" t="str">
        <f>IF(PC_NikeSales[[#This Row],[Profit_Status]]="Valid Profit","Include","Exclude")</f>
        <v>Include</v>
      </c>
    </row>
    <row r="1114" spans="1:27">
      <c r="A1114">
        <v>3112</v>
      </c>
      <c r="B1114" t="s">
        <v>35</v>
      </c>
      <c r="C1114" t="s">
        <v>41</v>
      </c>
      <c r="D1114" t="s">
        <v>47</v>
      </c>
      <c r="E1114" s="3" t="s">
        <v>28</v>
      </c>
      <c r="F1114" t="str">
        <f t="shared" si="153"/>
        <v>Alphabet</v>
      </c>
      <c r="G1114" t="str">
        <f t="shared" si="154"/>
        <v>L</v>
      </c>
      <c r="H1114" t="str">
        <f t="shared" si="155"/>
        <v>Yes</v>
      </c>
      <c r="I1114">
        <v>1</v>
      </c>
      <c r="J1114" t="str">
        <f>_xlfn.IFS(Units_Sold&lt;0,"Check Return/Refund",Units_Sold=" ",Invalid,Units_Sold=0,"Available",Units_Sold&gt;0,"Sold")</f>
        <v>Sold</v>
      </c>
      <c r="L1114">
        <v>0.49</v>
      </c>
      <c r="M1114" t="str">
        <f t="shared" si="156"/>
        <v>Valid</v>
      </c>
      <c r="N1114" t="str">
        <f>IF(PC_NikeSales[[#This Row],[Discount_Verification]]="Valid","Include","Exclude")</f>
        <v>Include</v>
      </c>
      <c r="O1114">
        <v>0</v>
      </c>
      <c r="P1114" t="str">
        <f t="shared" si="157"/>
        <v>Insufficient Data</v>
      </c>
      <c r="Q1114" t="str">
        <f t="shared" si="158"/>
        <v>Missing Information</v>
      </c>
      <c r="R1114" t="str">
        <f>IF(PC_NikeSales[[#This Row],[Rev_Verify]]="Valid Revenue","Include","Exclude")</f>
        <v>Exclude</v>
      </c>
      <c r="S1114" s="1"/>
      <c r="T1114" s="5" t="str">
        <f t="shared" si="159"/>
        <v>Missing Date</v>
      </c>
      <c r="U1114" s="1" t="str">
        <f t="shared" si="160"/>
        <v>No</v>
      </c>
      <c r="V1114" t="s">
        <v>22</v>
      </c>
      <c r="W1114" t="s">
        <v>33</v>
      </c>
      <c r="X1114" t="str">
        <f t="shared" si="161"/>
        <v>Delhi</v>
      </c>
      <c r="Y1114">
        <v>-532.65</v>
      </c>
      <c r="Z1114" t="str">
        <f>IF(PC_NikeSales[[#This Row],[Profit]]&lt;0,"Loss Making Sales",IF(PC_NikeSales[[#This Row],[Profit]]=0,"No Recorded Profit",IF(PC_NikeSales[[#This Row],[Profit]]&gt;PC_NikeSales[Rev_Recalc],"Invalid Profit", "Valid Profit")))</f>
        <v>Loss Making Sales</v>
      </c>
      <c r="AA1114" t="str">
        <f>IF(PC_NikeSales[[#This Row],[Profit_Status]]="Valid Profit","Include","Exclude")</f>
        <v>Exclude</v>
      </c>
    </row>
    <row r="1115" spans="1:27">
      <c r="A1115">
        <v>3113</v>
      </c>
      <c r="B1115" t="s">
        <v>19</v>
      </c>
      <c r="C1115" t="s">
        <v>20</v>
      </c>
      <c r="D1115" t="s">
        <v>21</v>
      </c>
      <c r="E1115" s="3">
        <v>11</v>
      </c>
      <c r="F1115" t="str">
        <f t="shared" si="153"/>
        <v>Number</v>
      </c>
      <c r="G1115" t="str">
        <f t="shared" si="154"/>
        <v>11</v>
      </c>
      <c r="H1115" t="str">
        <f t="shared" si="155"/>
        <v>Yes</v>
      </c>
      <c r="J1115" t="str">
        <f>_xlfn.IFS(Units_Sold&lt;0,"Check Return/Refund",Units_Sold=" ",Invalid,Units_Sold=0,"Available",Units_Sold&gt;0,"Sold")</f>
        <v>Available</v>
      </c>
      <c r="M1115" t="str">
        <f t="shared" si="156"/>
        <v>Invalid</v>
      </c>
      <c r="N1115" t="str">
        <f>IF(PC_NikeSales[[#This Row],[Discount_Verification]]="Valid","Include","Exclude")</f>
        <v>Exclude</v>
      </c>
      <c r="O1115">
        <v>0</v>
      </c>
      <c r="P1115" t="str">
        <f t="shared" si="157"/>
        <v>Insufficient Data</v>
      </c>
      <c r="Q1115" t="str">
        <f t="shared" si="158"/>
        <v>Missing Information</v>
      </c>
      <c r="R1115" t="str">
        <f>IF(PC_NikeSales[[#This Row],[Rev_Verify]]="Valid Revenue","Include","Exclude")</f>
        <v>Exclude</v>
      </c>
      <c r="S1115" s="1"/>
      <c r="T1115" s="5" t="str">
        <f t="shared" si="159"/>
        <v>Missing Date</v>
      </c>
      <c r="U1115" s="1" t="str">
        <f t="shared" si="160"/>
        <v>No</v>
      </c>
      <c r="V1115" t="s">
        <v>17</v>
      </c>
      <c r="W1115" t="s">
        <v>18</v>
      </c>
      <c r="X1115" t="str">
        <f t="shared" si="161"/>
        <v>Bengaluru</v>
      </c>
      <c r="Y1115">
        <v>1328.68</v>
      </c>
      <c r="Z1115" t="str">
        <f>IF(PC_NikeSales[[#This Row],[Profit]]&lt;0,"Loss Making Sales",IF(PC_NikeSales[[#This Row],[Profit]]=0,"No Recorded Profit",IF($Y1113&gt;$P1113,"Invalid Profit", "Valid Profit")))</f>
        <v>Valid Profit</v>
      </c>
      <c r="AA1115" t="str">
        <f>IF(PC_NikeSales[[#This Row],[Profit_Status]]="Valid Profit","Include","Exclude")</f>
        <v>Include</v>
      </c>
    </row>
    <row r="1116" spans="1:27">
      <c r="A1116">
        <v>3114</v>
      </c>
      <c r="B1116" t="s">
        <v>19</v>
      </c>
      <c r="C1116" t="s">
        <v>30</v>
      </c>
      <c r="D1116" t="s">
        <v>31</v>
      </c>
      <c r="E1116" s="3" t="s">
        <v>28</v>
      </c>
      <c r="F1116" t="str">
        <f t="shared" si="153"/>
        <v>Alphabet</v>
      </c>
      <c r="G1116" t="str">
        <f t="shared" si="154"/>
        <v>L</v>
      </c>
      <c r="H1116" t="str">
        <f t="shared" si="155"/>
        <v>Yes</v>
      </c>
      <c r="I1116">
        <v>1</v>
      </c>
      <c r="J1116" t="str">
        <f>_xlfn.IFS(Units_Sold&lt;0,"Check Return/Refund",Units_Sold=" ",Invalid,Units_Sold=0,"Available",Units_Sold&gt;0,"Sold")</f>
        <v>Sold</v>
      </c>
      <c r="K1116">
        <v>7627.37</v>
      </c>
      <c r="M1116" t="str">
        <f t="shared" si="156"/>
        <v>Invalid</v>
      </c>
      <c r="N1116" t="str">
        <f>IF(PC_NikeSales[[#This Row],[Discount_Verification]]="Valid","Include","Exclude")</f>
        <v>Exclude</v>
      </c>
      <c r="O1116">
        <v>0</v>
      </c>
      <c r="P1116">
        <f t="shared" si="157"/>
        <v>7627.37</v>
      </c>
      <c r="Q1116" t="str">
        <f t="shared" si="158"/>
        <v>Valid Revenue</v>
      </c>
      <c r="R1116" t="str">
        <f>IF(PC_NikeSales[[#This Row],[Rev_Verify]]="Valid Revenue","Include","Exclude")</f>
        <v>Include</v>
      </c>
      <c r="S1116" s="1">
        <v>45743</v>
      </c>
      <c r="T1116" s="5">
        <f t="shared" si="159"/>
        <v>45743</v>
      </c>
      <c r="U1116" s="1" t="str">
        <f t="shared" si="160"/>
        <v>Yes</v>
      </c>
      <c r="V1116" t="s">
        <v>22</v>
      </c>
      <c r="W1116" t="s">
        <v>18</v>
      </c>
      <c r="X1116" t="str">
        <f t="shared" si="161"/>
        <v>Bengaluru</v>
      </c>
      <c r="Y1116">
        <v>2752.18</v>
      </c>
      <c r="Z1116" t="str">
        <f>IF(PC_NikeSales[[#This Row],[Profit]]&lt;0,"Loss Making Sales",IF(PC_NikeSales[[#This Row],[Profit]]=0,"No Recorded Profit",IF($Y1114&gt;$P1114,"Invalid Profit", "Valid Profit")))</f>
        <v>Valid Profit</v>
      </c>
      <c r="AA1116" t="str">
        <f>IF(PC_NikeSales[[#This Row],[Profit_Status]]="Valid Profit","Include","Exclude")</f>
        <v>Include</v>
      </c>
    </row>
    <row r="1117" spans="1:27">
      <c r="A1117">
        <v>3115</v>
      </c>
      <c r="B1117" t="s">
        <v>35</v>
      </c>
      <c r="C1117" t="s">
        <v>30</v>
      </c>
      <c r="D1117" t="s">
        <v>31</v>
      </c>
      <c r="E1117" s="3">
        <v>6</v>
      </c>
      <c r="F1117" t="str">
        <f t="shared" si="153"/>
        <v>Number</v>
      </c>
      <c r="G1117" t="str">
        <f t="shared" si="154"/>
        <v>6</v>
      </c>
      <c r="H1117" t="str">
        <f t="shared" si="155"/>
        <v>Yes</v>
      </c>
      <c r="I1117">
        <v>4</v>
      </c>
      <c r="J1117" t="str">
        <f>_xlfn.IFS(Units_Sold&lt;0,"Check Return/Refund",Units_Sold=" ",Invalid,Units_Sold=0,"Available",Units_Sold&gt;0,"Sold")</f>
        <v>Sold</v>
      </c>
      <c r="M1117" t="str">
        <f t="shared" si="156"/>
        <v>Invalid</v>
      </c>
      <c r="N1117" t="str">
        <f>IF(PC_NikeSales[[#This Row],[Discount_Verification]]="Valid","Include","Exclude")</f>
        <v>Exclude</v>
      </c>
      <c r="O1117">
        <v>0</v>
      </c>
      <c r="P1117" t="str">
        <f t="shared" si="157"/>
        <v>Insufficient Data</v>
      </c>
      <c r="Q1117" t="str">
        <f t="shared" si="158"/>
        <v>Missing Information</v>
      </c>
      <c r="R1117" t="str">
        <f>IF(PC_NikeSales[[#This Row],[Rev_Verify]]="Valid Revenue","Include","Exclude")</f>
        <v>Exclude</v>
      </c>
      <c r="S1117" s="1"/>
      <c r="T1117" s="5" t="str">
        <f t="shared" si="159"/>
        <v>Missing Date</v>
      </c>
      <c r="U1117" s="1" t="str">
        <f t="shared" si="160"/>
        <v>No</v>
      </c>
      <c r="V1117" t="s">
        <v>22</v>
      </c>
      <c r="W1117" t="s">
        <v>33</v>
      </c>
      <c r="X1117" t="str">
        <f t="shared" si="161"/>
        <v>Delhi</v>
      </c>
      <c r="Y1117">
        <v>693.29</v>
      </c>
      <c r="Z1117" t="str">
        <f>IF(PC_NikeSales[[#This Row],[Profit]]&lt;0,"Loss Making Sales",IF(PC_NikeSales[[#This Row],[Profit]]=0,"No Recorded Profit",IF($Y1115&gt;$P1115,"Invalid Profit", "Valid Profit")))</f>
        <v>Valid Profit</v>
      </c>
      <c r="AA1117" t="str">
        <f>IF(PC_NikeSales[[#This Row],[Profit_Status]]="Valid Profit","Include","Exclude")</f>
        <v>Include</v>
      </c>
    </row>
    <row r="1118" spans="1:27">
      <c r="A1118">
        <v>3116</v>
      </c>
      <c r="B1118" t="s">
        <v>13</v>
      </c>
      <c r="C1118" t="s">
        <v>41</v>
      </c>
      <c r="D1118" t="s">
        <v>48</v>
      </c>
      <c r="E1118" s="3" t="s">
        <v>16</v>
      </c>
      <c r="F1118" t="str">
        <f t="shared" si="153"/>
        <v>Alphabet</v>
      </c>
      <c r="G1118" t="str">
        <f t="shared" si="154"/>
        <v>M</v>
      </c>
      <c r="H1118" t="str">
        <f t="shared" si="155"/>
        <v>Yes</v>
      </c>
      <c r="I1118">
        <v>3</v>
      </c>
      <c r="J1118" t="str">
        <f>_xlfn.IFS(Units_Sold&lt;0,"Check Return/Refund",Units_Sold=" ",Invalid,Units_Sold=0,"Available",Units_Sold&gt;0,"Sold")</f>
        <v>Sold</v>
      </c>
      <c r="L1118">
        <v>0.06</v>
      </c>
      <c r="M1118" t="str">
        <f t="shared" si="156"/>
        <v>Valid</v>
      </c>
      <c r="N1118" t="str">
        <f>IF(PC_NikeSales[[#This Row],[Discount_Verification]]="Valid","Include","Exclude")</f>
        <v>Include</v>
      </c>
      <c r="O1118">
        <v>0</v>
      </c>
      <c r="P1118" t="str">
        <f t="shared" si="157"/>
        <v>Insufficient Data</v>
      </c>
      <c r="Q1118" t="str">
        <f t="shared" si="158"/>
        <v>Missing Information</v>
      </c>
      <c r="R1118" t="str">
        <f>IF(PC_NikeSales[[#This Row],[Rev_Verify]]="Valid Revenue","Include","Exclude")</f>
        <v>Exclude</v>
      </c>
      <c r="S1118" s="1">
        <v>45617</v>
      </c>
      <c r="T1118" s="5">
        <f t="shared" si="159"/>
        <v>45617</v>
      </c>
      <c r="U1118" s="1" t="str">
        <f t="shared" si="160"/>
        <v>Yes</v>
      </c>
      <c r="V1118" t="s">
        <v>22</v>
      </c>
      <c r="W1118" t="s">
        <v>43</v>
      </c>
      <c r="X1118" t="str">
        <f t="shared" si="161"/>
        <v>Kolkata</v>
      </c>
      <c r="Y1118">
        <v>-236.15</v>
      </c>
      <c r="Z1118" t="str">
        <f>IF(PC_NikeSales[[#This Row],[Profit]]&lt;0,"Loss Making Sales",IF(PC_NikeSales[[#This Row],[Profit]]=0,"No Recorded Profit",IF(PC_NikeSales[[#This Row],[Profit]]&gt;PC_NikeSales[Rev_Recalc],"Invalid Profit", "Valid Profit")))</f>
        <v>Loss Making Sales</v>
      </c>
      <c r="AA1118" t="str">
        <f>IF(PC_NikeSales[[#This Row],[Profit_Status]]="Valid Profit","Include","Exclude")</f>
        <v>Exclude</v>
      </c>
    </row>
    <row r="1119" spans="1:27">
      <c r="A1119">
        <v>3117</v>
      </c>
      <c r="B1119" t="s">
        <v>35</v>
      </c>
      <c r="C1119" t="s">
        <v>41</v>
      </c>
      <c r="D1119" t="s">
        <v>42</v>
      </c>
      <c r="E1119" s="3" t="s">
        <v>16</v>
      </c>
      <c r="F1119" t="str">
        <f t="shared" si="153"/>
        <v>Alphabet</v>
      </c>
      <c r="G1119" t="str">
        <f t="shared" si="154"/>
        <v>M</v>
      </c>
      <c r="H1119" t="str">
        <f t="shared" si="155"/>
        <v>Yes</v>
      </c>
      <c r="J1119" t="str">
        <f>_xlfn.IFS(Units_Sold&lt;0,"Check Return/Refund",Units_Sold=" ",Invalid,Units_Sold=0,"Available",Units_Sold&gt;0,"Sold")</f>
        <v>Available</v>
      </c>
      <c r="K1119">
        <v>6435.2</v>
      </c>
      <c r="M1119" t="str">
        <f t="shared" si="156"/>
        <v>Invalid</v>
      </c>
      <c r="N1119" t="str">
        <f>IF(PC_NikeSales[[#This Row],[Discount_Verification]]="Valid","Include","Exclude")</f>
        <v>Exclude</v>
      </c>
      <c r="O1119">
        <v>0</v>
      </c>
      <c r="P1119" t="str">
        <f t="shared" si="157"/>
        <v>Insufficient Data</v>
      </c>
      <c r="Q1119" t="str">
        <f t="shared" si="158"/>
        <v>Missing Information</v>
      </c>
      <c r="R1119" t="str">
        <f>IF(PC_NikeSales[[#This Row],[Rev_Verify]]="Valid Revenue","Include","Exclude")</f>
        <v>Exclude</v>
      </c>
      <c r="S1119" s="1">
        <v>45556</v>
      </c>
      <c r="T1119" s="5">
        <f t="shared" si="159"/>
        <v>45556</v>
      </c>
      <c r="U1119" s="1" t="str">
        <f t="shared" si="160"/>
        <v>Yes</v>
      </c>
      <c r="V1119" t="s">
        <v>22</v>
      </c>
      <c r="W1119" t="s">
        <v>33</v>
      </c>
      <c r="X1119" t="str">
        <f t="shared" si="161"/>
        <v>Delhi</v>
      </c>
      <c r="Y1119">
        <v>-1181.06</v>
      </c>
      <c r="Z1119" t="str">
        <f>IF(PC_NikeSales[[#This Row],[Profit]]&lt;0,"Loss Making Sales",IF(PC_NikeSales[[#This Row],[Profit]]=0,"No Recorded Profit",IF(PC_NikeSales[[#This Row],[Profit]]&gt;PC_NikeSales[Rev_Recalc],"Invalid Profit", "Valid Profit")))</f>
        <v>Loss Making Sales</v>
      </c>
      <c r="AA1119" t="str">
        <f>IF(PC_NikeSales[[#This Row],[Profit_Status]]="Valid Profit","Include","Exclude")</f>
        <v>Exclude</v>
      </c>
    </row>
    <row r="1120" spans="1:27">
      <c r="A1120">
        <v>3118</v>
      </c>
      <c r="B1120" t="s">
        <v>13</v>
      </c>
      <c r="C1120" t="s">
        <v>26</v>
      </c>
      <c r="D1120" t="s">
        <v>53</v>
      </c>
      <c r="E1120" s="3">
        <v>8</v>
      </c>
      <c r="F1120" t="str">
        <f t="shared" si="153"/>
        <v>Number</v>
      </c>
      <c r="G1120" t="str">
        <f t="shared" si="154"/>
        <v>8</v>
      </c>
      <c r="H1120" t="str">
        <f t="shared" si="155"/>
        <v>Yes</v>
      </c>
      <c r="J1120" t="str">
        <f>_xlfn.IFS(Units_Sold&lt;0,"Check Return/Refund",Units_Sold=" ",Invalid,Units_Sold=0,"Available",Units_Sold&gt;0,"Sold")</f>
        <v>Available</v>
      </c>
      <c r="M1120" t="str">
        <f t="shared" si="156"/>
        <v>Invalid</v>
      </c>
      <c r="N1120" t="str">
        <f>IF(PC_NikeSales[[#This Row],[Discount_Verification]]="Valid","Include","Exclude")</f>
        <v>Exclude</v>
      </c>
      <c r="O1120">
        <v>0</v>
      </c>
      <c r="P1120" t="str">
        <f t="shared" si="157"/>
        <v>Insufficient Data</v>
      </c>
      <c r="Q1120" t="str">
        <f t="shared" si="158"/>
        <v>Missing Information</v>
      </c>
      <c r="R1120" t="str">
        <f>IF(PC_NikeSales[[#This Row],[Rev_Verify]]="Valid Revenue","Include","Exclude")</f>
        <v>Exclude</v>
      </c>
      <c r="S1120" s="1"/>
      <c r="T1120" s="5" t="str">
        <f t="shared" si="159"/>
        <v>Missing Date</v>
      </c>
      <c r="U1120" s="1" t="str">
        <f t="shared" si="160"/>
        <v>No</v>
      </c>
      <c r="V1120" t="s">
        <v>17</v>
      </c>
      <c r="W1120" t="s">
        <v>36</v>
      </c>
      <c r="X1120" t="str">
        <f t="shared" si="161"/>
        <v>Bangalore</v>
      </c>
      <c r="Y1120">
        <v>2058.9899999999998</v>
      </c>
      <c r="Z1120" t="str">
        <f>IF(PC_NikeSales[[#This Row],[Profit]]&lt;0,"Loss Making Sales",IF(PC_NikeSales[[#This Row],[Profit]]=0,"No Recorded Profit",IF($Y1118&gt;$P1118,"Invalid Profit", "Valid Profit")))</f>
        <v>Valid Profit</v>
      </c>
      <c r="AA1120" t="str">
        <f>IF(PC_NikeSales[[#This Row],[Profit_Status]]="Valid Profit","Include","Exclude")</f>
        <v>Include</v>
      </c>
    </row>
    <row r="1121" spans="1:27">
      <c r="A1121">
        <v>3119</v>
      </c>
      <c r="B1121" t="s">
        <v>13</v>
      </c>
      <c r="C1121" t="s">
        <v>26</v>
      </c>
      <c r="D1121" t="s">
        <v>53</v>
      </c>
      <c r="F1121" t="str">
        <f t="shared" si="153"/>
        <v>Missing</v>
      </c>
      <c r="G1121" t="str">
        <f t="shared" si="154"/>
        <v>Unknown</v>
      </c>
      <c r="H1121" t="str">
        <f t="shared" si="155"/>
        <v>No</v>
      </c>
      <c r="J1121" t="str">
        <f>_xlfn.IFS(Units_Sold&lt;0,"Check Return/Refund",Units_Sold=" ",Invalid,Units_Sold=0,"Available",Units_Sold&gt;0,"Sold")</f>
        <v>Available</v>
      </c>
      <c r="M1121" t="str">
        <f t="shared" si="156"/>
        <v>Invalid</v>
      </c>
      <c r="N1121" t="str">
        <f>IF(PC_NikeSales[[#This Row],[Discount_Verification]]="Valid","Include","Exclude")</f>
        <v>Exclude</v>
      </c>
      <c r="O1121">
        <v>0</v>
      </c>
      <c r="P1121" t="str">
        <f t="shared" si="157"/>
        <v>Insufficient Data</v>
      </c>
      <c r="Q1121" t="str">
        <f t="shared" si="158"/>
        <v>Missing Information</v>
      </c>
      <c r="R1121" t="str">
        <f>IF(PC_NikeSales[[#This Row],[Rev_Verify]]="Valid Revenue","Include","Exclude")</f>
        <v>Exclude</v>
      </c>
      <c r="S1121" s="1">
        <v>45150</v>
      </c>
      <c r="T1121" s="5">
        <f t="shared" si="159"/>
        <v>45150</v>
      </c>
      <c r="U1121" s="1" t="str">
        <f t="shared" si="160"/>
        <v>Yes</v>
      </c>
      <c r="V1121" t="s">
        <v>17</v>
      </c>
      <c r="W1121" t="s">
        <v>37</v>
      </c>
      <c r="X1121" t="str">
        <f t="shared" si="161"/>
        <v>Hyderabad</v>
      </c>
      <c r="Y1121">
        <v>3995.49</v>
      </c>
      <c r="Z1121" t="str">
        <f>IF(PC_NikeSales[[#This Row],[Profit]]&lt;0,"Loss Making Sales",IF(PC_NikeSales[[#This Row],[Profit]]=0,"No Recorded Profit",IF($Y1119&gt;$P1119,"Invalid Profit", "Valid Profit")))</f>
        <v>Valid Profit</v>
      </c>
      <c r="AA1121" t="str">
        <f>IF(PC_NikeSales[[#This Row],[Profit_Status]]="Valid Profit","Include","Exclude")</f>
        <v>Include</v>
      </c>
    </row>
    <row r="1122" spans="1:27">
      <c r="A1122">
        <v>3120</v>
      </c>
      <c r="B1122" t="s">
        <v>13</v>
      </c>
      <c r="C1122" t="s">
        <v>41</v>
      </c>
      <c r="D1122" t="s">
        <v>47</v>
      </c>
      <c r="E1122" s="3" t="s">
        <v>32</v>
      </c>
      <c r="F1122" t="str">
        <f t="shared" si="153"/>
        <v>Alphabet</v>
      </c>
      <c r="G1122" t="str">
        <f t="shared" si="154"/>
        <v>XL</v>
      </c>
      <c r="H1122" t="str">
        <f t="shared" si="155"/>
        <v>Yes</v>
      </c>
      <c r="J1122" t="str">
        <f>_xlfn.IFS(Units_Sold&lt;0,"Check Return/Refund",Units_Sold=" ",Invalid,Units_Sold=0,"Available",Units_Sold&gt;0,"Sold")</f>
        <v>Available</v>
      </c>
      <c r="K1122">
        <v>8869.93</v>
      </c>
      <c r="M1122" t="str">
        <f t="shared" si="156"/>
        <v>Invalid</v>
      </c>
      <c r="N1122" t="str">
        <f>IF(PC_NikeSales[[#This Row],[Discount_Verification]]="Valid","Include","Exclude")</f>
        <v>Exclude</v>
      </c>
      <c r="O1122">
        <v>0</v>
      </c>
      <c r="P1122" t="str">
        <f t="shared" si="157"/>
        <v>Insufficient Data</v>
      </c>
      <c r="Q1122" t="str">
        <f t="shared" si="158"/>
        <v>Missing Information</v>
      </c>
      <c r="R1122" t="str">
        <f>IF(PC_NikeSales[[#This Row],[Rev_Verify]]="Valid Revenue","Include","Exclude")</f>
        <v>Exclude</v>
      </c>
      <c r="S1122" s="1"/>
      <c r="T1122" s="5" t="str">
        <f t="shared" si="159"/>
        <v>Missing Date</v>
      </c>
      <c r="U1122" s="1" t="str">
        <f t="shared" si="160"/>
        <v>No</v>
      </c>
      <c r="V1122" t="s">
        <v>22</v>
      </c>
      <c r="W1122" t="s">
        <v>18</v>
      </c>
      <c r="X1122" t="str">
        <f t="shared" si="161"/>
        <v>Bengaluru</v>
      </c>
      <c r="Y1122">
        <v>551.46</v>
      </c>
      <c r="Z1122" t="str">
        <f>IF(PC_NikeSales[[#This Row],[Profit]]&lt;0,"Loss Making Sales",IF(PC_NikeSales[[#This Row],[Profit]]=0,"No Recorded Profit",IF($Y1120&gt;$P1120,"Invalid Profit", "Valid Profit")))</f>
        <v>Valid Profit</v>
      </c>
      <c r="AA1122" t="str">
        <f>IF(PC_NikeSales[[#This Row],[Profit_Status]]="Valid Profit","Include","Exclude")</f>
        <v>Include</v>
      </c>
    </row>
    <row r="1123" spans="1:27">
      <c r="A1123">
        <v>3121</v>
      </c>
      <c r="B1123" t="s">
        <v>13</v>
      </c>
      <c r="C1123" t="s">
        <v>14</v>
      </c>
      <c r="D1123" t="s">
        <v>34</v>
      </c>
      <c r="E1123" s="3">
        <v>8</v>
      </c>
      <c r="F1123" t="str">
        <f t="shared" si="153"/>
        <v>Number</v>
      </c>
      <c r="G1123" t="str">
        <f t="shared" si="154"/>
        <v>8</v>
      </c>
      <c r="H1123" t="str">
        <f t="shared" si="155"/>
        <v>Yes</v>
      </c>
      <c r="J1123" t="str">
        <f>_xlfn.IFS(Units_Sold&lt;0,"Check Return/Refund",Units_Sold=" ",Invalid,Units_Sold=0,"Available",Units_Sold&gt;0,"Sold")</f>
        <v>Available</v>
      </c>
      <c r="K1123">
        <v>2514</v>
      </c>
      <c r="L1123">
        <v>0.69</v>
      </c>
      <c r="M1123" t="str">
        <f t="shared" si="156"/>
        <v>Valid</v>
      </c>
      <c r="N1123" t="str">
        <f>IF(PC_NikeSales[[#This Row],[Discount_Verification]]="Valid","Include","Exclude")</f>
        <v>Include</v>
      </c>
      <c r="O1123">
        <v>0</v>
      </c>
      <c r="P1123" t="str">
        <f t="shared" si="157"/>
        <v>Insufficient Data</v>
      </c>
      <c r="Q1123" t="str">
        <f t="shared" si="158"/>
        <v>Missing Information</v>
      </c>
      <c r="R1123" t="str">
        <f>IF(PC_NikeSales[[#This Row],[Rev_Verify]]="Valid Revenue","Include","Exclude")</f>
        <v>Exclude</v>
      </c>
      <c r="S1123" s="1">
        <v>45722</v>
      </c>
      <c r="T1123" s="5">
        <f t="shared" si="159"/>
        <v>45722</v>
      </c>
      <c r="U1123" s="1" t="str">
        <f t="shared" si="160"/>
        <v>Yes</v>
      </c>
      <c r="V1123" t="s">
        <v>17</v>
      </c>
      <c r="W1123" t="s">
        <v>43</v>
      </c>
      <c r="X1123" t="str">
        <f t="shared" si="161"/>
        <v>Kolkata</v>
      </c>
      <c r="Y1123">
        <v>1345.4</v>
      </c>
      <c r="Z1123" t="str">
        <f>IF(PC_NikeSales[[#This Row],[Profit]]&lt;0,"Loss Making Sales",IF(PC_NikeSales[[#This Row],[Profit]]=0,"No Recorded Profit",IF($Y1121&gt;$P1121,"Invalid Profit", "Valid Profit")))</f>
        <v>Valid Profit</v>
      </c>
      <c r="AA1123" t="str">
        <f>IF(PC_NikeSales[[#This Row],[Profit_Status]]="Valid Profit","Include","Exclude")</f>
        <v>Include</v>
      </c>
    </row>
    <row r="1124" spans="1:27">
      <c r="A1124">
        <v>3122</v>
      </c>
      <c r="B1124" t="s">
        <v>19</v>
      </c>
      <c r="C1124" t="s">
        <v>41</v>
      </c>
      <c r="D1124" t="s">
        <v>42</v>
      </c>
      <c r="E1124" s="3">
        <v>8</v>
      </c>
      <c r="F1124" t="str">
        <f t="shared" si="153"/>
        <v>Number</v>
      </c>
      <c r="G1124" t="str">
        <f t="shared" si="154"/>
        <v>8</v>
      </c>
      <c r="H1124" t="str">
        <f t="shared" si="155"/>
        <v>Yes</v>
      </c>
      <c r="I1124">
        <v>1</v>
      </c>
      <c r="J1124" t="str">
        <f>_xlfn.IFS(Units_Sold&lt;0,"Check Return/Refund",Units_Sold=" ",Invalid,Units_Sold=0,"Available",Units_Sold&gt;0,"Sold")</f>
        <v>Sold</v>
      </c>
      <c r="K1124">
        <v>5835.6</v>
      </c>
      <c r="L1124">
        <v>1.04</v>
      </c>
      <c r="M1124" t="str">
        <f t="shared" si="156"/>
        <v>Invalid</v>
      </c>
      <c r="N1124" t="str">
        <f>IF(PC_NikeSales[[#This Row],[Discount_Verification]]="Valid","Include","Exclude")</f>
        <v>Exclude</v>
      </c>
      <c r="O1124">
        <v>-233.42</v>
      </c>
      <c r="P1124" t="str">
        <f t="shared" si="157"/>
        <v>Insufficient Data</v>
      </c>
      <c r="Q1124" t="str">
        <f t="shared" si="158"/>
        <v>Missing Information</v>
      </c>
      <c r="R1124" t="str">
        <f>IF(PC_NikeSales[[#This Row],[Rev_Verify]]="Valid Revenue","Include","Exclude")</f>
        <v>Exclude</v>
      </c>
      <c r="S1124" s="1"/>
      <c r="T1124" s="5" t="str">
        <f t="shared" si="159"/>
        <v>Missing Date</v>
      </c>
      <c r="U1124" s="1" t="str">
        <f t="shared" si="160"/>
        <v>No</v>
      </c>
      <c r="V1124" t="s">
        <v>17</v>
      </c>
      <c r="W1124" t="s">
        <v>43</v>
      </c>
      <c r="X1124" t="str">
        <f t="shared" si="161"/>
        <v>Kolkata</v>
      </c>
      <c r="Y1124">
        <v>-1197.5999999999999</v>
      </c>
      <c r="Z1124" t="str">
        <f>IF(PC_NikeSales[[#This Row],[Profit]]&lt;0,"Loss Making Sales",IF(PC_NikeSales[[#This Row],[Profit]]=0,"No Recorded Profit",IF(PC_NikeSales[[#This Row],[Profit]]&gt;PC_NikeSales[Rev_Recalc],"Invalid Profit", "Valid Profit")))</f>
        <v>Loss Making Sales</v>
      </c>
      <c r="AA1124" t="str">
        <f>IF(PC_NikeSales[[#This Row],[Profit_Status]]="Valid Profit","Include","Exclude")</f>
        <v>Exclude</v>
      </c>
    </row>
    <row r="1125" spans="1:27">
      <c r="A1125">
        <v>3123</v>
      </c>
      <c r="B1125" t="s">
        <v>13</v>
      </c>
      <c r="C1125" t="s">
        <v>30</v>
      </c>
      <c r="D1125" t="s">
        <v>46</v>
      </c>
      <c r="E1125" s="3" t="s">
        <v>28</v>
      </c>
      <c r="F1125" t="str">
        <f t="shared" si="153"/>
        <v>Alphabet</v>
      </c>
      <c r="G1125" t="str">
        <f t="shared" si="154"/>
        <v>L</v>
      </c>
      <c r="H1125" t="str">
        <f t="shared" si="155"/>
        <v>Yes</v>
      </c>
      <c r="J1125" t="str">
        <f>_xlfn.IFS(Units_Sold&lt;0,"Check Return/Refund",Units_Sold=" ",Invalid,Units_Sold=0,"Available",Units_Sold&gt;0,"Sold")</f>
        <v>Available</v>
      </c>
      <c r="K1125">
        <v>9804.7800000000007</v>
      </c>
      <c r="M1125" t="str">
        <f t="shared" si="156"/>
        <v>Invalid</v>
      </c>
      <c r="N1125" t="str">
        <f>IF(PC_NikeSales[[#This Row],[Discount_Verification]]="Valid","Include","Exclude")</f>
        <v>Exclude</v>
      </c>
      <c r="O1125">
        <v>0</v>
      </c>
      <c r="P1125" t="str">
        <f t="shared" si="157"/>
        <v>Insufficient Data</v>
      </c>
      <c r="Q1125" t="str">
        <f t="shared" si="158"/>
        <v>Missing Information</v>
      </c>
      <c r="R1125" t="str">
        <f>IF(PC_NikeSales[[#This Row],[Rev_Verify]]="Valid Revenue","Include","Exclude")</f>
        <v>Exclude</v>
      </c>
      <c r="S1125" s="1">
        <v>45803</v>
      </c>
      <c r="T1125" s="5">
        <f t="shared" si="159"/>
        <v>45803</v>
      </c>
      <c r="U1125" s="1" t="str">
        <f t="shared" si="160"/>
        <v>Yes</v>
      </c>
      <c r="V1125" t="s">
        <v>17</v>
      </c>
      <c r="W1125" t="s">
        <v>29</v>
      </c>
      <c r="X1125" t="str">
        <f t="shared" si="161"/>
        <v>Pune</v>
      </c>
      <c r="Y1125">
        <v>-965.5</v>
      </c>
      <c r="Z1125" t="str">
        <f>IF(PC_NikeSales[[#This Row],[Profit]]&lt;0,"Loss Making Sales",IF(PC_NikeSales[[#This Row],[Profit]]=0,"No Recorded Profit",IF(PC_NikeSales[[#This Row],[Profit]]&gt;PC_NikeSales[Rev_Recalc],"Invalid Profit", "Valid Profit")))</f>
        <v>Loss Making Sales</v>
      </c>
      <c r="AA1125" t="str">
        <f>IF(PC_NikeSales[[#This Row],[Profit_Status]]="Valid Profit","Include","Exclude")</f>
        <v>Exclude</v>
      </c>
    </row>
    <row r="1126" spans="1:27">
      <c r="A1126">
        <v>3124</v>
      </c>
      <c r="B1126" t="s">
        <v>13</v>
      </c>
      <c r="C1126" t="s">
        <v>20</v>
      </c>
      <c r="D1126" t="s">
        <v>38</v>
      </c>
      <c r="F1126" t="str">
        <f t="shared" si="153"/>
        <v>Missing</v>
      </c>
      <c r="G1126" t="str">
        <f t="shared" si="154"/>
        <v>Unknown</v>
      </c>
      <c r="H1126" t="str">
        <f t="shared" si="155"/>
        <v>No</v>
      </c>
      <c r="J1126" t="str">
        <f>_xlfn.IFS(Units_Sold&lt;0,"Check Return/Refund",Units_Sold=" ",Invalid,Units_Sold=0,"Available",Units_Sold&gt;0,"Sold")</f>
        <v>Available</v>
      </c>
      <c r="K1126">
        <v>7538.96</v>
      </c>
      <c r="M1126" t="str">
        <f t="shared" si="156"/>
        <v>Invalid</v>
      </c>
      <c r="N1126" t="str">
        <f>IF(PC_NikeSales[[#This Row],[Discount_Verification]]="Valid","Include","Exclude")</f>
        <v>Exclude</v>
      </c>
      <c r="O1126">
        <v>0</v>
      </c>
      <c r="P1126" t="str">
        <f t="shared" si="157"/>
        <v>Insufficient Data</v>
      </c>
      <c r="Q1126" t="str">
        <f t="shared" si="158"/>
        <v>Missing Information</v>
      </c>
      <c r="R1126" t="str">
        <f>IF(PC_NikeSales[[#This Row],[Rev_Verify]]="Valid Revenue","Include","Exclude")</f>
        <v>Exclude</v>
      </c>
      <c r="S1126" s="1">
        <v>45747</v>
      </c>
      <c r="T1126" s="5">
        <f t="shared" si="159"/>
        <v>45747</v>
      </c>
      <c r="U1126" s="1" t="str">
        <f t="shared" si="160"/>
        <v>Yes</v>
      </c>
      <c r="V1126" t="s">
        <v>17</v>
      </c>
      <c r="W1126" t="s">
        <v>33</v>
      </c>
      <c r="X1126" t="str">
        <f t="shared" si="161"/>
        <v>Delhi</v>
      </c>
      <c r="Y1126">
        <v>2407.4</v>
      </c>
      <c r="Z1126" t="str">
        <f>IF(PC_NikeSales[[#This Row],[Profit]]&lt;0,"Loss Making Sales",IF(PC_NikeSales[[#This Row],[Profit]]=0,"No Recorded Profit",IF($Y1124&gt;$P1124,"Invalid Profit", "Valid Profit")))</f>
        <v>Valid Profit</v>
      </c>
      <c r="AA1126" t="str">
        <f>IF(PC_NikeSales[[#This Row],[Profit_Status]]="Valid Profit","Include","Exclude")</f>
        <v>Include</v>
      </c>
    </row>
    <row r="1127" spans="1:27">
      <c r="A1127">
        <v>3125</v>
      </c>
      <c r="B1127" t="s">
        <v>13</v>
      </c>
      <c r="C1127" t="s">
        <v>20</v>
      </c>
      <c r="D1127" t="s">
        <v>50</v>
      </c>
      <c r="E1127" s="3" t="s">
        <v>32</v>
      </c>
      <c r="F1127" t="str">
        <f t="shared" si="153"/>
        <v>Alphabet</v>
      </c>
      <c r="G1127" t="str">
        <f t="shared" si="154"/>
        <v>XL</v>
      </c>
      <c r="H1127" t="str">
        <f t="shared" si="155"/>
        <v>Yes</v>
      </c>
      <c r="I1127">
        <v>2</v>
      </c>
      <c r="J1127" t="str">
        <f>_xlfn.IFS(Units_Sold&lt;0,"Check Return/Refund",Units_Sold=" ",Invalid,Units_Sold=0,"Available",Units_Sold&gt;0,"Sold")</f>
        <v>Sold</v>
      </c>
      <c r="L1127">
        <v>0.7</v>
      </c>
      <c r="M1127" t="str">
        <f t="shared" si="156"/>
        <v>Valid</v>
      </c>
      <c r="N1127" t="str">
        <f>IF(PC_NikeSales[[#This Row],[Discount_Verification]]="Valid","Include","Exclude")</f>
        <v>Include</v>
      </c>
      <c r="O1127">
        <v>0</v>
      </c>
      <c r="P1127" t="str">
        <f t="shared" si="157"/>
        <v>Insufficient Data</v>
      </c>
      <c r="Q1127" t="str">
        <f t="shared" si="158"/>
        <v>Missing Information</v>
      </c>
      <c r="R1127" t="str">
        <f>IF(PC_NikeSales[[#This Row],[Rev_Verify]]="Valid Revenue","Include","Exclude")</f>
        <v>Exclude</v>
      </c>
      <c r="S1127" s="1">
        <v>45726</v>
      </c>
      <c r="T1127" s="5">
        <f t="shared" si="159"/>
        <v>45726</v>
      </c>
      <c r="U1127" s="1" t="str">
        <f t="shared" si="160"/>
        <v>Yes</v>
      </c>
      <c r="V1127" t="s">
        <v>17</v>
      </c>
      <c r="W1127" t="s">
        <v>36</v>
      </c>
      <c r="X1127" t="str">
        <f t="shared" si="161"/>
        <v>Bangalore</v>
      </c>
      <c r="Y1127">
        <v>1561.59</v>
      </c>
      <c r="Z1127" t="str">
        <f>IF(PC_NikeSales[[#This Row],[Profit]]&lt;0,"Loss Making Sales",IF(PC_NikeSales[[#This Row],[Profit]]=0,"No Recorded Profit",IF($Y1125&gt;$P1125,"Invalid Profit", "Valid Profit")))</f>
        <v>Valid Profit</v>
      </c>
      <c r="AA1127" t="str">
        <f>IF(PC_NikeSales[[#This Row],[Profit_Status]]="Valid Profit","Include","Exclude")</f>
        <v>Include</v>
      </c>
    </row>
    <row r="1128" spans="1:27">
      <c r="A1128">
        <v>3126</v>
      </c>
      <c r="B1128" t="s">
        <v>13</v>
      </c>
      <c r="C1128" t="s">
        <v>30</v>
      </c>
      <c r="D1128" t="s">
        <v>31</v>
      </c>
      <c r="F1128" t="str">
        <f t="shared" si="153"/>
        <v>Missing</v>
      </c>
      <c r="G1128" t="str">
        <f t="shared" si="154"/>
        <v>Unknown</v>
      </c>
      <c r="H1128" t="str">
        <f t="shared" si="155"/>
        <v>No</v>
      </c>
      <c r="J1128" t="str">
        <f>_xlfn.IFS(Units_Sold&lt;0,"Check Return/Refund",Units_Sold=" ",Invalid,Units_Sold=0,"Available",Units_Sold&gt;0,"Sold")</f>
        <v>Available</v>
      </c>
      <c r="M1128" t="str">
        <f t="shared" si="156"/>
        <v>Invalid</v>
      </c>
      <c r="N1128" t="str">
        <f>IF(PC_NikeSales[[#This Row],[Discount_Verification]]="Valid","Include","Exclude")</f>
        <v>Exclude</v>
      </c>
      <c r="O1128">
        <v>0</v>
      </c>
      <c r="P1128" t="str">
        <f t="shared" si="157"/>
        <v>Insufficient Data</v>
      </c>
      <c r="Q1128" t="str">
        <f t="shared" si="158"/>
        <v>Missing Information</v>
      </c>
      <c r="R1128" t="str">
        <f>IF(PC_NikeSales[[#This Row],[Rev_Verify]]="Valid Revenue","Include","Exclude")</f>
        <v>Exclude</v>
      </c>
      <c r="S1128" s="1">
        <v>45453</v>
      </c>
      <c r="T1128" s="5">
        <f t="shared" si="159"/>
        <v>45453</v>
      </c>
      <c r="U1128" s="1" t="str">
        <f t="shared" si="160"/>
        <v>Yes</v>
      </c>
      <c r="V1128" t="s">
        <v>17</v>
      </c>
      <c r="W1128" t="s">
        <v>18</v>
      </c>
      <c r="X1128" t="str">
        <f t="shared" si="161"/>
        <v>Bengaluru</v>
      </c>
      <c r="Y1128">
        <v>2772.69</v>
      </c>
      <c r="Z1128" t="str">
        <f>IF(PC_NikeSales[[#This Row],[Profit]]&lt;0,"Loss Making Sales",IF(PC_NikeSales[[#This Row],[Profit]]=0,"No Recorded Profit",IF($Y1126&gt;$P1126,"Invalid Profit", "Valid Profit")))</f>
        <v>Valid Profit</v>
      </c>
      <c r="AA1128" t="str">
        <f>IF(PC_NikeSales[[#This Row],[Profit_Status]]="Valid Profit","Include","Exclude")</f>
        <v>Include</v>
      </c>
    </row>
    <row r="1129" spans="1:27">
      <c r="A1129">
        <v>3127</v>
      </c>
      <c r="B1129" t="s">
        <v>35</v>
      </c>
      <c r="C1129" t="s">
        <v>14</v>
      </c>
      <c r="D1129" t="s">
        <v>49</v>
      </c>
      <c r="E1129" s="3" t="s">
        <v>32</v>
      </c>
      <c r="F1129" t="str">
        <f t="shared" si="153"/>
        <v>Alphabet</v>
      </c>
      <c r="G1129" t="str">
        <f t="shared" si="154"/>
        <v>XL</v>
      </c>
      <c r="H1129" t="str">
        <f t="shared" si="155"/>
        <v>Yes</v>
      </c>
      <c r="I1129">
        <v>1</v>
      </c>
      <c r="J1129" t="str">
        <f>_xlfn.IFS(Units_Sold&lt;0,"Check Return/Refund",Units_Sold=" ",Invalid,Units_Sold=0,"Available",Units_Sold&gt;0,"Sold")</f>
        <v>Sold</v>
      </c>
      <c r="K1129">
        <v>4614.33</v>
      </c>
      <c r="L1129">
        <v>0.47</v>
      </c>
      <c r="M1129" t="str">
        <f t="shared" si="156"/>
        <v>Valid</v>
      </c>
      <c r="N1129" t="str">
        <f>IF(PC_NikeSales[[#This Row],[Discount_Verification]]="Valid","Include","Exclude")</f>
        <v>Include</v>
      </c>
      <c r="O1129">
        <v>2445.59</v>
      </c>
      <c r="P1129">
        <f t="shared" si="157"/>
        <v>2445.5949000000001</v>
      </c>
      <c r="Q1129" t="str">
        <f t="shared" si="158"/>
        <v>Valid Revenue</v>
      </c>
      <c r="R1129" t="str">
        <f>IF(PC_NikeSales[[#This Row],[Rev_Verify]]="Valid Revenue","Include","Exclude")</f>
        <v>Include</v>
      </c>
      <c r="S1129" s="1">
        <v>45572</v>
      </c>
      <c r="T1129" s="5">
        <f t="shared" si="159"/>
        <v>45572</v>
      </c>
      <c r="U1129" s="1" t="str">
        <f t="shared" si="160"/>
        <v>Yes</v>
      </c>
      <c r="V1129" t="s">
        <v>17</v>
      </c>
      <c r="W1129" t="s">
        <v>29</v>
      </c>
      <c r="X1129" t="str">
        <f t="shared" si="161"/>
        <v>Pune</v>
      </c>
      <c r="Y1129">
        <v>-440.44</v>
      </c>
      <c r="Z1129" t="str">
        <f>IF(PC_NikeSales[[#This Row],[Profit]]&lt;0,"Loss Making Sales",IF(PC_NikeSales[[#This Row],[Profit]]=0,"No Recorded Profit",IF(PC_NikeSales[[#This Row],[Profit]]&gt;PC_NikeSales[Rev_Recalc],"Invalid Profit", "Valid Profit")))</f>
        <v>Loss Making Sales</v>
      </c>
      <c r="AA1129" t="str">
        <f>IF(PC_NikeSales[[#This Row],[Profit_Status]]="Valid Profit","Include","Exclude")</f>
        <v>Exclude</v>
      </c>
    </row>
    <row r="1130" spans="1:27">
      <c r="A1130">
        <v>3128</v>
      </c>
      <c r="B1130" t="s">
        <v>35</v>
      </c>
      <c r="C1130" t="s">
        <v>30</v>
      </c>
      <c r="D1130" t="s">
        <v>45</v>
      </c>
      <c r="E1130" s="3" t="s">
        <v>16</v>
      </c>
      <c r="F1130" t="str">
        <f t="shared" si="153"/>
        <v>Alphabet</v>
      </c>
      <c r="G1130" t="str">
        <f t="shared" si="154"/>
        <v>M</v>
      </c>
      <c r="H1130" t="str">
        <f t="shared" si="155"/>
        <v>Yes</v>
      </c>
      <c r="J1130" t="str">
        <f>_xlfn.IFS(Units_Sold&lt;0,"Check Return/Refund",Units_Sold=" ",Invalid,Units_Sold=0,"Available",Units_Sold&gt;0,"Sold")</f>
        <v>Available</v>
      </c>
      <c r="M1130" t="str">
        <f t="shared" si="156"/>
        <v>Invalid</v>
      </c>
      <c r="N1130" t="str">
        <f>IF(PC_NikeSales[[#This Row],[Discount_Verification]]="Valid","Include","Exclude")</f>
        <v>Exclude</v>
      </c>
      <c r="O1130">
        <v>0</v>
      </c>
      <c r="P1130" t="str">
        <f t="shared" si="157"/>
        <v>Insufficient Data</v>
      </c>
      <c r="Q1130" t="str">
        <f t="shared" si="158"/>
        <v>Missing Information</v>
      </c>
      <c r="R1130" t="str">
        <f>IF(PC_NikeSales[[#This Row],[Rev_Verify]]="Valid Revenue","Include","Exclude")</f>
        <v>Exclude</v>
      </c>
      <c r="S1130" s="1"/>
      <c r="T1130" s="5" t="str">
        <f t="shared" si="159"/>
        <v>Missing Date</v>
      </c>
      <c r="U1130" s="1" t="str">
        <f t="shared" si="160"/>
        <v>No</v>
      </c>
      <c r="V1130" t="s">
        <v>22</v>
      </c>
      <c r="W1130" t="s">
        <v>43</v>
      </c>
      <c r="X1130" t="str">
        <f t="shared" si="161"/>
        <v>Kolkata</v>
      </c>
      <c r="Y1130">
        <v>2219.8200000000002</v>
      </c>
      <c r="Z1130" t="str">
        <f>IF(PC_NikeSales[[#This Row],[Profit]]&lt;0,"Loss Making Sales",IF(PC_NikeSales[[#This Row],[Profit]]=0,"No Recorded Profit",IF($Y1128&gt;$P1128,"Invalid Profit", "Valid Profit")))</f>
        <v>Valid Profit</v>
      </c>
      <c r="AA1130" t="str">
        <f>IF(PC_NikeSales[[#This Row],[Profit_Status]]="Valid Profit","Include","Exclude")</f>
        <v>Include</v>
      </c>
    </row>
    <row r="1131" spans="1:27">
      <c r="A1131">
        <v>3129</v>
      </c>
      <c r="B1131" t="s">
        <v>13</v>
      </c>
      <c r="C1131" t="s">
        <v>41</v>
      </c>
      <c r="D1131" t="s">
        <v>47</v>
      </c>
      <c r="E1131" s="3" t="s">
        <v>32</v>
      </c>
      <c r="F1131" t="str">
        <f t="shared" si="153"/>
        <v>Alphabet</v>
      </c>
      <c r="G1131" t="str">
        <f t="shared" si="154"/>
        <v>XL</v>
      </c>
      <c r="H1131" t="str">
        <f t="shared" si="155"/>
        <v>Yes</v>
      </c>
      <c r="J1131" t="str">
        <f>_xlfn.IFS(Units_Sold&lt;0,"Check Return/Refund",Units_Sold=" ",Invalid,Units_Sold=0,"Available",Units_Sold&gt;0,"Sold")</f>
        <v>Available</v>
      </c>
      <c r="K1131">
        <v>5732.66</v>
      </c>
      <c r="M1131" t="str">
        <f t="shared" si="156"/>
        <v>Invalid</v>
      </c>
      <c r="N1131" t="str">
        <f>IF(PC_NikeSales[[#This Row],[Discount_Verification]]="Valid","Include","Exclude")</f>
        <v>Exclude</v>
      </c>
      <c r="O1131">
        <v>0</v>
      </c>
      <c r="P1131" t="str">
        <f t="shared" si="157"/>
        <v>Insufficient Data</v>
      </c>
      <c r="Q1131" t="str">
        <f t="shared" si="158"/>
        <v>Missing Information</v>
      </c>
      <c r="R1131" t="str">
        <f>IF(PC_NikeSales[[#This Row],[Rev_Verify]]="Valid Revenue","Include","Exclude")</f>
        <v>Exclude</v>
      </c>
      <c r="S1131" s="1">
        <v>45321</v>
      </c>
      <c r="T1131" s="5">
        <f t="shared" si="159"/>
        <v>45321</v>
      </c>
      <c r="U1131" s="1" t="str">
        <f t="shared" si="160"/>
        <v>Yes</v>
      </c>
      <c r="V1131" t="s">
        <v>22</v>
      </c>
      <c r="W1131" t="s">
        <v>33</v>
      </c>
      <c r="X1131" t="str">
        <f t="shared" si="161"/>
        <v>Delhi</v>
      </c>
      <c r="Y1131">
        <v>3187.59</v>
      </c>
      <c r="Z1131" t="str">
        <f>IF(PC_NikeSales[[#This Row],[Profit]]&lt;0,"Loss Making Sales",IF(PC_NikeSales[[#This Row],[Profit]]=0,"No Recorded Profit",IF($Y1129&gt;$P1129,"Invalid Profit", "Valid Profit")))</f>
        <v>Valid Profit</v>
      </c>
      <c r="AA1131" t="str">
        <f>IF(PC_NikeSales[[#This Row],[Profit_Status]]="Valid Profit","Include","Exclude")</f>
        <v>Include</v>
      </c>
    </row>
    <row r="1132" spans="1:27">
      <c r="A1132">
        <v>3130</v>
      </c>
      <c r="B1132" t="s">
        <v>35</v>
      </c>
      <c r="C1132" t="s">
        <v>41</v>
      </c>
      <c r="D1132" t="s">
        <v>42</v>
      </c>
      <c r="E1132" s="3" t="s">
        <v>32</v>
      </c>
      <c r="F1132" t="str">
        <f t="shared" si="153"/>
        <v>Alphabet</v>
      </c>
      <c r="G1132" t="str">
        <f t="shared" si="154"/>
        <v>XL</v>
      </c>
      <c r="H1132" t="str">
        <f t="shared" si="155"/>
        <v>Yes</v>
      </c>
      <c r="J1132" t="str">
        <f>_xlfn.IFS(Units_Sold&lt;0,"Check Return/Refund",Units_Sold=" ",Invalid,Units_Sold=0,"Available",Units_Sold&gt;0,"Sold")</f>
        <v>Available</v>
      </c>
      <c r="K1132">
        <v>3015.02</v>
      </c>
      <c r="M1132" t="str">
        <f t="shared" si="156"/>
        <v>Invalid</v>
      </c>
      <c r="N1132" t="str">
        <f>IF(PC_NikeSales[[#This Row],[Discount_Verification]]="Valid","Include","Exclude")</f>
        <v>Exclude</v>
      </c>
      <c r="O1132">
        <v>0</v>
      </c>
      <c r="P1132" t="str">
        <f t="shared" si="157"/>
        <v>Insufficient Data</v>
      </c>
      <c r="Q1132" t="str">
        <f t="shared" si="158"/>
        <v>Missing Information</v>
      </c>
      <c r="R1132" t="str">
        <f>IF(PC_NikeSales[[#This Row],[Rev_Verify]]="Valid Revenue","Include","Exclude")</f>
        <v>Exclude</v>
      </c>
      <c r="S1132" s="1">
        <v>45793</v>
      </c>
      <c r="T1132" s="5">
        <f t="shared" si="159"/>
        <v>45793</v>
      </c>
      <c r="U1132" s="1" t="str">
        <f t="shared" si="160"/>
        <v>Yes</v>
      </c>
      <c r="V1132" t="s">
        <v>17</v>
      </c>
      <c r="W1132" t="s">
        <v>29</v>
      </c>
      <c r="X1132" t="str">
        <f t="shared" si="161"/>
        <v>Pune</v>
      </c>
      <c r="Y1132">
        <v>2868.91</v>
      </c>
      <c r="Z1132" t="str">
        <f>IF(PC_NikeSales[[#This Row],[Profit]]&lt;0,"Loss Making Sales",IF(PC_NikeSales[[#This Row],[Profit]]=0,"No Recorded Profit",IF($Y1130&gt;$P1130,"Invalid Profit", "Valid Profit")))</f>
        <v>Valid Profit</v>
      </c>
      <c r="AA1132" t="str">
        <f>IF(PC_NikeSales[[#This Row],[Profit_Status]]="Valid Profit","Include","Exclude")</f>
        <v>Include</v>
      </c>
    </row>
    <row r="1133" spans="1:27">
      <c r="A1133">
        <v>3131</v>
      </c>
      <c r="B1133" t="s">
        <v>13</v>
      </c>
      <c r="C1133" t="s">
        <v>14</v>
      </c>
      <c r="D1133" t="s">
        <v>15</v>
      </c>
      <c r="E1133" s="3">
        <v>10</v>
      </c>
      <c r="F1133" t="str">
        <f t="shared" si="153"/>
        <v>Number</v>
      </c>
      <c r="G1133" t="str">
        <f t="shared" si="154"/>
        <v>10</v>
      </c>
      <c r="H1133" t="str">
        <f t="shared" si="155"/>
        <v>Yes</v>
      </c>
      <c r="J1133" t="str">
        <f>_xlfn.IFS(Units_Sold&lt;0,"Check Return/Refund",Units_Sold=" ",Invalid,Units_Sold=0,"Available",Units_Sold&gt;0,"Sold")</f>
        <v>Available</v>
      </c>
      <c r="K1133">
        <v>5171.4399999999996</v>
      </c>
      <c r="L1133">
        <v>0.33</v>
      </c>
      <c r="M1133" t="str">
        <f t="shared" si="156"/>
        <v>Valid</v>
      </c>
      <c r="N1133" t="str">
        <f>IF(PC_NikeSales[[#This Row],[Discount_Verification]]="Valid","Include","Exclude")</f>
        <v>Include</v>
      </c>
      <c r="O1133">
        <v>0</v>
      </c>
      <c r="P1133" t="str">
        <f t="shared" si="157"/>
        <v>Insufficient Data</v>
      </c>
      <c r="Q1133" t="str">
        <f t="shared" si="158"/>
        <v>Missing Information</v>
      </c>
      <c r="R1133" t="str">
        <f>IF(PC_NikeSales[[#This Row],[Rev_Verify]]="Valid Revenue","Include","Exclude")</f>
        <v>Exclude</v>
      </c>
      <c r="S1133" s="1">
        <v>45804</v>
      </c>
      <c r="T1133" s="5">
        <f t="shared" si="159"/>
        <v>45804</v>
      </c>
      <c r="U1133" s="1" t="str">
        <f t="shared" si="160"/>
        <v>Yes</v>
      </c>
      <c r="V1133" t="s">
        <v>17</v>
      </c>
      <c r="W1133" t="s">
        <v>29</v>
      </c>
      <c r="X1133" t="str">
        <f t="shared" si="161"/>
        <v>Pune</v>
      </c>
      <c r="Y1133">
        <v>634.64</v>
      </c>
      <c r="Z1133" t="str">
        <f>IF(PC_NikeSales[[#This Row],[Profit]]&lt;0,"Loss Making Sales",IF(PC_NikeSales[[#This Row],[Profit]]=0,"No Recorded Profit",IF($Y1131&gt;$P1131,"Invalid Profit", "Valid Profit")))</f>
        <v>Valid Profit</v>
      </c>
      <c r="AA1133" t="str">
        <f>IF(PC_NikeSales[[#This Row],[Profit_Status]]="Valid Profit","Include","Exclude")</f>
        <v>Include</v>
      </c>
    </row>
    <row r="1134" spans="1:27">
      <c r="A1134">
        <v>3132</v>
      </c>
      <c r="B1134" t="s">
        <v>13</v>
      </c>
      <c r="C1134" t="s">
        <v>26</v>
      </c>
      <c r="D1134" t="s">
        <v>52</v>
      </c>
      <c r="F1134" t="str">
        <f t="shared" si="153"/>
        <v>Missing</v>
      </c>
      <c r="G1134" t="str">
        <f t="shared" si="154"/>
        <v>Unknown</v>
      </c>
      <c r="H1134" t="str">
        <f t="shared" si="155"/>
        <v>No</v>
      </c>
      <c r="I1134">
        <v>2</v>
      </c>
      <c r="J1134" t="str">
        <f>_xlfn.IFS(Units_Sold&lt;0,"Check Return/Refund",Units_Sold=" ",Invalid,Units_Sold=0,"Available",Units_Sold&gt;0,"Sold")</f>
        <v>Sold</v>
      </c>
      <c r="K1134">
        <v>5073.6899999999996</v>
      </c>
      <c r="M1134" t="str">
        <f t="shared" si="156"/>
        <v>Invalid</v>
      </c>
      <c r="N1134" t="str">
        <f>IF(PC_NikeSales[[#This Row],[Discount_Verification]]="Valid","Include","Exclude")</f>
        <v>Exclude</v>
      </c>
      <c r="O1134">
        <v>0</v>
      </c>
      <c r="P1134">
        <f t="shared" si="157"/>
        <v>10147.379999999999</v>
      </c>
      <c r="Q1134" t="str">
        <f t="shared" si="158"/>
        <v>Valid Revenue</v>
      </c>
      <c r="R1134" t="str">
        <f>IF(PC_NikeSales[[#This Row],[Rev_Verify]]="Valid Revenue","Include","Exclude")</f>
        <v>Include</v>
      </c>
      <c r="S1134" s="1">
        <v>45850</v>
      </c>
      <c r="T1134" s="5">
        <f t="shared" si="159"/>
        <v>45850</v>
      </c>
      <c r="U1134" s="1" t="str">
        <f t="shared" si="160"/>
        <v>Yes</v>
      </c>
      <c r="V1134" t="s">
        <v>17</v>
      </c>
      <c r="W1134" t="s">
        <v>37</v>
      </c>
      <c r="X1134" t="str">
        <f t="shared" si="161"/>
        <v>Hyderabad</v>
      </c>
      <c r="Y1134">
        <v>-1033.3499999999999</v>
      </c>
      <c r="Z1134" t="str">
        <f>IF(PC_NikeSales[[#This Row],[Profit]]&lt;0,"Loss Making Sales",IF(PC_NikeSales[[#This Row],[Profit]]=0,"No Recorded Profit",IF(PC_NikeSales[[#This Row],[Profit]]&gt;PC_NikeSales[Rev_Recalc],"Invalid Profit", "Valid Profit")))</f>
        <v>Loss Making Sales</v>
      </c>
      <c r="AA1134" t="str">
        <f>IF(PC_NikeSales[[#This Row],[Profit_Status]]="Valid Profit","Include","Exclude")</f>
        <v>Exclude</v>
      </c>
    </row>
    <row r="1135" spans="1:27">
      <c r="A1135">
        <v>3133</v>
      </c>
      <c r="B1135" t="s">
        <v>13</v>
      </c>
      <c r="C1135" t="s">
        <v>20</v>
      </c>
      <c r="D1135" t="s">
        <v>38</v>
      </c>
      <c r="E1135" s="3" t="s">
        <v>28</v>
      </c>
      <c r="F1135" t="str">
        <f t="shared" si="153"/>
        <v>Alphabet</v>
      </c>
      <c r="G1135" t="str">
        <f t="shared" si="154"/>
        <v>L</v>
      </c>
      <c r="H1135" t="str">
        <f t="shared" si="155"/>
        <v>Yes</v>
      </c>
      <c r="J1135" t="str">
        <f>_xlfn.IFS(Units_Sold&lt;0,"Check Return/Refund",Units_Sold=" ",Invalid,Units_Sold=0,"Available",Units_Sold&gt;0,"Sold")</f>
        <v>Available</v>
      </c>
      <c r="L1135">
        <v>0.77</v>
      </c>
      <c r="M1135" t="str">
        <f t="shared" si="156"/>
        <v>Valid</v>
      </c>
      <c r="N1135" t="str">
        <f>IF(PC_NikeSales[[#This Row],[Discount_Verification]]="Valid","Include","Exclude")</f>
        <v>Include</v>
      </c>
      <c r="O1135">
        <v>0</v>
      </c>
      <c r="P1135" t="str">
        <f t="shared" si="157"/>
        <v>Insufficient Data</v>
      </c>
      <c r="Q1135" t="str">
        <f t="shared" si="158"/>
        <v>Missing Information</v>
      </c>
      <c r="R1135" t="str">
        <f>IF(PC_NikeSales[[#This Row],[Rev_Verify]]="Valid Revenue","Include","Exclude")</f>
        <v>Exclude</v>
      </c>
      <c r="S1135" s="1">
        <v>45397</v>
      </c>
      <c r="T1135" s="5">
        <f t="shared" si="159"/>
        <v>45397</v>
      </c>
      <c r="U1135" s="1" t="str">
        <f t="shared" si="160"/>
        <v>Yes</v>
      </c>
      <c r="V1135" t="s">
        <v>22</v>
      </c>
      <c r="W1135" t="s">
        <v>33</v>
      </c>
      <c r="X1135" t="str">
        <f t="shared" si="161"/>
        <v>Delhi</v>
      </c>
      <c r="Y1135">
        <v>88.55</v>
      </c>
      <c r="Z1135" t="str">
        <f>IF(PC_NikeSales[[#This Row],[Profit]]&lt;0,"Loss Making Sales",IF(PC_NikeSales[[#This Row],[Profit]]=0,"No Recorded Profit",IF($Y1133&gt;$P1133,"Invalid Profit", "Valid Profit")))</f>
        <v>Valid Profit</v>
      </c>
      <c r="AA1135" t="str">
        <f>IF(PC_NikeSales[[#This Row],[Profit_Status]]="Valid Profit","Include","Exclude")</f>
        <v>Include</v>
      </c>
    </row>
    <row r="1136" spans="1:27">
      <c r="A1136">
        <v>3134</v>
      </c>
      <c r="B1136" t="s">
        <v>35</v>
      </c>
      <c r="C1136" t="s">
        <v>41</v>
      </c>
      <c r="D1136" t="s">
        <v>42</v>
      </c>
      <c r="E1136" s="3" t="s">
        <v>28</v>
      </c>
      <c r="F1136" t="str">
        <f t="shared" si="153"/>
        <v>Alphabet</v>
      </c>
      <c r="G1136" t="str">
        <f t="shared" si="154"/>
        <v>L</v>
      </c>
      <c r="H1136" t="str">
        <f t="shared" si="155"/>
        <v>Yes</v>
      </c>
      <c r="J1136" t="str">
        <f>_xlfn.IFS(Units_Sold&lt;0,"Check Return/Refund",Units_Sold=" ",Invalid,Units_Sold=0,"Available",Units_Sold&gt;0,"Sold")</f>
        <v>Available</v>
      </c>
      <c r="L1136">
        <v>0.19</v>
      </c>
      <c r="M1136" t="str">
        <f t="shared" si="156"/>
        <v>Valid</v>
      </c>
      <c r="N1136" t="str">
        <f>IF(PC_NikeSales[[#This Row],[Discount_Verification]]="Valid","Include","Exclude")</f>
        <v>Include</v>
      </c>
      <c r="O1136">
        <v>0</v>
      </c>
      <c r="P1136" t="str">
        <f t="shared" si="157"/>
        <v>Insufficient Data</v>
      </c>
      <c r="Q1136" t="str">
        <f t="shared" si="158"/>
        <v>Missing Information</v>
      </c>
      <c r="R1136" t="str">
        <f>IF(PC_NikeSales[[#This Row],[Rev_Verify]]="Valid Revenue","Include","Exclude")</f>
        <v>Exclude</v>
      </c>
      <c r="S1136" s="1">
        <v>45791</v>
      </c>
      <c r="T1136" s="5">
        <f t="shared" si="159"/>
        <v>45791</v>
      </c>
      <c r="U1136" s="1" t="str">
        <f t="shared" si="160"/>
        <v>Yes</v>
      </c>
      <c r="V1136" t="s">
        <v>22</v>
      </c>
      <c r="W1136" t="s">
        <v>33</v>
      </c>
      <c r="X1136" t="str">
        <f t="shared" si="161"/>
        <v>Delhi</v>
      </c>
      <c r="Y1136">
        <v>31.3</v>
      </c>
      <c r="Z1136" t="str">
        <f>IF(PC_NikeSales[[#This Row],[Profit]]&lt;0,"Loss Making Sales",IF(PC_NikeSales[[#This Row],[Profit]]=0,"No Recorded Profit",IF($Y1134&gt;$P1134,"Invalid Profit", "Valid Profit")))</f>
        <v>Valid Profit</v>
      </c>
      <c r="AA1136" t="str">
        <f>IF(PC_NikeSales[[#This Row],[Profit_Status]]="Valid Profit","Include","Exclude")</f>
        <v>Include</v>
      </c>
    </row>
    <row r="1137" spans="1:27">
      <c r="A1137">
        <v>3135</v>
      </c>
      <c r="B1137" t="s">
        <v>19</v>
      </c>
      <c r="C1137" t="s">
        <v>20</v>
      </c>
      <c r="D1137" t="s">
        <v>38</v>
      </c>
      <c r="E1137" s="3" t="s">
        <v>32</v>
      </c>
      <c r="F1137" t="str">
        <f t="shared" si="153"/>
        <v>Alphabet</v>
      </c>
      <c r="G1137" t="str">
        <f t="shared" si="154"/>
        <v>XL</v>
      </c>
      <c r="H1137" t="str">
        <f t="shared" si="155"/>
        <v>Yes</v>
      </c>
      <c r="I1137">
        <v>3</v>
      </c>
      <c r="J1137" t="str">
        <f>_xlfn.IFS(Units_Sold&lt;0,"Check Return/Refund",Units_Sold=" ",Invalid,Units_Sold=0,"Available",Units_Sold&gt;0,"Sold")</f>
        <v>Sold</v>
      </c>
      <c r="K1137">
        <v>4009.47</v>
      </c>
      <c r="L1137">
        <v>1.21</v>
      </c>
      <c r="M1137" t="str">
        <f t="shared" si="156"/>
        <v>Invalid</v>
      </c>
      <c r="N1137" t="str">
        <f>IF(PC_NikeSales[[#This Row],[Discount_Verification]]="Valid","Include","Exclude")</f>
        <v>Exclude</v>
      </c>
      <c r="O1137">
        <v>-2525.9699999999998</v>
      </c>
      <c r="P1137" t="str">
        <f t="shared" si="157"/>
        <v>Insufficient Data</v>
      </c>
      <c r="Q1137" t="str">
        <f t="shared" si="158"/>
        <v>Missing Information</v>
      </c>
      <c r="R1137" t="str">
        <f>IF(PC_NikeSales[[#This Row],[Rev_Verify]]="Valid Revenue","Include","Exclude")</f>
        <v>Exclude</v>
      </c>
      <c r="S1137" s="1">
        <v>45532</v>
      </c>
      <c r="T1137" s="5">
        <f t="shared" si="159"/>
        <v>45532</v>
      </c>
      <c r="U1137" s="1" t="str">
        <f t="shared" si="160"/>
        <v>Yes</v>
      </c>
      <c r="V1137" t="s">
        <v>17</v>
      </c>
      <c r="W1137" t="s">
        <v>29</v>
      </c>
      <c r="X1137" t="str">
        <f t="shared" si="161"/>
        <v>Pune</v>
      </c>
      <c r="Y1137">
        <v>2434.87</v>
      </c>
      <c r="Z1137" t="str">
        <f>IF(PC_NikeSales[[#This Row],[Profit]]&lt;0,"Loss Making Sales",IF(PC_NikeSales[[#This Row],[Profit]]=0,"No Recorded Profit",IF($Y1135&gt;$P1135,"Invalid Profit", "Valid Profit")))</f>
        <v>Valid Profit</v>
      </c>
      <c r="AA1137" t="str">
        <f>IF(PC_NikeSales[[#This Row],[Profit_Status]]="Valid Profit","Include","Exclude")</f>
        <v>Include</v>
      </c>
    </row>
    <row r="1138" spans="1:27">
      <c r="A1138">
        <v>3136</v>
      </c>
      <c r="B1138" t="s">
        <v>13</v>
      </c>
      <c r="C1138" t="s">
        <v>26</v>
      </c>
      <c r="D1138" t="s">
        <v>27</v>
      </c>
      <c r="F1138" t="str">
        <f t="shared" si="153"/>
        <v>Missing</v>
      </c>
      <c r="G1138" t="str">
        <f t="shared" si="154"/>
        <v>Unknown</v>
      </c>
      <c r="H1138" t="str">
        <f t="shared" si="155"/>
        <v>No</v>
      </c>
      <c r="J1138" t="str">
        <f>_xlfn.IFS(Units_Sold&lt;0,"Check Return/Refund",Units_Sold=" ",Invalid,Units_Sold=0,"Available",Units_Sold&gt;0,"Sold")</f>
        <v>Available</v>
      </c>
      <c r="M1138" t="str">
        <f t="shared" si="156"/>
        <v>Invalid</v>
      </c>
      <c r="N1138" t="str">
        <f>IF(PC_NikeSales[[#This Row],[Discount_Verification]]="Valid","Include","Exclude")</f>
        <v>Exclude</v>
      </c>
      <c r="O1138">
        <v>0</v>
      </c>
      <c r="P1138" t="str">
        <f t="shared" si="157"/>
        <v>Insufficient Data</v>
      </c>
      <c r="Q1138" t="str">
        <f t="shared" si="158"/>
        <v>Missing Information</v>
      </c>
      <c r="R1138" t="str">
        <f>IF(PC_NikeSales[[#This Row],[Rev_Verify]]="Valid Revenue","Include","Exclude")</f>
        <v>Exclude</v>
      </c>
      <c r="S1138" s="1"/>
      <c r="T1138" s="5" t="str">
        <f t="shared" si="159"/>
        <v>Missing Date</v>
      </c>
      <c r="U1138" s="1" t="str">
        <f t="shared" si="160"/>
        <v>No</v>
      </c>
      <c r="V1138" t="s">
        <v>22</v>
      </c>
      <c r="W1138" t="s">
        <v>25</v>
      </c>
      <c r="X1138" t="str">
        <f t="shared" si="161"/>
        <v>Mumbai</v>
      </c>
      <c r="Y1138">
        <v>-518.65</v>
      </c>
      <c r="Z1138" t="str">
        <f>IF(PC_NikeSales[[#This Row],[Profit]]&lt;0,"Loss Making Sales",IF(PC_NikeSales[[#This Row],[Profit]]=0,"No Recorded Profit",IF(PC_NikeSales[[#This Row],[Profit]]&gt;PC_NikeSales[Rev_Recalc],"Invalid Profit", "Valid Profit")))</f>
        <v>Loss Making Sales</v>
      </c>
      <c r="AA1138" t="str">
        <f>IF(PC_NikeSales[[#This Row],[Profit_Status]]="Valid Profit","Include","Exclude")</f>
        <v>Exclude</v>
      </c>
    </row>
    <row r="1139" spans="1:27">
      <c r="A1139">
        <v>3137</v>
      </c>
      <c r="B1139" t="s">
        <v>13</v>
      </c>
      <c r="C1139" t="s">
        <v>20</v>
      </c>
      <c r="D1139" t="s">
        <v>24</v>
      </c>
      <c r="F1139" t="str">
        <f t="shared" si="153"/>
        <v>Missing</v>
      </c>
      <c r="G1139" t="str">
        <f t="shared" si="154"/>
        <v>Unknown</v>
      </c>
      <c r="H1139" t="str">
        <f t="shared" si="155"/>
        <v>No</v>
      </c>
      <c r="J1139" t="str">
        <f>_xlfn.IFS(Units_Sold&lt;0,"Check Return/Refund",Units_Sold=" ",Invalid,Units_Sold=0,"Available",Units_Sold&gt;0,"Sold")</f>
        <v>Available</v>
      </c>
      <c r="K1139">
        <v>7176.21</v>
      </c>
      <c r="M1139" t="str">
        <f t="shared" si="156"/>
        <v>Invalid</v>
      </c>
      <c r="N1139" t="str">
        <f>IF(PC_NikeSales[[#This Row],[Discount_Verification]]="Valid","Include","Exclude")</f>
        <v>Exclude</v>
      </c>
      <c r="O1139">
        <v>0</v>
      </c>
      <c r="P1139" t="str">
        <f t="shared" si="157"/>
        <v>Insufficient Data</v>
      </c>
      <c r="Q1139" t="str">
        <f t="shared" si="158"/>
        <v>Missing Information</v>
      </c>
      <c r="R1139" t="str">
        <f>IF(PC_NikeSales[[#This Row],[Rev_Verify]]="Valid Revenue","Include","Exclude")</f>
        <v>Exclude</v>
      </c>
      <c r="S1139" s="1">
        <v>45846</v>
      </c>
      <c r="T1139" s="5">
        <f t="shared" si="159"/>
        <v>45846</v>
      </c>
      <c r="U1139" s="1" t="str">
        <f t="shared" si="160"/>
        <v>Yes</v>
      </c>
      <c r="V1139" t="s">
        <v>17</v>
      </c>
      <c r="W1139" t="s">
        <v>36</v>
      </c>
      <c r="X1139" t="str">
        <f t="shared" si="161"/>
        <v>Bangalore</v>
      </c>
      <c r="Y1139">
        <v>659.4</v>
      </c>
      <c r="Z1139" t="str">
        <f>IF(PC_NikeSales[[#This Row],[Profit]]&lt;0,"Loss Making Sales",IF(PC_NikeSales[[#This Row],[Profit]]=0,"No Recorded Profit",IF($Y1137&gt;$P1137,"Invalid Profit", "Valid Profit")))</f>
        <v>Valid Profit</v>
      </c>
      <c r="AA1139" t="str">
        <f>IF(PC_NikeSales[[#This Row],[Profit_Status]]="Valid Profit","Include","Exclude")</f>
        <v>Include</v>
      </c>
    </row>
    <row r="1140" spans="1:27">
      <c r="A1140">
        <v>3138</v>
      </c>
      <c r="B1140" t="s">
        <v>13</v>
      </c>
      <c r="C1140" t="s">
        <v>26</v>
      </c>
      <c r="D1140" t="s">
        <v>27</v>
      </c>
      <c r="E1140" s="3" t="s">
        <v>28</v>
      </c>
      <c r="F1140" t="str">
        <f t="shared" si="153"/>
        <v>Alphabet</v>
      </c>
      <c r="G1140" t="str">
        <f t="shared" si="154"/>
        <v>L</v>
      </c>
      <c r="H1140" t="str">
        <f t="shared" si="155"/>
        <v>Yes</v>
      </c>
      <c r="J1140" t="str">
        <f>_xlfn.IFS(Units_Sold&lt;0,"Check Return/Refund",Units_Sold=" ",Invalid,Units_Sold=0,"Available",Units_Sold&gt;0,"Sold")</f>
        <v>Available</v>
      </c>
      <c r="K1140">
        <v>3911.84</v>
      </c>
      <c r="L1140">
        <v>0.42</v>
      </c>
      <c r="M1140" t="str">
        <f t="shared" si="156"/>
        <v>Valid</v>
      </c>
      <c r="N1140" t="str">
        <f>IF(PC_NikeSales[[#This Row],[Discount_Verification]]="Valid","Include","Exclude")</f>
        <v>Include</v>
      </c>
      <c r="O1140">
        <v>0</v>
      </c>
      <c r="P1140" t="str">
        <f t="shared" si="157"/>
        <v>Insufficient Data</v>
      </c>
      <c r="Q1140" t="str">
        <f t="shared" si="158"/>
        <v>Missing Information</v>
      </c>
      <c r="R1140" t="str">
        <f>IF(PC_NikeSales[[#This Row],[Rev_Verify]]="Valid Revenue","Include","Exclude")</f>
        <v>Exclude</v>
      </c>
      <c r="S1140" s="1">
        <v>45605</v>
      </c>
      <c r="T1140" s="5">
        <f t="shared" si="159"/>
        <v>45605</v>
      </c>
      <c r="U1140" s="1" t="str">
        <f t="shared" si="160"/>
        <v>Yes</v>
      </c>
      <c r="V1140" t="s">
        <v>17</v>
      </c>
      <c r="W1140" t="s">
        <v>37</v>
      </c>
      <c r="X1140" t="str">
        <f t="shared" si="161"/>
        <v>Hyderabad</v>
      </c>
      <c r="Y1140">
        <v>3601.48</v>
      </c>
      <c r="Z1140" t="str">
        <f>IF(PC_NikeSales[[#This Row],[Profit]]&lt;0,"Loss Making Sales",IF(PC_NikeSales[[#This Row],[Profit]]=0,"No Recorded Profit",IF($Y1138&gt;$P1138,"Invalid Profit", "Valid Profit")))</f>
        <v>Valid Profit</v>
      </c>
      <c r="AA1140" t="str">
        <f>IF(PC_NikeSales[[#This Row],[Profit_Status]]="Valid Profit","Include","Exclude")</f>
        <v>Include</v>
      </c>
    </row>
    <row r="1141" spans="1:27">
      <c r="A1141">
        <v>3139</v>
      </c>
      <c r="B1141" t="s">
        <v>13</v>
      </c>
      <c r="C1141" t="s">
        <v>26</v>
      </c>
      <c r="D1141" t="s">
        <v>27</v>
      </c>
      <c r="E1141" s="3" t="s">
        <v>32</v>
      </c>
      <c r="F1141" t="str">
        <f t="shared" si="153"/>
        <v>Alphabet</v>
      </c>
      <c r="G1141" t="str">
        <f t="shared" si="154"/>
        <v>XL</v>
      </c>
      <c r="H1141" t="str">
        <f t="shared" si="155"/>
        <v>Yes</v>
      </c>
      <c r="J1141" t="str">
        <f>_xlfn.IFS(Units_Sold&lt;0,"Check Return/Refund",Units_Sold=" ",Invalid,Units_Sold=0,"Available",Units_Sold&gt;0,"Sold")</f>
        <v>Available</v>
      </c>
      <c r="K1141">
        <v>9682.4599999999991</v>
      </c>
      <c r="M1141" t="str">
        <f t="shared" si="156"/>
        <v>Invalid</v>
      </c>
      <c r="N1141" t="str">
        <f>IF(PC_NikeSales[[#This Row],[Discount_Verification]]="Valid","Include","Exclude")</f>
        <v>Exclude</v>
      </c>
      <c r="O1141">
        <v>0</v>
      </c>
      <c r="P1141" t="str">
        <f t="shared" si="157"/>
        <v>Insufficient Data</v>
      </c>
      <c r="Q1141" t="str">
        <f t="shared" si="158"/>
        <v>Missing Information</v>
      </c>
      <c r="R1141" t="str">
        <f>IF(PC_NikeSales[[#This Row],[Rev_Verify]]="Valid Revenue","Include","Exclude")</f>
        <v>Exclude</v>
      </c>
      <c r="S1141" s="1"/>
      <c r="T1141" s="5" t="str">
        <f t="shared" si="159"/>
        <v>Missing Date</v>
      </c>
      <c r="U1141" s="1" t="str">
        <f t="shared" si="160"/>
        <v>No</v>
      </c>
      <c r="V1141" t="s">
        <v>17</v>
      </c>
      <c r="W1141" t="s">
        <v>36</v>
      </c>
      <c r="X1141" t="str">
        <f t="shared" si="161"/>
        <v>Bangalore</v>
      </c>
      <c r="Y1141">
        <v>3095.64</v>
      </c>
      <c r="Z1141" t="str">
        <f>IF(PC_NikeSales[[#This Row],[Profit]]&lt;0,"Loss Making Sales",IF(PC_NikeSales[[#This Row],[Profit]]=0,"No Recorded Profit",IF($Y1139&gt;$P1139,"Invalid Profit", "Valid Profit")))</f>
        <v>Valid Profit</v>
      </c>
      <c r="AA1141" t="str">
        <f>IF(PC_NikeSales[[#This Row],[Profit_Status]]="Valid Profit","Include","Exclude")</f>
        <v>Include</v>
      </c>
    </row>
    <row r="1142" spans="1:27">
      <c r="A1142">
        <v>3140</v>
      </c>
      <c r="B1142" t="s">
        <v>19</v>
      </c>
      <c r="C1142" t="s">
        <v>26</v>
      </c>
      <c r="D1142" t="s">
        <v>27</v>
      </c>
      <c r="E1142" s="3" t="s">
        <v>28</v>
      </c>
      <c r="F1142" t="str">
        <f t="shared" si="153"/>
        <v>Alphabet</v>
      </c>
      <c r="G1142" t="str">
        <f t="shared" si="154"/>
        <v>L</v>
      </c>
      <c r="H1142" t="str">
        <f t="shared" si="155"/>
        <v>Yes</v>
      </c>
      <c r="J1142" t="str">
        <f>_xlfn.IFS(Units_Sold&lt;0,"Check Return/Refund",Units_Sold=" ",Invalid,Units_Sold=0,"Available",Units_Sold&gt;0,"Sold")</f>
        <v>Available</v>
      </c>
      <c r="L1142">
        <v>1.03</v>
      </c>
      <c r="M1142" t="str">
        <f t="shared" si="156"/>
        <v>Invalid</v>
      </c>
      <c r="N1142" t="str">
        <f>IF(PC_NikeSales[[#This Row],[Discount_Verification]]="Valid","Include","Exclude")</f>
        <v>Exclude</v>
      </c>
      <c r="O1142">
        <v>0</v>
      </c>
      <c r="P1142" t="str">
        <f t="shared" si="157"/>
        <v>Insufficient Data</v>
      </c>
      <c r="Q1142" t="str">
        <f t="shared" si="158"/>
        <v>Missing Information</v>
      </c>
      <c r="R1142" t="str">
        <f>IF(PC_NikeSales[[#This Row],[Rev_Verify]]="Valid Revenue","Include","Exclude")</f>
        <v>Exclude</v>
      </c>
      <c r="S1142" s="1">
        <v>45249</v>
      </c>
      <c r="T1142" s="5">
        <f t="shared" si="159"/>
        <v>45249</v>
      </c>
      <c r="U1142" s="1" t="str">
        <f t="shared" si="160"/>
        <v>Yes</v>
      </c>
      <c r="V1142" t="s">
        <v>22</v>
      </c>
      <c r="W1142" t="s">
        <v>36</v>
      </c>
      <c r="X1142" t="str">
        <f t="shared" si="161"/>
        <v>Bangalore</v>
      </c>
      <c r="Y1142">
        <v>3855.21</v>
      </c>
      <c r="Z1142" t="str">
        <f>IF(PC_NikeSales[[#This Row],[Profit]]&lt;0,"Loss Making Sales",IF(PC_NikeSales[[#This Row],[Profit]]=0,"No Recorded Profit",IF($Y1140&gt;$P1140,"Invalid Profit", "Valid Profit")))</f>
        <v>Valid Profit</v>
      </c>
      <c r="AA1142" t="str">
        <f>IF(PC_NikeSales[[#This Row],[Profit_Status]]="Valid Profit","Include","Exclude")</f>
        <v>Include</v>
      </c>
    </row>
    <row r="1143" spans="1:27">
      <c r="A1143">
        <v>3141</v>
      </c>
      <c r="B1143" t="s">
        <v>19</v>
      </c>
      <c r="C1143" t="s">
        <v>14</v>
      </c>
      <c r="D1143" t="s">
        <v>49</v>
      </c>
      <c r="E1143" s="3">
        <v>11</v>
      </c>
      <c r="F1143" t="str">
        <f t="shared" si="153"/>
        <v>Number</v>
      </c>
      <c r="G1143" t="str">
        <f t="shared" si="154"/>
        <v>11</v>
      </c>
      <c r="H1143" t="str">
        <f t="shared" si="155"/>
        <v>Yes</v>
      </c>
      <c r="I1143">
        <v>-1</v>
      </c>
      <c r="J1143" t="str">
        <f>_xlfn.IFS(Units_Sold&lt;0,"Check Return/Refund",Units_Sold=" ",Invalid,Units_Sold=0,"Available",Units_Sold&gt;0,"Sold")</f>
        <v>Check Return/Refund</v>
      </c>
      <c r="M1143" t="str">
        <f t="shared" si="156"/>
        <v>Invalid</v>
      </c>
      <c r="N1143" t="str">
        <f>IF(PC_NikeSales[[#This Row],[Discount_Verification]]="Valid","Include","Exclude")</f>
        <v>Exclude</v>
      </c>
      <c r="O1143">
        <v>0</v>
      </c>
      <c r="P1143" t="str">
        <f t="shared" si="157"/>
        <v>Insufficient Data</v>
      </c>
      <c r="Q1143" t="str">
        <f t="shared" si="158"/>
        <v>Missing Information</v>
      </c>
      <c r="R1143" t="str">
        <f>IF(PC_NikeSales[[#This Row],[Rev_Verify]]="Valid Revenue","Include","Exclude")</f>
        <v>Exclude</v>
      </c>
      <c r="S1143" s="1"/>
      <c r="T1143" s="5" t="str">
        <f t="shared" si="159"/>
        <v>Missing Date</v>
      </c>
      <c r="U1143" s="1" t="str">
        <f t="shared" si="160"/>
        <v>No</v>
      </c>
      <c r="V1143" t="s">
        <v>22</v>
      </c>
      <c r="W1143" t="s">
        <v>43</v>
      </c>
      <c r="X1143" t="str">
        <f t="shared" si="161"/>
        <v>Kolkata</v>
      </c>
      <c r="Y1143">
        <v>-734.72</v>
      </c>
      <c r="Z1143" t="str">
        <f>IF(PC_NikeSales[[#This Row],[Profit]]&lt;0,"Loss Making Sales",IF(PC_NikeSales[[#This Row],[Profit]]=0,"No Recorded Profit",IF(PC_NikeSales[[#This Row],[Profit]]&gt;PC_NikeSales[Rev_Recalc],"Invalid Profit", "Valid Profit")))</f>
        <v>Loss Making Sales</v>
      </c>
      <c r="AA1143" t="str">
        <f>IF(PC_NikeSales[[#This Row],[Profit_Status]]="Valid Profit","Include","Exclude")</f>
        <v>Exclude</v>
      </c>
    </row>
    <row r="1144" spans="1:27">
      <c r="A1144">
        <v>3142</v>
      </c>
      <c r="B1144" t="s">
        <v>13</v>
      </c>
      <c r="C1144" t="s">
        <v>20</v>
      </c>
      <c r="D1144" t="s">
        <v>50</v>
      </c>
      <c r="E1144" s="3" t="s">
        <v>32</v>
      </c>
      <c r="F1144" t="str">
        <f t="shared" si="153"/>
        <v>Alphabet</v>
      </c>
      <c r="G1144" t="str">
        <f t="shared" si="154"/>
        <v>XL</v>
      </c>
      <c r="H1144" t="str">
        <f t="shared" si="155"/>
        <v>Yes</v>
      </c>
      <c r="J1144" t="str">
        <f>_xlfn.IFS(Units_Sold&lt;0,"Check Return/Refund",Units_Sold=" ",Invalid,Units_Sold=0,"Available",Units_Sold&gt;0,"Sold")</f>
        <v>Available</v>
      </c>
      <c r="M1144" t="str">
        <f t="shared" si="156"/>
        <v>Invalid</v>
      </c>
      <c r="N1144" t="str">
        <f>IF(PC_NikeSales[[#This Row],[Discount_Verification]]="Valid","Include","Exclude")</f>
        <v>Exclude</v>
      </c>
      <c r="O1144">
        <v>0</v>
      </c>
      <c r="P1144" t="str">
        <f t="shared" si="157"/>
        <v>Insufficient Data</v>
      </c>
      <c r="Q1144" t="str">
        <f t="shared" si="158"/>
        <v>Missing Information</v>
      </c>
      <c r="R1144" t="str">
        <f>IF(PC_NikeSales[[#This Row],[Rev_Verify]]="Valid Revenue","Include","Exclude")</f>
        <v>Exclude</v>
      </c>
      <c r="S1144" s="1">
        <v>45577</v>
      </c>
      <c r="T1144" s="5">
        <f t="shared" si="159"/>
        <v>45577</v>
      </c>
      <c r="U1144" s="1" t="str">
        <f t="shared" si="160"/>
        <v>Yes</v>
      </c>
      <c r="V1144" t="s">
        <v>17</v>
      </c>
      <c r="W1144" t="s">
        <v>33</v>
      </c>
      <c r="X1144" t="str">
        <f t="shared" si="161"/>
        <v>Delhi</v>
      </c>
      <c r="Y1144">
        <v>2520.02</v>
      </c>
      <c r="Z1144" t="str">
        <f>IF(PC_NikeSales[[#This Row],[Profit]]&lt;0,"Loss Making Sales",IF(PC_NikeSales[[#This Row],[Profit]]=0,"No Recorded Profit",IF($Y1142&gt;$P1142,"Invalid Profit", "Valid Profit")))</f>
        <v>Valid Profit</v>
      </c>
      <c r="AA1144" t="str">
        <f>IF(PC_NikeSales[[#This Row],[Profit_Status]]="Valid Profit","Include","Exclude")</f>
        <v>Include</v>
      </c>
    </row>
    <row r="1145" spans="1:27">
      <c r="A1145">
        <v>3143</v>
      </c>
      <c r="B1145" t="s">
        <v>35</v>
      </c>
      <c r="C1145" t="s">
        <v>14</v>
      </c>
      <c r="D1145" t="s">
        <v>34</v>
      </c>
      <c r="E1145" s="3">
        <v>7</v>
      </c>
      <c r="F1145" t="str">
        <f t="shared" si="153"/>
        <v>Number</v>
      </c>
      <c r="G1145" t="str">
        <f t="shared" si="154"/>
        <v>7</v>
      </c>
      <c r="H1145" t="str">
        <f t="shared" si="155"/>
        <v>Yes</v>
      </c>
      <c r="I1145">
        <v>3</v>
      </c>
      <c r="J1145" t="str">
        <f>_xlfn.IFS(Units_Sold&lt;0,"Check Return/Refund",Units_Sold=" ",Invalid,Units_Sold=0,"Available",Units_Sold&gt;0,"Sold")</f>
        <v>Sold</v>
      </c>
      <c r="K1145">
        <v>3938.59</v>
      </c>
      <c r="L1145">
        <v>0.98</v>
      </c>
      <c r="M1145" t="str">
        <f t="shared" si="156"/>
        <v>Valid</v>
      </c>
      <c r="N1145" t="str">
        <f>IF(PC_NikeSales[[#This Row],[Discount_Verification]]="Valid","Include","Exclude")</f>
        <v>Include</v>
      </c>
      <c r="O1145">
        <v>236.32</v>
      </c>
      <c r="P1145">
        <f t="shared" si="157"/>
        <v>236.31540000000021</v>
      </c>
      <c r="Q1145" t="str">
        <f t="shared" si="158"/>
        <v>Valid Revenue</v>
      </c>
      <c r="R1145" t="str">
        <f>IF(PC_NikeSales[[#This Row],[Rev_Verify]]="Valid Revenue","Include","Exclude")</f>
        <v>Include</v>
      </c>
      <c r="S1145" s="1">
        <v>45527</v>
      </c>
      <c r="T1145" s="5">
        <f t="shared" si="159"/>
        <v>45527</v>
      </c>
      <c r="U1145" s="1" t="str">
        <f t="shared" si="160"/>
        <v>Yes</v>
      </c>
      <c r="V1145" t="s">
        <v>17</v>
      </c>
      <c r="W1145" t="s">
        <v>25</v>
      </c>
      <c r="X1145" t="str">
        <f t="shared" si="161"/>
        <v>Mumbai</v>
      </c>
      <c r="Y1145">
        <v>635.39</v>
      </c>
      <c r="Z1145" t="str">
        <f>IF(PC_NikeSales[[#This Row],[Profit]]&lt;0,"Loss Making Sales",IF(PC_NikeSales[[#This Row],[Profit]]=0,"No Recorded Profit",IF(PC_NikeSales[[#This Row],[Profit]]&gt;PC_NikeSales[Rev_Recalc],"Invalid Profit", "Valid Profit")))</f>
        <v>Invalid Profit</v>
      </c>
      <c r="AA1145" t="str">
        <f>IF(PC_NikeSales[[#This Row],[Profit_Status]]="Valid Profit","Include","Exclude")</f>
        <v>Exclude</v>
      </c>
    </row>
    <row r="1146" spans="1:27">
      <c r="A1146">
        <v>3144</v>
      </c>
      <c r="B1146" t="s">
        <v>19</v>
      </c>
      <c r="C1146" t="s">
        <v>30</v>
      </c>
      <c r="D1146" t="s">
        <v>46</v>
      </c>
      <c r="E1146" s="3">
        <v>7</v>
      </c>
      <c r="F1146" t="str">
        <f t="shared" si="153"/>
        <v>Number</v>
      </c>
      <c r="G1146" t="str">
        <f t="shared" si="154"/>
        <v>7</v>
      </c>
      <c r="H1146" t="str">
        <f t="shared" si="155"/>
        <v>Yes</v>
      </c>
      <c r="J1146" t="str">
        <f>_xlfn.IFS(Units_Sold&lt;0,"Check Return/Refund",Units_Sold=" ",Invalid,Units_Sold=0,"Available",Units_Sold&gt;0,"Sold")</f>
        <v>Available</v>
      </c>
      <c r="K1146">
        <v>8613.08</v>
      </c>
      <c r="M1146" t="str">
        <f t="shared" si="156"/>
        <v>Invalid</v>
      </c>
      <c r="N1146" t="str">
        <f>IF(PC_NikeSales[[#This Row],[Discount_Verification]]="Valid","Include","Exclude")</f>
        <v>Exclude</v>
      </c>
      <c r="O1146">
        <v>0</v>
      </c>
      <c r="P1146" t="str">
        <f t="shared" si="157"/>
        <v>Insufficient Data</v>
      </c>
      <c r="Q1146" t="str">
        <f t="shared" si="158"/>
        <v>Missing Information</v>
      </c>
      <c r="R1146" t="str">
        <f>IF(PC_NikeSales[[#This Row],[Rev_Verify]]="Valid Revenue","Include","Exclude")</f>
        <v>Exclude</v>
      </c>
      <c r="S1146" s="1">
        <v>45180</v>
      </c>
      <c r="T1146" s="5">
        <f t="shared" si="159"/>
        <v>45180</v>
      </c>
      <c r="U1146" s="1" t="str">
        <f t="shared" si="160"/>
        <v>Yes</v>
      </c>
      <c r="V1146" t="s">
        <v>22</v>
      </c>
      <c r="W1146" t="s">
        <v>37</v>
      </c>
      <c r="X1146" t="str">
        <f t="shared" si="161"/>
        <v>Hyderabad</v>
      </c>
      <c r="Y1146">
        <v>-1049.73</v>
      </c>
      <c r="Z1146" t="str">
        <f>IF(PC_NikeSales[[#This Row],[Profit]]&lt;0,"Loss Making Sales",IF(PC_NikeSales[[#This Row],[Profit]]=0,"No Recorded Profit",IF(PC_NikeSales[[#This Row],[Profit]]&gt;PC_NikeSales[Rev_Recalc],"Invalid Profit", "Valid Profit")))</f>
        <v>Loss Making Sales</v>
      </c>
      <c r="AA1146" t="str">
        <f>IF(PC_NikeSales[[#This Row],[Profit_Status]]="Valid Profit","Include","Exclude")</f>
        <v>Exclude</v>
      </c>
    </row>
    <row r="1147" spans="1:27">
      <c r="A1147">
        <v>3145</v>
      </c>
      <c r="B1147" t="s">
        <v>19</v>
      </c>
      <c r="C1147" t="s">
        <v>41</v>
      </c>
      <c r="D1147" t="s">
        <v>42</v>
      </c>
      <c r="E1147" s="3">
        <v>9</v>
      </c>
      <c r="F1147" t="str">
        <f t="shared" si="153"/>
        <v>Number</v>
      </c>
      <c r="G1147" t="str">
        <f t="shared" si="154"/>
        <v>9</v>
      </c>
      <c r="H1147" t="str">
        <f t="shared" si="155"/>
        <v>Yes</v>
      </c>
      <c r="J1147" t="str">
        <f>_xlfn.IFS(Units_Sold&lt;0,"Check Return/Refund",Units_Sold=" ",Invalid,Units_Sold=0,"Available",Units_Sold&gt;0,"Sold")</f>
        <v>Available</v>
      </c>
      <c r="K1147">
        <v>3427.03</v>
      </c>
      <c r="L1147">
        <v>0.37</v>
      </c>
      <c r="M1147" t="str">
        <f t="shared" si="156"/>
        <v>Valid</v>
      </c>
      <c r="N1147" t="str">
        <f>IF(PC_NikeSales[[#This Row],[Discount_Verification]]="Valid","Include","Exclude")</f>
        <v>Include</v>
      </c>
      <c r="O1147">
        <v>0</v>
      </c>
      <c r="P1147" t="str">
        <f t="shared" si="157"/>
        <v>Insufficient Data</v>
      </c>
      <c r="Q1147" t="str">
        <f t="shared" si="158"/>
        <v>Missing Information</v>
      </c>
      <c r="R1147" t="str">
        <f>IF(PC_NikeSales[[#This Row],[Rev_Verify]]="Valid Revenue","Include","Exclude")</f>
        <v>Exclude</v>
      </c>
      <c r="S1147" s="1">
        <v>45690</v>
      </c>
      <c r="T1147" s="5">
        <f t="shared" si="159"/>
        <v>45690</v>
      </c>
      <c r="U1147" s="1" t="str">
        <f t="shared" si="160"/>
        <v>Yes</v>
      </c>
      <c r="V1147" t="s">
        <v>22</v>
      </c>
      <c r="W1147" t="s">
        <v>29</v>
      </c>
      <c r="X1147" t="str">
        <f t="shared" si="161"/>
        <v>Pune</v>
      </c>
      <c r="Y1147">
        <v>2527.96</v>
      </c>
      <c r="Z1147" t="str">
        <f>IF(PC_NikeSales[[#This Row],[Profit]]&lt;0,"Loss Making Sales",IF(PC_NikeSales[[#This Row],[Profit]]=0,"No Recorded Profit",IF($Y1145&gt;$P1145,"Invalid Profit", "Valid Profit")))</f>
        <v>Invalid Profit</v>
      </c>
      <c r="AA1147" t="str">
        <f>IF(PC_NikeSales[[#This Row],[Profit_Status]]="Valid Profit","Include","Exclude")</f>
        <v>Exclude</v>
      </c>
    </row>
    <row r="1148" spans="1:27">
      <c r="A1148">
        <v>3146</v>
      </c>
      <c r="B1148" t="s">
        <v>19</v>
      </c>
      <c r="C1148" t="s">
        <v>20</v>
      </c>
      <c r="D1148" t="s">
        <v>24</v>
      </c>
      <c r="E1148" s="3" t="s">
        <v>32</v>
      </c>
      <c r="F1148" t="str">
        <f t="shared" si="153"/>
        <v>Alphabet</v>
      </c>
      <c r="G1148" t="str">
        <f t="shared" si="154"/>
        <v>XL</v>
      </c>
      <c r="H1148" t="str">
        <f t="shared" si="155"/>
        <v>Yes</v>
      </c>
      <c r="I1148">
        <v>1</v>
      </c>
      <c r="J1148" t="str">
        <f>_xlfn.IFS(Units_Sold&lt;0,"Check Return/Refund",Units_Sold=" ",Invalid,Units_Sold=0,"Available",Units_Sold&gt;0,"Sold")</f>
        <v>Sold</v>
      </c>
      <c r="M1148" t="str">
        <f t="shared" si="156"/>
        <v>Invalid</v>
      </c>
      <c r="N1148" t="str">
        <f>IF(PC_NikeSales[[#This Row],[Discount_Verification]]="Valid","Include","Exclude")</f>
        <v>Exclude</v>
      </c>
      <c r="O1148">
        <v>0</v>
      </c>
      <c r="P1148" t="str">
        <f t="shared" si="157"/>
        <v>Insufficient Data</v>
      </c>
      <c r="Q1148" t="str">
        <f t="shared" si="158"/>
        <v>Missing Information</v>
      </c>
      <c r="R1148" t="str">
        <f>IF(PC_NikeSales[[#This Row],[Rev_Verify]]="Valid Revenue","Include","Exclude")</f>
        <v>Exclude</v>
      </c>
      <c r="S1148" s="1">
        <v>45655</v>
      </c>
      <c r="T1148" s="5">
        <f t="shared" si="159"/>
        <v>45655</v>
      </c>
      <c r="U1148" s="1" t="str">
        <f t="shared" si="160"/>
        <v>Yes</v>
      </c>
      <c r="V1148" t="s">
        <v>22</v>
      </c>
      <c r="W1148" t="s">
        <v>37</v>
      </c>
      <c r="X1148" t="str">
        <f t="shared" si="161"/>
        <v>Hyderabad</v>
      </c>
      <c r="Y1148">
        <v>1087.27</v>
      </c>
      <c r="Z1148" t="str">
        <f>IF(PC_NikeSales[[#This Row],[Profit]]&lt;0,"Loss Making Sales",IF(PC_NikeSales[[#This Row],[Profit]]=0,"No Recorded Profit",IF($Y1146&gt;$P1146,"Invalid Profit", "Valid Profit")))</f>
        <v>Valid Profit</v>
      </c>
      <c r="AA1148" t="str">
        <f>IF(PC_NikeSales[[#This Row],[Profit_Status]]="Valid Profit","Include","Exclude")</f>
        <v>Include</v>
      </c>
    </row>
    <row r="1149" spans="1:27">
      <c r="A1149">
        <v>3147</v>
      </c>
      <c r="B1149" t="s">
        <v>13</v>
      </c>
      <c r="C1149" t="s">
        <v>14</v>
      </c>
      <c r="D1149" t="s">
        <v>15</v>
      </c>
      <c r="E1149" s="3">
        <v>11</v>
      </c>
      <c r="F1149" t="str">
        <f t="shared" si="153"/>
        <v>Number</v>
      </c>
      <c r="G1149" t="str">
        <f t="shared" si="154"/>
        <v>11</v>
      </c>
      <c r="H1149" t="str">
        <f t="shared" si="155"/>
        <v>Yes</v>
      </c>
      <c r="J1149" t="str">
        <f>_xlfn.IFS(Units_Sold&lt;0,"Check Return/Refund",Units_Sold=" ",Invalid,Units_Sold=0,"Available",Units_Sold&gt;0,"Sold")</f>
        <v>Available</v>
      </c>
      <c r="K1149">
        <v>2579.36</v>
      </c>
      <c r="M1149" t="str">
        <f t="shared" si="156"/>
        <v>Invalid</v>
      </c>
      <c r="N1149" t="str">
        <f>IF(PC_NikeSales[[#This Row],[Discount_Verification]]="Valid","Include","Exclude")</f>
        <v>Exclude</v>
      </c>
      <c r="O1149">
        <v>0</v>
      </c>
      <c r="P1149" t="str">
        <f t="shared" si="157"/>
        <v>Insufficient Data</v>
      </c>
      <c r="Q1149" t="str">
        <f t="shared" si="158"/>
        <v>Missing Information</v>
      </c>
      <c r="R1149" t="str">
        <f>IF(PC_NikeSales[[#This Row],[Rev_Verify]]="Valid Revenue","Include","Exclude")</f>
        <v>Exclude</v>
      </c>
      <c r="S1149" s="1">
        <v>45729</v>
      </c>
      <c r="T1149" s="5">
        <f t="shared" si="159"/>
        <v>45729</v>
      </c>
      <c r="U1149" s="1" t="str">
        <f t="shared" si="160"/>
        <v>Yes</v>
      </c>
      <c r="V1149" t="s">
        <v>17</v>
      </c>
      <c r="W1149" t="s">
        <v>25</v>
      </c>
      <c r="X1149" t="str">
        <f t="shared" si="161"/>
        <v>Mumbai</v>
      </c>
      <c r="Y1149">
        <v>939.38</v>
      </c>
      <c r="Z1149" t="str">
        <f>IF(PC_NikeSales[[#This Row],[Profit]]&lt;0,"Loss Making Sales",IF(PC_NikeSales[[#This Row],[Profit]]=0,"No Recorded Profit",IF($Y1147&gt;$P1147,"Invalid Profit", "Valid Profit")))</f>
        <v>Valid Profit</v>
      </c>
      <c r="AA1149" t="str">
        <f>IF(PC_NikeSales[[#This Row],[Profit_Status]]="Valid Profit","Include","Exclude")</f>
        <v>Include</v>
      </c>
    </row>
    <row r="1150" spans="1:27">
      <c r="A1150">
        <v>3148</v>
      </c>
      <c r="B1150" t="s">
        <v>13</v>
      </c>
      <c r="C1150" t="s">
        <v>20</v>
      </c>
      <c r="D1150" t="s">
        <v>21</v>
      </c>
      <c r="E1150" s="3">
        <v>8</v>
      </c>
      <c r="F1150" t="str">
        <f t="shared" si="153"/>
        <v>Number</v>
      </c>
      <c r="G1150" t="str">
        <f t="shared" si="154"/>
        <v>8</v>
      </c>
      <c r="H1150" t="str">
        <f t="shared" si="155"/>
        <v>Yes</v>
      </c>
      <c r="I1150">
        <v>3</v>
      </c>
      <c r="J1150" t="str">
        <f>_xlfn.IFS(Units_Sold&lt;0,"Check Return/Refund",Units_Sold=" ",Invalid,Units_Sold=0,"Available",Units_Sold&gt;0,"Sold")</f>
        <v>Sold</v>
      </c>
      <c r="M1150" t="str">
        <f t="shared" si="156"/>
        <v>Invalid</v>
      </c>
      <c r="N1150" t="str">
        <f>IF(PC_NikeSales[[#This Row],[Discount_Verification]]="Valid","Include","Exclude")</f>
        <v>Exclude</v>
      </c>
      <c r="O1150">
        <v>0</v>
      </c>
      <c r="P1150" t="str">
        <f t="shared" si="157"/>
        <v>Insufficient Data</v>
      </c>
      <c r="Q1150" t="str">
        <f t="shared" si="158"/>
        <v>Missing Information</v>
      </c>
      <c r="R1150" t="str">
        <f>IF(PC_NikeSales[[#This Row],[Rev_Verify]]="Valid Revenue","Include","Exclude")</f>
        <v>Exclude</v>
      </c>
      <c r="S1150" s="1"/>
      <c r="T1150" s="5" t="str">
        <f t="shared" si="159"/>
        <v>Missing Date</v>
      </c>
      <c r="U1150" s="1" t="str">
        <f t="shared" si="160"/>
        <v>No</v>
      </c>
      <c r="V1150" t="s">
        <v>22</v>
      </c>
      <c r="W1150" t="s">
        <v>36</v>
      </c>
      <c r="X1150" t="str">
        <f t="shared" si="161"/>
        <v>Bangalore</v>
      </c>
      <c r="Y1150">
        <v>1125.29</v>
      </c>
      <c r="Z1150" t="str">
        <f>IF(PC_NikeSales[[#This Row],[Profit]]&lt;0,"Loss Making Sales",IF(PC_NikeSales[[#This Row],[Profit]]=0,"No Recorded Profit",IF($Y1148&gt;$P1148,"Invalid Profit", "Valid Profit")))</f>
        <v>Valid Profit</v>
      </c>
      <c r="AA1150" t="str">
        <f>IF(PC_NikeSales[[#This Row],[Profit_Status]]="Valid Profit","Include","Exclude")</f>
        <v>Include</v>
      </c>
    </row>
    <row r="1151" spans="1:27">
      <c r="A1151">
        <v>3149</v>
      </c>
      <c r="B1151" t="s">
        <v>13</v>
      </c>
      <c r="C1151" t="s">
        <v>20</v>
      </c>
      <c r="D1151" t="s">
        <v>24</v>
      </c>
      <c r="E1151" s="3" t="s">
        <v>28</v>
      </c>
      <c r="F1151" t="str">
        <f t="shared" si="153"/>
        <v>Alphabet</v>
      </c>
      <c r="G1151" t="str">
        <f t="shared" si="154"/>
        <v>L</v>
      </c>
      <c r="H1151" t="str">
        <f t="shared" si="155"/>
        <v>Yes</v>
      </c>
      <c r="J1151" t="str">
        <f>_xlfn.IFS(Units_Sold&lt;0,"Check Return/Refund",Units_Sold=" ",Invalid,Units_Sold=0,"Available",Units_Sold&gt;0,"Sold")</f>
        <v>Available</v>
      </c>
      <c r="M1151" t="str">
        <f t="shared" si="156"/>
        <v>Invalid</v>
      </c>
      <c r="N1151" t="str">
        <f>IF(PC_NikeSales[[#This Row],[Discount_Verification]]="Valid","Include","Exclude")</f>
        <v>Exclude</v>
      </c>
      <c r="O1151">
        <v>0</v>
      </c>
      <c r="P1151" t="str">
        <f t="shared" si="157"/>
        <v>Insufficient Data</v>
      </c>
      <c r="Q1151" t="str">
        <f t="shared" si="158"/>
        <v>Missing Information</v>
      </c>
      <c r="R1151" t="str">
        <f>IF(PC_NikeSales[[#This Row],[Rev_Verify]]="Valid Revenue","Include","Exclude")</f>
        <v>Exclude</v>
      </c>
      <c r="S1151" s="1"/>
      <c r="T1151" s="5" t="str">
        <f t="shared" si="159"/>
        <v>Missing Date</v>
      </c>
      <c r="U1151" s="1" t="str">
        <f t="shared" si="160"/>
        <v>No</v>
      </c>
      <c r="V1151" t="s">
        <v>22</v>
      </c>
      <c r="W1151" t="s">
        <v>43</v>
      </c>
      <c r="X1151" t="str">
        <f t="shared" si="161"/>
        <v>Kolkata</v>
      </c>
      <c r="Y1151">
        <v>3435.01</v>
      </c>
      <c r="Z1151" t="str">
        <f>IF(PC_NikeSales[[#This Row],[Profit]]&lt;0,"Loss Making Sales",IF(PC_NikeSales[[#This Row],[Profit]]=0,"No Recorded Profit",IF($Y1149&gt;$P1149,"Invalid Profit", "Valid Profit")))</f>
        <v>Valid Profit</v>
      </c>
      <c r="AA1151" t="str">
        <f>IF(PC_NikeSales[[#This Row],[Profit_Status]]="Valid Profit","Include","Exclude")</f>
        <v>Include</v>
      </c>
    </row>
    <row r="1152" spans="1:27">
      <c r="A1152">
        <v>3150</v>
      </c>
      <c r="B1152" t="s">
        <v>19</v>
      </c>
      <c r="C1152" t="s">
        <v>26</v>
      </c>
      <c r="D1152" t="s">
        <v>52</v>
      </c>
      <c r="F1152" t="str">
        <f t="shared" si="153"/>
        <v>Missing</v>
      </c>
      <c r="G1152" t="str">
        <f t="shared" si="154"/>
        <v>Unknown</v>
      </c>
      <c r="H1152" t="str">
        <f t="shared" si="155"/>
        <v>No</v>
      </c>
      <c r="I1152">
        <v>0</v>
      </c>
      <c r="J1152" t="str">
        <f>_xlfn.IFS(Units_Sold&lt;0,"Check Return/Refund",Units_Sold=" ",Invalid,Units_Sold=0,"Available",Units_Sold&gt;0,"Sold")</f>
        <v>Available</v>
      </c>
      <c r="M1152" t="str">
        <f t="shared" si="156"/>
        <v>Invalid</v>
      </c>
      <c r="N1152" t="str">
        <f>IF(PC_NikeSales[[#This Row],[Discount_Verification]]="Valid","Include","Exclude")</f>
        <v>Exclude</v>
      </c>
      <c r="O1152">
        <v>0</v>
      </c>
      <c r="P1152" t="str">
        <f t="shared" si="157"/>
        <v>Insufficient Data</v>
      </c>
      <c r="Q1152" t="str">
        <f t="shared" si="158"/>
        <v>Missing Information</v>
      </c>
      <c r="R1152" t="str">
        <f>IF(PC_NikeSales[[#This Row],[Rev_Verify]]="Valid Revenue","Include","Exclude")</f>
        <v>Exclude</v>
      </c>
      <c r="S1152" s="1">
        <v>45569</v>
      </c>
      <c r="T1152" s="5">
        <f t="shared" si="159"/>
        <v>45569</v>
      </c>
      <c r="U1152" s="1" t="str">
        <f t="shared" si="160"/>
        <v>Yes</v>
      </c>
      <c r="V1152" t="s">
        <v>17</v>
      </c>
      <c r="W1152" t="s">
        <v>43</v>
      </c>
      <c r="X1152" t="str">
        <f t="shared" si="161"/>
        <v>Kolkata</v>
      </c>
      <c r="Y1152">
        <v>-848.63</v>
      </c>
      <c r="Z1152" t="str">
        <f>IF(PC_NikeSales[[#This Row],[Profit]]&lt;0,"Loss Making Sales",IF(PC_NikeSales[[#This Row],[Profit]]=0,"No Recorded Profit",IF(PC_NikeSales[[#This Row],[Profit]]&gt;PC_NikeSales[Rev_Recalc],"Invalid Profit", "Valid Profit")))</f>
        <v>Loss Making Sales</v>
      </c>
      <c r="AA1152" t="str">
        <f>IF(PC_NikeSales[[#This Row],[Profit_Status]]="Valid Profit","Include","Exclude")</f>
        <v>Exclude</v>
      </c>
    </row>
    <row r="1153" spans="1:27">
      <c r="A1153">
        <v>3151</v>
      </c>
      <c r="B1153" t="s">
        <v>35</v>
      </c>
      <c r="C1153" t="s">
        <v>26</v>
      </c>
      <c r="D1153" t="s">
        <v>53</v>
      </c>
      <c r="E1153" s="3" t="s">
        <v>28</v>
      </c>
      <c r="F1153" t="str">
        <f t="shared" si="153"/>
        <v>Alphabet</v>
      </c>
      <c r="G1153" t="str">
        <f t="shared" si="154"/>
        <v>L</v>
      </c>
      <c r="H1153" t="str">
        <f t="shared" si="155"/>
        <v>Yes</v>
      </c>
      <c r="J1153" t="str">
        <f>_xlfn.IFS(Units_Sold&lt;0,"Check Return/Refund",Units_Sold=" ",Invalid,Units_Sold=0,"Available",Units_Sold&gt;0,"Sold")</f>
        <v>Available</v>
      </c>
      <c r="M1153" t="str">
        <f t="shared" si="156"/>
        <v>Invalid</v>
      </c>
      <c r="N1153" t="str">
        <f>IF(PC_NikeSales[[#This Row],[Discount_Verification]]="Valid","Include","Exclude")</f>
        <v>Exclude</v>
      </c>
      <c r="O1153">
        <v>0</v>
      </c>
      <c r="P1153" t="str">
        <f t="shared" si="157"/>
        <v>Insufficient Data</v>
      </c>
      <c r="Q1153" t="str">
        <f t="shared" si="158"/>
        <v>Missing Information</v>
      </c>
      <c r="R1153" t="str">
        <f>IF(PC_NikeSales[[#This Row],[Rev_Verify]]="Valid Revenue","Include","Exclude")</f>
        <v>Exclude</v>
      </c>
      <c r="S1153" s="1">
        <v>45857</v>
      </c>
      <c r="T1153" s="5">
        <f t="shared" si="159"/>
        <v>45857</v>
      </c>
      <c r="U1153" s="1" t="str">
        <f t="shared" si="160"/>
        <v>Yes</v>
      </c>
      <c r="V1153" t="s">
        <v>17</v>
      </c>
      <c r="W1153" t="s">
        <v>43</v>
      </c>
      <c r="X1153" t="str">
        <f t="shared" si="161"/>
        <v>Kolkata</v>
      </c>
      <c r="Y1153">
        <v>2968.24</v>
      </c>
      <c r="Z1153" t="str">
        <f>IF(PC_NikeSales[[#This Row],[Profit]]&lt;0,"Loss Making Sales",IF(PC_NikeSales[[#This Row],[Profit]]=0,"No Recorded Profit",IF($Y1151&gt;$P1151,"Invalid Profit", "Valid Profit")))</f>
        <v>Valid Profit</v>
      </c>
      <c r="AA1153" t="str">
        <f>IF(PC_NikeSales[[#This Row],[Profit_Status]]="Valid Profit","Include","Exclude")</f>
        <v>Include</v>
      </c>
    </row>
    <row r="1154" spans="1:27">
      <c r="A1154">
        <v>3152</v>
      </c>
      <c r="B1154" t="s">
        <v>13</v>
      </c>
      <c r="C1154" t="s">
        <v>30</v>
      </c>
      <c r="D1154" t="s">
        <v>46</v>
      </c>
      <c r="F1154" t="str">
        <f t="shared" ref="F1154:F1217" si="162">_xlfn.IFS(ISBLANK(Size),"Missing",ISNUMBER(Size),"Number",ISTEXT(Size),"Alphabet")</f>
        <v>Missing</v>
      </c>
      <c r="G1154" t="str">
        <f t="shared" ref="G1154:G1217" si="163">IF(Size_Type ="Missing","Unknown",TRIM(Size))</f>
        <v>Unknown</v>
      </c>
      <c r="H1154" t="str">
        <f t="shared" ref="H1154:H1217" si="164">IF(Size_Verification="Unknown","No","Yes")</f>
        <v>No</v>
      </c>
      <c r="J1154" t="str">
        <f>_xlfn.IFS(Units_Sold&lt;0,"Check Return/Refund",Units_Sold=" ",Invalid,Units_Sold=0,"Available",Units_Sold&gt;0,"Sold")</f>
        <v>Available</v>
      </c>
      <c r="K1154">
        <v>2415.31</v>
      </c>
      <c r="M1154" t="str">
        <f t="shared" ref="M1154:M1217" si="165">IF(OR(Discount_Applied="",Discount_Applied&gt;1,Discount_Applied&lt;0),"Invalid","Valid")</f>
        <v>Invalid</v>
      </c>
      <c r="N1154" t="str">
        <f>IF(PC_NikeSales[[#This Row],[Discount_Verification]]="Valid","Include","Exclude")</f>
        <v>Exclude</v>
      </c>
      <c r="O1154">
        <v>0</v>
      </c>
      <c r="P1154" t="str">
        <f t="shared" ref="P1154:P1217" si="166">IF(AND(Units_Sold&lt;&gt;"",MRP&lt;&gt;"",Discount_Applied&lt;1),Units_Sold*MRP*(1-Discount_Applied),"Insufficient Data")</f>
        <v>Insufficient Data</v>
      </c>
      <c r="Q1154" t="str">
        <f t="shared" ref="Q1154:Q1217" si="167">_xlfn.IFS(Rev_Recalc="Insufficient Data","Missing Information",Rev_Recalc&lt;0,"Negative Revenue",Rev_Recalc=0,"No Recorded Revenue",Rev_Recalc&gt;0,"Valid Revenue")</f>
        <v>Missing Information</v>
      </c>
      <c r="R1154" t="str">
        <f>IF(PC_NikeSales[[#This Row],[Rev_Verify]]="Valid Revenue","Include","Exclude")</f>
        <v>Exclude</v>
      </c>
      <c r="S1154" s="1"/>
      <c r="T1154" s="5" t="str">
        <f t="shared" ref="T1154:T1217" si="168">IF(ISBLANK(Order_Date),"Missing Date",Order_Date)</f>
        <v>Missing Date</v>
      </c>
      <c r="U1154" s="1" t="str">
        <f t="shared" ref="U1154:U1217" si="169">IF(ISBLANK(Order_Date),"No","Yes")</f>
        <v>No</v>
      </c>
      <c r="V1154" t="s">
        <v>22</v>
      </c>
      <c r="W1154" t="s">
        <v>33</v>
      </c>
      <c r="X1154" t="str">
        <f t="shared" ref="X1154:X1217" si="170">PROPER(Region)</f>
        <v>Delhi</v>
      </c>
      <c r="Y1154">
        <v>2077.98</v>
      </c>
      <c r="Z1154" t="str">
        <f>IF(PC_NikeSales[[#This Row],[Profit]]&lt;0,"Loss Making Sales",IF(PC_NikeSales[[#This Row],[Profit]]=0,"No Recorded Profit",IF($Y1152&gt;$P1152,"Invalid Profit", "Valid Profit")))</f>
        <v>Valid Profit</v>
      </c>
      <c r="AA1154" t="str">
        <f>IF(PC_NikeSales[[#This Row],[Profit_Status]]="Valid Profit","Include","Exclude")</f>
        <v>Include</v>
      </c>
    </row>
    <row r="1155" spans="1:27">
      <c r="A1155">
        <v>3153</v>
      </c>
      <c r="B1155" t="s">
        <v>19</v>
      </c>
      <c r="C1155" t="s">
        <v>14</v>
      </c>
      <c r="D1155" t="s">
        <v>15</v>
      </c>
      <c r="F1155" t="str">
        <f t="shared" si="162"/>
        <v>Missing</v>
      </c>
      <c r="G1155" t="str">
        <f t="shared" si="163"/>
        <v>Unknown</v>
      </c>
      <c r="H1155" t="str">
        <f t="shared" si="164"/>
        <v>No</v>
      </c>
      <c r="J1155" t="str">
        <f>_xlfn.IFS(Units_Sold&lt;0,"Check Return/Refund",Units_Sold=" ",Invalid,Units_Sold=0,"Available",Units_Sold&gt;0,"Sold")</f>
        <v>Available</v>
      </c>
      <c r="K1155">
        <v>3693.3</v>
      </c>
      <c r="M1155" t="str">
        <f t="shared" si="165"/>
        <v>Invalid</v>
      </c>
      <c r="N1155" t="str">
        <f>IF(PC_NikeSales[[#This Row],[Discount_Verification]]="Valid","Include","Exclude")</f>
        <v>Exclude</v>
      </c>
      <c r="O1155">
        <v>0</v>
      </c>
      <c r="P1155" t="str">
        <f t="shared" si="166"/>
        <v>Insufficient Data</v>
      </c>
      <c r="Q1155" t="str">
        <f t="shared" si="167"/>
        <v>Missing Information</v>
      </c>
      <c r="R1155" t="str">
        <f>IF(PC_NikeSales[[#This Row],[Rev_Verify]]="Valid Revenue","Include","Exclude")</f>
        <v>Exclude</v>
      </c>
      <c r="S1155" s="1">
        <v>45552</v>
      </c>
      <c r="T1155" s="5">
        <f t="shared" si="168"/>
        <v>45552</v>
      </c>
      <c r="U1155" s="1" t="str">
        <f t="shared" si="169"/>
        <v>Yes</v>
      </c>
      <c r="V1155" t="s">
        <v>17</v>
      </c>
      <c r="W1155" t="s">
        <v>36</v>
      </c>
      <c r="X1155" t="str">
        <f t="shared" si="170"/>
        <v>Bangalore</v>
      </c>
      <c r="Y1155">
        <v>1480.99</v>
      </c>
      <c r="Z1155" t="str">
        <f>IF(PC_NikeSales[[#This Row],[Profit]]&lt;0,"Loss Making Sales",IF(PC_NikeSales[[#This Row],[Profit]]=0,"No Recorded Profit",IF($Y1153&gt;$P1153,"Invalid Profit", "Valid Profit")))</f>
        <v>Valid Profit</v>
      </c>
      <c r="AA1155" t="str">
        <f>IF(PC_NikeSales[[#This Row],[Profit_Status]]="Valid Profit","Include","Exclude")</f>
        <v>Include</v>
      </c>
    </row>
    <row r="1156" spans="1:27">
      <c r="A1156">
        <v>3154</v>
      </c>
      <c r="B1156" t="s">
        <v>13</v>
      </c>
      <c r="C1156" t="s">
        <v>30</v>
      </c>
      <c r="D1156" t="s">
        <v>46</v>
      </c>
      <c r="E1156" s="3" t="s">
        <v>28</v>
      </c>
      <c r="F1156" t="str">
        <f t="shared" si="162"/>
        <v>Alphabet</v>
      </c>
      <c r="G1156" t="str">
        <f t="shared" si="163"/>
        <v>L</v>
      </c>
      <c r="H1156" t="str">
        <f t="shared" si="164"/>
        <v>Yes</v>
      </c>
      <c r="I1156">
        <v>2</v>
      </c>
      <c r="J1156" t="str">
        <f>_xlfn.IFS(Units_Sold&lt;0,"Check Return/Refund",Units_Sold=" ",Invalid,Units_Sold=0,"Available",Units_Sold&gt;0,"Sold")</f>
        <v>Sold</v>
      </c>
      <c r="L1156">
        <v>0.95</v>
      </c>
      <c r="M1156" t="str">
        <f t="shared" si="165"/>
        <v>Valid</v>
      </c>
      <c r="N1156" t="str">
        <f>IF(PC_NikeSales[[#This Row],[Discount_Verification]]="Valid","Include","Exclude")</f>
        <v>Include</v>
      </c>
      <c r="O1156">
        <v>0</v>
      </c>
      <c r="P1156" t="str">
        <f t="shared" si="166"/>
        <v>Insufficient Data</v>
      </c>
      <c r="Q1156" t="str">
        <f t="shared" si="167"/>
        <v>Missing Information</v>
      </c>
      <c r="R1156" t="str">
        <f>IF(PC_NikeSales[[#This Row],[Rev_Verify]]="Valid Revenue","Include","Exclude")</f>
        <v>Exclude</v>
      </c>
      <c r="S1156" s="1">
        <v>45768</v>
      </c>
      <c r="T1156" s="5">
        <f t="shared" si="168"/>
        <v>45768</v>
      </c>
      <c r="U1156" s="1" t="str">
        <f t="shared" si="169"/>
        <v>Yes</v>
      </c>
      <c r="V1156" t="s">
        <v>17</v>
      </c>
      <c r="W1156" t="s">
        <v>33</v>
      </c>
      <c r="X1156" t="str">
        <f t="shared" si="170"/>
        <v>Delhi</v>
      </c>
      <c r="Y1156">
        <v>-1100.45</v>
      </c>
      <c r="Z1156" t="str">
        <f>IF(PC_NikeSales[[#This Row],[Profit]]&lt;0,"Loss Making Sales",IF(PC_NikeSales[[#This Row],[Profit]]=0,"No Recorded Profit",IF(PC_NikeSales[[#This Row],[Profit]]&gt;PC_NikeSales[Rev_Recalc],"Invalid Profit", "Valid Profit")))</f>
        <v>Loss Making Sales</v>
      </c>
      <c r="AA1156" t="str">
        <f>IF(PC_NikeSales[[#This Row],[Profit_Status]]="Valid Profit","Include","Exclude")</f>
        <v>Exclude</v>
      </c>
    </row>
    <row r="1157" spans="1:27">
      <c r="A1157">
        <v>3155</v>
      </c>
      <c r="B1157" t="s">
        <v>19</v>
      </c>
      <c r="C1157" t="s">
        <v>26</v>
      </c>
      <c r="D1157" t="s">
        <v>39</v>
      </c>
      <c r="E1157" s="3" t="s">
        <v>28</v>
      </c>
      <c r="F1157" t="str">
        <f t="shared" si="162"/>
        <v>Alphabet</v>
      </c>
      <c r="G1157" t="str">
        <f t="shared" si="163"/>
        <v>L</v>
      </c>
      <c r="H1157" t="str">
        <f t="shared" si="164"/>
        <v>Yes</v>
      </c>
      <c r="J1157" t="str">
        <f>_xlfn.IFS(Units_Sold&lt;0,"Check Return/Refund",Units_Sold=" ",Invalid,Units_Sold=0,"Available",Units_Sold&gt;0,"Sold")</f>
        <v>Available</v>
      </c>
      <c r="M1157" t="str">
        <f t="shared" si="165"/>
        <v>Invalid</v>
      </c>
      <c r="N1157" t="str">
        <f>IF(PC_NikeSales[[#This Row],[Discount_Verification]]="Valid","Include","Exclude")</f>
        <v>Exclude</v>
      </c>
      <c r="O1157">
        <v>0</v>
      </c>
      <c r="P1157" t="str">
        <f t="shared" si="166"/>
        <v>Insufficient Data</v>
      </c>
      <c r="Q1157" t="str">
        <f t="shared" si="167"/>
        <v>Missing Information</v>
      </c>
      <c r="R1157" t="str">
        <f>IF(PC_NikeSales[[#This Row],[Rev_Verify]]="Valid Revenue","Include","Exclude")</f>
        <v>Exclude</v>
      </c>
      <c r="S1157" s="1"/>
      <c r="T1157" s="5" t="str">
        <f t="shared" si="168"/>
        <v>Missing Date</v>
      </c>
      <c r="U1157" s="1" t="str">
        <f t="shared" si="169"/>
        <v>No</v>
      </c>
      <c r="V1157" t="s">
        <v>22</v>
      </c>
      <c r="W1157" t="s">
        <v>18</v>
      </c>
      <c r="X1157" t="str">
        <f t="shared" si="170"/>
        <v>Bengaluru</v>
      </c>
      <c r="Y1157">
        <v>2013.96</v>
      </c>
      <c r="Z1157" t="str">
        <f>IF(PC_NikeSales[[#This Row],[Profit]]&lt;0,"Loss Making Sales",IF(PC_NikeSales[[#This Row],[Profit]]=0,"No Recorded Profit",IF($Y1155&gt;$P1155,"Invalid Profit", "Valid Profit")))</f>
        <v>Valid Profit</v>
      </c>
      <c r="AA1157" t="str">
        <f>IF(PC_NikeSales[[#This Row],[Profit_Status]]="Valid Profit","Include","Exclude")</f>
        <v>Include</v>
      </c>
    </row>
    <row r="1158" spans="1:27">
      <c r="A1158">
        <v>3156</v>
      </c>
      <c r="B1158" t="s">
        <v>19</v>
      </c>
      <c r="C1158" t="s">
        <v>20</v>
      </c>
      <c r="D1158" t="s">
        <v>50</v>
      </c>
      <c r="E1158" s="3" t="s">
        <v>32</v>
      </c>
      <c r="F1158" t="str">
        <f t="shared" si="162"/>
        <v>Alphabet</v>
      </c>
      <c r="G1158" t="str">
        <f t="shared" si="163"/>
        <v>XL</v>
      </c>
      <c r="H1158" t="str">
        <f t="shared" si="164"/>
        <v>Yes</v>
      </c>
      <c r="J1158" t="str">
        <f>_xlfn.IFS(Units_Sold&lt;0,"Check Return/Refund",Units_Sold=" ",Invalid,Units_Sold=0,"Available",Units_Sold&gt;0,"Sold")</f>
        <v>Available</v>
      </c>
      <c r="K1158">
        <v>6700.68</v>
      </c>
      <c r="M1158" t="str">
        <f t="shared" si="165"/>
        <v>Invalid</v>
      </c>
      <c r="N1158" t="str">
        <f>IF(PC_NikeSales[[#This Row],[Discount_Verification]]="Valid","Include","Exclude")</f>
        <v>Exclude</v>
      </c>
      <c r="O1158">
        <v>0</v>
      </c>
      <c r="P1158" t="str">
        <f t="shared" si="166"/>
        <v>Insufficient Data</v>
      </c>
      <c r="Q1158" t="str">
        <f t="shared" si="167"/>
        <v>Missing Information</v>
      </c>
      <c r="R1158" t="str">
        <f>IF(PC_NikeSales[[#This Row],[Rev_Verify]]="Valid Revenue","Include","Exclude")</f>
        <v>Exclude</v>
      </c>
      <c r="S1158" s="1">
        <v>45668</v>
      </c>
      <c r="T1158" s="5">
        <f t="shared" si="168"/>
        <v>45668</v>
      </c>
      <c r="U1158" s="1" t="str">
        <f t="shared" si="169"/>
        <v>Yes</v>
      </c>
      <c r="V1158" t="s">
        <v>22</v>
      </c>
      <c r="W1158" t="s">
        <v>25</v>
      </c>
      <c r="X1158" t="str">
        <f t="shared" si="170"/>
        <v>Mumbai</v>
      </c>
      <c r="Y1158">
        <v>611.80999999999995</v>
      </c>
      <c r="Z1158" t="str">
        <f>IF(PC_NikeSales[[#This Row],[Profit]]&lt;0,"Loss Making Sales",IF(PC_NikeSales[[#This Row],[Profit]]=0,"No Recorded Profit",IF($Y1156&gt;$P1156,"Invalid Profit", "Valid Profit")))</f>
        <v>Valid Profit</v>
      </c>
      <c r="AA1158" t="str">
        <f>IF(PC_NikeSales[[#This Row],[Profit_Status]]="Valid Profit","Include","Exclude")</f>
        <v>Include</v>
      </c>
    </row>
    <row r="1159" spans="1:27">
      <c r="A1159">
        <v>3157</v>
      </c>
      <c r="B1159" t="s">
        <v>13</v>
      </c>
      <c r="C1159" t="s">
        <v>30</v>
      </c>
      <c r="D1159" t="s">
        <v>51</v>
      </c>
      <c r="E1159" s="3">
        <v>7</v>
      </c>
      <c r="F1159" t="str">
        <f t="shared" si="162"/>
        <v>Number</v>
      </c>
      <c r="G1159" t="str">
        <f t="shared" si="163"/>
        <v>7</v>
      </c>
      <c r="H1159" t="str">
        <f t="shared" si="164"/>
        <v>Yes</v>
      </c>
      <c r="J1159" t="str">
        <f>_xlfn.IFS(Units_Sold&lt;0,"Check Return/Refund",Units_Sold=" ",Invalid,Units_Sold=0,"Available",Units_Sold&gt;0,"Sold")</f>
        <v>Available</v>
      </c>
      <c r="K1159">
        <v>2991.75</v>
      </c>
      <c r="L1159">
        <v>1.21</v>
      </c>
      <c r="M1159" t="str">
        <f t="shared" si="165"/>
        <v>Invalid</v>
      </c>
      <c r="N1159" t="str">
        <f>IF(PC_NikeSales[[#This Row],[Discount_Verification]]="Valid","Include","Exclude")</f>
        <v>Exclude</v>
      </c>
      <c r="O1159">
        <v>0</v>
      </c>
      <c r="P1159" t="str">
        <f t="shared" si="166"/>
        <v>Insufficient Data</v>
      </c>
      <c r="Q1159" t="str">
        <f t="shared" si="167"/>
        <v>Missing Information</v>
      </c>
      <c r="R1159" t="str">
        <f>IF(PC_NikeSales[[#This Row],[Rev_Verify]]="Valid Revenue","Include","Exclude")</f>
        <v>Exclude</v>
      </c>
      <c r="S1159" s="1"/>
      <c r="T1159" s="5" t="str">
        <f t="shared" si="168"/>
        <v>Missing Date</v>
      </c>
      <c r="U1159" s="1" t="str">
        <f t="shared" si="169"/>
        <v>No</v>
      </c>
      <c r="V1159" t="s">
        <v>17</v>
      </c>
      <c r="W1159" t="s">
        <v>36</v>
      </c>
      <c r="X1159" t="str">
        <f t="shared" si="170"/>
        <v>Bangalore</v>
      </c>
      <c r="Y1159">
        <v>-92.45</v>
      </c>
      <c r="Z1159" t="str">
        <f>IF(PC_NikeSales[[#This Row],[Profit]]&lt;0,"Loss Making Sales",IF(PC_NikeSales[[#This Row],[Profit]]=0,"No Recorded Profit",IF(PC_NikeSales[[#This Row],[Profit]]&gt;PC_NikeSales[Rev_Recalc],"Invalid Profit", "Valid Profit")))</f>
        <v>Loss Making Sales</v>
      </c>
      <c r="AA1159" t="str">
        <f>IF(PC_NikeSales[[#This Row],[Profit_Status]]="Valid Profit","Include","Exclude")</f>
        <v>Exclude</v>
      </c>
    </row>
    <row r="1160" spans="1:27">
      <c r="A1160">
        <v>3158</v>
      </c>
      <c r="B1160" t="s">
        <v>13</v>
      </c>
      <c r="C1160" t="s">
        <v>26</v>
      </c>
      <c r="D1160" t="s">
        <v>53</v>
      </c>
      <c r="E1160" s="3">
        <v>12</v>
      </c>
      <c r="F1160" t="str">
        <f t="shared" si="162"/>
        <v>Number</v>
      </c>
      <c r="G1160" t="str">
        <f t="shared" si="163"/>
        <v>12</v>
      </c>
      <c r="H1160" t="str">
        <f t="shared" si="164"/>
        <v>Yes</v>
      </c>
      <c r="I1160">
        <v>2</v>
      </c>
      <c r="J1160" t="str">
        <f>_xlfn.IFS(Units_Sold&lt;0,"Check Return/Refund",Units_Sold=" ",Invalid,Units_Sold=0,"Available",Units_Sold&gt;0,"Sold")</f>
        <v>Sold</v>
      </c>
      <c r="M1160" t="str">
        <f t="shared" si="165"/>
        <v>Invalid</v>
      </c>
      <c r="N1160" t="str">
        <f>IF(PC_NikeSales[[#This Row],[Discount_Verification]]="Valid","Include","Exclude")</f>
        <v>Exclude</v>
      </c>
      <c r="O1160">
        <v>0</v>
      </c>
      <c r="P1160" t="str">
        <f t="shared" si="166"/>
        <v>Insufficient Data</v>
      </c>
      <c r="Q1160" t="str">
        <f t="shared" si="167"/>
        <v>Missing Information</v>
      </c>
      <c r="R1160" t="str">
        <f>IF(PC_NikeSales[[#This Row],[Rev_Verify]]="Valid Revenue","Include","Exclude")</f>
        <v>Exclude</v>
      </c>
      <c r="S1160" s="1"/>
      <c r="T1160" s="5" t="str">
        <f t="shared" si="168"/>
        <v>Missing Date</v>
      </c>
      <c r="U1160" s="1" t="str">
        <f t="shared" si="169"/>
        <v>No</v>
      </c>
      <c r="V1160" t="s">
        <v>17</v>
      </c>
      <c r="W1160" t="s">
        <v>29</v>
      </c>
      <c r="X1160" t="str">
        <f t="shared" si="170"/>
        <v>Pune</v>
      </c>
      <c r="Y1160">
        <v>324.37</v>
      </c>
      <c r="Z1160" t="str">
        <f>IF(PC_NikeSales[[#This Row],[Profit]]&lt;0,"Loss Making Sales",IF(PC_NikeSales[[#This Row],[Profit]]=0,"No Recorded Profit",IF($Y1158&gt;$P1158,"Invalid Profit", "Valid Profit")))</f>
        <v>Valid Profit</v>
      </c>
      <c r="AA1160" t="str">
        <f>IF(PC_NikeSales[[#This Row],[Profit_Status]]="Valid Profit","Include","Exclude")</f>
        <v>Include</v>
      </c>
    </row>
    <row r="1161" spans="1:27">
      <c r="A1161">
        <v>3159</v>
      </c>
      <c r="B1161" t="s">
        <v>19</v>
      </c>
      <c r="C1161" t="s">
        <v>30</v>
      </c>
      <c r="D1161" t="s">
        <v>45</v>
      </c>
      <c r="E1161" s="3">
        <v>10</v>
      </c>
      <c r="F1161" t="str">
        <f t="shared" si="162"/>
        <v>Number</v>
      </c>
      <c r="G1161" t="str">
        <f t="shared" si="163"/>
        <v>10</v>
      </c>
      <c r="H1161" t="str">
        <f t="shared" si="164"/>
        <v>Yes</v>
      </c>
      <c r="I1161">
        <v>-1</v>
      </c>
      <c r="J1161" t="str">
        <f>_xlfn.IFS(Units_Sold&lt;0,"Check Return/Refund",Units_Sold=" ",Invalid,Units_Sold=0,"Available",Units_Sold&gt;0,"Sold")</f>
        <v>Check Return/Refund</v>
      </c>
      <c r="M1161" t="str">
        <f t="shared" si="165"/>
        <v>Invalid</v>
      </c>
      <c r="N1161" t="str">
        <f>IF(PC_NikeSales[[#This Row],[Discount_Verification]]="Valid","Include","Exclude")</f>
        <v>Exclude</v>
      </c>
      <c r="O1161">
        <v>0</v>
      </c>
      <c r="P1161" t="str">
        <f t="shared" si="166"/>
        <v>Insufficient Data</v>
      </c>
      <c r="Q1161" t="str">
        <f t="shared" si="167"/>
        <v>Missing Information</v>
      </c>
      <c r="R1161" t="str">
        <f>IF(PC_NikeSales[[#This Row],[Rev_Verify]]="Valid Revenue","Include","Exclude")</f>
        <v>Exclude</v>
      </c>
      <c r="S1161" s="1">
        <v>45755</v>
      </c>
      <c r="T1161" s="5">
        <f t="shared" si="168"/>
        <v>45755</v>
      </c>
      <c r="U1161" s="1" t="str">
        <f t="shared" si="169"/>
        <v>Yes</v>
      </c>
      <c r="V1161" t="s">
        <v>22</v>
      </c>
      <c r="W1161" t="s">
        <v>29</v>
      </c>
      <c r="X1161" t="str">
        <f t="shared" si="170"/>
        <v>Pune</v>
      </c>
      <c r="Y1161">
        <v>2494.21</v>
      </c>
      <c r="Z1161" t="str">
        <f>IF(PC_NikeSales[[#This Row],[Profit]]&lt;0,"Loss Making Sales",IF(PC_NikeSales[[#This Row],[Profit]]=0,"No Recorded Profit",IF($Y1159&gt;$P1159,"Invalid Profit", "Valid Profit")))</f>
        <v>Valid Profit</v>
      </c>
      <c r="AA1161" t="str">
        <f>IF(PC_NikeSales[[#This Row],[Profit_Status]]="Valid Profit","Include","Exclude")</f>
        <v>Include</v>
      </c>
    </row>
    <row r="1162" spans="1:27">
      <c r="A1162">
        <v>3160</v>
      </c>
      <c r="B1162" t="s">
        <v>19</v>
      </c>
      <c r="C1162" t="s">
        <v>41</v>
      </c>
      <c r="D1162" t="s">
        <v>42</v>
      </c>
      <c r="E1162" s="3" t="s">
        <v>16</v>
      </c>
      <c r="F1162" t="str">
        <f t="shared" si="162"/>
        <v>Alphabet</v>
      </c>
      <c r="G1162" t="str">
        <f t="shared" si="163"/>
        <v>M</v>
      </c>
      <c r="H1162" t="str">
        <f t="shared" si="164"/>
        <v>Yes</v>
      </c>
      <c r="J1162" t="str">
        <f>_xlfn.IFS(Units_Sold&lt;0,"Check Return/Refund",Units_Sold=" ",Invalid,Units_Sold=0,"Available",Units_Sold&gt;0,"Sold")</f>
        <v>Available</v>
      </c>
      <c r="M1162" t="str">
        <f t="shared" si="165"/>
        <v>Invalid</v>
      </c>
      <c r="N1162" t="str">
        <f>IF(PC_NikeSales[[#This Row],[Discount_Verification]]="Valid","Include","Exclude")</f>
        <v>Exclude</v>
      </c>
      <c r="O1162">
        <v>0</v>
      </c>
      <c r="P1162" t="str">
        <f t="shared" si="166"/>
        <v>Insufficient Data</v>
      </c>
      <c r="Q1162" t="str">
        <f t="shared" si="167"/>
        <v>Missing Information</v>
      </c>
      <c r="R1162" t="str">
        <f>IF(PC_NikeSales[[#This Row],[Rev_Verify]]="Valid Revenue","Include","Exclude")</f>
        <v>Exclude</v>
      </c>
      <c r="S1162" s="1">
        <v>45498</v>
      </c>
      <c r="T1162" s="5">
        <f t="shared" si="168"/>
        <v>45498</v>
      </c>
      <c r="U1162" s="1" t="str">
        <f t="shared" si="169"/>
        <v>Yes</v>
      </c>
      <c r="V1162" t="s">
        <v>22</v>
      </c>
      <c r="W1162" t="s">
        <v>33</v>
      </c>
      <c r="X1162" t="str">
        <f t="shared" si="170"/>
        <v>Delhi</v>
      </c>
      <c r="Y1162">
        <v>888.87</v>
      </c>
      <c r="Z1162" t="str">
        <f>IF(PC_NikeSales[[#This Row],[Profit]]&lt;0,"Loss Making Sales",IF(PC_NikeSales[[#This Row],[Profit]]=0,"No Recorded Profit",IF($Y1160&gt;$P1160,"Invalid Profit", "Valid Profit")))</f>
        <v>Valid Profit</v>
      </c>
      <c r="AA1162" t="str">
        <f>IF(PC_NikeSales[[#This Row],[Profit_Status]]="Valid Profit","Include","Exclude")</f>
        <v>Include</v>
      </c>
    </row>
    <row r="1163" spans="1:27">
      <c r="A1163">
        <v>3161</v>
      </c>
      <c r="B1163" t="s">
        <v>35</v>
      </c>
      <c r="C1163" t="s">
        <v>30</v>
      </c>
      <c r="D1163" t="s">
        <v>31</v>
      </c>
      <c r="F1163" t="str">
        <f t="shared" si="162"/>
        <v>Missing</v>
      </c>
      <c r="G1163" t="str">
        <f t="shared" si="163"/>
        <v>Unknown</v>
      </c>
      <c r="H1163" t="str">
        <f t="shared" si="164"/>
        <v>No</v>
      </c>
      <c r="J1163" t="str">
        <f>_xlfn.IFS(Units_Sold&lt;0,"Check Return/Refund",Units_Sold=" ",Invalid,Units_Sold=0,"Available",Units_Sold&gt;0,"Sold")</f>
        <v>Available</v>
      </c>
      <c r="K1163">
        <v>8369.2999999999993</v>
      </c>
      <c r="M1163" t="str">
        <f t="shared" si="165"/>
        <v>Invalid</v>
      </c>
      <c r="N1163" t="str">
        <f>IF(PC_NikeSales[[#This Row],[Discount_Verification]]="Valid","Include","Exclude")</f>
        <v>Exclude</v>
      </c>
      <c r="O1163">
        <v>0</v>
      </c>
      <c r="P1163" t="str">
        <f t="shared" si="166"/>
        <v>Insufficient Data</v>
      </c>
      <c r="Q1163" t="str">
        <f t="shared" si="167"/>
        <v>Missing Information</v>
      </c>
      <c r="R1163" t="str">
        <f>IF(PC_NikeSales[[#This Row],[Rev_Verify]]="Valid Revenue","Include","Exclude")</f>
        <v>Exclude</v>
      </c>
      <c r="S1163" s="1">
        <v>45842</v>
      </c>
      <c r="T1163" s="5">
        <f t="shared" si="168"/>
        <v>45842</v>
      </c>
      <c r="U1163" s="1" t="str">
        <f t="shared" si="169"/>
        <v>Yes</v>
      </c>
      <c r="V1163" t="s">
        <v>17</v>
      </c>
      <c r="W1163" t="s">
        <v>37</v>
      </c>
      <c r="X1163" t="str">
        <f t="shared" si="170"/>
        <v>Hyderabad</v>
      </c>
      <c r="Y1163">
        <v>1663.79</v>
      </c>
      <c r="Z1163" t="str">
        <f>IF(PC_NikeSales[[#This Row],[Profit]]&lt;0,"Loss Making Sales",IF(PC_NikeSales[[#This Row],[Profit]]=0,"No Recorded Profit",IF($Y1161&gt;$P1161,"Invalid Profit", "Valid Profit")))</f>
        <v>Valid Profit</v>
      </c>
      <c r="AA1163" t="str">
        <f>IF(PC_NikeSales[[#This Row],[Profit_Status]]="Valid Profit","Include","Exclude")</f>
        <v>Include</v>
      </c>
    </row>
    <row r="1164" spans="1:27">
      <c r="A1164">
        <v>3162</v>
      </c>
      <c r="B1164" t="s">
        <v>35</v>
      </c>
      <c r="C1164" t="s">
        <v>20</v>
      </c>
      <c r="D1164" t="s">
        <v>21</v>
      </c>
      <c r="E1164" s="3" t="s">
        <v>32</v>
      </c>
      <c r="F1164" t="str">
        <f t="shared" si="162"/>
        <v>Alphabet</v>
      </c>
      <c r="G1164" t="str">
        <f t="shared" si="163"/>
        <v>XL</v>
      </c>
      <c r="H1164" t="str">
        <f t="shared" si="164"/>
        <v>Yes</v>
      </c>
      <c r="I1164">
        <v>2</v>
      </c>
      <c r="J1164" t="str">
        <f>_xlfn.IFS(Units_Sold&lt;0,"Check Return/Refund",Units_Sold=" ",Invalid,Units_Sold=0,"Available",Units_Sold&gt;0,"Sold")</f>
        <v>Sold</v>
      </c>
      <c r="M1164" t="str">
        <f t="shared" si="165"/>
        <v>Invalid</v>
      </c>
      <c r="N1164" t="str">
        <f>IF(PC_NikeSales[[#This Row],[Discount_Verification]]="Valid","Include","Exclude")</f>
        <v>Exclude</v>
      </c>
      <c r="O1164">
        <v>0</v>
      </c>
      <c r="P1164" t="str">
        <f t="shared" si="166"/>
        <v>Insufficient Data</v>
      </c>
      <c r="Q1164" t="str">
        <f t="shared" si="167"/>
        <v>Missing Information</v>
      </c>
      <c r="R1164" t="str">
        <f>IF(PC_NikeSales[[#This Row],[Rev_Verify]]="Valid Revenue","Include","Exclude")</f>
        <v>Exclude</v>
      </c>
      <c r="S1164" s="1">
        <v>45346</v>
      </c>
      <c r="T1164" s="5">
        <f t="shared" si="168"/>
        <v>45346</v>
      </c>
      <c r="U1164" s="1" t="str">
        <f t="shared" si="169"/>
        <v>Yes</v>
      </c>
      <c r="V1164" t="s">
        <v>17</v>
      </c>
      <c r="W1164" t="s">
        <v>29</v>
      </c>
      <c r="X1164" t="str">
        <f t="shared" si="170"/>
        <v>Pune</v>
      </c>
      <c r="Y1164">
        <v>1686.78</v>
      </c>
      <c r="Z1164" t="str">
        <f>IF(PC_NikeSales[[#This Row],[Profit]]&lt;0,"Loss Making Sales",IF(PC_NikeSales[[#This Row],[Profit]]=0,"No Recorded Profit",IF($Y1162&gt;$P1162,"Invalid Profit", "Valid Profit")))</f>
        <v>Valid Profit</v>
      </c>
      <c r="AA1164" t="str">
        <f>IF(PC_NikeSales[[#This Row],[Profit_Status]]="Valid Profit","Include","Exclude")</f>
        <v>Include</v>
      </c>
    </row>
    <row r="1165" spans="1:27">
      <c r="A1165">
        <v>3163</v>
      </c>
      <c r="B1165" t="s">
        <v>19</v>
      </c>
      <c r="C1165" t="s">
        <v>30</v>
      </c>
      <c r="D1165" t="s">
        <v>46</v>
      </c>
      <c r="F1165" t="str">
        <f t="shared" si="162"/>
        <v>Missing</v>
      </c>
      <c r="G1165" t="str">
        <f t="shared" si="163"/>
        <v>Unknown</v>
      </c>
      <c r="H1165" t="str">
        <f t="shared" si="164"/>
        <v>No</v>
      </c>
      <c r="I1165">
        <v>2</v>
      </c>
      <c r="J1165" t="str">
        <f>_xlfn.IFS(Units_Sold&lt;0,"Check Return/Refund",Units_Sold=" ",Invalid,Units_Sold=0,"Available",Units_Sold&gt;0,"Sold")</f>
        <v>Sold</v>
      </c>
      <c r="K1165">
        <v>8204.14</v>
      </c>
      <c r="M1165" t="str">
        <f t="shared" si="165"/>
        <v>Invalid</v>
      </c>
      <c r="N1165" t="str">
        <f>IF(PC_NikeSales[[#This Row],[Discount_Verification]]="Valid","Include","Exclude")</f>
        <v>Exclude</v>
      </c>
      <c r="O1165">
        <v>0</v>
      </c>
      <c r="P1165">
        <f t="shared" si="166"/>
        <v>16408.28</v>
      </c>
      <c r="Q1165" t="str">
        <f t="shared" si="167"/>
        <v>Valid Revenue</v>
      </c>
      <c r="R1165" t="str">
        <f>IF(PC_NikeSales[[#This Row],[Rev_Verify]]="Valid Revenue","Include","Exclude")</f>
        <v>Include</v>
      </c>
      <c r="S1165" s="1">
        <v>45830</v>
      </c>
      <c r="T1165" s="5">
        <f t="shared" si="168"/>
        <v>45830</v>
      </c>
      <c r="U1165" s="1" t="str">
        <f t="shared" si="169"/>
        <v>Yes</v>
      </c>
      <c r="V1165" t="s">
        <v>22</v>
      </c>
      <c r="W1165" t="s">
        <v>33</v>
      </c>
      <c r="X1165" t="str">
        <f t="shared" si="170"/>
        <v>Delhi</v>
      </c>
      <c r="Y1165">
        <v>961.65</v>
      </c>
      <c r="Z1165" t="str">
        <f>IF(PC_NikeSales[[#This Row],[Profit]]&lt;0,"Loss Making Sales",IF(PC_NikeSales[[#This Row],[Profit]]=0,"No Recorded Profit",IF($Y1163&gt;$P1163,"Invalid Profit", "Valid Profit")))</f>
        <v>Valid Profit</v>
      </c>
      <c r="AA1165" t="str">
        <f>IF(PC_NikeSales[[#This Row],[Profit_Status]]="Valid Profit","Include","Exclude")</f>
        <v>Include</v>
      </c>
    </row>
    <row r="1166" spans="1:27">
      <c r="A1166">
        <v>3164</v>
      </c>
      <c r="B1166" t="s">
        <v>35</v>
      </c>
      <c r="C1166" t="s">
        <v>20</v>
      </c>
      <c r="D1166" t="s">
        <v>24</v>
      </c>
      <c r="F1166" t="str">
        <f t="shared" si="162"/>
        <v>Missing</v>
      </c>
      <c r="G1166" t="str">
        <f t="shared" si="163"/>
        <v>Unknown</v>
      </c>
      <c r="H1166" t="str">
        <f t="shared" si="164"/>
        <v>No</v>
      </c>
      <c r="I1166">
        <v>4</v>
      </c>
      <c r="J1166" t="str">
        <f>_xlfn.IFS(Units_Sold&lt;0,"Check Return/Refund",Units_Sold=" ",Invalid,Units_Sold=0,"Available",Units_Sold&gt;0,"Sold")</f>
        <v>Sold</v>
      </c>
      <c r="M1166" t="str">
        <f t="shared" si="165"/>
        <v>Invalid</v>
      </c>
      <c r="N1166" t="str">
        <f>IF(PC_NikeSales[[#This Row],[Discount_Verification]]="Valid","Include","Exclude")</f>
        <v>Exclude</v>
      </c>
      <c r="O1166">
        <v>0</v>
      </c>
      <c r="P1166" t="str">
        <f t="shared" si="166"/>
        <v>Insufficient Data</v>
      </c>
      <c r="Q1166" t="str">
        <f t="shared" si="167"/>
        <v>Missing Information</v>
      </c>
      <c r="R1166" t="str">
        <f>IF(PC_NikeSales[[#This Row],[Rev_Verify]]="Valid Revenue","Include","Exclude")</f>
        <v>Exclude</v>
      </c>
      <c r="S1166" s="1">
        <v>45775</v>
      </c>
      <c r="T1166" s="5">
        <f t="shared" si="168"/>
        <v>45775</v>
      </c>
      <c r="U1166" s="1" t="str">
        <f t="shared" si="169"/>
        <v>Yes</v>
      </c>
      <c r="V1166" t="s">
        <v>17</v>
      </c>
      <c r="W1166" t="s">
        <v>18</v>
      </c>
      <c r="X1166" t="str">
        <f t="shared" si="170"/>
        <v>Bengaluru</v>
      </c>
      <c r="Y1166">
        <v>-382.88</v>
      </c>
      <c r="Z1166" t="str">
        <f>IF(PC_NikeSales[[#This Row],[Profit]]&lt;0,"Loss Making Sales",IF(PC_NikeSales[[#This Row],[Profit]]=0,"No Recorded Profit",IF(PC_NikeSales[[#This Row],[Profit]]&gt;PC_NikeSales[Rev_Recalc],"Invalid Profit", "Valid Profit")))</f>
        <v>Loss Making Sales</v>
      </c>
      <c r="AA1166" t="str">
        <f>IF(PC_NikeSales[[#This Row],[Profit_Status]]="Valid Profit","Include","Exclude")</f>
        <v>Exclude</v>
      </c>
    </row>
    <row r="1167" spans="1:27">
      <c r="A1167">
        <v>3165</v>
      </c>
      <c r="B1167" t="s">
        <v>19</v>
      </c>
      <c r="C1167" t="s">
        <v>20</v>
      </c>
      <c r="D1167" t="s">
        <v>50</v>
      </c>
      <c r="E1167" s="3" t="s">
        <v>32</v>
      </c>
      <c r="F1167" t="str">
        <f t="shared" si="162"/>
        <v>Alphabet</v>
      </c>
      <c r="G1167" t="str">
        <f t="shared" si="163"/>
        <v>XL</v>
      </c>
      <c r="H1167" t="str">
        <f t="shared" si="164"/>
        <v>Yes</v>
      </c>
      <c r="I1167">
        <v>2</v>
      </c>
      <c r="J1167" t="str">
        <f>_xlfn.IFS(Units_Sold&lt;0,"Check Return/Refund",Units_Sold=" ",Invalid,Units_Sold=0,"Available",Units_Sold&gt;0,"Sold")</f>
        <v>Sold</v>
      </c>
      <c r="K1167">
        <v>2530.29</v>
      </c>
      <c r="L1167">
        <v>0.28999999999999998</v>
      </c>
      <c r="M1167" t="str">
        <f t="shared" si="165"/>
        <v>Valid</v>
      </c>
      <c r="N1167" t="str">
        <f>IF(PC_NikeSales[[#This Row],[Discount_Verification]]="Valid","Include","Exclude")</f>
        <v>Include</v>
      </c>
      <c r="O1167">
        <v>3593.01</v>
      </c>
      <c r="P1167">
        <f t="shared" si="166"/>
        <v>3593.0117999999998</v>
      </c>
      <c r="Q1167" t="str">
        <f t="shared" si="167"/>
        <v>Valid Revenue</v>
      </c>
      <c r="R1167" t="str">
        <f>IF(PC_NikeSales[[#This Row],[Rev_Verify]]="Valid Revenue","Include","Exclude")</f>
        <v>Include</v>
      </c>
      <c r="S1167" s="1">
        <v>45705</v>
      </c>
      <c r="T1167" s="5">
        <f t="shared" si="168"/>
        <v>45705</v>
      </c>
      <c r="U1167" s="1" t="str">
        <f t="shared" si="169"/>
        <v>Yes</v>
      </c>
      <c r="V1167" t="s">
        <v>17</v>
      </c>
      <c r="W1167" t="s">
        <v>43</v>
      </c>
      <c r="X1167" t="str">
        <f t="shared" si="170"/>
        <v>Kolkata</v>
      </c>
      <c r="Y1167">
        <v>3264.03</v>
      </c>
      <c r="Z1167" t="str">
        <f>IF(PC_NikeSales[[#This Row],[Profit]]&lt;0,"Loss Making Sales",IF(PC_NikeSales[[#This Row],[Profit]]=0,"No Recorded Profit",IF($Y1165&gt;$P1165,"Invalid Profit", "Valid Profit")))</f>
        <v>Valid Profit</v>
      </c>
      <c r="AA1167" t="str">
        <f>IF(PC_NikeSales[[#This Row],[Profit_Status]]="Valid Profit","Include","Exclude")</f>
        <v>Include</v>
      </c>
    </row>
    <row r="1168" spans="1:27">
      <c r="A1168">
        <v>3166</v>
      </c>
      <c r="B1168" t="s">
        <v>35</v>
      </c>
      <c r="C1168" t="s">
        <v>20</v>
      </c>
      <c r="D1168" t="s">
        <v>24</v>
      </c>
      <c r="F1168" t="str">
        <f t="shared" si="162"/>
        <v>Missing</v>
      </c>
      <c r="G1168" t="str">
        <f t="shared" si="163"/>
        <v>Unknown</v>
      </c>
      <c r="H1168" t="str">
        <f t="shared" si="164"/>
        <v>No</v>
      </c>
      <c r="J1168" t="str">
        <f>_xlfn.IFS(Units_Sold&lt;0,"Check Return/Refund",Units_Sold=" ",Invalid,Units_Sold=0,"Available",Units_Sold&gt;0,"Sold")</f>
        <v>Available</v>
      </c>
      <c r="M1168" t="str">
        <f t="shared" si="165"/>
        <v>Invalid</v>
      </c>
      <c r="N1168" t="str">
        <f>IF(PC_NikeSales[[#This Row],[Discount_Verification]]="Valid","Include","Exclude")</f>
        <v>Exclude</v>
      </c>
      <c r="O1168">
        <v>0</v>
      </c>
      <c r="P1168" t="str">
        <f t="shared" si="166"/>
        <v>Insufficient Data</v>
      </c>
      <c r="Q1168" t="str">
        <f t="shared" si="167"/>
        <v>Missing Information</v>
      </c>
      <c r="R1168" t="str">
        <f>IF(PC_NikeSales[[#This Row],[Rev_Verify]]="Valid Revenue","Include","Exclude")</f>
        <v>Exclude</v>
      </c>
      <c r="S1168" s="1">
        <v>45599</v>
      </c>
      <c r="T1168" s="5">
        <f t="shared" si="168"/>
        <v>45599</v>
      </c>
      <c r="U1168" s="1" t="str">
        <f t="shared" si="169"/>
        <v>Yes</v>
      </c>
      <c r="V1168" t="s">
        <v>17</v>
      </c>
      <c r="W1168" t="s">
        <v>37</v>
      </c>
      <c r="X1168" t="str">
        <f t="shared" si="170"/>
        <v>Hyderabad</v>
      </c>
      <c r="Y1168">
        <v>-209.36</v>
      </c>
      <c r="Z1168" t="str">
        <f>IF(PC_NikeSales[[#This Row],[Profit]]&lt;0,"Loss Making Sales",IF(PC_NikeSales[[#This Row],[Profit]]=0,"No Recorded Profit",IF(PC_NikeSales[[#This Row],[Profit]]&gt;PC_NikeSales[Rev_Recalc],"Invalid Profit", "Valid Profit")))</f>
        <v>Loss Making Sales</v>
      </c>
      <c r="AA1168" t="str">
        <f>IF(PC_NikeSales[[#This Row],[Profit_Status]]="Valid Profit","Include","Exclude")</f>
        <v>Exclude</v>
      </c>
    </row>
    <row r="1169" spans="1:27">
      <c r="A1169">
        <v>3167</v>
      </c>
      <c r="B1169" t="s">
        <v>19</v>
      </c>
      <c r="C1169" t="s">
        <v>41</v>
      </c>
      <c r="D1169" t="s">
        <v>48</v>
      </c>
      <c r="E1169" s="3">
        <v>12</v>
      </c>
      <c r="F1169" t="str">
        <f t="shared" si="162"/>
        <v>Number</v>
      </c>
      <c r="G1169" t="str">
        <f t="shared" si="163"/>
        <v>12</v>
      </c>
      <c r="H1169" t="str">
        <f t="shared" si="164"/>
        <v>Yes</v>
      </c>
      <c r="J1169" t="str">
        <f>_xlfn.IFS(Units_Sold&lt;0,"Check Return/Refund",Units_Sold=" ",Invalid,Units_Sold=0,"Available",Units_Sold&gt;0,"Sold")</f>
        <v>Available</v>
      </c>
      <c r="K1169">
        <v>3212.74</v>
      </c>
      <c r="M1169" t="str">
        <f t="shared" si="165"/>
        <v>Invalid</v>
      </c>
      <c r="N1169" t="str">
        <f>IF(PC_NikeSales[[#This Row],[Discount_Verification]]="Valid","Include","Exclude")</f>
        <v>Exclude</v>
      </c>
      <c r="O1169">
        <v>0</v>
      </c>
      <c r="P1169" t="str">
        <f t="shared" si="166"/>
        <v>Insufficient Data</v>
      </c>
      <c r="Q1169" t="str">
        <f t="shared" si="167"/>
        <v>Missing Information</v>
      </c>
      <c r="R1169" t="str">
        <f>IF(PC_NikeSales[[#This Row],[Rev_Verify]]="Valid Revenue","Include","Exclude")</f>
        <v>Exclude</v>
      </c>
      <c r="S1169" s="1"/>
      <c r="T1169" s="5" t="str">
        <f t="shared" si="168"/>
        <v>Missing Date</v>
      </c>
      <c r="U1169" s="1" t="str">
        <f t="shared" si="169"/>
        <v>No</v>
      </c>
      <c r="V1169" t="s">
        <v>17</v>
      </c>
      <c r="W1169" t="s">
        <v>37</v>
      </c>
      <c r="X1169" t="str">
        <f t="shared" si="170"/>
        <v>Hyderabad</v>
      </c>
      <c r="Y1169">
        <v>3517.65</v>
      </c>
      <c r="Z1169" t="str">
        <f>IF(PC_NikeSales[[#This Row],[Profit]]&lt;0,"Loss Making Sales",IF(PC_NikeSales[[#This Row],[Profit]]=0,"No Recorded Profit",IF($Y1167&gt;$P1167,"Invalid Profit", "Valid Profit")))</f>
        <v>Valid Profit</v>
      </c>
      <c r="AA1169" t="str">
        <f>IF(PC_NikeSales[[#This Row],[Profit_Status]]="Valid Profit","Include","Exclude")</f>
        <v>Include</v>
      </c>
    </row>
    <row r="1170" spans="1:27">
      <c r="A1170">
        <v>3168</v>
      </c>
      <c r="B1170" t="s">
        <v>19</v>
      </c>
      <c r="C1170" t="s">
        <v>26</v>
      </c>
      <c r="D1170" t="s">
        <v>53</v>
      </c>
      <c r="E1170" s="3">
        <v>7</v>
      </c>
      <c r="F1170" t="str">
        <f t="shared" si="162"/>
        <v>Number</v>
      </c>
      <c r="G1170" t="str">
        <f t="shared" si="163"/>
        <v>7</v>
      </c>
      <c r="H1170" t="str">
        <f t="shared" si="164"/>
        <v>Yes</v>
      </c>
      <c r="I1170">
        <v>2</v>
      </c>
      <c r="J1170" t="str">
        <f>_xlfn.IFS(Units_Sold&lt;0,"Check Return/Refund",Units_Sold=" ",Invalid,Units_Sold=0,"Available",Units_Sold&gt;0,"Sold")</f>
        <v>Sold</v>
      </c>
      <c r="K1170">
        <v>6125.15</v>
      </c>
      <c r="M1170" t="str">
        <f t="shared" si="165"/>
        <v>Invalid</v>
      </c>
      <c r="N1170" t="str">
        <f>IF(PC_NikeSales[[#This Row],[Discount_Verification]]="Valid","Include","Exclude")</f>
        <v>Exclude</v>
      </c>
      <c r="O1170">
        <v>0</v>
      </c>
      <c r="P1170">
        <f t="shared" si="166"/>
        <v>12250.3</v>
      </c>
      <c r="Q1170" t="str">
        <f t="shared" si="167"/>
        <v>Valid Revenue</v>
      </c>
      <c r="R1170" t="str">
        <f>IF(PC_NikeSales[[#This Row],[Rev_Verify]]="Valid Revenue","Include","Exclude")</f>
        <v>Include</v>
      </c>
      <c r="S1170" s="1">
        <v>45716</v>
      </c>
      <c r="T1170" s="5">
        <f t="shared" si="168"/>
        <v>45716</v>
      </c>
      <c r="U1170" s="1" t="str">
        <f t="shared" si="169"/>
        <v>Yes</v>
      </c>
      <c r="V1170" t="s">
        <v>22</v>
      </c>
      <c r="W1170" t="s">
        <v>33</v>
      </c>
      <c r="X1170" t="str">
        <f t="shared" si="170"/>
        <v>Delhi</v>
      </c>
      <c r="Y1170">
        <v>61.83</v>
      </c>
      <c r="Z1170" t="str">
        <f>IF(PC_NikeSales[[#This Row],[Profit]]&lt;0,"Loss Making Sales",IF(PC_NikeSales[[#This Row],[Profit]]=0,"No Recorded Profit",IF($Y1168&gt;$P1168,"Invalid Profit", "Valid Profit")))</f>
        <v>Valid Profit</v>
      </c>
      <c r="AA1170" t="str">
        <f>IF(PC_NikeSales[[#This Row],[Profit_Status]]="Valid Profit","Include","Exclude")</f>
        <v>Include</v>
      </c>
    </row>
    <row r="1171" spans="1:27">
      <c r="A1171">
        <v>3169</v>
      </c>
      <c r="B1171" t="s">
        <v>35</v>
      </c>
      <c r="C1171" t="s">
        <v>26</v>
      </c>
      <c r="D1171" t="s">
        <v>27</v>
      </c>
      <c r="E1171" s="3" t="s">
        <v>16</v>
      </c>
      <c r="F1171" t="str">
        <f t="shared" si="162"/>
        <v>Alphabet</v>
      </c>
      <c r="G1171" t="str">
        <f t="shared" si="163"/>
        <v>M</v>
      </c>
      <c r="H1171" t="str">
        <f t="shared" si="164"/>
        <v>Yes</v>
      </c>
      <c r="J1171" t="str">
        <f>_xlfn.IFS(Units_Sold&lt;0,"Check Return/Refund",Units_Sold=" ",Invalid,Units_Sold=0,"Available",Units_Sold&gt;0,"Sold")</f>
        <v>Available</v>
      </c>
      <c r="L1171">
        <v>1.1499999999999999</v>
      </c>
      <c r="M1171" t="str">
        <f t="shared" si="165"/>
        <v>Invalid</v>
      </c>
      <c r="N1171" t="str">
        <f>IF(PC_NikeSales[[#This Row],[Discount_Verification]]="Valid","Include","Exclude")</f>
        <v>Exclude</v>
      </c>
      <c r="O1171">
        <v>0</v>
      </c>
      <c r="P1171" t="str">
        <f t="shared" si="166"/>
        <v>Insufficient Data</v>
      </c>
      <c r="Q1171" t="str">
        <f t="shared" si="167"/>
        <v>Missing Information</v>
      </c>
      <c r="R1171" t="str">
        <f>IF(PC_NikeSales[[#This Row],[Rev_Verify]]="Valid Revenue","Include","Exclude")</f>
        <v>Exclude</v>
      </c>
      <c r="S1171" s="1">
        <v>45575</v>
      </c>
      <c r="T1171" s="5">
        <f t="shared" si="168"/>
        <v>45575</v>
      </c>
      <c r="U1171" s="1" t="str">
        <f t="shared" si="169"/>
        <v>Yes</v>
      </c>
      <c r="V1171" t="s">
        <v>22</v>
      </c>
      <c r="W1171" t="s">
        <v>33</v>
      </c>
      <c r="X1171" t="str">
        <f t="shared" si="170"/>
        <v>Delhi</v>
      </c>
      <c r="Y1171">
        <v>-744.54</v>
      </c>
      <c r="Z1171" t="str">
        <f>IF(PC_NikeSales[[#This Row],[Profit]]&lt;0,"Loss Making Sales",IF(PC_NikeSales[[#This Row],[Profit]]=0,"No Recorded Profit",IF(PC_NikeSales[[#This Row],[Profit]]&gt;PC_NikeSales[Rev_Recalc],"Invalid Profit", "Valid Profit")))</f>
        <v>Loss Making Sales</v>
      </c>
      <c r="AA1171" t="str">
        <f>IF(PC_NikeSales[[#This Row],[Profit_Status]]="Valid Profit","Include","Exclude")</f>
        <v>Exclude</v>
      </c>
    </row>
    <row r="1172" spans="1:27">
      <c r="A1172">
        <v>3170</v>
      </c>
      <c r="B1172" t="s">
        <v>35</v>
      </c>
      <c r="C1172" t="s">
        <v>14</v>
      </c>
      <c r="D1172" t="s">
        <v>34</v>
      </c>
      <c r="E1172" s="3" t="s">
        <v>28</v>
      </c>
      <c r="F1172" t="str">
        <f t="shared" si="162"/>
        <v>Alphabet</v>
      </c>
      <c r="G1172" t="str">
        <f t="shared" si="163"/>
        <v>L</v>
      </c>
      <c r="H1172" t="str">
        <f t="shared" si="164"/>
        <v>Yes</v>
      </c>
      <c r="J1172" t="str">
        <f>_xlfn.IFS(Units_Sold&lt;0,"Check Return/Refund",Units_Sold=" ",Invalid,Units_Sold=0,"Available",Units_Sold&gt;0,"Sold")</f>
        <v>Available</v>
      </c>
      <c r="M1172" t="str">
        <f t="shared" si="165"/>
        <v>Invalid</v>
      </c>
      <c r="N1172" t="str">
        <f>IF(PC_NikeSales[[#This Row],[Discount_Verification]]="Valid","Include","Exclude")</f>
        <v>Exclude</v>
      </c>
      <c r="O1172">
        <v>0</v>
      </c>
      <c r="P1172" t="str">
        <f t="shared" si="166"/>
        <v>Insufficient Data</v>
      </c>
      <c r="Q1172" t="str">
        <f t="shared" si="167"/>
        <v>Missing Information</v>
      </c>
      <c r="R1172" t="str">
        <f>IF(PC_NikeSales[[#This Row],[Rev_Verify]]="Valid Revenue","Include","Exclude")</f>
        <v>Exclude</v>
      </c>
      <c r="S1172" s="1">
        <v>45792</v>
      </c>
      <c r="T1172" s="5">
        <f t="shared" si="168"/>
        <v>45792</v>
      </c>
      <c r="U1172" s="1" t="str">
        <f t="shared" si="169"/>
        <v>Yes</v>
      </c>
      <c r="V1172" t="s">
        <v>17</v>
      </c>
      <c r="W1172" t="s">
        <v>29</v>
      </c>
      <c r="X1172" t="str">
        <f t="shared" si="170"/>
        <v>Pune</v>
      </c>
      <c r="Y1172">
        <v>-367.73</v>
      </c>
      <c r="Z1172" t="str">
        <f>IF(PC_NikeSales[[#This Row],[Profit]]&lt;0,"Loss Making Sales",IF(PC_NikeSales[[#This Row],[Profit]]=0,"No Recorded Profit",IF(PC_NikeSales[[#This Row],[Profit]]&gt;PC_NikeSales[Rev_Recalc],"Invalid Profit", "Valid Profit")))</f>
        <v>Loss Making Sales</v>
      </c>
      <c r="AA1172" t="str">
        <f>IF(PC_NikeSales[[#This Row],[Profit_Status]]="Valid Profit","Include","Exclude")</f>
        <v>Exclude</v>
      </c>
    </row>
    <row r="1173" spans="1:27">
      <c r="A1173">
        <v>3171</v>
      </c>
      <c r="B1173" t="s">
        <v>35</v>
      </c>
      <c r="C1173" t="s">
        <v>26</v>
      </c>
      <c r="D1173" t="s">
        <v>53</v>
      </c>
      <c r="F1173" t="str">
        <f t="shared" si="162"/>
        <v>Missing</v>
      </c>
      <c r="G1173" t="str">
        <f t="shared" si="163"/>
        <v>Unknown</v>
      </c>
      <c r="H1173" t="str">
        <f t="shared" si="164"/>
        <v>No</v>
      </c>
      <c r="J1173" t="str">
        <f>_xlfn.IFS(Units_Sold&lt;0,"Check Return/Refund",Units_Sold=" ",Invalid,Units_Sold=0,"Available",Units_Sold&gt;0,"Sold")</f>
        <v>Available</v>
      </c>
      <c r="M1173" t="str">
        <f t="shared" si="165"/>
        <v>Invalid</v>
      </c>
      <c r="N1173" t="str">
        <f>IF(PC_NikeSales[[#This Row],[Discount_Verification]]="Valid","Include","Exclude")</f>
        <v>Exclude</v>
      </c>
      <c r="O1173">
        <v>0</v>
      </c>
      <c r="P1173" t="str">
        <f t="shared" si="166"/>
        <v>Insufficient Data</v>
      </c>
      <c r="Q1173" t="str">
        <f t="shared" si="167"/>
        <v>Missing Information</v>
      </c>
      <c r="R1173" t="str">
        <f>IF(PC_NikeSales[[#This Row],[Rev_Verify]]="Valid Revenue","Include","Exclude")</f>
        <v>Exclude</v>
      </c>
      <c r="S1173" s="1">
        <v>45246</v>
      </c>
      <c r="T1173" s="5">
        <f t="shared" si="168"/>
        <v>45246</v>
      </c>
      <c r="U1173" s="1" t="str">
        <f t="shared" si="169"/>
        <v>Yes</v>
      </c>
      <c r="V1173" t="s">
        <v>17</v>
      </c>
      <c r="W1173" t="s">
        <v>36</v>
      </c>
      <c r="X1173" t="str">
        <f t="shared" si="170"/>
        <v>Bangalore</v>
      </c>
      <c r="Y1173">
        <v>-445.89</v>
      </c>
      <c r="Z1173" t="str">
        <f>IF(PC_NikeSales[[#This Row],[Profit]]&lt;0,"Loss Making Sales",IF(PC_NikeSales[[#This Row],[Profit]]=0,"No Recorded Profit",IF(PC_NikeSales[[#This Row],[Profit]]&gt;PC_NikeSales[Rev_Recalc],"Invalid Profit", "Valid Profit")))</f>
        <v>Loss Making Sales</v>
      </c>
      <c r="AA1173" t="str">
        <f>IF(PC_NikeSales[[#This Row],[Profit_Status]]="Valid Profit","Include","Exclude")</f>
        <v>Exclude</v>
      </c>
    </row>
    <row r="1174" spans="1:27">
      <c r="A1174">
        <v>3172</v>
      </c>
      <c r="B1174" t="s">
        <v>35</v>
      </c>
      <c r="C1174" t="s">
        <v>14</v>
      </c>
      <c r="D1174" t="s">
        <v>44</v>
      </c>
      <c r="E1174" s="3">
        <v>9</v>
      </c>
      <c r="F1174" t="str">
        <f t="shared" si="162"/>
        <v>Number</v>
      </c>
      <c r="G1174" t="str">
        <f t="shared" si="163"/>
        <v>9</v>
      </c>
      <c r="H1174" t="str">
        <f t="shared" si="164"/>
        <v>Yes</v>
      </c>
      <c r="I1174">
        <v>-1</v>
      </c>
      <c r="J1174" t="str">
        <f>_xlfn.IFS(Units_Sold&lt;0,"Check Return/Refund",Units_Sold=" ",Invalid,Units_Sold=0,"Available",Units_Sold&gt;0,"Sold")</f>
        <v>Check Return/Refund</v>
      </c>
      <c r="L1174">
        <v>0.39</v>
      </c>
      <c r="M1174" t="str">
        <f t="shared" si="165"/>
        <v>Valid</v>
      </c>
      <c r="N1174" t="str">
        <f>IF(PC_NikeSales[[#This Row],[Discount_Verification]]="Valid","Include","Exclude")</f>
        <v>Include</v>
      </c>
      <c r="O1174">
        <v>0</v>
      </c>
      <c r="P1174" t="str">
        <f t="shared" si="166"/>
        <v>Insufficient Data</v>
      </c>
      <c r="Q1174" t="str">
        <f t="shared" si="167"/>
        <v>Missing Information</v>
      </c>
      <c r="R1174" t="str">
        <f>IF(PC_NikeSales[[#This Row],[Rev_Verify]]="Valid Revenue","Include","Exclude")</f>
        <v>Exclude</v>
      </c>
      <c r="S1174" s="1">
        <v>45244</v>
      </c>
      <c r="T1174" s="5">
        <f t="shared" si="168"/>
        <v>45244</v>
      </c>
      <c r="U1174" s="1" t="str">
        <f t="shared" si="169"/>
        <v>Yes</v>
      </c>
      <c r="V1174" t="s">
        <v>22</v>
      </c>
      <c r="W1174" t="s">
        <v>29</v>
      </c>
      <c r="X1174" t="str">
        <f t="shared" si="170"/>
        <v>Pune</v>
      </c>
      <c r="Y1174">
        <v>1877.19</v>
      </c>
      <c r="Z1174" t="str">
        <f>IF(PC_NikeSales[[#This Row],[Profit]]&lt;0,"Loss Making Sales",IF(PC_NikeSales[[#This Row],[Profit]]=0,"No Recorded Profit",IF($Y1172&gt;$P1172,"Invalid Profit", "Valid Profit")))</f>
        <v>Valid Profit</v>
      </c>
      <c r="AA1174" t="str">
        <f>IF(PC_NikeSales[[#This Row],[Profit_Status]]="Valid Profit","Include","Exclude")</f>
        <v>Include</v>
      </c>
    </row>
    <row r="1175" spans="1:27">
      <c r="A1175">
        <v>3173</v>
      </c>
      <c r="B1175" t="s">
        <v>19</v>
      </c>
      <c r="C1175" t="s">
        <v>20</v>
      </c>
      <c r="D1175" t="s">
        <v>24</v>
      </c>
      <c r="E1175" s="3" t="s">
        <v>32</v>
      </c>
      <c r="F1175" t="str">
        <f t="shared" si="162"/>
        <v>Alphabet</v>
      </c>
      <c r="G1175" t="str">
        <f t="shared" si="163"/>
        <v>XL</v>
      </c>
      <c r="H1175" t="str">
        <f t="shared" si="164"/>
        <v>Yes</v>
      </c>
      <c r="J1175" t="str">
        <f>_xlfn.IFS(Units_Sold&lt;0,"Check Return/Refund",Units_Sold=" ",Invalid,Units_Sold=0,"Available",Units_Sold&gt;0,"Sold")</f>
        <v>Available</v>
      </c>
      <c r="M1175" t="str">
        <f t="shared" si="165"/>
        <v>Invalid</v>
      </c>
      <c r="N1175" t="str">
        <f>IF(PC_NikeSales[[#This Row],[Discount_Verification]]="Valid","Include","Exclude")</f>
        <v>Exclude</v>
      </c>
      <c r="O1175">
        <v>0</v>
      </c>
      <c r="P1175" t="str">
        <f t="shared" si="166"/>
        <v>Insufficient Data</v>
      </c>
      <c r="Q1175" t="str">
        <f t="shared" si="167"/>
        <v>Missing Information</v>
      </c>
      <c r="R1175" t="str">
        <f>IF(PC_NikeSales[[#This Row],[Rev_Verify]]="Valid Revenue","Include","Exclude")</f>
        <v>Exclude</v>
      </c>
      <c r="S1175" s="1">
        <v>45600</v>
      </c>
      <c r="T1175" s="5">
        <f t="shared" si="168"/>
        <v>45600</v>
      </c>
      <c r="U1175" s="1" t="str">
        <f t="shared" si="169"/>
        <v>Yes</v>
      </c>
      <c r="V1175" t="s">
        <v>22</v>
      </c>
      <c r="W1175" t="s">
        <v>29</v>
      </c>
      <c r="X1175" t="str">
        <f t="shared" si="170"/>
        <v>Pune</v>
      </c>
      <c r="Y1175">
        <v>1560.81</v>
      </c>
      <c r="Z1175" t="str">
        <f>IF(PC_NikeSales[[#This Row],[Profit]]&lt;0,"Loss Making Sales",IF(PC_NikeSales[[#This Row],[Profit]]=0,"No Recorded Profit",IF($Y1173&gt;$P1173,"Invalid Profit", "Valid Profit")))</f>
        <v>Valid Profit</v>
      </c>
      <c r="AA1175" t="str">
        <f>IF(PC_NikeSales[[#This Row],[Profit_Status]]="Valid Profit","Include","Exclude")</f>
        <v>Include</v>
      </c>
    </row>
    <row r="1176" spans="1:27">
      <c r="A1176">
        <v>3174</v>
      </c>
      <c r="B1176" t="s">
        <v>35</v>
      </c>
      <c r="C1176" t="s">
        <v>20</v>
      </c>
      <c r="D1176" t="s">
        <v>50</v>
      </c>
      <c r="F1176" t="str">
        <f t="shared" si="162"/>
        <v>Missing</v>
      </c>
      <c r="G1176" t="str">
        <f t="shared" si="163"/>
        <v>Unknown</v>
      </c>
      <c r="H1176" t="str">
        <f t="shared" si="164"/>
        <v>No</v>
      </c>
      <c r="J1176" t="str">
        <f>_xlfn.IFS(Units_Sold&lt;0,"Check Return/Refund",Units_Sold=" ",Invalid,Units_Sold=0,"Available",Units_Sold&gt;0,"Sold")</f>
        <v>Available</v>
      </c>
      <c r="L1176">
        <v>1.06</v>
      </c>
      <c r="M1176" t="str">
        <f t="shared" si="165"/>
        <v>Invalid</v>
      </c>
      <c r="N1176" t="str">
        <f>IF(PC_NikeSales[[#This Row],[Discount_Verification]]="Valid","Include","Exclude")</f>
        <v>Exclude</v>
      </c>
      <c r="O1176">
        <v>0</v>
      </c>
      <c r="P1176" t="str">
        <f t="shared" si="166"/>
        <v>Insufficient Data</v>
      </c>
      <c r="Q1176" t="str">
        <f t="shared" si="167"/>
        <v>Missing Information</v>
      </c>
      <c r="R1176" t="str">
        <f>IF(PC_NikeSales[[#This Row],[Rev_Verify]]="Valid Revenue","Include","Exclude")</f>
        <v>Exclude</v>
      </c>
      <c r="S1176" s="1"/>
      <c r="T1176" s="5" t="str">
        <f t="shared" si="168"/>
        <v>Missing Date</v>
      </c>
      <c r="U1176" s="1" t="str">
        <f t="shared" si="169"/>
        <v>No</v>
      </c>
      <c r="V1176" t="s">
        <v>17</v>
      </c>
      <c r="W1176" t="s">
        <v>37</v>
      </c>
      <c r="X1176" t="str">
        <f t="shared" si="170"/>
        <v>Hyderabad</v>
      </c>
      <c r="Y1176">
        <v>1570.71</v>
      </c>
      <c r="Z1176" t="str">
        <f>IF(PC_NikeSales[[#This Row],[Profit]]&lt;0,"Loss Making Sales",IF(PC_NikeSales[[#This Row],[Profit]]=0,"No Recorded Profit",IF($Y1174&gt;$P1174,"Invalid Profit", "Valid Profit")))</f>
        <v>Valid Profit</v>
      </c>
      <c r="AA1176" t="str">
        <f>IF(PC_NikeSales[[#This Row],[Profit_Status]]="Valid Profit","Include","Exclude")</f>
        <v>Include</v>
      </c>
    </row>
    <row r="1177" spans="1:27">
      <c r="A1177">
        <v>3175</v>
      </c>
      <c r="B1177" t="s">
        <v>19</v>
      </c>
      <c r="C1177" t="s">
        <v>26</v>
      </c>
      <c r="D1177" t="s">
        <v>52</v>
      </c>
      <c r="E1177" s="3">
        <v>10</v>
      </c>
      <c r="F1177" t="str">
        <f t="shared" si="162"/>
        <v>Number</v>
      </c>
      <c r="G1177" t="str">
        <f t="shared" si="163"/>
        <v>10</v>
      </c>
      <c r="H1177" t="str">
        <f t="shared" si="164"/>
        <v>Yes</v>
      </c>
      <c r="I1177">
        <v>-1</v>
      </c>
      <c r="J1177" t="str">
        <f>_xlfn.IFS(Units_Sold&lt;0,"Check Return/Refund",Units_Sold=" ",Invalid,Units_Sold=0,"Available",Units_Sold&gt;0,"Sold")</f>
        <v>Check Return/Refund</v>
      </c>
      <c r="K1177">
        <v>6583.76</v>
      </c>
      <c r="L1177">
        <v>0.71</v>
      </c>
      <c r="M1177" t="str">
        <f t="shared" si="165"/>
        <v>Valid</v>
      </c>
      <c r="N1177" t="str">
        <f>IF(PC_NikeSales[[#This Row],[Discount_Verification]]="Valid","Include","Exclude")</f>
        <v>Include</v>
      </c>
      <c r="O1177">
        <v>-1909.29</v>
      </c>
      <c r="P1177">
        <f t="shared" si="166"/>
        <v>-1909.2904000000003</v>
      </c>
      <c r="Q1177" t="str">
        <f t="shared" si="167"/>
        <v>Negative Revenue</v>
      </c>
      <c r="R1177" t="str">
        <f>IF(PC_NikeSales[[#This Row],[Rev_Verify]]="Valid Revenue","Include","Exclude")</f>
        <v>Exclude</v>
      </c>
      <c r="S1177" s="1">
        <v>45635</v>
      </c>
      <c r="T1177" s="5">
        <f t="shared" si="168"/>
        <v>45635</v>
      </c>
      <c r="U1177" s="1" t="str">
        <f t="shared" si="169"/>
        <v>Yes</v>
      </c>
      <c r="V1177" t="s">
        <v>22</v>
      </c>
      <c r="W1177" t="s">
        <v>25</v>
      </c>
      <c r="X1177" t="str">
        <f t="shared" si="170"/>
        <v>Mumbai</v>
      </c>
      <c r="Y1177">
        <v>2194.69</v>
      </c>
      <c r="Z1177" t="str">
        <f>IF(PC_NikeSales[[#This Row],[Profit]]&lt;0,"Loss Making Sales",IF(PC_NikeSales[[#This Row],[Profit]]=0,"No Recorded Profit",IF(PC_NikeSales[[#This Row],[Profit]]&gt;PC_NikeSales[Rev_Recalc],"Invalid Profit", "Valid Profit")))</f>
        <v>Invalid Profit</v>
      </c>
      <c r="AA1177" t="str">
        <f>IF(PC_NikeSales[[#This Row],[Profit_Status]]="Valid Profit","Include","Exclude")</f>
        <v>Exclude</v>
      </c>
    </row>
    <row r="1178" spans="1:27">
      <c r="A1178">
        <v>3176</v>
      </c>
      <c r="B1178" t="s">
        <v>35</v>
      </c>
      <c r="C1178" t="s">
        <v>26</v>
      </c>
      <c r="D1178" t="s">
        <v>27</v>
      </c>
      <c r="F1178" t="str">
        <f t="shared" si="162"/>
        <v>Missing</v>
      </c>
      <c r="G1178" t="str">
        <f t="shared" si="163"/>
        <v>Unknown</v>
      </c>
      <c r="H1178" t="str">
        <f t="shared" si="164"/>
        <v>No</v>
      </c>
      <c r="J1178" t="str">
        <f>_xlfn.IFS(Units_Sold&lt;0,"Check Return/Refund",Units_Sold=" ",Invalid,Units_Sold=0,"Available",Units_Sold&gt;0,"Sold")</f>
        <v>Available</v>
      </c>
      <c r="K1178">
        <v>9352.6200000000008</v>
      </c>
      <c r="L1178">
        <v>0.97</v>
      </c>
      <c r="M1178" t="str">
        <f t="shared" si="165"/>
        <v>Valid</v>
      </c>
      <c r="N1178" t="str">
        <f>IF(PC_NikeSales[[#This Row],[Discount_Verification]]="Valid","Include","Exclude")</f>
        <v>Include</v>
      </c>
      <c r="O1178">
        <v>0</v>
      </c>
      <c r="P1178" t="str">
        <f t="shared" si="166"/>
        <v>Insufficient Data</v>
      </c>
      <c r="Q1178" t="str">
        <f t="shared" si="167"/>
        <v>Missing Information</v>
      </c>
      <c r="R1178" t="str">
        <f>IF(PC_NikeSales[[#This Row],[Rev_Verify]]="Valid Revenue","Include","Exclude")</f>
        <v>Exclude</v>
      </c>
      <c r="S1178" s="1">
        <v>45677</v>
      </c>
      <c r="T1178" s="5">
        <f t="shared" si="168"/>
        <v>45677</v>
      </c>
      <c r="U1178" s="1" t="str">
        <f t="shared" si="169"/>
        <v>Yes</v>
      </c>
      <c r="V1178" t="s">
        <v>22</v>
      </c>
      <c r="W1178" t="s">
        <v>18</v>
      </c>
      <c r="X1178" t="str">
        <f t="shared" si="170"/>
        <v>Bengaluru</v>
      </c>
      <c r="Y1178">
        <v>903.31</v>
      </c>
      <c r="Z1178" t="str">
        <f>IF(PC_NikeSales[[#This Row],[Profit]]&lt;0,"Loss Making Sales",IF(PC_NikeSales[[#This Row],[Profit]]=0,"No Recorded Profit",IF($Y1176&gt;$P1176,"Invalid Profit", "Valid Profit")))</f>
        <v>Valid Profit</v>
      </c>
      <c r="AA1178" t="str">
        <f>IF(PC_NikeSales[[#This Row],[Profit_Status]]="Valid Profit","Include","Exclude")</f>
        <v>Include</v>
      </c>
    </row>
    <row r="1179" spans="1:27">
      <c r="A1179">
        <v>3177</v>
      </c>
      <c r="B1179" t="s">
        <v>13</v>
      </c>
      <c r="C1179" t="s">
        <v>26</v>
      </c>
      <c r="D1179" t="s">
        <v>53</v>
      </c>
      <c r="E1179" s="3" t="s">
        <v>28</v>
      </c>
      <c r="F1179" t="str">
        <f t="shared" si="162"/>
        <v>Alphabet</v>
      </c>
      <c r="G1179" t="str">
        <f t="shared" si="163"/>
        <v>L</v>
      </c>
      <c r="H1179" t="str">
        <f t="shared" si="164"/>
        <v>Yes</v>
      </c>
      <c r="I1179">
        <v>3</v>
      </c>
      <c r="J1179" t="str">
        <f>_xlfn.IFS(Units_Sold&lt;0,"Check Return/Refund",Units_Sold=" ",Invalid,Units_Sold=0,"Available",Units_Sold&gt;0,"Sold")</f>
        <v>Sold</v>
      </c>
      <c r="K1179">
        <v>7042.12</v>
      </c>
      <c r="L1179">
        <v>0.89</v>
      </c>
      <c r="M1179" t="str">
        <f t="shared" si="165"/>
        <v>Valid</v>
      </c>
      <c r="N1179" t="str">
        <f>IF(PC_NikeSales[[#This Row],[Discount_Verification]]="Valid","Include","Exclude")</f>
        <v>Include</v>
      </c>
      <c r="O1179">
        <v>2323.9</v>
      </c>
      <c r="P1179">
        <f t="shared" si="166"/>
        <v>2323.8995999999997</v>
      </c>
      <c r="Q1179" t="str">
        <f t="shared" si="167"/>
        <v>Valid Revenue</v>
      </c>
      <c r="R1179" t="str">
        <f>IF(PC_NikeSales[[#This Row],[Rev_Verify]]="Valid Revenue","Include","Exclude")</f>
        <v>Include</v>
      </c>
      <c r="S1179" s="1"/>
      <c r="T1179" s="5" t="str">
        <f t="shared" si="168"/>
        <v>Missing Date</v>
      </c>
      <c r="U1179" s="1" t="str">
        <f t="shared" si="169"/>
        <v>No</v>
      </c>
      <c r="V1179" t="s">
        <v>17</v>
      </c>
      <c r="W1179" t="s">
        <v>25</v>
      </c>
      <c r="X1179" t="str">
        <f t="shared" si="170"/>
        <v>Mumbai</v>
      </c>
      <c r="Y1179">
        <v>-411.55</v>
      </c>
      <c r="Z1179" t="str">
        <f>IF(PC_NikeSales[[#This Row],[Profit]]&lt;0,"Loss Making Sales",IF(PC_NikeSales[[#This Row],[Profit]]=0,"No Recorded Profit",IF(PC_NikeSales[[#This Row],[Profit]]&gt;PC_NikeSales[Rev_Recalc],"Invalid Profit", "Valid Profit")))</f>
        <v>Loss Making Sales</v>
      </c>
      <c r="AA1179" t="str">
        <f>IF(PC_NikeSales[[#This Row],[Profit_Status]]="Valid Profit","Include","Exclude")</f>
        <v>Exclude</v>
      </c>
    </row>
    <row r="1180" spans="1:27">
      <c r="A1180">
        <v>3178</v>
      </c>
      <c r="B1180" t="s">
        <v>19</v>
      </c>
      <c r="C1180" t="s">
        <v>14</v>
      </c>
      <c r="D1180" t="s">
        <v>15</v>
      </c>
      <c r="E1180" s="3">
        <v>11</v>
      </c>
      <c r="F1180" t="str">
        <f t="shared" si="162"/>
        <v>Number</v>
      </c>
      <c r="G1180" t="str">
        <f t="shared" si="163"/>
        <v>11</v>
      </c>
      <c r="H1180" t="str">
        <f t="shared" si="164"/>
        <v>Yes</v>
      </c>
      <c r="J1180" t="str">
        <f>_xlfn.IFS(Units_Sold&lt;0,"Check Return/Refund",Units_Sold=" ",Invalid,Units_Sold=0,"Available",Units_Sold&gt;0,"Sold")</f>
        <v>Available</v>
      </c>
      <c r="M1180" t="str">
        <f t="shared" si="165"/>
        <v>Invalid</v>
      </c>
      <c r="N1180" t="str">
        <f>IF(PC_NikeSales[[#This Row],[Discount_Verification]]="Valid","Include","Exclude")</f>
        <v>Exclude</v>
      </c>
      <c r="O1180">
        <v>0</v>
      </c>
      <c r="P1180" t="str">
        <f t="shared" si="166"/>
        <v>Insufficient Data</v>
      </c>
      <c r="Q1180" t="str">
        <f t="shared" si="167"/>
        <v>Missing Information</v>
      </c>
      <c r="R1180" t="str">
        <f>IF(PC_NikeSales[[#This Row],[Rev_Verify]]="Valid Revenue","Include","Exclude")</f>
        <v>Exclude</v>
      </c>
      <c r="S1180" s="1">
        <v>45554</v>
      </c>
      <c r="T1180" s="5">
        <f t="shared" si="168"/>
        <v>45554</v>
      </c>
      <c r="U1180" s="1" t="str">
        <f t="shared" si="169"/>
        <v>Yes</v>
      </c>
      <c r="V1180" t="s">
        <v>22</v>
      </c>
      <c r="W1180" t="s">
        <v>33</v>
      </c>
      <c r="X1180" t="str">
        <f t="shared" si="170"/>
        <v>Delhi</v>
      </c>
      <c r="Y1180">
        <v>-271.02999999999997</v>
      </c>
      <c r="Z1180" t="str">
        <f>IF(PC_NikeSales[[#This Row],[Profit]]&lt;0,"Loss Making Sales",IF(PC_NikeSales[[#This Row],[Profit]]=0,"No Recorded Profit",IF(PC_NikeSales[[#This Row],[Profit]]&gt;PC_NikeSales[Rev_Recalc],"Invalid Profit", "Valid Profit")))</f>
        <v>Loss Making Sales</v>
      </c>
      <c r="AA1180" t="str">
        <f>IF(PC_NikeSales[[#This Row],[Profit_Status]]="Valid Profit","Include","Exclude")</f>
        <v>Exclude</v>
      </c>
    </row>
    <row r="1181" spans="1:27">
      <c r="A1181">
        <v>3179</v>
      </c>
      <c r="B1181" t="s">
        <v>19</v>
      </c>
      <c r="C1181" t="s">
        <v>14</v>
      </c>
      <c r="D1181" t="s">
        <v>15</v>
      </c>
      <c r="F1181" t="str">
        <f t="shared" si="162"/>
        <v>Missing</v>
      </c>
      <c r="G1181" t="str">
        <f t="shared" si="163"/>
        <v>Unknown</v>
      </c>
      <c r="H1181" t="str">
        <f t="shared" si="164"/>
        <v>No</v>
      </c>
      <c r="I1181">
        <v>3</v>
      </c>
      <c r="J1181" t="str">
        <f>_xlfn.IFS(Units_Sold&lt;0,"Check Return/Refund",Units_Sold=" ",Invalid,Units_Sold=0,"Available",Units_Sold&gt;0,"Sold")</f>
        <v>Sold</v>
      </c>
      <c r="L1181">
        <v>0.36</v>
      </c>
      <c r="M1181" t="str">
        <f t="shared" si="165"/>
        <v>Valid</v>
      </c>
      <c r="N1181" t="str">
        <f>IF(PC_NikeSales[[#This Row],[Discount_Verification]]="Valid","Include","Exclude")</f>
        <v>Include</v>
      </c>
      <c r="O1181">
        <v>0</v>
      </c>
      <c r="P1181" t="str">
        <f t="shared" si="166"/>
        <v>Insufficient Data</v>
      </c>
      <c r="Q1181" t="str">
        <f t="shared" si="167"/>
        <v>Missing Information</v>
      </c>
      <c r="R1181" t="str">
        <f>IF(PC_NikeSales[[#This Row],[Rev_Verify]]="Valid Revenue","Include","Exclude")</f>
        <v>Exclude</v>
      </c>
      <c r="S1181" s="1">
        <v>45771</v>
      </c>
      <c r="T1181" s="5">
        <f t="shared" si="168"/>
        <v>45771</v>
      </c>
      <c r="U1181" s="1" t="str">
        <f t="shared" si="169"/>
        <v>Yes</v>
      </c>
      <c r="V1181" t="s">
        <v>17</v>
      </c>
      <c r="W1181" t="s">
        <v>25</v>
      </c>
      <c r="X1181" t="str">
        <f t="shared" si="170"/>
        <v>Mumbai</v>
      </c>
      <c r="Y1181">
        <v>517.77</v>
      </c>
      <c r="Z1181" t="str">
        <f>IF(PC_NikeSales[[#This Row],[Profit]]&lt;0,"Loss Making Sales",IF(PC_NikeSales[[#This Row],[Profit]]=0,"No Recorded Profit",IF($Y1179&gt;$P1179,"Invalid Profit", "Valid Profit")))</f>
        <v>Valid Profit</v>
      </c>
      <c r="AA1181" t="str">
        <f>IF(PC_NikeSales[[#This Row],[Profit_Status]]="Valid Profit","Include","Exclude")</f>
        <v>Include</v>
      </c>
    </row>
    <row r="1182" spans="1:27">
      <c r="A1182">
        <v>3180</v>
      </c>
      <c r="B1182" t="s">
        <v>35</v>
      </c>
      <c r="C1182" t="s">
        <v>41</v>
      </c>
      <c r="D1182" t="s">
        <v>48</v>
      </c>
      <c r="E1182" s="3" t="s">
        <v>32</v>
      </c>
      <c r="F1182" t="str">
        <f t="shared" si="162"/>
        <v>Alphabet</v>
      </c>
      <c r="G1182" t="str">
        <f t="shared" si="163"/>
        <v>XL</v>
      </c>
      <c r="H1182" t="str">
        <f t="shared" si="164"/>
        <v>Yes</v>
      </c>
      <c r="J1182" t="str">
        <f>_xlfn.IFS(Units_Sold&lt;0,"Check Return/Refund",Units_Sold=" ",Invalid,Units_Sold=0,"Available",Units_Sold&gt;0,"Sold")</f>
        <v>Available</v>
      </c>
      <c r="L1182">
        <v>0.65</v>
      </c>
      <c r="M1182" t="str">
        <f t="shared" si="165"/>
        <v>Valid</v>
      </c>
      <c r="N1182" t="str">
        <f>IF(PC_NikeSales[[#This Row],[Discount_Verification]]="Valid","Include","Exclude")</f>
        <v>Include</v>
      </c>
      <c r="O1182">
        <v>0</v>
      </c>
      <c r="P1182" t="str">
        <f t="shared" si="166"/>
        <v>Insufficient Data</v>
      </c>
      <c r="Q1182" t="str">
        <f t="shared" si="167"/>
        <v>Missing Information</v>
      </c>
      <c r="R1182" t="str">
        <f>IF(PC_NikeSales[[#This Row],[Rev_Verify]]="Valid Revenue","Include","Exclude")</f>
        <v>Exclude</v>
      </c>
      <c r="S1182" s="1">
        <v>45721</v>
      </c>
      <c r="T1182" s="5">
        <f t="shared" si="168"/>
        <v>45721</v>
      </c>
      <c r="U1182" s="1" t="str">
        <f t="shared" si="169"/>
        <v>Yes</v>
      </c>
      <c r="V1182" t="s">
        <v>17</v>
      </c>
      <c r="W1182" t="s">
        <v>29</v>
      </c>
      <c r="X1182" t="str">
        <f t="shared" si="170"/>
        <v>Pune</v>
      </c>
      <c r="Y1182">
        <v>1603.13</v>
      </c>
      <c r="Z1182" t="str">
        <f>IF(PC_NikeSales[[#This Row],[Profit]]&lt;0,"Loss Making Sales",IF(PC_NikeSales[[#This Row],[Profit]]=0,"No Recorded Profit",IF($Y1180&gt;$P1180,"Invalid Profit", "Valid Profit")))</f>
        <v>Valid Profit</v>
      </c>
      <c r="AA1182" t="str">
        <f>IF(PC_NikeSales[[#This Row],[Profit_Status]]="Valid Profit","Include","Exclude")</f>
        <v>Include</v>
      </c>
    </row>
    <row r="1183" spans="1:27">
      <c r="A1183">
        <v>3181</v>
      </c>
      <c r="B1183" t="s">
        <v>19</v>
      </c>
      <c r="C1183" t="s">
        <v>30</v>
      </c>
      <c r="D1183" t="s">
        <v>45</v>
      </c>
      <c r="E1183" s="3" t="s">
        <v>32</v>
      </c>
      <c r="F1183" t="str">
        <f t="shared" si="162"/>
        <v>Alphabet</v>
      </c>
      <c r="G1183" t="str">
        <f t="shared" si="163"/>
        <v>XL</v>
      </c>
      <c r="H1183" t="str">
        <f t="shared" si="164"/>
        <v>Yes</v>
      </c>
      <c r="I1183">
        <v>1</v>
      </c>
      <c r="J1183" t="str">
        <f>_xlfn.IFS(Units_Sold&lt;0,"Check Return/Refund",Units_Sold=" ",Invalid,Units_Sold=0,"Available",Units_Sold&gt;0,"Sold")</f>
        <v>Sold</v>
      </c>
      <c r="M1183" t="str">
        <f t="shared" si="165"/>
        <v>Invalid</v>
      </c>
      <c r="N1183" t="str">
        <f>IF(PC_NikeSales[[#This Row],[Discount_Verification]]="Valid","Include","Exclude")</f>
        <v>Exclude</v>
      </c>
      <c r="O1183">
        <v>0</v>
      </c>
      <c r="P1183" t="str">
        <f t="shared" si="166"/>
        <v>Insufficient Data</v>
      </c>
      <c r="Q1183" t="str">
        <f t="shared" si="167"/>
        <v>Missing Information</v>
      </c>
      <c r="R1183" t="str">
        <f>IF(PC_NikeSales[[#This Row],[Rev_Verify]]="Valid Revenue","Include","Exclude")</f>
        <v>Exclude</v>
      </c>
      <c r="S1183" s="1"/>
      <c r="T1183" s="5" t="str">
        <f t="shared" si="168"/>
        <v>Missing Date</v>
      </c>
      <c r="U1183" s="1" t="str">
        <f t="shared" si="169"/>
        <v>No</v>
      </c>
      <c r="V1183" t="s">
        <v>22</v>
      </c>
      <c r="W1183" t="s">
        <v>33</v>
      </c>
      <c r="X1183" t="str">
        <f t="shared" si="170"/>
        <v>Delhi</v>
      </c>
      <c r="Y1183">
        <v>2808</v>
      </c>
      <c r="Z1183" t="str">
        <f>IF(PC_NikeSales[[#This Row],[Profit]]&lt;0,"Loss Making Sales",IF(PC_NikeSales[[#This Row],[Profit]]=0,"No Recorded Profit",IF($Y1181&gt;$P1181,"Invalid Profit", "Valid Profit")))</f>
        <v>Valid Profit</v>
      </c>
      <c r="AA1183" t="str">
        <f>IF(PC_NikeSales[[#This Row],[Profit_Status]]="Valid Profit","Include","Exclude")</f>
        <v>Include</v>
      </c>
    </row>
    <row r="1184" spans="1:27">
      <c r="A1184">
        <v>3182</v>
      </c>
      <c r="B1184" t="s">
        <v>35</v>
      </c>
      <c r="C1184" t="s">
        <v>20</v>
      </c>
      <c r="D1184" t="s">
        <v>24</v>
      </c>
      <c r="E1184" s="3" t="s">
        <v>28</v>
      </c>
      <c r="F1184" t="str">
        <f t="shared" si="162"/>
        <v>Alphabet</v>
      </c>
      <c r="G1184" t="str">
        <f t="shared" si="163"/>
        <v>L</v>
      </c>
      <c r="H1184" t="str">
        <f t="shared" si="164"/>
        <v>Yes</v>
      </c>
      <c r="J1184" t="str">
        <f>_xlfn.IFS(Units_Sold&lt;0,"Check Return/Refund",Units_Sold=" ",Invalid,Units_Sold=0,"Available",Units_Sold&gt;0,"Sold")</f>
        <v>Available</v>
      </c>
      <c r="M1184" t="str">
        <f t="shared" si="165"/>
        <v>Invalid</v>
      </c>
      <c r="N1184" t="str">
        <f>IF(PC_NikeSales[[#This Row],[Discount_Verification]]="Valid","Include","Exclude")</f>
        <v>Exclude</v>
      </c>
      <c r="O1184">
        <v>0</v>
      </c>
      <c r="P1184" t="str">
        <f t="shared" si="166"/>
        <v>Insufficient Data</v>
      </c>
      <c r="Q1184" t="str">
        <f t="shared" si="167"/>
        <v>Missing Information</v>
      </c>
      <c r="R1184" t="str">
        <f>IF(PC_NikeSales[[#This Row],[Rev_Verify]]="Valid Revenue","Include","Exclude")</f>
        <v>Exclude</v>
      </c>
      <c r="S1184" s="1"/>
      <c r="T1184" s="5" t="str">
        <f t="shared" si="168"/>
        <v>Missing Date</v>
      </c>
      <c r="U1184" s="1" t="str">
        <f t="shared" si="169"/>
        <v>No</v>
      </c>
      <c r="V1184" t="s">
        <v>22</v>
      </c>
      <c r="W1184" t="s">
        <v>25</v>
      </c>
      <c r="X1184" t="str">
        <f t="shared" si="170"/>
        <v>Mumbai</v>
      </c>
      <c r="Y1184">
        <v>42.14</v>
      </c>
      <c r="Z1184" t="str">
        <f>IF(PC_NikeSales[[#This Row],[Profit]]&lt;0,"Loss Making Sales",IF(PC_NikeSales[[#This Row],[Profit]]=0,"No Recorded Profit",IF($Y1182&gt;$P1182,"Invalid Profit", "Valid Profit")))</f>
        <v>Valid Profit</v>
      </c>
      <c r="AA1184" t="str">
        <f>IF(PC_NikeSales[[#This Row],[Profit_Status]]="Valid Profit","Include","Exclude")</f>
        <v>Include</v>
      </c>
    </row>
    <row r="1185" spans="1:27">
      <c r="A1185">
        <v>3183</v>
      </c>
      <c r="B1185" t="s">
        <v>13</v>
      </c>
      <c r="C1185" t="s">
        <v>20</v>
      </c>
      <c r="D1185" t="s">
        <v>50</v>
      </c>
      <c r="E1185" s="3" t="s">
        <v>32</v>
      </c>
      <c r="F1185" t="str">
        <f t="shared" si="162"/>
        <v>Alphabet</v>
      </c>
      <c r="G1185" t="str">
        <f t="shared" si="163"/>
        <v>XL</v>
      </c>
      <c r="H1185" t="str">
        <f t="shared" si="164"/>
        <v>Yes</v>
      </c>
      <c r="I1185">
        <v>2</v>
      </c>
      <c r="J1185" t="str">
        <f>_xlfn.IFS(Units_Sold&lt;0,"Check Return/Refund",Units_Sold=" ",Invalid,Units_Sold=0,"Available",Units_Sold&gt;0,"Sold")</f>
        <v>Sold</v>
      </c>
      <c r="K1185">
        <v>8074.82</v>
      </c>
      <c r="M1185" t="str">
        <f t="shared" si="165"/>
        <v>Invalid</v>
      </c>
      <c r="N1185" t="str">
        <f>IF(PC_NikeSales[[#This Row],[Discount_Verification]]="Valid","Include","Exclude")</f>
        <v>Exclude</v>
      </c>
      <c r="O1185">
        <v>0</v>
      </c>
      <c r="P1185">
        <f t="shared" si="166"/>
        <v>16149.64</v>
      </c>
      <c r="Q1185" t="str">
        <f t="shared" si="167"/>
        <v>Valid Revenue</v>
      </c>
      <c r="R1185" t="str">
        <f>IF(PC_NikeSales[[#This Row],[Rev_Verify]]="Valid Revenue","Include","Exclude")</f>
        <v>Include</v>
      </c>
      <c r="S1185" s="1"/>
      <c r="T1185" s="5" t="str">
        <f t="shared" si="168"/>
        <v>Missing Date</v>
      </c>
      <c r="U1185" s="1" t="str">
        <f t="shared" si="169"/>
        <v>No</v>
      </c>
      <c r="V1185" t="s">
        <v>22</v>
      </c>
      <c r="W1185" t="s">
        <v>25</v>
      </c>
      <c r="X1185" t="str">
        <f t="shared" si="170"/>
        <v>Mumbai</v>
      </c>
      <c r="Y1185">
        <v>2968.78</v>
      </c>
      <c r="Z1185" t="str">
        <f>IF(PC_NikeSales[[#This Row],[Profit]]&lt;0,"Loss Making Sales",IF(PC_NikeSales[[#This Row],[Profit]]=0,"No Recorded Profit",IF($Y1183&gt;$P1183,"Invalid Profit", "Valid Profit")))</f>
        <v>Valid Profit</v>
      </c>
      <c r="AA1185" t="str">
        <f>IF(PC_NikeSales[[#This Row],[Profit_Status]]="Valid Profit","Include","Exclude")</f>
        <v>Include</v>
      </c>
    </row>
    <row r="1186" spans="1:27">
      <c r="A1186">
        <v>3184</v>
      </c>
      <c r="B1186" t="s">
        <v>35</v>
      </c>
      <c r="C1186" t="s">
        <v>14</v>
      </c>
      <c r="D1186" t="s">
        <v>49</v>
      </c>
      <c r="E1186" s="3" t="s">
        <v>16</v>
      </c>
      <c r="F1186" t="str">
        <f t="shared" si="162"/>
        <v>Alphabet</v>
      </c>
      <c r="G1186" t="str">
        <f t="shared" si="163"/>
        <v>M</v>
      </c>
      <c r="H1186" t="str">
        <f t="shared" si="164"/>
        <v>Yes</v>
      </c>
      <c r="J1186" t="str">
        <f>_xlfn.IFS(Units_Sold&lt;0,"Check Return/Refund",Units_Sold=" ",Invalid,Units_Sold=0,"Available",Units_Sold&gt;0,"Sold")</f>
        <v>Available</v>
      </c>
      <c r="L1186">
        <v>0.42</v>
      </c>
      <c r="M1186" t="str">
        <f t="shared" si="165"/>
        <v>Valid</v>
      </c>
      <c r="N1186" t="str">
        <f>IF(PC_NikeSales[[#This Row],[Discount_Verification]]="Valid","Include","Exclude")</f>
        <v>Include</v>
      </c>
      <c r="O1186">
        <v>0</v>
      </c>
      <c r="P1186" t="str">
        <f t="shared" si="166"/>
        <v>Insufficient Data</v>
      </c>
      <c r="Q1186" t="str">
        <f t="shared" si="167"/>
        <v>Missing Information</v>
      </c>
      <c r="R1186" t="str">
        <f>IF(PC_NikeSales[[#This Row],[Rev_Verify]]="Valid Revenue","Include","Exclude")</f>
        <v>Exclude</v>
      </c>
      <c r="S1186" s="1">
        <v>45580</v>
      </c>
      <c r="T1186" s="5">
        <f t="shared" si="168"/>
        <v>45580</v>
      </c>
      <c r="U1186" s="1" t="str">
        <f t="shared" si="169"/>
        <v>Yes</v>
      </c>
      <c r="V1186" t="s">
        <v>17</v>
      </c>
      <c r="W1186" t="s">
        <v>25</v>
      </c>
      <c r="X1186" t="str">
        <f t="shared" si="170"/>
        <v>Mumbai</v>
      </c>
      <c r="Y1186">
        <v>-760.63</v>
      </c>
      <c r="Z1186" t="str">
        <f>IF(PC_NikeSales[[#This Row],[Profit]]&lt;0,"Loss Making Sales",IF(PC_NikeSales[[#This Row],[Profit]]=0,"No Recorded Profit",IF(PC_NikeSales[[#This Row],[Profit]]&gt;PC_NikeSales[Rev_Recalc],"Invalid Profit", "Valid Profit")))</f>
        <v>Loss Making Sales</v>
      </c>
      <c r="AA1186" t="str">
        <f>IF(PC_NikeSales[[#This Row],[Profit_Status]]="Valid Profit","Include","Exclude")</f>
        <v>Exclude</v>
      </c>
    </row>
    <row r="1187" spans="1:27">
      <c r="A1187">
        <v>3185</v>
      </c>
      <c r="B1187" t="s">
        <v>13</v>
      </c>
      <c r="C1187" t="s">
        <v>14</v>
      </c>
      <c r="D1187" t="s">
        <v>15</v>
      </c>
      <c r="F1187" t="str">
        <f t="shared" si="162"/>
        <v>Missing</v>
      </c>
      <c r="G1187" t="str">
        <f t="shared" si="163"/>
        <v>Unknown</v>
      </c>
      <c r="H1187" t="str">
        <f t="shared" si="164"/>
        <v>No</v>
      </c>
      <c r="J1187" t="str">
        <f>_xlfn.IFS(Units_Sold&lt;0,"Check Return/Refund",Units_Sold=" ",Invalid,Units_Sold=0,"Available",Units_Sold&gt;0,"Sold")</f>
        <v>Available</v>
      </c>
      <c r="K1187">
        <v>9715.85</v>
      </c>
      <c r="M1187" t="str">
        <f t="shared" si="165"/>
        <v>Invalid</v>
      </c>
      <c r="N1187" t="str">
        <f>IF(PC_NikeSales[[#This Row],[Discount_Verification]]="Valid","Include","Exclude")</f>
        <v>Exclude</v>
      </c>
      <c r="O1187">
        <v>0</v>
      </c>
      <c r="P1187" t="str">
        <f t="shared" si="166"/>
        <v>Insufficient Data</v>
      </c>
      <c r="Q1187" t="str">
        <f t="shared" si="167"/>
        <v>Missing Information</v>
      </c>
      <c r="R1187" t="str">
        <f>IF(PC_NikeSales[[#This Row],[Rev_Verify]]="Valid Revenue","Include","Exclude")</f>
        <v>Exclude</v>
      </c>
      <c r="S1187" s="1">
        <v>45728</v>
      </c>
      <c r="T1187" s="5">
        <f t="shared" si="168"/>
        <v>45728</v>
      </c>
      <c r="U1187" s="1" t="str">
        <f t="shared" si="169"/>
        <v>Yes</v>
      </c>
      <c r="V1187" t="s">
        <v>17</v>
      </c>
      <c r="W1187" t="s">
        <v>29</v>
      </c>
      <c r="X1187" t="str">
        <f t="shared" si="170"/>
        <v>Pune</v>
      </c>
      <c r="Y1187">
        <v>-542.20000000000005</v>
      </c>
      <c r="Z1187" t="str">
        <f>IF(PC_NikeSales[[#This Row],[Profit]]&lt;0,"Loss Making Sales",IF(PC_NikeSales[[#This Row],[Profit]]=0,"No Recorded Profit",IF(PC_NikeSales[[#This Row],[Profit]]&gt;PC_NikeSales[Rev_Recalc],"Invalid Profit", "Valid Profit")))</f>
        <v>Loss Making Sales</v>
      </c>
      <c r="AA1187" t="str">
        <f>IF(PC_NikeSales[[#This Row],[Profit_Status]]="Valid Profit","Include","Exclude")</f>
        <v>Exclude</v>
      </c>
    </row>
    <row r="1188" spans="1:27">
      <c r="A1188">
        <v>3186</v>
      </c>
      <c r="B1188" t="s">
        <v>35</v>
      </c>
      <c r="C1188" t="s">
        <v>41</v>
      </c>
      <c r="D1188" t="s">
        <v>48</v>
      </c>
      <c r="F1188" t="str">
        <f t="shared" si="162"/>
        <v>Missing</v>
      </c>
      <c r="G1188" t="str">
        <f t="shared" si="163"/>
        <v>Unknown</v>
      </c>
      <c r="H1188" t="str">
        <f t="shared" si="164"/>
        <v>No</v>
      </c>
      <c r="J1188" t="str">
        <f>_xlfn.IFS(Units_Sold&lt;0,"Check Return/Refund",Units_Sold=" ",Invalid,Units_Sold=0,"Available",Units_Sold&gt;0,"Sold")</f>
        <v>Available</v>
      </c>
      <c r="K1188">
        <v>3156.31</v>
      </c>
      <c r="M1188" t="str">
        <f t="shared" si="165"/>
        <v>Invalid</v>
      </c>
      <c r="N1188" t="str">
        <f>IF(PC_NikeSales[[#This Row],[Discount_Verification]]="Valid","Include","Exclude")</f>
        <v>Exclude</v>
      </c>
      <c r="O1188">
        <v>0</v>
      </c>
      <c r="P1188" t="str">
        <f t="shared" si="166"/>
        <v>Insufficient Data</v>
      </c>
      <c r="Q1188" t="str">
        <f t="shared" si="167"/>
        <v>Missing Information</v>
      </c>
      <c r="R1188" t="str">
        <f>IF(PC_NikeSales[[#This Row],[Rev_Verify]]="Valid Revenue","Include","Exclude")</f>
        <v>Exclude</v>
      </c>
      <c r="S1188" s="1">
        <v>45581</v>
      </c>
      <c r="T1188" s="5">
        <f t="shared" si="168"/>
        <v>45581</v>
      </c>
      <c r="U1188" s="1" t="str">
        <f t="shared" si="169"/>
        <v>Yes</v>
      </c>
      <c r="V1188" t="s">
        <v>22</v>
      </c>
      <c r="W1188" t="s">
        <v>33</v>
      </c>
      <c r="X1188" t="str">
        <f t="shared" si="170"/>
        <v>Delhi</v>
      </c>
      <c r="Y1188">
        <v>540.77</v>
      </c>
      <c r="Z1188" t="str">
        <f>IF(PC_NikeSales[[#This Row],[Profit]]&lt;0,"Loss Making Sales",IF(PC_NikeSales[[#This Row],[Profit]]=0,"No Recorded Profit",IF($Y1186&gt;$P1186,"Invalid Profit", "Valid Profit")))</f>
        <v>Valid Profit</v>
      </c>
      <c r="AA1188" t="str">
        <f>IF(PC_NikeSales[[#This Row],[Profit_Status]]="Valid Profit","Include","Exclude")</f>
        <v>Include</v>
      </c>
    </row>
    <row r="1189" spans="1:27">
      <c r="A1189">
        <v>3187</v>
      </c>
      <c r="B1189" t="s">
        <v>13</v>
      </c>
      <c r="C1189" t="s">
        <v>30</v>
      </c>
      <c r="D1189" t="s">
        <v>45</v>
      </c>
      <c r="F1189" t="str">
        <f t="shared" si="162"/>
        <v>Missing</v>
      </c>
      <c r="G1189" t="str">
        <f t="shared" si="163"/>
        <v>Unknown</v>
      </c>
      <c r="H1189" t="str">
        <f t="shared" si="164"/>
        <v>No</v>
      </c>
      <c r="I1189">
        <v>0</v>
      </c>
      <c r="J1189" t="str">
        <f>_xlfn.IFS(Units_Sold&lt;0,"Check Return/Refund",Units_Sold=" ",Invalid,Units_Sold=0,"Available",Units_Sold&gt;0,"Sold")</f>
        <v>Available</v>
      </c>
      <c r="K1189">
        <v>8979.4500000000007</v>
      </c>
      <c r="M1189" t="str">
        <f t="shared" si="165"/>
        <v>Invalid</v>
      </c>
      <c r="N1189" t="str">
        <f>IF(PC_NikeSales[[#This Row],[Discount_Verification]]="Valid","Include","Exclude")</f>
        <v>Exclude</v>
      </c>
      <c r="O1189">
        <v>0</v>
      </c>
      <c r="P1189">
        <f t="shared" si="166"/>
        <v>0</v>
      </c>
      <c r="Q1189" t="str">
        <f t="shared" si="167"/>
        <v>No Recorded Revenue</v>
      </c>
      <c r="R1189" t="str">
        <f>IF(PC_NikeSales[[#This Row],[Rev_Verify]]="Valid Revenue","Include","Exclude")</f>
        <v>Exclude</v>
      </c>
      <c r="S1189" s="1">
        <v>45672</v>
      </c>
      <c r="T1189" s="5">
        <f t="shared" si="168"/>
        <v>45672</v>
      </c>
      <c r="U1189" s="1" t="str">
        <f t="shared" si="169"/>
        <v>Yes</v>
      </c>
      <c r="V1189" t="s">
        <v>17</v>
      </c>
      <c r="W1189" t="s">
        <v>37</v>
      </c>
      <c r="X1189" t="str">
        <f t="shared" si="170"/>
        <v>Hyderabad</v>
      </c>
      <c r="Y1189">
        <v>1709.08</v>
      </c>
      <c r="Z1189" t="str">
        <f>IF(PC_NikeSales[[#This Row],[Profit]]&lt;0,"Loss Making Sales",IF(PC_NikeSales[[#This Row],[Profit]]=0,"No Recorded Profit",IF(PC_NikeSales[[#This Row],[Profit]]&gt;PC_NikeSales[Rev_Recalc],"Invalid Profit", "Valid Profit")))</f>
        <v>Invalid Profit</v>
      </c>
      <c r="AA1189" t="str">
        <f>IF(PC_NikeSales[[#This Row],[Profit_Status]]="Valid Profit","Include","Exclude")</f>
        <v>Exclude</v>
      </c>
    </row>
    <row r="1190" spans="1:27">
      <c r="A1190">
        <v>3188</v>
      </c>
      <c r="B1190" t="s">
        <v>13</v>
      </c>
      <c r="C1190" t="s">
        <v>26</v>
      </c>
      <c r="D1190" t="s">
        <v>53</v>
      </c>
      <c r="E1190" s="3" t="s">
        <v>28</v>
      </c>
      <c r="F1190" t="str">
        <f t="shared" si="162"/>
        <v>Alphabet</v>
      </c>
      <c r="G1190" t="str">
        <f t="shared" si="163"/>
        <v>L</v>
      </c>
      <c r="H1190" t="str">
        <f t="shared" si="164"/>
        <v>Yes</v>
      </c>
      <c r="J1190" t="str">
        <f>_xlfn.IFS(Units_Sold&lt;0,"Check Return/Refund",Units_Sold=" ",Invalid,Units_Sold=0,"Available",Units_Sold&gt;0,"Sold")</f>
        <v>Available</v>
      </c>
      <c r="K1190">
        <v>8024.17</v>
      </c>
      <c r="L1190">
        <v>0.6</v>
      </c>
      <c r="M1190" t="str">
        <f t="shared" si="165"/>
        <v>Valid</v>
      </c>
      <c r="N1190" t="str">
        <f>IF(PC_NikeSales[[#This Row],[Discount_Verification]]="Valid","Include","Exclude")</f>
        <v>Include</v>
      </c>
      <c r="O1190">
        <v>0</v>
      </c>
      <c r="P1190" t="str">
        <f t="shared" si="166"/>
        <v>Insufficient Data</v>
      </c>
      <c r="Q1190" t="str">
        <f t="shared" si="167"/>
        <v>Missing Information</v>
      </c>
      <c r="R1190" t="str">
        <f>IF(PC_NikeSales[[#This Row],[Rev_Verify]]="Valid Revenue","Include","Exclude")</f>
        <v>Exclude</v>
      </c>
      <c r="S1190" s="1">
        <v>45697</v>
      </c>
      <c r="T1190" s="5">
        <f t="shared" si="168"/>
        <v>45697</v>
      </c>
      <c r="U1190" s="1" t="str">
        <f t="shared" si="169"/>
        <v>Yes</v>
      </c>
      <c r="V1190" t="s">
        <v>22</v>
      </c>
      <c r="W1190" t="s">
        <v>29</v>
      </c>
      <c r="X1190" t="str">
        <f t="shared" si="170"/>
        <v>Pune</v>
      </c>
      <c r="Y1190">
        <v>2328.33</v>
      </c>
      <c r="Z1190" t="str">
        <f>IF(PC_NikeSales[[#This Row],[Profit]]&lt;0,"Loss Making Sales",IF(PC_NikeSales[[#This Row],[Profit]]=0,"No Recorded Profit",IF($Y1188&gt;$P1188,"Invalid Profit", "Valid Profit")))</f>
        <v>Valid Profit</v>
      </c>
      <c r="AA1190" t="str">
        <f>IF(PC_NikeSales[[#This Row],[Profit_Status]]="Valid Profit","Include","Exclude")</f>
        <v>Include</v>
      </c>
    </row>
    <row r="1191" spans="1:27">
      <c r="A1191">
        <v>3189</v>
      </c>
      <c r="B1191" t="s">
        <v>35</v>
      </c>
      <c r="C1191" t="s">
        <v>41</v>
      </c>
      <c r="D1191" t="s">
        <v>54</v>
      </c>
      <c r="E1191" s="3" t="s">
        <v>28</v>
      </c>
      <c r="F1191" t="str">
        <f t="shared" si="162"/>
        <v>Alphabet</v>
      </c>
      <c r="G1191" t="str">
        <f t="shared" si="163"/>
        <v>L</v>
      </c>
      <c r="H1191" t="str">
        <f t="shared" si="164"/>
        <v>Yes</v>
      </c>
      <c r="I1191">
        <v>3</v>
      </c>
      <c r="J1191" t="str">
        <f>_xlfn.IFS(Units_Sold&lt;0,"Check Return/Refund",Units_Sold=" ",Invalid,Units_Sold=0,"Available",Units_Sold&gt;0,"Sold")</f>
        <v>Sold</v>
      </c>
      <c r="K1191">
        <v>6730.48</v>
      </c>
      <c r="L1191">
        <v>0.33</v>
      </c>
      <c r="M1191" t="str">
        <f t="shared" si="165"/>
        <v>Valid</v>
      </c>
      <c r="N1191" t="str">
        <f>IF(PC_NikeSales[[#This Row],[Discount_Verification]]="Valid","Include","Exclude")</f>
        <v>Include</v>
      </c>
      <c r="O1191">
        <v>13528.26</v>
      </c>
      <c r="P1191">
        <f t="shared" si="166"/>
        <v>13528.264799999997</v>
      </c>
      <c r="Q1191" t="str">
        <f t="shared" si="167"/>
        <v>Valid Revenue</v>
      </c>
      <c r="R1191" t="str">
        <f>IF(PC_NikeSales[[#This Row],[Rev_Verify]]="Valid Revenue","Include","Exclude")</f>
        <v>Include</v>
      </c>
      <c r="S1191" s="1">
        <v>45696</v>
      </c>
      <c r="T1191" s="5">
        <f t="shared" si="168"/>
        <v>45696</v>
      </c>
      <c r="U1191" s="1" t="str">
        <f t="shared" si="169"/>
        <v>Yes</v>
      </c>
      <c r="V1191" t="s">
        <v>17</v>
      </c>
      <c r="W1191" t="s">
        <v>43</v>
      </c>
      <c r="X1191" t="str">
        <f t="shared" si="170"/>
        <v>Kolkata</v>
      </c>
      <c r="Y1191">
        <v>1456.87</v>
      </c>
      <c r="Z1191" t="str">
        <f>IF(PC_NikeSales[[#This Row],[Profit]]&lt;0,"Loss Making Sales",IF(PC_NikeSales[[#This Row],[Profit]]=0,"No Recorded Profit",IF($Y1189&gt;$P1189,"Invalid Profit", "Valid Profit")))</f>
        <v>Invalid Profit</v>
      </c>
      <c r="AA1191" t="str">
        <f>IF(PC_NikeSales[[#This Row],[Profit_Status]]="Valid Profit","Include","Exclude")</f>
        <v>Exclude</v>
      </c>
    </row>
    <row r="1192" spans="1:27">
      <c r="A1192">
        <v>3190</v>
      </c>
      <c r="B1192" t="s">
        <v>19</v>
      </c>
      <c r="C1192" t="s">
        <v>20</v>
      </c>
      <c r="D1192" t="s">
        <v>50</v>
      </c>
      <c r="E1192" s="3">
        <v>7</v>
      </c>
      <c r="F1192" t="str">
        <f t="shared" si="162"/>
        <v>Number</v>
      </c>
      <c r="G1192" t="str">
        <f t="shared" si="163"/>
        <v>7</v>
      </c>
      <c r="H1192" t="str">
        <f t="shared" si="164"/>
        <v>Yes</v>
      </c>
      <c r="J1192" t="str">
        <f>_xlfn.IFS(Units_Sold&lt;0,"Check Return/Refund",Units_Sold=" ",Invalid,Units_Sold=0,"Available",Units_Sold&gt;0,"Sold")</f>
        <v>Available</v>
      </c>
      <c r="M1192" t="str">
        <f t="shared" si="165"/>
        <v>Invalid</v>
      </c>
      <c r="N1192" t="str">
        <f>IF(PC_NikeSales[[#This Row],[Discount_Verification]]="Valid","Include","Exclude")</f>
        <v>Exclude</v>
      </c>
      <c r="O1192">
        <v>0</v>
      </c>
      <c r="P1192" t="str">
        <f t="shared" si="166"/>
        <v>Insufficient Data</v>
      </c>
      <c r="Q1192" t="str">
        <f t="shared" si="167"/>
        <v>Missing Information</v>
      </c>
      <c r="R1192" t="str">
        <f>IF(PC_NikeSales[[#This Row],[Rev_Verify]]="Valid Revenue","Include","Exclude")</f>
        <v>Exclude</v>
      </c>
      <c r="S1192" s="1"/>
      <c r="T1192" s="5" t="str">
        <f t="shared" si="168"/>
        <v>Missing Date</v>
      </c>
      <c r="U1192" s="1" t="str">
        <f t="shared" si="169"/>
        <v>No</v>
      </c>
      <c r="V1192" t="s">
        <v>17</v>
      </c>
      <c r="W1192" t="s">
        <v>43</v>
      </c>
      <c r="X1192" t="str">
        <f t="shared" si="170"/>
        <v>Kolkata</v>
      </c>
      <c r="Y1192">
        <v>457.93</v>
      </c>
      <c r="Z1192" t="str">
        <f>IF(PC_NikeSales[[#This Row],[Profit]]&lt;0,"Loss Making Sales",IF(PC_NikeSales[[#This Row],[Profit]]=0,"No Recorded Profit",IF($Y1190&gt;$P1190,"Invalid Profit", "Valid Profit")))</f>
        <v>Valid Profit</v>
      </c>
      <c r="AA1192" t="str">
        <f>IF(PC_NikeSales[[#This Row],[Profit_Status]]="Valid Profit","Include","Exclude")</f>
        <v>Include</v>
      </c>
    </row>
    <row r="1193" spans="1:27">
      <c r="A1193">
        <v>3191</v>
      </c>
      <c r="B1193" t="s">
        <v>13</v>
      </c>
      <c r="C1193" t="s">
        <v>20</v>
      </c>
      <c r="D1193" t="s">
        <v>38</v>
      </c>
      <c r="E1193" s="3" t="s">
        <v>28</v>
      </c>
      <c r="F1193" t="str">
        <f t="shared" si="162"/>
        <v>Alphabet</v>
      </c>
      <c r="G1193" t="str">
        <f t="shared" si="163"/>
        <v>L</v>
      </c>
      <c r="H1193" t="str">
        <f t="shared" si="164"/>
        <v>Yes</v>
      </c>
      <c r="I1193">
        <v>4</v>
      </c>
      <c r="J1193" t="str">
        <f>_xlfn.IFS(Units_Sold&lt;0,"Check Return/Refund",Units_Sold=" ",Invalid,Units_Sold=0,"Available",Units_Sold&gt;0,"Sold")</f>
        <v>Sold</v>
      </c>
      <c r="M1193" t="str">
        <f t="shared" si="165"/>
        <v>Invalid</v>
      </c>
      <c r="N1193" t="str">
        <f>IF(PC_NikeSales[[#This Row],[Discount_Verification]]="Valid","Include","Exclude")</f>
        <v>Exclude</v>
      </c>
      <c r="O1193">
        <v>0</v>
      </c>
      <c r="P1193" t="str">
        <f t="shared" si="166"/>
        <v>Insufficient Data</v>
      </c>
      <c r="Q1193" t="str">
        <f t="shared" si="167"/>
        <v>Missing Information</v>
      </c>
      <c r="R1193" t="str">
        <f>IF(PC_NikeSales[[#This Row],[Rev_Verify]]="Valid Revenue","Include","Exclude")</f>
        <v>Exclude</v>
      </c>
      <c r="S1193" s="1">
        <v>45692</v>
      </c>
      <c r="T1193" s="5">
        <f t="shared" si="168"/>
        <v>45692</v>
      </c>
      <c r="U1193" s="1" t="str">
        <f t="shared" si="169"/>
        <v>Yes</v>
      </c>
      <c r="V1193" t="s">
        <v>22</v>
      </c>
      <c r="W1193" t="s">
        <v>29</v>
      </c>
      <c r="X1193" t="str">
        <f t="shared" si="170"/>
        <v>Pune</v>
      </c>
      <c r="Y1193">
        <v>2709.18</v>
      </c>
      <c r="Z1193" t="str">
        <f>IF(PC_NikeSales[[#This Row],[Profit]]&lt;0,"Loss Making Sales",IF(PC_NikeSales[[#This Row],[Profit]]=0,"No Recorded Profit",IF($Y1191&gt;$P1191,"Invalid Profit", "Valid Profit")))</f>
        <v>Valid Profit</v>
      </c>
      <c r="AA1193" t="str">
        <f>IF(PC_NikeSales[[#This Row],[Profit_Status]]="Valid Profit","Include","Exclude")</f>
        <v>Include</v>
      </c>
    </row>
    <row r="1194" spans="1:27">
      <c r="A1194">
        <v>3192</v>
      </c>
      <c r="B1194" t="s">
        <v>13</v>
      </c>
      <c r="C1194" t="s">
        <v>30</v>
      </c>
      <c r="D1194" t="s">
        <v>46</v>
      </c>
      <c r="E1194" s="3" t="s">
        <v>16</v>
      </c>
      <c r="F1194" t="str">
        <f t="shared" si="162"/>
        <v>Alphabet</v>
      </c>
      <c r="G1194" t="str">
        <f t="shared" si="163"/>
        <v>M</v>
      </c>
      <c r="H1194" t="str">
        <f t="shared" si="164"/>
        <v>Yes</v>
      </c>
      <c r="I1194">
        <v>1</v>
      </c>
      <c r="J1194" t="str">
        <f>_xlfn.IFS(Units_Sold&lt;0,"Check Return/Refund",Units_Sold=" ",Invalid,Units_Sold=0,"Available",Units_Sold&gt;0,"Sold")</f>
        <v>Sold</v>
      </c>
      <c r="M1194" t="str">
        <f t="shared" si="165"/>
        <v>Invalid</v>
      </c>
      <c r="N1194" t="str">
        <f>IF(PC_NikeSales[[#This Row],[Discount_Verification]]="Valid","Include","Exclude")</f>
        <v>Exclude</v>
      </c>
      <c r="O1194">
        <v>0</v>
      </c>
      <c r="P1194" t="str">
        <f t="shared" si="166"/>
        <v>Insufficient Data</v>
      </c>
      <c r="Q1194" t="str">
        <f t="shared" si="167"/>
        <v>Missing Information</v>
      </c>
      <c r="R1194" t="str">
        <f>IF(PC_NikeSales[[#This Row],[Rev_Verify]]="Valid Revenue","Include","Exclude")</f>
        <v>Exclude</v>
      </c>
      <c r="S1194" s="1">
        <v>45732</v>
      </c>
      <c r="T1194" s="5">
        <f t="shared" si="168"/>
        <v>45732</v>
      </c>
      <c r="U1194" s="1" t="str">
        <f t="shared" si="169"/>
        <v>Yes</v>
      </c>
      <c r="V1194" t="s">
        <v>17</v>
      </c>
      <c r="W1194" t="s">
        <v>29</v>
      </c>
      <c r="X1194" t="str">
        <f t="shared" si="170"/>
        <v>Pune</v>
      </c>
      <c r="Y1194">
        <v>2055.67</v>
      </c>
      <c r="Z1194" t="str">
        <f>IF(PC_NikeSales[[#This Row],[Profit]]&lt;0,"Loss Making Sales",IF(PC_NikeSales[[#This Row],[Profit]]=0,"No Recorded Profit",IF($Y1192&gt;$P1192,"Invalid Profit", "Valid Profit")))</f>
        <v>Valid Profit</v>
      </c>
      <c r="AA1194" t="str">
        <f>IF(PC_NikeSales[[#This Row],[Profit_Status]]="Valid Profit","Include","Exclude")</f>
        <v>Include</v>
      </c>
    </row>
    <row r="1195" spans="1:27">
      <c r="A1195">
        <v>3193</v>
      </c>
      <c r="B1195" t="s">
        <v>13</v>
      </c>
      <c r="C1195" t="s">
        <v>30</v>
      </c>
      <c r="D1195" t="s">
        <v>51</v>
      </c>
      <c r="E1195" s="3">
        <v>11</v>
      </c>
      <c r="F1195" t="str">
        <f t="shared" si="162"/>
        <v>Number</v>
      </c>
      <c r="G1195" t="str">
        <f t="shared" si="163"/>
        <v>11</v>
      </c>
      <c r="H1195" t="str">
        <f t="shared" si="164"/>
        <v>Yes</v>
      </c>
      <c r="J1195" t="str">
        <f>_xlfn.IFS(Units_Sold&lt;0,"Check Return/Refund",Units_Sold=" ",Invalid,Units_Sold=0,"Available",Units_Sold&gt;0,"Sold")</f>
        <v>Available</v>
      </c>
      <c r="K1195">
        <v>8581.98</v>
      </c>
      <c r="M1195" t="str">
        <f t="shared" si="165"/>
        <v>Invalid</v>
      </c>
      <c r="N1195" t="str">
        <f>IF(PC_NikeSales[[#This Row],[Discount_Verification]]="Valid","Include","Exclude")</f>
        <v>Exclude</v>
      </c>
      <c r="O1195">
        <v>0</v>
      </c>
      <c r="P1195" t="str">
        <f t="shared" si="166"/>
        <v>Insufficient Data</v>
      </c>
      <c r="Q1195" t="str">
        <f t="shared" si="167"/>
        <v>Missing Information</v>
      </c>
      <c r="R1195" t="str">
        <f>IF(PC_NikeSales[[#This Row],[Rev_Verify]]="Valid Revenue","Include","Exclude")</f>
        <v>Exclude</v>
      </c>
      <c r="S1195" s="1">
        <v>45712</v>
      </c>
      <c r="T1195" s="5">
        <f t="shared" si="168"/>
        <v>45712</v>
      </c>
      <c r="U1195" s="1" t="str">
        <f t="shared" si="169"/>
        <v>Yes</v>
      </c>
      <c r="V1195" t="s">
        <v>22</v>
      </c>
      <c r="W1195" t="s">
        <v>29</v>
      </c>
      <c r="X1195" t="str">
        <f t="shared" si="170"/>
        <v>Pune</v>
      </c>
      <c r="Y1195">
        <v>3969.18</v>
      </c>
      <c r="Z1195" t="str">
        <f>IF(PC_NikeSales[[#This Row],[Profit]]&lt;0,"Loss Making Sales",IF(PC_NikeSales[[#This Row],[Profit]]=0,"No Recorded Profit",IF($Y1193&gt;$P1193,"Invalid Profit", "Valid Profit")))</f>
        <v>Valid Profit</v>
      </c>
      <c r="AA1195" t="str">
        <f>IF(PC_NikeSales[[#This Row],[Profit_Status]]="Valid Profit","Include","Exclude")</f>
        <v>Include</v>
      </c>
    </row>
    <row r="1196" spans="1:27">
      <c r="A1196">
        <v>3194</v>
      </c>
      <c r="B1196" t="s">
        <v>13</v>
      </c>
      <c r="C1196" t="s">
        <v>14</v>
      </c>
      <c r="D1196" t="s">
        <v>15</v>
      </c>
      <c r="E1196" s="3" t="s">
        <v>16</v>
      </c>
      <c r="F1196" t="str">
        <f t="shared" si="162"/>
        <v>Alphabet</v>
      </c>
      <c r="G1196" t="str">
        <f t="shared" si="163"/>
        <v>M</v>
      </c>
      <c r="H1196" t="str">
        <f t="shared" si="164"/>
        <v>Yes</v>
      </c>
      <c r="I1196">
        <v>-1</v>
      </c>
      <c r="J1196" t="str">
        <f>_xlfn.IFS(Units_Sold&lt;0,"Check Return/Refund",Units_Sold=" ",Invalid,Units_Sold=0,"Available",Units_Sold&gt;0,"Sold")</f>
        <v>Check Return/Refund</v>
      </c>
      <c r="M1196" t="str">
        <f t="shared" si="165"/>
        <v>Invalid</v>
      </c>
      <c r="N1196" t="str">
        <f>IF(PC_NikeSales[[#This Row],[Discount_Verification]]="Valid","Include","Exclude")</f>
        <v>Exclude</v>
      </c>
      <c r="O1196">
        <v>0</v>
      </c>
      <c r="P1196" t="str">
        <f t="shared" si="166"/>
        <v>Insufficient Data</v>
      </c>
      <c r="Q1196" t="str">
        <f t="shared" si="167"/>
        <v>Missing Information</v>
      </c>
      <c r="R1196" t="str">
        <f>IF(PC_NikeSales[[#This Row],[Rev_Verify]]="Valid Revenue","Include","Exclude")</f>
        <v>Exclude</v>
      </c>
      <c r="S1196" s="1">
        <v>45220</v>
      </c>
      <c r="T1196" s="5">
        <f t="shared" si="168"/>
        <v>45220</v>
      </c>
      <c r="U1196" s="1" t="str">
        <f t="shared" si="169"/>
        <v>Yes</v>
      </c>
      <c r="V1196" t="s">
        <v>17</v>
      </c>
      <c r="W1196" t="s">
        <v>37</v>
      </c>
      <c r="X1196" t="str">
        <f t="shared" si="170"/>
        <v>Hyderabad</v>
      </c>
      <c r="Y1196">
        <v>896.94</v>
      </c>
      <c r="Z1196" t="str">
        <f>IF(PC_NikeSales[[#This Row],[Profit]]&lt;0,"Loss Making Sales",IF(PC_NikeSales[[#This Row],[Profit]]=0,"No Recorded Profit",IF($Y1194&gt;$P1194,"Invalid Profit", "Valid Profit")))</f>
        <v>Valid Profit</v>
      </c>
      <c r="AA1196" t="str">
        <f>IF(PC_NikeSales[[#This Row],[Profit_Status]]="Valid Profit","Include","Exclude")</f>
        <v>Include</v>
      </c>
    </row>
    <row r="1197" spans="1:27">
      <c r="A1197">
        <v>3195</v>
      </c>
      <c r="B1197" t="s">
        <v>35</v>
      </c>
      <c r="C1197" t="s">
        <v>26</v>
      </c>
      <c r="D1197" t="s">
        <v>27</v>
      </c>
      <c r="F1197" t="str">
        <f t="shared" si="162"/>
        <v>Missing</v>
      </c>
      <c r="G1197" t="str">
        <f t="shared" si="163"/>
        <v>Unknown</v>
      </c>
      <c r="H1197" t="str">
        <f t="shared" si="164"/>
        <v>No</v>
      </c>
      <c r="I1197">
        <v>1</v>
      </c>
      <c r="J1197" t="str">
        <f>_xlfn.IFS(Units_Sold&lt;0,"Check Return/Refund",Units_Sold=" ",Invalid,Units_Sold=0,"Available",Units_Sold&gt;0,"Sold")</f>
        <v>Sold</v>
      </c>
      <c r="K1197">
        <v>3259.95</v>
      </c>
      <c r="M1197" t="str">
        <f t="shared" si="165"/>
        <v>Invalid</v>
      </c>
      <c r="N1197" t="str">
        <f>IF(PC_NikeSales[[#This Row],[Discount_Verification]]="Valid","Include","Exclude")</f>
        <v>Exclude</v>
      </c>
      <c r="O1197">
        <v>0</v>
      </c>
      <c r="P1197">
        <f t="shared" si="166"/>
        <v>3259.95</v>
      </c>
      <c r="Q1197" t="str">
        <f t="shared" si="167"/>
        <v>Valid Revenue</v>
      </c>
      <c r="R1197" t="str">
        <f>IF(PC_NikeSales[[#This Row],[Rev_Verify]]="Valid Revenue","Include","Exclude")</f>
        <v>Include</v>
      </c>
      <c r="S1197" s="1">
        <v>45725</v>
      </c>
      <c r="T1197" s="5">
        <f t="shared" si="168"/>
        <v>45725</v>
      </c>
      <c r="U1197" s="1" t="str">
        <f t="shared" si="169"/>
        <v>Yes</v>
      </c>
      <c r="V1197" t="s">
        <v>22</v>
      </c>
      <c r="W1197" t="s">
        <v>33</v>
      </c>
      <c r="X1197" t="str">
        <f t="shared" si="170"/>
        <v>Delhi</v>
      </c>
      <c r="Y1197">
        <v>1423.92</v>
      </c>
      <c r="Z1197" t="str">
        <f>IF(PC_NikeSales[[#This Row],[Profit]]&lt;0,"Loss Making Sales",IF(PC_NikeSales[[#This Row],[Profit]]=0,"No Recorded Profit",IF($Y1195&gt;$P1195,"Invalid Profit", "Valid Profit")))</f>
        <v>Valid Profit</v>
      </c>
      <c r="AA1197" t="str">
        <f>IF(PC_NikeSales[[#This Row],[Profit_Status]]="Valid Profit","Include","Exclude")</f>
        <v>Include</v>
      </c>
    </row>
    <row r="1198" spans="1:27">
      <c r="A1198">
        <v>3196</v>
      </c>
      <c r="B1198" t="s">
        <v>19</v>
      </c>
      <c r="C1198" t="s">
        <v>14</v>
      </c>
      <c r="D1198" t="s">
        <v>49</v>
      </c>
      <c r="E1198" s="3">
        <v>11</v>
      </c>
      <c r="F1198" t="str">
        <f t="shared" si="162"/>
        <v>Number</v>
      </c>
      <c r="G1198" t="str">
        <f t="shared" si="163"/>
        <v>11</v>
      </c>
      <c r="H1198" t="str">
        <f t="shared" si="164"/>
        <v>Yes</v>
      </c>
      <c r="I1198">
        <v>1</v>
      </c>
      <c r="J1198" t="str">
        <f>_xlfn.IFS(Units_Sold&lt;0,"Check Return/Refund",Units_Sold=" ",Invalid,Units_Sold=0,"Available",Units_Sold&gt;0,"Sold")</f>
        <v>Sold</v>
      </c>
      <c r="M1198" t="str">
        <f t="shared" si="165"/>
        <v>Invalid</v>
      </c>
      <c r="N1198" t="str">
        <f>IF(PC_NikeSales[[#This Row],[Discount_Verification]]="Valid","Include","Exclude")</f>
        <v>Exclude</v>
      </c>
      <c r="O1198">
        <v>0</v>
      </c>
      <c r="P1198" t="str">
        <f t="shared" si="166"/>
        <v>Insufficient Data</v>
      </c>
      <c r="Q1198" t="str">
        <f t="shared" si="167"/>
        <v>Missing Information</v>
      </c>
      <c r="R1198" t="str">
        <f>IF(PC_NikeSales[[#This Row],[Rev_Verify]]="Valid Revenue","Include","Exclude")</f>
        <v>Exclude</v>
      </c>
      <c r="S1198" s="1"/>
      <c r="T1198" s="5" t="str">
        <f t="shared" si="168"/>
        <v>Missing Date</v>
      </c>
      <c r="U1198" s="1" t="str">
        <f t="shared" si="169"/>
        <v>No</v>
      </c>
      <c r="V1198" t="s">
        <v>22</v>
      </c>
      <c r="W1198" t="s">
        <v>43</v>
      </c>
      <c r="X1198" t="str">
        <f t="shared" si="170"/>
        <v>Kolkata</v>
      </c>
      <c r="Y1198">
        <v>425.5</v>
      </c>
      <c r="Z1198" t="str">
        <f>IF(PC_NikeSales[[#This Row],[Profit]]&lt;0,"Loss Making Sales",IF(PC_NikeSales[[#This Row],[Profit]]=0,"No Recorded Profit",IF($Y1196&gt;$P1196,"Invalid Profit", "Valid Profit")))</f>
        <v>Valid Profit</v>
      </c>
      <c r="AA1198" t="str">
        <f>IF(PC_NikeSales[[#This Row],[Profit_Status]]="Valid Profit","Include","Exclude")</f>
        <v>Include</v>
      </c>
    </row>
    <row r="1199" spans="1:27">
      <c r="A1199">
        <v>3197</v>
      </c>
      <c r="B1199" t="s">
        <v>35</v>
      </c>
      <c r="C1199" t="s">
        <v>14</v>
      </c>
      <c r="D1199" t="s">
        <v>44</v>
      </c>
      <c r="E1199" s="3" t="s">
        <v>16</v>
      </c>
      <c r="F1199" t="str">
        <f t="shared" si="162"/>
        <v>Alphabet</v>
      </c>
      <c r="G1199" t="str">
        <f t="shared" si="163"/>
        <v>M</v>
      </c>
      <c r="H1199" t="str">
        <f t="shared" si="164"/>
        <v>Yes</v>
      </c>
      <c r="I1199">
        <v>-1</v>
      </c>
      <c r="J1199" t="str">
        <f>_xlfn.IFS(Units_Sold&lt;0,"Check Return/Refund",Units_Sold=" ",Invalid,Units_Sold=0,"Available",Units_Sold&gt;0,"Sold")</f>
        <v>Check Return/Refund</v>
      </c>
      <c r="M1199" t="str">
        <f t="shared" si="165"/>
        <v>Invalid</v>
      </c>
      <c r="N1199" t="str">
        <f>IF(PC_NikeSales[[#This Row],[Discount_Verification]]="Valid","Include","Exclude")</f>
        <v>Exclude</v>
      </c>
      <c r="O1199">
        <v>0</v>
      </c>
      <c r="P1199" t="str">
        <f t="shared" si="166"/>
        <v>Insufficient Data</v>
      </c>
      <c r="Q1199" t="str">
        <f t="shared" si="167"/>
        <v>Missing Information</v>
      </c>
      <c r="R1199" t="str">
        <f>IF(PC_NikeSales[[#This Row],[Rev_Verify]]="Valid Revenue","Include","Exclude")</f>
        <v>Exclude</v>
      </c>
      <c r="S1199" s="1"/>
      <c r="T1199" s="5" t="str">
        <f t="shared" si="168"/>
        <v>Missing Date</v>
      </c>
      <c r="U1199" s="1" t="str">
        <f t="shared" si="169"/>
        <v>No</v>
      </c>
      <c r="V1199" t="s">
        <v>17</v>
      </c>
      <c r="W1199" t="s">
        <v>33</v>
      </c>
      <c r="X1199" t="str">
        <f t="shared" si="170"/>
        <v>Delhi</v>
      </c>
      <c r="Y1199">
        <v>751.76</v>
      </c>
      <c r="Z1199" t="str">
        <f>IF(PC_NikeSales[[#This Row],[Profit]]&lt;0,"Loss Making Sales",IF(PC_NikeSales[[#This Row],[Profit]]=0,"No Recorded Profit",IF($Y1197&gt;$P1197,"Invalid Profit", "Valid Profit")))</f>
        <v>Valid Profit</v>
      </c>
      <c r="AA1199" t="str">
        <f>IF(PC_NikeSales[[#This Row],[Profit_Status]]="Valid Profit","Include","Exclude")</f>
        <v>Include</v>
      </c>
    </row>
    <row r="1200" spans="1:27">
      <c r="A1200">
        <v>3198</v>
      </c>
      <c r="B1200" t="s">
        <v>19</v>
      </c>
      <c r="C1200" t="s">
        <v>30</v>
      </c>
      <c r="D1200" t="s">
        <v>45</v>
      </c>
      <c r="E1200" s="3" t="s">
        <v>32</v>
      </c>
      <c r="F1200" t="str">
        <f t="shared" si="162"/>
        <v>Alphabet</v>
      </c>
      <c r="G1200" t="str">
        <f t="shared" si="163"/>
        <v>XL</v>
      </c>
      <c r="H1200" t="str">
        <f t="shared" si="164"/>
        <v>Yes</v>
      </c>
      <c r="J1200" t="str">
        <f>_xlfn.IFS(Units_Sold&lt;0,"Check Return/Refund",Units_Sold=" ",Invalid,Units_Sold=0,"Available",Units_Sold&gt;0,"Sold")</f>
        <v>Available</v>
      </c>
      <c r="M1200" t="str">
        <f t="shared" si="165"/>
        <v>Invalid</v>
      </c>
      <c r="N1200" t="str">
        <f>IF(PC_NikeSales[[#This Row],[Discount_Verification]]="Valid","Include","Exclude")</f>
        <v>Exclude</v>
      </c>
      <c r="O1200">
        <v>0</v>
      </c>
      <c r="P1200" t="str">
        <f t="shared" si="166"/>
        <v>Insufficient Data</v>
      </c>
      <c r="Q1200" t="str">
        <f t="shared" si="167"/>
        <v>Missing Information</v>
      </c>
      <c r="R1200" t="str">
        <f>IF(PC_NikeSales[[#This Row],[Rev_Verify]]="Valid Revenue","Include","Exclude")</f>
        <v>Exclude</v>
      </c>
      <c r="S1200" s="1"/>
      <c r="T1200" s="5" t="str">
        <f t="shared" si="168"/>
        <v>Missing Date</v>
      </c>
      <c r="U1200" s="1" t="str">
        <f t="shared" si="169"/>
        <v>No</v>
      </c>
      <c r="V1200" t="s">
        <v>17</v>
      </c>
      <c r="W1200" t="s">
        <v>33</v>
      </c>
      <c r="X1200" t="str">
        <f t="shared" si="170"/>
        <v>Delhi</v>
      </c>
      <c r="Y1200">
        <v>2009.69</v>
      </c>
      <c r="Z1200" t="str">
        <f>IF(PC_NikeSales[[#This Row],[Profit]]&lt;0,"Loss Making Sales",IF(PC_NikeSales[[#This Row],[Profit]]=0,"No Recorded Profit",IF($Y1198&gt;$P1198,"Invalid Profit", "Valid Profit")))</f>
        <v>Valid Profit</v>
      </c>
      <c r="AA1200" t="str">
        <f>IF(PC_NikeSales[[#This Row],[Profit_Status]]="Valid Profit","Include","Exclude")</f>
        <v>Include</v>
      </c>
    </row>
    <row r="1201" spans="1:27">
      <c r="A1201">
        <v>3199</v>
      </c>
      <c r="B1201" t="s">
        <v>19</v>
      </c>
      <c r="C1201" t="s">
        <v>14</v>
      </c>
      <c r="D1201" t="s">
        <v>49</v>
      </c>
      <c r="F1201" t="str">
        <f t="shared" si="162"/>
        <v>Missing</v>
      </c>
      <c r="G1201" t="str">
        <f t="shared" si="163"/>
        <v>Unknown</v>
      </c>
      <c r="H1201" t="str">
        <f t="shared" si="164"/>
        <v>No</v>
      </c>
      <c r="J1201" t="str">
        <f>_xlfn.IFS(Units_Sold&lt;0,"Check Return/Refund",Units_Sold=" ",Invalid,Units_Sold=0,"Available",Units_Sold&gt;0,"Sold")</f>
        <v>Available</v>
      </c>
      <c r="M1201" t="str">
        <f t="shared" si="165"/>
        <v>Invalid</v>
      </c>
      <c r="N1201" t="str">
        <f>IF(PC_NikeSales[[#This Row],[Discount_Verification]]="Valid","Include","Exclude")</f>
        <v>Exclude</v>
      </c>
      <c r="O1201">
        <v>0</v>
      </c>
      <c r="P1201" t="str">
        <f t="shared" si="166"/>
        <v>Insufficient Data</v>
      </c>
      <c r="Q1201" t="str">
        <f t="shared" si="167"/>
        <v>Missing Information</v>
      </c>
      <c r="R1201" t="str">
        <f>IF(PC_NikeSales[[#This Row],[Rev_Verify]]="Valid Revenue","Include","Exclude")</f>
        <v>Exclude</v>
      </c>
      <c r="S1201" s="1"/>
      <c r="T1201" s="5" t="str">
        <f t="shared" si="168"/>
        <v>Missing Date</v>
      </c>
      <c r="U1201" s="1" t="str">
        <f t="shared" si="169"/>
        <v>No</v>
      </c>
      <c r="V1201" t="s">
        <v>17</v>
      </c>
      <c r="W1201" t="s">
        <v>43</v>
      </c>
      <c r="X1201" t="str">
        <f t="shared" si="170"/>
        <v>Kolkata</v>
      </c>
      <c r="Y1201">
        <v>3873.48</v>
      </c>
      <c r="Z1201" t="str">
        <f>IF(PC_NikeSales[[#This Row],[Profit]]&lt;0,"Loss Making Sales",IF(PC_NikeSales[[#This Row],[Profit]]=0,"No Recorded Profit",IF($Y1199&gt;$P1199,"Invalid Profit", "Valid Profit")))</f>
        <v>Valid Profit</v>
      </c>
      <c r="AA1201" t="str">
        <f>IF(PC_NikeSales[[#This Row],[Profit_Status]]="Valid Profit","Include","Exclude")</f>
        <v>Include</v>
      </c>
    </row>
    <row r="1202" spans="1:27">
      <c r="A1202">
        <v>3200</v>
      </c>
      <c r="B1202" t="s">
        <v>35</v>
      </c>
      <c r="C1202" t="s">
        <v>20</v>
      </c>
      <c r="D1202" t="s">
        <v>24</v>
      </c>
      <c r="E1202" s="3" t="s">
        <v>28</v>
      </c>
      <c r="F1202" t="str">
        <f t="shared" si="162"/>
        <v>Alphabet</v>
      </c>
      <c r="G1202" t="str">
        <f t="shared" si="163"/>
        <v>L</v>
      </c>
      <c r="H1202" t="str">
        <f t="shared" si="164"/>
        <v>Yes</v>
      </c>
      <c r="J1202" t="str">
        <f>_xlfn.IFS(Units_Sold&lt;0,"Check Return/Refund",Units_Sold=" ",Invalid,Units_Sold=0,"Available",Units_Sold&gt;0,"Sold")</f>
        <v>Available</v>
      </c>
      <c r="K1202">
        <v>6308.83</v>
      </c>
      <c r="M1202" t="str">
        <f t="shared" si="165"/>
        <v>Invalid</v>
      </c>
      <c r="N1202" t="str">
        <f>IF(PC_NikeSales[[#This Row],[Discount_Verification]]="Valid","Include","Exclude")</f>
        <v>Exclude</v>
      </c>
      <c r="O1202">
        <v>0</v>
      </c>
      <c r="P1202" t="str">
        <f t="shared" si="166"/>
        <v>Insufficient Data</v>
      </c>
      <c r="Q1202" t="str">
        <f t="shared" si="167"/>
        <v>Missing Information</v>
      </c>
      <c r="R1202" t="str">
        <f>IF(PC_NikeSales[[#This Row],[Rev_Verify]]="Valid Revenue","Include","Exclude")</f>
        <v>Exclude</v>
      </c>
      <c r="S1202" s="1"/>
      <c r="T1202" s="5" t="str">
        <f t="shared" si="168"/>
        <v>Missing Date</v>
      </c>
      <c r="U1202" s="1" t="str">
        <f t="shared" si="169"/>
        <v>No</v>
      </c>
      <c r="V1202" t="s">
        <v>22</v>
      </c>
      <c r="W1202" t="s">
        <v>29</v>
      </c>
      <c r="X1202" t="str">
        <f t="shared" si="170"/>
        <v>Pune</v>
      </c>
      <c r="Y1202">
        <v>-582.02</v>
      </c>
      <c r="Z1202" t="str">
        <f>IF(PC_NikeSales[[#This Row],[Profit]]&lt;0,"Loss Making Sales",IF(PC_NikeSales[[#This Row],[Profit]]=0,"No Recorded Profit",IF(PC_NikeSales[[#This Row],[Profit]]&gt;PC_NikeSales[Rev_Recalc],"Invalid Profit", "Valid Profit")))</f>
        <v>Loss Making Sales</v>
      </c>
      <c r="AA1202" t="str">
        <f>IF(PC_NikeSales[[#This Row],[Profit_Status]]="Valid Profit","Include","Exclude")</f>
        <v>Exclude</v>
      </c>
    </row>
    <row r="1203" spans="1:27">
      <c r="A1203">
        <v>3201</v>
      </c>
      <c r="B1203" t="s">
        <v>19</v>
      </c>
      <c r="C1203" t="s">
        <v>14</v>
      </c>
      <c r="D1203" t="s">
        <v>34</v>
      </c>
      <c r="E1203" s="3" t="s">
        <v>28</v>
      </c>
      <c r="F1203" t="str">
        <f t="shared" si="162"/>
        <v>Alphabet</v>
      </c>
      <c r="G1203" t="str">
        <f t="shared" si="163"/>
        <v>L</v>
      </c>
      <c r="H1203" t="str">
        <f t="shared" si="164"/>
        <v>Yes</v>
      </c>
      <c r="J1203" t="str">
        <f>_xlfn.IFS(Units_Sold&lt;0,"Check Return/Refund",Units_Sold=" ",Invalid,Units_Sold=0,"Available",Units_Sold&gt;0,"Sold")</f>
        <v>Available</v>
      </c>
      <c r="K1203">
        <v>9608.99</v>
      </c>
      <c r="M1203" t="str">
        <f t="shared" si="165"/>
        <v>Invalid</v>
      </c>
      <c r="N1203" t="str">
        <f>IF(PC_NikeSales[[#This Row],[Discount_Verification]]="Valid","Include","Exclude")</f>
        <v>Exclude</v>
      </c>
      <c r="O1203">
        <v>0</v>
      </c>
      <c r="P1203" t="str">
        <f t="shared" si="166"/>
        <v>Insufficient Data</v>
      </c>
      <c r="Q1203" t="str">
        <f t="shared" si="167"/>
        <v>Missing Information</v>
      </c>
      <c r="R1203" t="str">
        <f>IF(PC_NikeSales[[#This Row],[Rev_Verify]]="Valid Revenue","Include","Exclude")</f>
        <v>Exclude</v>
      </c>
      <c r="S1203" s="1"/>
      <c r="T1203" s="5" t="str">
        <f t="shared" si="168"/>
        <v>Missing Date</v>
      </c>
      <c r="U1203" s="1" t="str">
        <f t="shared" si="169"/>
        <v>No</v>
      </c>
      <c r="V1203" t="s">
        <v>22</v>
      </c>
      <c r="W1203" t="s">
        <v>25</v>
      </c>
      <c r="X1203" t="str">
        <f t="shared" si="170"/>
        <v>Mumbai</v>
      </c>
      <c r="Y1203">
        <v>2866.39</v>
      </c>
      <c r="Z1203" t="str">
        <f>IF(PC_NikeSales[[#This Row],[Profit]]&lt;0,"Loss Making Sales",IF(PC_NikeSales[[#This Row],[Profit]]=0,"No Recorded Profit",IF($Y1201&gt;$P1201,"Invalid Profit", "Valid Profit")))</f>
        <v>Valid Profit</v>
      </c>
      <c r="AA1203" t="str">
        <f>IF(PC_NikeSales[[#This Row],[Profit_Status]]="Valid Profit","Include","Exclude")</f>
        <v>Include</v>
      </c>
    </row>
    <row r="1204" spans="1:27">
      <c r="A1204">
        <v>3202</v>
      </c>
      <c r="B1204" t="s">
        <v>13</v>
      </c>
      <c r="C1204" t="s">
        <v>30</v>
      </c>
      <c r="D1204" t="s">
        <v>51</v>
      </c>
      <c r="E1204" s="3">
        <v>10</v>
      </c>
      <c r="F1204" t="str">
        <f t="shared" si="162"/>
        <v>Number</v>
      </c>
      <c r="G1204" t="str">
        <f t="shared" si="163"/>
        <v>10</v>
      </c>
      <c r="H1204" t="str">
        <f t="shared" si="164"/>
        <v>Yes</v>
      </c>
      <c r="J1204" t="str">
        <f>_xlfn.IFS(Units_Sold&lt;0,"Check Return/Refund",Units_Sold=" ",Invalid,Units_Sold=0,"Available",Units_Sold&gt;0,"Sold")</f>
        <v>Available</v>
      </c>
      <c r="K1204">
        <v>8926.14</v>
      </c>
      <c r="M1204" t="str">
        <f t="shared" si="165"/>
        <v>Invalid</v>
      </c>
      <c r="N1204" t="str">
        <f>IF(PC_NikeSales[[#This Row],[Discount_Verification]]="Valid","Include","Exclude")</f>
        <v>Exclude</v>
      </c>
      <c r="O1204">
        <v>0</v>
      </c>
      <c r="P1204" t="str">
        <f t="shared" si="166"/>
        <v>Insufficient Data</v>
      </c>
      <c r="Q1204" t="str">
        <f t="shared" si="167"/>
        <v>Missing Information</v>
      </c>
      <c r="R1204" t="str">
        <f>IF(PC_NikeSales[[#This Row],[Rev_Verify]]="Valid Revenue","Include","Exclude")</f>
        <v>Exclude</v>
      </c>
      <c r="S1204" s="1"/>
      <c r="T1204" s="5" t="str">
        <f t="shared" si="168"/>
        <v>Missing Date</v>
      </c>
      <c r="U1204" s="1" t="str">
        <f t="shared" si="169"/>
        <v>No</v>
      </c>
      <c r="V1204" t="s">
        <v>17</v>
      </c>
      <c r="W1204" t="s">
        <v>36</v>
      </c>
      <c r="X1204" t="str">
        <f t="shared" si="170"/>
        <v>Bangalore</v>
      </c>
      <c r="Y1204">
        <v>1565.51</v>
      </c>
      <c r="Z1204" t="str">
        <f>IF(PC_NikeSales[[#This Row],[Profit]]&lt;0,"Loss Making Sales",IF(PC_NikeSales[[#This Row],[Profit]]=0,"No Recorded Profit",IF($Y1202&gt;$P1202,"Invalid Profit", "Valid Profit")))</f>
        <v>Valid Profit</v>
      </c>
      <c r="AA1204" t="str">
        <f>IF(PC_NikeSales[[#This Row],[Profit_Status]]="Valid Profit","Include","Exclude")</f>
        <v>Include</v>
      </c>
    </row>
    <row r="1205" spans="1:27">
      <c r="A1205">
        <v>3203</v>
      </c>
      <c r="B1205" t="s">
        <v>19</v>
      </c>
      <c r="C1205" t="s">
        <v>14</v>
      </c>
      <c r="D1205" t="s">
        <v>15</v>
      </c>
      <c r="E1205" s="3">
        <v>11</v>
      </c>
      <c r="F1205" t="str">
        <f t="shared" si="162"/>
        <v>Number</v>
      </c>
      <c r="G1205" t="str">
        <f t="shared" si="163"/>
        <v>11</v>
      </c>
      <c r="H1205" t="str">
        <f t="shared" si="164"/>
        <v>Yes</v>
      </c>
      <c r="J1205" t="str">
        <f>_xlfn.IFS(Units_Sold&lt;0,"Check Return/Refund",Units_Sold=" ",Invalid,Units_Sold=0,"Available",Units_Sold&gt;0,"Sold")</f>
        <v>Available</v>
      </c>
      <c r="L1205">
        <v>1.17</v>
      </c>
      <c r="M1205" t="str">
        <f t="shared" si="165"/>
        <v>Invalid</v>
      </c>
      <c r="N1205" t="str">
        <f>IF(PC_NikeSales[[#This Row],[Discount_Verification]]="Valid","Include","Exclude")</f>
        <v>Exclude</v>
      </c>
      <c r="O1205">
        <v>0</v>
      </c>
      <c r="P1205" t="str">
        <f t="shared" si="166"/>
        <v>Insufficient Data</v>
      </c>
      <c r="Q1205" t="str">
        <f t="shared" si="167"/>
        <v>Missing Information</v>
      </c>
      <c r="R1205" t="str">
        <f>IF(PC_NikeSales[[#This Row],[Rev_Verify]]="Valid Revenue","Include","Exclude")</f>
        <v>Exclude</v>
      </c>
      <c r="S1205" s="1">
        <v>45727</v>
      </c>
      <c r="T1205" s="5">
        <f t="shared" si="168"/>
        <v>45727</v>
      </c>
      <c r="U1205" s="1" t="str">
        <f t="shared" si="169"/>
        <v>Yes</v>
      </c>
      <c r="V1205" t="s">
        <v>22</v>
      </c>
      <c r="W1205" t="s">
        <v>29</v>
      </c>
      <c r="X1205" t="str">
        <f t="shared" si="170"/>
        <v>Pune</v>
      </c>
      <c r="Y1205">
        <v>2854.21</v>
      </c>
      <c r="Z1205" t="str">
        <f>IF(PC_NikeSales[[#This Row],[Profit]]&lt;0,"Loss Making Sales",IF(PC_NikeSales[[#This Row],[Profit]]=0,"No Recorded Profit",IF($Y1203&gt;$P1203,"Invalid Profit", "Valid Profit")))</f>
        <v>Valid Profit</v>
      </c>
      <c r="AA1205" t="str">
        <f>IF(PC_NikeSales[[#This Row],[Profit_Status]]="Valid Profit","Include","Exclude")</f>
        <v>Include</v>
      </c>
    </row>
    <row r="1206" spans="1:27">
      <c r="A1206">
        <v>3204</v>
      </c>
      <c r="B1206" t="s">
        <v>35</v>
      </c>
      <c r="C1206" t="s">
        <v>20</v>
      </c>
      <c r="D1206" t="s">
        <v>50</v>
      </c>
      <c r="F1206" t="str">
        <f t="shared" si="162"/>
        <v>Missing</v>
      </c>
      <c r="G1206" t="str">
        <f t="shared" si="163"/>
        <v>Unknown</v>
      </c>
      <c r="H1206" t="str">
        <f t="shared" si="164"/>
        <v>No</v>
      </c>
      <c r="J1206" t="str">
        <f>_xlfn.IFS(Units_Sold&lt;0,"Check Return/Refund",Units_Sold=" ",Invalid,Units_Sold=0,"Available",Units_Sold&gt;0,"Sold")</f>
        <v>Available</v>
      </c>
      <c r="L1206">
        <v>0.18</v>
      </c>
      <c r="M1206" t="str">
        <f t="shared" si="165"/>
        <v>Valid</v>
      </c>
      <c r="N1206" t="str">
        <f>IF(PC_NikeSales[[#This Row],[Discount_Verification]]="Valid","Include","Exclude")</f>
        <v>Include</v>
      </c>
      <c r="O1206">
        <v>0</v>
      </c>
      <c r="P1206" t="str">
        <f t="shared" si="166"/>
        <v>Insufficient Data</v>
      </c>
      <c r="Q1206" t="str">
        <f t="shared" si="167"/>
        <v>Missing Information</v>
      </c>
      <c r="R1206" t="str">
        <f>IF(PC_NikeSales[[#This Row],[Rev_Verify]]="Valid Revenue","Include","Exclude")</f>
        <v>Exclude</v>
      </c>
      <c r="S1206" s="1">
        <v>45635</v>
      </c>
      <c r="T1206" s="5">
        <f t="shared" si="168"/>
        <v>45635</v>
      </c>
      <c r="U1206" s="1" t="str">
        <f t="shared" si="169"/>
        <v>Yes</v>
      </c>
      <c r="V1206" t="s">
        <v>17</v>
      </c>
      <c r="W1206" t="s">
        <v>43</v>
      </c>
      <c r="X1206" t="str">
        <f t="shared" si="170"/>
        <v>Kolkata</v>
      </c>
      <c r="Y1206">
        <v>3367.72</v>
      </c>
      <c r="Z1206" t="str">
        <f>IF(PC_NikeSales[[#This Row],[Profit]]&lt;0,"Loss Making Sales",IF(PC_NikeSales[[#This Row],[Profit]]=0,"No Recorded Profit",IF($Y1204&gt;$P1204,"Invalid Profit", "Valid Profit")))</f>
        <v>Valid Profit</v>
      </c>
      <c r="AA1206" t="str">
        <f>IF(PC_NikeSales[[#This Row],[Profit_Status]]="Valid Profit","Include","Exclude")</f>
        <v>Include</v>
      </c>
    </row>
    <row r="1207" spans="1:27">
      <c r="A1207">
        <v>2002</v>
      </c>
      <c r="B1207" t="s">
        <v>19</v>
      </c>
      <c r="C1207" t="s">
        <v>26</v>
      </c>
      <c r="D1207" t="s">
        <v>52</v>
      </c>
      <c r="E1207" s="3">
        <v>7</v>
      </c>
      <c r="F1207" t="str">
        <f t="shared" si="162"/>
        <v>Number</v>
      </c>
      <c r="G1207" t="str">
        <f t="shared" si="163"/>
        <v>7</v>
      </c>
      <c r="H1207" t="str">
        <f t="shared" si="164"/>
        <v>Yes</v>
      </c>
      <c r="J1207" t="str">
        <f>_xlfn.IFS(Units_Sold&lt;0,"Check Return/Refund",Units_Sold=" ",Invalid,Units_Sold=0,"Available",Units_Sold&gt;0,"Sold")</f>
        <v>Available</v>
      </c>
      <c r="L1207">
        <v>0.24</v>
      </c>
      <c r="M1207" t="str">
        <f t="shared" si="165"/>
        <v>Valid</v>
      </c>
      <c r="N1207" t="str">
        <f>IF(PC_NikeSales[[#This Row],[Discount_Verification]]="Valid","Include","Exclude")</f>
        <v>Include</v>
      </c>
      <c r="O1207">
        <v>0</v>
      </c>
      <c r="P1207" t="str">
        <f t="shared" si="166"/>
        <v>Insufficient Data</v>
      </c>
      <c r="Q1207" t="str">
        <f t="shared" si="167"/>
        <v>Missing Information</v>
      </c>
      <c r="R1207" t="str">
        <f>IF(PC_NikeSales[[#This Row],[Rev_Verify]]="Valid Revenue","Include","Exclude")</f>
        <v>Exclude</v>
      </c>
      <c r="S1207" s="1">
        <v>45637</v>
      </c>
      <c r="T1207" s="5">
        <f t="shared" si="168"/>
        <v>45637</v>
      </c>
      <c r="U1207" s="1" t="str">
        <f t="shared" si="169"/>
        <v>Yes</v>
      </c>
      <c r="V1207" t="s">
        <v>17</v>
      </c>
      <c r="W1207" t="s">
        <v>33</v>
      </c>
      <c r="X1207" t="str">
        <f t="shared" si="170"/>
        <v>Delhi</v>
      </c>
      <c r="Y1207">
        <v>912.61</v>
      </c>
      <c r="Z1207" t="str">
        <f>IF(PC_NikeSales[[#This Row],[Profit]]&lt;0,"Loss Making Sales",IF(PC_NikeSales[[#This Row],[Profit]]=0,"No Recorded Profit",IF($Y1205&gt;$P1205,"Invalid Profit", "Valid Profit")))</f>
        <v>Valid Profit</v>
      </c>
      <c r="AA1207" t="str">
        <f>IF(PC_NikeSales[[#This Row],[Profit_Status]]="Valid Profit","Include","Exclude")</f>
        <v>Include</v>
      </c>
    </row>
    <row r="1208" spans="1:27">
      <c r="A1208">
        <v>3206</v>
      </c>
      <c r="B1208" t="s">
        <v>13</v>
      </c>
      <c r="C1208" t="s">
        <v>41</v>
      </c>
      <c r="D1208" t="s">
        <v>47</v>
      </c>
      <c r="E1208" s="3" t="s">
        <v>28</v>
      </c>
      <c r="F1208" t="str">
        <f t="shared" si="162"/>
        <v>Alphabet</v>
      </c>
      <c r="G1208" t="str">
        <f t="shared" si="163"/>
        <v>L</v>
      </c>
      <c r="H1208" t="str">
        <f t="shared" si="164"/>
        <v>Yes</v>
      </c>
      <c r="I1208">
        <v>-1</v>
      </c>
      <c r="J1208" t="str">
        <f>_xlfn.IFS(Units_Sold&lt;0,"Check Return/Refund",Units_Sold=" ",Invalid,Units_Sold=0,"Available",Units_Sold&gt;0,"Sold")</f>
        <v>Check Return/Refund</v>
      </c>
      <c r="K1208">
        <v>4694.72</v>
      </c>
      <c r="L1208">
        <v>0.57999999999999996</v>
      </c>
      <c r="M1208" t="str">
        <f t="shared" si="165"/>
        <v>Valid</v>
      </c>
      <c r="N1208" t="str">
        <f>IF(PC_NikeSales[[#This Row],[Discount_Verification]]="Valid","Include","Exclude")</f>
        <v>Include</v>
      </c>
      <c r="O1208">
        <v>-1971.78</v>
      </c>
      <c r="P1208">
        <f t="shared" si="166"/>
        <v>-1971.7824000000003</v>
      </c>
      <c r="Q1208" t="str">
        <f t="shared" si="167"/>
        <v>Negative Revenue</v>
      </c>
      <c r="R1208" t="str">
        <f>IF(PC_NikeSales[[#This Row],[Rev_Verify]]="Valid Revenue","Include","Exclude")</f>
        <v>Exclude</v>
      </c>
      <c r="S1208" s="1">
        <v>45376</v>
      </c>
      <c r="T1208" s="5">
        <f t="shared" si="168"/>
        <v>45376</v>
      </c>
      <c r="U1208" s="1" t="str">
        <f t="shared" si="169"/>
        <v>Yes</v>
      </c>
      <c r="V1208" t="s">
        <v>22</v>
      </c>
      <c r="W1208" t="s">
        <v>36</v>
      </c>
      <c r="X1208" t="str">
        <f t="shared" si="170"/>
        <v>Bangalore</v>
      </c>
      <c r="Y1208">
        <v>3611.24</v>
      </c>
      <c r="Z1208" t="str">
        <f>IF(PC_NikeSales[[#This Row],[Profit]]&lt;0,"Loss Making Sales",IF(PC_NikeSales[[#This Row],[Profit]]=0,"No Recorded Profit",IF(PC_NikeSales[[#This Row],[Profit]]&gt;PC_NikeSales[Rev_Recalc],"Invalid Profit", "Valid Profit")))</f>
        <v>Invalid Profit</v>
      </c>
      <c r="AA1208" t="str">
        <f>IF(PC_NikeSales[[#This Row],[Profit_Status]]="Valid Profit","Include","Exclude")</f>
        <v>Exclude</v>
      </c>
    </row>
    <row r="1209" spans="1:27">
      <c r="A1209">
        <v>3207</v>
      </c>
      <c r="B1209" t="s">
        <v>13</v>
      </c>
      <c r="C1209" t="s">
        <v>14</v>
      </c>
      <c r="D1209" t="s">
        <v>15</v>
      </c>
      <c r="F1209" t="str">
        <f t="shared" si="162"/>
        <v>Missing</v>
      </c>
      <c r="G1209" t="str">
        <f t="shared" si="163"/>
        <v>Unknown</v>
      </c>
      <c r="H1209" t="str">
        <f t="shared" si="164"/>
        <v>No</v>
      </c>
      <c r="I1209">
        <v>2</v>
      </c>
      <c r="J1209" t="str">
        <f>_xlfn.IFS(Units_Sold&lt;0,"Check Return/Refund",Units_Sold=" ",Invalid,Units_Sold=0,"Available",Units_Sold&gt;0,"Sold")</f>
        <v>Sold</v>
      </c>
      <c r="M1209" t="str">
        <f t="shared" si="165"/>
        <v>Invalid</v>
      </c>
      <c r="N1209" t="str">
        <f>IF(PC_NikeSales[[#This Row],[Discount_Verification]]="Valid","Include","Exclude")</f>
        <v>Exclude</v>
      </c>
      <c r="O1209">
        <v>0</v>
      </c>
      <c r="P1209" t="str">
        <f t="shared" si="166"/>
        <v>Insufficient Data</v>
      </c>
      <c r="Q1209" t="str">
        <f t="shared" si="167"/>
        <v>Missing Information</v>
      </c>
      <c r="R1209" t="str">
        <f>IF(PC_NikeSales[[#This Row],[Rev_Verify]]="Valid Revenue","Include","Exclude")</f>
        <v>Exclude</v>
      </c>
      <c r="S1209" s="1"/>
      <c r="T1209" s="5" t="str">
        <f t="shared" si="168"/>
        <v>Missing Date</v>
      </c>
      <c r="U1209" s="1" t="str">
        <f t="shared" si="169"/>
        <v>No</v>
      </c>
      <c r="V1209" t="s">
        <v>22</v>
      </c>
      <c r="W1209" t="s">
        <v>29</v>
      </c>
      <c r="X1209" t="str">
        <f t="shared" si="170"/>
        <v>Pune</v>
      </c>
      <c r="Y1209">
        <v>3909.06</v>
      </c>
      <c r="Z1209" t="str">
        <f>IF(PC_NikeSales[[#This Row],[Profit]]&lt;0,"Loss Making Sales",IF(PC_NikeSales[[#This Row],[Profit]]=0,"No Recorded Profit",IF($Y1207&gt;$P1207,"Invalid Profit", "Valid Profit")))</f>
        <v>Valid Profit</v>
      </c>
      <c r="AA1209" t="str">
        <f>IF(PC_NikeSales[[#This Row],[Profit_Status]]="Valid Profit","Include","Exclude")</f>
        <v>Include</v>
      </c>
    </row>
    <row r="1210" spans="1:27">
      <c r="A1210">
        <v>3208</v>
      </c>
      <c r="B1210" t="s">
        <v>13</v>
      </c>
      <c r="C1210" t="s">
        <v>14</v>
      </c>
      <c r="D1210" t="s">
        <v>44</v>
      </c>
      <c r="F1210" t="str">
        <f t="shared" si="162"/>
        <v>Missing</v>
      </c>
      <c r="G1210" t="str">
        <f t="shared" si="163"/>
        <v>Unknown</v>
      </c>
      <c r="H1210" t="str">
        <f t="shared" si="164"/>
        <v>No</v>
      </c>
      <c r="I1210">
        <v>0</v>
      </c>
      <c r="J1210" t="str">
        <f>_xlfn.IFS(Units_Sold&lt;0,"Check Return/Refund",Units_Sold=" ",Invalid,Units_Sold=0,"Available",Units_Sold&gt;0,"Sold")</f>
        <v>Available</v>
      </c>
      <c r="L1210">
        <v>0.97</v>
      </c>
      <c r="M1210" t="str">
        <f t="shared" si="165"/>
        <v>Valid</v>
      </c>
      <c r="N1210" t="str">
        <f>IF(PC_NikeSales[[#This Row],[Discount_Verification]]="Valid","Include","Exclude")</f>
        <v>Include</v>
      </c>
      <c r="O1210">
        <v>0</v>
      </c>
      <c r="P1210" t="str">
        <f t="shared" si="166"/>
        <v>Insufficient Data</v>
      </c>
      <c r="Q1210" t="str">
        <f t="shared" si="167"/>
        <v>Missing Information</v>
      </c>
      <c r="R1210" t="str">
        <f>IF(PC_NikeSales[[#This Row],[Rev_Verify]]="Valid Revenue","Include","Exclude")</f>
        <v>Exclude</v>
      </c>
      <c r="S1210" s="1">
        <v>45759</v>
      </c>
      <c r="T1210" s="5">
        <f t="shared" si="168"/>
        <v>45759</v>
      </c>
      <c r="U1210" s="1" t="str">
        <f t="shared" si="169"/>
        <v>Yes</v>
      </c>
      <c r="V1210" t="s">
        <v>22</v>
      </c>
      <c r="W1210" t="s">
        <v>25</v>
      </c>
      <c r="X1210" t="str">
        <f t="shared" si="170"/>
        <v>Mumbai</v>
      </c>
      <c r="Y1210">
        <v>2190.7199999999998</v>
      </c>
      <c r="Z1210" t="str">
        <f>IF(PC_NikeSales[[#This Row],[Profit]]&lt;0,"Loss Making Sales",IF(PC_NikeSales[[#This Row],[Profit]]=0,"No Recorded Profit",IF($Y1208&gt;$P1208,"Invalid Profit", "Valid Profit")))</f>
        <v>Invalid Profit</v>
      </c>
      <c r="AA1210" t="str">
        <f>IF(PC_NikeSales[[#This Row],[Profit_Status]]="Valid Profit","Include","Exclude")</f>
        <v>Exclude</v>
      </c>
    </row>
    <row r="1211" spans="1:27">
      <c r="A1211">
        <v>3209</v>
      </c>
      <c r="B1211" t="s">
        <v>19</v>
      </c>
      <c r="C1211" t="s">
        <v>14</v>
      </c>
      <c r="D1211" t="s">
        <v>34</v>
      </c>
      <c r="E1211" s="3" t="s">
        <v>16</v>
      </c>
      <c r="F1211" t="str">
        <f t="shared" si="162"/>
        <v>Alphabet</v>
      </c>
      <c r="G1211" t="str">
        <f t="shared" si="163"/>
        <v>M</v>
      </c>
      <c r="H1211" t="str">
        <f t="shared" si="164"/>
        <v>Yes</v>
      </c>
      <c r="J1211" t="str">
        <f>_xlfn.IFS(Units_Sold&lt;0,"Check Return/Refund",Units_Sold=" ",Invalid,Units_Sold=0,"Available",Units_Sold&gt;0,"Sold")</f>
        <v>Available</v>
      </c>
      <c r="L1211">
        <v>0.17</v>
      </c>
      <c r="M1211" t="str">
        <f t="shared" si="165"/>
        <v>Valid</v>
      </c>
      <c r="N1211" t="str">
        <f>IF(PC_NikeSales[[#This Row],[Discount_Verification]]="Valid","Include","Exclude")</f>
        <v>Include</v>
      </c>
      <c r="O1211">
        <v>0</v>
      </c>
      <c r="P1211" t="str">
        <f t="shared" si="166"/>
        <v>Insufficient Data</v>
      </c>
      <c r="Q1211" t="str">
        <f t="shared" si="167"/>
        <v>Missing Information</v>
      </c>
      <c r="R1211" t="str">
        <f>IF(PC_NikeSales[[#This Row],[Rev_Verify]]="Valid Revenue","Include","Exclude")</f>
        <v>Exclude</v>
      </c>
      <c r="S1211" s="1">
        <v>45524</v>
      </c>
      <c r="T1211" s="5">
        <f t="shared" si="168"/>
        <v>45524</v>
      </c>
      <c r="U1211" s="1" t="str">
        <f t="shared" si="169"/>
        <v>Yes</v>
      </c>
      <c r="V1211" t="s">
        <v>22</v>
      </c>
      <c r="W1211" t="s">
        <v>18</v>
      </c>
      <c r="X1211" t="str">
        <f t="shared" si="170"/>
        <v>Bengaluru</v>
      </c>
      <c r="Y1211">
        <v>1986.27</v>
      </c>
      <c r="Z1211" t="str">
        <f>IF(PC_NikeSales[[#This Row],[Profit]]&lt;0,"Loss Making Sales",IF(PC_NikeSales[[#This Row],[Profit]]=0,"No Recorded Profit",IF($Y1209&gt;$P1209,"Invalid Profit", "Valid Profit")))</f>
        <v>Valid Profit</v>
      </c>
      <c r="AA1211" t="str">
        <f>IF(PC_NikeSales[[#This Row],[Profit_Status]]="Valid Profit","Include","Exclude")</f>
        <v>Include</v>
      </c>
    </row>
    <row r="1212" spans="1:27">
      <c r="A1212">
        <v>3210</v>
      </c>
      <c r="B1212" t="s">
        <v>19</v>
      </c>
      <c r="C1212" t="s">
        <v>14</v>
      </c>
      <c r="D1212" t="s">
        <v>15</v>
      </c>
      <c r="E1212" s="3" t="s">
        <v>16</v>
      </c>
      <c r="F1212" t="str">
        <f t="shared" si="162"/>
        <v>Alphabet</v>
      </c>
      <c r="G1212" t="str">
        <f t="shared" si="163"/>
        <v>M</v>
      </c>
      <c r="H1212" t="str">
        <f t="shared" si="164"/>
        <v>Yes</v>
      </c>
      <c r="I1212">
        <v>4</v>
      </c>
      <c r="J1212" t="str">
        <f>_xlfn.IFS(Units_Sold&lt;0,"Check Return/Refund",Units_Sold=" ",Invalid,Units_Sold=0,"Available",Units_Sold&gt;0,"Sold")</f>
        <v>Sold</v>
      </c>
      <c r="K1212">
        <v>6344.63</v>
      </c>
      <c r="M1212" t="str">
        <f t="shared" si="165"/>
        <v>Invalid</v>
      </c>
      <c r="N1212" t="str">
        <f>IF(PC_NikeSales[[#This Row],[Discount_Verification]]="Valid","Include","Exclude")</f>
        <v>Exclude</v>
      </c>
      <c r="O1212">
        <v>0</v>
      </c>
      <c r="P1212">
        <f t="shared" si="166"/>
        <v>25378.52</v>
      </c>
      <c r="Q1212" t="str">
        <f t="shared" si="167"/>
        <v>Valid Revenue</v>
      </c>
      <c r="R1212" t="str">
        <f>IF(PC_NikeSales[[#This Row],[Rev_Verify]]="Valid Revenue","Include","Exclude")</f>
        <v>Include</v>
      </c>
      <c r="S1212" s="1"/>
      <c r="T1212" s="5" t="str">
        <f t="shared" si="168"/>
        <v>Missing Date</v>
      </c>
      <c r="U1212" s="1" t="str">
        <f t="shared" si="169"/>
        <v>No</v>
      </c>
      <c r="V1212" t="s">
        <v>17</v>
      </c>
      <c r="W1212" t="s">
        <v>25</v>
      </c>
      <c r="X1212" t="str">
        <f t="shared" si="170"/>
        <v>Mumbai</v>
      </c>
      <c r="Y1212">
        <v>160.72999999999999</v>
      </c>
      <c r="Z1212" t="str">
        <f>IF(PC_NikeSales[[#This Row],[Profit]]&lt;0,"Loss Making Sales",IF(PC_NikeSales[[#This Row],[Profit]]=0,"No Recorded Profit",IF($Y1210&gt;$P1210,"Invalid Profit", "Valid Profit")))</f>
        <v>Valid Profit</v>
      </c>
      <c r="AA1212" t="str">
        <f>IF(PC_NikeSales[[#This Row],[Profit_Status]]="Valid Profit","Include","Exclude")</f>
        <v>Include</v>
      </c>
    </row>
    <row r="1213" spans="1:27">
      <c r="A1213">
        <v>3211</v>
      </c>
      <c r="B1213" t="s">
        <v>19</v>
      </c>
      <c r="C1213" t="s">
        <v>26</v>
      </c>
      <c r="D1213" t="s">
        <v>27</v>
      </c>
      <c r="E1213" s="3" t="s">
        <v>28</v>
      </c>
      <c r="F1213" t="str">
        <f t="shared" si="162"/>
        <v>Alphabet</v>
      </c>
      <c r="G1213" t="str">
        <f t="shared" si="163"/>
        <v>L</v>
      </c>
      <c r="H1213" t="str">
        <f t="shared" si="164"/>
        <v>Yes</v>
      </c>
      <c r="J1213" t="str">
        <f>_xlfn.IFS(Units_Sold&lt;0,"Check Return/Refund",Units_Sold=" ",Invalid,Units_Sold=0,"Available",Units_Sold&gt;0,"Sold")</f>
        <v>Available</v>
      </c>
      <c r="K1213">
        <v>8346.17</v>
      </c>
      <c r="L1213">
        <v>0.82</v>
      </c>
      <c r="M1213" t="str">
        <f t="shared" si="165"/>
        <v>Valid</v>
      </c>
      <c r="N1213" t="str">
        <f>IF(PC_NikeSales[[#This Row],[Discount_Verification]]="Valid","Include","Exclude")</f>
        <v>Include</v>
      </c>
      <c r="O1213">
        <v>0</v>
      </c>
      <c r="P1213" t="str">
        <f t="shared" si="166"/>
        <v>Insufficient Data</v>
      </c>
      <c r="Q1213" t="str">
        <f t="shared" si="167"/>
        <v>Missing Information</v>
      </c>
      <c r="R1213" t="str">
        <f>IF(PC_NikeSales[[#This Row],[Rev_Verify]]="Valid Revenue","Include","Exclude")</f>
        <v>Exclude</v>
      </c>
      <c r="S1213" s="1">
        <v>45506</v>
      </c>
      <c r="T1213" s="5">
        <f t="shared" si="168"/>
        <v>45506</v>
      </c>
      <c r="U1213" s="1" t="str">
        <f t="shared" si="169"/>
        <v>Yes</v>
      </c>
      <c r="V1213" t="s">
        <v>22</v>
      </c>
      <c r="W1213" t="s">
        <v>43</v>
      </c>
      <c r="X1213" t="str">
        <f t="shared" si="170"/>
        <v>Kolkata</v>
      </c>
      <c r="Y1213">
        <v>1368.59</v>
      </c>
      <c r="Z1213" t="str">
        <f>IF(PC_NikeSales[[#This Row],[Profit]]&lt;0,"Loss Making Sales",IF(PC_NikeSales[[#This Row],[Profit]]=0,"No Recorded Profit",IF($Y1211&gt;$P1211,"Invalid Profit", "Valid Profit")))</f>
        <v>Valid Profit</v>
      </c>
      <c r="AA1213" t="str">
        <f>IF(PC_NikeSales[[#This Row],[Profit_Status]]="Valid Profit","Include","Exclude")</f>
        <v>Include</v>
      </c>
    </row>
    <row r="1214" spans="1:27">
      <c r="A1214">
        <v>3212</v>
      </c>
      <c r="B1214" t="s">
        <v>13</v>
      </c>
      <c r="C1214" t="s">
        <v>20</v>
      </c>
      <c r="D1214" t="s">
        <v>38</v>
      </c>
      <c r="E1214" s="3" t="s">
        <v>16</v>
      </c>
      <c r="F1214" t="str">
        <f t="shared" si="162"/>
        <v>Alphabet</v>
      </c>
      <c r="G1214" t="str">
        <f t="shared" si="163"/>
        <v>M</v>
      </c>
      <c r="H1214" t="str">
        <f t="shared" si="164"/>
        <v>Yes</v>
      </c>
      <c r="I1214">
        <v>4</v>
      </c>
      <c r="J1214" t="str">
        <f>_xlfn.IFS(Units_Sold&lt;0,"Check Return/Refund",Units_Sold=" ",Invalid,Units_Sold=0,"Available",Units_Sold&gt;0,"Sold")</f>
        <v>Sold</v>
      </c>
      <c r="K1214">
        <v>7670.57</v>
      </c>
      <c r="M1214" t="str">
        <f t="shared" si="165"/>
        <v>Invalid</v>
      </c>
      <c r="N1214" t="str">
        <f>IF(PC_NikeSales[[#This Row],[Discount_Verification]]="Valid","Include","Exclude")</f>
        <v>Exclude</v>
      </c>
      <c r="O1214">
        <v>0</v>
      </c>
      <c r="P1214">
        <f t="shared" si="166"/>
        <v>30682.28</v>
      </c>
      <c r="Q1214" t="str">
        <f t="shared" si="167"/>
        <v>Valid Revenue</v>
      </c>
      <c r="R1214" t="str">
        <f>IF(PC_NikeSales[[#This Row],[Rev_Verify]]="Valid Revenue","Include","Exclude")</f>
        <v>Include</v>
      </c>
      <c r="S1214" s="1">
        <v>45570</v>
      </c>
      <c r="T1214" s="5">
        <f t="shared" si="168"/>
        <v>45570</v>
      </c>
      <c r="U1214" s="1" t="str">
        <f t="shared" si="169"/>
        <v>Yes</v>
      </c>
      <c r="V1214" t="s">
        <v>22</v>
      </c>
      <c r="W1214" t="s">
        <v>43</v>
      </c>
      <c r="X1214" t="str">
        <f t="shared" si="170"/>
        <v>Kolkata</v>
      </c>
      <c r="Y1214">
        <v>2025.11</v>
      </c>
      <c r="Z1214" t="str">
        <f>IF(PC_NikeSales[[#This Row],[Profit]]&lt;0,"Loss Making Sales",IF(PC_NikeSales[[#This Row],[Profit]]=0,"No Recorded Profit",IF($Y1212&gt;$P1212,"Invalid Profit", "Valid Profit")))</f>
        <v>Valid Profit</v>
      </c>
      <c r="AA1214" t="str">
        <f>IF(PC_NikeSales[[#This Row],[Profit_Status]]="Valid Profit","Include","Exclude")</f>
        <v>Include</v>
      </c>
    </row>
    <row r="1215" spans="1:27">
      <c r="A1215">
        <v>3213</v>
      </c>
      <c r="B1215" t="s">
        <v>35</v>
      </c>
      <c r="C1215" t="s">
        <v>30</v>
      </c>
      <c r="D1215" t="s">
        <v>45</v>
      </c>
      <c r="E1215" s="3" t="s">
        <v>32</v>
      </c>
      <c r="F1215" t="str">
        <f t="shared" si="162"/>
        <v>Alphabet</v>
      </c>
      <c r="G1215" t="str">
        <f t="shared" si="163"/>
        <v>XL</v>
      </c>
      <c r="H1215" t="str">
        <f t="shared" si="164"/>
        <v>Yes</v>
      </c>
      <c r="J1215" t="str">
        <f>_xlfn.IFS(Units_Sold&lt;0,"Check Return/Refund",Units_Sold=" ",Invalid,Units_Sold=0,"Available",Units_Sold&gt;0,"Sold")</f>
        <v>Available</v>
      </c>
      <c r="M1215" t="str">
        <f t="shared" si="165"/>
        <v>Invalid</v>
      </c>
      <c r="N1215" t="str">
        <f>IF(PC_NikeSales[[#This Row],[Discount_Verification]]="Valid","Include","Exclude")</f>
        <v>Exclude</v>
      </c>
      <c r="O1215">
        <v>0</v>
      </c>
      <c r="P1215" t="str">
        <f t="shared" si="166"/>
        <v>Insufficient Data</v>
      </c>
      <c r="Q1215" t="str">
        <f t="shared" si="167"/>
        <v>Missing Information</v>
      </c>
      <c r="R1215" t="str">
        <f>IF(PC_NikeSales[[#This Row],[Rev_Verify]]="Valid Revenue","Include","Exclude")</f>
        <v>Exclude</v>
      </c>
      <c r="S1215" s="1">
        <v>45654</v>
      </c>
      <c r="T1215" s="5">
        <f t="shared" si="168"/>
        <v>45654</v>
      </c>
      <c r="U1215" s="1" t="str">
        <f t="shared" si="169"/>
        <v>Yes</v>
      </c>
      <c r="V1215" t="s">
        <v>17</v>
      </c>
      <c r="W1215" t="s">
        <v>43</v>
      </c>
      <c r="X1215" t="str">
        <f t="shared" si="170"/>
        <v>Kolkata</v>
      </c>
      <c r="Y1215">
        <v>3221.7</v>
      </c>
      <c r="Z1215" t="str">
        <f>IF(PC_NikeSales[[#This Row],[Profit]]&lt;0,"Loss Making Sales",IF(PC_NikeSales[[#This Row],[Profit]]=0,"No Recorded Profit",IF($Y1213&gt;$P1213,"Invalid Profit", "Valid Profit")))</f>
        <v>Valid Profit</v>
      </c>
      <c r="AA1215" t="str">
        <f>IF(PC_NikeSales[[#This Row],[Profit_Status]]="Valid Profit","Include","Exclude")</f>
        <v>Include</v>
      </c>
    </row>
    <row r="1216" spans="1:27">
      <c r="A1216">
        <v>3214</v>
      </c>
      <c r="B1216" t="s">
        <v>13</v>
      </c>
      <c r="C1216" t="s">
        <v>26</v>
      </c>
      <c r="D1216" t="s">
        <v>52</v>
      </c>
      <c r="E1216" s="3" t="s">
        <v>32</v>
      </c>
      <c r="F1216" t="str">
        <f t="shared" si="162"/>
        <v>Alphabet</v>
      </c>
      <c r="G1216" t="str">
        <f t="shared" si="163"/>
        <v>XL</v>
      </c>
      <c r="H1216" t="str">
        <f t="shared" si="164"/>
        <v>Yes</v>
      </c>
      <c r="J1216" t="str">
        <f>_xlfn.IFS(Units_Sold&lt;0,"Check Return/Refund",Units_Sold=" ",Invalid,Units_Sold=0,"Available",Units_Sold&gt;0,"Sold")</f>
        <v>Available</v>
      </c>
      <c r="M1216" t="str">
        <f t="shared" si="165"/>
        <v>Invalid</v>
      </c>
      <c r="N1216" t="str">
        <f>IF(PC_NikeSales[[#This Row],[Discount_Verification]]="Valid","Include","Exclude")</f>
        <v>Exclude</v>
      </c>
      <c r="O1216">
        <v>0</v>
      </c>
      <c r="P1216" t="str">
        <f t="shared" si="166"/>
        <v>Insufficient Data</v>
      </c>
      <c r="Q1216" t="str">
        <f t="shared" si="167"/>
        <v>Missing Information</v>
      </c>
      <c r="R1216" t="str">
        <f>IF(PC_NikeSales[[#This Row],[Rev_Verify]]="Valid Revenue","Include","Exclude")</f>
        <v>Exclude</v>
      </c>
      <c r="S1216" s="1">
        <v>45546</v>
      </c>
      <c r="T1216" s="5">
        <f t="shared" si="168"/>
        <v>45546</v>
      </c>
      <c r="U1216" s="1" t="str">
        <f t="shared" si="169"/>
        <v>Yes</v>
      </c>
      <c r="V1216" t="s">
        <v>17</v>
      </c>
      <c r="W1216" t="s">
        <v>43</v>
      </c>
      <c r="X1216" t="str">
        <f t="shared" si="170"/>
        <v>Kolkata</v>
      </c>
      <c r="Y1216">
        <v>-857.15</v>
      </c>
      <c r="Z1216" t="str">
        <f>IF(PC_NikeSales[[#This Row],[Profit]]&lt;0,"Loss Making Sales",IF(PC_NikeSales[[#This Row],[Profit]]=0,"No Recorded Profit",IF(PC_NikeSales[[#This Row],[Profit]]&gt;PC_NikeSales[Rev_Recalc],"Invalid Profit", "Valid Profit")))</f>
        <v>Loss Making Sales</v>
      </c>
      <c r="AA1216" t="str">
        <f>IF(PC_NikeSales[[#This Row],[Profit_Status]]="Valid Profit","Include","Exclude")</f>
        <v>Exclude</v>
      </c>
    </row>
    <row r="1217" spans="1:27">
      <c r="A1217">
        <v>3215</v>
      </c>
      <c r="B1217" t="s">
        <v>35</v>
      </c>
      <c r="C1217" t="s">
        <v>20</v>
      </c>
      <c r="D1217" t="s">
        <v>50</v>
      </c>
      <c r="E1217" s="3" t="s">
        <v>32</v>
      </c>
      <c r="F1217" t="str">
        <f t="shared" si="162"/>
        <v>Alphabet</v>
      </c>
      <c r="G1217" t="str">
        <f t="shared" si="163"/>
        <v>XL</v>
      </c>
      <c r="H1217" t="str">
        <f t="shared" si="164"/>
        <v>Yes</v>
      </c>
      <c r="J1217" t="str">
        <f>_xlfn.IFS(Units_Sold&lt;0,"Check Return/Refund",Units_Sold=" ",Invalid,Units_Sold=0,"Available",Units_Sold&gt;0,"Sold")</f>
        <v>Available</v>
      </c>
      <c r="M1217" t="str">
        <f t="shared" si="165"/>
        <v>Invalid</v>
      </c>
      <c r="N1217" t="str">
        <f>IF(PC_NikeSales[[#This Row],[Discount_Verification]]="Valid","Include","Exclude")</f>
        <v>Exclude</v>
      </c>
      <c r="O1217">
        <v>0</v>
      </c>
      <c r="P1217" t="str">
        <f t="shared" si="166"/>
        <v>Insufficient Data</v>
      </c>
      <c r="Q1217" t="str">
        <f t="shared" si="167"/>
        <v>Missing Information</v>
      </c>
      <c r="R1217" t="str">
        <f>IF(PC_NikeSales[[#This Row],[Rev_Verify]]="Valid Revenue","Include","Exclude")</f>
        <v>Exclude</v>
      </c>
      <c r="S1217" s="1">
        <v>45342</v>
      </c>
      <c r="T1217" s="5">
        <f t="shared" si="168"/>
        <v>45342</v>
      </c>
      <c r="U1217" s="1" t="str">
        <f t="shared" si="169"/>
        <v>Yes</v>
      </c>
      <c r="V1217" t="s">
        <v>17</v>
      </c>
      <c r="W1217" t="s">
        <v>43</v>
      </c>
      <c r="X1217" t="str">
        <f t="shared" si="170"/>
        <v>Kolkata</v>
      </c>
      <c r="Y1217">
        <v>2109.6799999999998</v>
      </c>
      <c r="Z1217" t="str">
        <f>IF(PC_NikeSales[[#This Row],[Profit]]&lt;0,"Loss Making Sales",IF(PC_NikeSales[[#This Row],[Profit]]=0,"No Recorded Profit",IF($Y1215&gt;$P1215,"Invalid Profit", "Valid Profit")))</f>
        <v>Valid Profit</v>
      </c>
      <c r="AA1217" t="str">
        <f>IF(PC_NikeSales[[#This Row],[Profit_Status]]="Valid Profit","Include","Exclude")</f>
        <v>Include</v>
      </c>
    </row>
    <row r="1218" spans="1:27">
      <c r="A1218">
        <v>3216</v>
      </c>
      <c r="B1218" t="s">
        <v>35</v>
      </c>
      <c r="C1218" t="s">
        <v>41</v>
      </c>
      <c r="D1218" t="s">
        <v>42</v>
      </c>
      <c r="E1218" s="3" t="s">
        <v>32</v>
      </c>
      <c r="F1218" t="str">
        <f t="shared" ref="F1218:F1281" si="171">_xlfn.IFS(ISBLANK(Size),"Missing",ISNUMBER(Size),"Number",ISTEXT(Size),"Alphabet")</f>
        <v>Alphabet</v>
      </c>
      <c r="G1218" t="str">
        <f t="shared" ref="G1218:G1281" si="172">IF(Size_Type ="Missing","Unknown",TRIM(Size))</f>
        <v>XL</v>
      </c>
      <c r="H1218" t="str">
        <f t="shared" ref="H1218:H1281" si="173">IF(Size_Verification="Unknown","No","Yes")</f>
        <v>Yes</v>
      </c>
      <c r="J1218" t="str">
        <f>_xlfn.IFS(Units_Sold&lt;0,"Check Return/Refund",Units_Sold=" ",Invalid,Units_Sold=0,"Available",Units_Sold&gt;0,"Sold")</f>
        <v>Available</v>
      </c>
      <c r="M1218" t="str">
        <f t="shared" ref="M1218:M1281" si="174">IF(OR(Discount_Applied="",Discount_Applied&gt;1,Discount_Applied&lt;0),"Invalid","Valid")</f>
        <v>Invalid</v>
      </c>
      <c r="N1218" t="str">
        <f>IF(PC_NikeSales[[#This Row],[Discount_Verification]]="Valid","Include","Exclude")</f>
        <v>Exclude</v>
      </c>
      <c r="O1218">
        <v>0</v>
      </c>
      <c r="P1218" t="str">
        <f t="shared" ref="P1218:P1281" si="175">IF(AND(Units_Sold&lt;&gt;"",MRP&lt;&gt;"",Discount_Applied&lt;1),Units_Sold*MRP*(1-Discount_Applied),"Insufficient Data")</f>
        <v>Insufficient Data</v>
      </c>
      <c r="Q1218" t="str">
        <f t="shared" ref="Q1218:Q1281" si="176">_xlfn.IFS(Rev_Recalc="Insufficient Data","Missing Information",Rev_Recalc&lt;0,"Negative Revenue",Rev_Recalc=0,"No Recorded Revenue",Rev_Recalc&gt;0,"Valid Revenue")</f>
        <v>Missing Information</v>
      </c>
      <c r="R1218" t="str">
        <f>IF(PC_NikeSales[[#This Row],[Rev_Verify]]="Valid Revenue","Include","Exclude")</f>
        <v>Exclude</v>
      </c>
      <c r="S1218" s="1">
        <v>45152</v>
      </c>
      <c r="T1218" s="5">
        <f t="shared" ref="T1218:T1281" si="177">IF(ISBLANK(Order_Date),"Missing Date",Order_Date)</f>
        <v>45152</v>
      </c>
      <c r="U1218" s="1" t="str">
        <f t="shared" ref="U1218:U1281" si="178">IF(ISBLANK(Order_Date),"No","Yes")</f>
        <v>Yes</v>
      </c>
      <c r="V1218" t="s">
        <v>17</v>
      </c>
      <c r="W1218" t="s">
        <v>25</v>
      </c>
      <c r="X1218" t="str">
        <f t="shared" ref="X1218:X1281" si="179">PROPER(Region)</f>
        <v>Mumbai</v>
      </c>
      <c r="Y1218">
        <v>2508.13</v>
      </c>
      <c r="Z1218" t="str">
        <f>IF(PC_NikeSales[[#This Row],[Profit]]&lt;0,"Loss Making Sales",IF(PC_NikeSales[[#This Row],[Profit]]=0,"No Recorded Profit",IF($Y1216&gt;$P1216,"Invalid Profit", "Valid Profit")))</f>
        <v>Valid Profit</v>
      </c>
      <c r="AA1218" t="str">
        <f>IF(PC_NikeSales[[#This Row],[Profit_Status]]="Valid Profit","Include","Exclude")</f>
        <v>Include</v>
      </c>
    </row>
    <row r="1219" spans="1:27">
      <c r="A1219">
        <v>3217</v>
      </c>
      <c r="B1219" t="s">
        <v>35</v>
      </c>
      <c r="C1219" t="s">
        <v>20</v>
      </c>
      <c r="D1219" t="s">
        <v>21</v>
      </c>
      <c r="E1219" s="3">
        <v>6</v>
      </c>
      <c r="F1219" t="str">
        <f t="shared" si="171"/>
        <v>Number</v>
      </c>
      <c r="G1219" t="str">
        <f t="shared" si="172"/>
        <v>6</v>
      </c>
      <c r="H1219" t="str">
        <f t="shared" si="173"/>
        <v>Yes</v>
      </c>
      <c r="I1219">
        <v>1</v>
      </c>
      <c r="J1219" t="str">
        <f>_xlfn.IFS(Units_Sold&lt;0,"Check Return/Refund",Units_Sold=" ",Invalid,Units_Sold=0,"Available",Units_Sold&gt;0,"Sold")</f>
        <v>Sold</v>
      </c>
      <c r="K1219">
        <v>4819.75</v>
      </c>
      <c r="L1219">
        <v>0.22</v>
      </c>
      <c r="M1219" t="str">
        <f t="shared" si="174"/>
        <v>Valid</v>
      </c>
      <c r="N1219" t="str">
        <f>IF(PC_NikeSales[[#This Row],[Discount_Verification]]="Valid","Include","Exclude")</f>
        <v>Include</v>
      </c>
      <c r="O1219">
        <v>3759.41</v>
      </c>
      <c r="P1219">
        <f t="shared" si="175"/>
        <v>3759.4050000000002</v>
      </c>
      <c r="Q1219" t="str">
        <f t="shared" si="176"/>
        <v>Valid Revenue</v>
      </c>
      <c r="R1219" t="str">
        <f>IF(PC_NikeSales[[#This Row],[Rev_Verify]]="Valid Revenue","Include","Exclude")</f>
        <v>Include</v>
      </c>
      <c r="S1219" s="1">
        <v>45703</v>
      </c>
      <c r="T1219" s="5">
        <f t="shared" si="177"/>
        <v>45703</v>
      </c>
      <c r="U1219" s="1" t="str">
        <f t="shared" si="178"/>
        <v>Yes</v>
      </c>
      <c r="V1219" t="s">
        <v>22</v>
      </c>
      <c r="W1219" t="s">
        <v>29</v>
      </c>
      <c r="X1219" t="str">
        <f t="shared" si="179"/>
        <v>Pune</v>
      </c>
      <c r="Y1219">
        <v>-514.9</v>
      </c>
      <c r="Z1219" t="str">
        <f>IF(PC_NikeSales[[#This Row],[Profit]]&lt;0,"Loss Making Sales",IF(PC_NikeSales[[#This Row],[Profit]]=0,"No Recorded Profit",IF(PC_NikeSales[[#This Row],[Profit]]&gt;PC_NikeSales[Rev_Recalc],"Invalid Profit", "Valid Profit")))</f>
        <v>Loss Making Sales</v>
      </c>
      <c r="AA1219" t="str">
        <f>IF(PC_NikeSales[[#This Row],[Profit_Status]]="Valid Profit","Include","Exclude")</f>
        <v>Exclude</v>
      </c>
    </row>
    <row r="1220" spans="1:27">
      <c r="A1220">
        <v>3218</v>
      </c>
      <c r="B1220" t="s">
        <v>35</v>
      </c>
      <c r="C1220" t="s">
        <v>30</v>
      </c>
      <c r="D1220" t="s">
        <v>45</v>
      </c>
      <c r="E1220" s="3">
        <v>6</v>
      </c>
      <c r="F1220" t="str">
        <f t="shared" si="171"/>
        <v>Number</v>
      </c>
      <c r="G1220" t="str">
        <f t="shared" si="172"/>
        <v>6</v>
      </c>
      <c r="H1220" t="str">
        <f t="shared" si="173"/>
        <v>Yes</v>
      </c>
      <c r="J1220" t="str">
        <f>_xlfn.IFS(Units_Sold&lt;0,"Check Return/Refund",Units_Sold=" ",Invalid,Units_Sold=0,"Available",Units_Sold&gt;0,"Sold")</f>
        <v>Available</v>
      </c>
      <c r="K1220">
        <v>4854.18</v>
      </c>
      <c r="M1220" t="str">
        <f t="shared" si="174"/>
        <v>Invalid</v>
      </c>
      <c r="N1220" t="str">
        <f>IF(PC_NikeSales[[#This Row],[Discount_Verification]]="Valid","Include","Exclude")</f>
        <v>Exclude</v>
      </c>
      <c r="O1220">
        <v>0</v>
      </c>
      <c r="P1220" t="str">
        <f t="shared" si="175"/>
        <v>Insufficient Data</v>
      </c>
      <c r="Q1220" t="str">
        <f t="shared" si="176"/>
        <v>Missing Information</v>
      </c>
      <c r="R1220" t="str">
        <f>IF(PC_NikeSales[[#This Row],[Rev_Verify]]="Valid Revenue","Include","Exclude")</f>
        <v>Exclude</v>
      </c>
      <c r="S1220" s="1">
        <v>45564</v>
      </c>
      <c r="T1220" s="5">
        <f t="shared" si="177"/>
        <v>45564</v>
      </c>
      <c r="U1220" s="1" t="str">
        <f t="shared" si="178"/>
        <v>Yes</v>
      </c>
      <c r="V1220" t="s">
        <v>22</v>
      </c>
      <c r="W1220" t="s">
        <v>43</v>
      </c>
      <c r="X1220" t="str">
        <f t="shared" si="179"/>
        <v>Kolkata</v>
      </c>
      <c r="Y1220">
        <v>3807.88</v>
      </c>
      <c r="Z1220" t="str">
        <f>IF(PC_NikeSales[[#This Row],[Profit]]&lt;0,"Loss Making Sales",IF(PC_NikeSales[[#This Row],[Profit]]=0,"No Recorded Profit",IF($Y1218&gt;$P1218,"Invalid Profit", "Valid Profit")))</f>
        <v>Valid Profit</v>
      </c>
      <c r="AA1220" t="str">
        <f>IF(PC_NikeSales[[#This Row],[Profit_Status]]="Valid Profit","Include","Exclude")</f>
        <v>Include</v>
      </c>
    </row>
    <row r="1221" spans="1:27">
      <c r="A1221">
        <v>3219</v>
      </c>
      <c r="B1221" t="s">
        <v>19</v>
      </c>
      <c r="C1221" t="s">
        <v>41</v>
      </c>
      <c r="D1221" t="s">
        <v>42</v>
      </c>
      <c r="E1221" s="3" t="s">
        <v>32</v>
      </c>
      <c r="F1221" t="str">
        <f t="shared" si="171"/>
        <v>Alphabet</v>
      </c>
      <c r="G1221" t="str">
        <f t="shared" si="172"/>
        <v>XL</v>
      </c>
      <c r="H1221" t="str">
        <f t="shared" si="173"/>
        <v>Yes</v>
      </c>
      <c r="J1221" t="str">
        <f>_xlfn.IFS(Units_Sold&lt;0,"Check Return/Refund",Units_Sold=" ",Invalid,Units_Sold=0,"Available",Units_Sold&gt;0,"Sold")</f>
        <v>Available</v>
      </c>
      <c r="K1221">
        <v>2277.83</v>
      </c>
      <c r="L1221">
        <v>1.04</v>
      </c>
      <c r="M1221" t="str">
        <f t="shared" si="174"/>
        <v>Invalid</v>
      </c>
      <c r="N1221" t="str">
        <f>IF(PC_NikeSales[[#This Row],[Discount_Verification]]="Valid","Include","Exclude")</f>
        <v>Exclude</v>
      </c>
      <c r="O1221">
        <v>0</v>
      </c>
      <c r="P1221" t="str">
        <f t="shared" si="175"/>
        <v>Insufficient Data</v>
      </c>
      <c r="Q1221" t="str">
        <f t="shared" si="176"/>
        <v>Missing Information</v>
      </c>
      <c r="R1221" t="str">
        <f>IF(PC_NikeSales[[#This Row],[Rev_Verify]]="Valid Revenue","Include","Exclude")</f>
        <v>Exclude</v>
      </c>
      <c r="S1221" s="1">
        <v>45733</v>
      </c>
      <c r="T1221" s="5">
        <f t="shared" si="177"/>
        <v>45733</v>
      </c>
      <c r="U1221" s="1" t="str">
        <f t="shared" si="178"/>
        <v>Yes</v>
      </c>
      <c r="V1221" t="s">
        <v>17</v>
      </c>
      <c r="W1221" t="s">
        <v>33</v>
      </c>
      <c r="X1221" t="str">
        <f t="shared" si="179"/>
        <v>Delhi</v>
      </c>
      <c r="Y1221">
        <v>1151.76</v>
      </c>
      <c r="Z1221" t="str">
        <f>IF(PC_NikeSales[[#This Row],[Profit]]&lt;0,"Loss Making Sales",IF(PC_NikeSales[[#This Row],[Profit]]=0,"No Recorded Profit",IF($Y1219&gt;$P1219,"Invalid Profit", "Valid Profit")))</f>
        <v>Valid Profit</v>
      </c>
      <c r="AA1221" t="str">
        <f>IF(PC_NikeSales[[#This Row],[Profit_Status]]="Valid Profit","Include","Exclude")</f>
        <v>Include</v>
      </c>
    </row>
    <row r="1222" spans="1:27">
      <c r="A1222">
        <v>3220</v>
      </c>
      <c r="B1222" t="s">
        <v>19</v>
      </c>
      <c r="C1222" t="s">
        <v>26</v>
      </c>
      <c r="D1222" t="s">
        <v>52</v>
      </c>
      <c r="E1222" s="3">
        <v>11</v>
      </c>
      <c r="F1222" t="str">
        <f t="shared" si="171"/>
        <v>Number</v>
      </c>
      <c r="G1222" t="str">
        <f t="shared" si="172"/>
        <v>11</v>
      </c>
      <c r="H1222" t="str">
        <f t="shared" si="173"/>
        <v>Yes</v>
      </c>
      <c r="J1222" t="str">
        <f>_xlfn.IFS(Units_Sold&lt;0,"Check Return/Refund",Units_Sold=" ",Invalid,Units_Sold=0,"Available",Units_Sold&gt;0,"Sold")</f>
        <v>Available</v>
      </c>
      <c r="M1222" t="str">
        <f t="shared" si="174"/>
        <v>Invalid</v>
      </c>
      <c r="N1222" t="str">
        <f>IF(PC_NikeSales[[#This Row],[Discount_Verification]]="Valid","Include","Exclude")</f>
        <v>Exclude</v>
      </c>
      <c r="O1222">
        <v>0</v>
      </c>
      <c r="P1222" t="str">
        <f t="shared" si="175"/>
        <v>Insufficient Data</v>
      </c>
      <c r="Q1222" t="str">
        <f t="shared" si="176"/>
        <v>Missing Information</v>
      </c>
      <c r="R1222" t="str">
        <f>IF(PC_NikeSales[[#This Row],[Rev_Verify]]="Valid Revenue","Include","Exclude")</f>
        <v>Exclude</v>
      </c>
      <c r="S1222" s="1">
        <v>45704</v>
      </c>
      <c r="T1222" s="5">
        <f t="shared" si="177"/>
        <v>45704</v>
      </c>
      <c r="U1222" s="1" t="str">
        <f t="shared" si="178"/>
        <v>Yes</v>
      </c>
      <c r="V1222" t="s">
        <v>17</v>
      </c>
      <c r="W1222" t="s">
        <v>36</v>
      </c>
      <c r="X1222" t="str">
        <f t="shared" si="179"/>
        <v>Bangalore</v>
      </c>
      <c r="Y1222">
        <v>2731.04</v>
      </c>
      <c r="Z1222" t="str">
        <f>IF(PC_NikeSales[[#This Row],[Profit]]&lt;0,"Loss Making Sales",IF(PC_NikeSales[[#This Row],[Profit]]=0,"No Recorded Profit",IF($Y1220&gt;$P1220,"Invalid Profit", "Valid Profit")))</f>
        <v>Valid Profit</v>
      </c>
      <c r="AA1222" t="str">
        <f>IF(PC_NikeSales[[#This Row],[Profit_Status]]="Valid Profit","Include","Exclude")</f>
        <v>Include</v>
      </c>
    </row>
    <row r="1223" spans="1:27">
      <c r="A1223">
        <v>3221</v>
      </c>
      <c r="B1223" t="s">
        <v>19</v>
      </c>
      <c r="C1223" t="s">
        <v>41</v>
      </c>
      <c r="D1223" t="s">
        <v>54</v>
      </c>
      <c r="F1223" t="str">
        <f t="shared" si="171"/>
        <v>Missing</v>
      </c>
      <c r="G1223" t="str">
        <f t="shared" si="172"/>
        <v>Unknown</v>
      </c>
      <c r="H1223" t="str">
        <f t="shared" si="173"/>
        <v>No</v>
      </c>
      <c r="I1223">
        <v>2</v>
      </c>
      <c r="J1223" t="str">
        <f>_xlfn.IFS(Units_Sold&lt;0,"Check Return/Refund",Units_Sold=" ",Invalid,Units_Sold=0,"Available",Units_Sold&gt;0,"Sold")</f>
        <v>Sold</v>
      </c>
      <c r="K1223">
        <v>9682.68</v>
      </c>
      <c r="L1223">
        <v>0.88</v>
      </c>
      <c r="M1223" t="str">
        <f t="shared" si="174"/>
        <v>Valid</v>
      </c>
      <c r="N1223" t="str">
        <f>IF(PC_NikeSales[[#This Row],[Discount_Verification]]="Valid","Include","Exclude")</f>
        <v>Include</v>
      </c>
      <c r="O1223">
        <v>2323.84</v>
      </c>
      <c r="P1223">
        <f t="shared" si="175"/>
        <v>2323.8431999999998</v>
      </c>
      <c r="Q1223" t="str">
        <f t="shared" si="176"/>
        <v>Valid Revenue</v>
      </c>
      <c r="R1223" t="str">
        <f>IF(PC_NikeSales[[#This Row],[Rev_Verify]]="Valid Revenue","Include","Exclude")</f>
        <v>Include</v>
      </c>
      <c r="S1223" s="1">
        <v>45556</v>
      </c>
      <c r="T1223" s="5">
        <f t="shared" si="177"/>
        <v>45556</v>
      </c>
      <c r="U1223" s="1" t="str">
        <f t="shared" si="178"/>
        <v>Yes</v>
      </c>
      <c r="V1223" t="s">
        <v>17</v>
      </c>
      <c r="W1223" t="s">
        <v>29</v>
      </c>
      <c r="X1223" t="str">
        <f t="shared" si="179"/>
        <v>Pune</v>
      </c>
      <c r="Y1223">
        <v>1650.44</v>
      </c>
      <c r="Z1223" t="str">
        <f>IF(PC_NikeSales[[#This Row],[Profit]]&lt;0,"Loss Making Sales",IF(PC_NikeSales[[#This Row],[Profit]]=0,"No Recorded Profit",IF($Y1221&gt;$P1221,"Invalid Profit", "Valid Profit")))</f>
        <v>Valid Profit</v>
      </c>
      <c r="AA1223" t="str">
        <f>IF(PC_NikeSales[[#This Row],[Profit_Status]]="Valid Profit","Include","Exclude")</f>
        <v>Include</v>
      </c>
    </row>
    <row r="1224" spans="1:27">
      <c r="A1224">
        <v>3222</v>
      </c>
      <c r="B1224" t="s">
        <v>13</v>
      </c>
      <c r="C1224" t="s">
        <v>41</v>
      </c>
      <c r="D1224" t="s">
        <v>42</v>
      </c>
      <c r="E1224" s="3" t="s">
        <v>32</v>
      </c>
      <c r="F1224" t="str">
        <f t="shared" si="171"/>
        <v>Alphabet</v>
      </c>
      <c r="G1224" t="str">
        <f t="shared" si="172"/>
        <v>XL</v>
      </c>
      <c r="H1224" t="str">
        <f t="shared" si="173"/>
        <v>Yes</v>
      </c>
      <c r="I1224">
        <v>-1</v>
      </c>
      <c r="J1224" t="str">
        <f>_xlfn.IFS(Units_Sold&lt;0,"Check Return/Refund",Units_Sold=" ",Invalid,Units_Sold=0,"Available",Units_Sold&gt;0,"Sold")</f>
        <v>Check Return/Refund</v>
      </c>
      <c r="K1224">
        <v>5300.32</v>
      </c>
      <c r="M1224" t="str">
        <f t="shared" si="174"/>
        <v>Invalid</v>
      </c>
      <c r="N1224" t="str">
        <f>IF(PC_NikeSales[[#This Row],[Discount_Verification]]="Valid","Include","Exclude")</f>
        <v>Exclude</v>
      </c>
      <c r="O1224">
        <v>0</v>
      </c>
      <c r="P1224">
        <f t="shared" si="175"/>
        <v>-5300.32</v>
      </c>
      <c r="Q1224" t="str">
        <f t="shared" si="176"/>
        <v>Negative Revenue</v>
      </c>
      <c r="R1224" t="str">
        <f>IF(PC_NikeSales[[#This Row],[Rev_Verify]]="Valid Revenue","Include","Exclude")</f>
        <v>Exclude</v>
      </c>
      <c r="S1224" s="1">
        <v>45573</v>
      </c>
      <c r="T1224" s="5">
        <f t="shared" si="177"/>
        <v>45573</v>
      </c>
      <c r="U1224" s="1" t="str">
        <f t="shared" si="178"/>
        <v>Yes</v>
      </c>
      <c r="V1224" t="s">
        <v>17</v>
      </c>
      <c r="W1224" t="s">
        <v>36</v>
      </c>
      <c r="X1224" t="str">
        <f t="shared" si="179"/>
        <v>Bangalore</v>
      </c>
      <c r="Y1224">
        <v>2593.48</v>
      </c>
      <c r="Z1224" t="str">
        <f>IF(PC_NikeSales[[#This Row],[Profit]]&lt;0,"Loss Making Sales",IF(PC_NikeSales[[#This Row],[Profit]]=0,"No Recorded Profit",IF(PC_NikeSales[[#This Row],[Profit]]&gt;PC_NikeSales[Rev_Recalc],"Invalid Profit", "Valid Profit")))</f>
        <v>Invalid Profit</v>
      </c>
      <c r="AA1224" t="str">
        <f>IF(PC_NikeSales[[#This Row],[Profit_Status]]="Valid Profit","Include","Exclude")</f>
        <v>Exclude</v>
      </c>
    </row>
    <row r="1225" spans="1:27">
      <c r="A1225">
        <v>3223</v>
      </c>
      <c r="B1225" t="s">
        <v>35</v>
      </c>
      <c r="C1225" t="s">
        <v>20</v>
      </c>
      <c r="D1225" t="s">
        <v>38</v>
      </c>
      <c r="E1225" s="3" t="s">
        <v>16</v>
      </c>
      <c r="F1225" t="str">
        <f t="shared" si="171"/>
        <v>Alphabet</v>
      </c>
      <c r="G1225" t="str">
        <f t="shared" si="172"/>
        <v>M</v>
      </c>
      <c r="H1225" t="str">
        <f t="shared" si="173"/>
        <v>Yes</v>
      </c>
      <c r="J1225" t="str">
        <f>_xlfn.IFS(Units_Sold&lt;0,"Check Return/Refund",Units_Sold=" ",Invalid,Units_Sold=0,"Available",Units_Sold&gt;0,"Sold")</f>
        <v>Available</v>
      </c>
      <c r="M1225" t="str">
        <f t="shared" si="174"/>
        <v>Invalid</v>
      </c>
      <c r="N1225" t="str">
        <f>IF(PC_NikeSales[[#This Row],[Discount_Verification]]="Valid","Include","Exclude")</f>
        <v>Exclude</v>
      </c>
      <c r="O1225">
        <v>0</v>
      </c>
      <c r="P1225" t="str">
        <f t="shared" si="175"/>
        <v>Insufficient Data</v>
      </c>
      <c r="Q1225" t="str">
        <f t="shared" si="176"/>
        <v>Missing Information</v>
      </c>
      <c r="R1225" t="str">
        <f>IF(PC_NikeSales[[#This Row],[Rev_Verify]]="Valid Revenue","Include","Exclude")</f>
        <v>Exclude</v>
      </c>
      <c r="S1225" s="1"/>
      <c r="T1225" s="5" t="str">
        <f t="shared" si="177"/>
        <v>Missing Date</v>
      </c>
      <c r="U1225" s="1" t="str">
        <f t="shared" si="178"/>
        <v>No</v>
      </c>
      <c r="V1225" t="s">
        <v>17</v>
      </c>
      <c r="W1225" t="s">
        <v>33</v>
      </c>
      <c r="X1225" t="str">
        <f t="shared" si="179"/>
        <v>Delhi</v>
      </c>
      <c r="Y1225">
        <v>3088.54</v>
      </c>
      <c r="Z1225" t="str">
        <f>IF(PC_NikeSales[[#This Row],[Profit]]&lt;0,"Loss Making Sales",IF(PC_NikeSales[[#This Row],[Profit]]=0,"No Recorded Profit",IF($Y1223&gt;$P1223,"Invalid Profit", "Valid Profit")))</f>
        <v>Valid Profit</v>
      </c>
      <c r="AA1225" t="str">
        <f>IF(PC_NikeSales[[#This Row],[Profit_Status]]="Valid Profit","Include","Exclude")</f>
        <v>Include</v>
      </c>
    </row>
    <row r="1226" spans="1:27">
      <c r="A1226">
        <v>3224</v>
      </c>
      <c r="B1226" t="s">
        <v>19</v>
      </c>
      <c r="C1226" t="s">
        <v>20</v>
      </c>
      <c r="D1226" t="s">
        <v>50</v>
      </c>
      <c r="F1226" t="str">
        <f t="shared" si="171"/>
        <v>Missing</v>
      </c>
      <c r="G1226" t="str">
        <f t="shared" si="172"/>
        <v>Unknown</v>
      </c>
      <c r="H1226" t="str">
        <f t="shared" si="173"/>
        <v>No</v>
      </c>
      <c r="I1226">
        <v>1</v>
      </c>
      <c r="J1226" t="str">
        <f>_xlfn.IFS(Units_Sold&lt;0,"Check Return/Refund",Units_Sold=" ",Invalid,Units_Sold=0,"Available",Units_Sold&gt;0,"Sold")</f>
        <v>Sold</v>
      </c>
      <c r="K1226">
        <v>9872.3799999999992</v>
      </c>
      <c r="L1226">
        <v>0.18</v>
      </c>
      <c r="M1226" t="str">
        <f t="shared" si="174"/>
        <v>Valid</v>
      </c>
      <c r="N1226" t="str">
        <f>IF(PC_NikeSales[[#This Row],[Discount_Verification]]="Valid","Include","Exclude")</f>
        <v>Include</v>
      </c>
      <c r="O1226">
        <v>8095.35</v>
      </c>
      <c r="P1226">
        <f t="shared" si="175"/>
        <v>8095.3516</v>
      </c>
      <c r="Q1226" t="str">
        <f t="shared" si="176"/>
        <v>Valid Revenue</v>
      </c>
      <c r="R1226" t="str">
        <f>IF(PC_NikeSales[[#This Row],[Rev_Verify]]="Valid Revenue","Include","Exclude")</f>
        <v>Include</v>
      </c>
      <c r="S1226" s="1">
        <v>45734</v>
      </c>
      <c r="T1226" s="5">
        <f t="shared" si="177"/>
        <v>45734</v>
      </c>
      <c r="U1226" s="1" t="str">
        <f t="shared" si="178"/>
        <v>Yes</v>
      </c>
      <c r="V1226" t="s">
        <v>22</v>
      </c>
      <c r="W1226" t="s">
        <v>29</v>
      </c>
      <c r="X1226" t="str">
        <f t="shared" si="179"/>
        <v>Pune</v>
      </c>
      <c r="Y1226">
        <v>233.85</v>
      </c>
      <c r="Z1226" t="str">
        <f>IF(PC_NikeSales[[#This Row],[Profit]]&lt;0,"Loss Making Sales",IF(PC_NikeSales[[#This Row],[Profit]]=0,"No Recorded Profit",IF($Y1224&gt;$P1224,"Invalid Profit", "Valid Profit")))</f>
        <v>Invalid Profit</v>
      </c>
      <c r="AA1226" t="str">
        <f>IF(PC_NikeSales[[#This Row],[Profit_Status]]="Valid Profit","Include","Exclude")</f>
        <v>Exclude</v>
      </c>
    </row>
    <row r="1227" spans="1:27">
      <c r="A1227">
        <v>3225</v>
      </c>
      <c r="B1227" t="s">
        <v>13</v>
      </c>
      <c r="C1227" t="s">
        <v>41</v>
      </c>
      <c r="D1227" t="s">
        <v>47</v>
      </c>
      <c r="E1227" s="3" t="s">
        <v>28</v>
      </c>
      <c r="F1227" t="str">
        <f t="shared" si="171"/>
        <v>Alphabet</v>
      </c>
      <c r="G1227" t="str">
        <f t="shared" si="172"/>
        <v>L</v>
      </c>
      <c r="H1227" t="str">
        <f t="shared" si="173"/>
        <v>Yes</v>
      </c>
      <c r="J1227" t="str">
        <f>_xlfn.IFS(Units_Sold&lt;0,"Check Return/Refund",Units_Sold=" ",Invalid,Units_Sold=0,"Available",Units_Sold&gt;0,"Sold")</f>
        <v>Available</v>
      </c>
      <c r="K1227">
        <v>7364.6</v>
      </c>
      <c r="M1227" t="str">
        <f t="shared" si="174"/>
        <v>Invalid</v>
      </c>
      <c r="N1227" t="str">
        <f>IF(PC_NikeSales[[#This Row],[Discount_Verification]]="Valid","Include","Exclude")</f>
        <v>Exclude</v>
      </c>
      <c r="O1227">
        <v>0</v>
      </c>
      <c r="P1227" t="str">
        <f t="shared" si="175"/>
        <v>Insufficient Data</v>
      </c>
      <c r="Q1227" t="str">
        <f t="shared" si="176"/>
        <v>Missing Information</v>
      </c>
      <c r="R1227" t="str">
        <f>IF(PC_NikeSales[[#This Row],[Rev_Verify]]="Valid Revenue","Include","Exclude")</f>
        <v>Exclude</v>
      </c>
      <c r="S1227" s="1">
        <v>45280</v>
      </c>
      <c r="T1227" s="5">
        <f t="shared" si="177"/>
        <v>45280</v>
      </c>
      <c r="U1227" s="1" t="str">
        <f t="shared" si="178"/>
        <v>Yes</v>
      </c>
      <c r="V1227" t="s">
        <v>22</v>
      </c>
      <c r="W1227" t="s">
        <v>43</v>
      </c>
      <c r="X1227" t="str">
        <f t="shared" si="179"/>
        <v>Kolkata</v>
      </c>
      <c r="Y1227">
        <v>-458.05</v>
      </c>
      <c r="Z1227" t="str">
        <f>IF(PC_NikeSales[[#This Row],[Profit]]&lt;0,"Loss Making Sales",IF(PC_NikeSales[[#This Row],[Profit]]=0,"No Recorded Profit",IF(PC_NikeSales[[#This Row],[Profit]]&gt;PC_NikeSales[Rev_Recalc],"Invalid Profit", "Valid Profit")))</f>
        <v>Loss Making Sales</v>
      </c>
      <c r="AA1227" t="str">
        <f>IF(PC_NikeSales[[#This Row],[Profit_Status]]="Valid Profit","Include","Exclude")</f>
        <v>Exclude</v>
      </c>
    </row>
    <row r="1228" spans="1:27">
      <c r="A1228">
        <v>3226</v>
      </c>
      <c r="B1228" t="s">
        <v>35</v>
      </c>
      <c r="C1228" t="s">
        <v>20</v>
      </c>
      <c r="D1228" t="s">
        <v>38</v>
      </c>
      <c r="F1228" t="str">
        <f t="shared" si="171"/>
        <v>Missing</v>
      </c>
      <c r="G1228" t="str">
        <f t="shared" si="172"/>
        <v>Unknown</v>
      </c>
      <c r="H1228" t="str">
        <f t="shared" si="173"/>
        <v>No</v>
      </c>
      <c r="I1228">
        <v>2</v>
      </c>
      <c r="J1228" t="str">
        <f>_xlfn.IFS(Units_Sold&lt;0,"Check Return/Refund",Units_Sold=" ",Invalid,Units_Sold=0,"Available",Units_Sold&gt;0,"Sold")</f>
        <v>Sold</v>
      </c>
      <c r="K1228">
        <v>4585.7700000000004</v>
      </c>
      <c r="M1228" t="str">
        <f t="shared" si="174"/>
        <v>Invalid</v>
      </c>
      <c r="N1228" t="str">
        <f>IF(PC_NikeSales[[#This Row],[Discount_Verification]]="Valid","Include","Exclude")</f>
        <v>Exclude</v>
      </c>
      <c r="O1228">
        <v>0</v>
      </c>
      <c r="P1228">
        <f t="shared" si="175"/>
        <v>9171.5400000000009</v>
      </c>
      <c r="Q1228" t="str">
        <f t="shared" si="176"/>
        <v>Valid Revenue</v>
      </c>
      <c r="R1228" t="str">
        <f>IF(PC_NikeSales[[#This Row],[Rev_Verify]]="Valid Revenue","Include","Exclude")</f>
        <v>Include</v>
      </c>
      <c r="S1228" s="1">
        <v>45700</v>
      </c>
      <c r="T1228" s="5">
        <f t="shared" si="177"/>
        <v>45700</v>
      </c>
      <c r="U1228" s="1" t="str">
        <f t="shared" si="178"/>
        <v>Yes</v>
      </c>
      <c r="V1228" t="s">
        <v>22</v>
      </c>
      <c r="W1228" t="s">
        <v>29</v>
      </c>
      <c r="X1228" t="str">
        <f t="shared" si="179"/>
        <v>Pune</v>
      </c>
      <c r="Y1228">
        <v>-241.59</v>
      </c>
      <c r="Z1228" t="str">
        <f>IF(PC_NikeSales[[#This Row],[Profit]]&lt;0,"Loss Making Sales",IF(PC_NikeSales[[#This Row],[Profit]]=0,"No Recorded Profit",IF(PC_NikeSales[[#This Row],[Profit]]&gt;PC_NikeSales[Rev_Recalc],"Invalid Profit", "Valid Profit")))</f>
        <v>Loss Making Sales</v>
      </c>
      <c r="AA1228" t="str">
        <f>IF(PC_NikeSales[[#This Row],[Profit_Status]]="Valid Profit","Include","Exclude")</f>
        <v>Exclude</v>
      </c>
    </row>
    <row r="1229" spans="1:27">
      <c r="A1229">
        <v>3227</v>
      </c>
      <c r="B1229" t="s">
        <v>19</v>
      </c>
      <c r="C1229" t="s">
        <v>14</v>
      </c>
      <c r="D1229" t="s">
        <v>49</v>
      </c>
      <c r="E1229" s="3">
        <v>7</v>
      </c>
      <c r="F1229" t="str">
        <f t="shared" si="171"/>
        <v>Number</v>
      </c>
      <c r="G1229" t="str">
        <f t="shared" si="172"/>
        <v>7</v>
      </c>
      <c r="H1229" t="str">
        <f t="shared" si="173"/>
        <v>Yes</v>
      </c>
      <c r="I1229">
        <v>1</v>
      </c>
      <c r="J1229" t="str">
        <f>_xlfn.IFS(Units_Sold&lt;0,"Check Return/Refund",Units_Sold=" ",Invalid,Units_Sold=0,"Available",Units_Sold&gt;0,"Sold")</f>
        <v>Sold</v>
      </c>
      <c r="L1229">
        <v>0.2</v>
      </c>
      <c r="M1229" t="str">
        <f t="shared" si="174"/>
        <v>Valid</v>
      </c>
      <c r="N1229" t="str">
        <f>IF(PC_NikeSales[[#This Row],[Discount_Verification]]="Valid","Include","Exclude")</f>
        <v>Include</v>
      </c>
      <c r="O1229">
        <v>0</v>
      </c>
      <c r="P1229" t="str">
        <f t="shared" si="175"/>
        <v>Insufficient Data</v>
      </c>
      <c r="Q1229" t="str">
        <f t="shared" si="176"/>
        <v>Missing Information</v>
      </c>
      <c r="R1229" t="str">
        <f>IF(PC_NikeSales[[#This Row],[Rev_Verify]]="Valid Revenue","Include","Exclude")</f>
        <v>Exclude</v>
      </c>
      <c r="S1229" s="1"/>
      <c r="T1229" s="5" t="str">
        <f t="shared" si="177"/>
        <v>Missing Date</v>
      </c>
      <c r="U1229" s="1" t="str">
        <f t="shared" si="178"/>
        <v>No</v>
      </c>
      <c r="V1229" t="s">
        <v>17</v>
      </c>
      <c r="W1229" t="s">
        <v>33</v>
      </c>
      <c r="X1229" t="str">
        <f t="shared" si="179"/>
        <v>Delhi</v>
      </c>
      <c r="Y1229">
        <v>-604.23</v>
      </c>
      <c r="Z1229" t="str">
        <f>IF(PC_NikeSales[[#This Row],[Profit]]&lt;0,"Loss Making Sales",IF(PC_NikeSales[[#This Row],[Profit]]=0,"No Recorded Profit",IF(PC_NikeSales[[#This Row],[Profit]]&gt;PC_NikeSales[Rev_Recalc],"Invalid Profit", "Valid Profit")))</f>
        <v>Loss Making Sales</v>
      </c>
      <c r="AA1229" t="str">
        <f>IF(PC_NikeSales[[#This Row],[Profit_Status]]="Valid Profit","Include","Exclude")</f>
        <v>Exclude</v>
      </c>
    </row>
    <row r="1230" spans="1:27">
      <c r="A1230">
        <v>3228</v>
      </c>
      <c r="B1230" t="s">
        <v>13</v>
      </c>
      <c r="C1230" t="s">
        <v>41</v>
      </c>
      <c r="D1230" t="s">
        <v>54</v>
      </c>
      <c r="E1230" s="3" t="s">
        <v>32</v>
      </c>
      <c r="F1230" t="str">
        <f t="shared" si="171"/>
        <v>Alphabet</v>
      </c>
      <c r="G1230" t="str">
        <f t="shared" si="172"/>
        <v>XL</v>
      </c>
      <c r="H1230" t="str">
        <f t="shared" si="173"/>
        <v>Yes</v>
      </c>
      <c r="J1230" t="str">
        <f>_xlfn.IFS(Units_Sold&lt;0,"Check Return/Refund",Units_Sold=" ",Invalid,Units_Sold=0,"Available",Units_Sold&gt;0,"Sold")</f>
        <v>Available</v>
      </c>
      <c r="K1230">
        <v>6745.63</v>
      </c>
      <c r="M1230" t="str">
        <f t="shared" si="174"/>
        <v>Invalid</v>
      </c>
      <c r="N1230" t="str">
        <f>IF(PC_NikeSales[[#This Row],[Discount_Verification]]="Valid","Include","Exclude")</f>
        <v>Exclude</v>
      </c>
      <c r="O1230">
        <v>0</v>
      </c>
      <c r="P1230" t="str">
        <f t="shared" si="175"/>
        <v>Insufficient Data</v>
      </c>
      <c r="Q1230" t="str">
        <f t="shared" si="176"/>
        <v>Missing Information</v>
      </c>
      <c r="R1230" t="str">
        <f>IF(PC_NikeSales[[#This Row],[Rev_Verify]]="Valid Revenue","Include","Exclude")</f>
        <v>Exclude</v>
      </c>
      <c r="S1230" s="1">
        <v>45766</v>
      </c>
      <c r="T1230" s="5">
        <f t="shared" si="177"/>
        <v>45766</v>
      </c>
      <c r="U1230" s="1" t="str">
        <f t="shared" si="178"/>
        <v>Yes</v>
      </c>
      <c r="V1230" t="s">
        <v>22</v>
      </c>
      <c r="W1230" t="s">
        <v>18</v>
      </c>
      <c r="X1230" t="str">
        <f t="shared" si="179"/>
        <v>Bengaluru</v>
      </c>
      <c r="Y1230">
        <v>3620.9</v>
      </c>
      <c r="Z1230" t="str">
        <f>IF(PC_NikeSales[[#This Row],[Profit]]&lt;0,"Loss Making Sales",IF(PC_NikeSales[[#This Row],[Profit]]=0,"No Recorded Profit",IF($Y1228&gt;$P1228,"Invalid Profit", "Valid Profit")))</f>
        <v>Valid Profit</v>
      </c>
      <c r="AA1230" t="str">
        <f>IF(PC_NikeSales[[#This Row],[Profit_Status]]="Valid Profit","Include","Exclude")</f>
        <v>Include</v>
      </c>
    </row>
    <row r="1231" spans="1:27">
      <c r="A1231">
        <v>3229</v>
      </c>
      <c r="B1231" t="s">
        <v>13</v>
      </c>
      <c r="C1231" t="s">
        <v>30</v>
      </c>
      <c r="D1231" t="s">
        <v>46</v>
      </c>
      <c r="F1231" t="str">
        <f t="shared" si="171"/>
        <v>Missing</v>
      </c>
      <c r="G1231" t="str">
        <f t="shared" si="172"/>
        <v>Unknown</v>
      </c>
      <c r="H1231" t="str">
        <f t="shared" si="173"/>
        <v>No</v>
      </c>
      <c r="J1231" t="str">
        <f>_xlfn.IFS(Units_Sold&lt;0,"Check Return/Refund",Units_Sold=" ",Invalid,Units_Sold=0,"Available",Units_Sold&gt;0,"Sold")</f>
        <v>Available</v>
      </c>
      <c r="L1231">
        <v>1</v>
      </c>
      <c r="M1231" t="str">
        <f t="shared" si="174"/>
        <v>Valid</v>
      </c>
      <c r="N1231" t="str">
        <f>IF(PC_NikeSales[[#This Row],[Discount_Verification]]="Valid","Include","Exclude")</f>
        <v>Include</v>
      </c>
      <c r="O1231">
        <v>0</v>
      </c>
      <c r="P1231" t="str">
        <f t="shared" si="175"/>
        <v>Insufficient Data</v>
      </c>
      <c r="Q1231" t="str">
        <f t="shared" si="176"/>
        <v>Missing Information</v>
      </c>
      <c r="R1231" t="str">
        <f>IF(PC_NikeSales[[#This Row],[Rev_Verify]]="Valid Revenue","Include","Exclude")</f>
        <v>Exclude</v>
      </c>
      <c r="S1231" s="1">
        <v>45523</v>
      </c>
      <c r="T1231" s="5">
        <f t="shared" si="177"/>
        <v>45523</v>
      </c>
      <c r="U1231" s="1" t="str">
        <f t="shared" si="178"/>
        <v>Yes</v>
      </c>
      <c r="V1231" t="s">
        <v>22</v>
      </c>
      <c r="W1231" t="s">
        <v>29</v>
      </c>
      <c r="X1231" t="str">
        <f t="shared" si="179"/>
        <v>Pune</v>
      </c>
      <c r="Y1231">
        <v>188.96</v>
      </c>
      <c r="Z1231" t="str">
        <f>IF(PC_NikeSales[[#This Row],[Profit]]&lt;0,"Loss Making Sales",IF(PC_NikeSales[[#This Row],[Profit]]=0,"No Recorded Profit",IF($Y1229&gt;$P1229,"Invalid Profit", "Valid Profit")))</f>
        <v>Valid Profit</v>
      </c>
      <c r="AA1231" t="str">
        <f>IF(PC_NikeSales[[#This Row],[Profit_Status]]="Valid Profit","Include","Exclude")</f>
        <v>Include</v>
      </c>
    </row>
    <row r="1232" spans="1:27">
      <c r="A1232">
        <v>3230</v>
      </c>
      <c r="B1232" t="s">
        <v>35</v>
      </c>
      <c r="C1232" t="s">
        <v>20</v>
      </c>
      <c r="D1232" t="s">
        <v>50</v>
      </c>
      <c r="E1232" s="3" t="s">
        <v>32</v>
      </c>
      <c r="F1232" t="str">
        <f t="shared" si="171"/>
        <v>Alphabet</v>
      </c>
      <c r="G1232" t="str">
        <f t="shared" si="172"/>
        <v>XL</v>
      </c>
      <c r="H1232" t="str">
        <f t="shared" si="173"/>
        <v>Yes</v>
      </c>
      <c r="J1232" t="str">
        <f>_xlfn.IFS(Units_Sold&lt;0,"Check Return/Refund",Units_Sold=" ",Invalid,Units_Sold=0,"Available",Units_Sold&gt;0,"Sold")</f>
        <v>Available</v>
      </c>
      <c r="K1232">
        <v>7398.98</v>
      </c>
      <c r="L1232">
        <v>0.87</v>
      </c>
      <c r="M1232" t="str">
        <f t="shared" si="174"/>
        <v>Valid</v>
      </c>
      <c r="N1232" t="str">
        <f>IF(PC_NikeSales[[#This Row],[Discount_Verification]]="Valid","Include","Exclude")</f>
        <v>Include</v>
      </c>
      <c r="O1232">
        <v>0</v>
      </c>
      <c r="P1232" t="str">
        <f t="shared" si="175"/>
        <v>Insufficient Data</v>
      </c>
      <c r="Q1232" t="str">
        <f t="shared" si="176"/>
        <v>Missing Information</v>
      </c>
      <c r="R1232" t="str">
        <f>IF(PC_NikeSales[[#This Row],[Rev_Verify]]="Valid Revenue","Include","Exclude")</f>
        <v>Exclude</v>
      </c>
      <c r="S1232" s="1"/>
      <c r="T1232" s="5" t="str">
        <f t="shared" si="177"/>
        <v>Missing Date</v>
      </c>
      <c r="U1232" s="1" t="str">
        <f t="shared" si="178"/>
        <v>No</v>
      </c>
      <c r="V1232" t="s">
        <v>22</v>
      </c>
      <c r="W1232" t="s">
        <v>33</v>
      </c>
      <c r="X1232" t="str">
        <f t="shared" si="179"/>
        <v>Delhi</v>
      </c>
      <c r="Y1232">
        <v>3634.75</v>
      </c>
      <c r="Z1232" t="str">
        <f>IF(PC_NikeSales[[#This Row],[Profit]]&lt;0,"Loss Making Sales",IF(PC_NikeSales[[#This Row],[Profit]]=0,"No Recorded Profit",IF($Y1230&gt;$P1230,"Invalid Profit", "Valid Profit")))</f>
        <v>Valid Profit</v>
      </c>
      <c r="AA1232" t="str">
        <f>IF(PC_NikeSales[[#This Row],[Profit_Status]]="Valid Profit","Include","Exclude")</f>
        <v>Include</v>
      </c>
    </row>
    <row r="1233" spans="1:27">
      <c r="A1233">
        <v>3231</v>
      </c>
      <c r="B1233" t="s">
        <v>35</v>
      </c>
      <c r="C1233" t="s">
        <v>26</v>
      </c>
      <c r="D1233" t="s">
        <v>52</v>
      </c>
      <c r="E1233" s="3" t="s">
        <v>28</v>
      </c>
      <c r="F1233" t="str">
        <f t="shared" si="171"/>
        <v>Alphabet</v>
      </c>
      <c r="G1233" t="str">
        <f t="shared" si="172"/>
        <v>L</v>
      </c>
      <c r="H1233" t="str">
        <f t="shared" si="173"/>
        <v>Yes</v>
      </c>
      <c r="J1233" t="str">
        <f>_xlfn.IFS(Units_Sold&lt;0,"Check Return/Refund",Units_Sold=" ",Invalid,Units_Sold=0,"Available",Units_Sold&gt;0,"Sold")</f>
        <v>Available</v>
      </c>
      <c r="K1233">
        <v>6406.53</v>
      </c>
      <c r="L1233">
        <v>0.9</v>
      </c>
      <c r="M1233" t="str">
        <f t="shared" si="174"/>
        <v>Valid</v>
      </c>
      <c r="N1233" t="str">
        <f>IF(PC_NikeSales[[#This Row],[Discount_Verification]]="Valid","Include","Exclude")</f>
        <v>Include</v>
      </c>
      <c r="O1233">
        <v>0</v>
      </c>
      <c r="P1233" t="str">
        <f t="shared" si="175"/>
        <v>Insufficient Data</v>
      </c>
      <c r="Q1233" t="str">
        <f t="shared" si="176"/>
        <v>Missing Information</v>
      </c>
      <c r="R1233" t="str">
        <f>IF(PC_NikeSales[[#This Row],[Rev_Verify]]="Valid Revenue","Include","Exclude")</f>
        <v>Exclude</v>
      </c>
      <c r="S1233" s="1">
        <v>45643</v>
      </c>
      <c r="T1233" s="5">
        <f t="shared" si="177"/>
        <v>45643</v>
      </c>
      <c r="U1233" s="1" t="str">
        <f t="shared" si="178"/>
        <v>Yes</v>
      </c>
      <c r="V1233" t="s">
        <v>17</v>
      </c>
      <c r="W1233" t="s">
        <v>43</v>
      </c>
      <c r="X1233" t="str">
        <f t="shared" si="179"/>
        <v>Kolkata</v>
      </c>
      <c r="Y1233">
        <v>2859.55</v>
      </c>
      <c r="Z1233" t="str">
        <f>IF(PC_NikeSales[[#This Row],[Profit]]&lt;0,"Loss Making Sales",IF(PC_NikeSales[[#This Row],[Profit]]=0,"No Recorded Profit",IF($Y1231&gt;$P1231,"Invalid Profit", "Valid Profit")))</f>
        <v>Valid Profit</v>
      </c>
      <c r="AA1233" t="str">
        <f>IF(PC_NikeSales[[#This Row],[Profit_Status]]="Valid Profit","Include","Exclude")</f>
        <v>Include</v>
      </c>
    </row>
    <row r="1234" spans="1:27">
      <c r="A1234">
        <v>3232</v>
      </c>
      <c r="B1234" t="s">
        <v>13</v>
      </c>
      <c r="C1234" t="s">
        <v>26</v>
      </c>
      <c r="D1234" t="s">
        <v>53</v>
      </c>
      <c r="F1234" t="str">
        <f t="shared" si="171"/>
        <v>Missing</v>
      </c>
      <c r="G1234" t="str">
        <f t="shared" si="172"/>
        <v>Unknown</v>
      </c>
      <c r="H1234" t="str">
        <f t="shared" si="173"/>
        <v>No</v>
      </c>
      <c r="I1234">
        <v>0</v>
      </c>
      <c r="J1234" t="str">
        <f>_xlfn.IFS(Units_Sold&lt;0,"Check Return/Refund",Units_Sold=" ",Invalid,Units_Sold=0,"Available",Units_Sold&gt;0,"Sold")</f>
        <v>Available</v>
      </c>
      <c r="M1234" t="str">
        <f t="shared" si="174"/>
        <v>Invalid</v>
      </c>
      <c r="N1234" t="str">
        <f>IF(PC_NikeSales[[#This Row],[Discount_Verification]]="Valid","Include","Exclude")</f>
        <v>Exclude</v>
      </c>
      <c r="O1234">
        <v>0</v>
      </c>
      <c r="P1234" t="str">
        <f t="shared" si="175"/>
        <v>Insufficient Data</v>
      </c>
      <c r="Q1234" t="str">
        <f t="shared" si="176"/>
        <v>Missing Information</v>
      </c>
      <c r="R1234" t="str">
        <f>IF(PC_NikeSales[[#This Row],[Rev_Verify]]="Valid Revenue","Include","Exclude")</f>
        <v>Exclude</v>
      </c>
      <c r="S1234" s="1">
        <v>45241</v>
      </c>
      <c r="T1234" s="5">
        <f t="shared" si="177"/>
        <v>45241</v>
      </c>
      <c r="U1234" s="1" t="str">
        <f t="shared" si="178"/>
        <v>Yes</v>
      </c>
      <c r="V1234" t="s">
        <v>17</v>
      </c>
      <c r="W1234" t="s">
        <v>29</v>
      </c>
      <c r="X1234" t="str">
        <f t="shared" si="179"/>
        <v>Pune</v>
      </c>
      <c r="Y1234">
        <v>2083.5700000000002</v>
      </c>
      <c r="Z1234" t="str">
        <f>IF(PC_NikeSales[[#This Row],[Profit]]&lt;0,"Loss Making Sales",IF(PC_NikeSales[[#This Row],[Profit]]=0,"No Recorded Profit",IF($Y1232&gt;$P1232,"Invalid Profit", "Valid Profit")))</f>
        <v>Valid Profit</v>
      </c>
      <c r="AA1234" t="str">
        <f>IF(PC_NikeSales[[#This Row],[Profit_Status]]="Valid Profit","Include","Exclude")</f>
        <v>Include</v>
      </c>
    </row>
    <row r="1235" spans="1:27">
      <c r="A1235">
        <v>3233</v>
      </c>
      <c r="B1235" t="s">
        <v>35</v>
      </c>
      <c r="C1235" t="s">
        <v>20</v>
      </c>
      <c r="D1235" t="s">
        <v>50</v>
      </c>
      <c r="E1235" s="3" t="s">
        <v>16</v>
      </c>
      <c r="F1235" t="str">
        <f t="shared" si="171"/>
        <v>Alphabet</v>
      </c>
      <c r="G1235" t="str">
        <f t="shared" si="172"/>
        <v>M</v>
      </c>
      <c r="H1235" t="str">
        <f t="shared" si="173"/>
        <v>Yes</v>
      </c>
      <c r="I1235">
        <v>1</v>
      </c>
      <c r="J1235" t="str">
        <f>_xlfn.IFS(Units_Sold&lt;0,"Check Return/Refund",Units_Sold=" ",Invalid,Units_Sold=0,"Available",Units_Sold&gt;0,"Sold")</f>
        <v>Sold</v>
      </c>
      <c r="K1235">
        <v>4091.68</v>
      </c>
      <c r="M1235" t="str">
        <f t="shared" si="174"/>
        <v>Invalid</v>
      </c>
      <c r="N1235" t="str">
        <f>IF(PC_NikeSales[[#This Row],[Discount_Verification]]="Valid","Include","Exclude")</f>
        <v>Exclude</v>
      </c>
      <c r="O1235">
        <v>0</v>
      </c>
      <c r="P1235">
        <f t="shared" si="175"/>
        <v>4091.68</v>
      </c>
      <c r="Q1235" t="str">
        <f t="shared" si="176"/>
        <v>Valid Revenue</v>
      </c>
      <c r="R1235" t="str">
        <f>IF(PC_NikeSales[[#This Row],[Rev_Verify]]="Valid Revenue","Include","Exclude")</f>
        <v>Include</v>
      </c>
      <c r="S1235" s="1">
        <v>45773</v>
      </c>
      <c r="T1235" s="5">
        <f t="shared" si="177"/>
        <v>45773</v>
      </c>
      <c r="U1235" s="1" t="str">
        <f t="shared" si="178"/>
        <v>Yes</v>
      </c>
      <c r="V1235" t="s">
        <v>22</v>
      </c>
      <c r="W1235" t="s">
        <v>37</v>
      </c>
      <c r="X1235" t="str">
        <f t="shared" si="179"/>
        <v>Hyderabad</v>
      </c>
      <c r="Y1235">
        <v>571.79999999999995</v>
      </c>
      <c r="Z1235" t="str">
        <f>IF(PC_NikeSales[[#This Row],[Profit]]&lt;0,"Loss Making Sales",IF(PC_NikeSales[[#This Row],[Profit]]=0,"No Recorded Profit",IF($Y1233&gt;$P1233,"Invalid Profit", "Valid Profit")))</f>
        <v>Valid Profit</v>
      </c>
      <c r="AA1235" t="str">
        <f>IF(PC_NikeSales[[#This Row],[Profit_Status]]="Valid Profit","Include","Exclude")</f>
        <v>Include</v>
      </c>
    </row>
    <row r="1236" spans="1:27">
      <c r="A1236">
        <v>3234</v>
      </c>
      <c r="B1236" t="s">
        <v>13</v>
      </c>
      <c r="C1236" t="s">
        <v>20</v>
      </c>
      <c r="D1236" t="s">
        <v>50</v>
      </c>
      <c r="E1236" s="3" t="s">
        <v>32</v>
      </c>
      <c r="F1236" t="str">
        <f t="shared" si="171"/>
        <v>Alphabet</v>
      </c>
      <c r="G1236" t="str">
        <f t="shared" si="172"/>
        <v>XL</v>
      </c>
      <c r="H1236" t="str">
        <f t="shared" si="173"/>
        <v>Yes</v>
      </c>
      <c r="J1236" t="str">
        <f>_xlfn.IFS(Units_Sold&lt;0,"Check Return/Refund",Units_Sold=" ",Invalid,Units_Sold=0,"Available",Units_Sold&gt;0,"Sold")</f>
        <v>Available</v>
      </c>
      <c r="M1236" t="str">
        <f t="shared" si="174"/>
        <v>Invalid</v>
      </c>
      <c r="N1236" t="str">
        <f>IF(PC_NikeSales[[#This Row],[Discount_Verification]]="Valid","Include","Exclude")</f>
        <v>Exclude</v>
      </c>
      <c r="O1236">
        <v>0</v>
      </c>
      <c r="P1236" t="str">
        <f t="shared" si="175"/>
        <v>Insufficient Data</v>
      </c>
      <c r="Q1236" t="str">
        <f t="shared" si="176"/>
        <v>Missing Information</v>
      </c>
      <c r="R1236" t="str">
        <f>IF(PC_NikeSales[[#This Row],[Rev_Verify]]="Valid Revenue","Include","Exclude")</f>
        <v>Exclude</v>
      </c>
      <c r="S1236" s="1">
        <v>45791</v>
      </c>
      <c r="T1236" s="5">
        <f t="shared" si="177"/>
        <v>45791</v>
      </c>
      <c r="U1236" s="1" t="str">
        <f t="shared" si="178"/>
        <v>Yes</v>
      </c>
      <c r="V1236" t="s">
        <v>17</v>
      </c>
      <c r="W1236" t="s">
        <v>33</v>
      </c>
      <c r="X1236" t="str">
        <f t="shared" si="179"/>
        <v>Delhi</v>
      </c>
      <c r="Y1236">
        <v>327.76</v>
      </c>
      <c r="Z1236" t="str">
        <f>IF(PC_NikeSales[[#This Row],[Profit]]&lt;0,"Loss Making Sales",IF(PC_NikeSales[[#This Row],[Profit]]=0,"No Recorded Profit",IF($Y1234&gt;$P1234,"Invalid Profit", "Valid Profit")))</f>
        <v>Valid Profit</v>
      </c>
      <c r="AA1236" t="str">
        <f>IF(PC_NikeSales[[#This Row],[Profit_Status]]="Valid Profit","Include","Exclude")</f>
        <v>Include</v>
      </c>
    </row>
    <row r="1237" spans="1:27">
      <c r="A1237">
        <v>3235</v>
      </c>
      <c r="B1237" t="s">
        <v>19</v>
      </c>
      <c r="C1237" t="s">
        <v>14</v>
      </c>
      <c r="D1237" t="s">
        <v>15</v>
      </c>
      <c r="F1237" t="str">
        <f t="shared" si="171"/>
        <v>Missing</v>
      </c>
      <c r="G1237" t="str">
        <f t="shared" si="172"/>
        <v>Unknown</v>
      </c>
      <c r="H1237" t="str">
        <f t="shared" si="173"/>
        <v>No</v>
      </c>
      <c r="I1237">
        <v>0</v>
      </c>
      <c r="J1237" t="str">
        <f>_xlfn.IFS(Units_Sold&lt;0,"Check Return/Refund",Units_Sold=" ",Invalid,Units_Sold=0,"Available",Units_Sold&gt;0,"Sold")</f>
        <v>Available</v>
      </c>
      <c r="L1237">
        <v>0.75</v>
      </c>
      <c r="M1237" t="str">
        <f t="shared" si="174"/>
        <v>Valid</v>
      </c>
      <c r="N1237" t="str">
        <f>IF(PC_NikeSales[[#This Row],[Discount_Verification]]="Valid","Include","Exclude")</f>
        <v>Include</v>
      </c>
      <c r="O1237">
        <v>0</v>
      </c>
      <c r="P1237" t="str">
        <f t="shared" si="175"/>
        <v>Insufficient Data</v>
      </c>
      <c r="Q1237" t="str">
        <f t="shared" si="176"/>
        <v>Missing Information</v>
      </c>
      <c r="R1237" t="str">
        <f>IF(PC_NikeSales[[#This Row],[Rev_Verify]]="Valid Revenue","Include","Exclude")</f>
        <v>Exclude</v>
      </c>
      <c r="S1237" s="1"/>
      <c r="T1237" s="5" t="str">
        <f t="shared" si="177"/>
        <v>Missing Date</v>
      </c>
      <c r="U1237" s="1" t="str">
        <f t="shared" si="178"/>
        <v>No</v>
      </c>
      <c r="V1237" t="s">
        <v>22</v>
      </c>
      <c r="W1237" t="s">
        <v>37</v>
      </c>
      <c r="X1237" t="str">
        <f t="shared" si="179"/>
        <v>Hyderabad</v>
      </c>
      <c r="Y1237">
        <v>1899.62</v>
      </c>
      <c r="Z1237" t="str">
        <f>IF(PC_NikeSales[[#This Row],[Profit]]&lt;0,"Loss Making Sales",IF(PC_NikeSales[[#This Row],[Profit]]=0,"No Recorded Profit",IF($Y1235&gt;$P1235,"Invalid Profit", "Valid Profit")))</f>
        <v>Valid Profit</v>
      </c>
      <c r="AA1237" t="str">
        <f>IF(PC_NikeSales[[#This Row],[Profit_Status]]="Valid Profit","Include","Exclude")</f>
        <v>Include</v>
      </c>
    </row>
    <row r="1238" spans="1:27">
      <c r="A1238">
        <v>3236</v>
      </c>
      <c r="B1238" t="s">
        <v>13</v>
      </c>
      <c r="C1238" t="s">
        <v>26</v>
      </c>
      <c r="D1238" t="s">
        <v>27</v>
      </c>
      <c r="F1238" t="str">
        <f t="shared" si="171"/>
        <v>Missing</v>
      </c>
      <c r="G1238" t="str">
        <f t="shared" si="172"/>
        <v>Unknown</v>
      </c>
      <c r="H1238" t="str">
        <f t="shared" si="173"/>
        <v>No</v>
      </c>
      <c r="I1238">
        <v>4</v>
      </c>
      <c r="J1238" t="str">
        <f>_xlfn.IFS(Units_Sold&lt;0,"Check Return/Refund",Units_Sold=" ",Invalid,Units_Sold=0,"Available",Units_Sold&gt;0,"Sold")</f>
        <v>Sold</v>
      </c>
      <c r="L1238">
        <v>0.68</v>
      </c>
      <c r="M1238" t="str">
        <f t="shared" si="174"/>
        <v>Valid</v>
      </c>
      <c r="N1238" t="str">
        <f>IF(PC_NikeSales[[#This Row],[Discount_Verification]]="Valid","Include","Exclude")</f>
        <v>Include</v>
      </c>
      <c r="O1238">
        <v>0</v>
      </c>
      <c r="P1238" t="str">
        <f t="shared" si="175"/>
        <v>Insufficient Data</v>
      </c>
      <c r="Q1238" t="str">
        <f t="shared" si="176"/>
        <v>Missing Information</v>
      </c>
      <c r="R1238" t="str">
        <f>IF(PC_NikeSales[[#This Row],[Rev_Verify]]="Valid Revenue","Include","Exclude")</f>
        <v>Exclude</v>
      </c>
      <c r="S1238" s="1">
        <v>45859</v>
      </c>
      <c r="T1238" s="5">
        <f t="shared" si="177"/>
        <v>45859</v>
      </c>
      <c r="U1238" s="1" t="str">
        <f t="shared" si="178"/>
        <v>Yes</v>
      </c>
      <c r="V1238" t="s">
        <v>22</v>
      </c>
      <c r="W1238" t="s">
        <v>37</v>
      </c>
      <c r="X1238" t="str">
        <f t="shared" si="179"/>
        <v>Hyderabad</v>
      </c>
      <c r="Y1238">
        <v>-37.369999999999997</v>
      </c>
      <c r="Z1238" t="str">
        <f>IF(PC_NikeSales[[#This Row],[Profit]]&lt;0,"Loss Making Sales",IF(PC_NikeSales[[#This Row],[Profit]]=0,"No Recorded Profit",IF(PC_NikeSales[[#This Row],[Profit]]&gt;PC_NikeSales[Rev_Recalc],"Invalid Profit", "Valid Profit")))</f>
        <v>Loss Making Sales</v>
      </c>
      <c r="AA1238" t="str">
        <f>IF(PC_NikeSales[[#This Row],[Profit_Status]]="Valid Profit","Include","Exclude")</f>
        <v>Exclude</v>
      </c>
    </row>
    <row r="1239" spans="1:27">
      <c r="A1239">
        <v>3237</v>
      </c>
      <c r="B1239" t="s">
        <v>13</v>
      </c>
      <c r="C1239" t="s">
        <v>41</v>
      </c>
      <c r="D1239" t="s">
        <v>54</v>
      </c>
      <c r="E1239" s="3" t="s">
        <v>28</v>
      </c>
      <c r="F1239" t="str">
        <f t="shared" si="171"/>
        <v>Alphabet</v>
      </c>
      <c r="G1239" t="str">
        <f t="shared" si="172"/>
        <v>L</v>
      </c>
      <c r="H1239" t="str">
        <f t="shared" si="173"/>
        <v>Yes</v>
      </c>
      <c r="I1239">
        <v>3</v>
      </c>
      <c r="J1239" t="str">
        <f>_xlfn.IFS(Units_Sold&lt;0,"Check Return/Refund",Units_Sold=" ",Invalid,Units_Sold=0,"Available",Units_Sold&gt;0,"Sold")</f>
        <v>Sold</v>
      </c>
      <c r="K1239">
        <v>5596.52</v>
      </c>
      <c r="M1239" t="str">
        <f t="shared" si="174"/>
        <v>Invalid</v>
      </c>
      <c r="N1239" t="str">
        <f>IF(PC_NikeSales[[#This Row],[Discount_Verification]]="Valid","Include","Exclude")</f>
        <v>Exclude</v>
      </c>
      <c r="O1239">
        <v>0</v>
      </c>
      <c r="P1239">
        <f t="shared" si="175"/>
        <v>16789.560000000001</v>
      </c>
      <c r="Q1239" t="str">
        <f t="shared" si="176"/>
        <v>Valid Revenue</v>
      </c>
      <c r="R1239" t="str">
        <f>IF(PC_NikeSales[[#This Row],[Rev_Verify]]="Valid Revenue","Include","Exclude")</f>
        <v>Include</v>
      </c>
      <c r="S1239" s="1">
        <v>45520</v>
      </c>
      <c r="T1239" s="5">
        <f t="shared" si="177"/>
        <v>45520</v>
      </c>
      <c r="U1239" s="1" t="str">
        <f t="shared" si="178"/>
        <v>Yes</v>
      </c>
      <c r="V1239" t="s">
        <v>22</v>
      </c>
      <c r="W1239" t="s">
        <v>25</v>
      </c>
      <c r="X1239" t="str">
        <f t="shared" si="179"/>
        <v>Mumbai</v>
      </c>
      <c r="Y1239">
        <v>2926.28</v>
      </c>
      <c r="Z1239" t="str">
        <f>IF(PC_NikeSales[[#This Row],[Profit]]&lt;0,"Loss Making Sales",IF(PC_NikeSales[[#This Row],[Profit]]=0,"No Recorded Profit",IF($Y1237&gt;$P1237,"Invalid Profit", "Valid Profit")))</f>
        <v>Valid Profit</v>
      </c>
      <c r="AA1239" t="str">
        <f>IF(PC_NikeSales[[#This Row],[Profit_Status]]="Valid Profit","Include","Exclude")</f>
        <v>Include</v>
      </c>
    </row>
    <row r="1240" spans="1:27">
      <c r="A1240">
        <v>3238</v>
      </c>
      <c r="B1240" t="s">
        <v>19</v>
      </c>
      <c r="C1240" t="s">
        <v>14</v>
      </c>
      <c r="D1240" t="s">
        <v>15</v>
      </c>
      <c r="E1240" s="3" t="s">
        <v>32</v>
      </c>
      <c r="F1240" t="str">
        <f t="shared" si="171"/>
        <v>Alphabet</v>
      </c>
      <c r="G1240" t="str">
        <f t="shared" si="172"/>
        <v>XL</v>
      </c>
      <c r="H1240" t="str">
        <f t="shared" si="173"/>
        <v>Yes</v>
      </c>
      <c r="I1240">
        <v>1</v>
      </c>
      <c r="J1240" t="str">
        <f>_xlfn.IFS(Units_Sold&lt;0,"Check Return/Refund",Units_Sold=" ",Invalid,Units_Sold=0,"Available",Units_Sold&gt;0,"Sold")</f>
        <v>Sold</v>
      </c>
      <c r="K1240">
        <v>4420.21</v>
      </c>
      <c r="L1240">
        <v>0.32</v>
      </c>
      <c r="M1240" t="str">
        <f t="shared" si="174"/>
        <v>Valid</v>
      </c>
      <c r="N1240" t="str">
        <f>IF(PC_NikeSales[[#This Row],[Discount_Verification]]="Valid","Include","Exclude")</f>
        <v>Include</v>
      </c>
      <c r="O1240">
        <v>3005.74</v>
      </c>
      <c r="P1240">
        <f t="shared" si="175"/>
        <v>3005.7427999999995</v>
      </c>
      <c r="Q1240" t="str">
        <f t="shared" si="176"/>
        <v>Valid Revenue</v>
      </c>
      <c r="R1240" t="str">
        <f>IF(PC_NikeSales[[#This Row],[Rev_Verify]]="Valid Revenue","Include","Exclude")</f>
        <v>Include</v>
      </c>
      <c r="S1240" s="1"/>
      <c r="T1240" s="5" t="str">
        <f t="shared" si="177"/>
        <v>Missing Date</v>
      </c>
      <c r="U1240" s="1" t="str">
        <f t="shared" si="178"/>
        <v>No</v>
      </c>
      <c r="V1240" t="s">
        <v>22</v>
      </c>
      <c r="W1240" t="s">
        <v>25</v>
      </c>
      <c r="X1240" t="str">
        <f t="shared" si="179"/>
        <v>Mumbai</v>
      </c>
      <c r="Y1240">
        <v>705.58</v>
      </c>
      <c r="Z1240" t="str">
        <f>IF(PC_NikeSales[[#This Row],[Profit]]&lt;0,"Loss Making Sales",IF(PC_NikeSales[[#This Row],[Profit]]=0,"No Recorded Profit",IF($Y1238&gt;$P1238,"Invalid Profit", "Valid Profit")))</f>
        <v>Valid Profit</v>
      </c>
      <c r="AA1240" t="str">
        <f>IF(PC_NikeSales[[#This Row],[Profit_Status]]="Valid Profit","Include","Exclude")</f>
        <v>Include</v>
      </c>
    </row>
    <row r="1241" spans="1:27">
      <c r="A1241">
        <v>3239</v>
      </c>
      <c r="B1241" t="s">
        <v>35</v>
      </c>
      <c r="C1241" t="s">
        <v>30</v>
      </c>
      <c r="D1241" t="s">
        <v>51</v>
      </c>
      <c r="E1241" s="3" t="s">
        <v>32</v>
      </c>
      <c r="F1241" t="str">
        <f t="shared" si="171"/>
        <v>Alphabet</v>
      </c>
      <c r="G1241" t="str">
        <f t="shared" si="172"/>
        <v>XL</v>
      </c>
      <c r="H1241" t="str">
        <f t="shared" si="173"/>
        <v>Yes</v>
      </c>
      <c r="I1241">
        <v>-1</v>
      </c>
      <c r="J1241" t="str">
        <f>_xlfn.IFS(Units_Sold&lt;0,"Check Return/Refund",Units_Sold=" ",Invalid,Units_Sold=0,"Available",Units_Sold&gt;0,"Sold")</f>
        <v>Check Return/Refund</v>
      </c>
      <c r="M1241" t="str">
        <f t="shared" si="174"/>
        <v>Invalid</v>
      </c>
      <c r="N1241" t="str">
        <f>IF(PC_NikeSales[[#This Row],[Discount_Verification]]="Valid","Include","Exclude")</f>
        <v>Exclude</v>
      </c>
      <c r="O1241">
        <v>0</v>
      </c>
      <c r="P1241" t="str">
        <f t="shared" si="175"/>
        <v>Insufficient Data</v>
      </c>
      <c r="Q1241" t="str">
        <f t="shared" si="176"/>
        <v>Missing Information</v>
      </c>
      <c r="R1241" t="str">
        <f>IF(PC_NikeSales[[#This Row],[Rev_Verify]]="Valid Revenue","Include","Exclude")</f>
        <v>Exclude</v>
      </c>
      <c r="S1241" s="1"/>
      <c r="T1241" s="5" t="str">
        <f t="shared" si="177"/>
        <v>Missing Date</v>
      </c>
      <c r="U1241" s="1" t="str">
        <f t="shared" si="178"/>
        <v>No</v>
      </c>
      <c r="V1241" t="s">
        <v>22</v>
      </c>
      <c r="W1241" t="s">
        <v>25</v>
      </c>
      <c r="X1241" t="str">
        <f t="shared" si="179"/>
        <v>Mumbai</v>
      </c>
      <c r="Y1241">
        <v>1810.07</v>
      </c>
      <c r="Z1241" t="str">
        <f>IF(PC_NikeSales[[#This Row],[Profit]]&lt;0,"Loss Making Sales",IF(PC_NikeSales[[#This Row],[Profit]]=0,"No Recorded Profit",IF($Y1239&gt;$P1239,"Invalid Profit", "Valid Profit")))</f>
        <v>Valid Profit</v>
      </c>
      <c r="AA1241" t="str">
        <f>IF(PC_NikeSales[[#This Row],[Profit_Status]]="Valid Profit","Include","Exclude")</f>
        <v>Include</v>
      </c>
    </row>
    <row r="1242" spans="1:27">
      <c r="A1242">
        <v>3240</v>
      </c>
      <c r="B1242" t="s">
        <v>13</v>
      </c>
      <c r="C1242" t="s">
        <v>41</v>
      </c>
      <c r="D1242" t="s">
        <v>48</v>
      </c>
      <c r="E1242" s="3">
        <v>9</v>
      </c>
      <c r="F1242" t="str">
        <f t="shared" si="171"/>
        <v>Number</v>
      </c>
      <c r="G1242" t="str">
        <f t="shared" si="172"/>
        <v>9</v>
      </c>
      <c r="H1242" t="str">
        <f t="shared" si="173"/>
        <v>Yes</v>
      </c>
      <c r="I1242">
        <v>-1</v>
      </c>
      <c r="J1242" t="str">
        <f>_xlfn.IFS(Units_Sold&lt;0,"Check Return/Refund",Units_Sold=" ",Invalid,Units_Sold=0,"Available",Units_Sold&gt;0,"Sold")</f>
        <v>Check Return/Refund</v>
      </c>
      <c r="K1242">
        <v>8776.59</v>
      </c>
      <c r="M1242" t="str">
        <f t="shared" si="174"/>
        <v>Invalid</v>
      </c>
      <c r="N1242" t="str">
        <f>IF(PC_NikeSales[[#This Row],[Discount_Verification]]="Valid","Include","Exclude")</f>
        <v>Exclude</v>
      </c>
      <c r="O1242">
        <v>0</v>
      </c>
      <c r="P1242">
        <f t="shared" si="175"/>
        <v>-8776.59</v>
      </c>
      <c r="Q1242" t="str">
        <f t="shared" si="176"/>
        <v>Negative Revenue</v>
      </c>
      <c r="R1242" t="str">
        <f>IF(PC_NikeSales[[#This Row],[Rev_Verify]]="Valid Revenue","Include","Exclude")</f>
        <v>Exclude</v>
      </c>
      <c r="S1242" s="1">
        <v>45439</v>
      </c>
      <c r="T1242" s="5">
        <f t="shared" si="177"/>
        <v>45439</v>
      </c>
      <c r="U1242" s="1" t="str">
        <f t="shared" si="178"/>
        <v>Yes</v>
      </c>
      <c r="V1242" t="s">
        <v>22</v>
      </c>
      <c r="W1242" t="s">
        <v>37</v>
      </c>
      <c r="X1242" t="str">
        <f t="shared" si="179"/>
        <v>Hyderabad</v>
      </c>
      <c r="Y1242">
        <v>-1020.05</v>
      </c>
      <c r="Z1242" t="str">
        <f>IF(PC_NikeSales[[#This Row],[Profit]]&lt;0,"Loss Making Sales",IF(PC_NikeSales[[#This Row],[Profit]]=0,"No Recorded Profit",IF(PC_NikeSales[[#This Row],[Profit]]&gt;PC_NikeSales[Rev_Recalc],"Invalid Profit", "Valid Profit")))</f>
        <v>Loss Making Sales</v>
      </c>
      <c r="AA1242" t="str">
        <f>IF(PC_NikeSales[[#This Row],[Profit_Status]]="Valid Profit","Include","Exclude")</f>
        <v>Exclude</v>
      </c>
    </row>
    <row r="1243" spans="1:27">
      <c r="A1243">
        <v>3241</v>
      </c>
      <c r="B1243" t="s">
        <v>19</v>
      </c>
      <c r="C1243" t="s">
        <v>41</v>
      </c>
      <c r="D1243" t="s">
        <v>54</v>
      </c>
      <c r="E1243" s="3" t="s">
        <v>32</v>
      </c>
      <c r="F1243" t="str">
        <f t="shared" si="171"/>
        <v>Alphabet</v>
      </c>
      <c r="G1243" t="str">
        <f t="shared" si="172"/>
        <v>XL</v>
      </c>
      <c r="H1243" t="str">
        <f t="shared" si="173"/>
        <v>Yes</v>
      </c>
      <c r="J1243" t="str">
        <f>_xlfn.IFS(Units_Sold&lt;0,"Check Return/Refund",Units_Sold=" ",Invalid,Units_Sold=0,"Available",Units_Sold&gt;0,"Sold")</f>
        <v>Available</v>
      </c>
      <c r="K1243">
        <v>7477.49</v>
      </c>
      <c r="M1243" t="str">
        <f t="shared" si="174"/>
        <v>Invalid</v>
      </c>
      <c r="N1243" t="str">
        <f>IF(PC_NikeSales[[#This Row],[Discount_Verification]]="Valid","Include","Exclude")</f>
        <v>Exclude</v>
      </c>
      <c r="O1243">
        <v>0</v>
      </c>
      <c r="P1243" t="str">
        <f t="shared" si="175"/>
        <v>Insufficient Data</v>
      </c>
      <c r="Q1243" t="str">
        <f t="shared" si="176"/>
        <v>Missing Information</v>
      </c>
      <c r="R1243" t="str">
        <f>IF(PC_NikeSales[[#This Row],[Rev_Verify]]="Valid Revenue","Include","Exclude")</f>
        <v>Exclude</v>
      </c>
      <c r="S1243" s="1">
        <v>45628</v>
      </c>
      <c r="T1243" s="5">
        <f t="shared" si="177"/>
        <v>45628</v>
      </c>
      <c r="U1243" s="1" t="str">
        <f t="shared" si="178"/>
        <v>Yes</v>
      </c>
      <c r="V1243" t="s">
        <v>22</v>
      </c>
      <c r="W1243" t="s">
        <v>36</v>
      </c>
      <c r="X1243" t="str">
        <f t="shared" si="179"/>
        <v>Bangalore</v>
      </c>
      <c r="Y1243">
        <v>3176.2</v>
      </c>
      <c r="Z1243" t="str">
        <f>IF(PC_NikeSales[[#This Row],[Profit]]&lt;0,"Loss Making Sales",IF(PC_NikeSales[[#This Row],[Profit]]=0,"No Recorded Profit",IF($Y1241&gt;$P1241,"Invalid Profit", "Valid Profit")))</f>
        <v>Valid Profit</v>
      </c>
      <c r="AA1243" t="str">
        <f>IF(PC_NikeSales[[#This Row],[Profit_Status]]="Valid Profit","Include","Exclude")</f>
        <v>Include</v>
      </c>
    </row>
    <row r="1244" spans="1:27">
      <c r="A1244">
        <v>3242</v>
      </c>
      <c r="B1244" t="s">
        <v>35</v>
      </c>
      <c r="C1244" t="s">
        <v>41</v>
      </c>
      <c r="D1244" t="s">
        <v>54</v>
      </c>
      <c r="E1244" s="3" t="s">
        <v>28</v>
      </c>
      <c r="F1244" t="str">
        <f t="shared" si="171"/>
        <v>Alphabet</v>
      </c>
      <c r="G1244" t="str">
        <f t="shared" si="172"/>
        <v>L</v>
      </c>
      <c r="H1244" t="str">
        <f t="shared" si="173"/>
        <v>Yes</v>
      </c>
      <c r="J1244" t="str">
        <f>_xlfn.IFS(Units_Sold&lt;0,"Check Return/Refund",Units_Sold=" ",Invalid,Units_Sold=0,"Available",Units_Sold&gt;0,"Sold")</f>
        <v>Available</v>
      </c>
      <c r="K1244">
        <v>9677.18</v>
      </c>
      <c r="L1244">
        <v>0.59</v>
      </c>
      <c r="M1244" t="str">
        <f t="shared" si="174"/>
        <v>Valid</v>
      </c>
      <c r="N1244" t="str">
        <f>IF(PC_NikeSales[[#This Row],[Discount_Verification]]="Valid","Include","Exclude")</f>
        <v>Include</v>
      </c>
      <c r="O1244">
        <v>0</v>
      </c>
      <c r="P1244" t="str">
        <f t="shared" si="175"/>
        <v>Insufficient Data</v>
      </c>
      <c r="Q1244" t="str">
        <f t="shared" si="176"/>
        <v>Missing Information</v>
      </c>
      <c r="R1244" t="str">
        <f>IF(PC_NikeSales[[#This Row],[Rev_Verify]]="Valid Revenue","Include","Exclude")</f>
        <v>Exclude</v>
      </c>
      <c r="S1244" s="1">
        <v>45528</v>
      </c>
      <c r="T1244" s="5">
        <f t="shared" si="177"/>
        <v>45528</v>
      </c>
      <c r="U1244" s="1" t="str">
        <f t="shared" si="178"/>
        <v>Yes</v>
      </c>
      <c r="V1244" t="s">
        <v>22</v>
      </c>
      <c r="W1244" t="s">
        <v>18</v>
      </c>
      <c r="X1244" t="str">
        <f t="shared" si="179"/>
        <v>Bengaluru</v>
      </c>
      <c r="Y1244">
        <v>609.45000000000005</v>
      </c>
      <c r="Z1244" t="str">
        <f>IF(PC_NikeSales[[#This Row],[Profit]]&lt;0,"Loss Making Sales",IF(PC_NikeSales[[#This Row],[Profit]]=0,"No Recorded Profit",IF($Y1242&gt;$P1242,"Invalid Profit", "Valid Profit")))</f>
        <v>Invalid Profit</v>
      </c>
      <c r="AA1244" t="str">
        <f>IF(PC_NikeSales[[#This Row],[Profit_Status]]="Valid Profit","Include","Exclude")</f>
        <v>Exclude</v>
      </c>
    </row>
    <row r="1245" spans="1:27">
      <c r="A1245">
        <v>3243</v>
      </c>
      <c r="B1245" t="s">
        <v>35</v>
      </c>
      <c r="C1245" t="s">
        <v>26</v>
      </c>
      <c r="D1245" t="s">
        <v>53</v>
      </c>
      <c r="E1245" s="3" t="s">
        <v>28</v>
      </c>
      <c r="F1245" t="str">
        <f t="shared" si="171"/>
        <v>Alphabet</v>
      </c>
      <c r="G1245" t="str">
        <f t="shared" si="172"/>
        <v>L</v>
      </c>
      <c r="H1245" t="str">
        <f t="shared" si="173"/>
        <v>Yes</v>
      </c>
      <c r="I1245">
        <v>3</v>
      </c>
      <c r="J1245" t="str">
        <f>_xlfn.IFS(Units_Sold&lt;0,"Check Return/Refund",Units_Sold=" ",Invalid,Units_Sold=0,"Available",Units_Sold&gt;0,"Sold")</f>
        <v>Sold</v>
      </c>
      <c r="M1245" t="str">
        <f t="shared" si="174"/>
        <v>Invalid</v>
      </c>
      <c r="N1245" t="str">
        <f>IF(PC_NikeSales[[#This Row],[Discount_Verification]]="Valid","Include","Exclude")</f>
        <v>Exclude</v>
      </c>
      <c r="O1245">
        <v>0</v>
      </c>
      <c r="P1245" t="str">
        <f t="shared" si="175"/>
        <v>Insufficient Data</v>
      </c>
      <c r="Q1245" t="str">
        <f t="shared" si="176"/>
        <v>Missing Information</v>
      </c>
      <c r="R1245" t="str">
        <f>IF(PC_NikeSales[[#This Row],[Rev_Verify]]="Valid Revenue","Include","Exclude")</f>
        <v>Exclude</v>
      </c>
      <c r="S1245" s="1">
        <v>45590</v>
      </c>
      <c r="T1245" s="5">
        <f t="shared" si="177"/>
        <v>45590</v>
      </c>
      <c r="U1245" s="1" t="str">
        <f t="shared" si="178"/>
        <v>Yes</v>
      </c>
      <c r="V1245" t="s">
        <v>22</v>
      </c>
      <c r="W1245" t="s">
        <v>29</v>
      </c>
      <c r="X1245" t="str">
        <f t="shared" si="179"/>
        <v>Pune</v>
      </c>
      <c r="Y1245">
        <v>1943.22</v>
      </c>
      <c r="Z1245" t="str">
        <f>IF(PC_NikeSales[[#This Row],[Profit]]&lt;0,"Loss Making Sales",IF(PC_NikeSales[[#This Row],[Profit]]=0,"No Recorded Profit",IF($Y1243&gt;$P1243,"Invalid Profit", "Valid Profit")))</f>
        <v>Valid Profit</v>
      </c>
      <c r="AA1245" t="str">
        <f>IF(PC_NikeSales[[#This Row],[Profit_Status]]="Valid Profit","Include","Exclude")</f>
        <v>Include</v>
      </c>
    </row>
    <row r="1246" spans="1:27">
      <c r="A1246">
        <v>3244</v>
      </c>
      <c r="B1246" t="s">
        <v>19</v>
      </c>
      <c r="C1246" t="s">
        <v>14</v>
      </c>
      <c r="D1246" t="s">
        <v>44</v>
      </c>
      <c r="E1246" s="3" t="s">
        <v>16</v>
      </c>
      <c r="F1246" t="str">
        <f t="shared" si="171"/>
        <v>Alphabet</v>
      </c>
      <c r="G1246" t="str">
        <f t="shared" si="172"/>
        <v>M</v>
      </c>
      <c r="H1246" t="str">
        <f t="shared" si="173"/>
        <v>Yes</v>
      </c>
      <c r="I1246">
        <v>0</v>
      </c>
      <c r="J1246" t="str">
        <f>_xlfn.IFS(Units_Sold&lt;0,"Check Return/Refund",Units_Sold=" ",Invalid,Units_Sold=0,"Available",Units_Sold&gt;0,"Sold")</f>
        <v>Available</v>
      </c>
      <c r="M1246" t="str">
        <f t="shared" si="174"/>
        <v>Invalid</v>
      </c>
      <c r="N1246" t="str">
        <f>IF(PC_NikeSales[[#This Row],[Discount_Verification]]="Valid","Include","Exclude")</f>
        <v>Exclude</v>
      </c>
      <c r="O1246">
        <v>0</v>
      </c>
      <c r="P1246" t="str">
        <f t="shared" si="175"/>
        <v>Insufficient Data</v>
      </c>
      <c r="Q1246" t="str">
        <f t="shared" si="176"/>
        <v>Missing Information</v>
      </c>
      <c r="R1246" t="str">
        <f>IF(PC_NikeSales[[#This Row],[Rev_Verify]]="Valid Revenue","Include","Exclude")</f>
        <v>Exclude</v>
      </c>
      <c r="S1246" s="1">
        <v>45729</v>
      </c>
      <c r="T1246" s="5">
        <f t="shared" si="177"/>
        <v>45729</v>
      </c>
      <c r="U1246" s="1" t="str">
        <f t="shared" si="178"/>
        <v>Yes</v>
      </c>
      <c r="V1246" t="s">
        <v>17</v>
      </c>
      <c r="W1246" t="s">
        <v>37</v>
      </c>
      <c r="X1246" t="str">
        <f t="shared" si="179"/>
        <v>Hyderabad</v>
      </c>
      <c r="Y1246">
        <v>1750.18</v>
      </c>
      <c r="Z1246" t="str">
        <f>IF(PC_NikeSales[[#This Row],[Profit]]&lt;0,"Loss Making Sales",IF(PC_NikeSales[[#This Row],[Profit]]=0,"No Recorded Profit",IF($Y1244&gt;$P1244,"Invalid Profit", "Valid Profit")))</f>
        <v>Valid Profit</v>
      </c>
      <c r="AA1246" t="str">
        <f>IF(PC_NikeSales[[#This Row],[Profit_Status]]="Valid Profit","Include","Exclude")</f>
        <v>Include</v>
      </c>
    </row>
    <row r="1247" spans="1:27">
      <c r="A1247">
        <v>3245</v>
      </c>
      <c r="B1247" t="s">
        <v>19</v>
      </c>
      <c r="C1247" t="s">
        <v>30</v>
      </c>
      <c r="D1247" t="s">
        <v>31</v>
      </c>
      <c r="E1247" s="3" t="s">
        <v>28</v>
      </c>
      <c r="F1247" t="str">
        <f t="shared" si="171"/>
        <v>Alphabet</v>
      </c>
      <c r="G1247" t="str">
        <f t="shared" si="172"/>
        <v>L</v>
      </c>
      <c r="H1247" t="str">
        <f t="shared" si="173"/>
        <v>Yes</v>
      </c>
      <c r="I1247">
        <v>3</v>
      </c>
      <c r="J1247" t="str">
        <f>_xlfn.IFS(Units_Sold&lt;0,"Check Return/Refund",Units_Sold=" ",Invalid,Units_Sold=0,"Available",Units_Sold&gt;0,"Sold")</f>
        <v>Sold</v>
      </c>
      <c r="M1247" t="str">
        <f t="shared" si="174"/>
        <v>Invalid</v>
      </c>
      <c r="N1247" t="str">
        <f>IF(PC_NikeSales[[#This Row],[Discount_Verification]]="Valid","Include","Exclude")</f>
        <v>Exclude</v>
      </c>
      <c r="O1247">
        <v>0</v>
      </c>
      <c r="P1247" t="str">
        <f t="shared" si="175"/>
        <v>Insufficient Data</v>
      </c>
      <c r="Q1247" t="str">
        <f t="shared" si="176"/>
        <v>Missing Information</v>
      </c>
      <c r="R1247" t="str">
        <f>IF(PC_NikeSales[[#This Row],[Rev_Verify]]="Valid Revenue","Include","Exclude")</f>
        <v>Exclude</v>
      </c>
      <c r="S1247" s="1">
        <v>45431</v>
      </c>
      <c r="T1247" s="5">
        <f t="shared" si="177"/>
        <v>45431</v>
      </c>
      <c r="U1247" s="1" t="str">
        <f t="shared" si="178"/>
        <v>Yes</v>
      </c>
      <c r="V1247" t="s">
        <v>22</v>
      </c>
      <c r="W1247" t="s">
        <v>29</v>
      </c>
      <c r="X1247" t="str">
        <f t="shared" si="179"/>
        <v>Pune</v>
      </c>
      <c r="Y1247">
        <v>3102.91</v>
      </c>
      <c r="Z1247" t="str">
        <f>IF(PC_NikeSales[[#This Row],[Profit]]&lt;0,"Loss Making Sales",IF(PC_NikeSales[[#This Row],[Profit]]=0,"No Recorded Profit",IF($Y1245&gt;$P1245,"Invalid Profit", "Valid Profit")))</f>
        <v>Valid Profit</v>
      </c>
      <c r="AA1247" t="str">
        <f>IF(PC_NikeSales[[#This Row],[Profit_Status]]="Valid Profit","Include","Exclude")</f>
        <v>Include</v>
      </c>
    </row>
    <row r="1248" spans="1:27">
      <c r="A1248">
        <v>3246</v>
      </c>
      <c r="B1248" t="s">
        <v>35</v>
      </c>
      <c r="C1248" t="s">
        <v>30</v>
      </c>
      <c r="D1248" t="s">
        <v>45</v>
      </c>
      <c r="E1248" s="3">
        <v>7</v>
      </c>
      <c r="F1248" t="str">
        <f t="shared" si="171"/>
        <v>Number</v>
      </c>
      <c r="G1248" t="str">
        <f t="shared" si="172"/>
        <v>7</v>
      </c>
      <c r="H1248" t="str">
        <f t="shared" si="173"/>
        <v>Yes</v>
      </c>
      <c r="J1248" t="str">
        <f>_xlfn.IFS(Units_Sold&lt;0,"Check Return/Refund",Units_Sold=" ",Invalid,Units_Sold=0,"Available",Units_Sold&gt;0,"Sold")</f>
        <v>Available</v>
      </c>
      <c r="K1248">
        <v>7787.74</v>
      </c>
      <c r="M1248" t="str">
        <f t="shared" si="174"/>
        <v>Invalid</v>
      </c>
      <c r="N1248" t="str">
        <f>IF(PC_NikeSales[[#This Row],[Discount_Verification]]="Valid","Include","Exclude")</f>
        <v>Exclude</v>
      </c>
      <c r="O1248">
        <v>0</v>
      </c>
      <c r="P1248" t="str">
        <f t="shared" si="175"/>
        <v>Insufficient Data</v>
      </c>
      <c r="Q1248" t="str">
        <f t="shared" si="176"/>
        <v>Missing Information</v>
      </c>
      <c r="R1248" t="str">
        <f>IF(PC_NikeSales[[#This Row],[Rev_Verify]]="Valid Revenue","Include","Exclude")</f>
        <v>Exclude</v>
      </c>
      <c r="S1248" s="1">
        <v>45791</v>
      </c>
      <c r="T1248" s="5">
        <f t="shared" si="177"/>
        <v>45791</v>
      </c>
      <c r="U1248" s="1" t="str">
        <f t="shared" si="178"/>
        <v>Yes</v>
      </c>
      <c r="V1248" t="s">
        <v>17</v>
      </c>
      <c r="W1248" t="s">
        <v>29</v>
      </c>
      <c r="X1248" t="str">
        <f t="shared" si="179"/>
        <v>Pune</v>
      </c>
      <c r="Y1248">
        <v>479.25</v>
      </c>
      <c r="Z1248" t="str">
        <f>IF(PC_NikeSales[[#This Row],[Profit]]&lt;0,"Loss Making Sales",IF(PC_NikeSales[[#This Row],[Profit]]=0,"No Recorded Profit",IF($Y1246&gt;$P1246,"Invalid Profit", "Valid Profit")))</f>
        <v>Valid Profit</v>
      </c>
      <c r="AA1248" t="str">
        <f>IF(PC_NikeSales[[#This Row],[Profit_Status]]="Valid Profit","Include","Exclude")</f>
        <v>Include</v>
      </c>
    </row>
    <row r="1249" spans="1:27">
      <c r="A1249">
        <v>3247</v>
      </c>
      <c r="B1249" t="s">
        <v>35</v>
      </c>
      <c r="C1249" t="s">
        <v>14</v>
      </c>
      <c r="D1249" t="s">
        <v>49</v>
      </c>
      <c r="F1249" t="str">
        <f t="shared" si="171"/>
        <v>Missing</v>
      </c>
      <c r="G1249" t="str">
        <f t="shared" si="172"/>
        <v>Unknown</v>
      </c>
      <c r="H1249" t="str">
        <f t="shared" si="173"/>
        <v>No</v>
      </c>
      <c r="I1249">
        <v>1</v>
      </c>
      <c r="J1249" t="str">
        <f>_xlfn.IFS(Units_Sold&lt;0,"Check Return/Refund",Units_Sold=" ",Invalid,Units_Sold=0,"Available",Units_Sold&gt;0,"Sold")</f>
        <v>Sold</v>
      </c>
      <c r="K1249">
        <v>5888.37</v>
      </c>
      <c r="M1249" t="str">
        <f t="shared" si="174"/>
        <v>Invalid</v>
      </c>
      <c r="N1249" t="str">
        <f>IF(PC_NikeSales[[#This Row],[Discount_Verification]]="Valid","Include","Exclude")</f>
        <v>Exclude</v>
      </c>
      <c r="O1249">
        <v>0</v>
      </c>
      <c r="P1249">
        <f t="shared" si="175"/>
        <v>5888.37</v>
      </c>
      <c r="Q1249" t="str">
        <f t="shared" si="176"/>
        <v>Valid Revenue</v>
      </c>
      <c r="R1249" t="str">
        <f>IF(PC_NikeSales[[#This Row],[Rev_Verify]]="Valid Revenue","Include","Exclude")</f>
        <v>Include</v>
      </c>
      <c r="S1249" s="1"/>
      <c r="T1249" s="5" t="str">
        <f t="shared" si="177"/>
        <v>Missing Date</v>
      </c>
      <c r="U1249" s="1" t="str">
        <f t="shared" si="178"/>
        <v>No</v>
      </c>
      <c r="V1249" t="s">
        <v>17</v>
      </c>
      <c r="W1249" t="s">
        <v>25</v>
      </c>
      <c r="X1249" t="str">
        <f t="shared" si="179"/>
        <v>Mumbai</v>
      </c>
      <c r="Y1249">
        <v>3687.47</v>
      </c>
      <c r="Z1249" t="str">
        <f>IF(PC_NikeSales[[#This Row],[Profit]]&lt;0,"Loss Making Sales",IF(PC_NikeSales[[#This Row],[Profit]]=0,"No Recorded Profit",IF($Y1247&gt;$P1247,"Invalid Profit", "Valid Profit")))</f>
        <v>Valid Profit</v>
      </c>
      <c r="AA1249" t="str">
        <f>IF(PC_NikeSales[[#This Row],[Profit_Status]]="Valid Profit","Include","Exclude")</f>
        <v>Include</v>
      </c>
    </row>
    <row r="1250" spans="1:27">
      <c r="A1250">
        <v>3248</v>
      </c>
      <c r="B1250" t="s">
        <v>19</v>
      </c>
      <c r="C1250" t="s">
        <v>26</v>
      </c>
      <c r="D1250" t="s">
        <v>27</v>
      </c>
      <c r="E1250" s="3">
        <v>12</v>
      </c>
      <c r="F1250" t="str">
        <f t="shared" si="171"/>
        <v>Number</v>
      </c>
      <c r="G1250" t="str">
        <f t="shared" si="172"/>
        <v>12</v>
      </c>
      <c r="H1250" t="str">
        <f t="shared" si="173"/>
        <v>Yes</v>
      </c>
      <c r="I1250">
        <v>0</v>
      </c>
      <c r="J1250" t="str">
        <f>_xlfn.IFS(Units_Sold&lt;0,"Check Return/Refund",Units_Sold=" ",Invalid,Units_Sold=0,"Available",Units_Sold&gt;0,"Sold")</f>
        <v>Available</v>
      </c>
      <c r="K1250">
        <v>8234.91</v>
      </c>
      <c r="M1250" t="str">
        <f t="shared" si="174"/>
        <v>Invalid</v>
      </c>
      <c r="N1250" t="str">
        <f>IF(PC_NikeSales[[#This Row],[Discount_Verification]]="Valid","Include","Exclude")</f>
        <v>Exclude</v>
      </c>
      <c r="O1250">
        <v>0</v>
      </c>
      <c r="P1250">
        <f t="shared" si="175"/>
        <v>0</v>
      </c>
      <c r="Q1250" t="str">
        <f t="shared" si="176"/>
        <v>No Recorded Revenue</v>
      </c>
      <c r="R1250" t="str">
        <f>IF(PC_NikeSales[[#This Row],[Rev_Verify]]="Valid Revenue","Include","Exclude")</f>
        <v>Exclude</v>
      </c>
      <c r="S1250" s="1">
        <v>45620</v>
      </c>
      <c r="T1250" s="5">
        <f t="shared" si="177"/>
        <v>45620</v>
      </c>
      <c r="U1250" s="1" t="str">
        <f t="shared" si="178"/>
        <v>Yes</v>
      </c>
      <c r="V1250" t="s">
        <v>17</v>
      </c>
      <c r="W1250" t="s">
        <v>25</v>
      </c>
      <c r="X1250" t="str">
        <f t="shared" si="179"/>
        <v>Mumbai</v>
      </c>
      <c r="Y1250">
        <v>2984.1</v>
      </c>
      <c r="Z1250" t="str">
        <f>IF(PC_NikeSales[[#This Row],[Profit]]&lt;0,"Loss Making Sales",IF(PC_NikeSales[[#This Row],[Profit]]=0,"No Recorded Profit",IF(PC_NikeSales[[#This Row],[Profit]]&gt;PC_NikeSales[Rev_Recalc],"Invalid Profit", "Valid Profit")))</f>
        <v>Invalid Profit</v>
      </c>
      <c r="AA1250" t="str">
        <f>IF(PC_NikeSales[[#This Row],[Profit_Status]]="Valid Profit","Include","Exclude")</f>
        <v>Exclude</v>
      </c>
    </row>
    <row r="1251" spans="1:27">
      <c r="A1251">
        <v>3249</v>
      </c>
      <c r="B1251" t="s">
        <v>13</v>
      </c>
      <c r="C1251" t="s">
        <v>26</v>
      </c>
      <c r="D1251" t="s">
        <v>27</v>
      </c>
      <c r="E1251" s="3" t="s">
        <v>16</v>
      </c>
      <c r="F1251" t="str">
        <f t="shared" si="171"/>
        <v>Alphabet</v>
      </c>
      <c r="G1251" t="str">
        <f t="shared" si="172"/>
        <v>M</v>
      </c>
      <c r="H1251" t="str">
        <f t="shared" si="173"/>
        <v>Yes</v>
      </c>
      <c r="I1251">
        <v>1</v>
      </c>
      <c r="J1251" t="str">
        <f>_xlfn.IFS(Units_Sold&lt;0,"Check Return/Refund",Units_Sold=" ",Invalid,Units_Sold=0,"Available",Units_Sold&gt;0,"Sold")</f>
        <v>Sold</v>
      </c>
      <c r="K1251">
        <v>4738.25</v>
      </c>
      <c r="M1251" t="str">
        <f t="shared" si="174"/>
        <v>Invalid</v>
      </c>
      <c r="N1251" t="str">
        <f>IF(PC_NikeSales[[#This Row],[Discount_Verification]]="Valid","Include","Exclude")</f>
        <v>Exclude</v>
      </c>
      <c r="O1251">
        <v>0</v>
      </c>
      <c r="P1251">
        <f t="shared" si="175"/>
        <v>4738.25</v>
      </c>
      <c r="Q1251" t="str">
        <f t="shared" si="176"/>
        <v>Valid Revenue</v>
      </c>
      <c r="R1251" t="str">
        <f>IF(PC_NikeSales[[#This Row],[Rev_Verify]]="Valid Revenue","Include","Exclude")</f>
        <v>Include</v>
      </c>
      <c r="S1251" s="1">
        <v>45713</v>
      </c>
      <c r="T1251" s="5">
        <f t="shared" si="177"/>
        <v>45713</v>
      </c>
      <c r="U1251" s="1" t="str">
        <f t="shared" si="178"/>
        <v>Yes</v>
      </c>
      <c r="V1251" t="s">
        <v>17</v>
      </c>
      <c r="W1251" t="s">
        <v>18</v>
      </c>
      <c r="X1251" t="str">
        <f t="shared" si="179"/>
        <v>Bengaluru</v>
      </c>
      <c r="Y1251">
        <v>731.1</v>
      </c>
      <c r="Z1251" t="str">
        <f>IF(PC_NikeSales[[#This Row],[Profit]]&lt;0,"Loss Making Sales",IF(PC_NikeSales[[#This Row],[Profit]]=0,"No Recorded Profit",IF($Y1249&gt;$P1249,"Invalid Profit", "Valid Profit")))</f>
        <v>Valid Profit</v>
      </c>
      <c r="AA1251" t="str">
        <f>IF(PC_NikeSales[[#This Row],[Profit_Status]]="Valid Profit","Include","Exclude")</f>
        <v>Include</v>
      </c>
    </row>
    <row r="1252" spans="1:27">
      <c r="A1252">
        <v>3250</v>
      </c>
      <c r="B1252" t="s">
        <v>19</v>
      </c>
      <c r="C1252" t="s">
        <v>26</v>
      </c>
      <c r="D1252" t="s">
        <v>53</v>
      </c>
      <c r="E1252" s="3" t="s">
        <v>28</v>
      </c>
      <c r="F1252" t="str">
        <f t="shared" si="171"/>
        <v>Alphabet</v>
      </c>
      <c r="G1252" t="str">
        <f t="shared" si="172"/>
        <v>L</v>
      </c>
      <c r="H1252" t="str">
        <f t="shared" si="173"/>
        <v>Yes</v>
      </c>
      <c r="J1252" t="str">
        <f>_xlfn.IFS(Units_Sold&lt;0,"Check Return/Refund",Units_Sold=" ",Invalid,Units_Sold=0,"Available",Units_Sold&gt;0,"Sold")</f>
        <v>Available</v>
      </c>
      <c r="M1252" t="str">
        <f t="shared" si="174"/>
        <v>Invalid</v>
      </c>
      <c r="N1252" t="str">
        <f>IF(PC_NikeSales[[#This Row],[Discount_Verification]]="Valid","Include","Exclude")</f>
        <v>Exclude</v>
      </c>
      <c r="O1252">
        <v>0</v>
      </c>
      <c r="P1252" t="str">
        <f t="shared" si="175"/>
        <v>Insufficient Data</v>
      </c>
      <c r="Q1252" t="str">
        <f t="shared" si="176"/>
        <v>Missing Information</v>
      </c>
      <c r="R1252" t="str">
        <f>IF(PC_NikeSales[[#This Row],[Rev_Verify]]="Valid Revenue","Include","Exclude")</f>
        <v>Exclude</v>
      </c>
      <c r="S1252" s="1">
        <v>45553</v>
      </c>
      <c r="T1252" s="5">
        <f t="shared" si="177"/>
        <v>45553</v>
      </c>
      <c r="U1252" s="1" t="str">
        <f t="shared" si="178"/>
        <v>Yes</v>
      </c>
      <c r="V1252" t="s">
        <v>17</v>
      </c>
      <c r="W1252" t="s">
        <v>29</v>
      </c>
      <c r="X1252" t="str">
        <f t="shared" si="179"/>
        <v>Pune</v>
      </c>
      <c r="Y1252">
        <v>1172.07</v>
      </c>
      <c r="Z1252" t="str">
        <f>IF(PC_NikeSales[[#This Row],[Profit]]&lt;0,"Loss Making Sales",IF(PC_NikeSales[[#This Row],[Profit]]=0,"No Recorded Profit",IF($Y1250&gt;$P1250,"Invalid Profit", "Valid Profit")))</f>
        <v>Invalid Profit</v>
      </c>
      <c r="AA1252" t="str">
        <f>IF(PC_NikeSales[[#This Row],[Profit_Status]]="Valid Profit","Include","Exclude")</f>
        <v>Exclude</v>
      </c>
    </row>
    <row r="1253" spans="1:27">
      <c r="A1253">
        <v>3251</v>
      </c>
      <c r="B1253" t="s">
        <v>35</v>
      </c>
      <c r="C1253" t="s">
        <v>20</v>
      </c>
      <c r="D1253" t="s">
        <v>24</v>
      </c>
      <c r="E1253" s="3">
        <v>7</v>
      </c>
      <c r="F1253" t="str">
        <f t="shared" si="171"/>
        <v>Number</v>
      </c>
      <c r="G1253" t="str">
        <f t="shared" si="172"/>
        <v>7</v>
      </c>
      <c r="H1253" t="str">
        <f t="shared" si="173"/>
        <v>Yes</v>
      </c>
      <c r="I1253">
        <v>-1</v>
      </c>
      <c r="J1253" t="str">
        <f>_xlfn.IFS(Units_Sold&lt;0,"Check Return/Refund",Units_Sold=" ",Invalid,Units_Sold=0,"Available",Units_Sold&gt;0,"Sold")</f>
        <v>Check Return/Refund</v>
      </c>
      <c r="K1253">
        <v>6735.33</v>
      </c>
      <c r="M1253" t="str">
        <f t="shared" si="174"/>
        <v>Invalid</v>
      </c>
      <c r="N1253" t="str">
        <f>IF(PC_NikeSales[[#This Row],[Discount_Verification]]="Valid","Include","Exclude")</f>
        <v>Exclude</v>
      </c>
      <c r="O1253">
        <v>0</v>
      </c>
      <c r="P1253">
        <f t="shared" si="175"/>
        <v>-6735.33</v>
      </c>
      <c r="Q1253" t="str">
        <f t="shared" si="176"/>
        <v>Negative Revenue</v>
      </c>
      <c r="R1253" t="str">
        <f>IF(PC_NikeSales[[#This Row],[Rev_Verify]]="Valid Revenue","Include","Exclude")</f>
        <v>Exclude</v>
      </c>
      <c r="S1253" s="1">
        <v>45566</v>
      </c>
      <c r="T1253" s="5">
        <f t="shared" si="177"/>
        <v>45566</v>
      </c>
      <c r="U1253" s="1" t="str">
        <f t="shared" si="178"/>
        <v>Yes</v>
      </c>
      <c r="V1253" t="s">
        <v>22</v>
      </c>
      <c r="W1253" t="s">
        <v>43</v>
      </c>
      <c r="X1253" t="str">
        <f t="shared" si="179"/>
        <v>Kolkata</v>
      </c>
      <c r="Y1253">
        <v>3462.04</v>
      </c>
      <c r="Z1253" t="str">
        <f>IF(PC_NikeSales[[#This Row],[Profit]]&lt;0,"Loss Making Sales",IF(PC_NikeSales[[#This Row],[Profit]]=0,"No Recorded Profit",IF(PC_NikeSales[[#This Row],[Profit]]&gt;PC_NikeSales[Rev_Recalc],"Invalid Profit", "Valid Profit")))</f>
        <v>Invalid Profit</v>
      </c>
      <c r="AA1253" t="str">
        <f>IF(PC_NikeSales[[#This Row],[Profit_Status]]="Valid Profit","Include","Exclude")</f>
        <v>Exclude</v>
      </c>
    </row>
    <row r="1254" spans="1:27">
      <c r="A1254">
        <v>3252</v>
      </c>
      <c r="B1254" t="s">
        <v>35</v>
      </c>
      <c r="C1254" t="s">
        <v>41</v>
      </c>
      <c r="D1254" t="s">
        <v>48</v>
      </c>
      <c r="E1254" s="3">
        <v>10</v>
      </c>
      <c r="F1254" t="str">
        <f t="shared" si="171"/>
        <v>Number</v>
      </c>
      <c r="G1254" t="str">
        <f t="shared" si="172"/>
        <v>10</v>
      </c>
      <c r="H1254" t="str">
        <f t="shared" si="173"/>
        <v>Yes</v>
      </c>
      <c r="I1254">
        <v>1</v>
      </c>
      <c r="J1254" t="str">
        <f>_xlfn.IFS(Units_Sold&lt;0,"Check Return/Refund",Units_Sold=" ",Invalid,Units_Sold=0,"Available",Units_Sold&gt;0,"Sold")</f>
        <v>Sold</v>
      </c>
      <c r="M1254" t="str">
        <f t="shared" si="174"/>
        <v>Invalid</v>
      </c>
      <c r="N1254" t="str">
        <f>IF(PC_NikeSales[[#This Row],[Discount_Verification]]="Valid","Include","Exclude")</f>
        <v>Exclude</v>
      </c>
      <c r="O1254">
        <v>0</v>
      </c>
      <c r="P1254" t="str">
        <f t="shared" si="175"/>
        <v>Insufficient Data</v>
      </c>
      <c r="Q1254" t="str">
        <f t="shared" si="176"/>
        <v>Missing Information</v>
      </c>
      <c r="R1254" t="str">
        <f>IF(PC_NikeSales[[#This Row],[Rev_Verify]]="Valid Revenue","Include","Exclude")</f>
        <v>Exclude</v>
      </c>
      <c r="S1254" s="1">
        <v>45377</v>
      </c>
      <c r="T1254" s="5">
        <f t="shared" si="177"/>
        <v>45377</v>
      </c>
      <c r="U1254" s="1" t="str">
        <f t="shared" si="178"/>
        <v>Yes</v>
      </c>
      <c r="V1254" t="s">
        <v>17</v>
      </c>
      <c r="W1254" t="s">
        <v>25</v>
      </c>
      <c r="X1254" t="str">
        <f t="shared" si="179"/>
        <v>Mumbai</v>
      </c>
      <c r="Y1254">
        <v>-563.83000000000004</v>
      </c>
      <c r="Z1254" t="str">
        <f>IF(PC_NikeSales[[#This Row],[Profit]]&lt;0,"Loss Making Sales",IF(PC_NikeSales[[#This Row],[Profit]]=0,"No Recorded Profit",IF(PC_NikeSales[[#This Row],[Profit]]&gt;PC_NikeSales[Rev_Recalc],"Invalid Profit", "Valid Profit")))</f>
        <v>Loss Making Sales</v>
      </c>
      <c r="AA1254" t="str">
        <f>IF(PC_NikeSales[[#This Row],[Profit_Status]]="Valid Profit","Include","Exclude")</f>
        <v>Exclude</v>
      </c>
    </row>
    <row r="1255" spans="1:27">
      <c r="A1255">
        <v>3253</v>
      </c>
      <c r="B1255" t="s">
        <v>13</v>
      </c>
      <c r="C1255" t="s">
        <v>30</v>
      </c>
      <c r="D1255" t="s">
        <v>45</v>
      </c>
      <c r="E1255" s="3">
        <v>10</v>
      </c>
      <c r="F1255" t="str">
        <f t="shared" si="171"/>
        <v>Number</v>
      </c>
      <c r="G1255" t="str">
        <f t="shared" si="172"/>
        <v>10</v>
      </c>
      <c r="H1255" t="str">
        <f t="shared" si="173"/>
        <v>Yes</v>
      </c>
      <c r="J1255" t="str">
        <f>_xlfn.IFS(Units_Sold&lt;0,"Check Return/Refund",Units_Sold=" ",Invalid,Units_Sold=0,"Available",Units_Sold&gt;0,"Sold")</f>
        <v>Available</v>
      </c>
      <c r="M1255" t="str">
        <f t="shared" si="174"/>
        <v>Invalid</v>
      </c>
      <c r="N1255" t="str">
        <f>IF(PC_NikeSales[[#This Row],[Discount_Verification]]="Valid","Include","Exclude")</f>
        <v>Exclude</v>
      </c>
      <c r="O1255">
        <v>0</v>
      </c>
      <c r="P1255" t="str">
        <f t="shared" si="175"/>
        <v>Insufficient Data</v>
      </c>
      <c r="Q1255" t="str">
        <f t="shared" si="176"/>
        <v>Missing Information</v>
      </c>
      <c r="R1255" t="str">
        <f>IF(PC_NikeSales[[#This Row],[Rev_Verify]]="Valid Revenue","Include","Exclude")</f>
        <v>Exclude</v>
      </c>
      <c r="S1255" s="1">
        <v>45764</v>
      </c>
      <c r="T1255" s="5">
        <f t="shared" si="177"/>
        <v>45764</v>
      </c>
      <c r="U1255" s="1" t="str">
        <f t="shared" si="178"/>
        <v>Yes</v>
      </c>
      <c r="V1255" t="s">
        <v>17</v>
      </c>
      <c r="W1255" t="s">
        <v>36</v>
      </c>
      <c r="X1255" t="str">
        <f t="shared" si="179"/>
        <v>Bangalore</v>
      </c>
      <c r="Y1255">
        <v>2267.92</v>
      </c>
      <c r="Z1255" t="str">
        <f>IF(PC_NikeSales[[#This Row],[Profit]]&lt;0,"Loss Making Sales",IF(PC_NikeSales[[#This Row],[Profit]]=0,"No Recorded Profit",IF($Y1253&gt;$P1253,"Invalid Profit", "Valid Profit")))</f>
        <v>Invalid Profit</v>
      </c>
      <c r="AA1255" t="str">
        <f>IF(PC_NikeSales[[#This Row],[Profit_Status]]="Valid Profit","Include","Exclude")</f>
        <v>Exclude</v>
      </c>
    </row>
    <row r="1256" spans="1:27">
      <c r="A1256">
        <v>3254</v>
      </c>
      <c r="B1256" t="s">
        <v>19</v>
      </c>
      <c r="C1256" t="s">
        <v>20</v>
      </c>
      <c r="D1256" t="s">
        <v>38</v>
      </c>
      <c r="F1256" t="str">
        <f t="shared" si="171"/>
        <v>Missing</v>
      </c>
      <c r="G1256" t="str">
        <f t="shared" si="172"/>
        <v>Unknown</v>
      </c>
      <c r="H1256" t="str">
        <f t="shared" si="173"/>
        <v>No</v>
      </c>
      <c r="J1256" t="str">
        <f>_xlfn.IFS(Units_Sold&lt;0,"Check Return/Refund",Units_Sold=" ",Invalid,Units_Sold=0,"Available",Units_Sold&gt;0,"Sold")</f>
        <v>Available</v>
      </c>
      <c r="L1256">
        <v>0.51</v>
      </c>
      <c r="M1256" t="str">
        <f t="shared" si="174"/>
        <v>Valid</v>
      </c>
      <c r="N1256" t="str">
        <f>IF(PC_NikeSales[[#This Row],[Discount_Verification]]="Valid","Include","Exclude")</f>
        <v>Include</v>
      </c>
      <c r="O1256">
        <v>0</v>
      </c>
      <c r="P1256" t="str">
        <f t="shared" si="175"/>
        <v>Insufficient Data</v>
      </c>
      <c r="Q1256" t="str">
        <f t="shared" si="176"/>
        <v>Missing Information</v>
      </c>
      <c r="R1256" t="str">
        <f>IF(PC_NikeSales[[#This Row],[Rev_Verify]]="Valid Revenue","Include","Exclude")</f>
        <v>Exclude</v>
      </c>
      <c r="S1256" s="1">
        <v>45600</v>
      </c>
      <c r="T1256" s="5">
        <f t="shared" si="177"/>
        <v>45600</v>
      </c>
      <c r="U1256" s="1" t="str">
        <f t="shared" si="178"/>
        <v>Yes</v>
      </c>
      <c r="V1256" t="s">
        <v>22</v>
      </c>
      <c r="W1256" t="s">
        <v>25</v>
      </c>
      <c r="X1256" t="str">
        <f t="shared" si="179"/>
        <v>Mumbai</v>
      </c>
      <c r="Y1256">
        <v>3035.41</v>
      </c>
      <c r="Z1256" t="str">
        <f>IF(PC_NikeSales[[#This Row],[Profit]]&lt;0,"Loss Making Sales",IF(PC_NikeSales[[#This Row],[Profit]]=0,"No Recorded Profit",IF($Y1254&gt;$P1254,"Invalid Profit", "Valid Profit")))</f>
        <v>Valid Profit</v>
      </c>
      <c r="AA1256" t="str">
        <f>IF(PC_NikeSales[[#This Row],[Profit_Status]]="Valid Profit","Include","Exclude")</f>
        <v>Include</v>
      </c>
    </row>
    <row r="1257" spans="1:27">
      <c r="A1257">
        <v>3255</v>
      </c>
      <c r="B1257" t="s">
        <v>13</v>
      </c>
      <c r="C1257" t="s">
        <v>41</v>
      </c>
      <c r="D1257" t="s">
        <v>42</v>
      </c>
      <c r="E1257" s="3" t="s">
        <v>32</v>
      </c>
      <c r="F1257" t="str">
        <f t="shared" si="171"/>
        <v>Alphabet</v>
      </c>
      <c r="G1257" t="str">
        <f t="shared" si="172"/>
        <v>XL</v>
      </c>
      <c r="H1257" t="str">
        <f t="shared" si="173"/>
        <v>Yes</v>
      </c>
      <c r="I1257">
        <v>-1</v>
      </c>
      <c r="J1257" t="str">
        <f>_xlfn.IFS(Units_Sold&lt;0,"Check Return/Refund",Units_Sold=" ",Invalid,Units_Sold=0,"Available",Units_Sold&gt;0,"Sold")</f>
        <v>Check Return/Refund</v>
      </c>
      <c r="K1257">
        <v>6975.67</v>
      </c>
      <c r="M1257" t="str">
        <f t="shared" si="174"/>
        <v>Invalid</v>
      </c>
      <c r="N1257" t="str">
        <f>IF(PC_NikeSales[[#This Row],[Discount_Verification]]="Valid","Include","Exclude")</f>
        <v>Exclude</v>
      </c>
      <c r="O1257">
        <v>0</v>
      </c>
      <c r="P1257">
        <f t="shared" si="175"/>
        <v>-6975.67</v>
      </c>
      <c r="Q1257" t="str">
        <f t="shared" si="176"/>
        <v>Negative Revenue</v>
      </c>
      <c r="R1257" t="str">
        <f>IF(PC_NikeSales[[#This Row],[Rev_Verify]]="Valid Revenue","Include","Exclude")</f>
        <v>Exclude</v>
      </c>
      <c r="S1257" s="1">
        <v>45718</v>
      </c>
      <c r="T1257" s="5">
        <f t="shared" si="177"/>
        <v>45718</v>
      </c>
      <c r="U1257" s="1" t="str">
        <f t="shared" si="178"/>
        <v>Yes</v>
      </c>
      <c r="V1257" t="s">
        <v>17</v>
      </c>
      <c r="W1257" t="s">
        <v>36</v>
      </c>
      <c r="X1257" t="str">
        <f t="shared" si="179"/>
        <v>Bangalore</v>
      </c>
      <c r="Y1257">
        <v>960.65</v>
      </c>
      <c r="Z1257" t="str">
        <f>IF(PC_NikeSales[[#This Row],[Profit]]&lt;0,"Loss Making Sales",IF(PC_NikeSales[[#This Row],[Profit]]=0,"No Recorded Profit",IF(PC_NikeSales[[#This Row],[Profit]]&gt;PC_NikeSales[Rev_Recalc],"Invalid Profit", "Valid Profit")))</f>
        <v>Invalid Profit</v>
      </c>
      <c r="AA1257" t="str">
        <f>IF(PC_NikeSales[[#This Row],[Profit_Status]]="Valid Profit","Include","Exclude")</f>
        <v>Exclude</v>
      </c>
    </row>
    <row r="1258" spans="1:27">
      <c r="A1258">
        <v>3256</v>
      </c>
      <c r="B1258" t="s">
        <v>35</v>
      </c>
      <c r="C1258" t="s">
        <v>14</v>
      </c>
      <c r="D1258" t="s">
        <v>15</v>
      </c>
      <c r="E1258" s="3" t="s">
        <v>16</v>
      </c>
      <c r="F1258" t="str">
        <f t="shared" si="171"/>
        <v>Alphabet</v>
      </c>
      <c r="G1258" t="str">
        <f t="shared" si="172"/>
        <v>M</v>
      </c>
      <c r="H1258" t="str">
        <f t="shared" si="173"/>
        <v>Yes</v>
      </c>
      <c r="J1258" t="str">
        <f>_xlfn.IFS(Units_Sold&lt;0,"Check Return/Refund",Units_Sold=" ",Invalid,Units_Sold=0,"Available",Units_Sold&gt;0,"Sold")</f>
        <v>Available</v>
      </c>
      <c r="K1258">
        <v>4814.32</v>
      </c>
      <c r="M1258" t="str">
        <f t="shared" si="174"/>
        <v>Invalid</v>
      </c>
      <c r="N1258" t="str">
        <f>IF(PC_NikeSales[[#This Row],[Discount_Verification]]="Valid","Include","Exclude")</f>
        <v>Exclude</v>
      </c>
      <c r="O1258">
        <v>0</v>
      </c>
      <c r="P1258" t="str">
        <f t="shared" si="175"/>
        <v>Insufficient Data</v>
      </c>
      <c r="Q1258" t="str">
        <f t="shared" si="176"/>
        <v>Missing Information</v>
      </c>
      <c r="R1258" t="str">
        <f>IF(PC_NikeSales[[#This Row],[Rev_Verify]]="Valid Revenue","Include","Exclude")</f>
        <v>Exclude</v>
      </c>
      <c r="S1258" s="1"/>
      <c r="T1258" s="5" t="str">
        <f t="shared" si="177"/>
        <v>Missing Date</v>
      </c>
      <c r="U1258" s="1" t="str">
        <f t="shared" si="178"/>
        <v>No</v>
      </c>
      <c r="V1258" t="s">
        <v>22</v>
      </c>
      <c r="W1258" t="s">
        <v>37</v>
      </c>
      <c r="X1258" t="str">
        <f t="shared" si="179"/>
        <v>Hyderabad</v>
      </c>
      <c r="Y1258">
        <v>-583.08000000000004</v>
      </c>
      <c r="Z1258" t="str">
        <f>IF(PC_NikeSales[[#This Row],[Profit]]&lt;0,"Loss Making Sales",IF(PC_NikeSales[[#This Row],[Profit]]=0,"No Recorded Profit",IF(PC_NikeSales[[#This Row],[Profit]]&gt;PC_NikeSales[Rev_Recalc],"Invalid Profit", "Valid Profit")))</f>
        <v>Loss Making Sales</v>
      </c>
      <c r="AA1258" t="str">
        <f>IF(PC_NikeSales[[#This Row],[Profit_Status]]="Valid Profit","Include","Exclude")</f>
        <v>Exclude</v>
      </c>
    </row>
    <row r="1259" spans="1:27">
      <c r="A1259">
        <v>3257</v>
      </c>
      <c r="B1259" t="s">
        <v>19</v>
      </c>
      <c r="C1259" t="s">
        <v>30</v>
      </c>
      <c r="D1259" t="s">
        <v>46</v>
      </c>
      <c r="E1259" s="3">
        <v>7</v>
      </c>
      <c r="F1259" t="str">
        <f t="shared" si="171"/>
        <v>Number</v>
      </c>
      <c r="G1259" t="str">
        <f t="shared" si="172"/>
        <v>7</v>
      </c>
      <c r="H1259" t="str">
        <f t="shared" si="173"/>
        <v>Yes</v>
      </c>
      <c r="I1259">
        <v>-1</v>
      </c>
      <c r="J1259" t="str">
        <f>_xlfn.IFS(Units_Sold&lt;0,"Check Return/Refund",Units_Sold=" ",Invalid,Units_Sold=0,"Available",Units_Sold&gt;0,"Sold")</f>
        <v>Check Return/Refund</v>
      </c>
      <c r="K1259">
        <v>7056.01</v>
      </c>
      <c r="M1259" t="str">
        <f t="shared" si="174"/>
        <v>Invalid</v>
      </c>
      <c r="N1259" t="str">
        <f>IF(PC_NikeSales[[#This Row],[Discount_Verification]]="Valid","Include","Exclude")</f>
        <v>Exclude</v>
      </c>
      <c r="O1259">
        <v>0</v>
      </c>
      <c r="P1259">
        <f t="shared" si="175"/>
        <v>-7056.01</v>
      </c>
      <c r="Q1259" t="str">
        <f t="shared" si="176"/>
        <v>Negative Revenue</v>
      </c>
      <c r="R1259" t="str">
        <f>IF(PC_NikeSales[[#This Row],[Rev_Verify]]="Valid Revenue","Include","Exclude")</f>
        <v>Exclude</v>
      </c>
      <c r="S1259" s="1">
        <v>45676</v>
      </c>
      <c r="T1259" s="5">
        <f t="shared" si="177"/>
        <v>45676</v>
      </c>
      <c r="U1259" s="1" t="str">
        <f t="shared" si="178"/>
        <v>Yes</v>
      </c>
      <c r="V1259" t="s">
        <v>22</v>
      </c>
      <c r="W1259" t="s">
        <v>43</v>
      </c>
      <c r="X1259" t="str">
        <f t="shared" si="179"/>
        <v>Kolkata</v>
      </c>
      <c r="Y1259">
        <v>1190.8900000000001</v>
      </c>
      <c r="Z1259" t="str">
        <f>IF(PC_NikeSales[[#This Row],[Profit]]&lt;0,"Loss Making Sales",IF(PC_NikeSales[[#This Row],[Profit]]=0,"No Recorded Profit",IF(PC_NikeSales[[#This Row],[Profit]]&gt;PC_NikeSales[Rev_Recalc],"Invalid Profit", "Valid Profit")))</f>
        <v>Invalid Profit</v>
      </c>
      <c r="AA1259" t="str">
        <f>IF(PC_NikeSales[[#This Row],[Profit_Status]]="Valid Profit","Include","Exclude")</f>
        <v>Exclude</v>
      </c>
    </row>
    <row r="1260" spans="1:27">
      <c r="A1260">
        <v>3258</v>
      </c>
      <c r="B1260" t="s">
        <v>35</v>
      </c>
      <c r="C1260" t="s">
        <v>26</v>
      </c>
      <c r="D1260" t="s">
        <v>52</v>
      </c>
      <c r="E1260" s="3" t="s">
        <v>16</v>
      </c>
      <c r="F1260" t="str">
        <f t="shared" si="171"/>
        <v>Alphabet</v>
      </c>
      <c r="G1260" t="str">
        <f t="shared" si="172"/>
        <v>M</v>
      </c>
      <c r="H1260" t="str">
        <f t="shared" si="173"/>
        <v>Yes</v>
      </c>
      <c r="I1260">
        <v>0</v>
      </c>
      <c r="J1260" t="str">
        <f>_xlfn.IFS(Units_Sold&lt;0,"Check Return/Refund",Units_Sold=" ",Invalid,Units_Sold=0,"Available",Units_Sold&gt;0,"Sold")</f>
        <v>Available</v>
      </c>
      <c r="M1260" t="str">
        <f t="shared" si="174"/>
        <v>Invalid</v>
      </c>
      <c r="N1260" t="str">
        <f>IF(PC_NikeSales[[#This Row],[Discount_Verification]]="Valid","Include","Exclude")</f>
        <v>Exclude</v>
      </c>
      <c r="O1260">
        <v>0</v>
      </c>
      <c r="P1260" t="str">
        <f t="shared" si="175"/>
        <v>Insufficient Data</v>
      </c>
      <c r="Q1260" t="str">
        <f t="shared" si="176"/>
        <v>Missing Information</v>
      </c>
      <c r="R1260" t="str">
        <f>IF(PC_NikeSales[[#This Row],[Rev_Verify]]="Valid Revenue","Include","Exclude")</f>
        <v>Exclude</v>
      </c>
      <c r="S1260" s="1"/>
      <c r="T1260" s="5" t="str">
        <f t="shared" si="177"/>
        <v>Missing Date</v>
      </c>
      <c r="U1260" s="1" t="str">
        <f t="shared" si="178"/>
        <v>No</v>
      </c>
      <c r="V1260" t="s">
        <v>17</v>
      </c>
      <c r="W1260" t="s">
        <v>25</v>
      </c>
      <c r="X1260" t="str">
        <f t="shared" si="179"/>
        <v>Mumbai</v>
      </c>
      <c r="Y1260">
        <v>853.35</v>
      </c>
      <c r="Z1260" t="str">
        <f>IF(PC_NikeSales[[#This Row],[Profit]]&lt;0,"Loss Making Sales",IF(PC_NikeSales[[#This Row],[Profit]]=0,"No Recorded Profit",IF($Y1258&gt;$P1258,"Invalid Profit", "Valid Profit")))</f>
        <v>Valid Profit</v>
      </c>
      <c r="AA1260" t="str">
        <f>IF(PC_NikeSales[[#This Row],[Profit_Status]]="Valid Profit","Include","Exclude")</f>
        <v>Include</v>
      </c>
    </row>
    <row r="1261" spans="1:27">
      <c r="A1261">
        <v>3259</v>
      </c>
      <c r="B1261" t="s">
        <v>19</v>
      </c>
      <c r="C1261" t="s">
        <v>26</v>
      </c>
      <c r="D1261" t="s">
        <v>53</v>
      </c>
      <c r="E1261" s="3">
        <v>6</v>
      </c>
      <c r="F1261" t="str">
        <f t="shared" si="171"/>
        <v>Number</v>
      </c>
      <c r="G1261" t="str">
        <f t="shared" si="172"/>
        <v>6</v>
      </c>
      <c r="H1261" t="str">
        <f t="shared" si="173"/>
        <v>Yes</v>
      </c>
      <c r="I1261">
        <v>0</v>
      </c>
      <c r="J1261" t="str">
        <f>_xlfn.IFS(Units_Sold&lt;0,"Check Return/Refund",Units_Sold=" ",Invalid,Units_Sold=0,"Available",Units_Sold&gt;0,"Sold")</f>
        <v>Available</v>
      </c>
      <c r="K1261">
        <v>7305.78</v>
      </c>
      <c r="M1261" t="str">
        <f t="shared" si="174"/>
        <v>Invalid</v>
      </c>
      <c r="N1261" t="str">
        <f>IF(PC_NikeSales[[#This Row],[Discount_Verification]]="Valid","Include","Exclude")</f>
        <v>Exclude</v>
      </c>
      <c r="O1261">
        <v>0</v>
      </c>
      <c r="P1261">
        <f t="shared" si="175"/>
        <v>0</v>
      </c>
      <c r="Q1261" t="str">
        <f t="shared" si="176"/>
        <v>No Recorded Revenue</v>
      </c>
      <c r="R1261" t="str">
        <f>IF(PC_NikeSales[[#This Row],[Rev_Verify]]="Valid Revenue","Include","Exclude")</f>
        <v>Exclude</v>
      </c>
      <c r="S1261" s="1">
        <v>45842</v>
      </c>
      <c r="T1261" s="5">
        <f t="shared" si="177"/>
        <v>45842</v>
      </c>
      <c r="U1261" s="1" t="str">
        <f t="shared" si="178"/>
        <v>Yes</v>
      </c>
      <c r="V1261" t="s">
        <v>22</v>
      </c>
      <c r="W1261" t="s">
        <v>25</v>
      </c>
      <c r="X1261" t="str">
        <f t="shared" si="179"/>
        <v>Mumbai</v>
      </c>
      <c r="Y1261">
        <v>573.79</v>
      </c>
      <c r="Z1261" t="str">
        <f>IF(PC_NikeSales[[#This Row],[Profit]]&lt;0,"Loss Making Sales",IF(PC_NikeSales[[#This Row],[Profit]]=0,"No Recorded Profit",IF(PC_NikeSales[[#This Row],[Profit]]&gt;PC_NikeSales[Rev_Recalc],"Invalid Profit", "Valid Profit")))</f>
        <v>Invalid Profit</v>
      </c>
      <c r="AA1261" t="str">
        <f>IF(PC_NikeSales[[#This Row],[Profit_Status]]="Valid Profit","Include","Exclude")</f>
        <v>Exclude</v>
      </c>
    </row>
    <row r="1262" spans="1:27">
      <c r="A1262">
        <v>3260</v>
      </c>
      <c r="B1262" t="s">
        <v>35</v>
      </c>
      <c r="C1262" t="s">
        <v>20</v>
      </c>
      <c r="D1262" t="s">
        <v>38</v>
      </c>
      <c r="E1262" s="3">
        <v>7</v>
      </c>
      <c r="F1262" t="str">
        <f t="shared" si="171"/>
        <v>Number</v>
      </c>
      <c r="G1262" t="str">
        <f t="shared" si="172"/>
        <v>7</v>
      </c>
      <c r="H1262" t="str">
        <f t="shared" si="173"/>
        <v>Yes</v>
      </c>
      <c r="I1262">
        <v>1</v>
      </c>
      <c r="J1262" t="str">
        <f>_xlfn.IFS(Units_Sold&lt;0,"Check Return/Refund",Units_Sold=" ",Invalid,Units_Sold=0,"Available",Units_Sold&gt;0,"Sold")</f>
        <v>Sold</v>
      </c>
      <c r="M1262" t="str">
        <f t="shared" si="174"/>
        <v>Invalid</v>
      </c>
      <c r="N1262" t="str">
        <f>IF(PC_NikeSales[[#This Row],[Discount_Verification]]="Valid","Include","Exclude")</f>
        <v>Exclude</v>
      </c>
      <c r="O1262">
        <v>0</v>
      </c>
      <c r="P1262" t="str">
        <f t="shared" si="175"/>
        <v>Insufficient Data</v>
      </c>
      <c r="Q1262" t="str">
        <f t="shared" si="176"/>
        <v>Missing Information</v>
      </c>
      <c r="R1262" t="str">
        <f>IF(PC_NikeSales[[#This Row],[Rev_Verify]]="Valid Revenue","Include","Exclude")</f>
        <v>Exclude</v>
      </c>
      <c r="S1262" s="1">
        <v>45836</v>
      </c>
      <c r="T1262" s="5">
        <f t="shared" si="177"/>
        <v>45836</v>
      </c>
      <c r="U1262" s="1" t="str">
        <f t="shared" si="178"/>
        <v>Yes</v>
      </c>
      <c r="V1262" t="s">
        <v>17</v>
      </c>
      <c r="W1262" t="s">
        <v>25</v>
      </c>
      <c r="X1262" t="str">
        <f t="shared" si="179"/>
        <v>Mumbai</v>
      </c>
      <c r="Y1262">
        <v>1287.17</v>
      </c>
      <c r="Z1262" t="str">
        <f>IF(PC_NikeSales[[#This Row],[Profit]]&lt;0,"Loss Making Sales",IF(PC_NikeSales[[#This Row],[Profit]]=0,"No Recorded Profit",IF($Y1260&gt;$P1260,"Invalid Profit", "Valid Profit")))</f>
        <v>Valid Profit</v>
      </c>
      <c r="AA1262" t="str">
        <f>IF(PC_NikeSales[[#This Row],[Profit_Status]]="Valid Profit","Include","Exclude")</f>
        <v>Include</v>
      </c>
    </row>
    <row r="1263" spans="1:27">
      <c r="A1263">
        <v>3261</v>
      </c>
      <c r="B1263" t="s">
        <v>35</v>
      </c>
      <c r="C1263" t="s">
        <v>41</v>
      </c>
      <c r="D1263" t="s">
        <v>42</v>
      </c>
      <c r="E1263" s="3" t="s">
        <v>32</v>
      </c>
      <c r="F1263" t="str">
        <f t="shared" si="171"/>
        <v>Alphabet</v>
      </c>
      <c r="G1263" t="str">
        <f t="shared" si="172"/>
        <v>XL</v>
      </c>
      <c r="H1263" t="str">
        <f t="shared" si="173"/>
        <v>Yes</v>
      </c>
      <c r="J1263" t="str">
        <f>_xlfn.IFS(Units_Sold&lt;0,"Check Return/Refund",Units_Sold=" ",Invalid,Units_Sold=0,"Available",Units_Sold&gt;0,"Sold")</f>
        <v>Available</v>
      </c>
      <c r="M1263" t="str">
        <f t="shared" si="174"/>
        <v>Invalid</v>
      </c>
      <c r="N1263" t="str">
        <f>IF(PC_NikeSales[[#This Row],[Discount_Verification]]="Valid","Include","Exclude")</f>
        <v>Exclude</v>
      </c>
      <c r="O1263">
        <v>0</v>
      </c>
      <c r="P1263" t="str">
        <f t="shared" si="175"/>
        <v>Insufficient Data</v>
      </c>
      <c r="Q1263" t="str">
        <f t="shared" si="176"/>
        <v>Missing Information</v>
      </c>
      <c r="R1263" t="str">
        <f>IF(PC_NikeSales[[#This Row],[Rev_Verify]]="Valid Revenue","Include","Exclude")</f>
        <v>Exclude</v>
      </c>
      <c r="S1263" s="1">
        <v>45622</v>
      </c>
      <c r="T1263" s="5">
        <f t="shared" si="177"/>
        <v>45622</v>
      </c>
      <c r="U1263" s="1" t="str">
        <f t="shared" si="178"/>
        <v>Yes</v>
      </c>
      <c r="V1263" t="s">
        <v>17</v>
      </c>
      <c r="W1263" t="s">
        <v>37</v>
      </c>
      <c r="X1263" t="str">
        <f t="shared" si="179"/>
        <v>Hyderabad</v>
      </c>
      <c r="Y1263">
        <v>472.79</v>
      </c>
      <c r="Z1263" t="str">
        <f>IF(PC_NikeSales[[#This Row],[Profit]]&lt;0,"Loss Making Sales",IF(PC_NikeSales[[#This Row],[Profit]]=0,"No Recorded Profit",IF($Y1261&gt;$P1261,"Invalid Profit", "Valid Profit")))</f>
        <v>Invalid Profit</v>
      </c>
      <c r="AA1263" t="str">
        <f>IF(PC_NikeSales[[#This Row],[Profit_Status]]="Valid Profit","Include","Exclude")</f>
        <v>Exclude</v>
      </c>
    </row>
    <row r="1264" spans="1:27">
      <c r="A1264">
        <v>3262</v>
      </c>
      <c r="B1264" t="s">
        <v>19</v>
      </c>
      <c r="C1264" t="s">
        <v>41</v>
      </c>
      <c r="D1264" t="s">
        <v>54</v>
      </c>
      <c r="E1264" s="3">
        <v>6</v>
      </c>
      <c r="F1264" t="str">
        <f t="shared" si="171"/>
        <v>Number</v>
      </c>
      <c r="G1264" t="str">
        <f t="shared" si="172"/>
        <v>6</v>
      </c>
      <c r="H1264" t="str">
        <f t="shared" si="173"/>
        <v>Yes</v>
      </c>
      <c r="J1264" t="str">
        <f>_xlfn.IFS(Units_Sold&lt;0,"Check Return/Refund",Units_Sold=" ",Invalid,Units_Sold=0,"Available",Units_Sold&gt;0,"Sold")</f>
        <v>Available</v>
      </c>
      <c r="M1264" t="str">
        <f t="shared" si="174"/>
        <v>Invalid</v>
      </c>
      <c r="N1264" t="str">
        <f>IF(PC_NikeSales[[#This Row],[Discount_Verification]]="Valid","Include","Exclude")</f>
        <v>Exclude</v>
      </c>
      <c r="O1264">
        <v>0</v>
      </c>
      <c r="P1264" t="str">
        <f t="shared" si="175"/>
        <v>Insufficient Data</v>
      </c>
      <c r="Q1264" t="str">
        <f t="shared" si="176"/>
        <v>Missing Information</v>
      </c>
      <c r="R1264" t="str">
        <f>IF(PC_NikeSales[[#This Row],[Rev_Verify]]="Valid Revenue","Include","Exclude")</f>
        <v>Exclude</v>
      </c>
      <c r="S1264" s="1">
        <v>45652</v>
      </c>
      <c r="T1264" s="5">
        <f t="shared" si="177"/>
        <v>45652</v>
      </c>
      <c r="U1264" s="1" t="str">
        <f t="shared" si="178"/>
        <v>Yes</v>
      </c>
      <c r="V1264" t="s">
        <v>22</v>
      </c>
      <c r="W1264" t="s">
        <v>36</v>
      </c>
      <c r="X1264" t="str">
        <f t="shared" si="179"/>
        <v>Bangalore</v>
      </c>
      <c r="Y1264">
        <v>1490.29</v>
      </c>
      <c r="Z1264" t="str">
        <f>IF(PC_NikeSales[[#This Row],[Profit]]&lt;0,"Loss Making Sales",IF(PC_NikeSales[[#This Row],[Profit]]=0,"No Recorded Profit",IF($Y1262&gt;$P1262,"Invalid Profit", "Valid Profit")))</f>
        <v>Valid Profit</v>
      </c>
      <c r="AA1264" t="str">
        <f>IF(PC_NikeSales[[#This Row],[Profit_Status]]="Valid Profit","Include","Exclude")</f>
        <v>Include</v>
      </c>
    </row>
    <row r="1265" spans="1:27">
      <c r="A1265">
        <v>3263</v>
      </c>
      <c r="B1265" t="s">
        <v>19</v>
      </c>
      <c r="C1265" t="s">
        <v>30</v>
      </c>
      <c r="D1265" t="s">
        <v>31</v>
      </c>
      <c r="E1265" s="3" t="s">
        <v>28</v>
      </c>
      <c r="F1265" t="str">
        <f t="shared" si="171"/>
        <v>Alphabet</v>
      </c>
      <c r="G1265" t="str">
        <f t="shared" si="172"/>
        <v>L</v>
      </c>
      <c r="H1265" t="str">
        <f t="shared" si="173"/>
        <v>Yes</v>
      </c>
      <c r="I1265">
        <v>4</v>
      </c>
      <c r="J1265" t="str">
        <f>_xlfn.IFS(Units_Sold&lt;0,"Check Return/Refund",Units_Sold=" ",Invalid,Units_Sold=0,"Available",Units_Sold&gt;0,"Sold")</f>
        <v>Sold</v>
      </c>
      <c r="M1265" t="str">
        <f t="shared" si="174"/>
        <v>Invalid</v>
      </c>
      <c r="N1265" t="str">
        <f>IF(PC_NikeSales[[#This Row],[Discount_Verification]]="Valid","Include","Exclude")</f>
        <v>Exclude</v>
      </c>
      <c r="O1265">
        <v>0</v>
      </c>
      <c r="P1265" t="str">
        <f t="shared" si="175"/>
        <v>Insufficient Data</v>
      </c>
      <c r="Q1265" t="str">
        <f t="shared" si="176"/>
        <v>Missing Information</v>
      </c>
      <c r="R1265" t="str">
        <f>IF(PC_NikeSales[[#This Row],[Rev_Verify]]="Valid Revenue","Include","Exclude")</f>
        <v>Exclude</v>
      </c>
      <c r="S1265" s="1">
        <v>45711</v>
      </c>
      <c r="T1265" s="5">
        <f t="shared" si="177"/>
        <v>45711</v>
      </c>
      <c r="U1265" s="1" t="str">
        <f t="shared" si="178"/>
        <v>Yes</v>
      </c>
      <c r="V1265" t="s">
        <v>17</v>
      </c>
      <c r="W1265" t="s">
        <v>25</v>
      </c>
      <c r="X1265" t="str">
        <f t="shared" si="179"/>
        <v>Mumbai</v>
      </c>
      <c r="Y1265">
        <v>2278.12</v>
      </c>
      <c r="Z1265" t="str">
        <f>IF(PC_NikeSales[[#This Row],[Profit]]&lt;0,"Loss Making Sales",IF(PC_NikeSales[[#This Row],[Profit]]=0,"No Recorded Profit",IF($Y1263&gt;$P1263,"Invalid Profit", "Valid Profit")))</f>
        <v>Valid Profit</v>
      </c>
      <c r="AA1265" t="str">
        <f>IF(PC_NikeSales[[#This Row],[Profit_Status]]="Valid Profit","Include","Exclude")</f>
        <v>Include</v>
      </c>
    </row>
    <row r="1266" spans="1:27">
      <c r="A1266">
        <v>3264</v>
      </c>
      <c r="B1266" t="s">
        <v>35</v>
      </c>
      <c r="C1266" t="s">
        <v>14</v>
      </c>
      <c r="D1266" t="s">
        <v>44</v>
      </c>
      <c r="F1266" t="str">
        <f t="shared" si="171"/>
        <v>Missing</v>
      </c>
      <c r="G1266" t="str">
        <f t="shared" si="172"/>
        <v>Unknown</v>
      </c>
      <c r="H1266" t="str">
        <f t="shared" si="173"/>
        <v>No</v>
      </c>
      <c r="I1266">
        <v>2</v>
      </c>
      <c r="J1266" t="str">
        <f>_xlfn.IFS(Units_Sold&lt;0,"Check Return/Refund",Units_Sold=" ",Invalid,Units_Sold=0,"Available",Units_Sold&gt;0,"Sold")</f>
        <v>Sold</v>
      </c>
      <c r="L1266">
        <v>0.13</v>
      </c>
      <c r="M1266" t="str">
        <f t="shared" si="174"/>
        <v>Valid</v>
      </c>
      <c r="N1266" t="str">
        <f>IF(PC_NikeSales[[#This Row],[Discount_Verification]]="Valid","Include","Exclude")</f>
        <v>Include</v>
      </c>
      <c r="O1266">
        <v>0</v>
      </c>
      <c r="P1266" t="str">
        <f t="shared" si="175"/>
        <v>Insufficient Data</v>
      </c>
      <c r="Q1266" t="str">
        <f t="shared" si="176"/>
        <v>Missing Information</v>
      </c>
      <c r="R1266" t="str">
        <f>IF(PC_NikeSales[[#This Row],[Rev_Verify]]="Valid Revenue","Include","Exclude")</f>
        <v>Exclude</v>
      </c>
      <c r="S1266" s="1">
        <v>45816</v>
      </c>
      <c r="T1266" s="5">
        <f t="shared" si="177"/>
        <v>45816</v>
      </c>
      <c r="U1266" s="1" t="str">
        <f t="shared" si="178"/>
        <v>Yes</v>
      </c>
      <c r="V1266" t="s">
        <v>17</v>
      </c>
      <c r="W1266" t="s">
        <v>36</v>
      </c>
      <c r="X1266" t="str">
        <f t="shared" si="179"/>
        <v>Bangalore</v>
      </c>
      <c r="Y1266">
        <v>-992.25</v>
      </c>
      <c r="Z1266" t="str">
        <f>IF(PC_NikeSales[[#This Row],[Profit]]&lt;0,"Loss Making Sales",IF(PC_NikeSales[[#This Row],[Profit]]=0,"No Recorded Profit",IF(PC_NikeSales[[#This Row],[Profit]]&gt;PC_NikeSales[Rev_Recalc],"Invalid Profit", "Valid Profit")))</f>
        <v>Loss Making Sales</v>
      </c>
      <c r="AA1266" t="str">
        <f>IF(PC_NikeSales[[#This Row],[Profit_Status]]="Valid Profit","Include","Exclude")</f>
        <v>Exclude</v>
      </c>
    </row>
    <row r="1267" spans="1:27">
      <c r="A1267">
        <v>3265</v>
      </c>
      <c r="B1267" t="s">
        <v>19</v>
      </c>
      <c r="C1267" t="s">
        <v>20</v>
      </c>
      <c r="D1267" t="s">
        <v>38</v>
      </c>
      <c r="E1267" s="3" t="s">
        <v>16</v>
      </c>
      <c r="F1267" t="str">
        <f t="shared" si="171"/>
        <v>Alphabet</v>
      </c>
      <c r="G1267" t="str">
        <f t="shared" si="172"/>
        <v>M</v>
      </c>
      <c r="H1267" t="str">
        <f t="shared" si="173"/>
        <v>Yes</v>
      </c>
      <c r="I1267">
        <v>4</v>
      </c>
      <c r="J1267" t="str">
        <f>_xlfn.IFS(Units_Sold&lt;0,"Check Return/Refund",Units_Sold=" ",Invalid,Units_Sold=0,"Available",Units_Sold&gt;0,"Sold")</f>
        <v>Sold</v>
      </c>
      <c r="M1267" t="str">
        <f t="shared" si="174"/>
        <v>Invalid</v>
      </c>
      <c r="N1267" t="str">
        <f>IF(PC_NikeSales[[#This Row],[Discount_Verification]]="Valid","Include","Exclude")</f>
        <v>Exclude</v>
      </c>
      <c r="O1267">
        <v>0</v>
      </c>
      <c r="P1267" t="str">
        <f t="shared" si="175"/>
        <v>Insufficient Data</v>
      </c>
      <c r="Q1267" t="str">
        <f t="shared" si="176"/>
        <v>Missing Information</v>
      </c>
      <c r="R1267" t="str">
        <f>IF(PC_NikeSales[[#This Row],[Rev_Verify]]="Valid Revenue","Include","Exclude")</f>
        <v>Exclude</v>
      </c>
      <c r="S1267" s="1">
        <v>45557</v>
      </c>
      <c r="T1267" s="5">
        <f t="shared" si="177"/>
        <v>45557</v>
      </c>
      <c r="U1267" s="1" t="str">
        <f t="shared" si="178"/>
        <v>Yes</v>
      </c>
      <c r="V1267" t="s">
        <v>22</v>
      </c>
      <c r="W1267" t="s">
        <v>36</v>
      </c>
      <c r="X1267" t="str">
        <f t="shared" si="179"/>
        <v>Bangalore</v>
      </c>
      <c r="Y1267">
        <v>2860.71</v>
      </c>
      <c r="Z1267" t="str">
        <f>IF(PC_NikeSales[[#This Row],[Profit]]&lt;0,"Loss Making Sales",IF(PC_NikeSales[[#This Row],[Profit]]=0,"No Recorded Profit",IF($Y1265&gt;$P1265,"Invalid Profit", "Valid Profit")))</f>
        <v>Valid Profit</v>
      </c>
      <c r="AA1267" t="str">
        <f>IF(PC_NikeSales[[#This Row],[Profit_Status]]="Valid Profit","Include","Exclude")</f>
        <v>Include</v>
      </c>
    </row>
    <row r="1268" spans="1:27">
      <c r="A1268">
        <v>2006</v>
      </c>
      <c r="B1268" t="s">
        <v>13</v>
      </c>
      <c r="C1268" t="s">
        <v>14</v>
      </c>
      <c r="D1268" t="s">
        <v>34</v>
      </c>
      <c r="E1268" s="3">
        <v>7</v>
      </c>
      <c r="F1268" t="str">
        <f t="shared" si="171"/>
        <v>Number</v>
      </c>
      <c r="G1268" t="str">
        <f t="shared" si="172"/>
        <v>7</v>
      </c>
      <c r="H1268" t="str">
        <f t="shared" si="173"/>
        <v>Yes</v>
      </c>
      <c r="I1268">
        <v>3</v>
      </c>
      <c r="J1268" t="str">
        <f>_xlfn.IFS(Units_Sold&lt;0,"Check Return/Refund",Units_Sold=" ",Invalid,Units_Sold=0,"Available",Units_Sold&gt;0,"Sold")</f>
        <v>Sold</v>
      </c>
      <c r="M1268" t="str">
        <f t="shared" si="174"/>
        <v>Invalid</v>
      </c>
      <c r="N1268" t="str">
        <f>IF(PC_NikeSales[[#This Row],[Discount_Verification]]="Valid","Include","Exclude")</f>
        <v>Exclude</v>
      </c>
      <c r="O1268">
        <v>0</v>
      </c>
      <c r="P1268" t="str">
        <f t="shared" si="175"/>
        <v>Insufficient Data</v>
      </c>
      <c r="Q1268" t="str">
        <f t="shared" si="176"/>
        <v>Missing Information</v>
      </c>
      <c r="R1268" t="str">
        <f>IF(PC_NikeSales[[#This Row],[Rev_Verify]]="Valid Revenue","Include","Exclude")</f>
        <v>Exclude</v>
      </c>
      <c r="S1268" s="1"/>
      <c r="T1268" s="5" t="str">
        <f t="shared" si="177"/>
        <v>Missing Date</v>
      </c>
      <c r="U1268" s="1" t="str">
        <f t="shared" si="178"/>
        <v>No</v>
      </c>
      <c r="V1268" t="s">
        <v>22</v>
      </c>
      <c r="W1268" t="s">
        <v>33</v>
      </c>
      <c r="X1268" t="str">
        <f t="shared" si="179"/>
        <v>Delhi</v>
      </c>
      <c r="Y1268">
        <v>-573.17999999999995</v>
      </c>
      <c r="Z1268" t="str">
        <f>IF(PC_NikeSales[[#This Row],[Profit]]&lt;0,"Loss Making Sales",IF(PC_NikeSales[[#This Row],[Profit]]=0,"No Recorded Profit",IF(PC_NikeSales[[#This Row],[Profit]]&gt;PC_NikeSales[Rev_Recalc],"Invalid Profit", "Valid Profit")))</f>
        <v>Loss Making Sales</v>
      </c>
      <c r="AA1268" t="str">
        <f>IF(PC_NikeSales[[#This Row],[Profit_Status]]="Valid Profit","Include","Exclude")</f>
        <v>Exclude</v>
      </c>
    </row>
    <row r="1269" spans="1:27">
      <c r="A1269">
        <v>3267</v>
      </c>
      <c r="B1269" t="s">
        <v>13</v>
      </c>
      <c r="C1269" t="s">
        <v>26</v>
      </c>
      <c r="D1269" t="s">
        <v>53</v>
      </c>
      <c r="F1269" t="str">
        <f t="shared" si="171"/>
        <v>Missing</v>
      </c>
      <c r="G1269" t="str">
        <f t="shared" si="172"/>
        <v>Unknown</v>
      </c>
      <c r="H1269" t="str">
        <f t="shared" si="173"/>
        <v>No</v>
      </c>
      <c r="J1269" t="str">
        <f>_xlfn.IFS(Units_Sold&lt;0,"Check Return/Refund",Units_Sold=" ",Invalid,Units_Sold=0,"Available",Units_Sold&gt;0,"Sold")</f>
        <v>Available</v>
      </c>
      <c r="L1269">
        <v>0.52</v>
      </c>
      <c r="M1269" t="str">
        <f t="shared" si="174"/>
        <v>Valid</v>
      </c>
      <c r="N1269" t="str">
        <f>IF(PC_NikeSales[[#This Row],[Discount_Verification]]="Valid","Include","Exclude")</f>
        <v>Include</v>
      </c>
      <c r="O1269">
        <v>0</v>
      </c>
      <c r="P1269" t="str">
        <f t="shared" si="175"/>
        <v>Insufficient Data</v>
      </c>
      <c r="Q1269" t="str">
        <f t="shared" si="176"/>
        <v>Missing Information</v>
      </c>
      <c r="R1269" t="str">
        <f>IF(PC_NikeSales[[#This Row],[Rev_Verify]]="Valid Revenue","Include","Exclude")</f>
        <v>Exclude</v>
      </c>
      <c r="S1269" s="1">
        <v>45703</v>
      </c>
      <c r="T1269" s="5">
        <f t="shared" si="177"/>
        <v>45703</v>
      </c>
      <c r="U1269" s="1" t="str">
        <f t="shared" si="178"/>
        <v>Yes</v>
      </c>
      <c r="V1269" t="s">
        <v>22</v>
      </c>
      <c r="W1269" t="s">
        <v>29</v>
      </c>
      <c r="X1269" t="str">
        <f t="shared" si="179"/>
        <v>Pune</v>
      </c>
      <c r="Y1269">
        <v>345.92</v>
      </c>
      <c r="Z1269" t="str">
        <f>IF(PC_NikeSales[[#This Row],[Profit]]&lt;0,"Loss Making Sales",IF(PC_NikeSales[[#This Row],[Profit]]=0,"No Recorded Profit",IF($Y1267&gt;$P1267,"Invalid Profit", "Valid Profit")))</f>
        <v>Valid Profit</v>
      </c>
      <c r="AA1269" t="str">
        <f>IF(PC_NikeSales[[#This Row],[Profit_Status]]="Valid Profit","Include","Exclude")</f>
        <v>Include</v>
      </c>
    </row>
    <row r="1270" spans="1:27">
      <c r="A1270">
        <v>3268</v>
      </c>
      <c r="B1270" t="s">
        <v>35</v>
      </c>
      <c r="C1270" t="s">
        <v>20</v>
      </c>
      <c r="D1270" t="s">
        <v>38</v>
      </c>
      <c r="E1270" s="3" t="s">
        <v>28</v>
      </c>
      <c r="F1270" t="str">
        <f t="shared" si="171"/>
        <v>Alphabet</v>
      </c>
      <c r="G1270" t="str">
        <f t="shared" si="172"/>
        <v>L</v>
      </c>
      <c r="H1270" t="str">
        <f t="shared" si="173"/>
        <v>Yes</v>
      </c>
      <c r="J1270" t="str">
        <f>_xlfn.IFS(Units_Sold&lt;0,"Check Return/Refund",Units_Sold=" ",Invalid,Units_Sold=0,"Available",Units_Sold&gt;0,"Sold")</f>
        <v>Available</v>
      </c>
      <c r="M1270" t="str">
        <f t="shared" si="174"/>
        <v>Invalid</v>
      </c>
      <c r="N1270" t="str">
        <f>IF(PC_NikeSales[[#This Row],[Discount_Verification]]="Valid","Include","Exclude")</f>
        <v>Exclude</v>
      </c>
      <c r="O1270">
        <v>0</v>
      </c>
      <c r="P1270" t="str">
        <f t="shared" si="175"/>
        <v>Insufficient Data</v>
      </c>
      <c r="Q1270" t="str">
        <f t="shared" si="176"/>
        <v>Missing Information</v>
      </c>
      <c r="R1270" t="str">
        <f>IF(PC_NikeSales[[#This Row],[Rev_Verify]]="Valid Revenue","Include","Exclude")</f>
        <v>Exclude</v>
      </c>
      <c r="S1270" s="1">
        <v>45849</v>
      </c>
      <c r="T1270" s="5">
        <f t="shared" si="177"/>
        <v>45849</v>
      </c>
      <c r="U1270" s="1" t="str">
        <f t="shared" si="178"/>
        <v>Yes</v>
      </c>
      <c r="V1270" t="s">
        <v>22</v>
      </c>
      <c r="W1270" t="s">
        <v>25</v>
      </c>
      <c r="X1270" t="str">
        <f t="shared" si="179"/>
        <v>Mumbai</v>
      </c>
      <c r="Y1270">
        <v>1586.4</v>
      </c>
      <c r="Z1270" t="str">
        <f>IF(PC_NikeSales[[#This Row],[Profit]]&lt;0,"Loss Making Sales",IF(PC_NikeSales[[#This Row],[Profit]]=0,"No Recorded Profit",IF($Y1268&gt;$P1268,"Invalid Profit", "Valid Profit")))</f>
        <v>Valid Profit</v>
      </c>
      <c r="AA1270" t="str">
        <f>IF(PC_NikeSales[[#This Row],[Profit_Status]]="Valid Profit","Include","Exclude")</f>
        <v>Include</v>
      </c>
    </row>
    <row r="1271" spans="1:27">
      <c r="A1271">
        <v>3269</v>
      </c>
      <c r="B1271" t="s">
        <v>19</v>
      </c>
      <c r="C1271" t="s">
        <v>20</v>
      </c>
      <c r="D1271" t="s">
        <v>38</v>
      </c>
      <c r="E1271" s="3" t="s">
        <v>16</v>
      </c>
      <c r="F1271" t="str">
        <f t="shared" si="171"/>
        <v>Alphabet</v>
      </c>
      <c r="G1271" t="str">
        <f t="shared" si="172"/>
        <v>M</v>
      </c>
      <c r="H1271" t="str">
        <f t="shared" si="173"/>
        <v>Yes</v>
      </c>
      <c r="J1271" t="str">
        <f>_xlfn.IFS(Units_Sold&lt;0,"Check Return/Refund",Units_Sold=" ",Invalid,Units_Sold=0,"Available",Units_Sold&gt;0,"Sold")</f>
        <v>Available</v>
      </c>
      <c r="K1271">
        <v>7268.31</v>
      </c>
      <c r="M1271" t="str">
        <f t="shared" si="174"/>
        <v>Invalid</v>
      </c>
      <c r="N1271" t="str">
        <f>IF(PC_NikeSales[[#This Row],[Discount_Verification]]="Valid","Include","Exclude")</f>
        <v>Exclude</v>
      </c>
      <c r="O1271">
        <v>0</v>
      </c>
      <c r="P1271" t="str">
        <f t="shared" si="175"/>
        <v>Insufficient Data</v>
      </c>
      <c r="Q1271" t="str">
        <f t="shared" si="176"/>
        <v>Missing Information</v>
      </c>
      <c r="R1271" t="str">
        <f>IF(PC_NikeSales[[#This Row],[Rev_Verify]]="Valid Revenue","Include","Exclude")</f>
        <v>Exclude</v>
      </c>
      <c r="S1271" s="1">
        <v>45629</v>
      </c>
      <c r="T1271" s="5">
        <f t="shared" si="177"/>
        <v>45629</v>
      </c>
      <c r="U1271" s="1" t="str">
        <f t="shared" si="178"/>
        <v>Yes</v>
      </c>
      <c r="V1271" t="s">
        <v>17</v>
      </c>
      <c r="W1271" t="s">
        <v>25</v>
      </c>
      <c r="X1271" t="str">
        <f t="shared" si="179"/>
        <v>Mumbai</v>
      </c>
      <c r="Y1271">
        <v>-719.57</v>
      </c>
      <c r="Z1271" t="str">
        <f>IF(PC_NikeSales[[#This Row],[Profit]]&lt;0,"Loss Making Sales",IF(PC_NikeSales[[#This Row],[Profit]]=0,"No Recorded Profit",IF(PC_NikeSales[[#This Row],[Profit]]&gt;PC_NikeSales[Rev_Recalc],"Invalid Profit", "Valid Profit")))</f>
        <v>Loss Making Sales</v>
      </c>
      <c r="AA1271" t="str">
        <f>IF(PC_NikeSales[[#This Row],[Profit_Status]]="Valid Profit","Include","Exclude")</f>
        <v>Exclude</v>
      </c>
    </row>
    <row r="1272" spans="1:27">
      <c r="A1272">
        <v>3270</v>
      </c>
      <c r="B1272" t="s">
        <v>13</v>
      </c>
      <c r="C1272" t="s">
        <v>26</v>
      </c>
      <c r="D1272" t="s">
        <v>52</v>
      </c>
      <c r="E1272" s="3" t="s">
        <v>32</v>
      </c>
      <c r="F1272" t="str">
        <f t="shared" si="171"/>
        <v>Alphabet</v>
      </c>
      <c r="G1272" t="str">
        <f t="shared" si="172"/>
        <v>XL</v>
      </c>
      <c r="H1272" t="str">
        <f t="shared" si="173"/>
        <v>Yes</v>
      </c>
      <c r="J1272" t="str">
        <f>_xlfn.IFS(Units_Sold&lt;0,"Check Return/Refund",Units_Sold=" ",Invalid,Units_Sold=0,"Available",Units_Sold&gt;0,"Sold")</f>
        <v>Available</v>
      </c>
      <c r="M1272" t="str">
        <f t="shared" si="174"/>
        <v>Invalid</v>
      </c>
      <c r="N1272" t="str">
        <f>IF(PC_NikeSales[[#This Row],[Discount_Verification]]="Valid","Include","Exclude")</f>
        <v>Exclude</v>
      </c>
      <c r="O1272">
        <v>0</v>
      </c>
      <c r="P1272" t="str">
        <f t="shared" si="175"/>
        <v>Insufficient Data</v>
      </c>
      <c r="Q1272" t="str">
        <f t="shared" si="176"/>
        <v>Missing Information</v>
      </c>
      <c r="R1272" t="str">
        <f>IF(PC_NikeSales[[#This Row],[Rev_Verify]]="Valid Revenue","Include","Exclude")</f>
        <v>Exclude</v>
      </c>
      <c r="S1272" s="1">
        <v>45811</v>
      </c>
      <c r="T1272" s="5">
        <f t="shared" si="177"/>
        <v>45811</v>
      </c>
      <c r="U1272" s="1" t="str">
        <f t="shared" si="178"/>
        <v>Yes</v>
      </c>
      <c r="V1272" t="s">
        <v>17</v>
      </c>
      <c r="W1272" t="s">
        <v>29</v>
      </c>
      <c r="X1272" t="str">
        <f t="shared" si="179"/>
        <v>Pune</v>
      </c>
      <c r="Y1272">
        <v>3619.8</v>
      </c>
      <c r="Z1272" t="str">
        <f>IF(PC_NikeSales[[#This Row],[Profit]]&lt;0,"Loss Making Sales",IF(PC_NikeSales[[#This Row],[Profit]]=0,"No Recorded Profit",IF($Y1270&gt;$P1270,"Invalid Profit", "Valid Profit")))</f>
        <v>Valid Profit</v>
      </c>
      <c r="AA1272" t="str">
        <f>IF(PC_NikeSales[[#This Row],[Profit_Status]]="Valid Profit","Include","Exclude")</f>
        <v>Include</v>
      </c>
    </row>
    <row r="1273" spans="1:27">
      <c r="A1273">
        <v>3271</v>
      </c>
      <c r="B1273" t="s">
        <v>35</v>
      </c>
      <c r="C1273" t="s">
        <v>41</v>
      </c>
      <c r="D1273" t="s">
        <v>54</v>
      </c>
      <c r="E1273" s="3">
        <v>6</v>
      </c>
      <c r="F1273" t="str">
        <f t="shared" si="171"/>
        <v>Number</v>
      </c>
      <c r="G1273" t="str">
        <f t="shared" si="172"/>
        <v>6</v>
      </c>
      <c r="H1273" t="str">
        <f t="shared" si="173"/>
        <v>Yes</v>
      </c>
      <c r="J1273" t="str">
        <f>_xlfn.IFS(Units_Sold&lt;0,"Check Return/Refund",Units_Sold=" ",Invalid,Units_Sold=0,"Available",Units_Sold&gt;0,"Sold")</f>
        <v>Available</v>
      </c>
      <c r="M1273" t="str">
        <f t="shared" si="174"/>
        <v>Invalid</v>
      </c>
      <c r="N1273" t="str">
        <f>IF(PC_NikeSales[[#This Row],[Discount_Verification]]="Valid","Include","Exclude")</f>
        <v>Exclude</v>
      </c>
      <c r="O1273">
        <v>0</v>
      </c>
      <c r="P1273" t="str">
        <f t="shared" si="175"/>
        <v>Insufficient Data</v>
      </c>
      <c r="Q1273" t="str">
        <f t="shared" si="176"/>
        <v>Missing Information</v>
      </c>
      <c r="R1273" t="str">
        <f>IF(PC_NikeSales[[#This Row],[Rev_Verify]]="Valid Revenue","Include","Exclude")</f>
        <v>Exclude</v>
      </c>
      <c r="S1273" s="1">
        <v>45795</v>
      </c>
      <c r="T1273" s="5">
        <f t="shared" si="177"/>
        <v>45795</v>
      </c>
      <c r="U1273" s="1" t="str">
        <f t="shared" si="178"/>
        <v>Yes</v>
      </c>
      <c r="V1273" t="s">
        <v>22</v>
      </c>
      <c r="W1273" t="s">
        <v>37</v>
      </c>
      <c r="X1273" t="str">
        <f t="shared" si="179"/>
        <v>Hyderabad</v>
      </c>
      <c r="Y1273">
        <v>545.1</v>
      </c>
      <c r="Z1273" t="str">
        <f>IF(PC_NikeSales[[#This Row],[Profit]]&lt;0,"Loss Making Sales",IF(PC_NikeSales[[#This Row],[Profit]]=0,"No Recorded Profit",IF($Y1271&gt;$P1271,"Invalid Profit", "Valid Profit")))</f>
        <v>Valid Profit</v>
      </c>
      <c r="AA1273" t="str">
        <f>IF(PC_NikeSales[[#This Row],[Profit_Status]]="Valid Profit","Include","Exclude")</f>
        <v>Include</v>
      </c>
    </row>
    <row r="1274" spans="1:27">
      <c r="A1274">
        <v>3272</v>
      </c>
      <c r="B1274" t="s">
        <v>35</v>
      </c>
      <c r="C1274" t="s">
        <v>26</v>
      </c>
      <c r="D1274" t="s">
        <v>27</v>
      </c>
      <c r="E1274" s="3">
        <v>8</v>
      </c>
      <c r="F1274" t="str">
        <f t="shared" si="171"/>
        <v>Number</v>
      </c>
      <c r="G1274" t="str">
        <f t="shared" si="172"/>
        <v>8</v>
      </c>
      <c r="H1274" t="str">
        <f t="shared" si="173"/>
        <v>Yes</v>
      </c>
      <c r="J1274" t="str">
        <f>_xlfn.IFS(Units_Sold&lt;0,"Check Return/Refund",Units_Sold=" ",Invalid,Units_Sold=0,"Available",Units_Sold&gt;0,"Sold")</f>
        <v>Available</v>
      </c>
      <c r="M1274" t="str">
        <f t="shared" si="174"/>
        <v>Invalid</v>
      </c>
      <c r="N1274" t="str">
        <f>IF(PC_NikeSales[[#This Row],[Discount_Verification]]="Valid","Include","Exclude")</f>
        <v>Exclude</v>
      </c>
      <c r="O1274">
        <v>0</v>
      </c>
      <c r="P1274" t="str">
        <f t="shared" si="175"/>
        <v>Insufficient Data</v>
      </c>
      <c r="Q1274" t="str">
        <f t="shared" si="176"/>
        <v>Missing Information</v>
      </c>
      <c r="R1274" t="str">
        <f>IF(PC_NikeSales[[#This Row],[Rev_Verify]]="Valid Revenue","Include","Exclude")</f>
        <v>Exclude</v>
      </c>
      <c r="S1274" s="1"/>
      <c r="T1274" s="5" t="str">
        <f t="shared" si="177"/>
        <v>Missing Date</v>
      </c>
      <c r="U1274" s="1" t="str">
        <f t="shared" si="178"/>
        <v>No</v>
      </c>
      <c r="V1274" t="s">
        <v>22</v>
      </c>
      <c r="W1274" t="s">
        <v>37</v>
      </c>
      <c r="X1274" t="str">
        <f t="shared" si="179"/>
        <v>Hyderabad</v>
      </c>
      <c r="Y1274">
        <v>-321.24</v>
      </c>
      <c r="Z1274" t="str">
        <f>IF(PC_NikeSales[[#This Row],[Profit]]&lt;0,"Loss Making Sales",IF(PC_NikeSales[[#This Row],[Profit]]=0,"No Recorded Profit",IF(PC_NikeSales[[#This Row],[Profit]]&gt;PC_NikeSales[Rev_Recalc],"Invalid Profit", "Valid Profit")))</f>
        <v>Loss Making Sales</v>
      </c>
      <c r="AA1274" t="str">
        <f>IF(PC_NikeSales[[#This Row],[Profit_Status]]="Valid Profit","Include","Exclude")</f>
        <v>Exclude</v>
      </c>
    </row>
    <row r="1275" spans="1:27">
      <c r="A1275">
        <v>3273</v>
      </c>
      <c r="B1275" t="s">
        <v>19</v>
      </c>
      <c r="C1275" t="s">
        <v>20</v>
      </c>
      <c r="D1275" t="s">
        <v>50</v>
      </c>
      <c r="E1275" s="3" t="s">
        <v>16</v>
      </c>
      <c r="F1275" t="str">
        <f t="shared" si="171"/>
        <v>Alphabet</v>
      </c>
      <c r="G1275" t="str">
        <f t="shared" si="172"/>
        <v>M</v>
      </c>
      <c r="H1275" t="str">
        <f t="shared" si="173"/>
        <v>Yes</v>
      </c>
      <c r="I1275">
        <v>-1</v>
      </c>
      <c r="J1275" t="str">
        <f>_xlfn.IFS(Units_Sold&lt;0,"Check Return/Refund",Units_Sold=" ",Invalid,Units_Sold=0,"Available",Units_Sold&gt;0,"Sold")</f>
        <v>Check Return/Refund</v>
      </c>
      <c r="K1275">
        <v>5527.7</v>
      </c>
      <c r="L1275">
        <v>0.17</v>
      </c>
      <c r="M1275" t="str">
        <f t="shared" si="174"/>
        <v>Valid</v>
      </c>
      <c r="N1275" t="str">
        <f>IF(PC_NikeSales[[#This Row],[Discount_Verification]]="Valid","Include","Exclude")</f>
        <v>Include</v>
      </c>
      <c r="O1275">
        <v>-4587.99</v>
      </c>
      <c r="P1275">
        <f t="shared" si="175"/>
        <v>-4587.991</v>
      </c>
      <c r="Q1275" t="str">
        <f t="shared" si="176"/>
        <v>Negative Revenue</v>
      </c>
      <c r="R1275" t="str">
        <f>IF(PC_NikeSales[[#This Row],[Rev_Verify]]="Valid Revenue","Include","Exclude")</f>
        <v>Exclude</v>
      </c>
      <c r="S1275" s="1">
        <v>45326</v>
      </c>
      <c r="T1275" s="5">
        <f t="shared" si="177"/>
        <v>45326</v>
      </c>
      <c r="U1275" s="1" t="str">
        <f t="shared" si="178"/>
        <v>Yes</v>
      </c>
      <c r="V1275" t="s">
        <v>17</v>
      </c>
      <c r="W1275" t="s">
        <v>18</v>
      </c>
      <c r="X1275" t="str">
        <f t="shared" si="179"/>
        <v>Bengaluru</v>
      </c>
      <c r="Y1275">
        <v>2577.59</v>
      </c>
      <c r="Z1275" t="str">
        <f>IF(PC_NikeSales[[#This Row],[Profit]]&lt;0,"Loss Making Sales",IF(PC_NikeSales[[#This Row],[Profit]]=0,"No Recorded Profit",IF(PC_NikeSales[[#This Row],[Profit]]&gt;PC_NikeSales[Rev_Recalc],"Invalid Profit", "Valid Profit")))</f>
        <v>Invalid Profit</v>
      </c>
      <c r="AA1275" t="str">
        <f>IF(PC_NikeSales[[#This Row],[Profit_Status]]="Valid Profit","Include","Exclude")</f>
        <v>Exclude</v>
      </c>
    </row>
    <row r="1276" spans="1:27">
      <c r="A1276">
        <v>3274</v>
      </c>
      <c r="B1276" t="s">
        <v>35</v>
      </c>
      <c r="C1276" t="s">
        <v>14</v>
      </c>
      <c r="D1276" t="s">
        <v>15</v>
      </c>
      <c r="E1276" s="3" t="s">
        <v>28</v>
      </c>
      <c r="F1276" t="str">
        <f t="shared" si="171"/>
        <v>Alphabet</v>
      </c>
      <c r="G1276" t="str">
        <f t="shared" si="172"/>
        <v>L</v>
      </c>
      <c r="H1276" t="str">
        <f t="shared" si="173"/>
        <v>Yes</v>
      </c>
      <c r="I1276">
        <v>3</v>
      </c>
      <c r="J1276" t="str">
        <f>_xlfn.IFS(Units_Sold&lt;0,"Check Return/Refund",Units_Sold=" ",Invalid,Units_Sold=0,"Available",Units_Sold&gt;0,"Sold")</f>
        <v>Sold</v>
      </c>
      <c r="K1276">
        <v>6031.14</v>
      </c>
      <c r="L1276">
        <v>0.15</v>
      </c>
      <c r="M1276" t="str">
        <f t="shared" si="174"/>
        <v>Valid</v>
      </c>
      <c r="N1276" t="str">
        <f>IF(PC_NikeSales[[#This Row],[Discount_Verification]]="Valid","Include","Exclude")</f>
        <v>Include</v>
      </c>
      <c r="O1276">
        <v>15379.41</v>
      </c>
      <c r="P1276">
        <f t="shared" si="175"/>
        <v>15379.407000000001</v>
      </c>
      <c r="Q1276" t="str">
        <f t="shared" si="176"/>
        <v>Valid Revenue</v>
      </c>
      <c r="R1276" t="str">
        <f>IF(PC_NikeSales[[#This Row],[Rev_Verify]]="Valid Revenue","Include","Exclude")</f>
        <v>Include</v>
      </c>
      <c r="S1276" s="1">
        <v>45780</v>
      </c>
      <c r="T1276" s="5">
        <f t="shared" si="177"/>
        <v>45780</v>
      </c>
      <c r="U1276" s="1" t="str">
        <f t="shared" si="178"/>
        <v>Yes</v>
      </c>
      <c r="V1276" t="s">
        <v>22</v>
      </c>
      <c r="W1276" t="s">
        <v>37</v>
      </c>
      <c r="X1276" t="str">
        <f t="shared" si="179"/>
        <v>Hyderabad</v>
      </c>
      <c r="Y1276">
        <v>169.05</v>
      </c>
      <c r="Z1276" t="str">
        <f>IF(PC_NikeSales[[#This Row],[Profit]]&lt;0,"Loss Making Sales",IF(PC_NikeSales[[#This Row],[Profit]]=0,"No Recorded Profit",IF($Y1274&gt;$P1274,"Invalid Profit", "Valid Profit")))</f>
        <v>Valid Profit</v>
      </c>
      <c r="AA1276" t="str">
        <f>IF(PC_NikeSales[[#This Row],[Profit_Status]]="Valid Profit","Include","Exclude")</f>
        <v>Include</v>
      </c>
    </row>
    <row r="1277" spans="1:27">
      <c r="A1277">
        <v>3275</v>
      </c>
      <c r="B1277" t="s">
        <v>19</v>
      </c>
      <c r="C1277" t="s">
        <v>20</v>
      </c>
      <c r="D1277" t="s">
        <v>24</v>
      </c>
      <c r="E1277" s="3" t="s">
        <v>28</v>
      </c>
      <c r="F1277" t="str">
        <f t="shared" si="171"/>
        <v>Alphabet</v>
      </c>
      <c r="G1277" t="str">
        <f t="shared" si="172"/>
        <v>L</v>
      </c>
      <c r="H1277" t="str">
        <f t="shared" si="173"/>
        <v>Yes</v>
      </c>
      <c r="I1277">
        <v>4</v>
      </c>
      <c r="J1277" t="str">
        <f>_xlfn.IFS(Units_Sold&lt;0,"Check Return/Refund",Units_Sold=" ",Invalid,Units_Sold=0,"Available",Units_Sold&gt;0,"Sold")</f>
        <v>Sold</v>
      </c>
      <c r="M1277" t="str">
        <f t="shared" si="174"/>
        <v>Invalid</v>
      </c>
      <c r="N1277" t="str">
        <f>IF(PC_NikeSales[[#This Row],[Discount_Verification]]="Valid","Include","Exclude")</f>
        <v>Exclude</v>
      </c>
      <c r="O1277">
        <v>0</v>
      </c>
      <c r="P1277" t="str">
        <f t="shared" si="175"/>
        <v>Insufficient Data</v>
      </c>
      <c r="Q1277" t="str">
        <f t="shared" si="176"/>
        <v>Missing Information</v>
      </c>
      <c r="R1277" t="str">
        <f>IF(PC_NikeSales[[#This Row],[Rev_Verify]]="Valid Revenue","Include","Exclude")</f>
        <v>Exclude</v>
      </c>
      <c r="S1277" s="1">
        <v>45804</v>
      </c>
      <c r="T1277" s="5">
        <f t="shared" si="177"/>
        <v>45804</v>
      </c>
      <c r="U1277" s="1" t="str">
        <f t="shared" si="178"/>
        <v>Yes</v>
      </c>
      <c r="V1277" t="s">
        <v>22</v>
      </c>
      <c r="W1277" t="s">
        <v>37</v>
      </c>
      <c r="X1277" t="str">
        <f t="shared" si="179"/>
        <v>Hyderabad</v>
      </c>
      <c r="Y1277">
        <v>1652.12</v>
      </c>
      <c r="Z1277" t="str">
        <f>IF(PC_NikeSales[[#This Row],[Profit]]&lt;0,"Loss Making Sales",IF(PC_NikeSales[[#This Row],[Profit]]=0,"No Recorded Profit",IF($Y1275&gt;$P1275,"Invalid Profit", "Valid Profit")))</f>
        <v>Invalid Profit</v>
      </c>
      <c r="AA1277" t="str">
        <f>IF(PC_NikeSales[[#This Row],[Profit_Status]]="Valid Profit","Include","Exclude")</f>
        <v>Exclude</v>
      </c>
    </row>
    <row r="1278" spans="1:27">
      <c r="A1278">
        <v>2046</v>
      </c>
      <c r="B1278" t="s">
        <v>35</v>
      </c>
      <c r="C1278" t="s">
        <v>20</v>
      </c>
      <c r="D1278" t="s">
        <v>21</v>
      </c>
      <c r="F1278" t="str">
        <f t="shared" si="171"/>
        <v>Missing</v>
      </c>
      <c r="G1278" t="str">
        <f t="shared" si="172"/>
        <v>Unknown</v>
      </c>
      <c r="H1278" t="str">
        <f t="shared" si="173"/>
        <v>No</v>
      </c>
      <c r="I1278">
        <v>-1</v>
      </c>
      <c r="J1278" t="str">
        <f>_xlfn.IFS(Units_Sold&lt;0,"Check Return/Refund",Units_Sold=" ",Invalid,Units_Sold=0,"Available",Units_Sold&gt;0,"Sold")</f>
        <v>Check Return/Refund</v>
      </c>
      <c r="M1278" t="str">
        <f t="shared" si="174"/>
        <v>Invalid</v>
      </c>
      <c r="N1278" t="str">
        <f>IF(PC_NikeSales[[#This Row],[Discount_Verification]]="Valid","Include","Exclude")</f>
        <v>Exclude</v>
      </c>
      <c r="O1278">
        <v>0</v>
      </c>
      <c r="P1278" t="str">
        <f t="shared" si="175"/>
        <v>Insufficient Data</v>
      </c>
      <c r="Q1278" t="str">
        <f t="shared" si="176"/>
        <v>Missing Information</v>
      </c>
      <c r="R1278" t="str">
        <f>IF(PC_NikeSales[[#This Row],[Rev_Verify]]="Valid Revenue","Include","Exclude")</f>
        <v>Exclude</v>
      </c>
      <c r="S1278" s="1">
        <v>45552</v>
      </c>
      <c r="T1278" s="5">
        <f t="shared" si="177"/>
        <v>45552</v>
      </c>
      <c r="U1278" s="1" t="str">
        <f t="shared" si="178"/>
        <v>Yes</v>
      </c>
      <c r="V1278" t="s">
        <v>17</v>
      </c>
      <c r="W1278" t="s">
        <v>36</v>
      </c>
      <c r="X1278" t="str">
        <f t="shared" si="179"/>
        <v>Bangalore</v>
      </c>
      <c r="Y1278">
        <v>1314.84</v>
      </c>
      <c r="Z1278" t="str">
        <f>IF(PC_NikeSales[[#This Row],[Profit]]&lt;0,"Loss Making Sales",IF(PC_NikeSales[[#This Row],[Profit]]=0,"No Recorded Profit",IF($Y1276&gt;$P1276,"Invalid Profit", "Valid Profit")))</f>
        <v>Valid Profit</v>
      </c>
      <c r="AA1278" t="str">
        <f>IF(PC_NikeSales[[#This Row],[Profit_Status]]="Valid Profit","Include","Exclude")</f>
        <v>Include</v>
      </c>
    </row>
    <row r="1279" spans="1:27">
      <c r="A1279">
        <v>3277</v>
      </c>
      <c r="B1279" t="s">
        <v>35</v>
      </c>
      <c r="C1279" t="s">
        <v>14</v>
      </c>
      <c r="D1279" t="s">
        <v>15</v>
      </c>
      <c r="F1279" t="str">
        <f t="shared" si="171"/>
        <v>Missing</v>
      </c>
      <c r="G1279" t="str">
        <f t="shared" si="172"/>
        <v>Unknown</v>
      </c>
      <c r="H1279" t="str">
        <f t="shared" si="173"/>
        <v>No</v>
      </c>
      <c r="I1279">
        <v>4</v>
      </c>
      <c r="J1279" t="str">
        <f>_xlfn.IFS(Units_Sold&lt;0,"Check Return/Refund",Units_Sold=" ",Invalid,Units_Sold=0,"Available",Units_Sold&gt;0,"Sold")</f>
        <v>Sold</v>
      </c>
      <c r="M1279" t="str">
        <f t="shared" si="174"/>
        <v>Invalid</v>
      </c>
      <c r="N1279" t="str">
        <f>IF(PC_NikeSales[[#This Row],[Discount_Verification]]="Valid","Include","Exclude")</f>
        <v>Exclude</v>
      </c>
      <c r="O1279">
        <v>0</v>
      </c>
      <c r="P1279" t="str">
        <f t="shared" si="175"/>
        <v>Insufficient Data</v>
      </c>
      <c r="Q1279" t="str">
        <f t="shared" si="176"/>
        <v>Missing Information</v>
      </c>
      <c r="R1279" t="str">
        <f>IF(PC_NikeSales[[#This Row],[Rev_Verify]]="Valid Revenue","Include","Exclude")</f>
        <v>Exclude</v>
      </c>
      <c r="S1279" s="1">
        <v>45540</v>
      </c>
      <c r="T1279" s="5">
        <f t="shared" si="177"/>
        <v>45540</v>
      </c>
      <c r="U1279" s="1" t="str">
        <f t="shared" si="178"/>
        <v>Yes</v>
      </c>
      <c r="V1279" t="s">
        <v>17</v>
      </c>
      <c r="W1279" t="s">
        <v>18</v>
      </c>
      <c r="X1279" t="str">
        <f t="shared" si="179"/>
        <v>Bengaluru</v>
      </c>
      <c r="Y1279">
        <v>293.58999999999997</v>
      </c>
      <c r="Z1279" t="str">
        <f>IF(PC_NikeSales[[#This Row],[Profit]]&lt;0,"Loss Making Sales",IF(PC_NikeSales[[#This Row],[Profit]]=0,"No Recorded Profit",IF($Y1277&gt;$P1277,"Invalid Profit", "Valid Profit")))</f>
        <v>Valid Profit</v>
      </c>
      <c r="AA1279" t="str">
        <f>IF(PC_NikeSales[[#This Row],[Profit_Status]]="Valid Profit","Include","Exclude")</f>
        <v>Include</v>
      </c>
    </row>
    <row r="1280" spans="1:27">
      <c r="A1280">
        <v>3278</v>
      </c>
      <c r="B1280" t="s">
        <v>13</v>
      </c>
      <c r="C1280" t="s">
        <v>26</v>
      </c>
      <c r="D1280" t="s">
        <v>52</v>
      </c>
      <c r="E1280" s="3" t="s">
        <v>28</v>
      </c>
      <c r="F1280" t="str">
        <f t="shared" si="171"/>
        <v>Alphabet</v>
      </c>
      <c r="G1280" t="str">
        <f t="shared" si="172"/>
        <v>L</v>
      </c>
      <c r="H1280" t="str">
        <f t="shared" si="173"/>
        <v>Yes</v>
      </c>
      <c r="J1280" t="str">
        <f>_xlfn.IFS(Units_Sold&lt;0,"Check Return/Refund",Units_Sold=" ",Invalid,Units_Sold=0,"Available",Units_Sold&gt;0,"Sold")</f>
        <v>Available</v>
      </c>
      <c r="M1280" t="str">
        <f t="shared" si="174"/>
        <v>Invalid</v>
      </c>
      <c r="N1280" t="str">
        <f>IF(PC_NikeSales[[#This Row],[Discount_Verification]]="Valid","Include","Exclude")</f>
        <v>Exclude</v>
      </c>
      <c r="O1280">
        <v>0</v>
      </c>
      <c r="P1280" t="str">
        <f t="shared" si="175"/>
        <v>Insufficient Data</v>
      </c>
      <c r="Q1280" t="str">
        <f t="shared" si="176"/>
        <v>Missing Information</v>
      </c>
      <c r="R1280" t="str">
        <f>IF(PC_NikeSales[[#This Row],[Rev_Verify]]="Valid Revenue","Include","Exclude")</f>
        <v>Exclude</v>
      </c>
      <c r="S1280" s="1">
        <v>45663</v>
      </c>
      <c r="T1280" s="5">
        <f t="shared" si="177"/>
        <v>45663</v>
      </c>
      <c r="U1280" s="1" t="str">
        <f t="shared" si="178"/>
        <v>Yes</v>
      </c>
      <c r="V1280" t="s">
        <v>22</v>
      </c>
      <c r="W1280" t="s">
        <v>29</v>
      </c>
      <c r="X1280" t="str">
        <f t="shared" si="179"/>
        <v>Pune</v>
      </c>
      <c r="Y1280">
        <v>107.83</v>
      </c>
      <c r="Z1280" t="str">
        <f>IF(PC_NikeSales[[#This Row],[Profit]]&lt;0,"Loss Making Sales",IF(PC_NikeSales[[#This Row],[Profit]]=0,"No Recorded Profit",IF($Y1278&gt;$P1278,"Invalid Profit", "Valid Profit")))</f>
        <v>Valid Profit</v>
      </c>
      <c r="AA1280" t="str">
        <f>IF(PC_NikeSales[[#This Row],[Profit_Status]]="Valid Profit","Include","Exclude")</f>
        <v>Include</v>
      </c>
    </row>
    <row r="1281" spans="1:27">
      <c r="A1281">
        <v>3279</v>
      </c>
      <c r="B1281" t="s">
        <v>13</v>
      </c>
      <c r="C1281" t="s">
        <v>20</v>
      </c>
      <c r="D1281" t="s">
        <v>38</v>
      </c>
      <c r="E1281" s="3" t="s">
        <v>32</v>
      </c>
      <c r="F1281" t="str">
        <f t="shared" si="171"/>
        <v>Alphabet</v>
      </c>
      <c r="G1281" t="str">
        <f t="shared" si="172"/>
        <v>XL</v>
      </c>
      <c r="H1281" t="str">
        <f t="shared" si="173"/>
        <v>Yes</v>
      </c>
      <c r="I1281">
        <v>4</v>
      </c>
      <c r="J1281" t="str">
        <f>_xlfn.IFS(Units_Sold&lt;0,"Check Return/Refund",Units_Sold=" ",Invalid,Units_Sold=0,"Available",Units_Sold&gt;0,"Sold")</f>
        <v>Sold</v>
      </c>
      <c r="K1281">
        <v>2572.41</v>
      </c>
      <c r="L1281">
        <v>0.1</v>
      </c>
      <c r="M1281" t="str">
        <f t="shared" si="174"/>
        <v>Valid</v>
      </c>
      <c r="N1281" t="str">
        <f>IF(PC_NikeSales[[#This Row],[Discount_Verification]]="Valid","Include","Exclude")</f>
        <v>Include</v>
      </c>
      <c r="O1281">
        <v>9260.68</v>
      </c>
      <c r="P1281">
        <f t="shared" si="175"/>
        <v>9260.6759999999995</v>
      </c>
      <c r="Q1281" t="str">
        <f t="shared" si="176"/>
        <v>Valid Revenue</v>
      </c>
      <c r="R1281" t="str">
        <f>IF(PC_NikeSales[[#This Row],[Rev_Verify]]="Valid Revenue","Include","Exclude")</f>
        <v>Include</v>
      </c>
      <c r="S1281" s="1">
        <v>45605</v>
      </c>
      <c r="T1281" s="5">
        <f t="shared" si="177"/>
        <v>45605</v>
      </c>
      <c r="U1281" s="1" t="str">
        <f t="shared" si="178"/>
        <v>Yes</v>
      </c>
      <c r="V1281" t="s">
        <v>22</v>
      </c>
      <c r="W1281" t="s">
        <v>33</v>
      </c>
      <c r="X1281" t="str">
        <f t="shared" si="179"/>
        <v>Delhi</v>
      </c>
      <c r="Y1281">
        <v>3098.28</v>
      </c>
      <c r="Z1281" t="str">
        <f>IF(PC_NikeSales[[#This Row],[Profit]]&lt;0,"Loss Making Sales",IF(PC_NikeSales[[#This Row],[Profit]]=0,"No Recorded Profit",IF($Y1279&gt;$P1279,"Invalid Profit", "Valid Profit")))</f>
        <v>Valid Profit</v>
      </c>
      <c r="AA1281" t="str">
        <f>IF(PC_NikeSales[[#This Row],[Profit_Status]]="Valid Profit","Include","Exclude")</f>
        <v>Include</v>
      </c>
    </row>
    <row r="1282" spans="1:27">
      <c r="A1282">
        <v>3280</v>
      </c>
      <c r="B1282" t="s">
        <v>13</v>
      </c>
      <c r="C1282" t="s">
        <v>14</v>
      </c>
      <c r="D1282" t="s">
        <v>15</v>
      </c>
      <c r="E1282" s="3" t="s">
        <v>32</v>
      </c>
      <c r="F1282" t="str">
        <f t="shared" ref="F1282:F1345" si="180">_xlfn.IFS(ISBLANK(Size),"Missing",ISNUMBER(Size),"Number",ISTEXT(Size),"Alphabet")</f>
        <v>Alphabet</v>
      </c>
      <c r="G1282" t="str">
        <f t="shared" ref="G1282:G1345" si="181">IF(Size_Type ="Missing","Unknown",TRIM(Size))</f>
        <v>XL</v>
      </c>
      <c r="H1282" t="str">
        <f t="shared" ref="H1282:H1345" si="182">IF(Size_Verification="Unknown","No","Yes")</f>
        <v>Yes</v>
      </c>
      <c r="I1282">
        <v>-1</v>
      </c>
      <c r="J1282" t="str">
        <f>_xlfn.IFS(Units_Sold&lt;0,"Check Return/Refund",Units_Sold=" ",Invalid,Units_Sold=0,"Available",Units_Sold&gt;0,"Sold")</f>
        <v>Check Return/Refund</v>
      </c>
      <c r="K1282">
        <v>7709.7</v>
      </c>
      <c r="M1282" t="str">
        <f t="shared" ref="M1282:M1345" si="183">IF(OR(Discount_Applied="",Discount_Applied&gt;1,Discount_Applied&lt;0),"Invalid","Valid")</f>
        <v>Invalid</v>
      </c>
      <c r="N1282" t="str">
        <f>IF(PC_NikeSales[[#This Row],[Discount_Verification]]="Valid","Include","Exclude")</f>
        <v>Exclude</v>
      </c>
      <c r="O1282">
        <v>0</v>
      </c>
      <c r="P1282">
        <f t="shared" ref="P1282:P1345" si="184">IF(AND(Units_Sold&lt;&gt;"",MRP&lt;&gt;"",Discount_Applied&lt;1),Units_Sold*MRP*(1-Discount_Applied),"Insufficient Data")</f>
        <v>-7709.7</v>
      </c>
      <c r="Q1282" t="str">
        <f t="shared" ref="Q1282:Q1345" si="185">_xlfn.IFS(Rev_Recalc="Insufficient Data","Missing Information",Rev_Recalc&lt;0,"Negative Revenue",Rev_Recalc=0,"No Recorded Revenue",Rev_Recalc&gt;0,"Valid Revenue")</f>
        <v>Negative Revenue</v>
      </c>
      <c r="R1282" t="str">
        <f>IF(PC_NikeSales[[#This Row],[Rev_Verify]]="Valid Revenue","Include","Exclude")</f>
        <v>Exclude</v>
      </c>
      <c r="S1282" s="1">
        <v>45577</v>
      </c>
      <c r="T1282" s="5">
        <f t="shared" ref="T1282:T1345" si="186">IF(ISBLANK(Order_Date),"Missing Date",Order_Date)</f>
        <v>45577</v>
      </c>
      <c r="U1282" s="1" t="str">
        <f t="shared" ref="U1282:U1345" si="187">IF(ISBLANK(Order_Date),"No","Yes")</f>
        <v>Yes</v>
      </c>
      <c r="V1282" t="s">
        <v>17</v>
      </c>
      <c r="W1282" t="s">
        <v>25</v>
      </c>
      <c r="X1282" t="str">
        <f t="shared" ref="X1282:X1345" si="188">PROPER(Region)</f>
        <v>Mumbai</v>
      </c>
      <c r="Y1282">
        <v>663.54</v>
      </c>
      <c r="Z1282" t="str">
        <f>IF(PC_NikeSales[[#This Row],[Profit]]&lt;0,"Loss Making Sales",IF(PC_NikeSales[[#This Row],[Profit]]=0,"No Recorded Profit",IF(PC_NikeSales[[#This Row],[Profit]]&gt;PC_NikeSales[Rev_Recalc],"Invalid Profit", "Valid Profit")))</f>
        <v>Invalid Profit</v>
      </c>
      <c r="AA1282" t="str">
        <f>IF(PC_NikeSales[[#This Row],[Profit_Status]]="Valid Profit","Include","Exclude")</f>
        <v>Exclude</v>
      </c>
    </row>
    <row r="1283" spans="1:27">
      <c r="A1283">
        <v>3281</v>
      </c>
      <c r="B1283" t="s">
        <v>35</v>
      </c>
      <c r="C1283" t="s">
        <v>20</v>
      </c>
      <c r="D1283" t="s">
        <v>38</v>
      </c>
      <c r="E1283" s="3" t="s">
        <v>28</v>
      </c>
      <c r="F1283" t="str">
        <f t="shared" si="180"/>
        <v>Alphabet</v>
      </c>
      <c r="G1283" t="str">
        <f t="shared" si="181"/>
        <v>L</v>
      </c>
      <c r="H1283" t="str">
        <f t="shared" si="182"/>
        <v>Yes</v>
      </c>
      <c r="I1283">
        <v>2</v>
      </c>
      <c r="J1283" t="str">
        <f>_xlfn.IFS(Units_Sold&lt;0,"Check Return/Refund",Units_Sold=" ",Invalid,Units_Sold=0,"Available",Units_Sold&gt;0,"Sold")</f>
        <v>Sold</v>
      </c>
      <c r="K1283">
        <v>6075.6</v>
      </c>
      <c r="M1283" t="str">
        <f t="shared" si="183"/>
        <v>Invalid</v>
      </c>
      <c r="N1283" t="str">
        <f>IF(PC_NikeSales[[#This Row],[Discount_Verification]]="Valid","Include","Exclude")</f>
        <v>Exclude</v>
      </c>
      <c r="O1283">
        <v>0</v>
      </c>
      <c r="P1283">
        <f t="shared" si="184"/>
        <v>12151.2</v>
      </c>
      <c r="Q1283" t="str">
        <f t="shared" si="185"/>
        <v>Valid Revenue</v>
      </c>
      <c r="R1283" t="str">
        <f>IF(PC_NikeSales[[#This Row],[Rev_Verify]]="Valid Revenue","Include","Exclude")</f>
        <v>Include</v>
      </c>
      <c r="S1283" s="1"/>
      <c r="T1283" s="5" t="str">
        <f t="shared" si="186"/>
        <v>Missing Date</v>
      </c>
      <c r="U1283" s="1" t="str">
        <f t="shared" si="187"/>
        <v>No</v>
      </c>
      <c r="V1283" t="s">
        <v>22</v>
      </c>
      <c r="W1283" t="s">
        <v>29</v>
      </c>
      <c r="X1283" t="str">
        <f t="shared" si="188"/>
        <v>Pune</v>
      </c>
      <c r="Y1283">
        <v>93.8</v>
      </c>
      <c r="Z1283" t="str">
        <f>IF(PC_NikeSales[[#This Row],[Profit]]&lt;0,"Loss Making Sales",IF(PC_NikeSales[[#This Row],[Profit]]=0,"No Recorded Profit",IF($Y1281&gt;$P1281,"Invalid Profit", "Valid Profit")))</f>
        <v>Valid Profit</v>
      </c>
      <c r="AA1283" t="str">
        <f>IF(PC_NikeSales[[#This Row],[Profit_Status]]="Valid Profit","Include","Exclude")</f>
        <v>Include</v>
      </c>
    </row>
    <row r="1284" spans="1:27">
      <c r="A1284">
        <v>3282</v>
      </c>
      <c r="B1284" t="s">
        <v>13</v>
      </c>
      <c r="C1284" t="s">
        <v>41</v>
      </c>
      <c r="D1284" t="s">
        <v>42</v>
      </c>
      <c r="E1284" s="3" t="s">
        <v>32</v>
      </c>
      <c r="F1284" t="str">
        <f t="shared" si="180"/>
        <v>Alphabet</v>
      </c>
      <c r="G1284" t="str">
        <f t="shared" si="181"/>
        <v>XL</v>
      </c>
      <c r="H1284" t="str">
        <f t="shared" si="182"/>
        <v>Yes</v>
      </c>
      <c r="I1284">
        <v>4</v>
      </c>
      <c r="J1284" t="str">
        <f>_xlfn.IFS(Units_Sold&lt;0,"Check Return/Refund",Units_Sold=" ",Invalid,Units_Sold=0,"Available",Units_Sold&gt;0,"Sold")</f>
        <v>Sold</v>
      </c>
      <c r="L1284">
        <v>0.23</v>
      </c>
      <c r="M1284" t="str">
        <f t="shared" si="183"/>
        <v>Valid</v>
      </c>
      <c r="N1284" t="str">
        <f>IF(PC_NikeSales[[#This Row],[Discount_Verification]]="Valid","Include","Exclude")</f>
        <v>Include</v>
      </c>
      <c r="O1284">
        <v>0</v>
      </c>
      <c r="P1284" t="str">
        <f t="shared" si="184"/>
        <v>Insufficient Data</v>
      </c>
      <c r="Q1284" t="str">
        <f t="shared" si="185"/>
        <v>Missing Information</v>
      </c>
      <c r="R1284" t="str">
        <f>IF(PC_NikeSales[[#This Row],[Rev_Verify]]="Valid Revenue","Include","Exclude")</f>
        <v>Exclude</v>
      </c>
      <c r="S1284" s="1">
        <v>45431</v>
      </c>
      <c r="T1284" s="5">
        <f t="shared" si="186"/>
        <v>45431</v>
      </c>
      <c r="U1284" s="1" t="str">
        <f t="shared" si="187"/>
        <v>Yes</v>
      </c>
      <c r="V1284" t="s">
        <v>22</v>
      </c>
      <c r="W1284" t="s">
        <v>33</v>
      </c>
      <c r="X1284" t="str">
        <f t="shared" si="188"/>
        <v>Delhi</v>
      </c>
      <c r="Y1284">
        <v>-190.17</v>
      </c>
      <c r="Z1284" t="str">
        <f>IF(PC_NikeSales[[#This Row],[Profit]]&lt;0,"Loss Making Sales",IF(PC_NikeSales[[#This Row],[Profit]]=0,"No Recorded Profit",IF(PC_NikeSales[[#This Row],[Profit]]&gt;PC_NikeSales[Rev_Recalc],"Invalid Profit", "Valid Profit")))</f>
        <v>Loss Making Sales</v>
      </c>
      <c r="AA1284" t="str">
        <f>IF(PC_NikeSales[[#This Row],[Profit_Status]]="Valid Profit","Include","Exclude")</f>
        <v>Exclude</v>
      </c>
    </row>
    <row r="1285" spans="1:27">
      <c r="A1285">
        <v>3283</v>
      </c>
      <c r="B1285" t="s">
        <v>35</v>
      </c>
      <c r="C1285" t="s">
        <v>20</v>
      </c>
      <c r="D1285" t="s">
        <v>24</v>
      </c>
      <c r="E1285" s="3" t="s">
        <v>32</v>
      </c>
      <c r="F1285" t="str">
        <f t="shared" si="180"/>
        <v>Alphabet</v>
      </c>
      <c r="G1285" t="str">
        <f t="shared" si="181"/>
        <v>XL</v>
      </c>
      <c r="H1285" t="str">
        <f t="shared" si="182"/>
        <v>Yes</v>
      </c>
      <c r="I1285">
        <v>2</v>
      </c>
      <c r="J1285" t="str">
        <f>_xlfn.IFS(Units_Sold&lt;0,"Check Return/Refund",Units_Sold=" ",Invalid,Units_Sold=0,"Available",Units_Sold&gt;0,"Sold")</f>
        <v>Sold</v>
      </c>
      <c r="M1285" t="str">
        <f t="shared" si="183"/>
        <v>Invalid</v>
      </c>
      <c r="N1285" t="str">
        <f>IF(PC_NikeSales[[#This Row],[Discount_Verification]]="Valid","Include","Exclude")</f>
        <v>Exclude</v>
      </c>
      <c r="O1285">
        <v>0</v>
      </c>
      <c r="P1285" t="str">
        <f t="shared" si="184"/>
        <v>Insufficient Data</v>
      </c>
      <c r="Q1285" t="str">
        <f t="shared" si="185"/>
        <v>Missing Information</v>
      </c>
      <c r="R1285" t="str">
        <f>IF(PC_NikeSales[[#This Row],[Rev_Verify]]="Valid Revenue","Include","Exclude")</f>
        <v>Exclude</v>
      </c>
      <c r="S1285" s="1">
        <v>45583</v>
      </c>
      <c r="T1285" s="5">
        <f t="shared" si="186"/>
        <v>45583</v>
      </c>
      <c r="U1285" s="1" t="str">
        <f t="shared" si="187"/>
        <v>Yes</v>
      </c>
      <c r="V1285" t="s">
        <v>17</v>
      </c>
      <c r="W1285" t="s">
        <v>25</v>
      </c>
      <c r="X1285" t="str">
        <f t="shared" si="188"/>
        <v>Mumbai</v>
      </c>
      <c r="Y1285">
        <v>3871.51</v>
      </c>
      <c r="Z1285" t="str">
        <f>IF(PC_NikeSales[[#This Row],[Profit]]&lt;0,"Loss Making Sales",IF(PC_NikeSales[[#This Row],[Profit]]=0,"No Recorded Profit",IF($Y1283&gt;$P1283,"Invalid Profit", "Valid Profit")))</f>
        <v>Valid Profit</v>
      </c>
      <c r="AA1285" t="str">
        <f>IF(PC_NikeSales[[#This Row],[Profit_Status]]="Valid Profit","Include","Exclude")</f>
        <v>Include</v>
      </c>
    </row>
    <row r="1286" spans="1:27">
      <c r="A1286">
        <v>3284</v>
      </c>
      <c r="B1286" t="s">
        <v>19</v>
      </c>
      <c r="C1286" t="s">
        <v>30</v>
      </c>
      <c r="D1286" t="s">
        <v>46</v>
      </c>
      <c r="F1286" t="str">
        <f t="shared" si="180"/>
        <v>Missing</v>
      </c>
      <c r="G1286" t="str">
        <f t="shared" si="181"/>
        <v>Unknown</v>
      </c>
      <c r="H1286" t="str">
        <f t="shared" si="182"/>
        <v>No</v>
      </c>
      <c r="I1286">
        <v>4</v>
      </c>
      <c r="J1286" t="str">
        <f>_xlfn.IFS(Units_Sold&lt;0,"Check Return/Refund",Units_Sold=" ",Invalid,Units_Sold=0,"Available",Units_Sold&gt;0,"Sold")</f>
        <v>Sold</v>
      </c>
      <c r="K1286">
        <v>5776.74</v>
      </c>
      <c r="M1286" t="str">
        <f t="shared" si="183"/>
        <v>Invalid</v>
      </c>
      <c r="N1286" t="str">
        <f>IF(PC_NikeSales[[#This Row],[Discount_Verification]]="Valid","Include","Exclude")</f>
        <v>Exclude</v>
      </c>
      <c r="O1286">
        <v>0</v>
      </c>
      <c r="P1286">
        <f t="shared" si="184"/>
        <v>23106.959999999999</v>
      </c>
      <c r="Q1286" t="str">
        <f t="shared" si="185"/>
        <v>Valid Revenue</v>
      </c>
      <c r="R1286" t="str">
        <f>IF(PC_NikeSales[[#This Row],[Rev_Verify]]="Valid Revenue","Include","Exclude")</f>
        <v>Include</v>
      </c>
      <c r="S1286" s="1">
        <v>45524</v>
      </c>
      <c r="T1286" s="5">
        <f t="shared" si="186"/>
        <v>45524</v>
      </c>
      <c r="U1286" s="1" t="str">
        <f t="shared" si="187"/>
        <v>Yes</v>
      </c>
      <c r="V1286" t="s">
        <v>17</v>
      </c>
      <c r="W1286" t="s">
        <v>43</v>
      </c>
      <c r="X1286" t="str">
        <f t="shared" si="188"/>
        <v>Kolkata</v>
      </c>
      <c r="Y1286">
        <v>210.83</v>
      </c>
      <c r="Z1286" t="str">
        <f>IF(PC_NikeSales[[#This Row],[Profit]]&lt;0,"Loss Making Sales",IF(PC_NikeSales[[#This Row],[Profit]]=0,"No Recorded Profit",IF($Y1284&gt;$P1284,"Invalid Profit", "Valid Profit")))</f>
        <v>Valid Profit</v>
      </c>
      <c r="AA1286" t="str">
        <f>IF(PC_NikeSales[[#This Row],[Profit_Status]]="Valid Profit","Include","Exclude")</f>
        <v>Include</v>
      </c>
    </row>
    <row r="1287" spans="1:27">
      <c r="A1287">
        <v>3285</v>
      </c>
      <c r="B1287" t="s">
        <v>35</v>
      </c>
      <c r="C1287" t="s">
        <v>14</v>
      </c>
      <c r="D1287" t="s">
        <v>44</v>
      </c>
      <c r="E1287" s="3" t="s">
        <v>32</v>
      </c>
      <c r="F1287" t="str">
        <f t="shared" si="180"/>
        <v>Alphabet</v>
      </c>
      <c r="G1287" t="str">
        <f t="shared" si="181"/>
        <v>XL</v>
      </c>
      <c r="H1287" t="str">
        <f t="shared" si="182"/>
        <v>Yes</v>
      </c>
      <c r="I1287">
        <v>4</v>
      </c>
      <c r="J1287" t="str">
        <f>_xlfn.IFS(Units_Sold&lt;0,"Check Return/Refund",Units_Sold=" ",Invalid,Units_Sold=0,"Available",Units_Sold&gt;0,"Sold")</f>
        <v>Sold</v>
      </c>
      <c r="M1287" t="str">
        <f t="shared" si="183"/>
        <v>Invalid</v>
      </c>
      <c r="N1287" t="str">
        <f>IF(PC_NikeSales[[#This Row],[Discount_Verification]]="Valid","Include","Exclude")</f>
        <v>Exclude</v>
      </c>
      <c r="O1287">
        <v>0</v>
      </c>
      <c r="P1287" t="str">
        <f t="shared" si="184"/>
        <v>Insufficient Data</v>
      </c>
      <c r="Q1287" t="str">
        <f t="shared" si="185"/>
        <v>Missing Information</v>
      </c>
      <c r="R1287" t="str">
        <f>IF(PC_NikeSales[[#This Row],[Rev_Verify]]="Valid Revenue","Include","Exclude")</f>
        <v>Exclude</v>
      </c>
      <c r="S1287" s="1">
        <v>45570</v>
      </c>
      <c r="T1287" s="5">
        <f t="shared" si="186"/>
        <v>45570</v>
      </c>
      <c r="U1287" s="1" t="str">
        <f t="shared" si="187"/>
        <v>Yes</v>
      </c>
      <c r="V1287" t="s">
        <v>17</v>
      </c>
      <c r="W1287" t="s">
        <v>37</v>
      </c>
      <c r="X1287" t="str">
        <f t="shared" si="188"/>
        <v>Hyderabad</v>
      </c>
      <c r="Y1287">
        <v>-401.38</v>
      </c>
      <c r="Z1287" t="str">
        <f>IF(PC_NikeSales[[#This Row],[Profit]]&lt;0,"Loss Making Sales",IF(PC_NikeSales[[#This Row],[Profit]]=0,"No Recorded Profit",IF(PC_NikeSales[[#This Row],[Profit]]&gt;PC_NikeSales[Rev_Recalc],"Invalid Profit", "Valid Profit")))</f>
        <v>Loss Making Sales</v>
      </c>
      <c r="AA1287" t="str">
        <f>IF(PC_NikeSales[[#This Row],[Profit_Status]]="Valid Profit","Include","Exclude")</f>
        <v>Exclude</v>
      </c>
    </row>
    <row r="1288" spans="1:27">
      <c r="A1288">
        <v>3286</v>
      </c>
      <c r="B1288" t="s">
        <v>13</v>
      </c>
      <c r="C1288" t="s">
        <v>41</v>
      </c>
      <c r="D1288" t="s">
        <v>54</v>
      </c>
      <c r="F1288" t="str">
        <f t="shared" si="180"/>
        <v>Missing</v>
      </c>
      <c r="G1288" t="str">
        <f t="shared" si="181"/>
        <v>Unknown</v>
      </c>
      <c r="H1288" t="str">
        <f t="shared" si="182"/>
        <v>No</v>
      </c>
      <c r="I1288">
        <v>0</v>
      </c>
      <c r="J1288" t="str">
        <f>_xlfn.IFS(Units_Sold&lt;0,"Check Return/Refund",Units_Sold=" ",Invalid,Units_Sold=0,"Available",Units_Sold&gt;0,"Sold")</f>
        <v>Available</v>
      </c>
      <c r="K1288">
        <v>4323.8599999999997</v>
      </c>
      <c r="M1288" t="str">
        <f t="shared" si="183"/>
        <v>Invalid</v>
      </c>
      <c r="N1288" t="str">
        <f>IF(PC_NikeSales[[#This Row],[Discount_Verification]]="Valid","Include","Exclude")</f>
        <v>Exclude</v>
      </c>
      <c r="O1288">
        <v>0</v>
      </c>
      <c r="P1288">
        <f t="shared" si="184"/>
        <v>0</v>
      </c>
      <c r="Q1288" t="str">
        <f t="shared" si="185"/>
        <v>No Recorded Revenue</v>
      </c>
      <c r="R1288" t="str">
        <f>IF(PC_NikeSales[[#This Row],[Rev_Verify]]="Valid Revenue","Include","Exclude")</f>
        <v>Exclude</v>
      </c>
      <c r="S1288" s="1">
        <v>45673</v>
      </c>
      <c r="T1288" s="5">
        <f t="shared" si="186"/>
        <v>45673</v>
      </c>
      <c r="U1288" s="1" t="str">
        <f t="shared" si="187"/>
        <v>Yes</v>
      </c>
      <c r="V1288" t="s">
        <v>22</v>
      </c>
      <c r="W1288" t="s">
        <v>37</v>
      </c>
      <c r="X1288" t="str">
        <f t="shared" si="188"/>
        <v>Hyderabad</v>
      </c>
      <c r="Y1288">
        <v>-577.54</v>
      </c>
      <c r="Z1288" t="str">
        <f>IF(PC_NikeSales[[#This Row],[Profit]]&lt;0,"Loss Making Sales",IF(PC_NikeSales[[#This Row],[Profit]]=0,"No Recorded Profit",IF(PC_NikeSales[[#This Row],[Profit]]&gt;PC_NikeSales[Rev_Recalc],"Invalid Profit", "Valid Profit")))</f>
        <v>Loss Making Sales</v>
      </c>
      <c r="AA1288" t="str">
        <f>IF(PC_NikeSales[[#This Row],[Profit_Status]]="Valid Profit","Include","Exclude")</f>
        <v>Exclude</v>
      </c>
    </row>
    <row r="1289" spans="1:27">
      <c r="A1289">
        <v>3287</v>
      </c>
      <c r="B1289" t="s">
        <v>13</v>
      </c>
      <c r="C1289" t="s">
        <v>30</v>
      </c>
      <c r="D1289" t="s">
        <v>46</v>
      </c>
      <c r="F1289" t="str">
        <f t="shared" si="180"/>
        <v>Missing</v>
      </c>
      <c r="G1289" t="str">
        <f t="shared" si="181"/>
        <v>Unknown</v>
      </c>
      <c r="H1289" t="str">
        <f t="shared" si="182"/>
        <v>No</v>
      </c>
      <c r="J1289" t="str">
        <f>_xlfn.IFS(Units_Sold&lt;0,"Check Return/Refund",Units_Sold=" ",Invalid,Units_Sold=0,"Available",Units_Sold&gt;0,"Sold")</f>
        <v>Available</v>
      </c>
      <c r="L1289">
        <v>1.02</v>
      </c>
      <c r="M1289" t="str">
        <f t="shared" si="183"/>
        <v>Invalid</v>
      </c>
      <c r="N1289" t="str">
        <f>IF(PC_NikeSales[[#This Row],[Discount_Verification]]="Valid","Include","Exclude")</f>
        <v>Exclude</v>
      </c>
      <c r="O1289">
        <v>0</v>
      </c>
      <c r="P1289" t="str">
        <f t="shared" si="184"/>
        <v>Insufficient Data</v>
      </c>
      <c r="Q1289" t="str">
        <f t="shared" si="185"/>
        <v>Missing Information</v>
      </c>
      <c r="R1289" t="str">
        <f>IF(PC_NikeSales[[#This Row],[Rev_Verify]]="Valid Revenue","Include","Exclude")</f>
        <v>Exclude</v>
      </c>
      <c r="S1289" s="1"/>
      <c r="T1289" s="5" t="str">
        <f t="shared" si="186"/>
        <v>Missing Date</v>
      </c>
      <c r="U1289" s="1" t="str">
        <f t="shared" si="187"/>
        <v>No</v>
      </c>
      <c r="V1289" t="s">
        <v>22</v>
      </c>
      <c r="W1289" t="s">
        <v>25</v>
      </c>
      <c r="X1289" t="str">
        <f t="shared" si="188"/>
        <v>Mumbai</v>
      </c>
      <c r="Y1289">
        <v>-1184.98</v>
      </c>
      <c r="Z1289" t="str">
        <f>IF(PC_NikeSales[[#This Row],[Profit]]&lt;0,"Loss Making Sales",IF(PC_NikeSales[[#This Row],[Profit]]=0,"No Recorded Profit",IF(PC_NikeSales[[#This Row],[Profit]]&gt;PC_NikeSales[Rev_Recalc],"Invalid Profit", "Valid Profit")))</f>
        <v>Loss Making Sales</v>
      </c>
      <c r="AA1289" t="str">
        <f>IF(PC_NikeSales[[#This Row],[Profit_Status]]="Valid Profit","Include","Exclude")</f>
        <v>Exclude</v>
      </c>
    </row>
    <row r="1290" spans="1:27">
      <c r="A1290">
        <v>3288</v>
      </c>
      <c r="B1290" t="s">
        <v>13</v>
      </c>
      <c r="C1290" t="s">
        <v>26</v>
      </c>
      <c r="D1290" t="s">
        <v>52</v>
      </c>
      <c r="E1290" s="3">
        <v>10</v>
      </c>
      <c r="F1290" t="str">
        <f t="shared" si="180"/>
        <v>Number</v>
      </c>
      <c r="G1290" t="str">
        <f t="shared" si="181"/>
        <v>10</v>
      </c>
      <c r="H1290" t="str">
        <f t="shared" si="182"/>
        <v>Yes</v>
      </c>
      <c r="I1290">
        <v>4</v>
      </c>
      <c r="J1290" t="str">
        <f>_xlfn.IFS(Units_Sold&lt;0,"Check Return/Refund",Units_Sold=" ",Invalid,Units_Sold=0,"Available",Units_Sold&gt;0,"Sold")</f>
        <v>Sold</v>
      </c>
      <c r="M1290" t="str">
        <f t="shared" si="183"/>
        <v>Invalid</v>
      </c>
      <c r="N1290" t="str">
        <f>IF(PC_NikeSales[[#This Row],[Discount_Verification]]="Valid","Include","Exclude")</f>
        <v>Exclude</v>
      </c>
      <c r="O1290">
        <v>0</v>
      </c>
      <c r="P1290" t="str">
        <f t="shared" si="184"/>
        <v>Insufficient Data</v>
      </c>
      <c r="Q1290" t="str">
        <f t="shared" si="185"/>
        <v>Missing Information</v>
      </c>
      <c r="R1290" t="str">
        <f>IF(PC_NikeSales[[#This Row],[Rev_Verify]]="Valid Revenue","Include","Exclude")</f>
        <v>Exclude</v>
      </c>
      <c r="S1290" s="1">
        <v>45498</v>
      </c>
      <c r="T1290" s="5">
        <f t="shared" si="186"/>
        <v>45498</v>
      </c>
      <c r="U1290" s="1" t="str">
        <f t="shared" si="187"/>
        <v>Yes</v>
      </c>
      <c r="V1290" t="s">
        <v>22</v>
      </c>
      <c r="W1290" t="s">
        <v>33</v>
      </c>
      <c r="X1290" t="str">
        <f t="shared" si="188"/>
        <v>Delhi</v>
      </c>
      <c r="Y1290">
        <v>3852.98</v>
      </c>
      <c r="Z1290" t="str">
        <f>IF(PC_NikeSales[[#This Row],[Profit]]&lt;0,"Loss Making Sales",IF(PC_NikeSales[[#This Row],[Profit]]=0,"No Recorded Profit",IF($Y1288&gt;$P1288,"Invalid Profit", "Valid Profit")))</f>
        <v>Valid Profit</v>
      </c>
      <c r="AA1290" t="str">
        <f>IF(PC_NikeSales[[#This Row],[Profit_Status]]="Valid Profit","Include","Exclude")</f>
        <v>Include</v>
      </c>
    </row>
    <row r="1291" spans="1:27">
      <c r="A1291">
        <v>3289</v>
      </c>
      <c r="B1291" t="s">
        <v>35</v>
      </c>
      <c r="C1291" t="s">
        <v>14</v>
      </c>
      <c r="D1291" t="s">
        <v>44</v>
      </c>
      <c r="E1291" s="3" t="s">
        <v>16</v>
      </c>
      <c r="F1291" t="str">
        <f t="shared" si="180"/>
        <v>Alphabet</v>
      </c>
      <c r="G1291" t="str">
        <f t="shared" si="181"/>
        <v>M</v>
      </c>
      <c r="H1291" t="str">
        <f t="shared" si="182"/>
        <v>Yes</v>
      </c>
      <c r="I1291">
        <v>-1</v>
      </c>
      <c r="J1291" t="str">
        <f>_xlfn.IFS(Units_Sold&lt;0,"Check Return/Refund",Units_Sold=" ",Invalid,Units_Sold=0,"Available",Units_Sold&gt;0,"Sold")</f>
        <v>Check Return/Refund</v>
      </c>
      <c r="M1291" t="str">
        <f t="shared" si="183"/>
        <v>Invalid</v>
      </c>
      <c r="N1291" t="str">
        <f>IF(PC_NikeSales[[#This Row],[Discount_Verification]]="Valid","Include","Exclude")</f>
        <v>Exclude</v>
      </c>
      <c r="O1291">
        <v>0</v>
      </c>
      <c r="P1291" t="str">
        <f t="shared" si="184"/>
        <v>Insufficient Data</v>
      </c>
      <c r="Q1291" t="str">
        <f t="shared" si="185"/>
        <v>Missing Information</v>
      </c>
      <c r="R1291" t="str">
        <f>IF(PC_NikeSales[[#This Row],[Rev_Verify]]="Valid Revenue","Include","Exclude")</f>
        <v>Exclude</v>
      </c>
      <c r="S1291" s="1">
        <v>45548</v>
      </c>
      <c r="T1291" s="5">
        <f t="shared" si="186"/>
        <v>45548</v>
      </c>
      <c r="U1291" s="1" t="str">
        <f t="shared" si="187"/>
        <v>Yes</v>
      </c>
      <c r="V1291" t="s">
        <v>17</v>
      </c>
      <c r="W1291" t="s">
        <v>29</v>
      </c>
      <c r="X1291" t="str">
        <f t="shared" si="188"/>
        <v>Pune</v>
      </c>
      <c r="Y1291">
        <v>-878.7</v>
      </c>
      <c r="Z1291" t="str">
        <f>IF(PC_NikeSales[[#This Row],[Profit]]&lt;0,"Loss Making Sales",IF(PC_NikeSales[[#This Row],[Profit]]=0,"No Recorded Profit",IF(PC_NikeSales[[#This Row],[Profit]]&gt;PC_NikeSales[Rev_Recalc],"Invalid Profit", "Valid Profit")))</f>
        <v>Loss Making Sales</v>
      </c>
      <c r="AA1291" t="str">
        <f>IF(PC_NikeSales[[#This Row],[Profit_Status]]="Valid Profit","Include","Exclude")</f>
        <v>Exclude</v>
      </c>
    </row>
    <row r="1292" spans="1:27">
      <c r="A1292">
        <v>3290</v>
      </c>
      <c r="B1292" t="s">
        <v>13</v>
      </c>
      <c r="C1292" t="s">
        <v>26</v>
      </c>
      <c r="D1292" t="s">
        <v>53</v>
      </c>
      <c r="E1292" s="3" t="s">
        <v>32</v>
      </c>
      <c r="F1292" t="str">
        <f t="shared" si="180"/>
        <v>Alphabet</v>
      </c>
      <c r="G1292" t="str">
        <f t="shared" si="181"/>
        <v>XL</v>
      </c>
      <c r="H1292" t="str">
        <f t="shared" si="182"/>
        <v>Yes</v>
      </c>
      <c r="I1292">
        <v>2</v>
      </c>
      <c r="J1292" t="str">
        <f>_xlfn.IFS(Units_Sold&lt;0,"Check Return/Refund",Units_Sold=" ",Invalid,Units_Sold=0,"Available",Units_Sold&gt;0,"Sold")</f>
        <v>Sold</v>
      </c>
      <c r="K1292">
        <v>7377.71</v>
      </c>
      <c r="M1292" t="str">
        <f t="shared" si="183"/>
        <v>Invalid</v>
      </c>
      <c r="N1292" t="str">
        <f>IF(PC_NikeSales[[#This Row],[Discount_Verification]]="Valid","Include","Exclude")</f>
        <v>Exclude</v>
      </c>
      <c r="O1292">
        <v>0</v>
      </c>
      <c r="P1292">
        <f t="shared" si="184"/>
        <v>14755.42</v>
      </c>
      <c r="Q1292" t="str">
        <f t="shared" si="185"/>
        <v>Valid Revenue</v>
      </c>
      <c r="R1292" t="str">
        <f>IF(PC_NikeSales[[#This Row],[Rev_Verify]]="Valid Revenue","Include","Exclude")</f>
        <v>Include</v>
      </c>
      <c r="S1292" s="1"/>
      <c r="T1292" s="5" t="str">
        <f t="shared" si="186"/>
        <v>Missing Date</v>
      </c>
      <c r="U1292" s="1" t="str">
        <f t="shared" si="187"/>
        <v>No</v>
      </c>
      <c r="V1292" t="s">
        <v>17</v>
      </c>
      <c r="W1292" t="s">
        <v>29</v>
      </c>
      <c r="X1292" t="str">
        <f t="shared" si="188"/>
        <v>Pune</v>
      </c>
      <c r="Y1292">
        <v>2588.85</v>
      </c>
      <c r="Z1292" t="str">
        <f>IF(PC_NikeSales[[#This Row],[Profit]]&lt;0,"Loss Making Sales",IF(PC_NikeSales[[#This Row],[Profit]]=0,"No Recorded Profit",IF($Y1290&gt;$P1290,"Invalid Profit", "Valid Profit")))</f>
        <v>Valid Profit</v>
      </c>
      <c r="AA1292" t="str">
        <f>IF(PC_NikeSales[[#This Row],[Profit_Status]]="Valid Profit","Include","Exclude")</f>
        <v>Include</v>
      </c>
    </row>
    <row r="1293" spans="1:27">
      <c r="A1293">
        <v>3291</v>
      </c>
      <c r="B1293" t="s">
        <v>19</v>
      </c>
      <c r="C1293" t="s">
        <v>30</v>
      </c>
      <c r="D1293" t="s">
        <v>46</v>
      </c>
      <c r="E1293" s="3" t="s">
        <v>32</v>
      </c>
      <c r="F1293" t="str">
        <f t="shared" si="180"/>
        <v>Alphabet</v>
      </c>
      <c r="G1293" t="str">
        <f t="shared" si="181"/>
        <v>XL</v>
      </c>
      <c r="H1293" t="str">
        <f t="shared" si="182"/>
        <v>Yes</v>
      </c>
      <c r="J1293" t="str">
        <f>_xlfn.IFS(Units_Sold&lt;0,"Check Return/Refund",Units_Sold=" ",Invalid,Units_Sold=0,"Available",Units_Sold&gt;0,"Sold")</f>
        <v>Available</v>
      </c>
      <c r="M1293" t="str">
        <f t="shared" si="183"/>
        <v>Invalid</v>
      </c>
      <c r="N1293" t="str">
        <f>IF(PC_NikeSales[[#This Row],[Discount_Verification]]="Valid","Include","Exclude")</f>
        <v>Exclude</v>
      </c>
      <c r="O1293">
        <v>0</v>
      </c>
      <c r="P1293" t="str">
        <f t="shared" si="184"/>
        <v>Insufficient Data</v>
      </c>
      <c r="Q1293" t="str">
        <f t="shared" si="185"/>
        <v>Missing Information</v>
      </c>
      <c r="R1293" t="str">
        <f>IF(PC_NikeSales[[#This Row],[Rev_Verify]]="Valid Revenue","Include","Exclude")</f>
        <v>Exclude</v>
      </c>
      <c r="S1293" s="1"/>
      <c r="T1293" s="5" t="str">
        <f t="shared" si="186"/>
        <v>Missing Date</v>
      </c>
      <c r="U1293" s="1" t="str">
        <f t="shared" si="187"/>
        <v>No</v>
      </c>
      <c r="V1293" t="s">
        <v>22</v>
      </c>
      <c r="W1293" t="s">
        <v>37</v>
      </c>
      <c r="X1293" t="str">
        <f t="shared" si="188"/>
        <v>Hyderabad</v>
      </c>
      <c r="Y1293">
        <v>-231.54</v>
      </c>
      <c r="Z1293" t="str">
        <f>IF(PC_NikeSales[[#This Row],[Profit]]&lt;0,"Loss Making Sales",IF(PC_NikeSales[[#This Row],[Profit]]=0,"No Recorded Profit",IF(PC_NikeSales[[#This Row],[Profit]]&gt;PC_NikeSales[Rev_Recalc],"Invalid Profit", "Valid Profit")))</f>
        <v>Loss Making Sales</v>
      </c>
      <c r="AA1293" t="str">
        <f>IF(PC_NikeSales[[#This Row],[Profit_Status]]="Valid Profit","Include","Exclude")</f>
        <v>Exclude</v>
      </c>
    </row>
    <row r="1294" spans="1:27">
      <c r="A1294">
        <v>3292</v>
      </c>
      <c r="B1294" t="s">
        <v>19</v>
      </c>
      <c r="C1294" t="s">
        <v>14</v>
      </c>
      <c r="D1294" t="s">
        <v>44</v>
      </c>
      <c r="E1294" s="3" t="s">
        <v>16</v>
      </c>
      <c r="F1294" t="str">
        <f t="shared" si="180"/>
        <v>Alphabet</v>
      </c>
      <c r="G1294" t="str">
        <f t="shared" si="181"/>
        <v>M</v>
      </c>
      <c r="H1294" t="str">
        <f t="shared" si="182"/>
        <v>Yes</v>
      </c>
      <c r="J1294" t="str">
        <f>_xlfn.IFS(Units_Sold&lt;0,"Check Return/Refund",Units_Sold=" ",Invalid,Units_Sold=0,"Available",Units_Sold&gt;0,"Sold")</f>
        <v>Available</v>
      </c>
      <c r="M1294" t="str">
        <f t="shared" si="183"/>
        <v>Invalid</v>
      </c>
      <c r="N1294" t="str">
        <f>IF(PC_NikeSales[[#This Row],[Discount_Verification]]="Valid","Include","Exclude")</f>
        <v>Exclude</v>
      </c>
      <c r="O1294">
        <v>0</v>
      </c>
      <c r="P1294" t="str">
        <f t="shared" si="184"/>
        <v>Insufficient Data</v>
      </c>
      <c r="Q1294" t="str">
        <f t="shared" si="185"/>
        <v>Missing Information</v>
      </c>
      <c r="R1294" t="str">
        <f>IF(PC_NikeSales[[#This Row],[Rev_Verify]]="Valid Revenue","Include","Exclude")</f>
        <v>Exclude</v>
      </c>
      <c r="S1294" s="1">
        <v>45800</v>
      </c>
      <c r="T1294" s="5">
        <f t="shared" si="186"/>
        <v>45800</v>
      </c>
      <c r="U1294" s="1" t="str">
        <f t="shared" si="187"/>
        <v>Yes</v>
      </c>
      <c r="V1294" t="s">
        <v>17</v>
      </c>
      <c r="W1294" t="s">
        <v>37</v>
      </c>
      <c r="X1294" t="str">
        <f t="shared" si="188"/>
        <v>Hyderabad</v>
      </c>
      <c r="Y1294">
        <v>2299.04</v>
      </c>
      <c r="Z1294" t="str">
        <f>IF(PC_NikeSales[[#This Row],[Profit]]&lt;0,"Loss Making Sales",IF(PC_NikeSales[[#This Row],[Profit]]=0,"No Recorded Profit",IF($Y1292&gt;$P1292,"Invalid Profit", "Valid Profit")))</f>
        <v>Valid Profit</v>
      </c>
      <c r="AA1294" t="str">
        <f>IF(PC_NikeSales[[#This Row],[Profit_Status]]="Valid Profit","Include","Exclude")</f>
        <v>Include</v>
      </c>
    </row>
    <row r="1295" spans="1:27">
      <c r="A1295">
        <v>3293</v>
      </c>
      <c r="B1295" t="s">
        <v>13</v>
      </c>
      <c r="C1295" t="s">
        <v>26</v>
      </c>
      <c r="D1295" t="s">
        <v>27</v>
      </c>
      <c r="F1295" t="str">
        <f t="shared" si="180"/>
        <v>Missing</v>
      </c>
      <c r="G1295" t="str">
        <f t="shared" si="181"/>
        <v>Unknown</v>
      </c>
      <c r="H1295" t="str">
        <f t="shared" si="182"/>
        <v>No</v>
      </c>
      <c r="J1295" t="str">
        <f>_xlfn.IFS(Units_Sold&lt;0,"Check Return/Refund",Units_Sold=" ",Invalid,Units_Sold=0,"Available",Units_Sold&gt;0,"Sold")</f>
        <v>Available</v>
      </c>
      <c r="M1295" t="str">
        <f t="shared" si="183"/>
        <v>Invalid</v>
      </c>
      <c r="N1295" t="str">
        <f>IF(PC_NikeSales[[#This Row],[Discount_Verification]]="Valid","Include","Exclude")</f>
        <v>Exclude</v>
      </c>
      <c r="O1295">
        <v>0</v>
      </c>
      <c r="P1295" t="str">
        <f t="shared" si="184"/>
        <v>Insufficient Data</v>
      </c>
      <c r="Q1295" t="str">
        <f t="shared" si="185"/>
        <v>Missing Information</v>
      </c>
      <c r="R1295" t="str">
        <f>IF(PC_NikeSales[[#This Row],[Rev_Verify]]="Valid Revenue","Include","Exclude")</f>
        <v>Exclude</v>
      </c>
      <c r="S1295" s="1"/>
      <c r="T1295" s="5" t="str">
        <f t="shared" si="186"/>
        <v>Missing Date</v>
      </c>
      <c r="U1295" s="1" t="str">
        <f t="shared" si="187"/>
        <v>No</v>
      </c>
      <c r="V1295" t="s">
        <v>17</v>
      </c>
      <c r="W1295" t="s">
        <v>43</v>
      </c>
      <c r="X1295" t="str">
        <f t="shared" si="188"/>
        <v>Kolkata</v>
      </c>
      <c r="Y1295">
        <v>1013.24</v>
      </c>
      <c r="Z1295" t="str">
        <f>IF(PC_NikeSales[[#This Row],[Profit]]&lt;0,"Loss Making Sales",IF(PC_NikeSales[[#This Row],[Profit]]=0,"No Recorded Profit",IF($Y1293&gt;$P1293,"Invalid Profit", "Valid Profit")))</f>
        <v>Valid Profit</v>
      </c>
      <c r="AA1295" t="str">
        <f>IF(PC_NikeSales[[#This Row],[Profit_Status]]="Valid Profit","Include","Exclude")</f>
        <v>Include</v>
      </c>
    </row>
    <row r="1296" spans="1:27">
      <c r="A1296">
        <v>3294</v>
      </c>
      <c r="B1296" t="s">
        <v>19</v>
      </c>
      <c r="C1296" t="s">
        <v>41</v>
      </c>
      <c r="D1296" t="s">
        <v>54</v>
      </c>
      <c r="F1296" t="str">
        <f t="shared" si="180"/>
        <v>Missing</v>
      </c>
      <c r="G1296" t="str">
        <f t="shared" si="181"/>
        <v>Unknown</v>
      </c>
      <c r="H1296" t="str">
        <f t="shared" si="182"/>
        <v>No</v>
      </c>
      <c r="J1296" t="str">
        <f>_xlfn.IFS(Units_Sold&lt;0,"Check Return/Refund",Units_Sold=" ",Invalid,Units_Sold=0,"Available",Units_Sold&gt;0,"Sold")</f>
        <v>Available</v>
      </c>
      <c r="M1296" t="str">
        <f t="shared" si="183"/>
        <v>Invalid</v>
      </c>
      <c r="N1296" t="str">
        <f>IF(PC_NikeSales[[#This Row],[Discount_Verification]]="Valid","Include","Exclude")</f>
        <v>Exclude</v>
      </c>
      <c r="O1296">
        <v>0</v>
      </c>
      <c r="P1296" t="str">
        <f t="shared" si="184"/>
        <v>Insufficient Data</v>
      </c>
      <c r="Q1296" t="str">
        <f t="shared" si="185"/>
        <v>Missing Information</v>
      </c>
      <c r="R1296" t="str">
        <f>IF(PC_NikeSales[[#This Row],[Rev_Verify]]="Valid Revenue","Include","Exclude")</f>
        <v>Exclude</v>
      </c>
      <c r="S1296" s="1"/>
      <c r="T1296" s="5" t="str">
        <f t="shared" si="186"/>
        <v>Missing Date</v>
      </c>
      <c r="U1296" s="1" t="str">
        <f t="shared" si="187"/>
        <v>No</v>
      </c>
      <c r="V1296" t="s">
        <v>22</v>
      </c>
      <c r="W1296" t="s">
        <v>43</v>
      </c>
      <c r="X1296" t="str">
        <f t="shared" si="188"/>
        <v>Kolkata</v>
      </c>
      <c r="Y1296">
        <v>-101.37</v>
      </c>
      <c r="Z1296" t="str">
        <f>IF(PC_NikeSales[[#This Row],[Profit]]&lt;0,"Loss Making Sales",IF(PC_NikeSales[[#This Row],[Profit]]=0,"No Recorded Profit",IF(PC_NikeSales[[#This Row],[Profit]]&gt;PC_NikeSales[Rev_Recalc],"Invalid Profit", "Valid Profit")))</f>
        <v>Loss Making Sales</v>
      </c>
      <c r="AA1296" t="str">
        <f>IF(PC_NikeSales[[#This Row],[Profit_Status]]="Valid Profit","Include","Exclude")</f>
        <v>Exclude</v>
      </c>
    </row>
    <row r="1297" spans="1:27">
      <c r="A1297">
        <v>3295</v>
      </c>
      <c r="B1297" t="s">
        <v>19</v>
      </c>
      <c r="C1297" t="s">
        <v>14</v>
      </c>
      <c r="D1297" t="s">
        <v>15</v>
      </c>
      <c r="E1297" s="3">
        <v>10</v>
      </c>
      <c r="F1297" t="str">
        <f t="shared" si="180"/>
        <v>Number</v>
      </c>
      <c r="G1297" t="str">
        <f t="shared" si="181"/>
        <v>10</v>
      </c>
      <c r="H1297" t="str">
        <f t="shared" si="182"/>
        <v>Yes</v>
      </c>
      <c r="J1297" t="str">
        <f>_xlfn.IFS(Units_Sold&lt;0,"Check Return/Refund",Units_Sold=" ",Invalid,Units_Sold=0,"Available",Units_Sold&gt;0,"Sold")</f>
        <v>Available</v>
      </c>
      <c r="K1297">
        <v>2983.6</v>
      </c>
      <c r="M1297" t="str">
        <f t="shared" si="183"/>
        <v>Invalid</v>
      </c>
      <c r="N1297" t="str">
        <f>IF(PC_NikeSales[[#This Row],[Discount_Verification]]="Valid","Include","Exclude")</f>
        <v>Exclude</v>
      </c>
      <c r="O1297">
        <v>0</v>
      </c>
      <c r="P1297" t="str">
        <f t="shared" si="184"/>
        <v>Insufficient Data</v>
      </c>
      <c r="Q1297" t="str">
        <f t="shared" si="185"/>
        <v>Missing Information</v>
      </c>
      <c r="R1297" t="str">
        <f>IF(PC_NikeSales[[#This Row],[Rev_Verify]]="Valid Revenue","Include","Exclude")</f>
        <v>Exclude</v>
      </c>
      <c r="S1297" s="1">
        <v>45655</v>
      </c>
      <c r="T1297" s="5">
        <f t="shared" si="186"/>
        <v>45655</v>
      </c>
      <c r="U1297" s="1" t="str">
        <f t="shared" si="187"/>
        <v>Yes</v>
      </c>
      <c r="V1297" t="s">
        <v>17</v>
      </c>
      <c r="W1297" t="s">
        <v>33</v>
      </c>
      <c r="X1297" t="str">
        <f t="shared" si="188"/>
        <v>Delhi</v>
      </c>
      <c r="Y1297">
        <v>3650.65</v>
      </c>
      <c r="Z1297" t="str">
        <f>IF(PC_NikeSales[[#This Row],[Profit]]&lt;0,"Loss Making Sales",IF(PC_NikeSales[[#This Row],[Profit]]=0,"No Recorded Profit",IF($Y1295&gt;$P1295,"Invalid Profit", "Valid Profit")))</f>
        <v>Valid Profit</v>
      </c>
      <c r="AA1297" t="str">
        <f>IF(PC_NikeSales[[#This Row],[Profit_Status]]="Valid Profit","Include","Exclude")</f>
        <v>Include</v>
      </c>
    </row>
    <row r="1298" spans="1:27">
      <c r="A1298">
        <v>2021</v>
      </c>
      <c r="B1298" t="s">
        <v>13</v>
      </c>
      <c r="C1298" t="s">
        <v>30</v>
      </c>
      <c r="D1298" t="s">
        <v>31</v>
      </c>
      <c r="E1298" s="3">
        <v>12</v>
      </c>
      <c r="F1298" t="str">
        <f t="shared" si="180"/>
        <v>Number</v>
      </c>
      <c r="G1298" t="str">
        <f t="shared" si="181"/>
        <v>12</v>
      </c>
      <c r="H1298" t="str">
        <f t="shared" si="182"/>
        <v>Yes</v>
      </c>
      <c r="I1298">
        <v>4</v>
      </c>
      <c r="J1298" t="str">
        <f>_xlfn.IFS(Units_Sold&lt;0,"Check Return/Refund",Units_Sold=" ",Invalid,Units_Sold=0,"Available",Units_Sold&gt;0,"Sold")</f>
        <v>Sold</v>
      </c>
      <c r="M1298" t="str">
        <f t="shared" si="183"/>
        <v>Invalid</v>
      </c>
      <c r="N1298" t="str">
        <f>IF(PC_NikeSales[[#This Row],[Discount_Verification]]="Valid","Include","Exclude")</f>
        <v>Exclude</v>
      </c>
      <c r="O1298">
        <v>0</v>
      </c>
      <c r="P1298" t="str">
        <f t="shared" si="184"/>
        <v>Insufficient Data</v>
      </c>
      <c r="Q1298" t="str">
        <f t="shared" si="185"/>
        <v>Missing Information</v>
      </c>
      <c r="R1298" t="str">
        <f>IF(PC_NikeSales[[#This Row],[Rev_Verify]]="Valid Revenue","Include","Exclude")</f>
        <v>Exclude</v>
      </c>
      <c r="S1298" s="1"/>
      <c r="T1298" s="5" t="str">
        <f t="shared" si="186"/>
        <v>Missing Date</v>
      </c>
      <c r="U1298" s="1" t="str">
        <f t="shared" si="187"/>
        <v>No</v>
      </c>
      <c r="V1298" t="s">
        <v>17</v>
      </c>
      <c r="W1298" t="s">
        <v>37</v>
      </c>
      <c r="X1298" t="str">
        <f t="shared" si="188"/>
        <v>Hyderabad</v>
      </c>
      <c r="Y1298">
        <v>2465.98</v>
      </c>
      <c r="Z1298" t="str">
        <f>IF(PC_NikeSales[[#This Row],[Profit]]&lt;0,"Loss Making Sales",IF(PC_NikeSales[[#This Row],[Profit]]=0,"No Recorded Profit",IF($Y1296&gt;$P1296,"Invalid Profit", "Valid Profit")))</f>
        <v>Valid Profit</v>
      </c>
      <c r="AA1298" t="str">
        <f>IF(PC_NikeSales[[#This Row],[Profit_Status]]="Valid Profit","Include","Exclude")</f>
        <v>Include</v>
      </c>
    </row>
    <row r="1299" spans="1:27">
      <c r="A1299">
        <v>3297</v>
      </c>
      <c r="B1299" t="s">
        <v>35</v>
      </c>
      <c r="C1299" t="s">
        <v>26</v>
      </c>
      <c r="D1299" t="s">
        <v>53</v>
      </c>
      <c r="E1299" s="3" t="s">
        <v>28</v>
      </c>
      <c r="F1299" t="str">
        <f t="shared" si="180"/>
        <v>Alphabet</v>
      </c>
      <c r="G1299" t="str">
        <f t="shared" si="181"/>
        <v>L</v>
      </c>
      <c r="H1299" t="str">
        <f t="shared" si="182"/>
        <v>Yes</v>
      </c>
      <c r="J1299" t="str">
        <f>_xlfn.IFS(Units_Sold&lt;0,"Check Return/Refund",Units_Sold=" ",Invalid,Units_Sold=0,"Available",Units_Sold&gt;0,"Sold")</f>
        <v>Available</v>
      </c>
      <c r="K1299">
        <v>5875.99</v>
      </c>
      <c r="M1299" t="str">
        <f t="shared" si="183"/>
        <v>Invalid</v>
      </c>
      <c r="N1299" t="str">
        <f>IF(PC_NikeSales[[#This Row],[Discount_Verification]]="Valid","Include","Exclude")</f>
        <v>Exclude</v>
      </c>
      <c r="O1299">
        <v>0</v>
      </c>
      <c r="P1299" t="str">
        <f t="shared" si="184"/>
        <v>Insufficient Data</v>
      </c>
      <c r="Q1299" t="str">
        <f t="shared" si="185"/>
        <v>Missing Information</v>
      </c>
      <c r="R1299" t="str">
        <f>IF(PC_NikeSales[[#This Row],[Rev_Verify]]="Valid Revenue","Include","Exclude")</f>
        <v>Exclude</v>
      </c>
      <c r="S1299" s="1">
        <v>45695</v>
      </c>
      <c r="T1299" s="5">
        <f t="shared" si="186"/>
        <v>45695</v>
      </c>
      <c r="U1299" s="1" t="str">
        <f t="shared" si="187"/>
        <v>Yes</v>
      </c>
      <c r="V1299" t="s">
        <v>17</v>
      </c>
      <c r="W1299" t="s">
        <v>33</v>
      </c>
      <c r="X1299" t="str">
        <f t="shared" si="188"/>
        <v>Delhi</v>
      </c>
      <c r="Y1299">
        <v>3803.18</v>
      </c>
      <c r="Z1299" t="str">
        <f>IF(PC_NikeSales[[#This Row],[Profit]]&lt;0,"Loss Making Sales",IF(PC_NikeSales[[#This Row],[Profit]]=0,"No Recorded Profit",IF($Y1297&gt;$P1297,"Invalid Profit", "Valid Profit")))</f>
        <v>Valid Profit</v>
      </c>
      <c r="AA1299" t="str">
        <f>IF(PC_NikeSales[[#This Row],[Profit_Status]]="Valid Profit","Include","Exclude")</f>
        <v>Include</v>
      </c>
    </row>
    <row r="1300" spans="1:27">
      <c r="A1300">
        <v>3298</v>
      </c>
      <c r="B1300" t="s">
        <v>35</v>
      </c>
      <c r="C1300" t="s">
        <v>14</v>
      </c>
      <c r="D1300" t="s">
        <v>49</v>
      </c>
      <c r="F1300" t="str">
        <f t="shared" si="180"/>
        <v>Missing</v>
      </c>
      <c r="G1300" t="str">
        <f t="shared" si="181"/>
        <v>Unknown</v>
      </c>
      <c r="H1300" t="str">
        <f t="shared" si="182"/>
        <v>No</v>
      </c>
      <c r="I1300">
        <v>4</v>
      </c>
      <c r="J1300" t="str">
        <f>_xlfn.IFS(Units_Sold&lt;0,"Check Return/Refund",Units_Sold=" ",Invalid,Units_Sold=0,"Available",Units_Sold&gt;0,"Sold")</f>
        <v>Sold</v>
      </c>
      <c r="K1300">
        <v>9716.0300000000007</v>
      </c>
      <c r="M1300" t="str">
        <f t="shared" si="183"/>
        <v>Invalid</v>
      </c>
      <c r="N1300" t="str">
        <f>IF(PC_NikeSales[[#This Row],[Discount_Verification]]="Valid","Include","Exclude")</f>
        <v>Exclude</v>
      </c>
      <c r="O1300">
        <v>0</v>
      </c>
      <c r="P1300">
        <f t="shared" si="184"/>
        <v>38864.120000000003</v>
      </c>
      <c r="Q1300" t="str">
        <f t="shared" si="185"/>
        <v>Valid Revenue</v>
      </c>
      <c r="R1300" t="str">
        <f>IF(PC_NikeSales[[#This Row],[Rev_Verify]]="Valid Revenue","Include","Exclude")</f>
        <v>Include</v>
      </c>
      <c r="S1300" s="1"/>
      <c r="T1300" s="5" t="str">
        <f t="shared" si="186"/>
        <v>Missing Date</v>
      </c>
      <c r="U1300" s="1" t="str">
        <f t="shared" si="187"/>
        <v>No</v>
      </c>
      <c r="V1300" t="s">
        <v>17</v>
      </c>
      <c r="W1300" t="s">
        <v>25</v>
      </c>
      <c r="X1300" t="str">
        <f t="shared" si="188"/>
        <v>Mumbai</v>
      </c>
      <c r="Y1300">
        <v>2961.23</v>
      </c>
      <c r="Z1300" t="str">
        <f>IF(PC_NikeSales[[#This Row],[Profit]]&lt;0,"Loss Making Sales",IF(PC_NikeSales[[#This Row],[Profit]]=0,"No Recorded Profit",IF($Y1298&gt;$P1298,"Invalid Profit", "Valid Profit")))</f>
        <v>Valid Profit</v>
      </c>
      <c r="AA1300" t="str">
        <f>IF(PC_NikeSales[[#This Row],[Profit_Status]]="Valid Profit","Include","Exclude")</f>
        <v>Include</v>
      </c>
    </row>
    <row r="1301" spans="1:27">
      <c r="A1301">
        <v>3299</v>
      </c>
      <c r="B1301" t="s">
        <v>35</v>
      </c>
      <c r="C1301" t="s">
        <v>41</v>
      </c>
      <c r="D1301" t="s">
        <v>47</v>
      </c>
      <c r="F1301" t="str">
        <f t="shared" si="180"/>
        <v>Missing</v>
      </c>
      <c r="G1301" t="str">
        <f t="shared" si="181"/>
        <v>Unknown</v>
      </c>
      <c r="H1301" t="str">
        <f t="shared" si="182"/>
        <v>No</v>
      </c>
      <c r="J1301" t="str">
        <f>_xlfn.IFS(Units_Sold&lt;0,"Check Return/Refund",Units_Sold=" ",Invalid,Units_Sold=0,"Available",Units_Sold&gt;0,"Sold")</f>
        <v>Available</v>
      </c>
      <c r="L1301">
        <v>0.68</v>
      </c>
      <c r="M1301" t="str">
        <f t="shared" si="183"/>
        <v>Valid</v>
      </c>
      <c r="N1301" t="str">
        <f>IF(PC_NikeSales[[#This Row],[Discount_Verification]]="Valid","Include","Exclude")</f>
        <v>Include</v>
      </c>
      <c r="O1301">
        <v>0</v>
      </c>
      <c r="P1301" t="str">
        <f t="shared" si="184"/>
        <v>Insufficient Data</v>
      </c>
      <c r="Q1301" t="str">
        <f t="shared" si="185"/>
        <v>Missing Information</v>
      </c>
      <c r="R1301" t="str">
        <f>IF(PC_NikeSales[[#This Row],[Rev_Verify]]="Valid Revenue","Include","Exclude")</f>
        <v>Exclude</v>
      </c>
      <c r="S1301" s="1"/>
      <c r="T1301" s="5" t="str">
        <f t="shared" si="186"/>
        <v>Missing Date</v>
      </c>
      <c r="U1301" s="1" t="str">
        <f t="shared" si="187"/>
        <v>No</v>
      </c>
      <c r="V1301" t="s">
        <v>22</v>
      </c>
      <c r="W1301" t="s">
        <v>18</v>
      </c>
      <c r="X1301" t="str">
        <f t="shared" si="188"/>
        <v>Bengaluru</v>
      </c>
      <c r="Y1301">
        <v>1517.07</v>
      </c>
      <c r="Z1301" t="str">
        <f>IF(PC_NikeSales[[#This Row],[Profit]]&lt;0,"Loss Making Sales",IF(PC_NikeSales[[#This Row],[Profit]]=0,"No Recorded Profit",IF($Y1299&gt;$P1299,"Invalid Profit", "Valid Profit")))</f>
        <v>Valid Profit</v>
      </c>
      <c r="AA1301" t="str">
        <f>IF(PC_NikeSales[[#This Row],[Profit_Status]]="Valid Profit","Include","Exclude")</f>
        <v>Include</v>
      </c>
    </row>
    <row r="1302" spans="1:27">
      <c r="A1302">
        <v>3300</v>
      </c>
      <c r="B1302" t="s">
        <v>19</v>
      </c>
      <c r="C1302" t="s">
        <v>41</v>
      </c>
      <c r="D1302" t="s">
        <v>42</v>
      </c>
      <c r="E1302" s="3" t="s">
        <v>28</v>
      </c>
      <c r="F1302" t="str">
        <f t="shared" si="180"/>
        <v>Alphabet</v>
      </c>
      <c r="G1302" t="str">
        <f t="shared" si="181"/>
        <v>L</v>
      </c>
      <c r="H1302" t="str">
        <f t="shared" si="182"/>
        <v>Yes</v>
      </c>
      <c r="I1302">
        <v>2</v>
      </c>
      <c r="J1302" t="str">
        <f>_xlfn.IFS(Units_Sold&lt;0,"Check Return/Refund",Units_Sold=" ",Invalid,Units_Sold=0,"Available",Units_Sold&gt;0,"Sold")</f>
        <v>Sold</v>
      </c>
      <c r="M1302" t="str">
        <f t="shared" si="183"/>
        <v>Invalid</v>
      </c>
      <c r="N1302" t="str">
        <f>IF(PC_NikeSales[[#This Row],[Discount_Verification]]="Valid","Include","Exclude")</f>
        <v>Exclude</v>
      </c>
      <c r="O1302">
        <v>0</v>
      </c>
      <c r="P1302" t="str">
        <f t="shared" si="184"/>
        <v>Insufficient Data</v>
      </c>
      <c r="Q1302" t="str">
        <f t="shared" si="185"/>
        <v>Missing Information</v>
      </c>
      <c r="R1302" t="str">
        <f>IF(PC_NikeSales[[#This Row],[Rev_Verify]]="Valid Revenue","Include","Exclude")</f>
        <v>Exclude</v>
      </c>
      <c r="S1302" s="1">
        <v>45644</v>
      </c>
      <c r="T1302" s="5">
        <f t="shared" si="186"/>
        <v>45644</v>
      </c>
      <c r="U1302" s="1" t="str">
        <f t="shared" si="187"/>
        <v>Yes</v>
      </c>
      <c r="V1302" t="s">
        <v>22</v>
      </c>
      <c r="W1302" t="s">
        <v>36</v>
      </c>
      <c r="X1302" t="str">
        <f t="shared" si="188"/>
        <v>Bangalore</v>
      </c>
      <c r="Y1302">
        <v>3436.23</v>
      </c>
      <c r="Z1302" t="str">
        <f>IF(PC_NikeSales[[#This Row],[Profit]]&lt;0,"Loss Making Sales",IF(PC_NikeSales[[#This Row],[Profit]]=0,"No Recorded Profit",IF($Y1300&gt;$P1300,"Invalid Profit", "Valid Profit")))</f>
        <v>Valid Profit</v>
      </c>
      <c r="AA1302" t="str">
        <f>IF(PC_NikeSales[[#This Row],[Profit_Status]]="Valid Profit","Include","Exclude")</f>
        <v>Include</v>
      </c>
    </row>
    <row r="1303" spans="1:27">
      <c r="A1303">
        <v>3301</v>
      </c>
      <c r="B1303" t="s">
        <v>19</v>
      </c>
      <c r="C1303" t="s">
        <v>26</v>
      </c>
      <c r="D1303" t="s">
        <v>39</v>
      </c>
      <c r="E1303" s="3" t="s">
        <v>28</v>
      </c>
      <c r="F1303" t="str">
        <f t="shared" si="180"/>
        <v>Alphabet</v>
      </c>
      <c r="G1303" t="str">
        <f t="shared" si="181"/>
        <v>L</v>
      </c>
      <c r="H1303" t="str">
        <f t="shared" si="182"/>
        <v>Yes</v>
      </c>
      <c r="I1303">
        <v>0</v>
      </c>
      <c r="J1303" t="str">
        <f>_xlfn.IFS(Units_Sold&lt;0,"Check Return/Refund",Units_Sold=" ",Invalid,Units_Sold=0,"Available",Units_Sold&gt;0,"Sold")</f>
        <v>Available</v>
      </c>
      <c r="K1303">
        <v>4492.46</v>
      </c>
      <c r="M1303" t="str">
        <f t="shared" si="183"/>
        <v>Invalid</v>
      </c>
      <c r="N1303" t="str">
        <f>IF(PC_NikeSales[[#This Row],[Discount_Verification]]="Valid","Include","Exclude")</f>
        <v>Exclude</v>
      </c>
      <c r="O1303">
        <v>0</v>
      </c>
      <c r="P1303">
        <f t="shared" si="184"/>
        <v>0</v>
      </c>
      <c r="Q1303" t="str">
        <f t="shared" si="185"/>
        <v>No Recorded Revenue</v>
      </c>
      <c r="R1303" t="str">
        <f>IF(PC_NikeSales[[#This Row],[Rev_Verify]]="Valid Revenue","Include","Exclude")</f>
        <v>Exclude</v>
      </c>
      <c r="S1303" s="1"/>
      <c r="T1303" s="5" t="str">
        <f t="shared" si="186"/>
        <v>Missing Date</v>
      </c>
      <c r="U1303" s="1" t="str">
        <f t="shared" si="187"/>
        <v>No</v>
      </c>
      <c r="V1303" t="s">
        <v>22</v>
      </c>
      <c r="W1303" t="s">
        <v>37</v>
      </c>
      <c r="X1303" t="str">
        <f t="shared" si="188"/>
        <v>Hyderabad</v>
      </c>
      <c r="Y1303">
        <v>1018.52</v>
      </c>
      <c r="Z1303" t="str">
        <f>IF(PC_NikeSales[[#This Row],[Profit]]&lt;0,"Loss Making Sales",IF(PC_NikeSales[[#This Row],[Profit]]=0,"No Recorded Profit",IF(PC_NikeSales[[#This Row],[Profit]]&gt;PC_NikeSales[Rev_Recalc],"Invalid Profit", "Valid Profit")))</f>
        <v>Invalid Profit</v>
      </c>
      <c r="AA1303" t="str">
        <f>IF(PC_NikeSales[[#This Row],[Profit_Status]]="Valid Profit","Include","Exclude")</f>
        <v>Exclude</v>
      </c>
    </row>
    <row r="1304" spans="1:27">
      <c r="A1304">
        <v>3302</v>
      </c>
      <c r="B1304" t="s">
        <v>19</v>
      </c>
      <c r="C1304" t="s">
        <v>20</v>
      </c>
      <c r="D1304" t="s">
        <v>21</v>
      </c>
      <c r="E1304" s="3" t="s">
        <v>16</v>
      </c>
      <c r="F1304" t="str">
        <f t="shared" si="180"/>
        <v>Alphabet</v>
      </c>
      <c r="G1304" t="str">
        <f t="shared" si="181"/>
        <v>M</v>
      </c>
      <c r="H1304" t="str">
        <f t="shared" si="182"/>
        <v>Yes</v>
      </c>
      <c r="J1304" t="str">
        <f>_xlfn.IFS(Units_Sold&lt;0,"Check Return/Refund",Units_Sold=" ",Invalid,Units_Sold=0,"Available",Units_Sold&gt;0,"Sold")</f>
        <v>Available</v>
      </c>
      <c r="K1304">
        <v>6226.74</v>
      </c>
      <c r="M1304" t="str">
        <f t="shared" si="183"/>
        <v>Invalid</v>
      </c>
      <c r="N1304" t="str">
        <f>IF(PC_NikeSales[[#This Row],[Discount_Verification]]="Valid","Include","Exclude")</f>
        <v>Exclude</v>
      </c>
      <c r="O1304">
        <v>0</v>
      </c>
      <c r="P1304" t="str">
        <f t="shared" si="184"/>
        <v>Insufficient Data</v>
      </c>
      <c r="Q1304" t="str">
        <f t="shared" si="185"/>
        <v>Missing Information</v>
      </c>
      <c r="R1304" t="str">
        <f>IF(PC_NikeSales[[#This Row],[Rev_Verify]]="Valid Revenue","Include","Exclude")</f>
        <v>Exclude</v>
      </c>
      <c r="S1304" s="1">
        <v>45789</v>
      </c>
      <c r="T1304" s="5">
        <f t="shared" si="186"/>
        <v>45789</v>
      </c>
      <c r="U1304" s="1" t="str">
        <f t="shared" si="187"/>
        <v>Yes</v>
      </c>
      <c r="V1304" t="s">
        <v>22</v>
      </c>
      <c r="W1304" t="s">
        <v>29</v>
      </c>
      <c r="X1304" t="str">
        <f t="shared" si="188"/>
        <v>Pune</v>
      </c>
      <c r="Y1304">
        <v>-316.51</v>
      </c>
      <c r="Z1304" t="str">
        <f>IF(PC_NikeSales[[#This Row],[Profit]]&lt;0,"Loss Making Sales",IF(PC_NikeSales[[#This Row],[Profit]]=0,"No Recorded Profit",IF(PC_NikeSales[[#This Row],[Profit]]&gt;PC_NikeSales[Rev_Recalc],"Invalid Profit", "Valid Profit")))</f>
        <v>Loss Making Sales</v>
      </c>
      <c r="AA1304" t="str">
        <f>IF(PC_NikeSales[[#This Row],[Profit_Status]]="Valid Profit","Include","Exclude")</f>
        <v>Exclude</v>
      </c>
    </row>
    <row r="1305" spans="1:27">
      <c r="A1305">
        <v>3303</v>
      </c>
      <c r="B1305" t="s">
        <v>13</v>
      </c>
      <c r="C1305" t="s">
        <v>20</v>
      </c>
      <c r="D1305" t="s">
        <v>21</v>
      </c>
      <c r="E1305" s="3">
        <v>9</v>
      </c>
      <c r="F1305" t="str">
        <f t="shared" si="180"/>
        <v>Number</v>
      </c>
      <c r="G1305" t="str">
        <f t="shared" si="181"/>
        <v>9</v>
      </c>
      <c r="H1305" t="str">
        <f t="shared" si="182"/>
        <v>Yes</v>
      </c>
      <c r="I1305">
        <v>2</v>
      </c>
      <c r="J1305" t="str">
        <f>_xlfn.IFS(Units_Sold&lt;0,"Check Return/Refund",Units_Sold=" ",Invalid,Units_Sold=0,"Available",Units_Sold&gt;0,"Sold")</f>
        <v>Sold</v>
      </c>
      <c r="K1305">
        <v>6380.5</v>
      </c>
      <c r="M1305" t="str">
        <f t="shared" si="183"/>
        <v>Invalid</v>
      </c>
      <c r="N1305" t="str">
        <f>IF(PC_NikeSales[[#This Row],[Discount_Verification]]="Valid","Include","Exclude")</f>
        <v>Exclude</v>
      </c>
      <c r="O1305">
        <v>0</v>
      </c>
      <c r="P1305">
        <f t="shared" si="184"/>
        <v>12761</v>
      </c>
      <c r="Q1305" t="str">
        <f t="shared" si="185"/>
        <v>Valid Revenue</v>
      </c>
      <c r="R1305" t="str">
        <f>IF(PC_NikeSales[[#This Row],[Rev_Verify]]="Valid Revenue","Include","Exclude")</f>
        <v>Include</v>
      </c>
      <c r="S1305" s="1">
        <v>45584</v>
      </c>
      <c r="T1305" s="5">
        <f t="shared" si="186"/>
        <v>45584</v>
      </c>
      <c r="U1305" s="1" t="str">
        <f t="shared" si="187"/>
        <v>Yes</v>
      </c>
      <c r="V1305" t="s">
        <v>17</v>
      </c>
      <c r="W1305" t="s">
        <v>43</v>
      </c>
      <c r="X1305" t="str">
        <f t="shared" si="188"/>
        <v>Kolkata</v>
      </c>
      <c r="Y1305">
        <v>2846.02</v>
      </c>
      <c r="Z1305" t="str">
        <f>IF(PC_NikeSales[[#This Row],[Profit]]&lt;0,"Loss Making Sales",IF(PC_NikeSales[[#This Row],[Profit]]=0,"No Recorded Profit",IF($Y1303&gt;$P1303,"Invalid Profit", "Valid Profit")))</f>
        <v>Invalid Profit</v>
      </c>
      <c r="AA1305" t="str">
        <f>IF(PC_NikeSales[[#This Row],[Profit_Status]]="Valid Profit","Include","Exclude")</f>
        <v>Exclude</v>
      </c>
    </row>
    <row r="1306" spans="1:27">
      <c r="A1306">
        <v>3304</v>
      </c>
      <c r="B1306" t="s">
        <v>19</v>
      </c>
      <c r="C1306" t="s">
        <v>30</v>
      </c>
      <c r="D1306" t="s">
        <v>31</v>
      </c>
      <c r="E1306" s="3" t="s">
        <v>16</v>
      </c>
      <c r="F1306" t="str">
        <f t="shared" si="180"/>
        <v>Alphabet</v>
      </c>
      <c r="G1306" t="str">
        <f t="shared" si="181"/>
        <v>M</v>
      </c>
      <c r="H1306" t="str">
        <f t="shared" si="182"/>
        <v>Yes</v>
      </c>
      <c r="J1306" t="str">
        <f>_xlfn.IFS(Units_Sold&lt;0,"Check Return/Refund",Units_Sold=" ",Invalid,Units_Sold=0,"Available",Units_Sold&gt;0,"Sold")</f>
        <v>Available</v>
      </c>
      <c r="L1306">
        <v>0.65</v>
      </c>
      <c r="M1306" t="str">
        <f t="shared" si="183"/>
        <v>Valid</v>
      </c>
      <c r="N1306" t="str">
        <f>IF(PC_NikeSales[[#This Row],[Discount_Verification]]="Valid","Include","Exclude")</f>
        <v>Include</v>
      </c>
      <c r="O1306">
        <v>0</v>
      </c>
      <c r="P1306" t="str">
        <f t="shared" si="184"/>
        <v>Insufficient Data</v>
      </c>
      <c r="Q1306" t="str">
        <f t="shared" si="185"/>
        <v>Missing Information</v>
      </c>
      <c r="R1306" t="str">
        <f>IF(PC_NikeSales[[#This Row],[Rev_Verify]]="Valid Revenue","Include","Exclude")</f>
        <v>Exclude</v>
      </c>
      <c r="S1306" s="1">
        <v>45611</v>
      </c>
      <c r="T1306" s="5">
        <f t="shared" si="186"/>
        <v>45611</v>
      </c>
      <c r="U1306" s="1" t="str">
        <f t="shared" si="187"/>
        <v>Yes</v>
      </c>
      <c r="V1306" t="s">
        <v>17</v>
      </c>
      <c r="W1306" t="s">
        <v>25</v>
      </c>
      <c r="X1306" t="str">
        <f t="shared" si="188"/>
        <v>Mumbai</v>
      </c>
      <c r="Y1306">
        <v>2405.3000000000002</v>
      </c>
      <c r="Z1306" t="str">
        <f>IF(PC_NikeSales[[#This Row],[Profit]]&lt;0,"Loss Making Sales",IF(PC_NikeSales[[#This Row],[Profit]]=0,"No Recorded Profit",IF($Y1304&gt;$P1304,"Invalid Profit", "Valid Profit")))</f>
        <v>Valid Profit</v>
      </c>
      <c r="AA1306" t="str">
        <f>IF(PC_NikeSales[[#This Row],[Profit_Status]]="Valid Profit","Include","Exclude")</f>
        <v>Include</v>
      </c>
    </row>
    <row r="1307" spans="1:27">
      <c r="A1307">
        <v>3305</v>
      </c>
      <c r="B1307" t="s">
        <v>13</v>
      </c>
      <c r="C1307" t="s">
        <v>30</v>
      </c>
      <c r="D1307" t="s">
        <v>46</v>
      </c>
      <c r="F1307" t="str">
        <f t="shared" si="180"/>
        <v>Missing</v>
      </c>
      <c r="G1307" t="str">
        <f t="shared" si="181"/>
        <v>Unknown</v>
      </c>
      <c r="H1307" t="str">
        <f t="shared" si="182"/>
        <v>No</v>
      </c>
      <c r="J1307" t="str">
        <f>_xlfn.IFS(Units_Sold&lt;0,"Check Return/Refund",Units_Sold=" ",Invalid,Units_Sold=0,"Available",Units_Sold&gt;0,"Sold")</f>
        <v>Available</v>
      </c>
      <c r="K1307">
        <v>4216.1400000000003</v>
      </c>
      <c r="M1307" t="str">
        <f t="shared" si="183"/>
        <v>Invalid</v>
      </c>
      <c r="N1307" t="str">
        <f>IF(PC_NikeSales[[#This Row],[Discount_Verification]]="Valid","Include","Exclude")</f>
        <v>Exclude</v>
      </c>
      <c r="O1307">
        <v>0</v>
      </c>
      <c r="P1307" t="str">
        <f t="shared" si="184"/>
        <v>Insufficient Data</v>
      </c>
      <c r="Q1307" t="str">
        <f t="shared" si="185"/>
        <v>Missing Information</v>
      </c>
      <c r="R1307" t="str">
        <f>IF(PC_NikeSales[[#This Row],[Rev_Verify]]="Valid Revenue","Include","Exclude")</f>
        <v>Exclude</v>
      </c>
      <c r="S1307" s="1">
        <v>45582</v>
      </c>
      <c r="T1307" s="5">
        <f t="shared" si="186"/>
        <v>45582</v>
      </c>
      <c r="U1307" s="1" t="str">
        <f t="shared" si="187"/>
        <v>Yes</v>
      </c>
      <c r="V1307" t="s">
        <v>22</v>
      </c>
      <c r="W1307" t="s">
        <v>37</v>
      </c>
      <c r="X1307" t="str">
        <f t="shared" si="188"/>
        <v>Hyderabad</v>
      </c>
      <c r="Y1307">
        <v>-687.95</v>
      </c>
      <c r="Z1307" t="str">
        <f>IF(PC_NikeSales[[#This Row],[Profit]]&lt;0,"Loss Making Sales",IF(PC_NikeSales[[#This Row],[Profit]]=0,"No Recorded Profit",IF(PC_NikeSales[[#This Row],[Profit]]&gt;PC_NikeSales[Rev_Recalc],"Invalid Profit", "Valid Profit")))</f>
        <v>Loss Making Sales</v>
      </c>
      <c r="AA1307" t="str">
        <f>IF(PC_NikeSales[[#This Row],[Profit_Status]]="Valid Profit","Include","Exclude")</f>
        <v>Exclude</v>
      </c>
    </row>
    <row r="1308" spans="1:27">
      <c r="A1308">
        <v>3306</v>
      </c>
      <c r="B1308" t="s">
        <v>13</v>
      </c>
      <c r="C1308" t="s">
        <v>41</v>
      </c>
      <c r="D1308" t="s">
        <v>54</v>
      </c>
      <c r="E1308" s="3" t="s">
        <v>28</v>
      </c>
      <c r="F1308" t="str">
        <f t="shared" si="180"/>
        <v>Alphabet</v>
      </c>
      <c r="G1308" t="str">
        <f t="shared" si="181"/>
        <v>L</v>
      </c>
      <c r="H1308" t="str">
        <f t="shared" si="182"/>
        <v>Yes</v>
      </c>
      <c r="J1308" t="str">
        <f>_xlfn.IFS(Units_Sold&lt;0,"Check Return/Refund",Units_Sold=" ",Invalid,Units_Sold=0,"Available",Units_Sold&gt;0,"Sold")</f>
        <v>Available</v>
      </c>
      <c r="L1308">
        <v>0.25</v>
      </c>
      <c r="M1308" t="str">
        <f t="shared" si="183"/>
        <v>Valid</v>
      </c>
      <c r="N1308" t="str">
        <f>IF(PC_NikeSales[[#This Row],[Discount_Verification]]="Valid","Include","Exclude")</f>
        <v>Include</v>
      </c>
      <c r="O1308">
        <v>0</v>
      </c>
      <c r="P1308" t="str">
        <f t="shared" si="184"/>
        <v>Insufficient Data</v>
      </c>
      <c r="Q1308" t="str">
        <f t="shared" si="185"/>
        <v>Missing Information</v>
      </c>
      <c r="R1308" t="str">
        <f>IF(PC_NikeSales[[#This Row],[Rev_Verify]]="Valid Revenue","Include","Exclude")</f>
        <v>Exclude</v>
      </c>
      <c r="S1308" s="1">
        <v>45503</v>
      </c>
      <c r="T1308" s="5">
        <f t="shared" si="186"/>
        <v>45503</v>
      </c>
      <c r="U1308" s="1" t="str">
        <f t="shared" si="187"/>
        <v>Yes</v>
      </c>
      <c r="V1308" t="s">
        <v>22</v>
      </c>
      <c r="W1308" t="s">
        <v>25</v>
      </c>
      <c r="X1308" t="str">
        <f t="shared" si="188"/>
        <v>Mumbai</v>
      </c>
      <c r="Y1308">
        <v>3052.49</v>
      </c>
      <c r="Z1308" t="str">
        <f>IF(PC_NikeSales[[#This Row],[Profit]]&lt;0,"Loss Making Sales",IF(PC_NikeSales[[#This Row],[Profit]]=0,"No Recorded Profit",IF($Y1306&gt;$P1306,"Invalid Profit", "Valid Profit")))</f>
        <v>Valid Profit</v>
      </c>
      <c r="AA1308" t="str">
        <f>IF(PC_NikeSales[[#This Row],[Profit_Status]]="Valid Profit","Include","Exclude")</f>
        <v>Include</v>
      </c>
    </row>
    <row r="1309" spans="1:27">
      <c r="A1309">
        <v>3307</v>
      </c>
      <c r="B1309" t="s">
        <v>19</v>
      </c>
      <c r="C1309" t="s">
        <v>20</v>
      </c>
      <c r="D1309" t="s">
        <v>38</v>
      </c>
      <c r="E1309" s="3" t="s">
        <v>16</v>
      </c>
      <c r="F1309" t="str">
        <f t="shared" si="180"/>
        <v>Alphabet</v>
      </c>
      <c r="G1309" t="str">
        <f t="shared" si="181"/>
        <v>M</v>
      </c>
      <c r="H1309" t="str">
        <f t="shared" si="182"/>
        <v>Yes</v>
      </c>
      <c r="J1309" t="str">
        <f>_xlfn.IFS(Units_Sold&lt;0,"Check Return/Refund",Units_Sold=" ",Invalid,Units_Sold=0,"Available",Units_Sold&gt;0,"Sold")</f>
        <v>Available</v>
      </c>
      <c r="K1309">
        <v>7127.99</v>
      </c>
      <c r="M1309" t="str">
        <f t="shared" si="183"/>
        <v>Invalid</v>
      </c>
      <c r="N1309" t="str">
        <f>IF(PC_NikeSales[[#This Row],[Discount_Verification]]="Valid","Include","Exclude")</f>
        <v>Exclude</v>
      </c>
      <c r="O1309">
        <v>0</v>
      </c>
      <c r="P1309" t="str">
        <f t="shared" si="184"/>
        <v>Insufficient Data</v>
      </c>
      <c r="Q1309" t="str">
        <f t="shared" si="185"/>
        <v>Missing Information</v>
      </c>
      <c r="R1309" t="str">
        <f>IF(PC_NikeSales[[#This Row],[Rev_Verify]]="Valid Revenue","Include","Exclude")</f>
        <v>Exclude</v>
      </c>
      <c r="S1309" s="1">
        <v>45516</v>
      </c>
      <c r="T1309" s="5">
        <f t="shared" si="186"/>
        <v>45516</v>
      </c>
      <c r="U1309" s="1" t="str">
        <f t="shared" si="187"/>
        <v>Yes</v>
      </c>
      <c r="V1309" t="s">
        <v>17</v>
      </c>
      <c r="W1309" t="s">
        <v>25</v>
      </c>
      <c r="X1309" t="str">
        <f t="shared" si="188"/>
        <v>Mumbai</v>
      </c>
      <c r="Y1309">
        <v>818.55</v>
      </c>
      <c r="Z1309" t="str">
        <f>IF(PC_NikeSales[[#This Row],[Profit]]&lt;0,"Loss Making Sales",IF(PC_NikeSales[[#This Row],[Profit]]=0,"No Recorded Profit",IF($Y1307&gt;$P1307,"Invalid Profit", "Valid Profit")))</f>
        <v>Valid Profit</v>
      </c>
      <c r="AA1309" t="str">
        <f>IF(PC_NikeSales[[#This Row],[Profit_Status]]="Valid Profit","Include","Exclude")</f>
        <v>Include</v>
      </c>
    </row>
    <row r="1310" spans="1:27">
      <c r="A1310">
        <v>3308</v>
      </c>
      <c r="B1310" t="s">
        <v>35</v>
      </c>
      <c r="C1310" t="s">
        <v>14</v>
      </c>
      <c r="D1310" t="s">
        <v>49</v>
      </c>
      <c r="F1310" t="str">
        <f t="shared" si="180"/>
        <v>Missing</v>
      </c>
      <c r="G1310" t="str">
        <f t="shared" si="181"/>
        <v>Unknown</v>
      </c>
      <c r="H1310" t="str">
        <f t="shared" si="182"/>
        <v>No</v>
      </c>
      <c r="I1310">
        <v>0</v>
      </c>
      <c r="J1310" t="str">
        <f>_xlfn.IFS(Units_Sold&lt;0,"Check Return/Refund",Units_Sold=" ",Invalid,Units_Sold=0,"Available",Units_Sold&gt;0,"Sold")</f>
        <v>Available</v>
      </c>
      <c r="L1310">
        <v>0.85</v>
      </c>
      <c r="M1310" t="str">
        <f t="shared" si="183"/>
        <v>Valid</v>
      </c>
      <c r="N1310" t="str">
        <f>IF(PC_NikeSales[[#This Row],[Discount_Verification]]="Valid","Include","Exclude")</f>
        <v>Include</v>
      </c>
      <c r="O1310">
        <v>0</v>
      </c>
      <c r="P1310" t="str">
        <f t="shared" si="184"/>
        <v>Insufficient Data</v>
      </c>
      <c r="Q1310" t="str">
        <f t="shared" si="185"/>
        <v>Missing Information</v>
      </c>
      <c r="R1310" t="str">
        <f>IF(PC_NikeSales[[#This Row],[Rev_Verify]]="Valid Revenue","Include","Exclude")</f>
        <v>Exclude</v>
      </c>
      <c r="S1310" s="1">
        <v>45755</v>
      </c>
      <c r="T1310" s="5">
        <f t="shared" si="186"/>
        <v>45755</v>
      </c>
      <c r="U1310" s="1" t="str">
        <f t="shared" si="187"/>
        <v>Yes</v>
      </c>
      <c r="V1310" t="s">
        <v>17</v>
      </c>
      <c r="W1310" t="s">
        <v>36</v>
      </c>
      <c r="X1310" t="str">
        <f t="shared" si="188"/>
        <v>Bangalore</v>
      </c>
      <c r="Y1310">
        <v>2625.19</v>
      </c>
      <c r="Z1310" t="str">
        <f>IF(PC_NikeSales[[#This Row],[Profit]]&lt;0,"Loss Making Sales",IF(PC_NikeSales[[#This Row],[Profit]]=0,"No Recorded Profit",IF($Y1308&gt;$P1308,"Invalid Profit", "Valid Profit")))</f>
        <v>Valid Profit</v>
      </c>
      <c r="AA1310" t="str">
        <f>IF(PC_NikeSales[[#This Row],[Profit_Status]]="Valid Profit","Include","Exclude")</f>
        <v>Include</v>
      </c>
    </row>
    <row r="1311" spans="1:27">
      <c r="A1311">
        <v>3309</v>
      </c>
      <c r="B1311" t="s">
        <v>35</v>
      </c>
      <c r="C1311" t="s">
        <v>26</v>
      </c>
      <c r="D1311" t="s">
        <v>53</v>
      </c>
      <c r="F1311" t="str">
        <f t="shared" si="180"/>
        <v>Missing</v>
      </c>
      <c r="G1311" t="str">
        <f t="shared" si="181"/>
        <v>Unknown</v>
      </c>
      <c r="H1311" t="str">
        <f t="shared" si="182"/>
        <v>No</v>
      </c>
      <c r="J1311" t="str">
        <f>_xlfn.IFS(Units_Sold&lt;0,"Check Return/Refund",Units_Sold=" ",Invalid,Units_Sold=0,"Available",Units_Sold&gt;0,"Sold")</f>
        <v>Available</v>
      </c>
      <c r="K1311">
        <v>5594.08</v>
      </c>
      <c r="M1311" t="str">
        <f t="shared" si="183"/>
        <v>Invalid</v>
      </c>
      <c r="N1311" t="str">
        <f>IF(PC_NikeSales[[#This Row],[Discount_Verification]]="Valid","Include","Exclude")</f>
        <v>Exclude</v>
      </c>
      <c r="O1311">
        <v>0</v>
      </c>
      <c r="P1311" t="str">
        <f t="shared" si="184"/>
        <v>Insufficient Data</v>
      </c>
      <c r="Q1311" t="str">
        <f t="shared" si="185"/>
        <v>Missing Information</v>
      </c>
      <c r="R1311" t="str">
        <f>IF(PC_NikeSales[[#This Row],[Rev_Verify]]="Valid Revenue","Include","Exclude")</f>
        <v>Exclude</v>
      </c>
      <c r="S1311" s="1">
        <v>45181</v>
      </c>
      <c r="T1311" s="5">
        <f t="shared" si="186"/>
        <v>45181</v>
      </c>
      <c r="U1311" s="1" t="str">
        <f t="shared" si="187"/>
        <v>Yes</v>
      </c>
      <c r="V1311" t="s">
        <v>22</v>
      </c>
      <c r="W1311" t="s">
        <v>37</v>
      </c>
      <c r="X1311" t="str">
        <f t="shared" si="188"/>
        <v>Hyderabad</v>
      </c>
      <c r="Y1311">
        <v>626.95000000000005</v>
      </c>
      <c r="Z1311" t="str">
        <f>IF(PC_NikeSales[[#This Row],[Profit]]&lt;0,"Loss Making Sales",IF(PC_NikeSales[[#This Row],[Profit]]=0,"No Recorded Profit",IF($Y1309&gt;$P1309,"Invalid Profit", "Valid Profit")))</f>
        <v>Valid Profit</v>
      </c>
      <c r="AA1311" t="str">
        <f>IF(PC_NikeSales[[#This Row],[Profit_Status]]="Valid Profit","Include","Exclude")</f>
        <v>Include</v>
      </c>
    </row>
    <row r="1312" spans="1:27">
      <c r="A1312">
        <v>3310</v>
      </c>
      <c r="B1312" t="s">
        <v>19</v>
      </c>
      <c r="C1312" t="s">
        <v>30</v>
      </c>
      <c r="D1312" t="s">
        <v>46</v>
      </c>
      <c r="E1312" s="3" t="s">
        <v>16</v>
      </c>
      <c r="F1312" t="str">
        <f t="shared" si="180"/>
        <v>Alphabet</v>
      </c>
      <c r="G1312" t="str">
        <f t="shared" si="181"/>
        <v>M</v>
      </c>
      <c r="H1312" t="str">
        <f t="shared" si="182"/>
        <v>Yes</v>
      </c>
      <c r="I1312">
        <v>4</v>
      </c>
      <c r="J1312" t="str">
        <f>_xlfn.IFS(Units_Sold&lt;0,"Check Return/Refund",Units_Sold=" ",Invalid,Units_Sold=0,"Available",Units_Sold&gt;0,"Sold")</f>
        <v>Sold</v>
      </c>
      <c r="L1312">
        <v>0.21</v>
      </c>
      <c r="M1312" t="str">
        <f t="shared" si="183"/>
        <v>Valid</v>
      </c>
      <c r="N1312" t="str">
        <f>IF(PC_NikeSales[[#This Row],[Discount_Verification]]="Valid","Include","Exclude")</f>
        <v>Include</v>
      </c>
      <c r="O1312">
        <v>0</v>
      </c>
      <c r="P1312" t="str">
        <f t="shared" si="184"/>
        <v>Insufficient Data</v>
      </c>
      <c r="Q1312" t="str">
        <f t="shared" si="185"/>
        <v>Missing Information</v>
      </c>
      <c r="R1312" t="str">
        <f>IF(PC_NikeSales[[#This Row],[Rev_Verify]]="Valid Revenue","Include","Exclude")</f>
        <v>Exclude</v>
      </c>
      <c r="S1312" s="1">
        <v>45765</v>
      </c>
      <c r="T1312" s="5">
        <f t="shared" si="186"/>
        <v>45765</v>
      </c>
      <c r="U1312" s="1" t="str">
        <f t="shared" si="187"/>
        <v>Yes</v>
      </c>
      <c r="V1312" t="s">
        <v>22</v>
      </c>
      <c r="W1312" t="s">
        <v>43</v>
      </c>
      <c r="X1312" t="str">
        <f t="shared" si="188"/>
        <v>Kolkata</v>
      </c>
      <c r="Y1312">
        <v>2856.16</v>
      </c>
      <c r="Z1312" t="str">
        <f>IF(PC_NikeSales[[#This Row],[Profit]]&lt;0,"Loss Making Sales",IF(PC_NikeSales[[#This Row],[Profit]]=0,"No Recorded Profit",IF($Y1310&gt;$P1310,"Invalid Profit", "Valid Profit")))</f>
        <v>Valid Profit</v>
      </c>
      <c r="AA1312" t="str">
        <f>IF(PC_NikeSales[[#This Row],[Profit_Status]]="Valid Profit","Include","Exclude")</f>
        <v>Include</v>
      </c>
    </row>
    <row r="1313" spans="1:27">
      <c r="A1313">
        <v>3311</v>
      </c>
      <c r="B1313" t="s">
        <v>13</v>
      </c>
      <c r="C1313" t="s">
        <v>20</v>
      </c>
      <c r="D1313" t="s">
        <v>24</v>
      </c>
      <c r="E1313" s="3" t="s">
        <v>16</v>
      </c>
      <c r="F1313" t="str">
        <f t="shared" si="180"/>
        <v>Alphabet</v>
      </c>
      <c r="G1313" t="str">
        <f t="shared" si="181"/>
        <v>M</v>
      </c>
      <c r="H1313" t="str">
        <f t="shared" si="182"/>
        <v>Yes</v>
      </c>
      <c r="I1313">
        <v>0</v>
      </c>
      <c r="J1313" t="str">
        <f>_xlfn.IFS(Units_Sold&lt;0,"Check Return/Refund",Units_Sold=" ",Invalid,Units_Sold=0,"Available",Units_Sold&gt;0,"Sold")</f>
        <v>Available</v>
      </c>
      <c r="L1313">
        <v>0.04</v>
      </c>
      <c r="M1313" t="str">
        <f t="shared" si="183"/>
        <v>Valid</v>
      </c>
      <c r="N1313" t="str">
        <f>IF(PC_NikeSales[[#This Row],[Discount_Verification]]="Valid","Include","Exclude")</f>
        <v>Include</v>
      </c>
      <c r="O1313">
        <v>0</v>
      </c>
      <c r="P1313" t="str">
        <f t="shared" si="184"/>
        <v>Insufficient Data</v>
      </c>
      <c r="Q1313" t="str">
        <f t="shared" si="185"/>
        <v>Missing Information</v>
      </c>
      <c r="R1313" t="str">
        <f>IF(PC_NikeSales[[#This Row],[Rev_Verify]]="Valid Revenue","Include","Exclude")</f>
        <v>Exclude</v>
      </c>
      <c r="S1313" s="1">
        <v>45779</v>
      </c>
      <c r="T1313" s="5">
        <f t="shared" si="186"/>
        <v>45779</v>
      </c>
      <c r="U1313" s="1" t="str">
        <f t="shared" si="187"/>
        <v>Yes</v>
      </c>
      <c r="V1313" t="s">
        <v>17</v>
      </c>
      <c r="W1313" t="s">
        <v>33</v>
      </c>
      <c r="X1313" t="str">
        <f t="shared" si="188"/>
        <v>Delhi</v>
      </c>
      <c r="Y1313">
        <v>3152.21</v>
      </c>
      <c r="Z1313" t="str">
        <f>IF(PC_NikeSales[[#This Row],[Profit]]&lt;0,"Loss Making Sales",IF(PC_NikeSales[[#This Row],[Profit]]=0,"No Recorded Profit",IF($Y1311&gt;$P1311,"Invalid Profit", "Valid Profit")))</f>
        <v>Valid Profit</v>
      </c>
      <c r="AA1313" t="str">
        <f>IF(PC_NikeSales[[#This Row],[Profit_Status]]="Valid Profit","Include","Exclude")</f>
        <v>Include</v>
      </c>
    </row>
    <row r="1314" spans="1:27">
      <c r="A1314">
        <v>3312</v>
      </c>
      <c r="B1314" t="s">
        <v>19</v>
      </c>
      <c r="C1314" t="s">
        <v>41</v>
      </c>
      <c r="D1314" t="s">
        <v>48</v>
      </c>
      <c r="E1314" s="3" t="s">
        <v>16</v>
      </c>
      <c r="F1314" t="str">
        <f t="shared" si="180"/>
        <v>Alphabet</v>
      </c>
      <c r="G1314" t="str">
        <f t="shared" si="181"/>
        <v>M</v>
      </c>
      <c r="H1314" t="str">
        <f t="shared" si="182"/>
        <v>Yes</v>
      </c>
      <c r="I1314">
        <v>1</v>
      </c>
      <c r="J1314" t="str">
        <f>_xlfn.IFS(Units_Sold&lt;0,"Check Return/Refund",Units_Sold=" ",Invalid,Units_Sold=0,"Available",Units_Sold&gt;0,"Sold")</f>
        <v>Sold</v>
      </c>
      <c r="K1314">
        <v>8069.3</v>
      </c>
      <c r="M1314" t="str">
        <f t="shared" si="183"/>
        <v>Invalid</v>
      </c>
      <c r="N1314" t="str">
        <f>IF(PC_NikeSales[[#This Row],[Discount_Verification]]="Valid","Include","Exclude")</f>
        <v>Exclude</v>
      </c>
      <c r="O1314">
        <v>0</v>
      </c>
      <c r="P1314">
        <f t="shared" si="184"/>
        <v>8069.3</v>
      </c>
      <c r="Q1314" t="str">
        <f t="shared" si="185"/>
        <v>Valid Revenue</v>
      </c>
      <c r="R1314" t="str">
        <f>IF(PC_NikeSales[[#This Row],[Rev_Verify]]="Valid Revenue","Include","Exclude")</f>
        <v>Include</v>
      </c>
      <c r="S1314" s="1">
        <v>45802</v>
      </c>
      <c r="T1314" s="5">
        <f t="shared" si="186"/>
        <v>45802</v>
      </c>
      <c r="U1314" s="1" t="str">
        <f t="shared" si="187"/>
        <v>Yes</v>
      </c>
      <c r="V1314" t="s">
        <v>22</v>
      </c>
      <c r="W1314" t="s">
        <v>29</v>
      </c>
      <c r="X1314" t="str">
        <f t="shared" si="188"/>
        <v>Pune</v>
      </c>
      <c r="Y1314">
        <v>-95.96</v>
      </c>
      <c r="Z1314" t="str">
        <f>IF(PC_NikeSales[[#This Row],[Profit]]&lt;0,"Loss Making Sales",IF(PC_NikeSales[[#This Row],[Profit]]=0,"No Recorded Profit",IF(PC_NikeSales[[#This Row],[Profit]]&gt;PC_NikeSales[Rev_Recalc],"Invalid Profit", "Valid Profit")))</f>
        <v>Loss Making Sales</v>
      </c>
      <c r="AA1314" t="str">
        <f>IF(PC_NikeSales[[#This Row],[Profit_Status]]="Valid Profit","Include","Exclude")</f>
        <v>Exclude</v>
      </c>
    </row>
    <row r="1315" spans="1:27">
      <c r="A1315">
        <v>3313</v>
      </c>
      <c r="B1315" t="s">
        <v>13</v>
      </c>
      <c r="C1315" t="s">
        <v>41</v>
      </c>
      <c r="D1315" t="s">
        <v>47</v>
      </c>
      <c r="E1315" s="3">
        <v>8</v>
      </c>
      <c r="F1315" t="str">
        <f t="shared" si="180"/>
        <v>Number</v>
      </c>
      <c r="G1315" t="str">
        <f t="shared" si="181"/>
        <v>8</v>
      </c>
      <c r="H1315" t="str">
        <f t="shared" si="182"/>
        <v>Yes</v>
      </c>
      <c r="I1315">
        <v>0</v>
      </c>
      <c r="J1315" t="str">
        <f>_xlfn.IFS(Units_Sold&lt;0,"Check Return/Refund",Units_Sold=" ",Invalid,Units_Sold=0,"Available",Units_Sold&gt;0,"Sold")</f>
        <v>Available</v>
      </c>
      <c r="K1315">
        <v>9460.52</v>
      </c>
      <c r="M1315" t="str">
        <f t="shared" si="183"/>
        <v>Invalid</v>
      </c>
      <c r="N1315" t="str">
        <f>IF(PC_NikeSales[[#This Row],[Discount_Verification]]="Valid","Include","Exclude")</f>
        <v>Exclude</v>
      </c>
      <c r="O1315">
        <v>0</v>
      </c>
      <c r="P1315">
        <f t="shared" si="184"/>
        <v>0</v>
      </c>
      <c r="Q1315" t="str">
        <f t="shared" si="185"/>
        <v>No Recorded Revenue</v>
      </c>
      <c r="R1315" t="str">
        <f>IF(PC_NikeSales[[#This Row],[Rev_Verify]]="Valid Revenue","Include","Exclude")</f>
        <v>Exclude</v>
      </c>
      <c r="S1315" s="1"/>
      <c r="T1315" s="5" t="str">
        <f t="shared" si="186"/>
        <v>Missing Date</v>
      </c>
      <c r="U1315" s="1" t="str">
        <f t="shared" si="187"/>
        <v>No</v>
      </c>
      <c r="V1315" t="s">
        <v>22</v>
      </c>
      <c r="W1315" t="s">
        <v>37</v>
      </c>
      <c r="X1315" t="str">
        <f t="shared" si="188"/>
        <v>Hyderabad</v>
      </c>
      <c r="Y1315">
        <v>-476.54</v>
      </c>
      <c r="Z1315" t="str">
        <f>IF(PC_NikeSales[[#This Row],[Profit]]&lt;0,"Loss Making Sales",IF(PC_NikeSales[[#This Row],[Profit]]=0,"No Recorded Profit",IF(PC_NikeSales[[#This Row],[Profit]]&gt;PC_NikeSales[Rev_Recalc],"Invalid Profit", "Valid Profit")))</f>
        <v>Loss Making Sales</v>
      </c>
      <c r="AA1315" t="str">
        <f>IF(PC_NikeSales[[#This Row],[Profit_Status]]="Valid Profit","Include","Exclude")</f>
        <v>Exclude</v>
      </c>
    </row>
    <row r="1316" spans="1:27">
      <c r="A1316">
        <v>3314</v>
      </c>
      <c r="B1316" t="s">
        <v>35</v>
      </c>
      <c r="C1316" t="s">
        <v>14</v>
      </c>
      <c r="D1316" t="s">
        <v>49</v>
      </c>
      <c r="E1316" s="3">
        <v>9</v>
      </c>
      <c r="F1316" t="str">
        <f t="shared" si="180"/>
        <v>Number</v>
      </c>
      <c r="G1316" t="str">
        <f t="shared" si="181"/>
        <v>9</v>
      </c>
      <c r="H1316" t="str">
        <f t="shared" si="182"/>
        <v>Yes</v>
      </c>
      <c r="I1316">
        <v>2</v>
      </c>
      <c r="J1316" t="str">
        <f>_xlfn.IFS(Units_Sold&lt;0,"Check Return/Refund",Units_Sold=" ",Invalid,Units_Sold=0,"Available",Units_Sold&gt;0,"Sold")</f>
        <v>Sold</v>
      </c>
      <c r="K1316">
        <v>7050.14</v>
      </c>
      <c r="M1316" t="str">
        <f t="shared" si="183"/>
        <v>Invalid</v>
      </c>
      <c r="N1316" t="str">
        <f>IF(PC_NikeSales[[#This Row],[Discount_Verification]]="Valid","Include","Exclude")</f>
        <v>Exclude</v>
      </c>
      <c r="O1316">
        <v>0</v>
      </c>
      <c r="P1316">
        <f t="shared" si="184"/>
        <v>14100.28</v>
      </c>
      <c r="Q1316" t="str">
        <f t="shared" si="185"/>
        <v>Valid Revenue</v>
      </c>
      <c r="R1316" t="str">
        <f>IF(PC_NikeSales[[#This Row],[Rev_Verify]]="Valid Revenue","Include","Exclude")</f>
        <v>Include</v>
      </c>
      <c r="S1316" s="1"/>
      <c r="T1316" s="5" t="str">
        <f t="shared" si="186"/>
        <v>Missing Date</v>
      </c>
      <c r="U1316" s="1" t="str">
        <f t="shared" si="187"/>
        <v>No</v>
      </c>
      <c r="V1316" t="s">
        <v>22</v>
      </c>
      <c r="W1316" t="s">
        <v>37</v>
      </c>
      <c r="X1316" t="str">
        <f t="shared" si="188"/>
        <v>Hyderabad</v>
      </c>
      <c r="Y1316">
        <v>-815.54</v>
      </c>
      <c r="Z1316" t="str">
        <f>IF(PC_NikeSales[[#This Row],[Profit]]&lt;0,"Loss Making Sales",IF(PC_NikeSales[[#This Row],[Profit]]=0,"No Recorded Profit",IF(PC_NikeSales[[#This Row],[Profit]]&gt;PC_NikeSales[Rev_Recalc],"Invalid Profit", "Valid Profit")))</f>
        <v>Loss Making Sales</v>
      </c>
      <c r="AA1316" t="str">
        <f>IF(PC_NikeSales[[#This Row],[Profit_Status]]="Valid Profit","Include","Exclude")</f>
        <v>Exclude</v>
      </c>
    </row>
    <row r="1317" spans="1:27">
      <c r="A1317">
        <v>3315</v>
      </c>
      <c r="B1317" t="s">
        <v>19</v>
      </c>
      <c r="C1317" t="s">
        <v>14</v>
      </c>
      <c r="D1317" t="s">
        <v>44</v>
      </c>
      <c r="E1317" s="3" t="s">
        <v>32</v>
      </c>
      <c r="F1317" t="str">
        <f t="shared" si="180"/>
        <v>Alphabet</v>
      </c>
      <c r="G1317" t="str">
        <f t="shared" si="181"/>
        <v>XL</v>
      </c>
      <c r="H1317" t="str">
        <f t="shared" si="182"/>
        <v>Yes</v>
      </c>
      <c r="J1317" t="str">
        <f>_xlfn.IFS(Units_Sold&lt;0,"Check Return/Refund",Units_Sold=" ",Invalid,Units_Sold=0,"Available",Units_Sold&gt;0,"Sold")</f>
        <v>Available</v>
      </c>
      <c r="M1317" t="str">
        <f t="shared" si="183"/>
        <v>Invalid</v>
      </c>
      <c r="N1317" t="str">
        <f>IF(PC_NikeSales[[#This Row],[Discount_Verification]]="Valid","Include","Exclude")</f>
        <v>Exclude</v>
      </c>
      <c r="O1317">
        <v>0</v>
      </c>
      <c r="P1317" t="str">
        <f t="shared" si="184"/>
        <v>Insufficient Data</v>
      </c>
      <c r="Q1317" t="str">
        <f t="shared" si="185"/>
        <v>Missing Information</v>
      </c>
      <c r="R1317" t="str">
        <f>IF(PC_NikeSales[[#This Row],[Rev_Verify]]="Valid Revenue","Include","Exclude")</f>
        <v>Exclude</v>
      </c>
      <c r="S1317" s="1"/>
      <c r="T1317" s="5" t="str">
        <f t="shared" si="186"/>
        <v>Missing Date</v>
      </c>
      <c r="U1317" s="1" t="str">
        <f t="shared" si="187"/>
        <v>No</v>
      </c>
      <c r="V1317" t="s">
        <v>22</v>
      </c>
      <c r="W1317" t="s">
        <v>36</v>
      </c>
      <c r="X1317" t="str">
        <f t="shared" si="188"/>
        <v>Bangalore</v>
      </c>
      <c r="Y1317">
        <v>1345.26</v>
      </c>
      <c r="Z1317" t="str">
        <f>IF(PC_NikeSales[[#This Row],[Profit]]&lt;0,"Loss Making Sales",IF(PC_NikeSales[[#This Row],[Profit]]=0,"No Recorded Profit",IF($Y1315&gt;$P1315,"Invalid Profit", "Valid Profit")))</f>
        <v>Valid Profit</v>
      </c>
      <c r="AA1317" t="str">
        <f>IF(PC_NikeSales[[#This Row],[Profit_Status]]="Valid Profit","Include","Exclude")</f>
        <v>Include</v>
      </c>
    </row>
    <row r="1318" spans="1:27">
      <c r="A1318">
        <v>3316</v>
      </c>
      <c r="B1318" t="s">
        <v>19</v>
      </c>
      <c r="C1318" t="s">
        <v>30</v>
      </c>
      <c r="D1318" t="s">
        <v>31</v>
      </c>
      <c r="E1318" s="3" t="s">
        <v>28</v>
      </c>
      <c r="F1318" t="str">
        <f t="shared" si="180"/>
        <v>Alphabet</v>
      </c>
      <c r="G1318" t="str">
        <f t="shared" si="181"/>
        <v>L</v>
      </c>
      <c r="H1318" t="str">
        <f t="shared" si="182"/>
        <v>Yes</v>
      </c>
      <c r="J1318" t="str">
        <f>_xlfn.IFS(Units_Sold&lt;0,"Check Return/Refund",Units_Sold=" ",Invalid,Units_Sold=0,"Available",Units_Sold&gt;0,"Sold")</f>
        <v>Available</v>
      </c>
      <c r="L1318">
        <v>1.02</v>
      </c>
      <c r="M1318" t="str">
        <f t="shared" si="183"/>
        <v>Invalid</v>
      </c>
      <c r="N1318" t="str">
        <f>IF(PC_NikeSales[[#This Row],[Discount_Verification]]="Valid","Include","Exclude")</f>
        <v>Exclude</v>
      </c>
      <c r="O1318">
        <v>0</v>
      </c>
      <c r="P1318" t="str">
        <f t="shared" si="184"/>
        <v>Insufficient Data</v>
      </c>
      <c r="Q1318" t="str">
        <f t="shared" si="185"/>
        <v>Missing Information</v>
      </c>
      <c r="R1318" t="str">
        <f>IF(PC_NikeSales[[#This Row],[Rev_Verify]]="Valid Revenue","Include","Exclude")</f>
        <v>Exclude</v>
      </c>
      <c r="S1318" s="1">
        <v>45407</v>
      </c>
      <c r="T1318" s="5">
        <f t="shared" si="186"/>
        <v>45407</v>
      </c>
      <c r="U1318" s="1" t="str">
        <f t="shared" si="187"/>
        <v>Yes</v>
      </c>
      <c r="V1318" t="s">
        <v>17</v>
      </c>
      <c r="W1318" t="s">
        <v>18</v>
      </c>
      <c r="X1318" t="str">
        <f t="shared" si="188"/>
        <v>Bengaluru</v>
      </c>
      <c r="Y1318">
        <v>27.15</v>
      </c>
      <c r="Z1318" t="str">
        <f>IF(PC_NikeSales[[#This Row],[Profit]]&lt;0,"Loss Making Sales",IF(PC_NikeSales[[#This Row],[Profit]]=0,"No Recorded Profit",IF($Y1316&gt;$P1316,"Invalid Profit", "Valid Profit")))</f>
        <v>Valid Profit</v>
      </c>
      <c r="AA1318" t="str">
        <f>IF(PC_NikeSales[[#This Row],[Profit_Status]]="Valid Profit","Include","Exclude")</f>
        <v>Include</v>
      </c>
    </row>
    <row r="1319" spans="1:27">
      <c r="A1319">
        <v>3317</v>
      </c>
      <c r="B1319" t="s">
        <v>13</v>
      </c>
      <c r="C1319" t="s">
        <v>41</v>
      </c>
      <c r="D1319" t="s">
        <v>42</v>
      </c>
      <c r="E1319" s="3">
        <v>10</v>
      </c>
      <c r="F1319" t="str">
        <f t="shared" si="180"/>
        <v>Number</v>
      </c>
      <c r="G1319" t="str">
        <f t="shared" si="181"/>
        <v>10</v>
      </c>
      <c r="H1319" t="str">
        <f t="shared" si="182"/>
        <v>Yes</v>
      </c>
      <c r="I1319">
        <v>3</v>
      </c>
      <c r="J1319" t="str">
        <f>_xlfn.IFS(Units_Sold&lt;0,"Check Return/Refund",Units_Sold=" ",Invalid,Units_Sold=0,"Available",Units_Sold&gt;0,"Sold")</f>
        <v>Sold</v>
      </c>
      <c r="M1319" t="str">
        <f t="shared" si="183"/>
        <v>Invalid</v>
      </c>
      <c r="N1319" t="str">
        <f>IF(PC_NikeSales[[#This Row],[Discount_Verification]]="Valid","Include","Exclude")</f>
        <v>Exclude</v>
      </c>
      <c r="O1319">
        <v>0</v>
      </c>
      <c r="P1319" t="str">
        <f t="shared" si="184"/>
        <v>Insufficient Data</v>
      </c>
      <c r="Q1319" t="str">
        <f t="shared" si="185"/>
        <v>Missing Information</v>
      </c>
      <c r="R1319" t="str">
        <f>IF(PC_NikeSales[[#This Row],[Rev_Verify]]="Valid Revenue","Include","Exclude")</f>
        <v>Exclude</v>
      </c>
      <c r="S1319" s="1"/>
      <c r="T1319" s="5" t="str">
        <f t="shared" si="186"/>
        <v>Missing Date</v>
      </c>
      <c r="U1319" s="1" t="str">
        <f t="shared" si="187"/>
        <v>No</v>
      </c>
      <c r="V1319" t="s">
        <v>17</v>
      </c>
      <c r="W1319" t="s">
        <v>37</v>
      </c>
      <c r="X1319" t="str">
        <f t="shared" si="188"/>
        <v>Hyderabad</v>
      </c>
      <c r="Y1319">
        <v>3852.52</v>
      </c>
      <c r="Z1319" t="str">
        <f>IF(PC_NikeSales[[#This Row],[Profit]]&lt;0,"Loss Making Sales",IF(PC_NikeSales[[#This Row],[Profit]]=0,"No Recorded Profit",IF($Y1317&gt;$P1317,"Invalid Profit", "Valid Profit")))</f>
        <v>Valid Profit</v>
      </c>
      <c r="AA1319" t="str">
        <f>IF(PC_NikeSales[[#This Row],[Profit_Status]]="Valid Profit","Include","Exclude")</f>
        <v>Include</v>
      </c>
    </row>
    <row r="1320" spans="1:27">
      <c r="A1320">
        <v>3318</v>
      </c>
      <c r="B1320" t="s">
        <v>35</v>
      </c>
      <c r="C1320" t="s">
        <v>14</v>
      </c>
      <c r="D1320" t="s">
        <v>34</v>
      </c>
      <c r="E1320" s="3" t="s">
        <v>32</v>
      </c>
      <c r="F1320" t="str">
        <f t="shared" si="180"/>
        <v>Alphabet</v>
      </c>
      <c r="G1320" t="str">
        <f t="shared" si="181"/>
        <v>XL</v>
      </c>
      <c r="H1320" t="str">
        <f t="shared" si="182"/>
        <v>Yes</v>
      </c>
      <c r="J1320" t="str">
        <f>_xlfn.IFS(Units_Sold&lt;0,"Check Return/Refund",Units_Sold=" ",Invalid,Units_Sold=0,"Available",Units_Sold&gt;0,"Sold")</f>
        <v>Available</v>
      </c>
      <c r="M1320" t="str">
        <f t="shared" si="183"/>
        <v>Invalid</v>
      </c>
      <c r="N1320" t="str">
        <f>IF(PC_NikeSales[[#This Row],[Discount_Verification]]="Valid","Include","Exclude")</f>
        <v>Exclude</v>
      </c>
      <c r="O1320">
        <v>0</v>
      </c>
      <c r="P1320" t="str">
        <f t="shared" si="184"/>
        <v>Insufficient Data</v>
      </c>
      <c r="Q1320" t="str">
        <f t="shared" si="185"/>
        <v>Missing Information</v>
      </c>
      <c r="R1320" t="str">
        <f>IF(PC_NikeSales[[#This Row],[Rev_Verify]]="Valid Revenue","Include","Exclude")</f>
        <v>Exclude</v>
      </c>
      <c r="S1320" s="1">
        <v>45758</v>
      </c>
      <c r="T1320" s="5">
        <f t="shared" si="186"/>
        <v>45758</v>
      </c>
      <c r="U1320" s="1" t="str">
        <f t="shared" si="187"/>
        <v>Yes</v>
      </c>
      <c r="V1320" t="s">
        <v>17</v>
      </c>
      <c r="W1320" t="s">
        <v>33</v>
      </c>
      <c r="X1320" t="str">
        <f t="shared" si="188"/>
        <v>Delhi</v>
      </c>
      <c r="Y1320">
        <v>1096.06</v>
      </c>
      <c r="Z1320" t="str">
        <f>IF(PC_NikeSales[[#This Row],[Profit]]&lt;0,"Loss Making Sales",IF(PC_NikeSales[[#This Row],[Profit]]=0,"No Recorded Profit",IF($Y1318&gt;$P1318,"Invalid Profit", "Valid Profit")))</f>
        <v>Valid Profit</v>
      </c>
      <c r="AA1320" t="str">
        <f>IF(PC_NikeSales[[#This Row],[Profit_Status]]="Valid Profit","Include","Exclude")</f>
        <v>Include</v>
      </c>
    </row>
    <row r="1321" spans="1:27">
      <c r="A1321">
        <v>3319</v>
      </c>
      <c r="B1321" t="s">
        <v>19</v>
      </c>
      <c r="C1321" t="s">
        <v>30</v>
      </c>
      <c r="D1321" t="s">
        <v>45</v>
      </c>
      <c r="E1321" s="3" t="s">
        <v>32</v>
      </c>
      <c r="F1321" t="str">
        <f t="shared" si="180"/>
        <v>Alphabet</v>
      </c>
      <c r="G1321" t="str">
        <f t="shared" si="181"/>
        <v>XL</v>
      </c>
      <c r="H1321" t="str">
        <f t="shared" si="182"/>
        <v>Yes</v>
      </c>
      <c r="J1321" t="str">
        <f>_xlfn.IFS(Units_Sold&lt;0,"Check Return/Refund",Units_Sold=" ",Invalid,Units_Sold=0,"Available",Units_Sold&gt;0,"Sold")</f>
        <v>Available</v>
      </c>
      <c r="K1321">
        <v>6109.1</v>
      </c>
      <c r="L1321">
        <v>0.37</v>
      </c>
      <c r="M1321" t="str">
        <f t="shared" si="183"/>
        <v>Valid</v>
      </c>
      <c r="N1321" t="str">
        <f>IF(PC_NikeSales[[#This Row],[Discount_Verification]]="Valid","Include","Exclude")</f>
        <v>Include</v>
      </c>
      <c r="O1321">
        <v>0</v>
      </c>
      <c r="P1321" t="str">
        <f t="shared" si="184"/>
        <v>Insufficient Data</v>
      </c>
      <c r="Q1321" t="str">
        <f t="shared" si="185"/>
        <v>Missing Information</v>
      </c>
      <c r="R1321" t="str">
        <f>IF(PC_NikeSales[[#This Row],[Rev_Verify]]="Valid Revenue","Include","Exclude")</f>
        <v>Exclude</v>
      </c>
      <c r="S1321" s="1">
        <v>45563</v>
      </c>
      <c r="T1321" s="5">
        <f t="shared" si="186"/>
        <v>45563</v>
      </c>
      <c r="U1321" s="1" t="str">
        <f t="shared" si="187"/>
        <v>Yes</v>
      </c>
      <c r="V1321" t="s">
        <v>22</v>
      </c>
      <c r="W1321" t="s">
        <v>25</v>
      </c>
      <c r="X1321" t="str">
        <f t="shared" si="188"/>
        <v>Mumbai</v>
      </c>
      <c r="Y1321">
        <v>-846.73</v>
      </c>
      <c r="Z1321" t="str">
        <f>IF(PC_NikeSales[[#This Row],[Profit]]&lt;0,"Loss Making Sales",IF(PC_NikeSales[[#This Row],[Profit]]=0,"No Recorded Profit",IF(PC_NikeSales[[#This Row],[Profit]]&gt;PC_NikeSales[Rev_Recalc],"Invalid Profit", "Valid Profit")))</f>
        <v>Loss Making Sales</v>
      </c>
      <c r="AA1321" t="str">
        <f>IF(PC_NikeSales[[#This Row],[Profit_Status]]="Valid Profit","Include","Exclude")</f>
        <v>Exclude</v>
      </c>
    </row>
    <row r="1322" spans="1:27">
      <c r="A1322">
        <v>3320</v>
      </c>
      <c r="B1322" t="s">
        <v>13</v>
      </c>
      <c r="C1322" t="s">
        <v>41</v>
      </c>
      <c r="D1322" t="s">
        <v>42</v>
      </c>
      <c r="F1322" t="str">
        <f t="shared" si="180"/>
        <v>Missing</v>
      </c>
      <c r="G1322" t="str">
        <f t="shared" si="181"/>
        <v>Unknown</v>
      </c>
      <c r="H1322" t="str">
        <f t="shared" si="182"/>
        <v>No</v>
      </c>
      <c r="J1322" t="str">
        <f>_xlfn.IFS(Units_Sold&lt;0,"Check Return/Refund",Units_Sold=" ",Invalid,Units_Sold=0,"Available",Units_Sold&gt;0,"Sold")</f>
        <v>Available</v>
      </c>
      <c r="K1322">
        <v>8046.47</v>
      </c>
      <c r="L1322">
        <v>0.05</v>
      </c>
      <c r="M1322" t="str">
        <f t="shared" si="183"/>
        <v>Valid</v>
      </c>
      <c r="N1322" t="str">
        <f>IF(PC_NikeSales[[#This Row],[Discount_Verification]]="Valid","Include","Exclude")</f>
        <v>Include</v>
      </c>
      <c r="O1322">
        <v>0</v>
      </c>
      <c r="P1322" t="str">
        <f t="shared" si="184"/>
        <v>Insufficient Data</v>
      </c>
      <c r="Q1322" t="str">
        <f t="shared" si="185"/>
        <v>Missing Information</v>
      </c>
      <c r="R1322" t="str">
        <f>IF(PC_NikeSales[[#This Row],[Rev_Verify]]="Valid Revenue","Include","Exclude")</f>
        <v>Exclude</v>
      </c>
      <c r="S1322" s="1">
        <v>45547</v>
      </c>
      <c r="T1322" s="5">
        <f t="shared" si="186"/>
        <v>45547</v>
      </c>
      <c r="U1322" s="1" t="str">
        <f t="shared" si="187"/>
        <v>Yes</v>
      </c>
      <c r="V1322" t="s">
        <v>17</v>
      </c>
      <c r="W1322" t="s">
        <v>43</v>
      </c>
      <c r="X1322" t="str">
        <f t="shared" si="188"/>
        <v>Kolkata</v>
      </c>
      <c r="Y1322">
        <v>-274.91000000000003</v>
      </c>
      <c r="Z1322" t="str">
        <f>IF(PC_NikeSales[[#This Row],[Profit]]&lt;0,"Loss Making Sales",IF(PC_NikeSales[[#This Row],[Profit]]=0,"No Recorded Profit",IF(PC_NikeSales[[#This Row],[Profit]]&gt;PC_NikeSales[Rev_Recalc],"Invalid Profit", "Valid Profit")))</f>
        <v>Loss Making Sales</v>
      </c>
      <c r="AA1322" t="str">
        <f>IF(PC_NikeSales[[#This Row],[Profit_Status]]="Valid Profit","Include","Exclude")</f>
        <v>Exclude</v>
      </c>
    </row>
    <row r="1323" spans="1:27">
      <c r="A1323">
        <v>3321</v>
      </c>
      <c r="B1323" t="s">
        <v>13</v>
      </c>
      <c r="C1323" t="s">
        <v>20</v>
      </c>
      <c r="D1323" t="s">
        <v>21</v>
      </c>
      <c r="E1323" s="3" t="s">
        <v>16</v>
      </c>
      <c r="F1323" t="str">
        <f t="shared" si="180"/>
        <v>Alphabet</v>
      </c>
      <c r="G1323" t="str">
        <f t="shared" si="181"/>
        <v>M</v>
      </c>
      <c r="H1323" t="str">
        <f t="shared" si="182"/>
        <v>Yes</v>
      </c>
      <c r="I1323">
        <v>4</v>
      </c>
      <c r="J1323" t="str">
        <f>_xlfn.IFS(Units_Sold&lt;0,"Check Return/Refund",Units_Sold=" ",Invalid,Units_Sold=0,"Available",Units_Sold&gt;0,"Sold")</f>
        <v>Sold</v>
      </c>
      <c r="K1323">
        <v>4986.67</v>
      </c>
      <c r="L1323">
        <v>1.07</v>
      </c>
      <c r="M1323" t="str">
        <f t="shared" si="183"/>
        <v>Invalid</v>
      </c>
      <c r="N1323" t="str">
        <f>IF(PC_NikeSales[[#This Row],[Discount_Verification]]="Valid","Include","Exclude")</f>
        <v>Exclude</v>
      </c>
      <c r="O1323">
        <v>-1396.27</v>
      </c>
      <c r="P1323" t="str">
        <f t="shared" si="184"/>
        <v>Insufficient Data</v>
      </c>
      <c r="Q1323" t="str">
        <f t="shared" si="185"/>
        <v>Missing Information</v>
      </c>
      <c r="R1323" t="str">
        <f>IF(PC_NikeSales[[#This Row],[Rev_Verify]]="Valid Revenue","Include","Exclude")</f>
        <v>Exclude</v>
      </c>
      <c r="S1323" s="1">
        <v>45672</v>
      </c>
      <c r="T1323" s="5">
        <f t="shared" si="186"/>
        <v>45672</v>
      </c>
      <c r="U1323" s="1" t="str">
        <f t="shared" si="187"/>
        <v>Yes</v>
      </c>
      <c r="V1323" t="s">
        <v>22</v>
      </c>
      <c r="W1323" t="s">
        <v>25</v>
      </c>
      <c r="X1323" t="str">
        <f t="shared" si="188"/>
        <v>Mumbai</v>
      </c>
      <c r="Y1323">
        <v>3170.16</v>
      </c>
      <c r="Z1323" t="str">
        <f>IF(PC_NikeSales[[#This Row],[Profit]]&lt;0,"Loss Making Sales",IF(PC_NikeSales[[#This Row],[Profit]]=0,"No Recorded Profit",IF($Y1321&gt;$P1321,"Invalid Profit", "Valid Profit")))</f>
        <v>Valid Profit</v>
      </c>
      <c r="AA1323" t="str">
        <f>IF(PC_NikeSales[[#This Row],[Profit_Status]]="Valid Profit","Include","Exclude")</f>
        <v>Include</v>
      </c>
    </row>
    <row r="1324" spans="1:27">
      <c r="A1324">
        <v>3322</v>
      </c>
      <c r="B1324" t="s">
        <v>35</v>
      </c>
      <c r="C1324" t="s">
        <v>14</v>
      </c>
      <c r="D1324" t="s">
        <v>44</v>
      </c>
      <c r="E1324" s="3" t="s">
        <v>16</v>
      </c>
      <c r="F1324" t="str">
        <f t="shared" si="180"/>
        <v>Alphabet</v>
      </c>
      <c r="G1324" t="str">
        <f t="shared" si="181"/>
        <v>M</v>
      </c>
      <c r="H1324" t="str">
        <f t="shared" si="182"/>
        <v>Yes</v>
      </c>
      <c r="J1324" t="str">
        <f>_xlfn.IFS(Units_Sold&lt;0,"Check Return/Refund",Units_Sold=" ",Invalid,Units_Sold=0,"Available",Units_Sold&gt;0,"Sold")</f>
        <v>Available</v>
      </c>
      <c r="M1324" t="str">
        <f t="shared" si="183"/>
        <v>Invalid</v>
      </c>
      <c r="N1324" t="str">
        <f>IF(PC_NikeSales[[#This Row],[Discount_Verification]]="Valid","Include","Exclude")</f>
        <v>Exclude</v>
      </c>
      <c r="O1324">
        <v>0</v>
      </c>
      <c r="P1324" t="str">
        <f t="shared" si="184"/>
        <v>Insufficient Data</v>
      </c>
      <c r="Q1324" t="str">
        <f t="shared" si="185"/>
        <v>Missing Information</v>
      </c>
      <c r="R1324" t="str">
        <f>IF(PC_NikeSales[[#This Row],[Rev_Verify]]="Valid Revenue","Include","Exclude")</f>
        <v>Exclude</v>
      </c>
      <c r="S1324" s="1">
        <v>45166</v>
      </c>
      <c r="T1324" s="5">
        <f t="shared" si="186"/>
        <v>45166</v>
      </c>
      <c r="U1324" s="1" t="str">
        <f t="shared" si="187"/>
        <v>Yes</v>
      </c>
      <c r="V1324" t="s">
        <v>17</v>
      </c>
      <c r="W1324" t="s">
        <v>37</v>
      </c>
      <c r="X1324" t="str">
        <f t="shared" si="188"/>
        <v>Hyderabad</v>
      </c>
      <c r="Y1324">
        <v>864.55</v>
      </c>
      <c r="Z1324" t="str">
        <f>IF(PC_NikeSales[[#This Row],[Profit]]&lt;0,"Loss Making Sales",IF(PC_NikeSales[[#This Row],[Profit]]=0,"No Recorded Profit",IF($Y1322&gt;$P1322,"Invalid Profit", "Valid Profit")))</f>
        <v>Valid Profit</v>
      </c>
      <c r="AA1324" t="str">
        <f>IF(PC_NikeSales[[#This Row],[Profit_Status]]="Valid Profit","Include","Exclude")</f>
        <v>Include</v>
      </c>
    </row>
    <row r="1325" spans="1:27">
      <c r="A1325">
        <v>3323</v>
      </c>
      <c r="B1325" t="s">
        <v>35</v>
      </c>
      <c r="C1325" t="s">
        <v>30</v>
      </c>
      <c r="D1325" t="s">
        <v>45</v>
      </c>
      <c r="F1325" t="str">
        <f t="shared" si="180"/>
        <v>Missing</v>
      </c>
      <c r="G1325" t="str">
        <f t="shared" si="181"/>
        <v>Unknown</v>
      </c>
      <c r="H1325" t="str">
        <f t="shared" si="182"/>
        <v>No</v>
      </c>
      <c r="I1325">
        <v>-1</v>
      </c>
      <c r="J1325" t="str">
        <f>_xlfn.IFS(Units_Sold&lt;0,"Check Return/Refund",Units_Sold=" ",Invalid,Units_Sold=0,"Available",Units_Sold&gt;0,"Sold")</f>
        <v>Check Return/Refund</v>
      </c>
      <c r="K1325">
        <v>8130.74</v>
      </c>
      <c r="L1325">
        <v>7.0000000000000007E-2</v>
      </c>
      <c r="M1325" t="str">
        <f t="shared" si="183"/>
        <v>Valid</v>
      </c>
      <c r="N1325" t="str">
        <f>IF(PC_NikeSales[[#This Row],[Discount_Verification]]="Valid","Include","Exclude")</f>
        <v>Include</v>
      </c>
      <c r="O1325">
        <v>-7561.59</v>
      </c>
      <c r="P1325">
        <f t="shared" si="184"/>
        <v>-7561.5881999999992</v>
      </c>
      <c r="Q1325" t="str">
        <f t="shared" si="185"/>
        <v>Negative Revenue</v>
      </c>
      <c r="R1325" t="str">
        <f>IF(PC_NikeSales[[#This Row],[Rev_Verify]]="Valid Revenue","Include","Exclude")</f>
        <v>Exclude</v>
      </c>
      <c r="S1325" s="1">
        <v>45292</v>
      </c>
      <c r="T1325" s="5">
        <f t="shared" si="186"/>
        <v>45292</v>
      </c>
      <c r="U1325" s="1" t="str">
        <f t="shared" si="187"/>
        <v>Yes</v>
      </c>
      <c r="V1325" t="s">
        <v>22</v>
      </c>
      <c r="W1325" t="s">
        <v>33</v>
      </c>
      <c r="X1325" t="str">
        <f t="shared" si="188"/>
        <v>Delhi</v>
      </c>
      <c r="Y1325">
        <v>-687.56</v>
      </c>
      <c r="Z1325" t="str">
        <f>IF(PC_NikeSales[[#This Row],[Profit]]&lt;0,"Loss Making Sales",IF(PC_NikeSales[[#This Row],[Profit]]=0,"No Recorded Profit",IF(PC_NikeSales[[#This Row],[Profit]]&gt;PC_NikeSales[Rev_Recalc],"Invalid Profit", "Valid Profit")))</f>
        <v>Loss Making Sales</v>
      </c>
      <c r="AA1325" t="str">
        <f>IF(PC_NikeSales[[#This Row],[Profit_Status]]="Valid Profit","Include","Exclude")</f>
        <v>Exclude</v>
      </c>
    </row>
    <row r="1326" spans="1:27">
      <c r="A1326">
        <v>3324</v>
      </c>
      <c r="B1326" t="s">
        <v>19</v>
      </c>
      <c r="C1326" t="s">
        <v>26</v>
      </c>
      <c r="D1326" t="s">
        <v>52</v>
      </c>
      <c r="F1326" t="str">
        <f t="shared" si="180"/>
        <v>Missing</v>
      </c>
      <c r="G1326" t="str">
        <f t="shared" si="181"/>
        <v>Unknown</v>
      </c>
      <c r="H1326" t="str">
        <f t="shared" si="182"/>
        <v>No</v>
      </c>
      <c r="J1326" t="str">
        <f>_xlfn.IFS(Units_Sold&lt;0,"Check Return/Refund",Units_Sold=" ",Invalid,Units_Sold=0,"Available",Units_Sold&gt;0,"Sold")</f>
        <v>Available</v>
      </c>
      <c r="M1326" t="str">
        <f t="shared" si="183"/>
        <v>Invalid</v>
      </c>
      <c r="N1326" t="str">
        <f>IF(PC_NikeSales[[#This Row],[Discount_Verification]]="Valid","Include","Exclude")</f>
        <v>Exclude</v>
      </c>
      <c r="O1326">
        <v>0</v>
      </c>
      <c r="P1326" t="str">
        <f t="shared" si="184"/>
        <v>Insufficient Data</v>
      </c>
      <c r="Q1326" t="str">
        <f t="shared" si="185"/>
        <v>Missing Information</v>
      </c>
      <c r="R1326" t="str">
        <f>IF(PC_NikeSales[[#This Row],[Rev_Verify]]="Valid Revenue","Include","Exclude")</f>
        <v>Exclude</v>
      </c>
      <c r="S1326" s="1">
        <v>45521</v>
      </c>
      <c r="T1326" s="5">
        <f t="shared" si="186"/>
        <v>45521</v>
      </c>
      <c r="U1326" s="1" t="str">
        <f t="shared" si="187"/>
        <v>Yes</v>
      </c>
      <c r="V1326" t="s">
        <v>22</v>
      </c>
      <c r="W1326" t="s">
        <v>37</v>
      </c>
      <c r="X1326" t="str">
        <f t="shared" si="188"/>
        <v>Hyderabad</v>
      </c>
      <c r="Y1326">
        <v>-871.48</v>
      </c>
      <c r="Z1326" t="str">
        <f>IF(PC_NikeSales[[#This Row],[Profit]]&lt;0,"Loss Making Sales",IF(PC_NikeSales[[#This Row],[Profit]]=0,"No Recorded Profit",IF(PC_NikeSales[[#This Row],[Profit]]&gt;PC_NikeSales[Rev_Recalc],"Invalid Profit", "Valid Profit")))</f>
        <v>Loss Making Sales</v>
      </c>
      <c r="AA1326" t="str">
        <f>IF(PC_NikeSales[[#This Row],[Profit_Status]]="Valid Profit","Include","Exclude")</f>
        <v>Exclude</v>
      </c>
    </row>
    <row r="1327" spans="1:27">
      <c r="A1327">
        <v>3325</v>
      </c>
      <c r="B1327" t="s">
        <v>13</v>
      </c>
      <c r="C1327" t="s">
        <v>41</v>
      </c>
      <c r="D1327" t="s">
        <v>54</v>
      </c>
      <c r="E1327" s="3" t="s">
        <v>28</v>
      </c>
      <c r="F1327" t="str">
        <f t="shared" si="180"/>
        <v>Alphabet</v>
      </c>
      <c r="G1327" t="str">
        <f t="shared" si="181"/>
        <v>L</v>
      </c>
      <c r="H1327" t="str">
        <f t="shared" si="182"/>
        <v>Yes</v>
      </c>
      <c r="J1327" t="str">
        <f>_xlfn.IFS(Units_Sold&lt;0,"Check Return/Refund",Units_Sold=" ",Invalid,Units_Sold=0,"Available",Units_Sold&gt;0,"Sold")</f>
        <v>Available</v>
      </c>
      <c r="M1327" t="str">
        <f t="shared" si="183"/>
        <v>Invalid</v>
      </c>
      <c r="N1327" t="str">
        <f>IF(PC_NikeSales[[#This Row],[Discount_Verification]]="Valid","Include","Exclude")</f>
        <v>Exclude</v>
      </c>
      <c r="O1327">
        <v>0</v>
      </c>
      <c r="P1327" t="str">
        <f t="shared" si="184"/>
        <v>Insufficient Data</v>
      </c>
      <c r="Q1327" t="str">
        <f t="shared" si="185"/>
        <v>Missing Information</v>
      </c>
      <c r="R1327" t="str">
        <f>IF(PC_NikeSales[[#This Row],[Rev_Verify]]="Valid Revenue","Include","Exclude")</f>
        <v>Exclude</v>
      </c>
      <c r="S1327" s="1">
        <v>45602</v>
      </c>
      <c r="T1327" s="5">
        <f t="shared" si="186"/>
        <v>45602</v>
      </c>
      <c r="U1327" s="1" t="str">
        <f t="shared" si="187"/>
        <v>Yes</v>
      </c>
      <c r="V1327" t="s">
        <v>17</v>
      </c>
      <c r="W1327" t="s">
        <v>37</v>
      </c>
      <c r="X1327" t="str">
        <f t="shared" si="188"/>
        <v>Hyderabad</v>
      </c>
      <c r="Y1327">
        <v>1115.7</v>
      </c>
      <c r="Z1327" t="str">
        <f>IF(PC_NikeSales[[#This Row],[Profit]]&lt;0,"Loss Making Sales",IF(PC_NikeSales[[#This Row],[Profit]]=0,"No Recorded Profit",IF($Y1325&gt;$P1325,"Invalid Profit", "Valid Profit")))</f>
        <v>Invalid Profit</v>
      </c>
      <c r="AA1327" t="str">
        <f>IF(PC_NikeSales[[#This Row],[Profit_Status]]="Valid Profit","Include","Exclude")</f>
        <v>Exclude</v>
      </c>
    </row>
    <row r="1328" spans="1:27">
      <c r="A1328">
        <v>3326</v>
      </c>
      <c r="B1328" t="s">
        <v>35</v>
      </c>
      <c r="C1328" t="s">
        <v>14</v>
      </c>
      <c r="D1328" t="s">
        <v>15</v>
      </c>
      <c r="E1328" s="3" t="s">
        <v>16</v>
      </c>
      <c r="F1328" t="str">
        <f t="shared" si="180"/>
        <v>Alphabet</v>
      </c>
      <c r="G1328" t="str">
        <f t="shared" si="181"/>
        <v>M</v>
      </c>
      <c r="H1328" t="str">
        <f t="shared" si="182"/>
        <v>Yes</v>
      </c>
      <c r="J1328" t="str">
        <f>_xlfn.IFS(Units_Sold&lt;0,"Check Return/Refund",Units_Sold=" ",Invalid,Units_Sold=0,"Available",Units_Sold&gt;0,"Sold")</f>
        <v>Available</v>
      </c>
      <c r="L1328">
        <v>0.88</v>
      </c>
      <c r="M1328" t="str">
        <f t="shared" si="183"/>
        <v>Valid</v>
      </c>
      <c r="N1328" t="str">
        <f>IF(PC_NikeSales[[#This Row],[Discount_Verification]]="Valid","Include","Exclude")</f>
        <v>Include</v>
      </c>
      <c r="O1328">
        <v>0</v>
      </c>
      <c r="P1328" t="str">
        <f t="shared" si="184"/>
        <v>Insufficient Data</v>
      </c>
      <c r="Q1328" t="str">
        <f t="shared" si="185"/>
        <v>Missing Information</v>
      </c>
      <c r="R1328" t="str">
        <f>IF(PC_NikeSales[[#This Row],[Rev_Verify]]="Valid Revenue","Include","Exclude")</f>
        <v>Exclude</v>
      </c>
      <c r="S1328" s="1">
        <v>45807</v>
      </c>
      <c r="T1328" s="5">
        <f t="shared" si="186"/>
        <v>45807</v>
      </c>
      <c r="U1328" s="1" t="str">
        <f t="shared" si="187"/>
        <v>Yes</v>
      </c>
      <c r="V1328" t="s">
        <v>17</v>
      </c>
      <c r="W1328" t="s">
        <v>25</v>
      </c>
      <c r="X1328" t="str">
        <f t="shared" si="188"/>
        <v>Mumbai</v>
      </c>
      <c r="Y1328">
        <v>991.04</v>
      </c>
      <c r="Z1328" t="str">
        <f>IF(PC_NikeSales[[#This Row],[Profit]]&lt;0,"Loss Making Sales",IF(PC_NikeSales[[#This Row],[Profit]]=0,"No Recorded Profit",IF($Y1326&gt;$P1326,"Invalid Profit", "Valid Profit")))</f>
        <v>Valid Profit</v>
      </c>
      <c r="AA1328" t="str">
        <f>IF(PC_NikeSales[[#This Row],[Profit_Status]]="Valid Profit","Include","Exclude")</f>
        <v>Include</v>
      </c>
    </row>
    <row r="1329" spans="1:27">
      <c r="A1329">
        <v>3327</v>
      </c>
      <c r="B1329" t="s">
        <v>35</v>
      </c>
      <c r="C1329" t="s">
        <v>14</v>
      </c>
      <c r="D1329" t="s">
        <v>34</v>
      </c>
      <c r="E1329" s="3">
        <v>12</v>
      </c>
      <c r="F1329" t="str">
        <f t="shared" si="180"/>
        <v>Number</v>
      </c>
      <c r="G1329" t="str">
        <f t="shared" si="181"/>
        <v>12</v>
      </c>
      <c r="H1329" t="str">
        <f t="shared" si="182"/>
        <v>Yes</v>
      </c>
      <c r="I1329">
        <v>3</v>
      </c>
      <c r="J1329" t="str">
        <f>_xlfn.IFS(Units_Sold&lt;0,"Check Return/Refund",Units_Sold=" ",Invalid,Units_Sold=0,"Available",Units_Sold&gt;0,"Sold")</f>
        <v>Sold</v>
      </c>
      <c r="M1329" t="str">
        <f t="shared" si="183"/>
        <v>Invalid</v>
      </c>
      <c r="N1329" t="str">
        <f>IF(PC_NikeSales[[#This Row],[Discount_Verification]]="Valid","Include","Exclude")</f>
        <v>Exclude</v>
      </c>
      <c r="O1329">
        <v>0</v>
      </c>
      <c r="P1329" t="str">
        <f t="shared" si="184"/>
        <v>Insufficient Data</v>
      </c>
      <c r="Q1329" t="str">
        <f t="shared" si="185"/>
        <v>Missing Information</v>
      </c>
      <c r="R1329" t="str">
        <f>IF(PC_NikeSales[[#This Row],[Rev_Verify]]="Valid Revenue","Include","Exclude")</f>
        <v>Exclude</v>
      </c>
      <c r="S1329" s="1">
        <v>45726</v>
      </c>
      <c r="T1329" s="5">
        <f t="shared" si="186"/>
        <v>45726</v>
      </c>
      <c r="U1329" s="1" t="str">
        <f t="shared" si="187"/>
        <v>Yes</v>
      </c>
      <c r="V1329" t="s">
        <v>17</v>
      </c>
      <c r="W1329" t="s">
        <v>18</v>
      </c>
      <c r="X1329" t="str">
        <f t="shared" si="188"/>
        <v>Bengaluru</v>
      </c>
      <c r="Y1329">
        <v>-1155.6099999999999</v>
      </c>
      <c r="Z1329" t="str">
        <f>IF(PC_NikeSales[[#This Row],[Profit]]&lt;0,"Loss Making Sales",IF(PC_NikeSales[[#This Row],[Profit]]=0,"No Recorded Profit",IF(PC_NikeSales[[#This Row],[Profit]]&gt;PC_NikeSales[Rev_Recalc],"Invalid Profit", "Valid Profit")))</f>
        <v>Loss Making Sales</v>
      </c>
      <c r="AA1329" t="str">
        <f>IF(PC_NikeSales[[#This Row],[Profit_Status]]="Valid Profit","Include","Exclude")</f>
        <v>Exclude</v>
      </c>
    </row>
    <row r="1330" spans="1:27">
      <c r="A1330">
        <v>3328</v>
      </c>
      <c r="B1330" t="s">
        <v>19</v>
      </c>
      <c r="C1330" t="s">
        <v>20</v>
      </c>
      <c r="D1330" t="s">
        <v>50</v>
      </c>
      <c r="F1330" t="str">
        <f t="shared" si="180"/>
        <v>Missing</v>
      </c>
      <c r="G1330" t="str">
        <f t="shared" si="181"/>
        <v>Unknown</v>
      </c>
      <c r="H1330" t="str">
        <f t="shared" si="182"/>
        <v>No</v>
      </c>
      <c r="I1330">
        <v>-1</v>
      </c>
      <c r="J1330" t="str">
        <f>_xlfn.IFS(Units_Sold&lt;0,"Check Return/Refund",Units_Sold=" ",Invalid,Units_Sold=0,"Available",Units_Sold&gt;0,"Sold")</f>
        <v>Check Return/Refund</v>
      </c>
      <c r="L1330">
        <v>0.25</v>
      </c>
      <c r="M1330" t="str">
        <f t="shared" si="183"/>
        <v>Valid</v>
      </c>
      <c r="N1330" t="str">
        <f>IF(PC_NikeSales[[#This Row],[Discount_Verification]]="Valid","Include","Exclude")</f>
        <v>Include</v>
      </c>
      <c r="O1330">
        <v>0</v>
      </c>
      <c r="P1330" t="str">
        <f t="shared" si="184"/>
        <v>Insufficient Data</v>
      </c>
      <c r="Q1330" t="str">
        <f t="shared" si="185"/>
        <v>Missing Information</v>
      </c>
      <c r="R1330" t="str">
        <f>IF(PC_NikeSales[[#This Row],[Rev_Verify]]="Valid Revenue","Include","Exclude")</f>
        <v>Exclude</v>
      </c>
      <c r="S1330" s="1">
        <v>45555</v>
      </c>
      <c r="T1330" s="5">
        <f t="shared" si="186"/>
        <v>45555</v>
      </c>
      <c r="U1330" s="1" t="str">
        <f t="shared" si="187"/>
        <v>Yes</v>
      </c>
      <c r="V1330" t="s">
        <v>17</v>
      </c>
      <c r="W1330" t="s">
        <v>29</v>
      </c>
      <c r="X1330" t="str">
        <f t="shared" si="188"/>
        <v>Pune</v>
      </c>
      <c r="Y1330">
        <v>2132.4899999999998</v>
      </c>
      <c r="Z1330" t="str">
        <f>IF(PC_NikeSales[[#This Row],[Profit]]&lt;0,"Loss Making Sales",IF(PC_NikeSales[[#This Row],[Profit]]=0,"No Recorded Profit",IF($Y1328&gt;$P1328,"Invalid Profit", "Valid Profit")))</f>
        <v>Valid Profit</v>
      </c>
      <c r="AA1330" t="str">
        <f>IF(PC_NikeSales[[#This Row],[Profit_Status]]="Valid Profit","Include","Exclude")</f>
        <v>Include</v>
      </c>
    </row>
    <row r="1331" spans="1:27">
      <c r="A1331">
        <v>3329</v>
      </c>
      <c r="B1331" t="s">
        <v>13</v>
      </c>
      <c r="C1331" t="s">
        <v>14</v>
      </c>
      <c r="D1331" t="s">
        <v>49</v>
      </c>
      <c r="E1331" s="3" t="s">
        <v>16</v>
      </c>
      <c r="F1331" t="str">
        <f t="shared" si="180"/>
        <v>Alphabet</v>
      </c>
      <c r="G1331" t="str">
        <f t="shared" si="181"/>
        <v>M</v>
      </c>
      <c r="H1331" t="str">
        <f t="shared" si="182"/>
        <v>Yes</v>
      </c>
      <c r="J1331" t="str">
        <f>_xlfn.IFS(Units_Sold&lt;0,"Check Return/Refund",Units_Sold=" ",Invalid,Units_Sold=0,"Available",Units_Sold&gt;0,"Sold")</f>
        <v>Available</v>
      </c>
      <c r="M1331" t="str">
        <f t="shared" si="183"/>
        <v>Invalid</v>
      </c>
      <c r="N1331" t="str">
        <f>IF(PC_NikeSales[[#This Row],[Discount_Verification]]="Valid","Include","Exclude")</f>
        <v>Exclude</v>
      </c>
      <c r="O1331">
        <v>0</v>
      </c>
      <c r="P1331" t="str">
        <f t="shared" si="184"/>
        <v>Insufficient Data</v>
      </c>
      <c r="Q1331" t="str">
        <f t="shared" si="185"/>
        <v>Missing Information</v>
      </c>
      <c r="R1331" t="str">
        <f>IF(PC_NikeSales[[#This Row],[Rev_Verify]]="Valid Revenue","Include","Exclude")</f>
        <v>Exclude</v>
      </c>
      <c r="S1331" s="1">
        <v>45410</v>
      </c>
      <c r="T1331" s="5">
        <f t="shared" si="186"/>
        <v>45410</v>
      </c>
      <c r="U1331" s="1" t="str">
        <f t="shared" si="187"/>
        <v>Yes</v>
      </c>
      <c r="V1331" t="s">
        <v>22</v>
      </c>
      <c r="W1331" t="s">
        <v>43</v>
      </c>
      <c r="X1331" t="str">
        <f t="shared" si="188"/>
        <v>Kolkata</v>
      </c>
      <c r="Y1331">
        <v>530.29</v>
      </c>
      <c r="Z1331" t="str">
        <f>IF(PC_NikeSales[[#This Row],[Profit]]&lt;0,"Loss Making Sales",IF(PC_NikeSales[[#This Row],[Profit]]=0,"No Recorded Profit",IF($Y1329&gt;$P1329,"Invalid Profit", "Valid Profit")))</f>
        <v>Valid Profit</v>
      </c>
      <c r="AA1331" t="str">
        <f>IF(PC_NikeSales[[#This Row],[Profit_Status]]="Valid Profit","Include","Exclude")</f>
        <v>Include</v>
      </c>
    </row>
    <row r="1332" spans="1:27">
      <c r="A1332">
        <v>3330</v>
      </c>
      <c r="B1332" t="s">
        <v>19</v>
      </c>
      <c r="C1332" t="s">
        <v>14</v>
      </c>
      <c r="D1332" t="s">
        <v>44</v>
      </c>
      <c r="E1332" s="3" t="s">
        <v>16</v>
      </c>
      <c r="F1332" t="str">
        <f t="shared" si="180"/>
        <v>Alphabet</v>
      </c>
      <c r="G1332" t="str">
        <f t="shared" si="181"/>
        <v>M</v>
      </c>
      <c r="H1332" t="str">
        <f t="shared" si="182"/>
        <v>Yes</v>
      </c>
      <c r="I1332">
        <v>-1</v>
      </c>
      <c r="J1332" t="str">
        <f>_xlfn.IFS(Units_Sold&lt;0,"Check Return/Refund",Units_Sold=" ",Invalid,Units_Sold=0,"Available",Units_Sold&gt;0,"Sold")</f>
        <v>Check Return/Refund</v>
      </c>
      <c r="L1332">
        <v>0.85</v>
      </c>
      <c r="M1332" t="str">
        <f t="shared" si="183"/>
        <v>Valid</v>
      </c>
      <c r="N1332" t="str">
        <f>IF(PC_NikeSales[[#This Row],[Discount_Verification]]="Valid","Include","Exclude")</f>
        <v>Include</v>
      </c>
      <c r="O1332">
        <v>0</v>
      </c>
      <c r="P1332" t="str">
        <f t="shared" si="184"/>
        <v>Insufficient Data</v>
      </c>
      <c r="Q1332" t="str">
        <f t="shared" si="185"/>
        <v>Missing Information</v>
      </c>
      <c r="R1332" t="str">
        <f>IF(PC_NikeSales[[#This Row],[Rev_Verify]]="Valid Revenue","Include","Exclude")</f>
        <v>Exclude</v>
      </c>
      <c r="S1332" s="1"/>
      <c r="T1332" s="5" t="str">
        <f t="shared" si="186"/>
        <v>Missing Date</v>
      </c>
      <c r="U1332" s="1" t="str">
        <f t="shared" si="187"/>
        <v>No</v>
      </c>
      <c r="V1332" t="s">
        <v>17</v>
      </c>
      <c r="W1332" t="s">
        <v>43</v>
      </c>
      <c r="X1332" t="str">
        <f t="shared" si="188"/>
        <v>Kolkata</v>
      </c>
      <c r="Y1332">
        <v>1714.75</v>
      </c>
      <c r="Z1332" t="str">
        <f>IF(PC_NikeSales[[#This Row],[Profit]]&lt;0,"Loss Making Sales",IF(PC_NikeSales[[#This Row],[Profit]]=0,"No Recorded Profit",IF($Y1330&gt;$P1330,"Invalid Profit", "Valid Profit")))</f>
        <v>Valid Profit</v>
      </c>
      <c r="AA1332" t="str">
        <f>IF(PC_NikeSales[[#This Row],[Profit_Status]]="Valid Profit","Include","Exclude")</f>
        <v>Include</v>
      </c>
    </row>
    <row r="1333" spans="1:27">
      <c r="A1333">
        <v>3331</v>
      </c>
      <c r="B1333" t="s">
        <v>13</v>
      </c>
      <c r="C1333" t="s">
        <v>20</v>
      </c>
      <c r="D1333" t="s">
        <v>50</v>
      </c>
      <c r="E1333" s="3" t="s">
        <v>28</v>
      </c>
      <c r="F1333" t="str">
        <f t="shared" si="180"/>
        <v>Alphabet</v>
      </c>
      <c r="G1333" t="str">
        <f t="shared" si="181"/>
        <v>L</v>
      </c>
      <c r="H1333" t="str">
        <f t="shared" si="182"/>
        <v>Yes</v>
      </c>
      <c r="I1333">
        <v>-1</v>
      </c>
      <c r="J1333" t="str">
        <f>_xlfn.IFS(Units_Sold&lt;0,"Check Return/Refund",Units_Sold=" ",Invalid,Units_Sold=0,"Available",Units_Sold&gt;0,"Sold")</f>
        <v>Check Return/Refund</v>
      </c>
      <c r="K1333">
        <v>9040.5499999999993</v>
      </c>
      <c r="M1333" t="str">
        <f t="shared" si="183"/>
        <v>Invalid</v>
      </c>
      <c r="N1333" t="str">
        <f>IF(PC_NikeSales[[#This Row],[Discount_Verification]]="Valid","Include","Exclude")</f>
        <v>Exclude</v>
      </c>
      <c r="O1333">
        <v>0</v>
      </c>
      <c r="P1333">
        <f t="shared" si="184"/>
        <v>-9040.5499999999993</v>
      </c>
      <c r="Q1333" t="str">
        <f t="shared" si="185"/>
        <v>Negative Revenue</v>
      </c>
      <c r="R1333" t="str">
        <f>IF(PC_NikeSales[[#This Row],[Rev_Verify]]="Valid Revenue","Include","Exclude")</f>
        <v>Exclude</v>
      </c>
      <c r="S1333" s="1"/>
      <c r="T1333" s="5" t="str">
        <f t="shared" si="186"/>
        <v>Missing Date</v>
      </c>
      <c r="U1333" s="1" t="str">
        <f t="shared" si="187"/>
        <v>No</v>
      </c>
      <c r="V1333" t="s">
        <v>22</v>
      </c>
      <c r="W1333" t="s">
        <v>25</v>
      </c>
      <c r="X1333" t="str">
        <f t="shared" si="188"/>
        <v>Mumbai</v>
      </c>
      <c r="Y1333">
        <v>2233.5700000000002</v>
      </c>
      <c r="Z1333" t="str">
        <f>IF(PC_NikeSales[[#This Row],[Profit]]&lt;0,"Loss Making Sales",IF(PC_NikeSales[[#This Row],[Profit]]=0,"No Recorded Profit",IF(PC_NikeSales[[#This Row],[Profit]]&gt;PC_NikeSales[Rev_Recalc],"Invalid Profit", "Valid Profit")))</f>
        <v>Invalid Profit</v>
      </c>
      <c r="AA1333" t="str">
        <f>IF(PC_NikeSales[[#This Row],[Profit_Status]]="Valid Profit","Include","Exclude")</f>
        <v>Exclude</v>
      </c>
    </row>
    <row r="1334" spans="1:27">
      <c r="A1334">
        <v>3332</v>
      </c>
      <c r="B1334" t="s">
        <v>35</v>
      </c>
      <c r="C1334" t="s">
        <v>14</v>
      </c>
      <c r="D1334" t="s">
        <v>15</v>
      </c>
      <c r="E1334" s="3" t="s">
        <v>28</v>
      </c>
      <c r="F1334" t="str">
        <f t="shared" si="180"/>
        <v>Alphabet</v>
      </c>
      <c r="G1334" t="str">
        <f t="shared" si="181"/>
        <v>L</v>
      </c>
      <c r="H1334" t="str">
        <f t="shared" si="182"/>
        <v>Yes</v>
      </c>
      <c r="J1334" t="str">
        <f>_xlfn.IFS(Units_Sold&lt;0,"Check Return/Refund",Units_Sold=" ",Invalid,Units_Sold=0,"Available",Units_Sold&gt;0,"Sold")</f>
        <v>Available</v>
      </c>
      <c r="K1334">
        <v>3106.54</v>
      </c>
      <c r="M1334" t="str">
        <f t="shared" si="183"/>
        <v>Invalid</v>
      </c>
      <c r="N1334" t="str">
        <f>IF(PC_NikeSales[[#This Row],[Discount_Verification]]="Valid","Include","Exclude")</f>
        <v>Exclude</v>
      </c>
      <c r="O1334">
        <v>0</v>
      </c>
      <c r="P1334" t="str">
        <f t="shared" si="184"/>
        <v>Insufficient Data</v>
      </c>
      <c r="Q1334" t="str">
        <f t="shared" si="185"/>
        <v>Missing Information</v>
      </c>
      <c r="R1334" t="str">
        <f>IF(PC_NikeSales[[#This Row],[Rev_Verify]]="Valid Revenue","Include","Exclude")</f>
        <v>Exclude</v>
      </c>
      <c r="S1334" s="1"/>
      <c r="T1334" s="5" t="str">
        <f t="shared" si="186"/>
        <v>Missing Date</v>
      </c>
      <c r="U1334" s="1" t="str">
        <f t="shared" si="187"/>
        <v>No</v>
      </c>
      <c r="V1334" t="s">
        <v>22</v>
      </c>
      <c r="W1334" t="s">
        <v>29</v>
      </c>
      <c r="X1334" t="str">
        <f t="shared" si="188"/>
        <v>Pune</v>
      </c>
      <c r="Y1334">
        <v>3793.25</v>
      </c>
      <c r="Z1334" t="str">
        <f>IF(PC_NikeSales[[#This Row],[Profit]]&lt;0,"Loss Making Sales",IF(PC_NikeSales[[#This Row],[Profit]]=0,"No Recorded Profit",IF($Y1332&gt;$P1332,"Invalid Profit", "Valid Profit")))</f>
        <v>Valid Profit</v>
      </c>
      <c r="AA1334" t="str">
        <f>IF(PC_NikeSales[[#This Row],[Profit_Status]]="Valid Profit","Include","Exclude")</f>
        <v>Include</v>
      </c>
    </row>
    <row r="1335" spans="1:27">
      <c r="A1335">
        <v>3333</v>
      </c>
      <c r="B1335" t="s">
        <v>13</v>
      </c>
      <c r="C1335" t="s">
        <v>14</v>
      </c>
      <c r="D1335" t="s">
        <v>15</v>
      </c>
      <c r="E1335" s="3" t="s">
        <v>28</v>
      </c>
      <c r="F1335" t="str">
        <f t="shared" si="180"/>
        <v>Alphabet</v>
      </c>
      <c r="G1335" t="str">
        <f t="shared" si="181"/>
        <v>L</v>
      </c>
      <c r="H1335" t="str">
        <f t="shared" si="182"/>
        <v>Yes</v>
      </c>
      <c r="I1335">
        <v>2</v>
      </c>
      <c r="J1335" t="str">
        <f>_xlfn.IFS(Units_Sold&lt;0,"Check Return/Refund",Units_Sold=" ",Invalid,Units_Sold=0,"Available",Units_Sold&gt;0,"Sold")</f>
        <v>Sold</v>
      </c>
      <c r="M1335" t="str">
        <f t="shared" si="183"/>
        <v>Invalid</v>
      </c>
      <c r="N1335" t="str">
        <f>IF(PC_NikeSales[[#This Row],[Discount_Verification]]="Valid","Include","Exclude")</f>
        <v>Exclude</v>
      </c>
      <c r="O1335">
        <v>0</v>
      </c>
      <c r="P1335" t="str">
        <f t="shared" si="184"/>
        <v>Insufficient Data</v>
      </c>
      <c r="Q1335" t="str">
        <f t="shared" si="185"/>
        <v>Missing Information</v>
      </c>
      <c r="R1335" t="str">
        <f>IF(PC_NikeSales[[#This Row],[Rev_Verify]]="Valid Revenue","Include","Exclude")</f>
        <v>Exclude</v>
      </c>
      <c r="S1335" s="1"/>
      <c r="T1335" s="5" t="str">
        <f t="shared" si="186"/>
        <v>Missing Date</v>
      </c>
      <c r="U1335" s="1" t="str">
        <f t="shared" si="187"/>
        <v>No</v>
      </c>
      <c r="V1335" t="s">
        <v>22</v>
      </c>
      <c r="W1335" t="s">
        <v>43</v>
      </c>
      <c r="X1335" t="str">
        <f t="shared" si="188"/>
        <v>Kolkata</v>
      </c>
      <c r="Y1335">
        <v>1519.97</v>
      </c>
      <c r="Z1335" t="str">
        <f>IF(PC_NikeSales[[#This Row],[Profit]]&lt;0,"Loss Making Sales",IF(PC_NikeSales[[#This Row],[Profit]]=0,"No Recorded Profit",IF($Y1333&gt;$P1333,"Invalid Profit", "Valid Profit")))</f>
        <v>Invalid Profit</v>
      </c>
      <c r="AA1335" t="str">
        <f>IF(PC_NikeSales[[#This Row],[Profit_Status]]="Valid Profit","Include","Exclude")</f>
        <v>Exclude</v>
      </c>
    </row>
    <row r="1336" spans="1:27">
      <c r="A1336">
        <v>3334</v>
      </c>
      <c r="B1336" t="s">
        <v>13</v>
      </c>
      <c r="C1336" t="s">
        <v>20</v>
      </c>
      <c r="D1336" t="s">
        <v>21</v>
      </c>
      <c r="E1336" s="3" t="s">
        <v>28</v>
      </c>
      <c r="F1336" t="str">
        <f t="shared" si="180"/>
        <v>Alphabet</v>
      </c>
      <c r="G1336" t="str">
        <f t="shared" si="181"/>
        <v>L</v>
      </c>
      <c r="H1336" t="str">
        <f t="shared" si="182"/>
        <v>Yes</v>
      </c>
      <c r="I1336">
        <v>3</v>
      </c>
      <c r="J1336" t="str">
        <f>_xlfn.IFS(Units_Sold&lt;0,"Check Return/Refund",Units_Sold=" ",Invalid,Units_Sold=0,"Available",Units_Sold&gt;0,"Sold")</f>
        <v>Sold</v>
      </c>
      <c r="K1336">
        <v>2471.71</v>
      </c>
      <c r="M1336" t="str">
        <f t="shared" si="183"/>
        <v>Invalid</v>
      </c>
      <c r="N1336" t="str">
        <f>IF(PC_NikeSales[[#This Row],[Discount_Verification]]="Valid","Include","Exclude")</f>
        <v>Exclude</v>
      </c>
      <c r="O1336">
        <v>0</v>
      </c>
      <c r="P1336">
        <f t="shared" si="184"/>
        <v>7415.13</v>
      </c>
      <c r="Q1336" t="str">
        <f t="shared" si="185"/>
        <v>Valid Revenue</v>
      </c>
      <c r="R1336" t="str">
        <f>IF(PC_NikeSales[[#This Row],[Rev_Verify]]="Valid Revenue","Include","Exclude")</f>
        <v>Include</v>
      </c>
      <c r="S1336" s="1">
        <v>45244</v>
      </c>
      <c r="T1336" s="5">
        <f t="shared" si="186"/>
        <v>45244</v>
      </c>
      <c r="U1336" s="1" t="str">
        <f t="shared" si="187"/>
        <v>Yes</v>
      </c>
      <c r="V1336" t="s">
        <v>17</v>
      </c>
      <c r="W1336" t="s">
        <v>25</v>
      </c>
      <c r="X1336" t="str">
        <f t="shared" si="188"/>
        <v>Mumbai</v>
      </c>
      <c r="Y1336">
        <v>1190.8900000000001</v>
      </c>
      <c r="Z1336" t="str">
        <f>IF(PC_NikeSales[[#This Row],[Profit]]&lt;0,"Loss Making Sales",IF(PC_NikeSales[[#This Row],[Profit]]=0,"No Recorded Profit",IF($Y1334&gt;$P1334,"Invalid Profit", "Valid Profit")))</f>
        <v>Valid Profit</v>
      </c>
      <c r="AA1336" t="str">
        <f>IF(PC_NikeSales[[#This Row],[Profit_Status]]="Valid Profit","Include","Exclude")</f>
        <v>Include</v>
      </c>
    </row>
    <row r="1337" spans="1:27">
      <c r="A1337">
        <v>3335</v>
      </c>
      <c r="B1337" t="s">
        <v>35</v>
      </c>
      <c r="C1337" t="s">
        <v>20</v>
      </c>
      <c r="D1337" t="s">
        <v>24</v>
      </c>
      <c r="F1337" t="str">
        <f t="shared" si="180"/>
        <v>Missing</v>
      </c>
      <c r="G1337" t="str">
        <f t="shared" si="181"/>
        <v>Unknown</v>
      </c>
      <c r="H1337" t="str">
        <f t="shared" si="182"/>
        <v>No</v>
      </c>
      <c r="J1337" t="str">
        <f>_xlfn.IFS(Units_Sold&lt;0,"Check Return/Refund",Units_Sold=" ",Invalid,Units_Sold=0,"Available",Units_Sold&gt;0,"Sold")</f>
        <v>Available</v>
      </c>
      <c r="K1337">
        <v>3138.53</v>
      </c>
      <c r="M1337" t="str">
        <f t="shared" si="183"/>
        <v>Invalid</v>
      </c>
      <c r="N1337" t="str">
        <f>IF(PC_NikeSales[[#This Row],[Discount_Verification]]="Valid","Include","Exclude")</f>
        <v>Exclude</v>
      </c>
      <c r="O1337">
        <v>0</v>
      </c>
      <c r="P1337" t="str">
        <f t="shared" si="184"/>
        <v>Insufficient Data</v>
      </c>
      <c r="Q1337" t="str">
        <f t="shared" si="185"/>
        <v>Missing Information</v>
      </c>
      <c r="R1337" t="str">
        <f>IF(PC_NikeSales[[#This Row],[Rev_Verify]]="Valid Revenue","Include","Exclude")</f>
        <v>Exclude</v>
      </c>
      <c r="S1337" s="1">
        <v>45521</v>
      </c>
      <c r="T1337" s="5">
        <f t="shared" si="186"/>
        <v>45521</v>
      </c>
      <c r="U1337" s="1" t="str">
        <f t="shared" si="187"/>
        <v>Yes</v>
      </c>
      <c r="V1337" t="s">
        <v>22</v>
      </c>
      <c r="W1337" t="s">
        <v>33</v>
      </c>
      <c r="X1337" t="str">
        <f t="shared" si="188"/>
        <v>Delhi</v>
      </c>
      <c r="Y1337">
        <v>1221.99</v>
      </c>
      <c r="Z1337" t="str">
        <f>IF(PC_NikeSales[[#This Row],[Profit]]&lt;0,"Loss Making Sales",IF(PC_NikeSales[[#This Row],[Profit]]=0,"No Recorded Profit",IF($Y1335&gt;$P1335,"Invalid Profit", "Valid Profit")))</f>
        <v>Valid Profit</v>
      </c>
      <c r="AA1337" t="str">
        <f>IF(PC_NikeSales[[#This Row],[Profit_Status]]="Valid Profit","Include","Exclude")</f>
        <v>Include</v>
      </c>
    </row>
    <row r="1338" spans="1:27">
      <c r="A1338">
        <v>3336</v>
      </c>
      <c r="B1338" t="s">
        <v>13</v>
      </c>
      <c r="C1338" t="s">
        <v>30</v>
      </c>
      <c r="D1338" t="s">
        <v>31</v>
      </c>
      <c r="E1338" s="3" t="s">
        <v>32</v>
      </c>
      <c r="F1338" t="str">
        <f t="shared" si="180"/>
        <v>Alphabet</v>
      </c>
      <c r="G1338" t="str">
        <f t="shared" si="181"/>
        <v>XL</v>
      </c>
      <c r="H1338" t="str">
        <f t="shared" si="182"/>
        <v>Yes</v>
      </c>
      <c r="J1338" t="str">
        <f>_xlfn.IFS(Units_Sold&lt;0,"Check Return/Refund",Units_Sold=" ",Invalid,Units_Sold=0,"Available",Units_Sold&gt;0,"Sold")</f>
        <v>Available</v>
      </c>
      <c r="K1338">
        <v>4334.53</v>
      </c>
      <c r="M1338" t="str">
        <f t="shared" si="183"/>
        <v>Invalid</v>
      </c>
      <c r="N1338" t="str">
        <f>IF(PC_NikeSales[[#This Row],[Discount_Verification]]="Valid","Include","Exclude")</f>
        <v>Exclude</v>
      </c>
      <c r="O1338">
        <v>0</v>
      </c>
      <c r="P1338" t="str">
        <f t="shared" si="184"/>
        <v>Insufficient Data</v>
      </c>
      <c r="Q1338" t="str">
        <f t="shared" si="185"/>
        <v>Missing Information</v>
      </c>
      <c r="R1338" t="str">
        <f>IF(PC_NikeSales[[#This Row],[Rev_Verify]]="Valid Revenue","Include","Exclude")</f>
        <v>Exclude</v>
      </c>
      <c r="S1338" s="1">
        <v>45747</v>
      </c>
      <c r="T1338" s="5">
        <f t="shared" si="186"/>
        <v>45747</v>
      </c>
      <c r="U1338" s="1" t="str">
        <f t="shared" si="187"/>
        <v>Yes</v>
      </c>
      <c r="V1338" t="s">
        <v>17</v>
      </c>
      <c r="W1338" t="s">
        <v>37</v>
      </c>
      <c r="X1338" t="str">
        <f t="shared" si="188"/>
        <v>Hyderabad</v>
      </c>
      <c r="Y1338">
        <v>2759.16</v>
      </c>
      <c r="Z1338" t="str">
        <f>IF(PC_NikeSales[[#This Row],[Profit]]&lt;0,"Loss Making Sales",IF(PC_NikeSales[[#This Row],[Profit]]=0,"No Recorded Profit",IF($Y1336&gt;$P1336,"Invalid Profit", "Valid Profit")))</f>
        <v>Valid Profit</v>
      </c>
      <c r="AA1338" t="str">
        <f>IF(PC_NikeSales[[#This Row],[Profit_Status]]="Valid Profit","Include","Exclude")</f>
        <v>Include</v>
      </c>
    </row>
    <row r="1339" spans="1:27">
      <c r="A1339">
        <v>3337</v>
      </c>
      <c r="B1339" t="s">
        <v>35</v>
      </c>
      <c r="C1339" t="s">
        <v>14</v>
      </c>
      <c r="D1339" t="s">
        <v>49</v>
      </c>
      <c r="E1339" s="3" t="s">
        <v>28</v>
      </c>
      <c r="F1339" t="str">
        <f t="shared" si="180"/>
        <v>Alphabet</v>
      </c>
      <c r="G1339" t="str">
        <f t="shared" si="181"/>
        <v>L</v>
      </c>
      <c r="H1339" t="str">
        <f t="shared" si="182"/>
        <v>Yes</v>
      </c>
      <c r="I1339">
        <v>4</v>
      </c>
      <c r="J1339" t="str">
        <f>_xlfn.IFS(Units_Sold&lt;0,"Check Return/Refund",Units_Sold=" ",Invalid,Units_Sold=0,"Available",Units_Sold&gt;0,"Sold")</f>
        <v>Sold</v>
      </c>
      <c r="M1339" t="str">
        <f t="shared" si="183"/>
        <v>Invalid</v>
      </c>
      <c r="N1339" t="str">
        <f>IF(PC_NikeSales[[#This Row],[Discount_Verification]]="Valid","Include","Exclude")</f>
        <v>Exclude</v>
      </c>
      <c r="O1339">
        <v>0</v>
      </c>
      <c r="P1339" t="str">
        <f t="shared" si="184"/>
        <v>Insufficient Data</v>
      </c>
      <c r="Q1339" t="str">
        <f t="shared" si="185"/>
        <v>Missing Information</v>
      </c>
      <c r="R1339" t="str">
        <f>IF(PC_NikeSales[[#This Row],[Rev_Verify]]="Valid Revenue","Include","Exclude")</f>
        <v>Exclude</v>
      </c>
      <c r="S1339" s="1">
        <v>45575</v>
      </c>
      <c r="T1339" s="5">
        <f t="shared" si="186"/>
        <v>45575</v>
      </c>
      <c r="U1339" s="1" t="str">
        <f t="shared" si="187"/>
        <v>Yes</v>
      </c>
      <c r="V1339" t="s">
        <v>17</v>
      </c>
      <c r="W1339" t="s">
        <v>33</v>
      </c>
      <c r="X1339" t="str">
        <f t="shared" si="188"/>
        <v>Delhi</v>
      </c>
      <c r="Y1339">
        <v>2915.13</v>
      </c>
      <c r="Z1339" t="str">
        <f>IF(PC_NikeSales[[#This Row],[Profit]]&lt;0,"Loss Making Sales",IF(PC_NikeSales[[#This Row],[Profit]]=0,"No Recorded Profit",IF($Y1337&gt;$P1337,"Invalid Profit", "Valid Profit")))</f>
        <v>Valid Profit</v>
      </c>
      <c r="AA1339" t="str">
        <f>IF(PC_NikeSales[[#This Row],[Profit_Status]]="Valid Profit","Include","Exclude")</f>
        <v>Include</v>
      </c>
    </row>
    <row r="1340" spans="1:27">
      <c r="A1340">
        <v>3338</v>
      </c>
      <c r="B1340" t="s">
        <v>19</v>
      </c>
      <c r="C1340" t="s">
        <v>14</v>
      </c>
      <c r="D1340" t="s">
        <v>49</v>
      </c>
      <c r="E1340" s="3" t="s">
        <v>28</v>
      </c>
      <c r="F1340" t="str">
        <f t="shared" si="180"/>
        <v>Alphabet</v>
      </c>
      <c r="G1340" t="str">
        <f t="shared" si="181"/>
        <v>L</v>
      </c>
      <c r="H1340" t="str">
        <f t="shared" si="182"/>
        <v>Yes</v>
      </c>
      <c r="J1340" t="str">
        <f>_xlfn.IFS(Units_Sold&lt;0,"Check Return/Refund",Units_Sold=" ",Invalid,Units_Sold=0,"Available",Units_Sold&gt;0,"Sold")</f>
        <v>Available</v>
      </c>
      <c r="L1340">
        <v>1.24</v>
      </c>
      <c r="M1340" t="str">
        <f t="shared" si="183"/>
        <v>Invalid</v>
      </c>
      <c r="N1340" t="str">
        <f>IF(PC_NikeSales[[#This Row],[Discount_Verification]]="Valid","Include","Exclude")</f>
        <v>Exclude</v>
      </c>
      <c r="O1340">
        <v>0</v>
      </c>
      <c r="P1340" t="str">
        <f t="shared" si="184"/>
        <v>Insufficient Data</v>
      </c>
      <c r="Q1340" t="str">
        <f t="shared" si="185"/>
        <v>Missing Information</v>
      </c>
      <c r="R1340" t="str">
        <f>IF(PC_NikeSales[[#This Row],[Rev_Verify]]="Valid Revenue","Include","Exclude")</f>
        <v>Exclude</v>
      </c>
      <c r="S1340" s="1">
        <v>45817</v>
      </c>
      <c r="T1340" s="5">
        <f t="shared" si="186"/>
        <v>45817</v>
      </c>
      <c r="U1340" s="1" t="str">
        <f t="shared" si="187"/>
        <v>Yes</v>
      </c>
      <c r="V1340" t="s">
        <v>17</v>
      </c>
      <c r="W1340" t="s">
        <v>43</v>
      </c>
      <c r="X1340" t="str">
        <f t="shared" si="188"/>
        <v>Kolkata</v>
      </c>
      <c r="Y1340">
        <v>3011.73</v>
      </c>
      <c r="Z1340" t="str">
        <f>IF(PC_NikeSales[[#This Row],[Profit]]&lt;0,"Loss Making Sales",IF(PC_NikeSales[[#This Row],[Profit]]=0,"No Recorded Profit",IF($Y1338&gt;$P1338,"Invalid Profit", "Valid Profit")))</f>
        <v>Valid Profit</v>
      </c>
      <c r="AA1340" t="str">
        <f>IF(PC_NikeSales[[#This Row],[Profit_Status]]="Valid Profit","Include","Exclude")</f>
        <v>Include</v>
      </c>
    </row>
    <row r="1341" spans="1:27">
      <c r="A1341">
        <v>3339</v>
      </c>
      <c r="B1341" t="s">
        <v>35</v>
      </c>
      <c r="C1341" t="s">
        <v>26</v>
      </c>
      <c r="D1341" t="s">
        <v>53</v>
      </c>
      <c r="F1341" t="str">
        <f t="shared" si="180"/>
        <v>Missing</v>
      </c>
      <c r="G1341" t="str">
        <f t="shared" si="181"/>
        <v>Unknown</v>
      </c>
      <c r="H1341" t="str">
        <f t="shared" si="182"/>
        <v>No</v>
      </c>
      <c r="J1341" t="str">
        <f>_xlfn.IFS(Units_Sold&lt;0,"Check Return/Refund",Units_Sold=" ",Invalid,Units_Sold=0,"Available",Units_Sold&gt;0,"Sold")</f>
        <v>Available</v>
      </c>
      <c r="K1341">
        <v>6656.01</v>
      </c>
      <c r="M1341" t="str">
        <f t="shared" si="183"/>
        <v>Invalid</v>
      </c>
      <c r="N1341" t="str">
        <f>IF(PC_NikeSales[[#This Row],[Discount_Verification]]="Valid","Include","Exclude")</f>
        <v>Exclude</v>
      </c>
      <c r="O1341">
        <v>0</v>
      </c>
      <c r="P1341" t="str">
        <f t="shared" si="184"/>
        <v>Insufficient Data</v>
      </c>
      <c r="Q1341" t="str">
        <f t="shared" si="185"/>
        <v>Missing Information</v>
      </c>
      <c r="R1341" t="str">
        <f>IF(PC_NikeSales[[#This Row],[Rev_Verify]]="Valid Revenue","Include","Exclude")</f>
        <v>Exclude</v>
      </c>
      <c r="S1341" s="1">
        <v>45792</v>
      </c>
      <c r="T1341" s="5">
        <f t="shared" si="186"/>
        <v>45792</v>
      </c>
      <c r="U1341" s="1" t="str">
        <f t="shared" si="187"/>
        <v>Yes</v>
      </c>
      <c r="V1341" t="s">
        <v>22</v>
      </c>
      <c r="W1341" t="s">
        <v>33</v>
      </c>
      <c r="X1341" t="str">
        <f t="shared" si="188"/>
        <v>Delhi</v>
      </c>
      <c r="Y1341">
        <v>2014.52</v>
      </c>
      <c r="Z1341" t="str">
        <f>IF(PC_NikeSales[[#This Row],[Profit]]&lt;0,"Loss Making Sales",IF(PC_NikeSales[[#This Row],[Profit]]=0,"No Recorded Profit",IF($Y1339&gt;$P1339,"Invalid Profit", "Valid Profit")))</f>
        <v>Valid Profit</v>
      </c>
      <c r="AA1341" t="str">
        <f>IF(PC_NikeSales[[#This Row],[Profit_Status]]="Valid Profit","Include","Exclude")</f>
        <v>Include</v>
      </c>
    </row>
    <row r="1342" spans="1:27">
      <c r="A1342">
        <v>3340</v>
      </c>
      <c r="B1342" t="s">
        <v>13</v>
      </c>
      <c r="C1342" t="s">
        <v>20</v>
      </c>
      <c r="D1342" t="s">
        <v>24</v>
      </c>
      <c r="E1342" s="3" t="s">
        <v>16</v>
      </c>
      <c r="F1342" t="str">
        <f t="shared" si="180"/>
        <v>Alphabet</v>
      </c>
      <c r="G1342" t="str">
        <f t="shared" si="181"/>
        <v>M</v>
      </c>
      <c r="H1342" t="str">
        <f t="shared" si="182"/>
        <v>Yes</v>
      </c>
      <c r="I1342">
        <v>3</v>
      </c>
      <c r="J1342" t="str">
        <f>_xlfn.IFS(Units_Sold&lt;0,"Check Return/Refund",Units_Sold=" ",Invalid,Units_Sold=0,"Available",Units_Sold&gt;0,"Sold")</f>
        <v>Sold</v>
      </c>
      <c r="K1342">
        <v>3248.74</v>
      </c>
      <c r="M1342" t="str">
        <f t="shared" si="183"/>
        <v>Invalid</v>
      </c>
      <c r="N1342" t="str">
        <f>IF(PC_NikeSales[[#This Row],[Discount_Verification]]="Valid","Include","Exclude")</f>
        <v>Exclude</v>
      </c>
      <c r="O1342">
        <v>0</v>
      </c>
      <c r="P1342">
        <f t="shared" si="184"/>
        <v>9746.2199999999993</v>
      </c>
      <c r="Q1342" t="str">
        <f t="shared" si="185"/>
        <v>Valid Revenue</v>
      </c>
      <c r="R1342" t="str">
        <f>IF(PC_NikeSales[[#This Row],[Rev_Verify]]="Valid Revenue","Include","Exclude")</f>
        <v>Include</v>
      </c>
      <c r="S1342" s="1">
        <v>45655</v>
      </c>
      <c r="T1342" s="5">
        <f t="shared" si="186"/>
        <v>45655</v>
      </c>
      <c r="U1342" s="1" t="str">
        <f t="shared" si="187"/>
        <v>Yes</v>
      </c>
      <c r="V1342" t="s">
        <v>22</v>
      </c>
      <c r="W1342" t="s">
        <v>25</v>
      </c>
      <c r="X1342" t="str">
        <f t="shared" si="188"/>
        <v>Mumbai</v>
      </c>
      <c r="Y1342">
        <v>2551.4699999999998</v>
      </c>
      <c r="Z1342" t="str">
        <f>IF(PC_NikeSales[[#This Row],[Profit]]&lt;0,"Loss Making Sales",IF(PC_NikeSales[[#This Row],[Profit]]=0,"No Recorded Profit",IF($Y1340&gt;$P1340,"Invalid Profit", "Valid Profit")))</f>
        <v>Valid Profit</v>
      </c>
      <c r="AA1342" t="str">
        <f>IF(PC_NikeSales[[#This Row],[Profit_Status]]="Valid Profit","Include","Exclude")</f>
        <v>Include</v>
      </c>
    </row>
    <row r="1343" spans="1:27">
      <c r="A1343">
        <v>3341</v>
      </c>
      <c r="B1343" t="s">
        <v>13</v>
      </c>
      <c r="C1343" t="s">
        <v>14</v>
      </c>
      <c r="D1343" t="s">
        <v>44</v>
      </c>
      <c r="E1343" s="3">
        <v>8</v>
      </c>
      <c r="F1343" t="str">
        <f t="shared" si="180"/>
        <v>Number</v>
      </c>
      <c r="G1343" t="str">
        <f t="shared" si="181"/>
        <v>8</v>
      </c>
      <c r="H1343" t="str">
        <f t="shared" si="182"/>
        <v>Yes</v>
      </c>
      <c r="I1343">
        <v>3</v>
      </c>
      <c r="J1343" t="str">
        <f>_xlfn.IFS(Units_Sold&lt;0,"Check Return/Refund",Units_Sold=" ",Invalid,Units_Sold=0,"Available",Units_Sold&gt;0,"Sold")</f>
        <v>Sold</v>
      </c>
      <c r="K1343">
        <v>8387.99</v>
      </c>
      <c r="M1343" t="str">
        <f t="shared" si="183"/>
        <v>Invalid</v>
      </c>
      <c r="N1343" t="str">
        <f>IF(PC_NikeSales[[#This Row],[Discount_Verification]]="Valid","Include","Exclude")</f>
        <v>Exclude</v>
      </c>
      <c r="O1343">
        <v>0</v>
      </c>
      <c r="P1343">
        <f t="shared" si="184"/>
        <v>25163.97</v>
      </c>
      <c r="Q1343" t="str">
        <f t="shared" si="185"/>
        <v>Valid Revenue</v>
      </c>
      <c r="R1343" t="str">
        <f>IF(PC_NikeSales[[#This Row],[Rev_Verify]]="Valid Revenue","Include","Exclude")</f>
        <v>Include</v>
      </c>
      <c r="S1343" s="1">
        <v>45374</v>
      </c>
      <c r="T1343" s="5">
        <f t="shared" si="186"/>
        <v>45374</v>
      </c>
      <c r="U1343" s="1" t="str">
        <f t="shared" si="187"/>
        <v>Yes</v>
      </c>
      <c r="V1343" t="s">
        <v>17</v>
      </c>
      <c r="W1343" t="s">
        <v>36</v>
      </c>
      <c r="X1343" t="str">
        <f t="shared" si="188"/>
        <v>Bangalore</v>
      </c>
      <c r="Y1343">
        <v>1693.41</v>
      </c>
      <c r="Z1343" t="str">
        <f>IF(PC_NikeSales[[#This Row],[Profit]]&lt;0,"Loss Making Sales",IF(PC_NikeSales[[#This Row],[Profit]]=0,"No Recorded Profit",IF($Y1341&gt;$P1341,"Invalid Profit", "Valid Profit")))</f>
        <v>Valid Profit</v>
      </c>
      <c r="AA1343" t="str">
        <f>IF(PC_NikeSales[[#This Row],[Profit_Status]]="Valid Profit","Include","Exclude")</f>
        <v>Include</v>
      </c>
    </row>
    <row r="1344" spans="1:27">
      <c r="A1344">
        <v>2037</v>
      </c>
      <c r="B1344" t="s">
        <v>19</v>
      </c>
      <c r="C1344" t="s">
        <v>26</v>
      </c>
      <c r="D1344" t="s">
        <v>52</v>
      </c>
      <c r="E1344" s="3">
        <v>12</v>
      </c>
      <c r="F1344" t="str">
        <f t="shared" si="180"/>
        <v>Number</v>
      </c>
      <c r="G1344" t="str">
        <f t="shared" si="181"/>
        <v>12</v>
      </c>
      <c r="H1344" t="str">
        <f t="shared" si="182"/>
        <v>Yes</v>
      </c>
      <c r="I1344">
        <v>4</v>
      </c>
      <c r="J1344" t="str">
        <f>_xlfn.IFS(Units_Sold&lt;0,"Check Return/Refund",Units_Sold=" ",Invalid,Units_Sold=0,"Available",Units_Sold&gt;0,"Sold")</f>
        <v>Sold</v>
      </c>
      <c r="L1344">
        <v>1.23</v>
      </c>
      <c r="M1344" t="str">
        <f t="shared" si="183"/>
        <v>Invalid</v>
      </c>
      <c r="N1344" t="str">
        <f>IF(PC_NikeSales[[#This Row],[Discount_Verification]]="Valid","Include","Exclude")</f>
        <v>Exclude</v>
      </c>
      <c r="O1344">
        <v>0</v>
      </c>
      <c r="P1344" t="str">
        <f t="shared" si="184"/>
        <v>Insufficient Data</v>
      </c>
      <c r="Q1344" t="str">
        <f t="shared" si="185"/>
        <v>Missing Information</v>
      </c>
      <c r="R1344" t="str">
        <f>IF(PC_NikeSales[[#This Row],[Rev_Verify]]="Valid Revenue","Include","Exclude")</f>
        <v>Exclude</v>
      </c>
      <c r="S1344" s="1">
        <v>45758</v>
      </c>
      <c r="T1344" s="5">
        <f t="shared" si="186"/>
        <v>45758</v>
      </c>
      <c r="U1344" s="1" t="str">
        <f t="shared" si="187"/>
        <v>Yes</v>
      </c>
      <c r="V1344" t="s">
        <v>17</v>
      </c>
      <c r="W1344" t="s">
        <v>33</v>
      </c>
      <c r="X1344" t="str">
        <f t="shared" si="188"/>
        <v>Delhi</v>
      </c>
      <c r="Y1344">
        <v>3651.05</v>
      </c>
      <c r="Z1344" t="str">
        <f>IF(PC_NikeSales[[#This Row],[Profit]]&lt;0,"Loss Making Sales",IF(PC_NikeSales[[#This Row],[Profit]]=0,"No Recorded Profit",IF($Y1342&gt;$P1342,"Invalid Profit", "Valid Profit")))</f>
        <v>Valid Profit</v>
      </c>
      <c r="AA1344" t="str">
        <f>IF(PC_NikeSales[[#This Row],[Profit_Status]]="Valid Profit","Include","Exclude")</f>
        <v>Include</v>
      </c>
    </row>
    <row r="1345" spans="1:27">
      <c r="A1345">
        <v>3343</v>
      </c>
      <c r="B1345" t="s">
        <v>13</v>
      </c>
      <c r="C1345" t="s">
        <v>41</v>
      </c>
      <c r="D1345" t="s">
        <v>42</v>
      </c>
      <c r="E1345" s="3" t="s">
        <v>28</v>
      </c>
      <c r="F1345" t="str">
        <f t="shared" si="180"/>
        <v>Alphabet</v>
      </c>
      <c r="G1345" t="str">
        <f t="shared" si="181"/>
        <v>L</v>
      </c>
      <c r="H1345" t="str">
        <f t="shared" si="182"/>
        <v>Yes</v>
      </c>
      <c r="I1345">
        <v>3</v>
      </c>
      <c r="J1345" t="str">
        <f>_xlfn.IFS(Units_Sold&lt;0,"Check Return/Refund",Units_Sold=" ",Invalid,Units_Sold=0,"Available",Units_Sold&gt;0,"Sold")</f>
        <v>Sold</v>
      </c>
      <c r="K1345">
        <v>9405.77</v>
      </c>
      <c r="M1345" t="str">
        <f t="shared" si="183"/>
        <v>Invalid</v>
      </c>
      <c r="N1345" t="str">
        <f>IF(PC_NikeSales[[#This Row],[Discount_Verification]]="Valid","Include","Exclude")</f>
        <v>Exclude</v>
      </c>
      <c r="O1345">
        <v>0</v>
      </c>
      <c r="P1345">
        <f t="shared" si="184"/>
        <v>28217.31</v>
      </c>
      <c r="Q1345" t="str">
        <f t="shared" si="185"/>
        <v>Valid Revenue</v>
      </c>
      <c r="R1345" t="str">
        <f>IF(PC_NikeSales[[#This Row],[Rev_Verify]]="Valid Revenue","Include","Exclude")</f>
        <v>Include</v>
      </c>
      <c r="S1345" s="1">
        <v>45608</v>
      </c>
      <c r="T1345" s="5">
        <f t="shared" si="186"/>
        <v>45608</v>
      </c>
      <c r="U1345" s="1" t="str">
        <f t="shared" si="187"/>
        <v>Yes</v>
      </c>
      <c r="V1345" t="s">
        <v>22</v>
      </c>
      <c r="W1345" t="s">
        <v>37</v>
      </c>
      <c r="X1345" t="str">
        <f t="shared" si="188"/>
        <v>Hyderabad</v>
      </c>
      <c r="Y1345">
        <v>1688.78</v>
      </c>
      <c r="Z1345" t="str">
        <f>IF(PC_NikeSales[[#This Row],[Profit]]&lt;0,"Loss Making Sales",IF(PC_NikeSales[[#This Row],[Profit]]=0,"No Recorded Profit",IF($Y1343&gt;$P1343,"Invalid Profit", "Valid Profit")))</f>
        <v>Valid Profit</v>
      </c>
      <c r="AA1345" t="str">
        <f>IF(PC_NikeSales[[#This Row],[Profit_Status]]="Valid Profit","Include","Exclude")</f>
        <v>Include</v>
      </c>
    </row>
    <row r="1346" spans="1:27">
      <c r="A1346">
        <v>3344</v>
      </c>
      <c r="B1346" t="s">
        <v>13</v>
      </c>
      <c r="C1346" t="s">
        <v>20</v>
      </c>
      <c r="D1346" t="s">
        <v>38</v>
      </c>
      <c r="E1346" s="3">
        <v>12</v>
      </c>
      <c r="F1346" t="str">
        <f t="shared" ref="F1346:F1409" si="189">_xlfn.IFS(ISBLANK(Size),"Missing",ISNUMBER(Size),"Number",ISTEXT(Size),"Alphabet")</f>
        <v>Number</v>
      </c>
      <c r="G1346" t="str">
        <f t="shared" ref="G1346:G1409" si="190">IF(Size_Type ="Missing","Unknown",TRIM(Size))</f>
        <v>12</v>
      </c>
      <c r="H1346" t="str">
        <f t="shared" ref="H1346:H1409" si="191">IF(Size_Verification="Unknown","No","Yes")</f>
        <v>Yes</v>
      </c>
      <c r="J1346" t="str">
        <f>_xlfn.IFS(Units_Sold&lt;0,"Check Return/Refund",Units_Sold=" ",Invalid,Units_Sold=0,"Available",Units_Sold&gt;0,"Sold")</f>
        <v>Available</v>
      </c>
      <c r="K1346">
        <v>8217.3700000000008</v>
      </c>
      <c r="L1346">
        <v>1.06</v>
      </c>
      <c r="M1346" t="str">
        <f t="shared" ref="M1346:M1409" si="192">IF(OR(Discount_Applied="",Discount_Applied&gt;1,Discount_Applied&lt;0),"Invalid","Valid")</f>
        <v>Invalid</v>
      </c>
      <c r="N1346" t="str">
        <f>IF(PC_NikeSales[[#This Row],[Discount_Verification]]="Valid","Include","Exclude")</f>
        <v>Exclude</v>
      </c>
      <c r="O1346">
        <v>0</v>
      </c>
      <c r="P1346" t="str">
        <f t="shared" ref="P1346:P1409" si="193">IF(AND(Units_Sold&lt;&gt;"",MRP&lt;&gt;"",Discount_Applied&lt;1),Units_Sold*MRP*(1-Discount_Applied),"Insufficient Data")</f>
        <v>Insufficient Data</v>
      </c>
      <c r="Q1346" t="str">
        <f t="shared" ref="Q1346:Q1409" si="194">_xlfn.IFS(Rev_Recalc="Insufficient Data","Missing Information",Rev_Recalc&lt;0,"Negative Revenue",Rev_Recalc=0,"No Recorded Revenue",Rev_Recalc&gt;0,"Valid Revenue")</f>
        <v>Missing Information</v>
      </c>
      <c r="R1346" t="str">
        <f>IF(PC_NikeSales[[#This Row],[Rev_Verify]]="Valid Revenue","Include","Exclude")</f>
        <v>Exclude</v>
      </c>
      <c r="S1346" s="1">
        <v>45832</v>
      </c>
      <c r="T1346" s="5">
        <f t="shared" ref="T1346:T1409" si="195">IF(ISBLANK(Order_Date),"Missing Date",Order_Date)</f>
        <v>45832</v>
      </c>
      <c r="U1346" s="1" t="str">
        <f t="shared" ref="U1346:U1409" si="196">IF(ISBLANK(Order_Date),"No","Yes")</f>
        <v>Yes</v>
      </c>
      <c r="V1346" t="s">
        <v>22</v>
      </c>
      <c r="W1346" t="s">
        <v>37</v>
      </c>
      <c r="X1346" t="str">
        <f t="shared" ref="X1346:X1409" si="197">PROPER(Region)</f>
        <v>Hyderabad</v>
      </c>
      <c r="Y1346">
        <v>303.77</v>
      </c>
      <c r="Z1346" t="str">
        <f>IF(PC_NikeSales[[#This Row],[Profit]]&lt;0,"Loss Making Sales",IF(PC_NikeSales[[#This Row],[Profit]]=0,"No Recorded Profit",IF($Y1344&gt;$P1344,"Invalid Profit", "Valid Profit")))</f>
        <v>Valid Profit</v>
      </c>
      <c r="AA1346" t="str">
        <f>IF(PC_NikeSales[[#This Row],[Profit_Status]]="Valid Profit","Include","Exclude")</f>
        <v>Include</v>
      </c>
    </row>
    <row r="1347" spans="1:27">
      <c r="A1347">
        <v>2048</v>
      </c>
      <c r="B1347" t="s">
        <v>35</v>
      </c>
      <c r="C1347" t="s">
        <v>26</v>
      </c>
      <c r="D1347" t="s">
        <v>27</v>
      </c>
      <c r="E1347" s="3" t="s">
        <v>32</v>
      </c>
      <c r="F1347" t="str">
        <f t="shared" si="189"/>
        <v>Alphabet</v>
      </c>
      <c r="G1347" t="str">
        <f t="shared" si="190"/>
        <v>XL</v>
      </c>
      <c r="H1347" t="str">
        <f t="shared" si="191"/>
        <v>Yes</v>
      </c>
      <c r="J1347" t="str">
        <f>_xlfn.IFS(Units_Sold&lt;0,"Check Return/Refund",Units_Sold=" ",Invalid,Units_Sold=0,"Available",Units_Sold&gt;0,"Sold")</f>
        <v>Available</v>
      </c>
      <c r="M1347" t="str">
        <f t="shared" si="192"/>
        <v>Invalid</v>
      </c>
      <c r="N1347" t="str">
        <f>IF(PC_NikeSales[[#This Row],[Discount_Verification]]="Valid","Include","Exclude")</f>
        <v>Exclude</v>
      </c>
      <c r="O1347">
        <v>0</v>
      </c>
      <c r="P1347" t="str">
        <f t="shared" si="193"/>
        <v>Insufficient Data</v>
      </c>
      <c r="Q1347" t="str">
        <f t="shared" si="194"/>
        <v>Missing Information</v>
      </c>
      <c r="R1347" t="str">
        <f>IF(PC_NikeSales[[#This Row],[Rev_Verify]]="Valid Revenue","Include","Exclude")</f>
        <v>Exclude</v>
      </c>
      <c r="S1347" s="1"/>
      <c r="T1347" s="5" t="str">
        <f t="shared" si="195"/>
        <v>Missing Date</v>
      </c>
      <c r="U1347" s="1" t="str">
        <f t="shared" si="196"/>
        <v>No</v>
      </c>
      <c r="V1347" t="s">
        <v>17</v>
      </c>
      <c r="W1347" t="s">
        <v>36</v>
      </c>
      <c r="X1347" t="str">
        <f t="shared" si="197"/>
        <v>Bangalore</v>
      </c>
      <c r="Y1347">
        <v>1635.47</v>
      </c>
      <c r="Z1347" t="str">
        <f>IF(PC_NikeSales[[#This Row],[Profit]]&lt;0,"Loss Making Sales",IF(PC_NikeSales[[#This Row],[Profit]]=0,"No Recorded Profit",IF($Y1345&gt;$P1345,"Invalid Profit", "Valid Profit")))</f>
        <v>Valid Profit</v>
      </c>
      <c r="AA1347" t="str">
        <f>IF(PC_NikeSales[[#This Row],[Profit_Status]]="Valid Profit","Include","Exclude")</f>
        <v>Include</v>
      </c>
    </row>
    <row r="1348" spans="1:27">
      <c r="A1348">
        <v>3346</v>
      </c>
      <c r="B1348" t="s">
        <v>13</v>
      </c>
      <c r="C1348" t="s">
        <v>14</v>
      </c>
      <c r="D1348" t="s">
        <v>15</v>
      </c>
      <c r="E1348" s="3">
        <v>12</v>
      </c>
      <c r="F1348" t="str">
        <f t="shared" si="189"/>
        <v>Number</v>
      </c>
      <c r="G1348" t="str">
        <f t="shared" si="190"/>
        <v>12</v>
      </c>
      <c r="H1348" t="str">
        <f t="shared" si="191"/>
        <v>Yes</v>
      </c>
      <c r="I1348">
        <v>4</v>
      </c>
      <c r="J1348" t="str">
        <f>_xlfn.IFS(Units_Sold&lt;0,"Check Return/Refund",Units_Sold=" ",Invalid,Units_Sold=0,"Available",Units_Sold&gt;0,"Sold")</f>
        <v>Sold</v>
      </c>
      <c r="L1348">
        <v>0.15</v>
      </c>
      <c r="M1348" t="str">
        <f t="shared" si="192"/>
        <v>Valid</v>
      </c>
      <c r="N1348" t="str">
        <f>IF(PC_NikeSales[[#This Row],[Discount_Verification]]="Valid","Include","Exclude")</f>
        <v>Include</v>
      </c>
      <c r="O1348">
        <v>0</v>
      </c>
      <c r="P1348" t="str">
        <f t="shared" si="193"/>
        <v>Insufficient Data</v>
      </c>
      <c r="Q1348" t="str">
        <f t="shared" si="194"/>
        <v>Missing Information</v>
      </c>
      <c r="R1348" t="str">
        <f>IF(PC_NikeSales[[#This Row],[Rev_Verify]]="Valid Revenue","Include","Exclude")</f>
        <v>Exclude</v>
      </c>
      <c r="S1348" s="1"/>
      <c r="T1348" s="5" t="str">
        <f t="shared" si="195"/>
        <v>Missing Date</v>
      </c>
      <c r="U1348" s="1" t="str">
        <f t="shared" si="196"/>
        <v>No</v>
      </c>
      <c r="V1348" t="s">
        <v>22</v>
      </c>
      <c r="W1348" t="s">
        <v>33</v>
      </c>
      <c r="X1348" t="str">
        <f t="shared" si="197"/>
        <v>Delhi</v>
      </c>
      <c r="Y1348">
        <v>3392.46</v>
      </c>
      <c r="Z1348" t="str">
        <f>IF(PC_NikeSales[[#This Row],[Profit]]&lt;0,"Loss Making Sales",IF(PC_NikeSales[[#This Row],[Profit]]=0,"No Recorded Profit",IF($Y1346&gt;$P1346,"Invalid Profit", "Valid Profit")))</f>
        <v>Valid Profit</v>
      </c>
      <c r="AA1348" t="str">
        <f>IF(PC_NikeSales[[#This Row],[Profit_Status]]="Valid Profit","Include","Exclude")</f>
        <v>Include</v>
      </c>
    </row>
    <row r="1349" spans="1:27">
      <c r="A1349">
        <v>3347</v>
      </c>
      <c r="B1349" t="s">
        <v>35</v>
      </c>
      <c r="C1349" t="s">
        <v>14</v>
      </c>
      <c r="D1349" t="s">
        <v>49</v>
      </c>
      <c r="E1349" s="3" t="s">
        <v>28</v>
      </c>
      <c r="F1349" t="str">
        <f t="shared" si="189"/>
        <v>Alphabet</v>
      </c>
      <c r="G1349" t="str">
        <f t="shared" si="190"/>
        <v>L</v>
      </c>
      <c r="H1349" t="str">
        <f t="shared" si="191"/>
        <v>Yes</v>
      </c>
      <c r="J1349" t="str">
        <f>_xlfn.IFS(Units_Sold&lt;0,"Check Return/Refund",Units_Sold=" ",Invalid,Units_Sold=0,"Available",Units_Sold&gt;0,"Sold")</f>
        <v>Available</v>
      </c>
      <c r="K1349">
        <v>4389.4399999999996</v>
      </c>
      <c r="M1349" t="str">
        <f t="shared" si="192"/>
        <v>Invalid</v>
      </c>
      <c r="N1349" t="str">
        <f>IF(PC_NikeSales[[#This Row],[Discount_Verification]]="Valid","Include","Exclude")</f>
        <v>Exclude</v>
      </c>
      <c r="O1349">
        <v>0</v>
      </c>
      <c r="P1349" t="str">
        <f t="shared" si="193"/>
        <v>Insufficient Data</v>
      </c>
      <c r="Q1349" t="str">
        <f t="shared" si="194"/>
        <v>Missing Information</v>
      </c>
      <c r="R1349" t="str">
        <f>IF(PC_NikeSales[[#This Row],[Rev_Verify]]="Valid Revenue","Include","Exclude")</f>
        <v>Exclude</v>
      </c>
      <c r="S1349" s="1"/>
      <c r="T1349" s="5" t="str">
        <f t="shared" si="195"/>
        <v>Missing Date</v>
      </c>
      <c r="U1349" s="1" t="str">
        <f t="shared" si="196"/>
        <v>No</v>
      </c>
      <c r="V1349" t="s">
        <v>17</v>
      </c>
      <c r="W1349" t="s">
        <v>25</v>
      </c>
      <c r="X1349" t="str">
        <f t="shared" si="197"/>
        <v>Mumbai</v>
      </c>
      <c r="Y1349">
        <v>1546.55</v>
      </c>
      <c r="Z1349" t="str">
        <f>IF(PC_NikeSales[[#This Row],[Profit]]&lt;0,"Loss Making Sales",IF(PC_NikeSales[[#This Row],[Profit]]=0,"No Recorded Profit",IF($Y1347&gt;$P1347,"Invalid Profit", "Valid Profit")))</f>
        <v>Valid Profit</v>
      </c>
      <c r="AA1349" t="str">
        <f>IF(PC_NikeSales[[#This Row],[Profit_Status]]="Valid Profit","Include","Exclude")</f>
        <v>Include</v>
      </c>
    </row>
    <row r="1350" spans="1:27">
      <c r="A1350">
        <v>3348</v>
      </c>
      <c r="B1350" t="s">
        <v>19</v>
      </c>
      <c r="C1350" t="s">
        <v>20</v>
      </c>
      <c r="D1350" t="s">
        <v>38</v>
      </c>
      <c r="E1350" s="3">
        <v>9</v>
      </c>
      <c r="F1350" t="str">
        <f t="shared" si="189"/>
        <v>Number</v>
      </c>
      <c r="G1350" t="str">
        <f t="shared" si="190"/>
        <v>9</v>
      </c>
      <c r="H1350" t="str">
        <f t="shared" si="191"/>
        <v>Yes</v>
      </c>
      <c r="J1350" t="str">
        <f>_xlfn.IFS(Units_Sold&lt;0,"Check Return/Refund",Units_Sold=" ",Invalid,Units_Sold=0,"Available",Units_Sold&gt;0,"Sold")</f>
        <v>Available</v>
      </c>
      <c r="K1350">
        <v>2114.86</v>
      </c>
      <c r="M1350" t="str">
        <f t="shared" si="192"/>
        <v>Invalid</v>
      </c>
      <c r="N1350" t="str">
        <f>IF(PC_NikeSales[[#This Row],[Discount_Verification]]="Valid","Include","Exclude")</f>
        <v>Exclude</v>
      </c>
      <c r="O1350">
        <v>0</v>
      </c>
      <c r="P1350" t="str">
        <f t="shared" si="193"/>
        <v>Insufficient Data</v>
      </c>
      <c r="Q1350" t="str">
        <f t="shared" si="194"/>
        <v>Missing Information</v>
      </c>
      <c r="R1350" t="str">
        <f>IF(PC_NikeSales[[#This Row],[Rev_Verify]]="Valid Revenue","Include","Exclude")</f>
        <v>Exclude</v>
      </c>
      <c r="S1350" s="1">
        <v>45561</v>
      </c>
      <c r="T1350" s="5">
        <f t="shared" si="195"/>
        <v>45561</v>
      </c>
      <c r="U1350" s="1" t="str">
        <f t="shared" si="196"/>
        <v>Yes</v>
      </c>
      <c r="V1350" t="s">
        <v>17</v>
      </c>
      <c r="W1350" t="s">
        <v>37</v>
      </c>
      <c r="X1350" t="str">
        <f t="shared" si="197"/>
        <v>Hyderabad</v>
      </c>
      <c r="Y1350">
        <v>2636.76</v>
      </c>
      <c r="Z1350" t="str">
        <f>IF(PC_NikeSales[[#This Row],[Profit]]&lt;0,"Loss Making Sales",IF(PC_NikeSales[[#This Row],[Profit]]=0,"No Recorded Profit",IF($Y1348&gt;$P1348,"Invalid Profit", "Valid Profit")))</f>
        <v>Valid Profit</v>
      </c>
      <c r="AA1350" t="str">
        <f>IF(PC_NikeSales[[#This Row],[Profit_Status]]="Valid Profit","Include","Exclude")</f>
        <v>Include</v>
      </c>
    </row>
    <row r="1351" spans="1:27">
      <c r="A1351">
        <v>3349</v>
      </c>
      <c r="B1351" t="s">
        <v>35</v>
      </c>
      <c r="C1351" t="s">
        <v>14</v>
      </c>
      <c r="D1351" t="s">
        <v>49</v>
      </c>
      <c r="E1351" s="3" t="s">
        <v>16</v>
      </c>
      <c r="F1351" t="str">
        <f t="shared" si="189"/>
        <v>Alphabet</v>
      </c>
      <c r="G1351" t="str">
        <f t="shared" si="190"/>
        <v>M</v>
      </c>
      <c r="H1351" t="str">
        <f t="shared" si="191"/>
        <v>Yes</v>
      </c>
      <c r="I1351">
        <v>0</v>
      </c>
      <c r="J1351" t="str">
        <f>_xlfn.IFS(Units_Sold&lt;0,"Check Return/Refund",Units_Sold=" ",Invalid,Units_Sold=0,"Available",Units_Sold&gt;0,"Sold")</f>
        <v>Available</v>
      </c>
      <c r="K1351">
        <v>8180.92</v>
      </c>
      <c r="L1351">
        <v>1.25</v>
      </c>
      <c r="M1351" t="str">
        <f t="shared" si="192"/>
        <v>Invalid</v>
      </c>
      <c r="N1351" t="str">
        <f>IF(PC_NikeSales[[#This Row],[Discount_Verification]]="Valid","Include","Exclude")</f>
        <v>Exclude</v>
      </c>
      <c r="O1351">
        <v>0</v>
      </c>
      <c r="P1351" t="str">
        <f t="shared" si="193"/>
        <v>Insufficient Data</v>
      </c>
      <c r="Q1351" t="str">
        <f t="shared" si="194"/>
        <v>Missing Information</v>
      </c>
      <c r="R1351" t="str">
        <f>IF(PC_NikeSales[[#This Row],[Rev_Verify]]="Valid Revenue","Include","Exclude")</f>
        <v>Exclude</v>
      </c>
      <c r="S1351" s="1"/>
      <c r="T1351" s="5" t="str">
        <f t="shared" si="195"/>
        <v>Missing Date</v>
      </c>
      <c r="U1351" s="1" t="str">
        <f t="shared" si="196"/>
        <v>No</v>
      </c>
      <c r="V1351" t="s">
        <v>22</v>
      </c>
      <c r="W1351" t="s">
        <v>37</v>
      </c>
      <c r="X1351" t="str">
        <f t="shared" si="197"/>
        <v>Hyderabad</v>
      </c>
      <c r="Y1351">
        <v>-481.2</v>
      </c>
      <c r="Z1351" t="str">
        <f>IF(PC_NikeSales[[#This Row],[Profit]]&lt;0,"Loss Making Sales",IF(PC_NikeSales[[#This Row],[Profit]]=0,"No Recorded Profit",IF(PC_NikeSales[[#This Row],[Profit]]&gt;PC_NikeSales[Rev_Recalc],"Invalid Profit", "Valid Profit")))</f>
        <v>Loss Making Sales</v>
      </c>
      <c r="AA1351" t="str">
        <f>IF(PC_NikeSales[[#This Row],[Profit_Status]]="Valid Profit","Include","Exclude")</f>
        <v>Exclude</v>
      </c>
    </row>
    <row r="1352" spans="1:27">
      <c r="A1352">
        <v>3350</v>
      </c>
      <c r="B1352" t="s">
        <v>19</v>
      </c>
      <c r="C1352" t="s">
        <v>41</v>
      </c>
      <c r="D1352" t="s">
        <v>48</v>
      </c>
      <c r="E1352" s="3" t="s">
        <v>28</v>
      </c>
      <c r="F1352" t="str">
        <f t="shared" si="189"/>
        <v>Alphabet</v>
      </c>
      <c r="G1352" t="str">
        <f t="shared" si="190"/>
        <v>L</v>
      </c>
      <c r="H1352" t="str">
        <f t="shared" si="191"/>
        <v>Yes</v>
      </c>
      <c r="J1352" t="str">
        <f>_xlfn.IFS(Units_Sold&lt;0,"Check Return/Refund",Units_Sold=" ",Invalid,Units_Sold=0,"Available",Units_Sold&gt;0,"Sold")</f>
        <v>Available</v>
      </c>
      <c r="L1352">
        <v>0.48</v>
      </c>
      <c r="M1352" t="str">
        <f t="shared" si="192"/>
        <v>Valid</v>
      </c>
      <c r="N1352" t="str">
        <f>IF(PC_NikeSales[[#This Row],[Discount_Verification]]="Valid","Include","Exclude")</f>
        <v>Include</v>
      </c>
      <c r="O1352">
        <v>0</v>
      </c>
      <c r="P1352" t="str">
        <f t="shared" si="193"/>
        <v>Insufficient Data</v>
      </c>
      <c r="Q1352" t="str">
        <f t="shared" si="194"/>
        <v>Missing Information</v>
      </c>
      <c r="R1352" t="str">
        <f>IF(PC_NikeSales[[#This Row],[Rev_Verify]]="Valid Revenue","Include","Exclude")</f>
        <v>Exclude</v>
      </c>
      <c r="S1352" s="1">
        <v>45805</v>
      </c>
      <c r="T1352" s="5">
        <f t="shared" si="195"/>
        <v>45805</v>
      </c>
      <c r="U1352" s="1" t="str">
        <f t="shared" si="196"/>
        <v>Yes</v>
      </c>
      <c r="V1352" t="s">
        <v>17</v>
      </c>
      <c r="W1352" t="s">
        <v>36</v>
      </c>
      <c r="X1352" t="str">
        <f t="shared" si="197"/>
        <v>Bangalore</v>
      </c>
      <c r="Y1352">
        <v>2199.4299999999998</v>
      </c>
      <c r="Z1352" t="str">
        <f>IF(PC_NikeSales[[#This Row],[Profit]]&lt;0,"Loss Making Sales",IF(PC_NikeSales[[#This Row],[Profit]]=0,"No Recorded Profit",IF($Y1350&gt;$P1350,"Invalid Profit", "Valid Profit")))</f>
        <v>Valid Profit</v>
      </c>
      <c r="AA1352" t="str">
        <f>IF(PC_NikeSales[[#This Row],[Profit_Status]]="Valid Profit","Include","Exclude")</f>
        <v>Include</v>
      </c>
    </row>
    <row r="1353" spans="1:27">
      <c r="A1353">
        <v>3351</v>
      </c>
      <c r="B1353" t="s">
        <v>35</v>
      </c>
      <c r="C1353" t="s">
        <v>14</v>
      </c>
      <c r="D1353" t="s">
        <v>15</v>
      </c>
      <c r="F1353" t="str">
        <f t="shared" si="189"/>
        <v>Missing</v>
      </c>
      <c r="G1353" t="str">
        <f t="shared" si="190"/>
        <v>Unknown</v>
      </c>
      <c r="H1353" t="str">
        <f t="shared" si="191"/>
        <v>No</v>
      </c>
      <c r="J1353" t="str">
        <f>_xlfn.IFS(Units_Sold&lt;0,"Check Return/Refund",Units_Sold=" ",Invalid,Units_Sold=0,"Available",Units_Sold&gt;0,"Sold")</f>
        <v>Available</v>
      </c>
      <c r="K1353">
        <v>5319.24</v>
      </c>
      <c r="L1353">
        <v>0.48</v>
      </c>
      <c r="M1353" t="str">
        <f t="shared" si="192"/>
        <v>Valid</v>
      </c>
      <c r="N1353" t="str">
        <f>IF(PC_NikeSales[[#This Row],[Discount_Verification]]="Valid","Include","Exclude")</f>
        <v>Include</v>
      </c>
      <c r="O1353">
        <v>0</v>
      </c>
      <c r="P1353" t="str">
        <f t="shared" si="193"/>
        <v>Insufficient Data</v>
      </c>
      <c r="Q1353" t="str">
        <f t="shared" si="194"/>
        <v>Missing Information</v>
      </c>
      <c r="R1353" t="str">
        <f>IF(PC_NikeSales[[#This Row],[Rev_Verify]]="Valid Revenue","Include","Exclude")</f>
        <v>Exclude</v>
      </c>
      <c r="S1353" s="1"/>
      <c r="T1353" s="5" t="str">
        <f t="shared" si="195"/>
        <v>Missing Date</v>
      </c>
      <c r="U1353" s="1" t="str">
        <f t="shared" si="196"/>
        <v>No</v>
      </c>
      <c r="V1353" t="s">
        <v>17</v>
      </c>
      <c r="W1353" t="s">
        <v>43</v>
      </c>
      <c r="X1353" t="str">
        <f t="shared" si="197"/>
        <v>Kolkata</v>
      </c>
      <c r="Y1353">
        <v>-382.32</v>
      </c>
      <c r="Z1353" t="str">
        <f>IF(PC_NikeSales[[#This Row],[Profit]]&lt;0,"Loss Making Sales",IF(PC_NikeSales[[#This Row],[Profit]]=0,"No Recorded Profit",IF(PC_NikeSales[[#This Row],[Profit]]&gt;PC_NikeSales[Rev_Recalc],"Invalid Profit", "Valid Profit")))</f>
        <v>Loss Making Sales</v>
      </c>
      <c r="AA1353" t="str">
        <f>IF(PC_NikeSales[[#This Row],[Profit_Status]]="Valid Profit","Include","Exclude")</f>
        <v>Exclude</v>
      </c>
    </row>
    <row r="1354" spans="1:27">
      <c r="A1354">
        <v>3352</v>
      </c>
      <c r="B1354" t="s">
        <v>19</v>
      </c>
      <c r="C1354" t="s">
        <v>14</v>
      </c>
      <c r="D1354" t="s">
        <v>15</v>
      </c>
      <c r="E1354" s="3">
        <v>9</v>
      </c>
      <c r="F1354" t="str">
        <f t="shared" si="189"/>
        <v>Number</v>
      </c>
      <c r="G1354" t="str">
        <f t="shared" si="190"/>
        <v>9</v>
      </c>
      <c r="H1354" t="str">
        <f t="shared" si="191"/>
        <v>Yes</v>
      </c>
      <c r="J1354" t="str">
        <f>_xlfn.IFS(Units_Sold&lt;0,"Check Return/Refund",Units_Sold=" ",Invalid,Units_Sold=0,"Available",Units_Sold&gt;0,"Sold")</f>
        <v>Available</v>
      </c>
      <c r="K1354">
        <v>6622.41</v>
      </c>
      <c r="L1354">
        <v>0.23</v>
      </c>
      <c r="M1354" t="str">
        <f t="shared" si="192"/>
        <v>Valid</v>
      </c>
      <c r="N1354" t="str">
        <f>IF(PC_NikeSales[[#This Row],[Discount_Verification]]="Valid","Include","Exclude")</f>
        <v>Include</v>
      </c>
      <c r="O1354">
        <v>0</v>
      </c>
      <c r="P1354" t="str">
        <f t="shared" si="193"/>
        <v>Insufficient Data</v>
      </c>
      <c r="Q1354" t="str">
        <f t="shared" si="194"/>
        <v>Missing Information</v>
      </c>
      <c r="R1354" t="str">
        <f>IF(PC_NikeSales[[#This Row],[Rev_Verify]]="Valid Revenue","Include","Exclude")</f>
        <v>Exclude</v>
      </c>
      <c r="S1354" s="1">
        <v>45717</v>
      </c>
      <c r="T1354" s="5">
        <f t="shared" si="195"/>
        <v>45717</v>
      </c>
      <c r="U1354" s="1" t="str">
        <f t="shared" si="196"/>
        <v>Yes</v>
      </c>
      <c r="V1354" t="s">
        <v>22</v>
      </c>
      <c r="W1354" t="s">
        <v>29</v>
      </c>
      <c r="X1354" t="str">
        <f t="shared" si="197"/>
        <v>Pune</v>
      </c>
      <c r="Y1354">
        <v>1437.43</v>
      </c>
      <c r="Z1354" t="str">
        <f>IF(PC_NikeSales[[#This Row],[Profit]]&lt;0,"Loss Making Sales",IF(PC_NikeSales[[#This Row],[Profit]]=0,"No Recorded Profit",IF($Y1352&gt;$P1352,"Invalid Profit", "Valid Profit")))</f>
        <v>Valid Profit</v>
      </c>
      <c r="AA1354" t="str">
        <f>IF(PC_NikeSales[[#This Row],[Profit_Status]]="Valid Profit","Include","Exclude")</f>
        <v>Include</v>
      </c>
    </row>
    <row r="1355" spans="1:27">
      <c r="A1355">
        <v>2028</v>
      </c>
      <c r="B1355" t="s">
        <v>35</v>
      </c>
      <c r="C1355" t="s">
        <v>41</v>
      </c>
      <c r="D1355" t="s">
        <v>47</v>
      </c>
      <c r="E1355" s="3">
        <v>7</v>
      </c>
      <c r="F1355" t="str">
        <f t="shared" si="189"/>
        <v>Number</v>
      </c>
      <c r="G1355" t="str">
        <f t="shared" si="190"/>
        <v>7</v>
      </c>
      <c r="H1355" t="str">
        <f t="shared" si="191"/>
        <v>Yes</v>
      </c>
      <c r="I1355">
        <v>4</v>
      </c>
      <c r="J1355" t="str">
        <f>_xlfn.IFS(Units_Sold&lt;0,"Check Return/Refund",Units_Sold=" ",Invalid,Units_Sold=0,"Available",Units_Sold&gt;0,"Sold")</f>
        <v>Sold</v>
      </c>
      <c r="K1355">
        <v>2824.55</v>
      </c>
      <c r="M1355" t="str">
        <f t="shared" si="192"/>
        <v>Invalid</v>
      </c>
      <c r="N1355" t="str">
        <f>IF(PC_NikeSales[[#This Row],[Discount_Verification]]="Valid","Include","Exclude")</f>
        <v>Exclude</v>
      </c>
      <c r="O1355">
        <v>0</v>
      </c>
      <c r="P1355">
        <f t="shared" si="193"/>
        <v>11298.2</v>
      </c>
      <c r="Q1355" t="str">
        <f t="shared" si="194"/>
        <v>Valid Revenue</v>
      </c>
      <c r="R1355" t="str">
        <f>IF(PC_NikeSales[[#This Row],[Rev_Verify]]="Valid Revenue","Include","Exclude")</f>
        <v>Include</v>
      </c>
      <c r="S1355" s="1"/>
      <c r="T1355" s="5" t="str">
        <f t="shared" si="195"/>
        <v>Missing Date</v>
      </c>
      <c r="U1355" s="1" t="str">
        <f t="shared" si="196"/>
        <v>No</v>
      </c>
      <c r="V1355" t="s">
        <v>17</v>
      </c>
      <c r="W1355" t="s">
        <v>33</v>
      </c>
      <c r="X1355" t="str">
        <f t="shared" si="197"/>
        <v>Delhi</v>
      </c>
      <c r="Y1355">
        <v>1123.78</v>
      </c>
      <c r="Z1355" t="str">
        <f>IF(PC_NikeSales[[#This Row],[Profit]]&lt;0,"Loss Making Sales",IF(PC_NikeSales[[#This Row],[Profit]]=0,"No Recorded Profit",IF($Y1353&gt;$P1353,"Invalid Profit", "Valid Profit")))</f>
        <v>Valid Profit</v>
      </c>
      <c r="AA1355" t="str">
        <f>IF(PC_NikeSales[[#This Row],[Profit_Status]]="Valid Profit","Include","Exclude")</f>
        <v>Include</v>
      </c>
    </row>
    <row r="1356" spans="1:27">
      <c r="A1356">
        <v>3354</v>
      </c>
      <c r="B1356" t="s">
        <v>35</v>
      </c>
      <c r="C1356" t="s">
        <v>26</v>
      </c>
      <c r="D1356" t="s">
        <v>52</v>
      </c>
      <c r="E1356" s="3" t="s">
        <v>28</v>
      </c>
      <c r="F1356" t="str">
        <f t="shared" si="189"/>
        <v>Alphabet</v>
      </c>
      <c r="G1356" t="str">
        <f t="shared" si="190"/>
        <v>L</v>
      </c>
      <c r="H1356" t="str">
        <f t="shared" si="191"/>
        <v>Yes</v>
      </c>
      <c r="J1356" t="str">
        <f>_xlfn.IFS(Units_Sold&lt;0,"Check Return/Refund",Units_Sold=" ",Invalid,Units_Sold=0,"Available",Units_Sold&gt;0,"Sold")</f>
        <v>Available</v>
      </c>
      <c r="L1356">
        <v>0.4</v>
      </c>
      <c r="M1356" t="str">
        <f t="shared" si="192"/>
        <v>Valid</v>
      </c>
      <c r="N1356" t="str">
        <f>IF(PC_NikeSales[[#This Row],[Discount_Verification]]="Valid","Include","Exclude")</f>
        <v>Include</v>
      </c>
      <c r="O1356">
        <v>0</v>
      </c>
      <c r="P1356" t="str">
        <f t="shared" si="193"/>
        <v>Insufficient Data</v>
      </c>
      <c r="Q1356" t="str">
        <f t="shared" si="194"/>
        <v>Missing Information</v>
      </c>
      <c r="R1356" t="str">
        <f>IF(PC_NikeSales[[#This Row],[Rev_Verify]]="Valid Revenue","Include","Exclude")</f>
        <v>Exclude</v>
      </c>
      <c r="S1356" s="1">
        <v>45597</v>
      </c>
      <c r="T1356" s="5">
        <f t="shared" si="195"/>
        <v>45597</v>
      </c>
      <c r="U1356" s="1" t="str">
        <f t="shared" si="196"/>
        <v>Yes</v>
      </c>
      <c r="V1356" t="s">
        <v>22</v>
      </c>
      <c r="W1356" t="s">
        <v>43</v>
      </c>
      <c r="X1356" t="str">
        <f t="shared" si="197"/>
        <v>Kolkata</v>
      </c>
      <c r="Y1356">
        <v>-987.6</v>
      </c>
      <c r="Z1356" t="str">
        <f>IF(PC_NikeSales[[#This Row],[Profit]]&lt;0,"Loss Making Sales",IF(PC_NikeSales[[#This Row],[Profit]]=0,"No Recorded Profit",IF(PC_NikeSales[[#This Row],[Profit]]&gt;PC_NikeSales[Rev_Recalc],"Invalid Profit", "Valid Profit")))</f>
        <v>Loss Making Sales</v>
      </c>
      <c r="AA1356" t="str">
        <f>IF(PC_NikeSales[[#This Row],[Profit_Status]]="Valid Profit","Include","Exclude")</f>
        <v>Exclude</v>
      </c>
    </row>
    <row r="1357" spans="1:27">
      <c r="A1357">
        <v>3355</v>
      </c>
      <c r="B1357" t="s">
        <v>13</v>
      </c>
      <c r="C1357" t="s">
        <v>41</v>
      </c>
      <c r="D1357" t="s">
        <v>54</v>
      </c>
      <c r="E1357" s="3">
        <v>6</v>
      </c>
      <c r="F1357" t="str">
        <f t="shared" si="189"/>
        <v>Number</v>
      </c>
      <c r="G1357" t="str">
        <f t="shared" si="190"/>
        <v>6</v>
      </c>
      <c r="H1357" t="str">
        <f t="shared" si="191"/>
        <v>Yes</v>
      </c>
      <c r="I1357">
        <v>0</v>
      </c>
      <c r="J1357" t="str">
        <f>_xlfn.IFS(Units_Sold&lt;0,"Check Return/Refund",Units_Sold=" ",Invalid,Units_Sold=0,"Available",Units_Sold&gt;0,"Sold")</f>
        <v>Available</v>
      </c>
      <c r="K1357">
        <v>7781.4</v>
      </c>
      <c r="L1357">
        <v>1.1399999999999999</v>
      </c>
      <c r="M1357" t="str">
        <f t="shared" si="192"/>
        <v>Invalid</v>
      </c>
      <c r="N1357" t="str">
        <f>IF(PC_NikeSales[[#This Row],[Discount_Verification]]="Valid","Include","Exclude")</f>
        <v>Exclude</v>
      </c>
      <c r="O1357">
        <v>0</v>
      </c>
      <c r="P1357" t="str">
        <f t="shared" si="193"/>
        <v>Insufficient Data</v>
      </c>
      <c r="Q1357" t="str">
        <f t="shared" si="194"/>
        <v>Missing Information</v>
      </c>
      <c r="R1357" t="str">
        <f>IF(PC_NikeSales[[#This Row],[Rev_Verify]]="Valid Revenue","Include","Exclude")</f>
        <v>Exclude</v>
      </c>
      <c r="S1357" s="1">
        <v>45673</v>
      </c>
      <c r="T1357" s="5">
        <f t="shared" si="195"/>
        <v>45673</v>
      </c>
      <c r="U1357" s="1" t="str">
        <f t="shared" si="196"/>
        <v>Yes</v>
      </c>
      <c r="V1357" t="s">
        <v>17</v>
      </c>
      <c r="W1357" t="s">
        <v>29</v>
      </c>
      <c r="X1357" t="str">
        <f t="shared" si="197"/>
        <v>Pune</v>
      </c>
      <c r="Y1357">
        <v>1815.96</v>
      </c>
      <c r="Z1357" t="str">
        <f>IF(PC_NikeSales[[#This Row],[Profit]]&lt;0,"Loss Making Sales",IF(PC_NikeSales[[#This Row],[Profit]]=0,"No Recorded Profit",IF($Y1355&gt;$P1355,"Invalid Profit", "Valid Profit")))</f>
        <v>Valid Profit</v>
      </c>
      <c r="AA1357" t="str">
        <f>IF(PC_NikeSales[[#This Row],[Profit_Status]]="Valid Profit","Include","Exclude")</f>
        <v>Include</v>
      </c>
    </row>
    <row r="1358" spans="1:27">
      <c r="A1358">
        <v>3356</v>
      </c>
      <c r="B1358" t="s">
        <v>19</v>
      </c>
      <c r="C1358" t="s">
        <v>20</v>
      </c>
      <c r="D1358" t="s">
        <v>21</v>
      </c>
      <c r="E1358" s="3" t="s">
        <v>16</v>
      </c>
      <c r="F1358" t="str">
        <f t="shared" si="189"/>
        <v>Alphabet</v>
      </c>
      <c r="G1358" t="str">
        <f t="shared" si="190"/>
        <v>M</v>
      </c>
      <c r="H1358" t="str">
        <f t="shared" si="191"/>
        <v>Yes</v>
      </c>
      <c r="I1358">
        <v>4</v>
      </c>
      <c r="J1358" t="str">
        <f>_xlfn.IFS(Units_Sold&lt;0,"Check Return/Refund",Units_Sold=" ",Invalid,Units_Sold=0,"Available",Units_Sold&gt;0,"Sold")</f>
        <v>Sold</v>
      </c>
      <c r="M1358" t="str">
        <f t="shared" si="192"/>
        <v>Invalid</v>
      </c>
      <c r="N1358" t="str">
        <f>IF(PC_NikeSales[[#This Row],[Discount_Verification]]="Valid","Include","Exclude")</f>
        <v>Exclude</v>
      </c>
      <c r="O1358">
        <v>0</v>
      </c>
      <c r="P1358" t="str">
        <f t="shared" si="193"/>
        <v>Insufficient Data</v>
      </c>
      <c r="Q1358" t="str">
        <f t="shared" si="194"/>
        <v>Missing Information</v>
      </c>
      <c r="R1358" t="str">
        <f>IF(PC_NikeSales[[#This Row],[Rev_Verify]]="Valid Revenue","Include","Exclude")</f>
        <v>Exclude</v>
      </c>
      <c r="S1358" s="1">
        <v>45729</v>
      </c>
      <c r="T1358" s="5">
        <f t="shared" si="195"/>
        <v>45729</v>
      </c>
      <c r="U1358" s="1" t="str">
        <f t="shared" si="196"/>
        <v>Yes</v>
      </c>
      <c r="V1358" t="s">
        <v>17</v>
      </c>
      <c r="W1358" t="s">
        <v>25</v>
      </c>
      <c r="X1358" t="str">
        <f t="shared" si="197"/>
        <v>Mumbai</v>
      </c>
      <c r="Y1358">
        <v>724.11</v>
      </c>
      <c r="Z1358" t="str">
        <f>IF(PC_NikeSales[[#This Row],[Profit]]&lt;0,"Loss Making Sales",IF(PC_NikeSales[[#This Row],[Profit]]=0,"No Recorded Profit",IF($Y1356&gt;$P1356,"Invalid Profit", "Valid Profit")))</f>
        <v>Valid Profit</v>
      </c>
      <c r="AA1358" t="str">
        <f>IF(PC_NikeSales[[#This Row],[Profit_Status]]="Valid Profit","Include","Exclude")</f>
        <v>Include</v>
      </c>
    </row>
    <row r="1359" spans="1:27">
      <c r="A1359">
        <v>3357</v>
      </c>
      <c r="B1359" t="s">
        <v>13</v>
      </c>
      <c r="C1359" t="s">
        <v>14</v>
      </c>
      <c r="D1359" t="s">
        <v>34</v>
      </c>
      <c r="E1359" s="3" t="s">
        <v>16</v>
      </c>
      <c r="F1359" t="str">
        <f t="shared" si="189"/>
        <v>Alphabet</v>
      </c>
      <c r="G1359" t="str">
        <f t="shared" si="190"/>
        <v>M</v>
      </c>
      <c r="H1359" t="str">
        <f t="shared" si="191"/>
        <v>Yes</v>
      </c>
      <c r="I1359">
        <v>4</v>
      </c>
      <c r="J1359" t="str">
        <f>_xlfn.IFS(Units_Sold&lt;0,"Check Return/Refund",Units_Sold=" ",Invalid,Units_Sold=0,"Available",Units_Sold&gt;0,"Sold")</f>
        <v>Sold</v>
      </c>
      <c r="K1359">
        <v>6206.45</v>
      </c>
      <c r="L1359">
        <v>0.5</v>
      </c>
      <c r="M1359" t="str">
        <f t="shared" si="192"/>
        <v>Valid</v>
      </c>
      <c r="N1359" t="str">
        <f>IF(PC_NikeSales[[#This Row],[Discount_Verification]]="Valid","Include","Exclude")</f>
        <v>Include</v>
      </c>
      <c r="O1359">
        <v>12412.9</v>
      </c>
      <c r="P1359">
        <f t="shared" si="193"/>
        <v>12412.9</v>
      </c>
      <c r="Q1359" t="str">
        <f t="shared" si="194"/>
        <v>Valid Revenue</v>
      </c>
      <c r="R1359" t="str">
        <f>IF(PC_NikeSales[[#This Row],[Rev_Verify]]="Valid Revenue","Include","Exclude")</f>
        <v>Include</v>
      </c>
      <c r="S1359" s="1">
        <v>45752</v>
      </c>
      <c r="T1359" s="5">
        <f t="shared" si="195"/>
        <v>45752</v>
      </c>
      <c r="U1359" s="1" t="str">
        <f t="shared" si="196"/>
        <v>Yes</v>
      </c>
      <c r="V1359" t="s">
        <v>17</v>
      </c>
      <c r="W1359" t="s">
        <v>33</v>
      </c>
      <c r="X1359" t="str">
        <f t="shared" si="197"/>
        <v>Delhi</v>
      </c>
      <c r="Y1359">
        <v>678.42</v>
      </c>
      <c r="Z1359" t="str">
        <f>IF(PC_NikeSales[[#This Row],[Profit]]&lt;0,"Loss Making Sales",IF(PC_NikeSales[[#This Row],[Profit]]=0,"No Recorded Profit",IF($Y1357&gt;$P1357,"Invalid Profit", "Valid Profit")))</f>
        <v>Valid Profit</v>
      </c>
      <c r="AA1359" t="str">
        <f>IF(PC_NikeSales[[#This Row],[Profit_Status]]="Valid Profit","Include","Exclude")</f>
        <v>Include</v>
      </c>
    </row>
    <row r="1360" spans="1:27">
      <c r="A1360">
        <v>3358</v>
      </c>
      <c r="B1360" t="s">
        <v>35</v>
      </c>
      <c r="C1360" t="s">
        <v>41</v>
      </c>
      <c r="D1360" t="s">
        <v>47</v>
      </c>
      <c r="E1360" s="3" t="s">
        <v>16</v>
      </c>
      <c r="F1360" t="str">
        <f t="shared" si="189"/>
        <v>Alphabet</v>
      </c>
      <c r="G1360" t="str">
        <f t="shared" si="190"/>
        <v>M</v>
      </c>
      <c r="H1360" t="str">
        <f t="shared" si="191"/>
        <v>Yes</v>
      </c>
      <c r="J1360" t="str">
        <f>_xlfn.IFS(Units_Sold&lt;0,"Check Return/Refund",Units_Sold=" ",Invalid,Units_Sold=0,"Available",Units_Sold&gt;0,"Sold")</f>
        <v>Available</v>
      </c>
      <c r="L1360">
        <v>0.43</v>
      </c>
      <c r="M1360" t="str">
        <f t="shared" si="192"/>
        <v>Valid</v>
      </c>
      <c r="N1360" t="str">
        <f>IF(PC_NikeSales[[#This Row],[Discount_Verification]]="Valid","Include","Exclude")</f>
        <v>Include</v>
      </c>
      <c r="O1360">
        <v>0</v>
      </c>
      <c r="P1360" t="str">
        <f t="shared" si="193"/>
        <v>Insufficient Data</v>
      </c>
      <c r="Q1360" t="str">
        <f t="shared" si="194"/>
        <v>Missing Information</v>
      </c>
      <c r="R1360" t="str">
        <f>IF(PC_NikeSales[[#This Row],[Rev_Verify]]="Valid Revenue","Include","Exclude")</f>
        <v>Exclude</v>
      </c>
      <c r="S1360" s="1">
        <v>45505</v>
      </c>
      <c r="T1360" s="5">
        <f t="shared" si="195"/>
        <v>45505</v>
      </c>
      <c r="U1360" s="1" t="str">
        <f t="shared" si="196"/>
        <v>Yes</v>
      </c>
      <c r="V1360" t="s">
        <v>17</v>
      </c>
      <c r="W1360" t="s">
        <v>37</v>
      </c>
      <c r="X1360" t="str">
        <f t="shared" si="197"/>
        <v>Hyderabad</v>
      </c>
      <c r="Y1360">
        <v>2019.56</v>
      </c>
      <c r="Z1360" t="str">
        <f>IF(PC_NikeSales[[#This Row],[Profit]]&lt;0,"Loss Making Sales",IF(PC_NikeSales[[#This Row],[Profit]]=0,"No Recorded Profit",IF($Y1358&gt;$P1358,"Invalid Profit", "Valid Profit")))</f>
        <v>Valid Profit</v>
      </c>
      <c r="AA1360" t="str">
        <f>IF(PC_NikeSales[[#This Row],[Profit_Status]]="Valid Profit","Include","Exclude")</f>
        <v>Include</v>
      </c>
    </row>
    <row r="1361" spans="1:27">
      <c r="A1361">
        <v>3359</v>
      </c>
      <c r="B1361" t="s">
        <v>13</v>
      </c>
      <c r="C1361" t="s">
        <v>41</v>
      </c>
      <c r="D1361" t="s">
        <v>54</v>
      </c>
      <c r="F1361" t="str">
        <f t="shared" si="189"/>
        <v>Missing</v>
      </c>
      <c r="G1361" t="str">
        <f t="shared" si="190"/>
        <v>Unknown</v>
      </c>
      <c r="H1361" t="str">
        <f t="shared" si="191"/>
        <v>No</v>
      </c>
      <c r="J1361" t="str">
        <f>_xlfn.IFS(Units_Sold&lt;0,"Check Return/Refund",Units_Sold=" ",Invalid,Units_Sold=0,"Available",Units_Sold&gt;0,"Sold")</f>
        <v>Available</v>
      </c>
      <c r="K1361">
        <v>9362.81</v>
      </c>
      <c r="L1361">
        <v>1.1599999999999999</v>
      </c>
      <c r="M1361" t="str">
        <f t="shared" si="192"/>
        <v>Invalid</v>
      </c>
      <c r="N1361" t="str">
        <f>IF(PC_NikeSales[[#This Row],[Discount_Verification]]="Valid","Include","Exclude")</f>
        <v>Exclude</v>
      </c>
      <c r="O1361">
        <v>0</v>
      </c>
      <c r="P1361" t="str">
        <f t="shared" si="193"/>
        <v>Insufficient Data</v>
      </c>
      <c r="Q1361" t="str">
        <f t="shared" si="194"/>
        <v>Missing Information</v>
      </c>
      <c r="R1361" t="str">
        <f>IF(PC_NikeSales[[#This Row],[Rev_Verify]]="Valid Revenue","Include","Exclude")</f>
        <v>Exclude</v>
      </c>
      <c r="S1361" s="1">
        <v>45536</v>
      </c>
      <c r="T1361" s="5">
        <f t="shared" si="195"/>
        <v>45536</v>
      </c>
      <c r="U1361" s="1" t="str">
        <f t="shared" si="196"/>
        <v>Yes</v>
      </c>
      <c r="V1361" t="s">
        <v>22</v>
      </c>
      <c r="W1361" t="s">
        <v>25</v>
      </c>
      <c r="X1361" t="str">
        <f t="shared" si="197"/>
        <v>Mumbai</v>
      </c>
      <c r="Y1361">
        <v>2963.03</v>
      </c>
      <c r="Z1361" t="str">
        <f>IF(PC_NikeSales[[#This Row],[Profit]]&lt;0,"Loss Making Sales",IF(PC_NikeSales[[#This Row],[Profit]]=0,"No Recorded Profit",IF($Y1359&gt;$P1359,"Invalid Profit", "Valid Profit")))</f>
        <v>Valid Profit</v>
      </c>
      <c r="AA1361" t="str">
        <f>IF(PC_NikeSales[[#This Row],[Profit_Status]]="Valid Profit","Include","Exclude")</f>
        <v>Include</v>
      </c>
    </row>
    <row r="1362" spans="1:27">
      <c r="A1362">
        <v>3360</v>
      </c>
      <c r="B1362" t="s">
        <v>19</v>
      </c>
      <c r="C1362" t="s">
        <v>14</v>
      </c>
      <c r="D1362" t="s">
        <v>44</v>
      </c>
      <c r="E1362" s="3" t="s">
        <v>16</v>
      </c>
      <c r="F1362" t="str">
        <f t="shared" si="189"/>
        <v>Alphabet</v>
      </c>
      <c r="G1362" t="str">
        <f t="shared" si="190"/>
        <v>M</v>
      </c>
      <c r="H1362" t="str">
        <f t="shared" si="191"/>
        <v>Yes</v>
      </c>
      <c r="I1362">
        <v>4</v>
      </c>
      <c r="J1362" t="str">
        <f>_xlfn.IFS(Units_Sold&lt;0,"Check Return/Refund",Units_Sold=" ",Invalid,Units_Sold=0,"Available",Units_Sold&gt;0,"Sold")</f>
        <v>Sold</v>
      </c>
      <c r="L1362">
        <v>0.06</v>
      </c>
      <c r="M1362" t="str">
        <f t="shared" si="192"/>
        <v>Valid</v>
      </c>
      <c r="N1362" t="str">
        <f>IF(PC_NikeSales[[#This Row],[Discount_Verification]]="Valid","Include","Exclude")</f>
        <v>Include</v>
      </c>
      <c r="O1362">
        <v>0</v>
      </c>
      <c r="P1362" t="str">
        <f t="shared" si="193"/>
        <v>Insufficient Data</v>
      </c>
      <c r="Q1362" t="str">
        <f t="shared" si="194"/>
        <v>Missing Information</v>
      </c>
      <c r="R1362" t="str">
        <f>IF(PC_NikeSales[[#This Row],[Rev_Verify]]="Valid Revenue","Include","Exclude")</f>
        <v>Exclude</v>
      </c>
      <c r="S1362" s="1">
        <v>45504</v>
      </c>
      <c r="T1362" s="5">
        <f t="shared" si="195"/>
        <v>45504</v>
      </c>
      <c r="U1362" s="1" t="str">
        <f t="shared" si="196"/>
        <v>Yes</v>
      </c>
      <c r="V1362" t="s">
        <v>17</v>
      </c>
      <c r="W1362" t="s">
        <v>36</v>
      </c>
      <c r="X1362" t="str">
        <f t="shared" si="197"/>
        <v>Bangalore</v>
      </c>
      <c r="Y1362">
        <v>304.12</v>
      </c>
      <c r="Z1362" t="str">
        <f>IF(PC_NikeSales[[#This Row],[Profit]]&lt;0,"Loss Making Sales",IF(PC_NikeSales[[#This Row],[Profit]]=0,"No Recorded Profit",IF($Y1360&gt;$P1360,"Invalid Profit", "Valid Profit")))</f>
        <v>Valid Profit</v>
      </c>
      <c r="AA1362" t="str">
        <f>IF(PC_NikeSales[[#This Row],[Profit_Status]]="Valid Profit","Include","Exclude")</f>
        <v>Include</v>
      </c>
    </row>
    <row r="1363" spans="1:27">
      <c r="A1363">
        <v>3361</v>
      </c>
      <c r="B1363" t="s">
        <v>19</v>
      </c>
      <c r="C1363" t="s">
        <v>41</v>
      </c>
      <c r="D1363" t="s">
        <v>54</v>
      </c>
      <c r="E1363" s="3" t="s">
        <v>32</v>
      </c>
      <c r="F1363" t="str">
        <f t="shared" si="189"/>
        <v>Alphabet</v>
      </c>
      <c r="G1363" t="str">
        <f t="shared" si="190"/>
        <v>XL</v>
      </c>
      <c r="H1363" t="str">
        <f t="shared" si="191"/>
        <v>Yes</v>
      </c>
      <c r="I1363">
        <v>0</v>
      </c>
      <c r="J1363" t="str">
        <f>_xlfn.IFS(Units_Sold&lt;0,"Check Return/Refund",Units_Sold=" ",Invalid,Units_Sold=0,"Available",Units_Sold&gt;0,"Sold")</f>
        <v>Available</v>
      </c>
      <c r="M1363" t="str">
        <f t="shared" si="192"/>
        <v>Invalid</v>
      </c>
      <c r="N1363" t="str">
        <f>IF(PC_NikeSales[[#This Row],[Discount_Verification]]="Valid","Include","Exclude")</f>
        <v>Exclude</v>
      </c>
      <c r="O1363">
        <v>0</v>
      </c>
      <c r="P1363" t="str">
        <f t="shared" si="193"/>
        <v>Insufficient Data</v>
      </c>
      <c r="Q1363" t="str">
        <f t="shared" si="194"/>
        <v>Missing Information</v>
      </c>
      <c r="R1363" t="str">
        <f>IF(PC_NikeSales[[#This Row],[Rev_Verify]]="Valid Revenue","Include","Exclude")</f>
        <v>Exclude</v>
      </c>
      <c r="S1363" s="1"/>
      <c r="T1363" s="5" t="str">
        <f t="shared" si="195"/>
        <v>Missing Date</v>
      </c>
      <c r="U1363" s="1" t="str">
        <f t="shared" si="196"/>
        <v>No</v>
      </c>
      <c r="V1363" t="s">
        <v>22</v>
      </c>
      <c r="W1363" t="s">
        <v>18</v>
      </c>
      <c r="X1363" t="str">
        <f t="shared" si="197"/>
        <v>Bengaluru</v>
      </c>
      <c r="Y1363">
        <v>3007.91</v>
      </c>
      <c r="Z1363" t="str">
        <f>IF(PC_NikeSales[[#This Row],[Profit]]&lt;0,"Loss Making Sales",IF(PC_NikeSales[[#This Row],[Profit]]=0,"No Recorded Profit",IF($Y1361&gt;$P1361,"Invalid Profit", "Valid Profit")))</f>
        <v>Valid Profit</v>
      </c>
      <c r="AA1363" t="str">
        <f>IF(PC_NikeSales[[#This Row],[Profit_Status]]="Valid Profit","Include","Exclude")</f>
        <v>Include</v>
      </c>
    </row>
    <row r="1364" spans="1:27">
      <c r="A1364">
        <v>3362</v>
      </c>
      <c r="B1364" t="s">
        <v>35</v>
      </c>
      <c r="C1364" t="s">
        <v>26</v>
      </c>
      <c r="D1364" t="s">
        <v>53</v>
      </c>
      <c r="E1364" s="3" t="s">
        <v>28</v>
      </c>
      <c r="F1364" t="str">
        <f t="shared" si="189"/>
        <v>Alphabet</v>
      </c>
      <c r="G1364" t="str">
        <f t="shared" si="190"/>
        <v>L</v>
      </c>
      <c r="H1364" t="str">
        <f t="shared" si="191"/>
        <v>Yes</v>
      </c>
      <c r="J1364" t="str">
        <f>_xlfn.IFS(Units_Sold&lt;0,"Check Return/Refund",Units_Sold=" ",Invalid,Units_Sold=0,"Available",Units_Sold&gt;0,"Sold")</f>
        <v>Available</v>
      </c>
      <c r="M1364" t="str">
        <f t="shared" si="192"/>
        <v>Invalid</v>
      </c>
      <c r="N1364" t="str">
        <f>IF(PC_NikeSales[[#This Row],[Discount_Verification]]="Valid","Include","Exclude")</f>
        <v>Exclude</v>
      </c>
      <c r="O1364">
        <v>0</v>
      </c>
      <c r="P1364" t="str">
        <f t="shared" si="193"/>
        <v>Insufficient Data</v>
      </c>
      <c r="Q1364" t="str">
        <f t="shared" si="194"/>
        <v>Missing Information</v>
      </c>
      <c r="R1364" t="str">
        <f>IF(PC_NikeSales[[#This Row],[Rev_Verify]]="Valid Revenue","Include","Exclude")</f>
        <v>Exclude</v>
      </c>
      <c r="S1364" s="1">
        <v>45361</v>
      </c>
      <c r="T1364" s="5">
        <f t="shared" si="195"/>
        <v>45361</v>
      </c>
      <c r="U1364" s="1" t="str">
        <f t="shared" si="196"/>
        <v>Yes</v>
      </c>
      <c r="V1364" t="s">
        <v>22</v>
      </c>
      <c r="W1364" t="s">
        <v>33</v>
      </c>
      <c r="X1364" t="str">
        <f t="shared" si="197"/>
        <v>Delhi</v>
      </c>
      <c r="Y1364">
        <v>2730.12</v>
      </c>
      <c r="Z1364" t="str">
        <f>IF(PC_NikeSales[[#This Row],[Profit]]&lt;0,"Loss Making Sales",IF(PC_NikeSales[[#This Row],[Profit]]=0,"No Recorded Profit",IF($Y1362&gt;$P1362,"Invalid Profit", "Valid Profit")))</f>
        <v>Valid Profit</v>
      </c>
      <c r="AA1364" t="str">
        <f>IF(PC_NikeSales[[#This Row],[Profit_Status]]="Valid Profit","Include","Exclude")</f>
        <v>Include</v>
      </c>
    </row>
    <row r="1365" spans="1:27">
      <c r="A1365">
        <v>3363</v>
      </c>
      <c r="B1365" t="s">
        <v>19</v>
      </c>
      <c r="C1365" t="s">
        <v>41</v>
      </c>
      <c r="D1365" t="s">
        <v>47</v>
      </c>
      <c r="F1365" t="str">
        <f t="shared" si="189"/>
        <v>Missing</v>
      </c>
      <c r="G1365" t="str">
        <f t="shared" si="190"/>
        <v>Unknown</v>
      </c>
      <c r="H1365" t="str">
        <f t="shared" si="191"/>
        <v>No</v>
      </c>
      <c r="I1365">
        <v>3</v>
      </c>
      <c r="J1365" t="str">
        <f>_xlfn.IFS(Units_Sold&lt;0,"Check Return/Refund",Units_Sold=" ",Invalid,Units_Sold=0,"Available",Units_Sold&gt;0,"Sold")</f>
        <v>Sold</v>
      </c>
      <c r="L1365">
        <v>0.6</v>
      </c>
      <c r="M1365" t="str">
        <f t="shared" si="192"/>
        <v>Valid</v>
      </c>
      <c r="N1365" t="str">
        <f>IF(PC_NikeSales[[#This Row],[Discount_Verification]]="Valid","Include","Exclude")</f>
        <v>Include</v>
      </c>
      <c r="O1365">
        <v>0</v>
      </c>
      <c r="P1365" t="str">
        <f t="shared" si="193"/>
        <v>Insufficient Data</v>
      </c>
      <c r="Q1365" t="str">
        <f t="shared" si="194"/>
        <v>Missing Information</v>
      </c>
      <c r="R1365" t="str">
        <f>IF(PC_NikeSales[[#This Row],[Rev_Verify]]="Valid Revenue","Include","Exclude")</f>
        <v>Exclude</v>
      </c>
      <c r="S1365" s="1">
        <v>45706</v>
      </c>
      <c r="T1365" s="5">
        <f t="shared" si="195"/>
        <v>45706</v>
      </c>
      <c r="U1365" s="1" t="str">
        <f t="shared" si="196"/>
        <v>Yes</v>
      </c>
      <c r="V1365" t="s">
        <v>17</v>
      </c>
      <c r="W1365" t="s">
        <v>18</v>
      </c>
      <c r="X1365" t="str">
        <f t="shared" si="197"/>
        <v>Bengaluru</v>
      </c>
      <c r="Y1365">
        <v>39.86</v>
      </c>
      <c r="Z1365" t="str">
        <f>IF(PC_NikeSales[[#This Row],[Profit]]&lt;0,"Loss Making Sales",IF(PC_NikeSales[[#This Row],[Profit]]=0,"No Recorded Profit",IF($Y1363&gt;$P1363,"Invalid Profit", "Valid Profit")))</f>
        <v>Valid Profit</v>
      </c>
      <c r="AA1365" t="str">
        <f>IF(PC_NikeSales[[#This Row],[Profit_Status]]="Valid Profit","Include","Exclude")</f>
        <v>Include</v>
      </c>
    </row>
    <row r="1366" spans="1:27">
      <c r="A1366">
        <v>3364</v>
      </c>
      <c r="B1366" t="s">
        <v>13</v>
      </c>
      <c r="C1366" t="s">
        <v>20</v>
      </c>
      <c r="D1366" t="s">
        <v>24</v>
      </c>
      <c r="E1366" s="3" t="s">
        <v>16</v>
      </c>
      <c r="F1366" t="str">
        <f t="shared" si="189"/>
        <v>Alphabet</v>
      </c>
      <c r="G1366" t="str">
        <f t="shared" si="190"/>
        <v>M</v>
      </c>
      <c r="H1366" t="str">
        <f t="shared" si="191"/>
        <v>Yes</v>
      </c>
      <c r="J1366" t="str">
        <f>_xlfn.IFS(Units_Sold&lt;0,"Check Return/Refund",Units_Sold=" ",Invalid,Units_Sold=0,"Available",Units_Sold&gt;0,"Sold")</f>
        <v>Available</v>
      </c>
      <c r="L1366">
        <v>0.24</v>
      </c>
      <c r="M1366" t="str">
        <f t="shared" si="192"/>
        <v>Valid</v>
      </c>
      <c r="N1366" t="str">
        <f>IF(PC_NikeSales[[#This Row],[Discount_Verification]]="Valid","Include","Exclude")</f>
        <v>Include</v>
      </c>
      <c r="O1366">
        <v>0</v>
      </c>
      <c r="P1366" t="str">
        <f t="shared" si="193"/>
        <v>Insufficient Data</v>
      </c>
      <c r="Q1366" t="str">
        <f t="shared" si="194"/>
        <v>Missing Information</v>
      </c>
      <c r="R1366" t="str">
        <f>IF(PC_NikeSales[[#This Row],[Rev_Verify]]="Valid Revenue","Include","Exclude")</f>
        <v>Exclude</v>
      </c>
      <c r="S1366" s="1">
        <v>45546</v>
      </c>
      <c r="T1366" s="5">
        <f t="shared" si="195"/>
        <v>45546</v>
      </c>
      <c r="U1366" s="1" t="str">
        <f t="shared" si="196"/>
        <v>Yes</v>
      </c>
      <c r="V1366" t="s">
        <v>17</v>
      </c>
      <c r="W1366" t="s">
        <v>29</v>
      </c>
      <c r="X1366" t="str">
        <f t="shared" si="197"/>
        <v>Pune</v>
      </c>
      <c r="Y1366">
        <v>-371.86</v>
      </c>
      <c r="Z1366" t="str">
        <f>IF(PC_NikeSales[[#This Row],[Profit]]&lt;0,"Loss Making Sales",IF(PC_NikeSales[[#This Row],[Profit]]=0,"No Recorded Profit",IF(PC_NikeSales[[#This Row],[Profit]]&gt;PC_NikeSales[Rev_Recalc],"Invalid Profit", "Valid Profit")))</f>
        <v>Loss Making Sales</v>
      </c>
      <c r="AA1366" t="str">
        <f>IF(PC_NikeSales[[#This Row],[Profit_Status]]="Valid Profit","Include","Exclude")</f>
        <v>Exclude</v>
      </c>
    </row>
    <row r="1367" spans="1:27">
      <c r="A1367">
        <v>3365</v>
      </c>
      <c r="B1367" t="s">
        <v>13</v>
      </c>
      <c r="C1367" t="s">
        <v>30</v>
      </c>
      <c r="D1367" t="s">
        <v>45</v>
      </c>
      <c r="E1367" s="3" t="s">
        <v>16</v>
      </c>
      <c r="F1367" t="str">
        <f t="shared" si="189"/>
        <v>Alphabet</v>
      </c>
      <c r="G1367" t="str">
        <f t="shared" si="190"/>
        <v>M</v>
      </c>
      <c r="H1367" t="str">
        <f t="shared" si="191"/>
        <v>Yes</v>
      </c>
      <c r="J1367" t="str">
        <f>_xlfn.IFS(Units_Sold&lt;0,"Check Return/Refund",Units_Sold=" ",Invalid,Units_Sold=0,"Available",Units_Sold&gt;0,"Sold")</f>
        <v>Available</v>
      </c>
      <c r="L1367">
        <v>0.95</v>
      </c>
      <c r="M1367" t="str">
        <f t="shared" si="192"/>
        <v>Valid</v>
      </c>
      <c r="N1367" t="str">
        <f>IF(PC_NikeSales[[#This Row],[Discount_Verification]]="Valid","Include","Exclude")</f>
        <v>Include</v>
      </c>
      <c r="O1367">
        <v>0</v>
      </c>
      <c r="P1367" t="str">
        <f t="shared" si="193"/>
        <v>Insufficient Data</v>
      </c>
      <c r="Q1367" t="str">
        <f t="shared" si="194"/>
        <v>Missing Information</v>
      </c>
      <c r="R1367" t="str">
        <f>IF(PC_NikeSales[[#This Row],[Rev_Verify]]="Valid Revenue","Include","Exclude")</f>
        <v>Exclude</v>
      </c>
      <c r="S1367" s="1"/>
      <c r="T1367" s="5" t="str">
        <f t="shared" si="195"/>
        <v>Missing Date</v>
      </c>
      <c r="U1367" s="1" t="str">
        <f t="shared" si="196"/>
        <v>No</v>
      </c>
      <c r="V1367" t="s">
        <v>22</v>
      </c>
      <c r="W1367" t="s">
        <v>29</v>
      </c>
      <c r="X1367" t="str">
        <f t="shared" si="197"/>
        <v>Pune</v>
      </c>
      <c r="Y1367">
        <v>-445.03</v>
      </c>
      <c r="Z1367" t="str">
        <f>IF(PC_NikeSales[[#This Row],[Profit]]&lt;0,"Loss Making Sales",IF(PC_NikeSales[[#This Row],[Profit]]=0,"No Recorded Profit",IF(PC_NikeSales[[#This Row],[Profit]]&gt;PC_NikeSales[Rev_Recalc],"Invalid Profit", "Valid Profit")))</f>
        <v>Loss Making Sales</v>
      </c>
      <c r="AA1367" t="str">
        <f>IF(PC_NikeSales[[#This Row],[Profit_Status]]="Valid Profit","Include","Exclude")</f>
        <v>Exclude</v>
      </c>
    </row>
    <row r="1368" spans="1:27">
      <c r="A1368">
        <v>3366</v>
      </c>
      <c r="B1368" t="s">
        <v>35</v>
      </c>
      <c r="C1368" t="s">
        <v>41</v>
      </c>
      <c r="D1368" t="s">
        <v>54</v>
      </c>
      <c r="E1368" s="3" t="s">
        <v>16</v>
      </c>
      <c r="F1368" t="str">
        <f t="shared" si="189"/>
        <v>Alphabet</v>
      </c>
      <c r="G1368" t="str">
        <f t="shared" si="190"/>
        <v>M</v>
      </c>
      <c r="H1368" t="str">
        <f t="shared" si="191"/>
        <v>Yes</v>
      </c>
      <c r="J1368" t="str">
        <f>_xlfn.IFS(Units_Sold&lt;0,"Check Return/Refund",Units_Sold=" ",Invalid,Units_Sold=0,"Available",Units_Sold&gt;0,"Sold")</f>
        <v>Available</v>
      </c>
      <c r="M1368" t="str">
        <f t="shared" si="192"/>
        <v>Invalid</v>
      </c>
      <c r="N1368" t="str">
        <f>IF(PC_NikeSales[[#This Row],[Discount_Verification]]="Valid","Include","Exclude")</f>
        <v>Exclude</v>
      </c>
      <c r="O1368">
        <v>0</v>
      </c>
      <c r="P1368" t="str">
        <f t="shared" si="193"/>
        <v>Insufficient Data</v>
      </c>
      <c r="Q1368" t="str">
        <f t="shared" si="194"/>
        <v>Missing Information</v>
      </c>
      <c r="R1368" t="str">
        <f>IF(PC_NikeSales[[#This Row],[Rev_Verify]]="Valid Revenue","Include","Exclude")</f>
        <v>Exclude</v>
      </c>
      <c r="S1368" s="1">
        <v>45641</v>
      </c>
      <c r="T1368" s="5">
        <f t="shared" si="195"/>
        <v>45641</v>
      </c>
      <c r="U1368" s="1" t="str">
        <f t="shared" si="196"/>
        <v>Yes</v>
      </c>
      <c r="V1368" t="s">
        <v>22</v>
      </c>
      <c r="W1368" t="s">
        <v>29</v>
      </c>
      <c r="X1368" t="str">
        <f t="shared" si="197"/>
        <v>Pune</v>
      </c>
      <c r="Y1368">
        <v>2762.68</v>
      </c>
      <c r="Z1368" t="str">
        <f>IF(PC_NikeSales[[#This Row],[Profit]]&lt;0,"Loss Making Sales",IF(PC_NikeSales[[#This Row],[Profit]]=0,"No Recorded Profit",IF($Y1366&gt;$P1366,"Invalid Profit", "Valid Profit")))</f>
        <v>Valid Profit</v>
      </c>
      <c r="AA1368" t="str">
        <f>IF(PC_NikeSales[[#This Row],[Profit_Status]]="Valid Profit","Include","Exclude")</f>
        <v>Include</v>
      </c>
    </row>
    <row r="1369" spans="1:27">
      <c r="A1369">
        <v>2029</v>
      </c>
      <c r="B1369" t="s">
        <v>13</v>
      </c>
      <c r="C1369" t="s">
        <v>14</v>
      </c>
      <c r="D1369" t="s">
        <v>44</v>
      </c>
      <c r="E1369" s="3" t="s">
        <v>28</v>
      </c>
      <c r="F1369" t="str">
        <f t="shared" si="189"/>
        <v>Alphabet</v>
      </c>
      <c r="G1369" t="str">
        <f t="shared" si="190"/>
        <v>L</v>
      </c>
      <c r="H1369" t="str">
        <f t="shared" si="191"/>
        <v>Yes</v>
      </c>
      <c r="J1369" t="str">
        <f>_xlfn.IFS(Units_Sold&lt;0,"Check Return/Refund",Units_Sold=" ",Invalid,Units_Sold=0,"Available",Units_Sold&gt;0,"Sold")</f>
        <v>Available</v>
      </c>
      <c r="K1369">
        <v>6548.87</v>
      </c>
      <c r="L1369">
        <v>0.2</v>
      </c>
      <c r="M1369" t="str">
        <f t="shared" si="192"/>
        <v>Valid</v>
      </c>
      <c r="N1369" t="str">
        <f>IF(PC_NikeSales[[#This Row],[Discount_Verification]]="Valid","Include","Exclude")</f>
        <v>Include</v>
      </c>
      <c r="O1369">
        <v>0</v>
      </c>
      <c r="P1369" t="str">
        <f t="shared" si="193"/>
        <v>Insufficient Data</v>
      </c>
      <c r="Q1369" t="str">
        <f t="shared" si="194"/>
        <v>Missing Information</v>
      </c>
      <c r="R1369" t="str">
        <f>IF(PC_NikeSales[[#This Row],[Rev_Verify]]="Valid Revenue","Include","Exclude")</f>
        <v>Exclude</v>
      </c>
      <c r="S1369" s="1">
        <v>45616</v>
      </c>
      <c r="T1369" s="5">
        <f t="shared" si="195"/>
        <v>45616</v>
      </c>
      <c r="U1369" s="1" t="str">
        <f t="shared" si="196"/>
        <v>Yes</v>
      </c>
      <c r="V1369" t="s">
        <v>17</v>
      </c>
      <c r="W1369" t="s">
        <v>43</v>
      </c>
      <c r="X1369" t="str">
        <f t="shared" si="197"/>
        <v>Kolkata</v>
      </c>
      <c r="Y1369">
        <v>3640.6</v>
      </c>
      <c r="Z1369" t="str">
        <f>IF(PC_NikeSales[[#This Row],[Profit]]&lt;0,"Loss Making Sales",IF(PC_NikeSales[[#This Row],[Profit]]=0,"No Recorded Profit",IF($Y1367&gt;$P1367,"Invalid Profit", "Valid Profit")))</f>
        <v>Valid Profit</v>
      </c>
      <c r="AA1369" t="str">
        <f>IF(PC_NikeSales[[#This Row],[Profit_Status]]="Valid Profit","Include","Exclude")</f>
        <v>Include</v>
      </c>
    </row>
    <row r="1370" spans="1:27">
      <c r="A1370">
        <v>3368</v>
      </c>
      <c r="B1370" t="s">
        <v>19</v>
      </c>
      <c r="C1370" t="s">
        <v>14</v>
      </c>
      <c r="D1370" t="s">
        <v>34</v>
      </c>
      <c r="E1370" s="3" t="s">
        <v>16</v>
      </c>
      <c r="F1370" t="str">
        <f t="shared" si="189"/>
        <v>Alphabet</v>
      </c>
      <c r="G1370" t="str">
        <f t="shared" si="190"/>
        <v>M</v>
      </c>
      <c r="H1370" t="str">
        <f t="shared" si="191"/>
        <v>Yes</v>
      </c>
      <c r="J1370" t="str">
        <f>_xlfn.IFS(Units_Sold&lt;0,"Check Return/Refund",Units_Sold=" ",Invalid,Units_Sold=0,"Available",Units_Sold&gt;0,"Sold")</f>
        <v>Available</v>
      </c>
      <c r="M1370" t="str">
        <f t="shared" si="192"/>
        <v>Invalid</v>
      </c>
      <c r="N1370" t="str">
        <f>IF(PC_NikeSales[[#This Row],[Discount_Verification]]="Valid","Include","Exclude")</f>
        <v>Exclude</v>
      </c>
      <c r="O1370">
        <v>0</v>
      </c>
      <c r="P1370" t="str">
        <f t="shared" si="193"/>
        <v>Insufficient Data</v>
      </c>
      <c r="Q1370" t="str">
        <f t="shared" si="194"/>
        <v>Missing Information</v>
      </c>
      <c r="R1370" t="str">
        <f>IF(PC_NikeSales[[#This Row],[Rev_Verify]]="Valid Revenue","Include","Exclude")</f>
        <v>Exclude</v>
      </c>
      <c r="S1370" s="1">
        <v>45761</v>
      </c>
      <c r="T1370" s="5">
        <f t="shared" si="195"/>
        <v>45761</v>
      </c>
      <c r="U1370" s="1" t="str">
        <f t="shared" si="196"/>
        <v>Yes</v>
      </c>
      <c r="V1370" t="s">
        <v>22</v>
      </c>
      <c r="W1370" t="s">
        <v>33</v>
      </c>
      <c r="X1370" t="str">
        <f t="shared" si="197"/>
        <v>Delhi</v>
      </c>
      <c r="Y1370">
        <v>2027.47</v>
      </c>
      <c r="Z1370" t="str">
        <f>IF(PC_NikeSales[[#This Row],[Profit]]&lt;0,"Loss Making Sales",IF(PC_NikeSales[[#This Row],[Profit]]=0,"No Recorded Profit",IF($Y1368&gt;$P1368,"Invalid Profit", "Valid Profit")))</f>
        <v>Valid Profit</v>
      </c>
      <c r="AA1370" t="str">
        <f>IF(PC_NikeSales[[#This Row],[Profit_Status]]="Valid Profit","Include","Exclude")</f>
        <v>Include</v>
      </c>
    </row>
    <row r="1371" spans="1:27">
      <c r="A1371">
        <v>3369</v>
      </c>
      <c r="B1371" t="s">
        <v>35</v>
      </c>
      <c r="C1371" t="s">
        <v>30</v>
      </c>
      <c r="D1371" t="s">
        <v>31</v>
      </c>
      <c r="E1371" s="3" t="s">
        <v>28</v>
      </c>
      <c r="F1371" t="str">
        <f t="shared" si="189"/>
        <v>Alphabet</v>
      </c>
      <c r="G1371" t="str">
        <f t="shared" si="190"/>
        <v>L</v>
      </c>
      <c r="H1371" t="str">
        <f t="shared" si="191"/>
        <v>Yes</v>
      </c>
      <c r="J1371" t="str">
        <f>_xlfn.IFS(Units_Sold&lt;0,"Check Return/Refund",Units_Sold=" ",Invalid,Units_Sold=0,"Available",Units_Sold&gt;0,"Sold")</f>
        <v>Available</v>
      </c>
      <c r="K1371">
        <v>5103.34</v>
      </c>
      <c r="L1371">
        <v>0.05</v>
      </c>
      <c r="M1371" t="str">
        <f t="shared" si="192"/>
        <v>Valid</v>
      </c>
      <c r="N1371" t="str">
        <f>IF(PC_NikeSales[[#This Row],[Discount_Verification]]="Valid","Include","Exclude")</f>
        <v>Include</v>
      </c>
      <c r="O1371">
        <v>0</v>
      </c>
      <c r="P1371" t="str">
        <f t="shared" si="193"/>
        <v>Insufficient Data</v>
      </c>
      <c r="Q1371" t="str">
        <f t="shared" si="194"/>
        <v>Missing Information</v>
      </c>
      <c r="R1371" t="str">
        <f>IF(PC_NikeSales[[#This Row],[Rev_Verify]]="Valid Revenue","Include","Exclude")</f>
        <v>Exclude</v>
      </c>
      <c r="S1371" s="1">
        <v>45562</v>
      </c>
      <c r="T1371" s="5">
        <f t="shared" si="195"/>
        <v>45562</v>
      </c>
      <c r="U1371" s="1" t="str">
        <f t="shared" si="196"/>
        <v>Yes</v>
      </c>
      <c r="V1371" t="s">
        <v>17</v>
      </c>
      <c r="W1371" t="s">
        <v>43</v>
      </c>
      <c r="X1371" t="str">
        <f t="shared" si="197"/>
        <v>Kolkata</v>
      </c>
      <c r="Y1371">
        <v>1247.02</v>
      </c>
      <c r="Z1371" t="str">
        <f>IF(PC_NikeSales[[#This Row],[Profit]]&lt;0,"Loss Making Sales",IF(PC_NikeSales[[#This Row],[Profit]]=0,"No Recorded Profit",IF($Y1369&gt;$P1369,"Invalid Profit", "Valid Profit")))</f>
        <v>Valid Profit</v>
      </c>
      <c r="AA1371" t="str">
        <f>IF(PC_NikeSales[[#This Row],[Profit_Status]]="Valid Profit","Include","Exclude")</f>
        <v>Include</v>
      </c>
    </row>
    <row r="1372" spans="1:27">
      <c r="A1372">
        <v>3370</v>
      </c>
      <c r="B1372" t="s">
        <v>19</v>
      </c>
      <c r="C1372" t="s">
        <v>41</v>
      </c>
      <c r="D1372" t="s">
        <v>42</v>
      </c>
      <c r="E1372" s="3" t="s">
        <v>32</v>
      </c>
      <c r="F1372" t="str">
        <f t="shared" si="189"/>
        <v>Alphabet</v>
      </c>
      <c r="G1372" t="str">
        <f t="shared" si="190"/>
        <v>XL</v>
      </c>
      <c r="H1372" t="str">
        <f t="shared" si="191"/>
        <v>Yes</v>
      </c>
      <c r="J1372" t="str">
        <f>_xlfn.IFS(Units_Sold&lt;0,"Check Return/Refund",Units_Sold=" ",Invalid,Units_Sold=0,"Available",Units_Sold&gt;0,"Sold")</f>
        <v>Available</v>
      </c>
      <c r="K1372">
        <v>3328.45</v>
      </c>
      <c r="M1372" t="str">
        <f t="shared" si="192"/>
        <v>Invalid</v>
      </c>
      <c r="N1372" t="str">
        <f>IF(PC_NikeSales[[#This Row],[Discount_Verification]]="Valid","Include","Exclude")</f>
        <v>Exclude</v>
      </c>
      <c r="O1372">
        <v>0</v>
      </c>
      <c r="P1372" t="str">
        <f t="shared" si="193"/>
        <v>Insufficient Data</v>
      </c>
      <c r="Q1372" t="str">
        <f t="shared" si="194"/>
        <v>Missing Information</v>
      </c>
      <c r="R1372" t="str">
        <f>IF(PC_NikeSales[[#This Row],[Rev_Verify]]="Valid Revenue","Include","Exclude")</f>
        <v>Exclude</v>
      </c>
      <c r="S1372" s="1">
        <v>45843</v>
      </c>
      <c r="T1372" s="5">
        <f t="shared" si="195"/>
        <v>45843</v>
      </c>
      <c r="U1372" s="1" t="str">
        <f t="shared" si="196"/>
        <v>Yes</v>
      </c>
      <c r="V1372" t="s">
        <v>22</v>
      </c>
      <c r="W1372" t="s">
        <v>18</v>
      </c>
      <c r="X1372" t="str">
        <f t="shared" si="197"/>
        <v>Bengaluru</v>
      </c>
      <c r="Y1372">
        <v>-1137.54</v>
      </c>
      <c r="Z1372" t="str">
        <f>IF(PC_NikeSales[[#This Row],[Profit]]&lt;0,"Loss Making Sales",IF(PC_NikeSales[[#This Row],[Profit]]=0,"No Recorded Profit",IF(PC_NikeSales[[#This Row],[Profit]]&gt;PC_NikeSales[Rev_Recalc],"Invalid Profit", "Valid Profit")))</f>
        <v>Loss Making Sales</v>
      </c>
      <c r="AA1372" t="str">
        <f>IF(PC_NikeSales[[#This Row],[Profit_Status]]="Valid Profit","Include","Exclude")</f>
        <v>Exclude</v>
      </c>
    </row>
    <row r="1373" spans="1:27">
      <c r="A1373">
        <v>3371</v>
      </c>
      <c r="B1373" t="s">
        <v>35</v>
      </c>
      <c r="C1373" t="s">
        <v>14</v>
      </c>
      <c r="D1373" t="s">
        <v>34</v>
      </c>
      <c r="E1373" s="3" t="s">
        <v>32</v>
      </c>
      <c r="F1373" t="str">
        <f t="shared" si="189"/>
        <v>Alphabet</v>
      </c>
      <c r="G1373" t="str">
        <f t="shared" si="190"/>
        <v>XL</v>
      </c>
      <c r="H1373" t="str">
        <f t="shared" si="191"/>
        <v>Yes</v>
      </c>
      <c r="I1373">
        <v>1</v>
      </c>
      <c r="J1373" t="str">
        <f>_xlfn.IFS(Units_Sold&lt;0,"Check Return/Refund",Units_Sold=" ",Invalid,Units_Sold=0,"Available",Units_Sold&gt;0,"Sold")</f>
        <v>Sold</v>
      </c>
      <c r="K1373">
        <v>2636.01</v>
      </c>
      <c r="M1373" t="str">
        <f t="shared" si="192"/>
        <v>Invalid</v>
      </c>
      <c r="N1373" t="str">
        <f>IF(PC_NikeSales[[#This Row],[Discount_Verification]]="Valid","Include","Exclude")</f>
        <v>Exclude</v>
      </c>
      <c r="O1373">
        <v>0</v>
      </c>
      <c r="P1373">
        <f t="shared" si="193"/>
        <v>2636.01</v>
      </c>
      <c r="Q1373" t="str">
        <f t="shared" si="194"/>
        <v>Valid Revenue</v>
      </c>
      <c r="R1373" t="str">
        <f>IF(PC_NikeSales[[#This Row],[Rev_Verify]]="Valid Revenue","Include","Exclude")</f>
        <v>Include</v>
      </c>
      <c r="S1373" s="1">
        <v>45773</v>
      </c>
      <c r="T1373" s="5">
        <f t="shared" si="195"/>
        <v>45773</v>
      </c>
      <c r="U1373" s="1" t="str">
        <f t="shared" si="196"/>
        <v>Yes</v>
      </c>
      <c r="V1373" t="s">
        <v>22</v>
      </c>
      <c r="W1373" t="s">
        <v>33</v>
      </c>
      <c r="X1373" t="str">
        <f t="shared" si="197"/>
        <v>Delhi</v>
      </c>
      <c r="Y1373">
        <v>2255.4299999999998</v>
      </c>
      <c r="Z1373" t="str">
        <f>IF(PC_NikeSales[[#This Row],[Profit]]&lt;0,"Loss Making Sales",IF(PC_NikeSales[[#This Row],[Profit]]=0,"No Recorded Profit",IF($Y1371&gt;$P1371,"Invalid Profit", "Valid Profit")))</f>
        <v>Valid Profit</v>
      </c>
      <c r="AA1373" t="str">
        <f>IF(PC_NikeSales[[#This Row],[Profit_Status]]="Valid Profit","Include","Exclude")</f>
        <v>Include</v>
      </c>
    </row>
    <row r="1374" spans="1:27">
      <c r="A1374">
        <v>3372</v>
      </c>
      <c r="B1374" t="s">
        <v>13</v>
      </c>
      <c r="C1374" t="s">
        <v>41</v>
      </c>
      <c r="D1374" t="s">
        <v>47</v>
      </c>
      <c r="E1374" s="3" t="s">
        <v>16</v>
      </c>
      <c r="F1374" t="str">
        <f t="shared" si="189"/>
        <v>Alphabet</v>
      </c>
      <c r="G1374" t="str">
        <f t="shared" si="190"/>
        <v>M</v>
      </c>
      <c r="H1374" t="str">
        <f t="shared" si="191"/>
        <v>Yes</v>
      </c>
      <c r="J1374" t="str">
        <f>_xlfn.IFS(Units_Sold&lt;0,"Check Return/Refund",Units_Sold=" ",Invalid,Units_Sold=0,"Available",Units_Sold&gt;0,"Sold")</f>
        <v>Available</v>
      </c>
      <c r="L1374">
        <v>0.77</v>
      </c>
      <c r="M1374" t="str">
        <f t="shared" si="192"/>
        <v>Valid</v>
      </c>
      <c r="N1374" t="str">
        <f>IF(PC_NikeSales[[#This Row],[Discount_Verification]]="Valid","Include","Exclude")</f>
        <v>Include</v>
      </c>
      <c r="O1374">
        <v>0</v>
      </c>
      <c r="P1374" t="str">
        <f t="shared" si="193"/>
        <v>Insufficient Data</v>
      </c>
      <c r="Q1374" t="str">
        <f t="shared" si="194"/>
        <v>Missing Information</v>
      </c>
      <c r="R1374" t="str">
        <f>IF(PC_NikeSales[[#This Row],[Rev_Verify]]="Valid Revenue","Include","Exclude")</f>
        <v>Exclude</v>
      </c>
      <c r="S1374" s="1">
        <v>45712</v>
      </c>
      <c r="T1374" s="5">
        <f t="shared" si="195"/>
        <v>45712</v>
      </c>
      <c r="U1374" s="1" t="str">
        <f t="shared" si="196"/>
        <v>Yes</v>
      </c>
      <c r="V1374" t="s">
        <v>17</v>
      </c>
      <c r="W1374" t="s">
        <v>33</v>
      </c>
      <c r="X1374" t="str">
        <f t="shared" si="197"/>
        <v>Delhi</v>
      </c>
      <c r="Y1374">
        <v>-1088.45</v>
      </c>
      <c r="Z1374" t="str">
        <f>IF(PC_NikeSales[[#This Row],[Profit]]&lt;0,"Loss Making Sales",IF(PC_NikeSales[[#This Row],[Profit]]=0,"No Recorded Profit",IF(PC_NikeSales[[#This Row],[Profit]]&gt;PC_NikeSales[Rev_Recalc],"Invalid Profit", "Valid Profit")))</f>
        <v>Loss Making Sales</v>
      </c>
      <c r="AA1374" t="str">
        <f>IF(PC_NikeSales[[#This Row],[Profit_Status]]="Valid Profit","Include","Exclude")</f>
        <v>Exclude</v>
      </c>
    </row>
    <row r="1375" spans="1:27">
      <c r="A1375">
        <v>3373</v>
      </c>
      <c r="B1375" t="s">
        <v>13</v>
      </c>
      <c r="C1375" t="s">
        <v>14</v>
      </c>
      <c r="D1375" t="s">
        <v>15</v>
      </c>
      <c r="E1375" s="3">
        <v>8</v>
      </c>
      <c r="F1375" t="str">
        <f t="shared" si="189"/>
        <v>Number</v>
      </c>
      <c r="G1375" t="str">
        <f t="shared" si="190"/>
        <v>8</v>
      </c>
      <c r="H1375" t="str">
        <f t="shared" si="191"/>
        <v>Yes</v>
      </c>
      <c r="J1375" t="str">
        <f>_xlfn.IFS(Units_Sold&lt;0,"Check Return/Refund",Units_Sold=" ",Invalid,Units_Sold=0,"Available",Units_Sold&gt;0,"Sold")</f>
        <v>Available</v>
      </c>
      <c r="L1375">
        <v>0.76</v>
      </c>
      <c r="M1375" t="str">
        <f t="shared" si="192"/>
        <v>Valid</v>
      </c>
      <c r="N1375" t="str">
        <f>IF(PC_NikeSales[[#This Row],[Discount_Verification]]="Valid","Include","Exclude")</f>
        <v>Include</v>
      </c>
      <c r="O1375">
        <v>0</v>
      </c>
      <c r="P1375" t="str">
        <f t="shared" si="193"/>
        <v>Insufficient Data</v>
      </c>
      <c r="Q1375" t="str">
        <f t="shared" si="194"/>
        <v>Missing Information</v>
      </c>
      <c r="R1375" t="str">
        <f>IF(PC_NikeSales[[#This Row],[Rev_Verify]]="Valid Revenue","Include","Exclude")</f>
        <v>Exclude</v>
      </c>
      <c r="S1375" s="1"/>
      <c r="T1375" s="5" t="str">
        <f t="shared" si="195"/>
        <v>Missing Date</v>
      </c>
      <c r="U1375" s="1" t="str">
        <f t="shared" si="196"/>
        <v>No</v>
      </c>
      <c r="V1375" t="s">
        <v>22</v>
      </c>
      <c r="W1375" t="s">
        <v>29</v>
      </c>
      <c r="X1375" t="str">
        <f t="shared" si="197"/>
        <v>Pune</v>
      </c>
      <c r="Y1375">
        <v>1069.43</v>
      </c>
      <c r="Z1375" t="str">
        <f>IF(PC_NikeSales[[#This Row],[Profit]]&lt;0,"Loss Making Sales",IF(PC_NikeSales[[#This Row],[Profit]]=0,"No Recorded Profit",IF($Y1373&gt;$P1373,"Invalid Profit", "Valid Profit")))</f>
        <v>Valid Profit</v>
      </c>
      <c r="AA1375" t="str">
        <f>IF(PC_NikeSales[[#This Row],[Profit_Status]]="Valid Profit","Include","Exclude")</f>
        <v>Include</v>
      </c>
    </row>
    <row r="1376" spans="1:27">
      <c r="A1376">
        <v>3374</v>
      </c>
      <c r="B1376" t="s">
        <v>35</v>
      </c>
      <c r="C1376" t="s">
        <v>14</v>
      </c>
      <c r="D1376" t="s">
        <v>34</v>
      </c>
      <c r="E1376" s="3" t="s">
        <v>16</v>
      </c>
      <c r="F1376" t="str">
        <f t="shared" si="189"/>
        <v>Alphabet</v>
      </c>
      <c r="G1376" t="str">
        <f t="shared" si="190"/>
        <v>M</v>
      </c>
      <c r="H1376" t="str">
        <f t="shared" si="191"/>
        <v>Yes</v>
      </c>
      <c r="I1376">
        <v>4</v>
      </c>
      <c r="J1376" t="str">
        <f>_xlfn.IFS(Units_Sold&lt;0,"Check Return/Refund",Units_Sold=" ",Invalid,Units_Sold=0,"Available",Units_Sold&gt;0,"Sold")</f>
        <v>Sold</v>
      </c>
      <c r="K1376">
        <v>4500.96</v>
      </c>
      <c r="M1376" t="str">
        <f t="shared" si="192"/>
        <v>Invalid</v>
      </c>
      <c r="N1376" t="str">
        <f>IF(PC_NikeSales[[#This Row],[Discount_Verification]]="Valid","Include","Exclude")</f>
        <v>Exclude</v>
      </c>
      <c r="O1376">
        <v>0</v>
      </c>
      <c r="P1376">
        <f t="shared" si="193"/>
        <v>18003.84</v>
      </c>
      <c r="Q1376" t="str">
        <f t="shared" si="194"/>
        <v>Valid Revenue</v>
      </c>
      <c r="R1376" t="str">
        <f>IF(PC_NikeSales[[#This Row],[Rev_Verify]]="Valid Revenue","Include","Exclude")</f>
        <v>Include</v>
      </c>
      <c r="S1376" s="1">
        <v>45642</v>
      </c>
      <c r="T1376" s="5">
        <f t="shared" si="195"/>
        <v>45642</v>
      </c>
      <c r="U1376" s="1" t="str">
        <f t="shared" si="196"/>
        <v>Yes</v>
      </c>
      <c r="V1376" t="s">
        <v>17</v>
      </c>
      <c r="W1376" t="s">
        <v>29</v>
      </c>
      <c r="X1376" t="str">
        <f t="shared" si="197"/>
        <v>Pune</v>
      </c>
      <c r="Y1376">
        <v>1905.25</v>
      </c>
      <c r="Z1376" t="str">
        <f>IF(PC_NikeSales[[#This Row],[Profit]]&lt;0,"Loss Making Sales",IF(PC_NikeSales[[#This Row],[Profit]]=0,"No Recorded Profit",IF($Y1374&gt;$P1374,"Invalid Profit", "Valid Profit")))</f>
        <v>Valid Profit</v>
      </c>
      <c r="AA1376" t="str">
        <f>IF(PC_NikeSales[[#This Row],[Profit_Status]]="Valid Profit","Include","Exclude")</f>
        <v>Include</v>
      </c>
    </row>
    <row r="1377" spans="1:27">
      <c r="A1377">
        <v>3375</v>
      </c>
      <c r="B1377" t="s">
        <v>13</v>
      </c>
      <c r="C1377" t="s">
        <v>30</v>
      </c>
      <c r="D1377" t="s">
        <v>46</v>
      </c>
      <c r="E1377" s="3" t="s">
        <v>16</v>
      </c>
      <c r="F1377" t="str">
        <f t="shared" si="189"/>
        <v>Alphabet</v>
      </c>
      <c r="G1377" t="str">
        <f t="shared" si="190"/>
        <v>M</v>
      </c>
      <c r="H1377" t="str">
        <f t="shared" si="191"/>
        <v>Yes</v>
      </c>
      <c r="I1377">
        <v>0</v>
      </c>
      <c r="J1377" t="str">
        <f>_xlfn.IFS(Units_Sold&lt;0,"Check Return/Refund",Units_Sold=" ",Invalid,Units_Sold=0,"Available",Units_Sold&gt;0,"Sold")</f>
        <v>Available</v>
      </c>
      <c r="K1377">
        <v>2134.23</v>
      </c>
      <c r="M1377" t="str">
        <f t="shared" si="192"/>
        <v>Invalid</v>
      </c>
      <c r="N1377" t="str">
        <f>IF(PC_NikeSales[[#This Row],[Discount_Verification]]="Valid","Include","Exclude")</f>
        <v>Exclude</v>
      </c>
      <c r="O1377">
        <v>0</v>
      </c>
      <c r="P1377">
        <f t="shared" si="193"/>
        <v>0</v>
      </c>
      <c r="Q1377" t="str">
        <f t="shared" si="194"/>
        <v>No Recorded Revenue</v>
      </c>
      <c r="R1377" t="str">
        <f>IF(PC_NikeSales[[#This Row],[Rev_Verify]]="Valid Revenue","Include","Exclude")</f>
        <v>Exclude</v>
      </c>
      <c r="S1377" s="1">
        <v>45618</v>
      </c>
      <c r="T1377" s="5">
        <f t="shared" si="195"/>
        <v>45618</v>
      </c>
      <c r="U1377" s="1" t="str">
        <f t="shared" si="196"/>
        <v>Yes</v>
      </c>
      <c r="V1377" t="s">
        <v>17</v>
      </c>
      <c r="W1377" t="s">
        <v>36</v>
      </c>
      <c r="X1377" t="str">
        <f t="shared" si="197"/>
        <v>Bangalore</v>
      </c>
      <c r="Y1377">
        <v>1647.39</v>
      </c>
      <c r="Z1377" t="str">
        <f>IF(PC_NikeSales[[#This Row],[Profit]]&lt;0,"Loss Making Sales",IF(PC_NikeSales[[#This Row],[Profit]]=0,"No Recorded Profit",IF(PC_NikeSales[[#This Row],[Profit]]&gt;PC_NikeSales[Rev_Recalc],"Invalid Profit", "Valid Profit")))</f>
        <v>Invalid Profit</v>
      </c>
      <c r="AA1377" t="str">
        <f>IF(PC_NikeSales[[#This Row],[Profit_Status]]="Valid Profit","Include","Exclude")</f>
        <v>Exclude</v>
      </c>
    </row>
    <row r="1378" spans="1:27">
      <c r="A1378">
        <v>3376</v>
      </c>
      <c r="B1378" t="s">
        <v>13</v>
      </c>
      <c r="C1378" t="s">
        <v>20</v>
      </c>
      <c r="D1378" t="s">
        <v>50</v>
      </c>
      <c r="E1378" s="3">
        <v>6</v>
      </c>
      <c r="F1378" t="str">
        <f t="shared" si="189"/>
        <v>Number</v>
      </c>
      <c r="G1378" t="str">
        <f t="shared" si="190"/>
        <v>6</v>
      </c>
      <c r="H1378" t="str">
        <f t="shared" si="191"/>
        <v>Yes</v>
      </c>
      <c r="J1378" t="str">
        <f>_xlfn.IFS(Units_Sold&lt;0,"Check Return/Refund",Units_Sold=" ",Invalid,Units_Sold=0,"Available",Units_Sold&gt;0,"Sold")</f>
        <v>Available</v>
      </c>
      <c r="M1378" t="str">
        <f t="shared" si="192"/>
        <v>Invalid</v>
      </c>
      <c r="N1378" t="str">
        <f>IF(PC_NikeSales[[#This Row],[Discount_Verification]]="Valid","Include","Exclude")</f>
        <v>Exclude</v>
      </c>
      <c r="O1378">
        <v>0</v>
      </c>
      <c r="P1378" t="str">
        <f t="shared" si="193"/>
        <v>Insufficient Data</v>
      </c>
      <c r="Q1378" t="str">
        <f t="shared" si="194"/>
        <v>Missing Information</v>
      </c>
      <c r="R1378" t="str">
        <f>IF(PC_NikeSales[[#This Row],[Rev_Verify]]="Valid Revenue","Include","Exclude")</f>
        <v>Exclude</v>
      </c>
      <c r="S1378" s="1"/>
      <c r="T1378" s="5" t="str">
        <f t="shared" si="195"/>
        <v>Missing Date</v>
      </c>
      <c r="U1378" s="1" t="str">
        <f t="shared" si="196"/>
        <v>No</v>
      </c>
      <c r="V1378" t="s">
        <v>22</v>
      </c>
      <c r="W1378" t="s">
        <v>43</v>
      </c>
      <c r="X1378" t="str">
        <f t="shared" si="197"/>
        <v>Kolkata</v>
      </c>
      <c r="Y1378">
        <v>1286.6400000000001</v>
      </c>
      <c r="Z1378" t="str">
        <f>IF(PC_NikeSales[[#This Row],[Profit]]&lt;0,"Loss Making Sales",IF(PC_NikeSales[[#This Row],[Profit]]=0,"No Recorded Profit",IF($Y1376&gt;$P1376,"Invalid Profit", "Valid Profit")))</f>
        <v>Valid Profit</v>
      </c>
      <c r="AA1378" t="str">
        <f>IF(PC_NikeSales[[#This Row],[Profit_Status]]="Valid Profit","Include","Exclude")</f>
        <v>Include</v>
      </c>
    </row>
    <row r="1379" spans="1:27">
      <c r="A1379">
        <v>3377</v>
      </c>
      <c r="B1379" t="s">
        <v>35</v>
      </c>
      <c r="C1379" t="s">
        <v>41</v>
      </c>
      <c r="D1379" t="s">
        <v>47</v>
      </c>
      <c r="E1379" s="3" t="s">
        <v>16</v>
      </c>
      <c r="F1379" t="str">
        <f t="shared" si="189"/>
        <v>Alphabet</v>
      </c>
      <c r="G1379" t="str">
        <f t="shared" si="190"/>
        <v>M</v>
      </c>
      <c r="H1379" t="str">
        <f t="shared" si="191"/>
        <v>Yes</v>
      </c>
      <c r="I1379">
        <v>0</v>
      </c>
      <c r="J1379" t="str">
        <f>_xlfn.IFS(Units_Sold&lt;0,"Check Return/Refund",Units_Sold=" ",Invalid,Units_Sold=0,"Available",Units_Sold&gt;0,"Sold")</f>
        <v>Available</v>
      </c>
      <c r="L1379">
        <v>0.38</v>
      </c>
      <c r="M1379" t="str">
        <f t="shared" si="192"/>
        <v>Valid</v>
      </c>
      <c r="N1379" t="str">
        <f>IF(PC_NikeSales[[#This Row],[Discount_Verification]]="Valid","Include","Exclude")</f>
        <v>Include</v>
      </c>
      <c r="O1379">
        <v>0</v>
      </c>
      <c r="P1379" t="str">
        <f t="shared" si="193"/>
        <v>Insufficient Data</v>
      </c>
      <c r="Q1379" t="str">
        <f t="shared" si="194"/>
        <v>Missing Information</v>
      </c>
      <c r="R1379" t="str">
        <f>IF(PC_NikeSales[[#This Row],[Rev_Verify]]="Valid Revenue","Include","Exclude")</f>
        <v>Exclude</v>
      </c>
      <c r="S1379" s="1"/>
      <c r="T1379" s="5" t="str">
        <f t="shared" si="195"/>
        <v>Missing Date</v>
      </c>
      <c r="U1379" s="1" t="str">
        <f t="shared" si="196"/>
        <v>No</v>
      </c>
      <c r="V1379" t="s">
        <v>17</v>
      </c>
      <c r="W1379" t="s">
        <v>37</v>
      </c>
      <c r="X1379" t="str">
        <f t="shared" si="197"/>
        <v>Hyderabad</v>
      </c>
      <c r="Y1379">
        <v>1295.93</v>
      </c>
      <c r="Z1379" t="str">
        <f>IF(PC_NikeSales[[#This Row],[Profit]]&lt;0,"Loss Making Sales",IF(PC_NikeSales[[#This Row],[Profit]]=0,"No Recorded Profit",IF($Y1377&gt;$P1377,"Invalid Profit", "Valid Profit")))</f>
        <v>Invalid Profit</v>
      </c>
      <c r="AA1379" t="str">
        <f>IF(PC_NikeSales[[#This Row],[Profit_Status]]="Valid Profit","Include","Exclude")</f>
        <v>Exclude</v>
      </c>
    </row>
    <row r="1380" spans="1:27">
      <c r="A1380">
        <v>3378</v>
      </c>
      <c r="B1380" t="s">
        <v>13</v>
      </c>
      <c r="C1380" t="s">
        <v>20</v>
      </c>
      <c r="D1380" t="s">
        <v>50</v>
      </c>
      <c r="E1380" s="3" t="s">
        <v>32</v>
      </c>
      <c r="F1380" t="str">
        <f t="shared" si="189"/>
        <v>Alphabet</v>
      </c>
      <c r="G1380" t="str">
        <f t="shared" si="190"/>
        <v>XL</v>
      </c>
      <c r="H1380" t="str">
        <f t="shared" si="191"/>
        <v>Yes</v>
      </c>
      <c r="I1380">
        <v>1</v>
      </c>
      <c r="J1380" t="str">
        <f>_xlfn.IFS(Units_Sold&lt;0,"Check Return/Refund",Units_Sold=" ",Invalid,Units_Sold=0,"Available",Units_Sold&gt;0,"Sold")</f>
        <v>Sold</v>
      </c>
      <c r="K1380">
        <v>3642.74</v>
      </c>
      <c r="M1380" t="str">
        <f t="shared" si="192"/>
        <v>Invalid</v>
      </c>
      <c r="N1380" t="str">
        <f>IF(PC_NikeSales[[#This Row],[Discount_Verification]]="Valid","Include","Exclude")</f>
        <v>Exclude</v>
      </c>
      <c r="O1380">
        <v>0</v>
      </c>
      <c r="P1380">
        <f t="shared" si="193"/>
        <v>3642.74</v>
      </c>
      <c r="Q1380" t="str">
        <f t="shared" si="194"/>
        <v>Valid Revenue</v>
      </c>
      <c r="R1380" t="str">
        <f>IF(PC_NikeSales[[#This Row],[Rev_Verify]]="Valid Revenue","Include","Exclude")</f>
        <v>Include</v>
      </c>
      <c r="S1380" s="1"/>
      <c r="T1380" s="5" t="str">
        <f t="shared" si="195"/>
        <v>Missing Date</v>
      </c>
      <c r="U1380" s="1" t="str">
        <f t="shared" si="196"/>
        <v>No</v>
      </c>
      <c r="V1380" t="s">
        <v>17</v>
      </c>
      <c r="W1380" t="s">
        <v>43</v>
      </c>
      <c r="X1380" t="str">
        <f t="shared" si="197"/>
        <v>Kolkata</v>
      </c>
      <c r="Y1380">
        <v>2416.87</v>
      </c>
      <c r="Z1380" t="str">
        <f>IF(PC_NikeSales[[#This Row],[Profit]]&lt;0,"Loss Making Sales",IF(PC_NikeSales[[#This Row],[Profit]]=0,"No Recorded Profit",IF($Y1378&gt;$P1378,"Invalid Profit", "Valid Profit")))</f>
        <v>Valid Profit</v>
      </c>
      <c r="AA1380" t="str">
        <f>IF(PC_NikeSales[[#This Row],[Profit_Status]]="Valid Profit","Include","Exclude")</f>
        <v>Include</v>
      </c>
    </row>
    <row r="1381" spans="1:27">
      <c r="A1381">
        <v>3379</v>
      </c>
      <c r="B1381" t="s">
        <v>35</v>
      </c>
      <c r="C1381" t="s">
        <v>41</v>
      </c>
      <c r="D1381" t="s">
        <v>42</v>
      </c>
      <c r="F1381" t="str">
        <f t="shared" si="189"/>
        <v>Missing</v>
      </c>
      <c r="G1381" t="str">
        <f t="shared" si="190"/>
        <v>Unknown</v>
      </c>
      <c r="H1381" t="str">
        <f t="shared" si="191"/>
        <v>No</v>
      </c>
      <c r="I1381">
        <v>2</v>
      </c>
      <c r="J1381" t="str">
        <f>_xlfn.IFS(Units_Sold&lt;0,"Check Return/Refund",Units_Sold=" ",Invalid,Units_Sold=0,"Available",Units_Sold&gt;0,"Sold")</f>
        <v>Sold</v>
      </c>
      <c r="K1381">
        <v>5000.49</v>
      </c>
      <c r="L1381">
        <v>0.86</v>
      </c>
      <c r="M1381" t="str">
        <f t="shared" si="192"/>
        <v>Valid</v>
      </c>
      <c r="N1381" t="str">
        <f>IF(PC_NikeSales[[#This Row],[Discount_Verification]]="Valid","Include","Exclude")</f>
        <v>Include</v>
      </c>
      <c r="O1381">
        <v>1400.14</v>
      </c>
      <c r="P1381">
        <f t="shared" si="193"/>
        <v>1400.1372000000001</v>
      </c>
      <c r="Q1381" t="str">
        <f t="shared" si="194"/>
        <v>Valid Revenue</v>
      </c>
      <c r="R1381" t="str">
        <f>IF(PC_NikeSales[[#This Row],[Rev_Verify]]="Valid Revenue","Include","Exclude")</f>
        <v>Include</v>
      </c>
      <c r="S1381" s="1">
        <v>45588</v>
      </c>
      <c r="T1381" s="5">
        <f t="shared" si="195"/>
        <v>45588</v>
      </c>
      <c r="U1381" s="1" t="str">
        <f t="shared" si="196"/>
        <v>Yes</v>
      </c>
      <c r="V1381" t="s">
        <v>22</v>
      </c>
      <c r="W1381" t="s">
        <v>29</v>
      </c>
      <c r="X1381" t="str">
        <f t="shared" si="197"/>
        <v>Pune</v>
      </c>
      <c r="Y1381">
        <v>3000.14</v>
      </c>
      <c r="Z1381" t="str">
        <f>IF(PC_NikeSales[[#This Row],[Profit]]&lt;0,"Loss Making Sales",IF(PC_NikeSales[[#This Row],[Profit]]=0,"No Recorded Profit",IF(PC_NikeSales[[#This Row],[Profit]]&gt;PC_NikeSales[Rev_Recalc],"Invalid Profit", "Valid Profit")))</f>
        <v>Invalid Profit</v>
      </c>
      <c r="AA1381" t="str">
        <f>IF(PC_NikeSales[[#This Row],[Profit_Status]]="Valid Profit","Include","Exclude")</f>
        <v>Exclude</v>
      </c>
    </row>
    <row r="1382" spans="1:27">
      <c r="A1382">
        <v>3380</v>
      </c>
      <c r="B1382" t="s">
        <v>19</v>
      </c>
      <c r="C1382" t="s">
        <v>41</v>
      </c>
      <c r="D1382" t="s">
        <v>47</v>
      </c>
      <c r="F1382" t="str">
        <f t="shared" si="189"/>
        <v>Missing</v>
      </c>
      <c r="G1382" t="str">
        <f t="shared" si="190"/>
        <v>Unknown</v>
      </c>
      <c r="H1382" t="str">
        <f t="shared" si="191"/>
        <v>No</v>
      </c>
      <c r="I1382">
        <v>2</v>
      </c>
      <c r="J1382" t="str">
        <f>_xlfn.IFS(Units_Sold&lt;0,"Check Return/Refund",Units_Sold=" ",Invalid,Units_Sold=0,"Available",Units_Sold&gt;0,"Sold")</f>
        <v>Sold</v>
      </c>
      <c r="K1382">
        <v>2557.29</v>
      </c>
      <c r="M1382" t="str">
        <f t="shared" si="192"/>
        <v>Invalid</v>
      </c>
      <c r="N1382" t="str">
        <f>IF(PC_NikeSales[[#This Row],[Discount_Verification]]="Valid","Include","Exclude")</f>
        <v>Exclude</v>
      </c>
      <c r="O1382">
        <v>0</v>
      </c>
      <c r="P1382">
        <f t="shared" si="193"/>
        <v>5114.58</v>
      </c>
      <c r="Q1382" t="str">
        <f t="shared" si="194"/>
        <v>Valid Revenue</v>
      </c>
      <c r="R1382" t="str">
        <f>IF(PC_NikeSales[[#This Row],[Rev_Verify]]="Valid Revenue","Include","Exclude")</f>
        <v>Include</v>
      </c>
      <c r="S1382" s="1"/>
      <c r="T1382" s="5" t="str">
        <f t="shared" si="195"/>
        <v>Missing Date</v>
      </c>
      <c r="U1382" s="1" t="str">
        <f t="shared" si="196"/>
        <v>No</v>
      </c>
      <c r="V1382" t="s">
        <v>17</v>
      </c>
      <c r="W1382" t="s">
        <v>25</v>
      </c>
      <c r="X1382" t="str">
        <f t="shared" si="197"/>
        <v>Mumbai</v>
      </c>
      <c r="Y1382">
        <v>3463.32</v>
      </c>
      <c r="Z1382" t="str">
        <f>IF(PC_NikeSales[[#This Row],[Profit]]&lt;0,"Loss Making Sales",IF(PC_NikeSales[[#This Row],[Profit]]=0,"No Recorded Profit",IF($Y1380&gt;$P1380,"Invalid Profit", "Valid Profit")))</f>
        <v>Valid Profit</v>
      </c>
      <c r="AA1382" t="str">
        <f>IF(PC_NikeSales[[#This Row],[Profit_Status]]="Valid Profit","Include","Exclude")</f>
        <v>Include</v>
      </c>
    </row>
    <row r="1383" spans="1:27">
      <c r="A1383">
        <v>3381</v>
      </c>
      <c r="B1383" t="s">
        <v>35</v>
      </c>
      <c r="C1383" t="s">
        <v>14</v>
      </c>
      <c r="D1383" t="s">
        <v>49</v>
      </c>
      <c r="F1383" t="str">
        <f t="shared" si="189"/>
        <v>Missing</v>
      </c>
      <c r="G1383" t="str">
        <f t="shared" si="190"/>
        <v>Unknown</v>
      </c>
      <c r="H1383" t="str">
        <f t="shared" si="191"/>
        <v>No</v>
      </c>
      <c r="I1383">
        <v>1</v>
      </c>
      <c r="J1383" t="str">
        <f>_xlfn.IFS(Units_Sold&lt;0,"Check Return/Refund",Units_Sold=" ",Invalid,Units_Sold=0,"Available",Units_Sold&gt;0,"Sold")</f>
        <v>Sold</v>
      </c>
      <c r="M1383" t="str">
        <f t="shared" si="192"/>
        <v>Invalid</v>
      </c>
      <c r="N1383" t="str">
        <f>IF(PC_NikeSales[[#This Row],[Discount_Verification]]="Valid","Include","Exclude")</f>
        <v>Exclude</v>
      </c>
      <c r="O1383">
        <v>0</v>
      </c>
      <c r="P1383" t="str">
        <f t="shared" si="193"/>
        <v>Insufficient Data</v>
      </c>
      <c r="Q1383" t="str">
        <f t="shared" si="194"/>
        <v>Missing Information</v>
      </c>
      <c r="R1383" t="str">
        <f>IF(PC_NikeSales[[#This Row],[Rev_Verify]]="Valid Revenue","Include","Exclude")</f>
        <v>Exclude</v>
      </c>
      <c r="S1383" s="1">
        <v>45345</v>
      </c>
      <c r="T1383" s="5">
        <f t="shared" si="195"/>
        <v>45345</v>
      </c>
      <c r="U1383" s="1" t="str">
        <f t="shared" si="196"/>
        <v>Yes</v>
      </c>
      <c r="V1383" t="s">
        <v>22</v>
      </c>
      <c r="W1383" t="s">
        <v>25</v>
      </c>
      <c r="X1383" t="str">
        <f t="shared" si="197"/>
        <v>Mumbai</v>
      </c>
      <c r="Y1383">
        <v>2718.47</v>
      </c>
      <c r="Z1383" t="str">
        <f>IF(PC_NikeSales[[#This Row],[Profit]]&lt;0,"Loss Making Sales",IF(PC_NikeSales[[#This Row],[Profit]]=0,"No Recorded Profit",IF($Y1381&gt;$P1381,"Invalid Profit", "Valid Profit")))</f>
        <v>Invalid Profit</v>
      </c>
      <c r="AA1383" t="str">
        <f>IF(PC_NikeSales[[#This Row],[Profit_Status]]="Valid Profit","Include","Exclude")</f>
        <v>Exclude</v>
      </c>
    </row>
    <row r="1384" spans="1:27">
      <c r="A1384">
        <v>3382</v>
      </c>
      <c r="B1384" t="s">
        <v>35</v>
      </c>
      <c r="C1384" t="s">
        <v>41</v>
      </c>
      <c r="D1384" t="s">
        <v>54</v>
      </c>
      <c r="E1384" s="3" t="s">
        <v>32</v>
      </c>
      <c r="F1384" t="str">
        <f t="shared" si="189"/>
        <v>Alphabet</v>
      </c>
      <c r="G1384" t="str">
        <f t="shared" si="190"/>
        <v>XL</v>
      </c>
      <c r="H1384" t="str">
        <f t="shared" si="191"/>
        <v>Yes</v>
      </c>
      <c r="I1384">
        <v>2</v>
      </c>
      <c r="J1384" t="str">
        <f>_xlfn.IFS(Units_Sold&lt;0,"Check Return/Refund",Units_Sold=" ",Invalid,Units_Sold=0,"Available",Units_Sold&gt;0,"Sold")</f>
        <v>Sold</v>
      </c>
      <c r="K1384">
        <v>9187.23</v>
      </c>
      <c r="M1384" t="str">
        <f t="shared" si="192"/>
        <v>Invalid</v>
      </c>
      <c r="N1384" t="str">
        <f>IF(PC_NikeSales[[#This Row],[Discount_Verification]]="Valid","Include","Exclude")</f>
        <v>Exclude</v>
      </c>
      <c r="O1384">
        <v>0</v>
      </c>
      <c r="P1384">
        <f t="shared" si="193"/>
        <v>18374.46</v>
      </c>
      <c r="Q1384" t="str">
        <f t="shared" si="194"/>
        <v>Valid Revenue</v>
      </c>
      <c r="R1384" t="str">
        <f>IF(PC_NikeSales[[#This Row],[Rev_Verify]]="Valid Revenue","Include","Exclude")</f>
        <v>Include</v>
      </c>
      <c r="S1384" s="1">
        <v>45667</v>
      </c>
      <c r="T1384" s="5">
        <f t="shared" si="195"/>
        <v>45667</v>
      </c>
      <c r="U1384" s="1" t="str">
        <f t="shared" si="196"/>
        <v>Yes</v>
      </c>
      <c r="V1384" t="s">
        <v>22</v>
      </c>
      <c r="W1384" t="s">
        <v>37</v>
      </c>
      <c r="X1384" t="str">
        <f t="shared" si="197"/>
        <v>Hyderabad</v>
      </c>
      <c r="Y1384">
        <v>1710.15</v>
      </c>
      <c r="Z1384" t="str">
        <f>IF(PC_NikeSales[[#This Row],[Profit]]&lt;0,"Loss Making Sales",IF(PC_NikeSales[[#This Row],[Profit]]=0,"No Recorded Profit",IF($Y1382&gt;$P1382,"Invalid Profit", "Valid Profit")))</f>
        <v>Valid Profit</v>
      </c>
      <c r="AA1384" t="str">
        <f>IF(PC_NikeSales[[#This Row],[Profit_Status]]="Valid Profit","Include","Exclude")</f>
        <v>Include</v>
      </c>
    </row>
    <row r="1385" spans="1:27">
      <c r="A1385">
        <v>3383</v>
      </c>
      <c r="B1385" t="s">
        <v>19</v>
      </c>
      <c r="C1385" t="s">
        <v>26</v>
      </c>
      <c r="D1385" t="s">
        <v>53</v>
      </c>
      <c r="E1385" s="3" t="s">
        <v>32</v>
      </c>
      <c r="F1385" t="str">
        <f t="shared" si="189"/>
        <v>Alphabet</v>
      </c>
      <c r="G1385" t="str">
        <f t="shared" si="190"/>
        <v>XL</v>
      </c>
      <c r="H1385" t="str">
        <f t="shared" si="191"/>
        <v>Yes</v>
      </c>
      <c r="J1385" t="str">
        <f>_xlfn.IFS(Units_Sold&lt;0,"Check Return/Refund",Units_Sold=" ",Invalid,Units_Sold=0,"Available",Units_Sold&gt;0,"Sold")</f>
        <v>Available</v>
      </c>
      <c r="M1385" t="str">
        <f t="shared" si="192"/>
        <v>Invalid</v>
      </c>
      <c r="N1385" t="str">
        <f>IF(PC_NikeSales[[#This Row],[Discount_Verification]]="Valid","Include","Exclude")</f>
        <v>Exclude</v>
      </c>
      <c r="O1385">
        <v>0</v>
      </c>
      <c r="P1385" t="str">
        <f t="shared" si="193"/>
        <v>Insufficient Data</v>
      </c>
      <c r="Q1385" t="str">
        <f t="shared" si="194"/>
        <v>Missing Information</v>
      </c>
      <c r="R1385" t="str">
        <f>IF(PC_NikeSales[[#This Row],[Rev_Verify]]="Valid Revenue","Include","Exclude")</f>
        <v>Exclude</v>
      </c>
      <c r="S1385" s="1">
        <v>45516</v>
      </c>
      <c r="T1385" s="5">
        <f t="shared" si="195"/>
        <v>45516</v>
      </c>
      <c r="U1385" s="1" t="str">
        <f t="shared" si="196"/>
        <v>Yes</v>
      </c>
      <c r="V1385" t="s">
        <v>22</v>
      </c>
      <c r="W1385" t="s">
        <v>36</v>
      </c>
      <c r="X1385" t="str">
        <f t="shared" si="197"/>
        <v>Bangalore</v>
      </c>
      <c r="Y1385">
        <v>3793.87</v>
      </c>
      <c r="Z1385" t="str">
        <f>IF(PC_NikeSales[[#This Row],[Profit]]&lt;0,"Loss Making Sales",IF(PC_NikeSales[[#This Row],[Profit]]=0,"No Recorded Profit",IF($Y1383&gt;$P1383,"Invalid Profit", "Valid Profit")))</f>
        <v>Valid Profit</v>
      </c>
      <c r="AA1385" t="str">
        <f>IF(PC_NikeSales[[#This Row],[Profit_Status]]="Valid Profit","Include","Exclude")</f>
        <v>Include</v>
      </c>
    </row>
    <row r="1386" spans="1:27">
      <c r="A1386">
        <v>3384</v>
      </c>
      <c r="B1386" t="s">
        <v>19</v>
      </c>
      <c r="C1386" t="s">
        <v>41</v>
      </c>
      <c r="D1386" t="s">
        <v>42</v>
      </c>
      <c r="E1386" s="3">
        <v>10</v>
      </c>
      <c r="F1386" t="str">
        <f t="shared" si="189"/>
        <v>Number</v>
      </c>
      <c r="G1386" t="str">
        <f t="shared" si="190"/>
        <v>10</v>
      </c>
      <c r="H1386" t="str">
        <f t="shared" si="191"/>
        <v>Yes</v>
      </c>
      <c r="J1386" t="str">
        <f>_xlfn.IFS(Units_Sold&lt;0,"Check Return/Refund",Units_Sold=" ",Invalid,Units_Sold=0,"Available",Units_Sold&gt;0,"Sold")</f>
        <v>Available</v>
      </c>
      <c r="L1386">
        <v>0.27</v>
      </c>
      <c r="M1386" t="str">
        <f t="shared" si="192"/>
        <v>Valid</v>
      </c>
      <c r="N1386" t="str">
        <f>IF(PC_NikeSales[[#This Row],[Discount_Verification]]="Valid","Include","Exclude")</f>
        <v>Include</v>
      </c>
      <c r="O1386">
        <v>0</v>
      </c>
      <c r="P1386" t="str">
        <f t="shared" si="193"/>
        <v>Insufficient Data</v>
      </c>
      <c r="Q1386" t="str">
        <f t="shared" si="194"/>
        <v>Missing Information</v>
      </c>
      <c r="R1386" t="str">
        <f>IF(PC_NikeSales[[#This Row],[Rev_Verify]]="Valid Revenue","Include","Exclude")</f>
        <v>Exclude</v>
      </c>
      <c r="S1386" s="1">
        <v>45860</v>
      </c>
      <c r="T1386" s="5">
        <f t="shared" si="195"/>
        <v>45860</v>
      </c>
      <c r="U1386" s="1" t="str">
        <f t="shared" si="196"/>
        <v>Yes</v>
      </c>
      <c r="V1386" t="s">
        <v>22</v>
      </c>
      <c r="W1386" t="s">
        <v>18</v>
      </c>
      <c r="X1386" t="str">
        <f t="shared" si="197"/>
        <v>Bengaluru</v>
      </c>
      <c r="Y1386">
        <v>144.65</v>
      </c>
      <c r="Z1386" t="str">
        <f>IF(PC_NikeSales[[#This Row],[Profit]]&lt;0,"Loss Making Sales",IF(PC_NikeSales[[#This Row],[Profit]]=0,"No Recorded Profit",IF($Y1384&gt;$P1384,"Invalid Profit", "Valid Profit")))</f>
        <v>Valid Profit</v>
      </c>
      <c r="AA1386" t="str">
        <f>IF(PC_NikeSales[[#This Row],[Profit_Status]]="Valid Profit","Include","Exclude")</f>
        <v>Include</v>
      </c>
    </row>
    <row r="1387" spans="1:27">
      <c r="A1387">
        <v>3385</v>
      </c>
      <c r="B1387" t="s">
        <v>35</v>
      </c>
      <c r="C1387" t="s">
        <v>14</v>
      </c>
      <c r="D1387" t="s">
        <v>49</v>
      </c>
      <c r="F1387" t="str">
        <f t="shared" si="189"/>
        <v>Missing</v>
      </c>
      <c r="G1387" t="str">
        <f t="shared" si="190"/>
        <v>Unknown</v>
      </c>
      <c r="H1387" t="str">
        <f t="shared" si="191"/>
        <v>No</v>
      </c>
      <c r="J1387" t="str">
        <f>_xlfn.IFS(Units_Sold&lt;0,"Check Return/Refund",Units_Sold=" ",Invalid,Units_Sold=0,"Available",Units_Sold&gt;0,"Sold")</f>
        <v>Available</v>
      </c>
      <c r="K1387">
        <v>9019.91</v>
      </c>
      <c r="M1387" t="str">
        <f t="shared" si="192"/>
        <v>Invalid</v>
      </c>
      <c r="N1387" t="str">
        <f>IF(PC_NikeSales[[#This Row],[Discount_Verification]]="Valid","Include","Exclude")</f>
        <v>Exclude</v>
      </c>
      <c r="O1387">
        <v>0</v>
      </c>
      <c r="P1387" t="str">
        <f t="shared" si="193"/>
        <v>Insufficient Data</v>
      </c>
      <c r="Q1387" t="str">
        <f t="shared" si="194"/>
        <v>Missing Information</v>
      </c>
      <c r="R1387" t="str">
        <f>IF(PC_NikeSales[[#This Row],[Rev_Verify]]="Valid Revenue","Include","Exclude")</f>
        <v>Exclude</v>
      </c>
      <c r="S1387" s="1">
        <v>45737</v>
      </c>
      <c r="T1387" s="5">
        <f t="shared" si="195"/>
        <v>45737</v>
      </c>
      <c r="U1387" s="1" t="str">
        <f t="shared" si="196"/>
        <v>Yes</v>
      </c>
      <c r="V1387" t="s">
        <v>17</v>
      </c>
      <c r="W1387" t="s">
        <v>37</v>
      </c>
      <c r="X1387" t="str">
        <f t="shared" si="197"/>
        <v>Hyderabad</v>
      </c>
      <c r="Y1387">
        <v>-643.92999999999995</v>
      </c>
      <c r="Z1387" t="str">
        <f>IF(PC_NikeSales[[#This Row],[Profit]]&lt;0,"Loss Making Sales",IF(PC_NikeSales[[#This Row],[Profit]]=0,"No Recorded Profit",IF(PC_NikeSales[[#This Row],[Profit]]&gt;PC_NikeSales[Rev_Recalc],"Invalid Profit", "Valid Profit")))</f>
        <v>Loss Making Sales</v>
      </c>
      <c r="AA1387" t="str">
        <f>IF(PC_NikeSales[[#This Row],[Profit_Status]]="Valid Profit","Include","Exclude")</f>
        <v>Exclude</v>
      </c>
    </row>
    <row r="1388" spans="1:27">
      <c r="A1388">
        <v>3386</v>
      </c>
      <c r="B1388" t="s">
        <v>19</v>
      </c>
      <c r="C1388" t="s">
        <v>20</v>
      </c>
      <c r="D1388" t="s">
        <v>50</v>
      </c>
      <c r="E1388" s="3">
        <v>8</v>
      </c>
      <c r="F1388" t="str">
        <f t="shared" si="189"/>
        <v>Number</v>
      </c>
      <c r="G1388" t="str">
        <f t="shared" si="190"/>
        <v>8</v>
      </c>
      <c r="H1388" t="str">
        <f t="shared" si="191"/>
        <v>Yes</v>
      </c>
      <c r="J1388" t="str">
        <f>_xlfn.IFS(Units_Sold&lt;0,"Check Return/Refund",Units_Sold=" ",Invalid,Units_Sold=0,"Available",Units_Sold&gt;0,"Sold")</f>
        <v>Available</v>
      </c>
      <c r="K1388">
        <v>9212.82</v>
      </c>
      <c r="L1388">
        <v>1.0900000000000001</v>
      </c>
      <c r="M1388" t="str">
        <f t="shared" si="192"/>
        <v>Invalid</v>
      </c>
      <c r="N1388" t="str">
        <f>IF(PC_NikeSales[[#This Row],[Discount_Verification]]="Valid","Include","Exclude")</f>
        <v>Exclude</v>
      </c>
      <c r="O1388">
        <v>0</v>
      </c>
      <c r="P1388" t="str">
        <f t="shared" si="193"/>
        <v>Insufficient Data</v>
      </c>
      <c r="Q1388" t="str">
        <f t="shared" si="194"/>
        <v>Missing Information</v>
      </c>
      <c r="R1388" t="str">
        <f>IF(PC_NikeSales[[#This Row],[Rev_Verify]]="Valid Revenue","Include","Exclude")</f>
        <v>Exclude</v>
      </c>
      <c r="S1388" s="1">
        <v>45581</v>
      </c>
      <c r="T1388" s="5">
        <f t="shared" si="195"/>
        <v>45581</v>
      </c>
      <c r="U1388" s="1" t="str">
        <f t="shared" si="196"/>
        <v>Yes</v>
      </c>
      <c r="V1388" t="s">
        <v>22</v>
      </c>
      <c r="W1388" t="s">
        <v>37</v>
      </c>
      <c r="X1388" t="str">
        <f t="shared" si="197"/>
        <v>Hyderabad</v>
      </c>
      <c r="Y1388">
        <v>3827.83</v>
      </c>
      <c r="Z1388" t="str">
        <f>IF(PC_NikeSales[[#This Row],[Profit]]&lt;0,"Loss Making Sales",IF(PC_NikeSales[[#This Row],[Profit]]=0,"No Recorded Profit",IF($Y1386&gt;$P1386,"Invalid Profit", "Valid Profit")))</f>
        <v>Valid Profit</v>
      </c>
      <c r="AA1388" t="str">
        <f>IF(PC_NikeSales[[#This Row],[Profit_Status]]="Valid Profit","Include","Exclude")</f>
        <v>Include</v>
      </c>
    </row>
    <row r="1389" spans="1:27">
      <c r="A1389">
        <v>3387</v>
      </c>
      <c r="B1389" t="s">
        <v>35</v>
      </c>
      <c r="C1389" t="s">
        <v>20</v>
      </c>
      <c r="D1389" t="s">
        <v>50</v>
      </c>
      <c r="E1389" s="3">
        <v>10</v>
      </c>
      <c r="F1389" t="str">
        <f t="shared" si="189"/>
        <v>Number</v>
      </c>
      <c r="G1389" t="str">
        <f t="shared" si="190"/>
        <v>10</v>
      </c>
      <c r="H1389" t="str">
        <f t="shared" si="191"/>
        <v>Yes</v>
      </c>
      <c r="I1389">
        <v>4</v>
      </c>
      <c r="J1389" t="str">
        <f>_xlfn.IFS(Units_Sold&lt;0,"Check Return/Refund",Units_Sold=" ",Invalid,Units_Sold=0,"Available",Units_Sold&gt;0,"Sold")</f>
        <v>Sold</v>
      </c>
      <c r="L1389">
        <v>1.07</v>
      </c>
      <c r="M1389" t="str">
        <f t="shared" si="192"/>
        <v>Invalid</v>
      </c>
      <c r="N1389" t="str">
        <f>IF(PC_NikeSales[[#This Row],[Discount_Verification]]="Valid","Include","Exclude")</f>
        <v>Exclude</v>
      </c>
      <c r="O1389">
        <v>0</v>
      </c>
      <c r="P1389" t="str">
        <f t="shared" si="193"/>
        <v>Insufficient Data</v>
      </c>
      <c r="Q1389" t="str">
        <f t="shared" si="194"/>
        <v>Missing Information</v>
      </c>
      <c r="R1389" t="str">
        <f>IF(PC_NikeSales[[#This Row],[Rev_Verify]]="Valid Revenue","Include","Exclude")</f>
        <v>Exclude</v>
      </c>
      <c r="S1389" s="1">
        <v>45829</v>
      </c>
      <c r="T1389" s="5">
        <f t="shared" si="195"/>
        <v>45829</v>
      </c>
      <c r="U1389" s="1" t="str">
        <f t="shared" si="196"/>
        <v>Yes</v>
      </c>
      <c r="V1389" t="s">
        <v>22</v>
      </c>
      <c r="W1389" t="s">
        <v>18</v>
      </c>
      <c r="X1389" t="str">
        <f t="shared" si="197"/>
        <v>Bengaluru</v>
      </c>
      <c r="Y1389">
        <v>2821.58</v>
      </c>
      <c r="Z1389" t="str">
        <f>IF(PC_NikeSales[[#This Row],[Profit]]&lt;0,"Loss Making Sales",IF(PC_NikeSales[[#This Row],[Profit]]=0,"No Recorded Profit",IF($Y1387&gt;$P1387,"Invalid Profit", "Valid Profit")))</f>
        <v>Valid Profit</v>
      </c>
      <c r="AA1389" t="str">
        <f>IF(PC_NikeSales[[#This Row],[Profit_Status]]="Valid Profit","Include","Exclude")</f>
        <v>Include</v>
      </c>
    </row>
    <row r="1390" spans="1:27">
      <c r="A1390">
        <v>3388</v>
      </c>
      <c r="B1390" t="s">
        <v>19</v>
      </c>
      <c r="C1390" t="s">
        <v>30</v>
      </c>
      <c r="D1390" t="s">
        <v>46</v>
      </c>
      <c r="E1390" s="3">
        <v>7</v>
      </c>
      <c r="F1390" t="str">
        <f t="shared" si="189"/>
        <v>Number</v>
      </c>
      <c r="G1390" t="str">
        <f t="shared" si="190"/>
        <v>7</v>
      </c>
      <c r="H1390" t="str">
        <f t="shared" si="191"/>
        <v>Yes</v>
      </c>
      <c r="J1390" t="str">
        <f>_xlfn.IFS(Units_Sold&lt;0,"Check Return/Refund",Units_Sold=" ",Invalid,Units_Sold=0,"Available",Units_Sold&gt;0,"Sold")</f>
        <v>Available</v>
      </c>
      <c r="K1390">
        <v>4042.33</v>
      </c>
      <c r="M1390" t="str">
        <f t="shared" si="192"/>
        <v>Invalid</v>
      </c>
      <c r="N1390" t="str">
        <f>IF(PC_NikeSales[[#This Row],[Discount_Verification]]="Valid","Include","Exclude")</f>
        <v>Exclude</v>
      </c>
      <c r="O1390">
        <v>0</v>
      </c>
      <c r="P1390" t="str">
        <f t="shared" si="193"/>
        <v>Insufficient Data</v>
      </c>
      <c r="Q1390" t="str">
        <f t="shared" si="194"/>
        <v>Missing Information</v>
      </c>
      <c r="R1390" t="str">
        <f>IF(PC_NikeSales[[#This Row],[Rev_Verify]]="Valid Revenue","Include","Exclude")</f>
        <v>Exclude</v>
      </c>
      <c r="S1390" s="1">
        <v>45780</v>
      </c>
      <c r="T1390" s="5">
        <f t="shared" si="195"/>
        <v>45780</v>
      </c>
      <c r="U1390" s="1" t="str">
        <f t="shared" si="196"/>
        <v>Yes</v>
      </c>
      <c r="V1390" t="s">
        <v>17</v>
      </c>
      <c r="W1390" t="s">
        <v>29</v>
      </c>
      <c r="X1390" t="str">
        <f t="shared" si="197"/>
        <v>Pune</v>
      </c>
      <c r="Y1390">
        <v>1915.52</v>
      </c>
      <c r="Z1390" t="str">
        <f>IF(PC_NikeSales[[#This Row],[Profit]]&lt;0,"Loss Making Sales",IF(PC_NikeSales[[#This Row],[Profit]]=0,"No Recorded Profit",IF($Y1388&gt;$P1388,"Invalid Profit", "Valid Profit")))</f>
        <v>Valid Profit</v>
      </c>
      <c r="AA1390" t="str">
        <f>IF(PC_NikeSales[[#This Row],[Profit_Status]]="Valid Profit","Include","Exclude")</f>
        <v>Include</v>
      </c>
    </row>
    <row r="1391" spans="1:27">
      <c r="A1391">
        <v>3389</v>
      </c>
      <c r="B1391" t="s">
        <v>19</v>
      </c>
      <c r="C1391" t="s">
        <v>30</v>
      </c>
      <c r="D1391" t="s">
        <v>45</v>
      </c>
      <c r="E1391" s="3" t="s">
        <v>16</v>
      </c>
      <c r="F1391" t="str">
        <f t="shared" si="189"/>
        <v>Alphabet</v>
      </c>
      <c r="G1391" t="str">
        <f t="shared" si="190"/>
        <v>M</v>
      </c>
      <c r="H1391" t="str">
        <f t="shared" si="191"/>
        <v>Yes</v>
      </c>
      <c r="I1391">
        <v>3</v>
      </c>
      <c r="J1391" t="str">
        <f>_xlfn.IFS(Units_Sold&lt;0,"Check Return/Refund",Units_Sold=" ",Invalid,Units_Sold=0,"Available",Units_Sold&gt;0,"Sold")</f>
        <v>Sold</v>
      </c>
      <c r="K1391">
        <v>9764.91</v>
      </c>
      <c r="M1391" t="str">
        <f t="shared" si="192"/>
        <v>Invalid</v>
      </c>
      <c r="N1391" t="str">
        <f>IF(PC_NikeSales[[#This Row],[Discount_Verification]]="Valid","Include","Exclude")</f>
        <v>Exclude</v>
      </c>
      <c r="O1391">
        <v>0</v>
      </c>
      <c r="P1391">
        <f t="shared" si="193"/>
        <v>29294.73</v>
      </c>
      <c r="Q1391" t="str">
        <f t="shared" si="194"/>
        <v>Valid Revenue</v>
      </c>
      <c r="R1391" t="str">
        <f>IF(PC_NikeSales[[#This Row],[Rev_Verify]]="Valid Revenue","Include","Exclude")</f>
        <v>Include</v>
      </c>
      <c r="S1391" s="1">
        <v>45751</v>
      </c>
      <c r="T1391" s="5">
        <f t="shared" si="195"/>
        <v>45751</v>
      </c>
      <c r="U1391" s="1" t="str">
        <f t="shared" si="196"/>
        <v>Yes</v>
      </c>
      <c r="V1391" t="s">
        <v>17</v>
      </c>
      <c r="W1391" t="s">
        <v>25</v>
      </c>
      <c r="X1391" t="str">
        <f t="shared" si="197"/>
        <v>Mumbai</v>
      </c>
      <c r="Y1391">
        <v>3491.49</v>
      </c>
      <c r="Z1391" t="str">
        <f>IF(PC_NikeSales[[#This Row],[Profit]]&lt;0,"Loss Making Sales",IF(PC_NikeSales[[#This Row],[Profit]]=0,"No Recorded Profit",IF($Y1389&gt;$P1389,"Invalid Profit", "Valid Profit")))</f>
        <v>Valid Profit</v>
      </c>
      <c r="AA1391" t="str">
        <f>IF(PC_NikeSales[[#This Row],[Profit_Status]]="Valid Profit","Include","Exclude")</f>
        <v>Include</v>
      </c>
    </row>
    <row r="1392" spans="1:27">
      <c r="A1392">
        <v>2044</v>
      </c>
      <c r="B1392" t="s">
        <v>13</v>
      </c>
      <c r="C1392" t="s">
        <v>20</v>
      </c>
      <c r="D1392" t="s">
        <v>24</v>
      </c>
      <c r="E1392" s="3" t="s">
        <v>32</v>
      </c>
      <c r="F1392" t="str">
        <f t="shared" si="189"/>
        <v>Alphabet</v>
      </c>
      <c r="G1392" t="str">
        <f t="shared" si="190"/>
        <v>XL</v>
      </c>
      <c r="H1392" t="str">
        <f t="shared" si="191"/>
        <v>Yes</v>
      </c>
      <c r="I1392">
        <v>3</v>
      </c>
      <c r="J1392" t="str">
        <f>_xlfn.IFS(Units_Sold&lt;0,"Check Return/Refund",Units_Sold=" ",Invalid,Units_Sold=0,"Available",Units_Sold&gt;0,"Sold")</f>
        <v>Sold</v>
      </c>
      <c r="K1392">
        <v>2068.9499999999998</v>
      </c>
      <c r="L1392">
        <v>0.81</v>
      </c>
      <c r="M1392" t="str">
        <f t="shared" si="192"/>
        <v>Valid</v>
      </c>
      <c r="N1392" t="str">
        <f>IF(PC_NikeSales[[#This Row],[Discount_Verification]]="Valid","Include","Exclude")</f>
        <v>Include</v>
      </c>
      <c r="O1392">
        <v>1179.3</v>
      </c>
      <c r="P1392">
        <f t="shared" si="193"/>
        <v>1179.3014999999996</v>
      </c>
      <c r="Q1392" t="str">
        <f t="shared" si="194"/>
        <v>Valid Revenue</v>
      </c>
      <c r="R1392" t="str">
        <f>IF(PC_NikeSales[[#This Row],[Rev_Verify]]="Valid Revenue","Include","Exclude")</f>
        <v>Include</v>
      </c>
      <c r="S1392" s="1"/>
      <c r="T1392" s="5" t="str">
        <f t="shared" si="195"/>
        <v>Missing Date</v>
      </c>
      <c r="U1392" s="1" t="str">
        <f t="shared" si="196"/>
        <v>No</v>
      </c>
      <c r="V1392" t="s">
        <v>22</v>
      </c>
      <c r="W1392" t="s">
        <v>33</v>
      </c>
      <c r="X1392" t="str">
        <f t="shared" si="197"/>
        <v>Delhi</v>
      </c>
      <c r="Y1392">
        <v>-182.98</v>
      </c>
      <c r="Z1392" t="str">
        <f>IF(PC_NikeSales[[#This Row],[Profit]]&lt;0,"Loss Making Sales",IF(PC_NikeSales[[#This Row],[Profit]]=0,"No Recorded Profit",IF(PC_NikeSales[[#This Row],[Profit]]&gt;PC_NikeSales[Rev_Recalc],"Invalid Profit", "Valid Profit")))</f>
        <v>Loss Making Sales</v>
      </c>
      <c r="AA1392" t="str">
        <f>IF(PC_NikeSales[[#This Row],[Profit_Status]]="Valid Profit","Include","Exclude")</f>
        <v>Exclude</v>
      </c>
    </row>
    <row r="1393" spans="1:27">
      <c r="A1393">
        <v>3391</v>
      </c>
      <c r="B1393" t="s">
        <v>19</v>
      </c>
      <c r="C1393" t="s">
        <v>20</v>
      </c>
      <c r="D1393" t="s">
        <v>38</v>
      </c>
      <c r="E1393" s="3" t="s">
        <v>16</v>
      </c>
      <c r="F1393" t="str">
        <f t="shared" si="189"/>
        <v>Alphabet</v>
      </c>
      <c r="G1393" t="str">
        <f t="shared" si="190"/>
        <v>M</v>
      </c>
      <c r="H1393" t="str">
        <f t="shared" si="191"/>
        <v>Yes</v>
      </c>
      <c r="I1393">
        <v>2</v>
      </c>
      <c r="J1393" t="str">
        <f>_xlfn.IFS(Units_Sold&lt;0,"Check Return/Refund",Units_Sold=" ",Invalid,Units_Sold=0,"Available",Units_Sold&gt;0,"Sold")</f>
        <v>Sold</v>
      </c>
      <c r="M1393" t="str">
        <f t="shared" si="192"/>
        <v>Invalid</v>
      </c>
      <c r="N1393" t="str">
        <f>IF(PC_NikeSales[[#This Row],[Discount_Verification]]="Valid","Include","Exclude")</f>
        <v>Exclude</v>
      </c>
      <c r="O1393">
        <v>0</v>
      </c>
      <c r="P1393" t="str">
        <f t="shared" si="193"/>
        <v>Insufficient Data</v>
      </c>
      <c r="Q1393" t="str">
        <f t="shared" si="194"/>
        <v>Missing Information</v>
      </c>
      <c r="R1393" t="str">
        <f>IF(PC_NikeSales[[#This Row],[Rev_Verify]]="Valid Revenue","Include","Exclude")</f>
        <v>Exclude</v>
      </c>
      <c r="S1393" s="1">
        <v>45244</v>
      </c>
      <c r="T1393" s="5">
        <f t="shared" si="195"/>
        <v>45244</v>
      </c>
      <c r="U1393" s="1" t="str">
        <f t="shared" si="196"/>
        <v>Yes</v>
      </c>
      <c r="V1393" t="s">
        <v>22</v>
      </c>
      <c r="W1393" t="s">
        <v>37</v>
      </c>
      <c r="X1393" t="str">
        <f t="shared" si="197"/>
        <v>Hyderabad</v>
      </c>
      <c r="Y1393">
        <v>1628.31</v>
      </c>
      <c r="Z1393" t="str">
        <f>IF(PC_NikeSales[[#This Row],[Profit]]&lt;0,"Loss Making Sales",IF(PC_NikeSales[[#This Row],[Profit]]=0,"No Recorded Profit",IF($Y1391&gt;$P1391,"Invalid Profit", "Valid Profit")))</f>
        <v>Valid Profit</v>
      </c>
      <c r="AA1393" t="str">
        <f>IF(PC_NikeSales[[#This Row],[Profit_Status]]="Valid Profit","Include","Exclude")</f>
        <v>Include</v>
      </c>
    </row>
    <row r="1394" spans="1:27">
      <c r="A1394">
        <v>3392</v>
      </c>
      <c r="B1394" t="s">
        <v>13</v>
      </c>
      <c r="C1394" t="s">
        <v>26</v>
      </c>
      <c r="D1394" t="s">
        <v>52</v>
      </c>
      <c r="F1394" t="str">
        <f t="shared" si="189"/>
        <v>Missing</v>
      </c>
      <c r="G1394" t="str">
        <f t="shared" si="190"/>
        <v>Unknown</v>
      </c>
      <c r="H1394" t="str">
        <f t="shared" si="191"/>
        <v>No</v>
      </c>
      <c r="I1394">
        <v>-1</v>
      </c>
      <c r="J1394" t="str">
        <f>_xlfn.IFS(Units_Sold&lt;0,"Check Return/Refund",Units_Sold=" ",Invalid,Units_Sold=0,"Available",Units_Sold&gt;0,"Sold")</f>
        <v>Check Return/Refund</v>
      </c>
      <c r="M1394" t="str">
        <f t="shared" si="192"/>
        <v>Invalid</v>
      </c>
      <c r="N1394" t="str">
        <f>IF(PC_NikeSales[[#This Row],[Discount_Verification]]="Valid","Include","Exclude")</f>
        <v>Exclude</v>
      </c>
      <c r="O1394">
        <v>0</v>
      </c>
      <c r="P1394" t="str">
        <f t="shared" si="193"/>
        <v>Insufficient Data</v>
      </c>
      <c r="Q1394" t="str">
        <f t="shared" si="194"/>
        <v>Missing Information</v>
      </c>
      <c r="R1394" t="str">
        <f>IF(PC_NikeSales[[#This Row],[Rev_Verify]]="Valid Revenue","Include","Exclude")</f>
        <v>Exclude</v>
      </c>
      <c r="S1394" s="1"/>
      <c r="T1394" s="5" t="str">
        <f t="shared" si="195"/>
        <v>Missing Date</v>
      </c>
      <c r="U1394" s="1" t="str">
        <f t="shared" si="196"/>
        <v>No</v>
      </c>
      <c r="V1394" t="s">
        <v>17</v>
      </c>
      <c r="W1394" t="s">
        <v>29</v>
      </c>
      <c r="X1394" t="str">
        <f t="shared" si="197"/>
        <v>Pune</v>
      </c>
      <c r="Y1394">
        <v>-433.47</v>
      </c>
      <c r="Z1394" t="str">
        <f>IF(PC_NikeSales[[#This Row],[Profit]]&lt;0,"Loss Making Sales",IF(PC_NikeSales[[#This Row],[Profit]]=0,"No Recorded Profit",IF(PC_NikeSales[[#This Row],[Profit]]&gt;PC_NikeSales[Rev_Recalc],"Invalid Profit", "Valid Profit")))</f>
        <v>Loss Making Sales</v>
      </c>
      <c r="AA1394" t="str">
        <f>IF(PC_NikeSales[[#This Row],[Profit_Status]]="Valid Profit","Include","Exclude")</f>
        <v>Exclude</v>
      </c>
    </row>
    <row r="1395" spans="1:27">
      <c r="A1395">
        <v>3393</v>
      </c>
      <c r="B1395" t="s">
        <v>13</v>
      </c>
      <c r="C1395" t="s">
        <v>41</v>
      </c>
      <c r="D1395" t="s">
        <v>42</v>
      </c>
      <c r="E1395" s="3" t="s">
        <v>16</v>
      </c>
      <c r="F1395" t="str">
        <f t="shared" si="189"/>
        <v>Alphabet</v>
      </c>
      <c r="G1395" t="str">
        <f t="shared" si="190"/>
        <v>M</v>
      </c>
      <c r="H1395" t="str">
        <f t="shared" si="191"/>
        <v>Yes</v>
      </c>
      <c r="J1395" t="str">
        <f>_xlfn.IFS(Units_Sold&lt;0,"Check Return/Refund",Units_Sold=" ",Invalid,Units_Sold=0,"Available",Units_Sold&gt;0,"Sold")</f>
        <v>Available</v>
      </c>
      <c r="L1395">
        <v>0.68</v>
      </c>
      <c r="M1395" t="str">
        <f t="shared" si="192"/>
        <v>Valid</v>
      </c>
      <c r="N1395" t="str">
        <f>IF(PC_NikeSales[[#This Row],[Discount_Verification]]="Valid","Include","Exclude")</f>
        <v>Include</v>
      </c>
      <c r="O1395">
        <v>0</v>
      </c>
      <c r="P1395" t="str">
        <f t="shared" si="193"/>
        <v>Insufficient Data</v>
      </c>
      <c r="Q1395" t="str">
        <f t="shared" si="194"/>
        <v>Missing Information</v>
      </c>
      <c r="R1395" t="str">
        <f>IF(PC_NikeSales[[#This Row],[Rev_Verify]]="Valid Revenue","Include","Exclude")</f>
        <v>Exclude</v>
      </c>
      <c r="S1395" s="1">
        <v>45816</v>
      </c>
      <c r="T1395" s="5">
        <f t="shared" si="195"/>
        <v>45816</v>
      </c>
      <c r="U1395" s="1" t="str">
        <f t="shared" si="196"/>
        <v>Yes</v>
      </c>
      <c r="V1395" t="s">
        <v>17</v>
      </c>
      <c r="W1395" t="s">
        <v>36</v>
      </c>
      <c r="X1395" t="str">
        <f t="shared" si="197"/>
        <v>Bangalore</v>
      </c>
      <c r="Y1395">
        <v>1329.32</v>
      </c>
      <c r="Z1395" t="str">
        <f>IF(PC_NikeSales[[#This Row],[Profit]]&lt;0,"Loss Making Sales",IF(PC_NikeSales[[#This Row],[Profit]]=0,"No Recorded Profit",IF($Y1393&gt;$P1393,"Invalid Profit", "Valid Profit")))</f>
        <v>Valid Profit</v>
      </c>
      <c r="AA1395" t="str">
        <f>IF(PC_NikeSales[[#This Row],[Profit_Status]]="Valid Profit","Include","Exclude")</f>
        <v>Include</v>
      </c>
    </row>
    <row r="1396" spans="1:27">
      <c r="A1396">
        <v>3394</v>
      </c>
      <c r="B1396" t="s">
        <v>13</v>
      </c>
      <c r="C1396" t="s">
        <v>26</v>
      </c>
      <c r="D1396" t="s">
        <v>52</v>
      </c>
      <c r="E1396" s="3" t="s">
        <v>32</v>
      </c>
      <c r="F1396" t="str">
        <f t="shared" si="189"/>
        <v>Alphabet</v>
      </c>
      <c r="G1396" t="str">
        <f t="shared" si="190"/>
        <v>XL</v>
      </c>
      <c r="H1396" t="str">
        <f t="shared" si="191"/>
        <v>Yes</v>
      </c>
      <c r="I1396">
        <v>1</v>
      </c>
      <c r="J1396" t="str">
        <f>_xlfn.IFS(Units_Sold&lt;0,"Check Return/Refund",Units_Sold=" ",Invalid,Units_Sold=0,"Available",Units_Sold&gt;0,"Sold")</f>
        <v>Sold</v>
      </c>
      <c r="M1396" t="str">
        <f t="shared" si="192"/>
        <v>Invalid</v>
      </c>
      <c r="N1396" t="str">
        <f>IF(PC_NikeSales[[#This Row],[Discount_Verification]]="Valid","Include","Exclude")</f>
        <v>Exclude</v>
      </c>
      <c r="O1396">
        <v>0</v>
      </c>
      <c r="P1396" t="str">
        <f t="shared" si="193"/>
        <v>Insufficient Data</v>
      </c>
      <c r="Q1396" t="str">
        <f t="shared" si="194"/>
        <v>Missing Information</v>
      </c>
      <c r="R1396" t="str">
        <f>IF(PC_NikeSales[[#This Row],[Rev_Verify]]="Valid Revenue","Include","Exclude")</f>
        <v>Exclude</v>
      </c>
      <c r="S1396" s="1">
        <v>45599</v>
      </c>
      <c r="T1396" s="5">
        <f t="shared" si="195"/>
        <v>45599</v>
      </c>
      <c r="U1396" s="1" t="str">
        <f t="shared" si="196"/>
        <v>Yes</v>
      </c>
      <c r="V1396" t="s">
        <v>17</v>
      </c>
      <c r="W1396" t="s">
        <v>37</v>
      </c>
      <c r="X1396" t="str">
        <f t="shared" si="197"/>
        <v>Hyderabad</v>
      </c>
      <c r="Y1396">
        <v>2396.11</v>
      </c>
      <c r="Z1396" t="str">
        <f>IF(PC_NikeSales[[#This Row],[Profit]]&lt;0,"Loss Making Sales",IF(PC_NikeSales[[#This Row],[Profit]]=0,"No Recorded Profit",IF($Y1394&gt;$P1394,"Invalid Profit", "Valid Profit")))</f>
        <v>Valid Profit</v>
      </c>
      <c r="AA1396" t="str">
        <f>IF(PC_NikeSales[[#This Row],[Profit_Status]]="Valid Profit","Include","Exclude")</f>
        <v>Include</v>
      </c>
    </row>
    <row r="1397" spans="1:27">
      <c r="A1397">
        <v>3395</v>
      </c>
      <c r="B1397" t="s">
        <v>19</v>
      </c>
      <c r="C1397" t="s">
        <v>30</v>
      </c>
      <c r="D1397" t="s">
        <v>46</v>
      </c>
      <c r="E1397" s="3" t="s">
        <v>28</v>
      </c>
      <c r="F1397" t="str">
        <f t="shared" si="189"/>
        <v>Alphabet</v>
      </c>
      <c r="G1397" t="str">
        <f t="shared" si="190"/>
        <v>L</v>
      </c>
      <c r="H1397" t="str">
        <f t="shared" si="191"/>
        <v>Yes</v>
      </c>
      <c r="I1397">
        <v>3</v>
      </c>
      <c r="J1397" t="str">
        <f>_xlfn.IFS(Units_Sold&lt;0,"Check Return/Refund",Units_Sold=" ",Invalid,Units_Sold=0,"Available",Units_Sold&gt;0,"Sold")</f>
        <v>Sold</v>
      </c>
      <c r="M1397" t="str">
        <f t="shared" si="192"/>
        <v>Invalid</v>
      </c>
      <c r="N1397" t="str">
        <f>IF(PC_NikeSales[[#This Row],[Discount_Verification]]="Valid","Include","Exclude")</f>
        <v>Exclude</v>
      </c>
      <c r="O1397">
        <v>0</v>
      </c>
      <c r="P1397" t="str">
        <f t="shared" si="193"/>
        <v>Insufficient Data</v>
      </c>
      <c r="Q1397" t="str">
        <f t="shared" si="194"/>
        <v>Missing Information</v>
      </c>
      <c r="R1397" t="str">
        <f>IF(PC_NikeSales[[#This Row],[Rev_Verify]]="Valid Revenue","Include","Exclude")</f>
        <v>Exclude</v>
      </c>
      <c r="S1397" s="1">
        <v>45672</v>
      </c>
      <c r="T1397" s="5">
        <f t="shared" si="195"/>
        <v>45672</v>
      </c>
      <c r="U1397" s="1" t="str">
        <f t="shared" si="196"/>
        <v>Yes</v>
      </c>
      <c r="V1397" t="s">
        <v>17</v>
      </c>
      <c r="W1397" t="s">
        <v>25</v>
      </c>
      <c r="X1397" t="str">
        <f t="shared" si="197"/>
        <v>Mumbai</v>
      </c>
      <c r="Y1397">
        <v>3069.77</v>
      </c>
      <c r="Z1397" t="str">
        <f>IF(PC_NikeSales[[#This Row],[Profit]]&lt;0,"Loss Making Sales",IF(PC_NikeSales[[#This Row],[Profit]]=0,"No Recorded Profit",IF($Y1395&gt;$P1395,"Invalid Profit", "Valid Profit")))</f>
        <v>Valid Profit</v>
      </c>
      <c r="AA1397" t="str">
        <f>IF(PC_NikeSales[[#This Row],[Profit_Status]]="Valid Profit","Include","Exclude")</f>
        <v>Include</v>
      </c>
    </row>
    <row r="1398" spans="1:27">
      <c r="A1398">
        <v>3396</v>
      </c>
      <c r="B1398" t="s">
        <v>13</v>
      </c>
      <c r="C1398" t="s">
        <v>30</v>
      </c>
      <c r="D1398" t="s">
        <v>46</v>
      </c>
      <c r="E1398" s="3" t="s">
        <v>28</v>
      </c>
      <c r="F1398" t="str">
        <f t="shared" si="189"/>
        <v>Alphabet</v>
      </c>
      <c r="G1398" t="str">
        <f t="shared" si="190"/>
        <v>L</v>
      </c>
      <c r="H1398" t="str">
        <f t="shared" si="191"/>
        <v>Yes</v>
      </c>
      <c r="J1398" t="str">
        <f>_xlfn.IFS(Units_Sold&lt;0,"Check Return/Refund",Units_Sold=" ",Invalid,Units_Sold=0,"Available",Units_Sold&gt;0,"Sold")</f>
        <v>Available</v>
      </c>
      <c r="K1398">
        <v>6325.01</v>
      </c>
      <c r="M1398" t="str">
        <f t="shared" si="192"/>
        <v>Invalid</v>
      </c>
      <c r="N1398" t="str">
        <f>IF(PC_NikeSales[[#This Row],[Discount_Verification]]="Valid","Include","Exclude")</f>
        <v>Exclude</v>
      </c>
      <c r="O1398">
        <v>0</v>
      </c>
      <c r="P1398" t="str">
        <f t="shared" si="193"/>
        <v>Insufficient Data</v>
      </c>
      <c r="Q1398" t="str">
        <f t="shared" si="194"/>
        <v>Missing Information</v>
      </c>
      <c r="R1398" t="str">
        <f>IF(PC_NikeSales[[#This Row],[Rev_Verify]]="Valid Revenue","Include","Exclude")</f>
        <v>Exclude</v>
      </c>
      <c r="S1398" s="1"/>
      <c r="T1398" s="5" t="str">
        <f t="shared" si="195"/>
        <v>Missing Date</v>
      </c>
      <c r="U1398" s="1" t="str">
        <f t="shared" si="196"/>
        <v>No</v>
      </c>
      <c r="V1398" t="s">
        <v>22</v>
      </c>
      <c r="W1398" t="s">
        <v>36</v>
      </c>
      <c r="X1398" t="str">
        <f t="shared" si="197"/>
        <v>Bangalore</v>
      </c>
      <c r="Y1398">
        <v>-1047.8</v>
      </c>
      <c r="Z1398" t="str">
        <f>IF(PC_NikeSales[[#This Row],[Profit]]&lt;0,"Loss Making Sales",IF(PC_NikeSales[[#This Row],[Profit]]=0,"No Recorded Profit",IF(PC_NikeSales[[#This Row],[Profit]]&gt;PC_NikeSales[Rev_Recalc],"Invalid Profit", "Valid Profit")))</f>
        <v>Loss Making Sales</v>
      </c>
      <c r="AA1398" t="str">
        <f>IF(PC_NikeSales[[#This Row],[Profit_Status]]="Valid Profit","Include","Exclude")</f>
        <v>Exclude</v>
      </c>
    </row>
    <row r="1399" spans="1:27">
      <c r="A1399">
        <v>3397</v>
      </c>
      <c r="B1399" t="s">
        <v>19</v>
      </c>
      <c r="C1399" t="s">
        <v>26</v>
      </c>
      <c r="D1399" t="s">
        <v>52</v>
      </c>
      <c r="E1399" s="3" t="s">
        <v>16</v>
      </c>
      <c r="F1399" t="str">
        <f t="shared" si="189"/>
        <v>Alphabet</v>
      </c>
      <c r="G1399" t="str">
        <f t="shared" si="190"/>
        <v>M</v>
      </c>
      <c r="H1399" t="str">
        <f t="shared" si="191"/>
        <v>Yes</v>
      </c>
      <c r="J1399" t="str">
        <f>_xlfn.IFS(Units_Sold&lt;0,"Check Return/Refund",Units_Sold=" ",Invalid,Units_Sold=0,"Available",Units_Sold&gt;0,"Sold")</f>
        <v>Available</v>
      </c>
      <c r="K1399">
        <v>9972.81</v>
      </c>
      <c r="M1399" t="str">
        <f t="shared" si="192"/>
        <v>Invalid</v>
      </c>
      <c r="N1399" t="str">
        <f>IF(PC_NikeSales[[#This Row],[Discount_Verification]]="Valid","Include","Exclude")</f>
        <v>Exclude</v>
      </c>
      <c r="O1399">
        <v>0</v>
      </c>
      <c r="P1399" t="str">
        <f t="shared" si="193"/>
        <v>Insufficient Data</v>
      </c>
      <c r="Q1399" t="str">
        <f t="shared" si="194"/>
        <v>Missing Information</v>
      </c>
      <c r="R1399" t="str">
        <f>IF(PC_NikeSales[[#This Row],[Rev_Verify]]="Valid Revenue","Include","Exclude")</f>
        <v>Exclude</v>
      </c>
      <c r="S1399" s="1"/>
      <c r="T1399" s="5" t="str">
        <f t="shared" si="195"/>
        <v>Missing Date</v>
      </c>
      <c r="U1399" s="1" t="str">
        <f t="shared" si="196"/>
        <v>No</v>
      </c>
      <c r="V1399" t="s">
        <v>17</v>
      </c>
      <c r="W1399" t="s">
        <v>25</v>
      </c>
      <c r="X1399" t="str">
        <f t="shared" si="197"/>
        <v>Mumbai</v>
      </c>
      <c r="Y1399">
        <v>3478.84</v>
      </c>
      <c r="Z1399" t="str">
        <f>IF(PC_NikeSales[[#This Row],[Profit]]&lt;0,"Loss Making Sales",IF(PC_NikeSales[[#This Row],[Profit]]=0,"No Recorded Profit",IF($Y1397&gt;$P1397,"Invalid Profit", "Valid Profit")))</f>
        <v>Valid Profit</v>
      </c>
      <c r="AA1399" t="str">
        <f>IF(PC_NikeSales[[#This Row],[Profit_Status]]="Valid Profit","Include","Exclude")</f>
        <v>Include</v>
      </c>
    </row>
    <row r="1400" spans="1:27">
      <c r="A1400">
        <v>3398</v>
      </c>
      <c r="B1400" t="s">
        <v>35</v>
      </c>
      <c r="C1400" t="s">
        <v>41</v>
      </c>
      <c r="D1400" t="s">
        <v>54</v>
      </c>
      <c r="E1400" s="3" t="s">
        <v>32</v>
      </c>
      <c r="F1400" t="str">
        <f t="shared" si="189"/>
        <v>Alphabet</v>
      </c>
      <c r="G1400" t="str">
        <f t="shared" si="190"/>
        <v>XL</v>
      </c>
      <c r="H1400" t="str">
        <f t="shared" si="191"/>
        <v>Yes</v>
      </c>
      <c r="I1400">
        <v>2</v>
      </c>
      <c r="J1400" t="str">
        <f>_xlfn.IFS(Units_Sold&lt;0,"Check Return/Refund",Units_Sold=" ",Invalid,Units_Sold=0,"Available",Units_Sold&gt;0,"Sold")</f>
        <v>Sold</v>
      </c>
      <c r="K1400">
        <v>2082.4899999999998</v>
      </c>
      <c r="M1400" t="str">
        <f t="shared" si="192"/>
        <v>Invalid</v>
      </c>
      <c r="N1400" t="str">
        <f>IF(PC_NikeSales[[#This Row],[Discount_Verification]]="Valid","Include","Exclude")</f>
        <v>Exclude</v>
      </c>
      <c r="O1400">
        <v>0</v>
      </c>
      <c r="P1400">
        <f t="shared" si="193"/>
        <v>4164.9799999999996</v>
      </c>
      <c r="Q1400" t="str">
        <f t="shared" si="194"/>
        <v>Valid Revenue</v>
      </c>
      <c r="R1400" t="str">
        <f>IF(PC_NikeSales[[#This Row],[Rev_Verify]]="Valid Revenue","Include","Exclude")</f>
        <v>Include</v>
      </c>
      <c r="S1400" s="1">
        <v>45165</v>
      </c>
      <c r="T1400" s="5">
        <f t="shared" si="195"/>
        <v>45165</v>
      </c>
      <c r="U1400" s="1" t="str">
        <f t="shared" si="196"/>
        <v>Yes</v>
      </c>
      <c r="V1400" t="s">
        <v>22</v>
      </c>
      <c r="W1400" t="s">
        <v>43</v>
      </c>
      <c r="X1400" t="str">
        <f t="shared" si="197"/>
        <v>Kolkata</v>
      </c>
      <c r="Y1400">
        <v>415.57</v>
      </c>
      <c r="Z1400" t="str">
        <f>IF(PC_NikeSales[[#This Row],[Profit]]&lt;0,"Loss Making Sales",IF(PC_NikeSales[[#This Row],[Profit]]=0,"No Recorded Profit",IF($Y1398&gt;$P1398,"Invalid Profit", "Valid Profit")))</f>
        <v>Valid Profit</v>
      </c>
      <c r="AA1400" t="str">
        <f>IF(PC_NikeSales[[#This Row],[Profit_Status]]="Valid Profit","Include","Exclude")</f>
        <v>Include</v>
      </c>
    </row>
    <row r="1401" spans="1:27">
      <c r="A1401">
        <v>3399</v>
      </c>
      <c r="B1401" t="s">
        <v>19</v>
      </c>
      <c r="C1401" t="s">
        <v>41</v>
      </c>
      <c r="D1401" t="s">
        <v>54</v>
      </c>
      <c r="E1401" s="3">
        <v>6</v>
      </c>
      <c r="F1401" t="str">
        <f t="shared" si="189"/>
        <v>Number</v>
      </c>
      <c r="G1401" t="str">
        <f t="shared" si="190"/>
        <v>6</v>
      </c>
      <c r="H1401" t="str">
        <f t="shared" si="191"/>
        <v>Yes</v>
      </c>
      <c r="J1401" t="str">
        <f>_xlfn.IFS(Units_Sold&lt;0,"Check Return/Refund",Units_Sold=" ",Invalid,Units_Sold=0,"Available",Units_Sold&gt;0,"Sold")</f>
        <v>Available</v>
      </c>
      <c r="K1401">
        <v>4507.45</v>
      </c>
      <c r="M1401" t="str">
        <f t="shared" si="192"/>
        <v>Invalid</v>
      </c>
      <c r="N1401" t="str">
        <f>IF(PC_NikeSales[[#This Row],[Discount_Verification]]="Valid","Include","Exclude")</f>
        <v>Exclude</v>
      </c>
      <c r="O1401">
        <v>0</v>
      </c>
      <c r="P1401" t="str">
        <f t="shared" si="193"/>
        <v>Insufficient Data</v>
      </c>
      <c r="Q1401" t="str">
        <f t="shared" si="194"/>
        <v>Missing Information</v>
      </c>
      <c r="R1401" t="str">
        <f>IF(PC_NikeSales[[#This Row],[Rev_Verify]]="Valid Revenue","Include","Exclude")</f>
        <v>Exclude</v>
      </c>
      <c r="S1401" s="1">
        <v>45699</v>
      </c>
      <c r="T1401" s="5">
        <f t="shared" si="195"/>
        <v>45699</v>
      </c>
      <c r="U1401" s="1" t="str">
        <f t="shared" si="196"/>
        <v>Yes</v>
      </c>
      <c r="V1401" t="s">
        <v>17</v>
      </c>
      <c r="W1401" t="s">
        <v>37</v>
      </c>
      <c r="X1401" t="str">
        <f t="shared" si="197"/>
        <v>Hyderabad</v>
      </c>
      <c r="Y1401">
        <v>-1021.01</v>
      </c>
      <c r="Z1401" t="str">
        <f>IF(PC_NikeSales[[#This Row],[Profit]]&lt;0,"Loss Making Sales",IF(PC_NikeSales[[#This Row],[Profit]]=0,"No Recorded Profit",IF(PC_NikeSales[[#This Row],[Profit]]&gt;PC_NikeSales[Rev_Recalc],"Invalid Profit", "Valid Profit")))</f>
        <v>Loss Making Sales</v>
      </c>
      <c r="AA1401" t="str">
        <f>IF(PC_NikeSales[[#This Row],[Profit_Status]]="Valid Profit","Include","Exclude")</f>
        <v>Exclude</v>
      </c>
    </row>
    <row r="1402" spans="1:27">
      <c r="A1402">
        <v>3400</v>
      </c>
      <c r="B1402" t="s">
        <v>13</v>
      </c>
      <c r="C1402" t="s">
        <v>26</v>
      </c>
      <c r="D1402" t="s">
        <v>39</v>
      </c>
      <c r="E1402" s="3" t="s">
        <v>16</v>
      </c>
      <c r="F1402" t="str">
        <f t="shared" si="189"/>
        <v>Alphabet</v>
      </c>
      <c r="G1402" t="str">
        <f t="shared" si="190"/>
        <v>M</v>
      </c>
      <c r="H1402" t="str">
        <f t="shared" si="191"/>
        <v>Yes</v>
      </c>
      <c r="J1402" t="str">
        <f>_xlfn.IFS(Units_Sold&lt;0,"Check Return/Refund",Units_Sold=" ",Invalid,Units_Sold=0,"Available",Units_Sold&gt;0,"Sold")</f>
        <v>Available</v>
      </c>
      <c r="L1402">
        <v>0.23</v>
      </c>
      <c r="M1402" t="str">
        <f t="shared" si="192"/>
        <v>Valid</v>
      </c>
      <c r="N1402" t="str">
        <f>IF(PC_NikeSales[[#This Row],[Discount_Verification]]="Valid","Include","Exclude")</f>
        <v>Include</v>
      </c>
      <c r="O1402">
        <v>0</v>
      </c>
      <c r="P1402" t="str">
        <f t="shared" si="193"/>
        <v>Insufficient Data</v>
      </c>
      <c r="Q1402" t="str">
        <f t="shared" si="194"/>
        <v>Missing Information</v>
      </c>
      <c r="R1402" t="str">
        <f>IF(PC_NikeSales[[#This Row],[Rev_Verify]]="Valid Revenue","Include","Exclude")</f>
        <v>Exclude</v>
      </c>
      <c r="S1402" s="1">
        <v>45576</v>
      </c>
      <c r="T1402" s="5">
        <f t="shared" si="195"/>
        <v>45576</v>
      </c>
      <c r="U1402" s="1" t="str">
        <f t="shared" si="196"/>
        <v>Yes</v>
      </c>
      <c r="V1402" t="s">
        <v>22</v>
      </c>
      <c r="W1402" t="s">
        <v>37</v>
      </c>
      <c r="X1402" t="str">
        <f t="shared" si="197"/>
        <v>Hyderabad</v>
      </c>
      <c r="Y1402">
        <v>703.25</v>
      </c>
      <c r="Z1402" t="str">
        <f>IF(PC_NikeSales[[#This Row],[Profit]]&lt;0,"Loss Making Sales",IF(PC_NikeSales[[#This Row],[Profit]]=0,"No Recorded Profit",IF($Y1400&gt;$P1400,"Invalid Profit", "Valid Profit")))</f>
        <v>Valid Profit</v>
      </c>
      <c r="AA1402" t="str">
        <f>IF(PC_NikeSales[[#This Row],[Profit_Status]]="Valid Profit","Include","Exclude")</f>
        <v>Include</v>
      </c>
    </row>
    <row r="1403" spans="1:27">
      <c r="A1403">
        <v>3401</v>
      </c>
      <c r="B1403" t="s">
        <v>13</v>
      </c>
      <c r="C1403" t="s">
        <v>41</v>
      </c>
      <c r="D1403" t="s">
        <v>48</v>
      </c>
      <c r="E1403" s="3" t="s">
        <v>16</v>
      </c>
      <c r="F1403" t="str">
        <f t="shared" si="189"/>
        <v>Alphabet</v>
      </c>
      <c r="G1403" t="str">
        <f t="shared" si="190"/>
        <v>M</v>
      </c>
      <c r="H1403" t="str">
        <f t="shared" si="191"/>
        <v>Yes</v>
      </c>
      <c r="J1403" t="str">
        <f>_xlfn.IFS(Units_Sold&lt;0,"Check Return/Refund",Units_Sold=" ",Invalid,Units_Sold=0,"Available",Units_Sold&gt;0,"Sold")</f>
        <v>Available</v>
      </c>
      <c r="M1403" t="str">
        <f t="shared" si="192"/>
        <v>Invalid</v>
      </c>
      <c r="N1403" t="str">
        <f>IF(PC_NikeSales[[#This Row],[Discount_Verification]]="Valid","Include","Exclude")</f>
        <v>Exclude</v>
      </c>
      <c r="O1403">
        <v>0</v>
      </c>
      <c r="P1403" t="str">
        <f t="shared" si="193"/>
        <v>Insufficient Data</v>
      </c>
      <c r="Q1403" t="str">
        <f t="shared" si="194"/>
        <v>Missing Information</v>
      </c>
      <c r="R1403" t="str">
        <f>IF(PC_NikeSales[[#This Row],[Rev_Verify]]="Valid Revenue","Include","Exclude")</f>
        <v>Exclude</v>
      </c>
      <c r="S1403" s="1"/>
      <c r="T1403" s="5" t="str">
        <f t="shared" si="195"/>
        <v>Missing Date</v>
      </c>
      <c r="U1403" s="1" t="str">
        <f t="shared" si="196"/>
        <v>No</v>
      </c>
      <c r="V1403" t="s">
        <v>22</v>
      </c>
      <c r="W1403" t="s">
        <v>43</v>
      </c>
      <c r="X1403" t="str">
        <f t="shared" si="197"/>
        <v>Kolkata</v>
      </c>
      <c r="Y1403">
        <v>3834.84</v>
      </c>
      <c r="Z1403" t="str">
        <f>IF(PC_NikeSales[[#This Row],[Profit]]&lt;0,"Loss Making Sales",IF(PC_NikeSales[[#This Row],[Profit]]=0,"No Recorded Profit",IF($Y1401&gt;$P1401,"Invalid Profit", "Valid Profit")))</f>
        <v>Valid Profit</v>
      </c>
      <c r="AA1403" t="str">
        <f>IF(PC_NikeSales[[#This Row],[Profit_Status]]="Valid Profit","Include","Exclude")</f>
        <v>Include</v>
      </c>
    </row>
    <row r="1404" spans="1:27">
      <c r="A1404">
        <v>3402</v>
      </c>
      <c r="B1404" t="s">
        <v>19</v>
      </c>
      <c r="C1404" t="s">
        <v>30</v>
      </c>
      <c r="D1404" t="s">
        <v>51</v>
      </c>
      <c r="F1404" t="str">
        <f t="shared" si="189"/>
        <v>Missing</v>
      </c>
      <c r="G1404" t="str">
        <f t="shared" si="190"/>
        <v>Unknown</v>
      </c>
      <c r="H1404" t="str">
        <f t="shared" si="191"/>
        <v>No</v>
      </c>
      <c r="J1404" t="str">
        <f>_xlfn.IFS(Units_Sold&lt;0,"Check Return/Refund",Units_Sold=" ",Invalid,Units_Sold=0,"Available",Units_Sold&gt;0,"Sold")</f>
        <v>Available</v>
      </c>
      <c r="K1404">
        <v>9706.84</v>
      </c>
      <c r="L1404">
        <v>0.03</v>
      </c>
      <c r="M1404" t="str">
        <f t="shared" si="192"/>
        <v>Valid</v>
      </c>
      <c r="N1404" t="str">
        <f>IF(PC_NikeSales[[#This Row],[Discount_Verification]]="Valid","Include","Exclude")</f>
        <v>Include</v>
      </c>
      <c r="O1404">
        <v>0</v>
      </c>
      <c r="P1404" t="str">
        <f t="shared" si="193"/>
        <v>Insufficient Data</v>
      </c>
      <c r="Q1404" t="str">
        <f t="shared" si="194"/>
        <v>Missing Information</v>
      </c>
      <c r="R1404" t="str">
        <f>IF(PC_NikeSales[[#This Row],[Rev_Verify]]="Valid Revenue","Include","Exclude")</f>
        <v>Exclude</v>
      </c>
      <c r="S1404" s="1"/>
      <c r="T1404" s="5" t="str">
        <f t="shared" si="195"/>
        <v>Missing Date</v>
      </c>
      <c r="U1404" s="1" t="str">
        <f t="shared" si="196"/>
        <v>No</v>
      </c>
      <c r="V1404" t="s">
        <v>17</v>
      </c>
      <c r="W1404" t="s">
        <v>29</v>
      </c>
      <c r="X1404" t="str">
        <f t="shared" si="197"/>
        <v>Pune</v>
      </c>
      <c r="Y1404">
        <v>-229.84</v>
      </c>
      <c r="Z1404" t="str">
        <f>IF(PC_NikeSales[[#This Row],[Profit]]&lt;0,"Loss Making Sales",IF(PC_NikeSales[[#This Row],[Profit]]=0,"No Recorded Profit",IF(PC_NikeSales[[#This Row],[Profit]]&gt;PC_NikeSales[Rev_Recalc],"Invalid Profit", "Valid Profit")))</f>
        <v>Loss Making Sales</v>
      </c>
      <c r="AA1404" t="str">
        <f>IF(PC_NikeSales[[#This Row],[Profit_Status]]="Valid Profit","Include","Exclude")</f>
        <v>Exclude</v>
      </c>
    </row>
    <row r="1405" spans="1:27">
      <c r="A1405">
        <v>3403</v>
      </c>
      <c r="B1405" t="s">
        <v>13</v>
      </c>
      <c r="C1405" t="s">
        <v>14</v>
      </c>
      <c r="D1405" t="s">
        <v>34</v>
      </c>
      <c r="E1405" s="3" t="s">
        <v>16</v>
      </c>
      <c r="F1405" t="str">
        <f t="shared" si="189"/>
        <v>Alphabet</v>
      </c>
      <c r="G1405" t="str">
        <f t="shared" si="190"/>
        <v>M</v>
      </c>
      <c r="H1405" t="str">
        <f t="shared" si="191"/>
        <v>Yes</v>
      </c>
      <c r="J1405" t="str">
        <f>_xlfn.IFS(Units_Sold&lt;0,"Check Return/Refund",Units_Sold=" ",Invalid,Units_Sold=0,"Available",Units_Sold&gt;0,"Sold")</f>
        <v>Available</v>
      </c>
      <c r="M1405" t="str">
        <f t="shared" si="192"/>
        <v>Invalid</v>
      </c>
      <c r="N1405" t="str">
        <f>IF(PC_NikeSales[[#This Row],[Discount_Verification]]="Valid","Include","Exclude")</f>
        <v>Exclude</v>
      </c>
      <c r="O1405">
        <v>0</v>
      </c>
      <c r="P1405" t="str">
        <f t="shared" si="193"/>
        <v>Insufficient Data</v>
      </c>
      <c r="Q1405" t="str">
        <f t="shared" si="194"/>
        <v>Missing Information</v>
      </c>
      <c r="R1405" t="str">
        <f>IF(PC_NikeSales[[#This Row],[Rev_Verify]]="Valid Revenue","Include","Exclude")</f>
        <v>Exclude</v>
      </c>
      <c r="S1405" s="1">
        <v>45595</v>
      </c>
      <c r="T1405" s="5">
        <f t="shared" si="195"/>
        <v>45595</v>
      </c>
      <c r="U1405" s="1" t="str">
        <f t="shared" si="196"/>
        <v>Yes</v>
      </c>
      <c r="V1405" t="s">
        <v>22</v>
      </c>
      <c r="W1405" t="s">
        <v>29</v>
      </c>
      <c r="X1405" t="str">
        <f t="shared" si="197"/>
        <v>Pune</v>
      </c>
      <c r="Y1405">
        <v>-200.19</v>
      </c>
      <c r="Z1405" t="str">
        <f>IF(PC_NikeSales[[#This Row],[Profit]]&lt;0,"Loss Making Sales",IF(PC_NikeSales[[#This Row],[Profit]]=0,"No Recorded Profit",IF(PC_NikeSales[[#This Row],[Profit]]&gt;PC_NikeSales[Rev_Recalc],"Invalid Profit", "Valid Profit")))</f>
        <v>Loss Making Sales</v>
      </c>
      <c r="AA1405" t="str">
        <f>IF(PC_NikeSales[[#This Row],[Profit_Status]]="Valid Profit","Include","Exclude")</f>
        <v>Exclude</v>
      </c>
    </row>
    <row r="1406" spans="1:27">
      <c r="A1406">
        <v>3404</v>
      </c>
      <c r="B1406" t="s">
        <v>13</v>
      </c>
      <c r="C1406" t="s">
        <v>41</v>
      </c>
      <c r="D1406" t="s">
        <v>48</v>
      </c>
      <c r="E1406" s="3" t="s">
        <v>32</v>
      </c>
      <c r="F1406" t="str">
        <f t="shared" si="189"/>
        <v>Alphabet</v>
      </c>
      <c r="G1406" t="str">
        <f t="shared" si="190"/>
        <v>XL</v>
      </c>
      <c r="H1406" t="str">
        <f t="shared" si="191"/>
        <v>Yes</v>
      </c>
      <c r="J1406" t="str">
        <f>_xlfn.IFS(Units_Sold&lt;0,"Check Return/Refund",Units_Sold=" ",Invalid,Units_Sold=0,"Available",Units_Sold&gt;0,"Sold")</f>
        <v>Available</v>
      </c>
      <c r="M1406" t="str">
        <f t="shared" si="192"/>
        <v>Invalid</v>
      </c>
      <c r="N1406" t="str">
        <f>IF(PC_NikeSales[[#This Row],[Discount_Verification]]="Valid","Include","Exclude")</f>
        <v>Exclude</v>
      </c>
      <c r="O1406">
        <v>0</v>
      </c>
      <c r="P1406" t="str">
        <f t="shared" si="193"/>
        <v>Insufficient Data</v>
      </c>
      <c r="Q1406" t="str">
        <f t="shared" si="194"/>
        <v>Missing Information</v>
      </c>
      <c r="R1406" t="str">
        <f>IF(PC_NikeSales[[#This Row],[Rev_Verify]]="Valid Revenue","Include","Exclude")</f>
        <v>Exclude</v>
      </c>
      <c r="S1406" s="1">
        <v>45752</v>
      </c>
      <c r="T1406" s="5">
        <f t="shared" si="195"/>
        <v>45752</v>
      </c>
      <c r="U1406" s="1" t="str">
        <f t="shared" si="196"/>
        <v>Yes</v>
      </c>
      <c r="V1406" t="s">
        <v>17</v>
      </c>
      <c r="W1406" t="s">
        <v>29</v>
      </c>
      <c r="X1406" t="str">
        <f t="shared" si="197"/>
        <v>Pune</v>
      </c>
      <c r="Y1406">
        <v>1505.06</v>
      </c>
      <c r="Z1406" t="str">
        <f>IF(PC_NikeSales[[#This Row],[Profit]]&lt;0,"Loss Making Sales",IF(PC_NikeSales[[#This Row],[Profit]]=0,"No Recorded Profit",IF($Y1404&gt;$P1404,"Invalid Profit", "Valid Profit")))</f>
        <v>Valid Profit</v>
      </c>
      <c r="AA1406" t="str">
        <f>IF(PC_NikeSales[[#This Row],[Profit_Status]]="Valid Profit","Include","Exclude")</f>
        <v>Include</v>
      </c>
    </row>
    <row r="1407" spans="1:27">
      <c r="A1407">
        <v>3405</v>
      </c>
      <c r="B1407" t="s">
        <v>19</v>
      </c>
      <c r="C1407" t="s">
        <v>26</v>
      </c>
      <c r="D1407" t="s">
        <v>52</v>
      </c>
      <c r="E1407" s="3" t="s">
        <v>16</v>
      </c>
      <c r="F1407" t="str">
        <f t="shared" si="189"/>
        <v>Alphabet</v>
      </c>
      <c r="G1407" t="str">
        <f t="shared" si="190"/>
        <v>M</v>
      </c>
      <c r="H1407" t="str">
        <f t="shared" si="191"/>
        <v>Yes</v>
      </c>
      <c r="I1407">
        <v>0</v>
      </c>
      <c r="J1407" t="str">
        <f>_xlfn.IFS(Units_Sold&lt;0,"Check Return/Refund",Units_Sold=" ",Invalid,Units_Sold=0,"Available",Units_Sold&gt;0,"Sold")</f>
        <v>Available</v>
      </c>
      <c r="K1407">
        <v>9986.17</v>
      </c>
      <c r="L1407">
        <v>1.04</v>
      </c>
      <c r="M1407" t="str">
        <f t="shared" si="192"/>
        <v>Invalid</v>
      </c>
      <c r="N1407" t="str">
        <f>IF(PC_NikeSales[[#This Row],[Discount_Verification]]="Valid","Include","Exclude")</f>
        <v>Exclude</v>
      </c>
      <c r="O1407">
        <v>0</v>
      </c>
      <c r="P1407" t="str">
        <f t="shared" si="193"/>
        <v>Insufficient Data</v>
      </c>
      <c r="Q1407" t="str">
        <f t="shared" si="194"/>
        <v>Missing Information</v>
      </c>
      <c r="R1407" t="str">
        <f>IF(PC_NikeSales[[#This Row],[Rev_Verify]]="Valid Revenue","Include","Exclude")</f>
        <v>Exclude</v>
      </c>
      <c r="S1407" s="1">
        <v>45661</v>
      </c>
      <c r="T1407" s="5">
        <f t="shared" si="195"/>
        <v>45661</v>
      </c>
      <c r="U1407" s="1" t="str">
        <f t="shared" si="196"/>
        <v>Yes</v>
      </c>
      <c r="V1407" t="s">
        <v>17</v>
      </c>
      <c r="W1407" t="s">
        <v>43</v>
      </c>
      <c r="X1407" t="str">
        <f t="shared" si="197"/>
        <v>Kolkata</v>
      </c>
      <c r="Y1407">
        <v>1861.72</v>
      </c>
      <c r="Z1407" t="str">
        <f>IF(PC_NikeSales[[#This Row],[Profit]]&lt;0,"Loss Making Sales",IF(PC_NikeSales[[#This Row],[Profit]]=0,"No Recorded Profit",IF($Y1405&gt;$P1405,"Invalid Profit", "Valid Profit")))</f>
        <v>Valid Profit</v>
      </c>
      <c r="AA1407" t="str">
        <f>IF(PC_NikeSales[[#This Row],[Profit_Status]]="Valid Profit","Include","Exclude")</f>
        <v>Include</v>
      </c>
    </row>
    <row r="1408" spans="1:27">
      <c r="A1408">
        <v>3406</v>
      </c>
      <c r="B1408" t="s">
        <v>19</v>
      </c>
      <c r="C1408" t="s">
        <v>41</v>
      </c>
      <c r="D1408" t="s">
        <v>48</v>
      </c>
      <c r="E1408" s="3">
        <v>10</v>
      </c>
      <c r="F1408" t="str">
        <f t="shared" si="189"/>
        <v>Number</v>
      </c>
      <c r="G1408" t="str">
        <f t="shared" si="190"/>
        <v>10</v>
      </c>
      <c r="H1408" t="str">
        <f t="shared" si="191"/>
        <v>Yes</v>
      </c>
      <c r="J1408" t="str">
        <f>_xlfn.IFS(Units_Sold&lt;0,"Check Return/Refund",Units_Sold=" ",Invalid,Units_Sold=0,"Available",Units_Sold&gt;0,"Sold")</f>
        <v>Available</v>
      </c>
      <c r="L1408">
        <v>1.06</v>
      </c>
      <c r="M1408" t="str">
        <f t="shared" si="192"/>
        <v>Invalid</v>
      </c>
      <c r="N1408" t="str">
        <f>IF(PC_NikeSales[[#This Row],[Discount_Verification]]="Valid","Include","Exclude")</f>
        <v>Exclude</v>
      </c>
      <c r="O1408">
        <v>0</v>
      </c>
      <c r="P1408" t="str">
        <f t="shared" si="193"/>
        <v>Insufficient Data</v>
      </c>
      <c r="Q1408" t="str">
        <f t="shared" si="194"/>
        <v>Missing Information</v>
      </c>
      <c r="R1408" t="str">
        <f>IF(PC_NikeSales[[#This Row],[Rev_Verify]]="Valid Revenue","Include","Exclude")</f>
        <v>Exclude</v>
      </c>
      <c r="S1408" s="1">
        <v>45523</v>
      </c>
      <c r="T1408" s="5">
        <f t="shared" si="195"/>
        <v>45523</v>
      </c>
      <c r="U1408" s="1" t="str">
        <f t="shared" si="196"/>
        <v>Yes</v>
      </c>
      <c r="V1408" t="s">
        <v>17</v>
      </c>
      <c r="W1408" t="s">
        <v>36</v>
      </c>
      <c r="X1408" t="str">
        <f t="shared" si="197"/>
        <v>Bangalore</v>
      </c>
      <c r="Y1408">
        <v>3314.92</v>
      </c>
      <c r="Z1408" t="str">
        <f>IF(PC_NikeSales[[#This Row],[Profit]]&lt;0,"Loss Making Sales",IF(PC_NikeSales[[#This Row],[Profit]]=0,"No Recorded Profit",IF($Y1406&gt;$P1406,"Invalid Profit", "Valid Profit")))</f>
        <v>Valid Profit</v>
      </c>
      <c r="AA1408" t="str">
        <f>IF(PC_NikeSales[[#This Row],[Profit_Status]]="Valid Profit","Include","Exclude")</f>
        <v>Include</v>
      </c>
    </row>
    <row r="1409" spans="1:27">
      <c r="A1409">
        <v>3407</v>
      </c>
      <c r="B1409" t="s">
        <v>19</v>
      </c>
      <c r="C1409" t="s">
        <v>26</v>
      </c>
      <c r="D1409" t="s">
        <v>53</v>
      </c>
      <c r="E1409" s="3">
        <v>11</v>
      </c>
      <c r="F1409" t="str">
        <f t="shared" si="189"/>
        <v>Number</v>
      </c>
      <c r="G1409" t="str">
        <f t="shared" si="190"/>
        <v>11</v>
      </c>
      <c r="H1409" t="str">
        <f t="shared" si="191"/>
        <v>Yes</v>
      </c>
      <c r="I1409">
        <v>0</v>
      </c>
      <c r="J1409" t="str">
        <f>_xlfn.IFS(Units_Sold&lt;0,"Check Return/Refund",Units_Sold=" ",Invalid,Units_Sold=0,"Available",Units_Sold&gt;0,"Sold")</f>
        <v>Available</v>
      </c>
      <c r="K1409">
        <v>5704.39</v>
      </c>
      <c r="L1409">
        <v>1.1100000000000001</v>
      </c>
      <c r="M1409" t="str">
        <f t="shared" si="192"/>
        <v>Invalid</v>
      </c>
      <c r="N1409" t="str">
        <f>IF(PC_NikeSales[[#This Row],[Discount_Verification]]="Valid","Include","Exclude")</f>
        <v>Exclude</v>
      </c>
      <c r="O1409">
        <v>0</v>
      </c>
      <c r="P1409" t="str">
        <f t="shared" si="193"/>
        <v>Insufficient Data</v>
      </c>
      <c r="Q1409" t="str">
        <f t="shared" si="194"/>
        <v>Missing Information</v>
      </c>
      <c r="R1409" t="str">
        <f>IF(PC_NikeSales[[#This Row],[Rev_Verify]]="Valid Revenue","Include","Exclude")</f>
        <v>Exclude</v>
      </c>
      <c r="S1409" s="1">
        <v>45675</v>
      </c>
      <c r="T1409" s="5">
        <f t="shared" si="195"/>
        <v>45675</v>
      </c>
      <c r="U1409" s="1" t="str">
        <f t="shared" si="196"/>
        <v>Yes</v>
      </c>
      <c r="V1409" t="s">
        <v>22</v>
      </c>
      <c r="W1409" t="s">
        <v>33</v>
      </c>
      <c r="X1409" t="str">
        <f t="shared" si="197"/>
        <v>Delhi</v>
      </c>
      <c r="Y1409">
        <v>-4.0999999999999996</v>
      </c>
      <c r="Z1409" t="str">
        <f>IF(PC_NikeSales[[#This Row],[Profit]]&lt;0,"Loss Making Sales",IF(PC_NikeSales[[#This Row],[Profit]]=0,"No Recorded Profit",IF(PC_NikeSales[[#This Row],[Profit]]&gt;PC_NikeSales[Rev_Recalc],"Invalid Profit", "Valid Profit")))</f>
        <v>Loss Making Sales</v>
      </c>
      <c r="AA1409" t="str">
        <f>IF(PC_NikeSales[[#This Row],[Profit_Status]]="Valid Profit","Include","Exclude")</f>
        <v>Exclude</v>
      </c>
    </row>
    <row r="1410" spans="1:27">
      <c r="A1410">
        <v>3408</v>
      </c>
      <c r="B1410" t="s">
        <v>35</v>
      </c>
      <c r="C1410" t="s">
        <v>41</v>
      </c>
      <c r="D1410" t="s">
        <v>42</v>
      </c>
      <c r="E1410" s="3" t="s">
        <v>32</v>
      </c>
      <c r="F1410" t="str">
        <f t="shared" ref="F1410:F1473" si="198">_xlfn.IFS(ISBLANK(Size),"Missing",ISNUMBER(Size),"Number",ISTEXT(Size),"Alphabet")</f>
        <v>Alphabet</v>
      </c>
      <c r="G1410" t="str">
        <f t="shared" ref="G1410:G1473" si="199">IF(Size_Type ="Missing","Unknown",TRIM(Size))</f>
        <v>XL</v>
      </c>
      <c r="H1410" t="str">
        <f t="shared" ref="H1410:H1473" si="200">IF(Size_Verification="Unknown","No","Yes")</f>
        <v>Yes</v>
      </c>
      <c r="J1410" t="str">
        <f>_xlfn.IFS(Units_Sold&lt;0,"Check Return/Refund",Units_Sold=" ",Invalid,Units_Sold=0,"Available",Units_Sold&gt;0,"Sold")</f>
        <v>Available</v>
      </c>
      <c r="M1410" t="str">
        <f t="shared" ref="M1410:M1473" si="201">IF(OR(Discount_Applied="",Discount_Applied&gt;1,Discount_Applied&lt;0),"Invalid","Valid")</f>
        <v>Invalid</v>
      </c>
      <c r="N1410" t="str">
        <f>IF(PC_NikeSales[[#This Row],[Discount_Verification]]="Valid","Include","Exclude")</f>
        <v>Exclude</v>
      </c>
      <c r="O1410">
        <v>0</v>
      </c>
      <c r="P1410" t="str">
        <f t="shared" ref="P1410:P1473" si="202">IF(AND(Units_Sold&lt;&gt;"",MRP&lt;&gt;"",Discount_Applied&lt;1),Units_Sold*MRP*(1-Discount_Applied),"Insufficient Data")</f>
        <v>Insufficient Data</v>
      </c>
      <c r="Q1410" t="str">
        <f t="shared" ref="Q1410:Q1473" si="203">_xlfn.IFS(Rev_Recalc="Insufficient Data","Missing Information",Rev_Recalc&lt;0,"Negative Revenue",Rev_Recalc=0,"No Recorded Revenue",Rev_Recalc&gt;0,"Valid Revenue")</f>
        <v>Missing Information</v>
      </c>
      <c r="R1410" t="str">
        <f>IF(PC_NikeSales[[#This Row],[Rev_Verify]]="Valid Revenue","Include","Exclude")</f>
        <v>Exclude</v>
      </c>
      <c r="S1410" s="1">
        <v>45716</v>
      </c>
      <c r="T1410" s="5">
        <f t="shared" ref="T1410:T1473" si="204">IF(ISBLANK(Order_Date),"Missing Date",Order_Date)</f>
        <v>45716</v>
      </c>
      <c r="U1410" s="1" t="str">
        <f t="shared" ref="U1410:U1473" si="205">IF(ISBLANK(Order_Date),"No","Yes")</f>
        <v>Yes</v>
      </c>
      <c r="V1410" t="s">
        <v>22</v>
      </c>
      <c r="W1410" t="s">
        <v>33</v>
      </c>
      <c r="X1410" t="str">
        <f t="shared" ref="X1410:X1473" si="206">PROPER(Region)</f>
        <v>Delhi</v>
      </c>
      <c r="Y1410">
        <v>1675.58</v>
      </c>
      <c r="Z1410" t="str">
        <f>IF(PC_NikeSales[[#This Row],[Profit]]&lt;0,"Loss Making Sales",IF(PC_NikeSales[[#This Row],[Profit]]=0,"No Recorded Profit",IF($Y1408&gt;$P1408,"Invalid Profit", "Valid Profit")))</f>
        <v>Valid Profit</v>
      </c>
      <c r="AA1410" t="str">
        <f>IF(PC_NikeSales[[#This Row],[Profit_Status]]="Valid Profit","Include","Exclude")</f>
        <v>Include</v>
      </c>
    </row>
    <row r="1411" spans="1:27">
      <c r="A1411">
        <v>3409</v>
      </c>
      <c r="B1411" t="s">
        <v>13</v>
      </c>
      <c r="C1411" t="s">
        <v>30</v>
      </c>
      <c r="D1411" t="s">
        <v>45</v>
      </c>
      <c r="E1411" s="3" t="s">
        <v>16</v>
      </c>
      <c r="F1411" t="str">
        <f t="shared" si="198"/>
        <v>Alphabet</v>
      </c>
      <c r="G1411" t="str">
        <f t="shared" si="199"/>
        <v>M</v>
      </c>
      <c r="H1411" t="str">
        <f t="shared" si="200"/>
        <v>Yes</v>
      </c>
      <c r="I1411">
        <v>1</v>
      </c>
      <c r="J1411" t="str">
        <f>_xlfn.IFS(Units_Sold&lt;0,"Check Return/Refund",Units_Sold=" ",Invalid,Units_Sold=0,"Available",Units_Sold&gt;0,"Sold")</f>
        <v>Sold</v>
      </c>
      <c r="K1411">
        <v>6312.01</v>
      </c>
      <c r="L1411">
        <v>0.3</v>
      </c>
      <c r="M1411" t="str">
        <f t="shared" si="201"/>
        <v>Valid</v>
      </c>
      <c r="N1411" t="str">
        <f>IF(PC_NikeSales[[#This Row],[Discount_Verification]]="Valid","Include","Exclude")</f>
        <v>Include</v>
      </c>
      <c r="O1411">
        <v>4418.41</v>
      </c>
      <c r="P1411">
        <f t="shared" si="202"/>
        <v>4418.4070000000002</v>
      </c>
      <c r="Q1411" t="str">
        <f t="shared" si="203"/>
        <v>Valid Revenue</v>
      </c>
      <c r="R1411" t="str">
        <f>IF(PC_NikeSales[[#This Row],[Rev_Verify]]="Valid Revenue","Include","Exclude")</f>
        <v>Include</v>
      </c>
      <c r="S1411" s="1">
        <v>45543</v>
      </c>
      <c r="T1411" s="5">
        <f t="shared" si="204"/>
        <v>45543</v>
      </c>
      <c r="U1411" s="1" t="str">
        <f t="shared" si="205"/>
        <v>Yes</v>
      </c>
      <c r="V1411" t="s">
        <v>22</v>
      </c>
      <c r="W1411" t="s">
        <v>33</v>
      </c>
      <c r="X1411" t="str">
        <f t="shared" si="206"/>
        <v>Delhi</v>
      </c>
      <c r="Y1411">
        <v>-1106.07</v>
      </c>
      <c r="Z1411" t="str">
        <f>IF(PC_NikeSales[[#This Row],[Profit]]&lt;0,"Loss Making Sales",IF(PC_NikeSales[[#This Row],[Profit]]=0,"No Recorded Profit",IF(PC_NikeSales[[#This Row],[Profit]]&gt;PC_NikeSales[Rev_Recalc],"Invalid Profit", "Valid Profit")))</f>
        <v>Loss Making Sales</v>
      </c>
      <c r="AA1411" t="str">
        <f>IF(PC_NikeSales[[#This Row],[Profit_Status]]="Valid Profit","Include","Exclude")</f>
        <v>Exclude</v>
      </c>
    </row>
    <row r="1412" spans="1:27">
      <c r="A1412">
        <v>3410</v>
      </c>
      <c r="B1412" t="s">
        <v>13</v>
      </c>
      <c r="C1412" t="s">
        <v>30</v>
      </c>
      <c r="D1412" t="s">
        <v>46</v>
      </c>
      <c r="F1412" t="str">
        <f t="shared" si="198"/>
        <v>Missing</v>
      </c>
      <c r="G1412" t="str">
        <f t="shared" si="199"/>
        <v>Unknown</v>
      </c>
      <c r="H1412" t="str">
        <f t="shared" si="200"/>
        <v>No</v>
      </c>
      <c r="I1412">
        <v>0</v>
      </c>
      <c r="J1412" t="str">
        <f>_xlfn.IFS(Units_Sold&lt;0,"Check Return/Refund",Units_Sold=" ",Invalid,Units_Sold=0,"Available",Units_Sold&gt;0,"Sold")</f>
        <v>Available</v>
      </c>
      <c r="M1412" t="str">
        <f t="shared" si="201"/>
        <v>Invalid</v>
      </c>
      <c r="N1412" t="str">
        <f>IF(PC_NikeSales[[#This Row],[Discount_Verification]]="Valid","Include","Exclude")</f>
        <v>Exclude</v>
      </c>
      <c r="O1412">
        <v>0</v>
      </c>
      <c r="P1412" t="str">
        <f t="shared" si="202"/>
        <v>Insufficient Data</v>
      </c>
      <c r="Q1412" t="str">
        <f t="shared" si="203"/>
        <v>Missing Information</v>
      </c>
      <c r="R1412" t="str">
        <f>IF(PC_NikeSales[[#This Row],[Rev_Verify]]="Valid Revenue","Include","Exclude")</f>
        <v>Exclude</v>
      </c>
      <c r="S1412" s="1">
        <v>45658</v>
      </c>
      <c r="T1412" s="5">
        <f t="shared" si="204"/>
        <v>45658</v>
      </c>
      <c r="U1412" s="1" t="str">
        <f t="shared" si="205"/>
        <v>Yes</v>
      </c>
      <c r="V1412" t="s">
        <v>22</v>
      </c>
      <c r="W1412" t="s">
        <v>37</v>
      </c>
      <c r="X1412" t="str">
        <f t="shared" si="206"/>
        <v>Hyderabad</v>
      </c>
      <c r="Y1412">
        <v>2396.5500000000002</v>
      </c>
      <c r="Z1412" t="str">
        <f>IF(PC_NikeSales[[#This Row],[Profit]]&lt;0,"Loss Making Sales",IF(PC_NikeSales[[#This Row],[Profit]]=0,"No Recorded Profit",IF($Y1410&gt;$P1410,"Invalid Profit", "Valid Profit")))</f>
        <v>Valid Profit</v>
      </c>
      <c r="AA1412" t="str">
        <f>IF(PC_NikeSales[[#This Row],[Profit_Status]]="Valid Profit","Include","Exclude")</f>
        <v>Include</v>
      </c>
    </row>
    <row r="1413" spans="1:27">
      <c r="A1413">
        <v>3411</v>
      </c>
      <c r="B1413" t="s">
        <v>13</v>
      </c>
      <c r="C1413" t="s">
        <v>20</v>
      </c>
      <c r="D1413" t="s">
        <v>38</v>
      </c>
      <c r="E1413" s="3">
        <v>9</v>
      </c>
      <c r="F1413" t="str">
        <f t="shared" si="198"/>
        <v>Number</v>
      </c>
      <c r="G1413" t="str">
        <f t="shared" si="199"/>
        <v>9</v>
      </c>
      <c r="H1413" t="str">
        <f t="shared" si="200"/>
        <v>Yes</v>
      </c>
      <c r="I1413">
        <v>0</v>
      </c>
      <c r="J1413" t="str">
        <f>_xlfn.IFS(Units_Sold&lt;0,"Check Return/Refund",Units_Sold=" ",Invalid,Units_Sold=0,"Available",Units_Sold&gt;0,"Sold")</f>
        <v>Available</v>
      </c>
      <c r="M1413" t="str">
        <f t="shared" si="201"/>
        <v>Invalid</v>
      </c>
      <c r="N1413" t="str">
        <f>IF(PC_NikeSales[[#This Row],[Discount_Verification]]="Valid","Include","Exclude")</f>
        <v>Exclude</v>
      </c>
      <c r="O1413">
        <v>0</v>
      </c>
      <c r="P1413" t="str">
        <f t="shared" si="202"/>
        <v>Insufficient Data</v>
      </c>
      <c r="Q1413" t="str">
        <f t="shared" si="203"/>
        <v>Missing Information</v>
      </c>
      <c r="R1413" t="str">
        <f>IF(PC_NikeSales[[#This Row],[Rev_Verify]]="Valid Revenue","Include","Exclude")</f>
        <v>Exclude</v>
      </c>
      <c r="S1413" s="1"/>
      <c r="T1413" s="5" t="str">
        <f t="shared" si="204"/>
        <v>Missing Date</v>
      </c>
      <c r="U1413" s="1" t="str">
        <f t="shared" si="205"/>
        <v>No</v>
      </c>
      <c r="V1413" t="s">
        <v>22</v>
      </c>
      <c r="W1413" t="s">
        <v>29</v>
      </c>
      <c r="X1413" t="str">
        <f t="shared" si="206"/>
        <v>Pune</v>
      </c>
      <c r="Y1413">
        <v>-970.59</v>
      </c>
      <c r="Z1413" t="str">
        <f>IF(PC_NikeSales[[#This Row],[Profit]]&lt;0,"Loss Making Sales",IF(PC_NikeSales[[#This Row],[Profit]]=0,"No Recorded Profit",IF(PC_NikeSales[[#This Row],[Profit]]&gt;PC_NikeSales[Rev_Recalc],"Invalid Profit", "Valid Profit")))</f>
        <v>Loss Making Sales</v>
      </c>
      <c r="AA1413" t="str">
        <f>IF(PC_NikeSales[[#This Row],[Profit_Status]]="Valid Profit","Include","Exclude")</f>
        <v>Exclude</v>
      </c>
    </row>
    <row r="1414" spans="1:27">
      <c r="A1414">
        <v>3412</v>
      </c>
      <c r="B1414" t="s">
        <v>35</v>
      </c>
      <c r="C1414" t="s">
        <v>14</v>
      </c>
      <c r="D1414" t="s">
        <v>34</v>
      </c>
      <c r="E1414" s="3" t="s">
        <v>32</v>
      </c>
      <c r="F1414" t="str">
        <f t="shared" si="198"/>
        <v>Alphabet</v>
      </c>
      <c r="G1414" t="str">
        <f t="shared" si="199"/>
        <v>XL</v>
      </c>
      <c r="H1414" t="str">
        <f t="shared" si="200"/>
        <v>Yes</v>
      </c>
      <c r="J1414" t="str">
        <f>_xlfn.IFS(Units_Sold&lt;0,"Check Return/Refund",Units_Sold=" ",Invalid,Units_Sold=0,"Available",Units_Sold&gt;0,"Sold")</f>
        <v>Available</v>
      </c>
      <c r="K1414">
        <v>6983.68</v>
      </c>
      <c r="M1414" t="str">
        <f t="shared" si="201"/>
        <v>Invalid</v>
      </c>
      <c r="N1414" t="str">
        <f>IF(PC_NikeSales[[#This Row],[Discount_Verification]]="Valid","Include","Exclude")</f>
        <v>Exclude</v>
      </c>
      <c r="O1414">
        <v>0</v>
      </c>
      <c r="P1414" t="str">
        <f t="shared" si="202"/>
        <v>Insufficient Data</v>
      </c>
      <c r="Q1414" t="str">
        <f t="shared" si="203"/>
        <v>Missing Information</v>
      </c>
      <c r="R1414" t="str">
        <f>IF(PC_NikeSales[[#This Row],[Rev_Verify]]="Valid Revenue","Include","Exclude")</f>
        <v>Exclude</v>
      </c>
      <c r="S1414" s="1"/>
      <c r="T1414" s="5" t="str">
        <f t="shared" si="204"/>
        <v>Missing Date</v>
      </c>
      <c r="U1414" s="1" t="str">
        <f t="shared" si="205"/>
        <v>No</v>
      </c>
      <c r="V1414" t="s">
        <v>17</v>
      </c>
      <c r="W1414" t="s">
        <v>37</v>
      </c>
      <c r="X1414" t="str">
        <f t="shared" si="206"/>
        <v>Hyderabad</v>
      </c>
      <c r="Y1414">
        <v>2789.29</v>
      </c>
      <c r="Z1414" t="str">
        <f>IF(PC_NikeSales[[#This Row],[Profit]]&lt;0,"Loss Making Sales",IF(PC_NikeSales[[#This Row],[Profit]]=0,"No Recorded Profit",IF($Y1412&gt;$P1412,"Invalid Profit", "Valid Profit")))</f>
        <v>Valid Profit</v>
      </c>
      <c r="AA1414" t="str">
        <f>IF(PC_NikeSales[[#This Row],[Profit_Status]]="Valid Profit","Include","Exclude")</f>
        <v>Include</v>
      </c>
    </row>
    <row r="1415" spans="1:27">
      <c r="A1415">
        <v>3413</v>
      </c>
      <c r="B1415" t="s">
        <v>13</v>
      </c>
      <c r="C1415" t="s">
        <v>20</v>
      </c>
      <c r="D1415" t="s">
        <v>50</v>
      </c>
      <c r="E1415" s="3" t="s">
        <v>32</v>
      </c>
      <c r="F1415" t="str">
        <f t="shared" si="198"/>
        <v>Alphabet</v>
      </c>
      <c r="G1415" t="str">
        <f t="shared" si="199"/>
        <v>XL</v>
      </c>
      <c r="H1415" t="str">
        <f t="shared" si="200"/>
        <v>Yes</v>
      </c>
      <c r="I1415">
        <v>2</v>
      </c>
      <c r="J1415" t="str">
        <f>_xlfn.IFS(Units_Sold&lt;0,"Check Return/Refund",Units_Sold=" ",Invalid,Units_Sold=0,"Available",Units_Sold&gt;0,"Sold")</f>
        <v>Sold</v>
      </c>
      <c r="M1415" t="str">
        <f t="shared" si="201"/>
        <v>Invalid</v>
      </c>
      <c r="N1415" t="str">
        <f>IF(PC_NikeSales[[#This Row],[Discount_Verification]]="Valid","Include","Exclude")</f>
        <v>Exclude</v>
      </c>
      <c r="O1415">
        <v>0</v>
      </c>
      <c r="P1415" t="str">
        <f t="shared" si="202"/>
        <v>Insufficient Data</v>
      </c>
      <c r="Q1415" t="str">
        <f t="shared" si="203"/>
        <v>Missing Information</v>
      </c>
      <c r="R1415" t="str">
        <f>IF(PC_NikeSales[[#This Row],[Rev_Verify]]="Valid Revenue","Include","Exclude")</f>
        <v>Exclude</v>
      </c>
      <c r="S1415" s="1">
        <v>45138</v>
      </c>
      <c r="T1415" s="5">
        <f t="shared" si="204"/>
        <v>45138</v>
      </c>
      <c r="U1415" s="1" t="str">
        <f t="shared" si="205"/>
        <v>Yes</v>
      </c>
      <c r="V1415" t="s">
        <v>17</v>
      </c>
      <c r="W1415" t="s">
        <v>37</v>
      </c>
      <c r="X1415" t="str">
        <f t="shared" si="206"/>
        <v>Hyderabad</v>
      </c>
      <c r="Y1415">
        <v>2752.65</v>
      </c>
      <c r="Z1415" t="str">
        <f>IF(PC_NikeSales[[#This Row],[Profit]]&lt;0,"Loss Making Sales",IF(PC_NikeSales[[#This Row],[Profit]]=0,"No Recorded Profit",IF($Y1413&gt;$P1413,"Invalid Profit", "Valid Profit")))</f>
        <v>Valid Profit</v>
      </c>
      <c r="AA1415" t="str">
        <f>IF(PC_NikeSales[[#This Row],[Profit_Status]]="Valid Profit","Include","Exclude")</f>
        <v>Include</v>
      </c>
    </row>
    <row r="1416" spans="1:27">
      <c r="A1416">
        <v>3414</v>
      </c>
      <c r="B1416" t="s">
        <v>35</v>
      </c>
      <c r="C1416" t="s">
        <v>26</v>
      </c>
      <c r="D1416" t="s">
        <v>52</v>
      </c>
      <c r="E1416" s="3">
        <v>7</v>
      </c>
      <c r="F1416" t="str">
        <f t="shared" si="198"/>
        <v>Number</v>
      </c>
      <c r="G1416" t="str">
        <f t="shared" si="199"/>
        <v>7</v>
      </c>
      <c r="H1416" t="str">
        <f t="shared" si="200"/>
        <v>Yes</v>
      </c>
      <c r="I1416">
        <v>4</v>
      </c>
      <c r="J1416" t="str">
        <f>_xlfn.IFS(Units_Sold&lt;0,"Check Return/Refund",Units_Sold=" ",Invalid,Units_Sold=0,"Available",Units_Sold&gt;0,"Sold")</f>
        <v>Sold</v>
      </c>
      <c r="K1416">
        <v>9996.2199999999993</v>
      </c>
      <c r="M1416" t="str">
        <f t="shared" si="201"/>
        <v>Invalid</v>
      </c>
      <c r="N1416" t="str">
        <f>IF(PC_NikeSales[[#This Row],[Discount_Verification]]="Valid","Include","Exclude")</f>
        <v>Exclude</v>
      </c>
      <c r="O1416">
        <v>0</v>
      </c>
      <c r="P1416">
        <f t="shared" si="202"/>
        <v>39984.879999999997</v>
      </c>
      <c r="Q1416" t="str">
        <f t="shared" si="203"/>
        <v>Valid Revenue</v>
      </c>
      <c r="R1416" t="str">
        <f>IF(PC_NikeSales[[#This Row],[Rev_Verify]]="Valid Revenue","Include","Exclude")</f>
        <v>Include</v>
      </c>
      <c r="S1416" s="1">
        <v>45678</v>
      </c>
      <c r="T1416" s="5">
        <f t="shared" si="204"/>
        <v>45678</v>
      </c>
      <c r="U1416" s="1" t="str">
        <f t="shared" si="205"/>
        <v>Yes</v>
      </c>
      <c r="V1416" t="s">
        <v>17</v>
      </c>
      <c r="W1416" t="s">
        <v>25</v>
      </c>
      <c r="X1416" t="str">
        <f t="shared" si="206"/>
        <v>Mumbai</v>
      </c>
      <c r="Y1416">
        <v>520.63</v>
      </c>
      <c r="Z1416" t="str">
        <f>IF(PC_NikeSales[[#This Row],[Profit]]&lt;0,"Loss Making Sales",IF(PC_NikeSales[[#This Row],[Profit]]=0,"No Recorded Profit",IF($Y1414&gt;$P1414,"Invalid Profit", "Valid Profit")))</f>
        <v>Valid Profit</v>
      </c>
      <c r="AA1416" t="str">
        <f>IF(PC_NikeSales[[#This Row],[Profit_Status]]="Valid Profit","Include","Exclude")</f>
        <v>Include</v>
      </c>
    </row>
    <row r="1417" spans="1:27">
      <c r="A1417">
        <v>3415</v>
      </c>
      <c r="B1417" t="s">
        <v>13</v>
      </c>
      <c r="C1417" t="s">
        <v>41</v>
      </c>
      <c r="D1417" t="s">
        <v>42</v>
      </c>
      <c r="E1417" s="3" t="s">
        <v>28</v>
      </c>
      <c r="F1417" t="str">
        <f t="shared" si="198"/>
        <v>Alphabet</v>
      </c>
      <c r="G1417" t="str">
        <f t="shared" si="199"/>
        <v>L</v>
      </c>
      <c r="H1417" t="str">
        <f t="shared" si="200"/>
        <v>Yes</v>
      </c>
      <c r="I1417">
        <v>-1</v>
      </c>
      <c r="J1417" t="str">
        <f>_xlfn.IFS(Units_Sold&lt;0,"Check Return/Refund",Units_Sold=" ",Invalid,Units_Sold=0,"Available",Units_Sold&gt;0,"Sold")</f>
        <v>Check Return/Refund</v>
      </c>
      <c r="K1417">
        <v>6165.08</v>
      </c>
      <c r="M1417" t="str">
        <f t="shared" si="201"/>
        <v>Invalid</v>
      </c>
      <c r="N1417" t="str">
        <f>IF(PC_NikeSales[[#This Row],[Discount_Verification]]="Valid","Include","Exclude")</f>
        <v>Exclude</v>
      </c>
      <c r="O1417">
        <v>0</v>
      </c>
      <c r="P1417">
        <f t="shared" si="202"/>
        <v>-6165.08</v>
      </c>
      <c r="Q1417" t="str">
        <f t="shared" si="203"/>
        <v>Negative Revenue</v>
      </c>
      <c r="R1417" t="str">
        <f>IF(PC_NikeSales[[#This Row],[Rev_Verify]]="Valid Revenue","Include","Exclude")</f>
        <v>Exclude</v>
      </c>
      <c r="S1417" s="1">
        <v>45357</v>
      </c>
      <c r="T1417" s="5">
        <f t="shared" si="204"/>
        <v>45357</v>
      </c>
      <c r="U1417" s="1" t="str">
        <f t="shared" si="205"/>
        <v>Yes</v>
      </c>
      <c r="V1417" t="s">
        <v>17</v>
      </c>
      <c r="W1417" t="s">
        <v>37</v>
      </c>
      <c r="X1417" t="str">
        <f t="shared" si="206"/>
        <v>Hyderabad</v>
      </c>
      <c r="Y1417">
        <v>-426.97</v>
      </c>
      <c r="Z1417" t="str">
        <f>IF(PC_NikeSales[[#This Row],[Profit]]&lt;0,"Loss Making Sales",IF(PC_NikeSales[[#This Row],[Profit]]=0,"No Recorded Profit",IF(PC_NikeSales[[#This Row],[Profit]]&gt;PC_NikeSales[Rev_Recalc],"Invalid Profit", "Valid Profit")))</f>
        <v>Loss Making Sales</v>
      </c>
      <c r="AA1417" t="str">
        <f>IF(PC_NikeSales[[#This Row],[Profit_Status]]="Valid Profit","Include","Exclude")</f>
        <v>Exclude</v>
      </c>
    </row>
    <row r="1418" spans="1:27">
      <c r="A1418">
        <v>3416</v>
      </c>
      <c r="B1418" t="s">
        <v>35</v>
      </c>
      <c r="C1418" t="s">
        <v>20</v>
      </c>
      <c r="D1418" t="s">
        <v>50</v>
      </c>
      <c r="E1418" s="3" t="s">
        <v>32</v>
      </c>
      <c r="F1418" t="str">
        <f t="shared" si="198"/>
        <v>Alphabet</v>
      </c>
      <c r="G1418" t="str">
        <f t="shared" si="199"/>
        <v>XL</v>
      </c>
      <c r="H1418" t="str">
        <f t="shared" si="200"/>
        <v>Yes</v>
      </c>
      <c r="J1418" t="str">
        <f>_xlfn.IFS(Units_Sold&lt;0,"Check Return/Refund",Units_Sold=" ",Invalid,Units_Sold=0,"Available",Units_Sold&gt;0,"Sold")</f>
        <v>Available</v>
      </c>
      <c r="K1418">
        <v>8954.59</v>
      </c>
      <c r="L1418">
        <v>0.33</v>
      </c>
      <c r="M1418" t="str">
        <f t="shared" si="201"/>
        <v>Valid</v>
      </c>
      <c r="N1418" t="str">
        <f>IF(PC_NikeSales[[#This Row],[Discount_Verification]]="Valid","Include","Exclude")</f>
        <v>Include</v>
      </c>
      <c r="O1418">
        <v>0</v>
      </c>
      <c r="P1418" t="str">
        <f t="shared" si="202"/>
        <v>Insufficient Data</v>
      </c>
      <c r="Q1418" t="str">
        <f t="shared" si="203"/>
        <v>Missing Information</v>
      </c>
      <c r="R1418" t="str">
        <f>IF(PC_NikeSales[[#This Row],[Rev_Verify]]="Valid Revenue","Include","Exclude")</f>
        <v>Exclude</v>
      </c>
      <c r="S1418" s="1">
        <v>45812</v>
      </c>
      <c r="T1418" s="5">
        <f t="shared" si="204"/>
        <v>45812</v>
      </c>
      <c r="U1418" s="1" t="str">
        <f t="shared" si="205"/>
        <v>Yes</v>
      </c>
      <c r="V1418" t="s">
        <v>22</v>
      </c>
      <c r="W1418" t="s">
        <v>37</v>
      </c>
      <c r="X1418" t="str">
        <f t="shared" si="206"/>
        <v>Hyderabad</v>
      </c>
      <c r="Y1418">
        <v>-819.45</v>
      </c>
      <c r="Z1418" t="str">
        <f>IF(PC_NikeSales[[#This Row],[Profit]]&lt;0,"Loss Making Sales",IF(PC_NikeSales[[#This Row],[Profit]]=0,"No Recorded Profit",IF(PC_NikeSales[[#This Row],[Profit]]&gt;PC_NikeSales[Rev_Recalc],"Invalid Profit", "Valid Profit")))</f>
        <v>Loss Making Sales</v>
      </c>
      <c r="AA1418" t="str">
        <f>IF(PC_NikeSales[[#This Row],[Profit_Status]]="Valid Profit","Include","Exclude")</f>
        <v>Exclude</v>
      </c>
    </row>
    <row r="1419" spans="1:27">
      <c r="A1419">
        <v>3417</v>
      </c>
      <c r="B1419" t="s">
        <v>35</v>
      </c>
      <c r="C1419" t="s">
        <v>41</v>
      </c>
      <c r="D1419" t="s">
        <v>54</v>
      </c>
      <c r="E1419" s="3" t="s">
        <v>32</v>
      </c>
      <c r="F1419" t="str">
        <f t="shared" si="198"/>
        <v>Alphabet</v>
      </c>
      <c r="G1419" t="str">
        <f t="shared" si="199"/>
        <v>XL</v>
      </c>
      <c r="H1419" t="str">
        <f t="shared" si="200"/>
        <v>Yes</v>
      </c>
      <c r="J1419" t="str">
        <f>_xlfn.IFS(Units_Sold&lt;0,"Check Return/Refund",Units_Sold=" ",Invalid,Units_Sold=0,"Available",Units_Sold&gt;0,"Sold")</f>
        <v>Available</v>
      </c>
      <c r="K1419">
        <v>5700.61</v>
      </c>
      <c r="M1419" t="str">
        <f t="shared" si="201"/>
        <v>Invalid</v>
      </c>
      <c r="N1419" t="str">
        <f>IF(PC_NikeSales[[#This Row],[Discount_Verification]]="Valid","Include","Exclude")</f>
        <v>Exclude</v>
      </c>
      <c r="O1419">
        <v>0</v>
      </c>
      <c r="P1419" t="str">
        <f t="shared" si="202"/>
        <v>Insufficient Data</v>
      </c>
      <c r="Q1419" t="str">
        <f t="shared" si="203"/>
        <v>Missing Information</v>
      </c>
      <c r="R1419" t="str">
        <f>IF(PC_NikeSales[[#This Row],[Rev_Verify]]="Valid Revenue","Include","Exclude")</f>
        <v>Exclude</v>
      </c>
      <c r="S1419" s="1">
        <v>45746</v>
      </c>
      <c r="T1419" s="5">
        <f t="shared" si="204"/>
        <v>45746</v>
      </c>
      <c r="U1419" s="1" t="str">
        <f t="shared" si="205"/>
        <v>Yes</v>
      </c>
      <c r="V1419" t="s">
        <v>17</v>
      </c>
      <c r="W1419" t="s">
        <v>43</v>
      </c>
      <c r="X1419" t="str">
        <f t="shared" si="206"/>
        <v>Kolkata</v>
      </c>
      <c r="Y1419">
        <v>-409.81</v>
      </c>
      <c r="Z1419" t="str">
        <f>IF(PC_NikeSales[[#This Row],[Profit]]&lt;0,"Loss Making Sales",IF(PC_NikeSales[[#This Row],[Profit]]=0,"No Recorded Profit",IF(PC_NikeSales[[#This Row],[Profit]]&gt;PC_NikeSales[Rev_Recalc],"Invalid Profit", "Valid Profit")))</f>
        <v>Loss Making Sales</v>
      </c>
      <c r="AA1419" t="str">
        <f>IF(PC_NikeSales[[#This Row],[Profit_Status]]="Valid Profit","Include","Exclude")</f>
        <v>Exclude</v>
      </c>
    </row>
    <row r="1420" spans="1:27">
      <c r="A1420">
        <v>3418</v>
      </c>
      <c r="B1420" t="s">
        <v>35</v>
      </c>
      <c r="C1420" t="s">
        <v>20</v>
      </c>
      <c r="D1420" t="s">
        <v>21</v>
      </c>
      <c r="E1420" s="3" t="s">
        <v>16</v>
      </c>
      <c r="F1420" t="str">
        <f t="shared" si="198"/>
        <v>Alphabet</v>
      </c>
      <c r="G1420" t="str">
        <f t="shared" si="199"/>
        <v>M</v>
      </c>
      <c r="H1420" t="str">
        <f t="shared" si="200"/>
        <v>Yes</v>
      </c>
      <c r="I1420">
        <v>1</v>
      </c>
      <c r="J1420" t="str">
        <f>_xlfn.IFS(Units_Sold&lt;0,"Check Return/Refund",Units_Sold=" ",Invalid,Units_Sold=0,"Available",Units_Sold&gt;0,"Sold")</f>
        <v>Sold</v>
      </c>
      <c r="L1420">
        <v>1.24</v>
      </c>
      <c r="M1420" t="str">
        <f t="shared" si="201"/>
        <v>Invalid</v>
      </c>
      <c r="N1420" t="str">
        <f>IF(PC_NikeSales[[#This Row],[Discount_Verification]]="Valid","Include","Exclude")</f>
        <v>Exclude</v>
      </c>
      <c r="O1420">
        <v>0</v>
      </c>
      <c r="P1420" t="str">
        <f t="shared" si="202"/>
        <v>Insufficient Data</v>
      </c>
      <c r="Q1420" t="str">
        <f t="shared" si="203"/>
        <v>Missing Information</v>
      </c>
      <c r="R1420" t="str">
        <f>IF(PC_NikeSales[[#This Row],[Rev_Verify]]="Valid Revenue","Include","Exclude")</f>
        <v>Exclude</v>
      </c>
      <c r="S1420" s="1"/>
      <c r="T1420" s="5" t="str">
        <f t="shared" si="204"/>
        <v>Missing Date</v>
      </c>
      <c r="U1420" s="1" t="str">
        <f t="shared" si="205"/>
        <v>No</v>
      </c>
      <c r="V1420" t="s">
        <v>22</v>
      </c>
      <c r="W1420" t="s">
        <v>36</v>
      </c>
      <c r="X1420" t="str">
        <f t="shared" si="206"/>
        <v>Bangalore</v>
      </c>
      <c r="Y1420">
        <v>639.28</v>
      </c>
      <c r="Z1420" t="str">
        <f>IF(PC_NikeSales[[#This Row],[Profit]]&lt;0,"Loss Making Sales",IF(PC_NikeSales[[#This Row],[Profit]]=0,"No Recorded Profit",IF($Y1418&gt;$P1418,"Invalid Profit", "Valid Profit")))</f>
        <v>Valid Profit</v>
      </c>
      <c r="AA1420" t="str">
        <f>IF(PC_NikeSales[[#This Row],[Profit_Status]]="Valid Profit","Include","Exclude")</f>
        <v>Include</v>
      </c>
    </row>
    <row r="1421" spans="1:27">
      <c r="A1421">
        <v>3419</v>
      </c>
      <c r="B1421" t="s">
        <v>13</v>
      </c>
      <c r="C1421" t="s">
        <v>14</v>
      </c>
      <c r="D1421" t="s">
        <v>15</v>
      </c>
      <c r="F1421" t="str">
        <f t="shared" si="198"/>
        <v>Missing</v>
      </c>
      <c r="G1421" t="str">
        <f t="shared" si="199"/>
        <v>Unknown</v>
      </c>
      <c r="H1421" t="str">
        <f t="shared" si="200"/>
        <v>No</v>
      </c>
      <c r="I1421">
        <v>4</v>
      </c>
      <c r="J1421" t="str">
        <f>_xlfn.IFS(Units_Sold&lt;0,"Check Return/Refund",Units_Sold=" ",Invalid,Units_Sold=0,"Available",Units_Sold&gt;0,"Sold")</f>
        <v>Sold</v>
      </c>
      <c r="L1421">
        <v>0.92</v>
      </c>
      <c r="M1421" t="str">
        <f t="shared" si="201"/>
        <v>Valid</v>
      </c>
      <c r="N1421" t="str">
        <f>IF(PC_NikeSales[[#This Row],[Discount_Verification]]="Valid","Include","Exclude")</f>
        <v>Include</v>
      </c>
      <c r="O1421">
        <v>0</v>
      </c>
      <c r="P1421" t="str">
        <f t="shared" si="202"/>
        <v>Insufficient Data</v>
      </c>
      <c r="Q1421" t="str">
        <f t="shared" si="203"/>
        <v>Missing Information</v>
      </c>
      <c r="R1421" t="str">
        <f>IF(PC_NikeSales[[#This Row],[Rev_Verify]]="Valid Revenue","Include","Exclude")</f>
        <v>Exclude</v>
      </c>
      <c r="S1421" s="1"/>
      <c r="T1421" s="5" t="str">
        <f t="shared" si="204"/>
        <v>Missing Date</v>
      </c>
      <c r="U1421" s="1" t="str">
        <f t="shared" si="205"/>
        <v>No</v>
      </c>
      <c r="V1421" t="s">
        <v>17</v>
      </c>
      <c r="W1421" t="s">
        <v>25</v>
      </c>
      <c r="X1421" t="str">
        <f t="shared" si="206"/>
        <v>Mumbai</v>
      </c>
      <c r="Y1421">
        <v>-1180.1600000000001</v>
      </c>
      <c r="Z1421" t="str">
        <f>IF(PC_NikeSales[[#This Row],[Profit]]&lt;0,"Loss Making Sales",IF(PC_NikeSales[[#This Row],[Profit]]=0,"No Recorded Profit",IF(PC_NikeSales[[#This Row],[Profit]]&gt;PC_NikeSales[Rev_Recalc],"Invalid Profit", "Valid Profit")))</f>
        <v>Loss Making Sales</v>
      </c>
      <c r="AA1421" t="str">
        <f>IF(PC_NikeSales[[#This Row],[Profit_Status]]="Valid Profit","Include","Exclude")</f>
        <v>Exclude</v>
      </c>
    </row>
    <row r="1422" spans="1:27">
      <c r="A1422">
        <v>3420</v>
      </c>
      <c r="B1422" t="s">
        <v>19</v>
      </c>
      <c r="C1422" t="s">
        <v>20</v>
      </c>
      <c r="D1422" t="s">
        <v>24</v>
      </c>
      <c r="F1422" t="str">
        <f t="shared" si="198"/>
        <v>Missing</v>
      </c>
      <c r="G1422" t="str">
        <f t="shared" si="199"/>
        <v>Unknown</v>
      </c>
      <c r="H1422" t="str">
        <f t="shared" si="200"/>
        <v>No</v>
      </c>
      <c r="I1422">
        <v>1</v>
      </c>
      <c r="J1422" t="str">
        <f>_xlfn.IFS(Units_Sold&lt;0,"Check Return/Refund",Units_Sold=" ",Invalid,Units_Sold=0,"Available",Units_Sold&gt;0,"Sold")</f>
        <v>Sold</v>
      </c>
      <c r="K1422">
        <v>3395.24</v>
      </c>
      <c r="M1422" t="str">
        <f t="shared" si="201"/>
        <v>Invalid</v>
      </c>
      <c r="N1422" t="str">
        <f>IF(PC_NikeSales[[#This Row],[Discount_Verification]]="Valid","Include","Exclude")</f>
        <v>Exclude</v>
      </c>
      <c r="O1422">
        <v>0</v>
      </c>
      <c r="P1422">
        <f t="shared" si="202"/>
        <v>3395.24</v>
      </c>
      <c r="Q1422" t="str">
        <f t="shared" si="203"/>
        <v>Valid Revenue</v>
      </c>
      <c r="R1422" t="str">
        <f>IF(PC_NikeSales[[#This Row],[Rev_Verify]]="Valid Revenue","Include","Exclude")</f>
        <v>Include</v>
      </c>
      <c r="S1422" s="1"/>
      <c r="T1422" s="5" t="str">
        <f t="shared" si="204"/>
        <v>Missing Date</v>
      </c>
      <c r="U1422" s="1" t="str">
        <f t="shared" si="205"/>
        <v>No</v>
      </c>
      <c r="V1422" t="s">
        <v>17</v>
      </c>
      <c r="W1422" t="s">
        <v>33</v>
      </c>
      <c r="X1422" t="str">
        <f t="shared" si="206"/>
        <v>Delhi</v>
      </c>
      <c r="Y1422">
        <v>1266.29</v>
      </c>
      <c r="Z1422" t="str">
        <f>IF(PC_NikeSales[[#This Row],[Profit]]&lt;0,"Loss Making Sales",IF(PC_NikeSales[[#This Row],[Profit]]=0,"No Recorded Profit",IF($Y1420&gt;$P1420,"Invalid Profit", "Valid Profit")))</f>
        <v>Valid Profit</v>
      </c>
      <c r="AA1422" t="str">
        <f>IF(PC_NikeSales[[#This Row],[Profit_Status]]="Valid Profit","Include","Exclude")</f>
        <v>Include</v>
      </c>
    </row>
    <row r="1423" spans="1:27">
      <c r="A1423">
        <v>3421</v>
      </c>
      <c r="B1423" t="s">
        <v>19</v>
      </c>
      <c r="C1423" t="s">
        <v>41</v>
      </c>
      <c r="D1423" t="s">
        <v>48</v>
      </c>
      <c r="E1423" s="3" t="s">
        <v>28</v>
      </c>
      <c r="F1423" t="str">
        <f t="shared" si="198"/>
        <v>Alphabet</v>
      </c>
      <c r="G1423" t="str">
        <f t="shared" si="199"/>
        <v>L</v>
      </c>
      <c r="H1423" t="str">
        <f t="shared" si="200"/>
        <v>Yes</v>
      </c>
      <c r="J1423" t="str">
        <f>_xlfn.IFS(Units_Sold&lt;0,"Check Return/Refund",Units_Sold=" ",Invalid,Units_Sold=0,"Available",Units_Sold&gt;0,"Sold")</f>
        <v>Available</v>
      </c>
      <c r="M1423" t="str">
        <f t="shared" si="201"/>
        <v>Invalid</v>
      </c>
      <c r="N1423" t="str">
        <f>IF(PC_NikeSales[[#This Row],[Discount_Verification]]="Valid","Include","Exclude")</f>
        <v>Exclude</v>
      </c>
      <c r="O1423">
        <v>0</v>
      </c>
      <c r="P1423" t="str">
        <f t="shared" si="202"/>
        <v>Insufficient Data</v>
      </c>
      <c r="Q1423" t="str">
        <f t="shared" si="203"/>
        <v>Missing Information</v>
      </c>
      <c r="R1423" t="str">
        <f>IF(PC_NikeSales[[#This Row],[Rev_Verify]]="Valid Revenue","Include","Exclude")</f>
        <v>Exclude</v>
      </c>
      <c r="S1423" s="1">
        <v>45633</v>
      </c>
      <c r="T1423" s="5">
        <f t="shared" si="204"/>
        <v>45633</v>
      </c>
      <c r="U1423" s="1" t="str">
        <f t="shared" si="205"/>
        <v>Yes</v>
      </c>
      <c r="V1423" t="s">
        <v>17</v>
      </c>
      <c r="W1423" t="s">
        <v>37</v>
      </c>
      <c r="X1423" t="str">
        <f t="shared" si="206"/>
        <v>Hyderabad</v>
      </c>
      <c r="Y1423">
        <v>-242.44</v>
      </c>
      <c r="Z1423" t="str">
        <f>IF(PC_NikeSales[[#This Row],[Profit]]&lt;0,"Loss Making Sales",IF(PC_NikeSales[[#This Row],[Profit]]=0,"No Recorded Profit",IF(PC_NikeSales[[#This Row],[Profit]]&gt;PC_NikeSales[Rev_Recalc],"Invalid Profit", "Valid Profit")))</f>
        <v>Loss Making Sales</v>
      </c>
      <c r="AA1423" t="str">
        <f>IF(PC_NikeSales[[#This Row],[Profit_Status]]="Valid Profit","Include","Exclude")</f>
        <v>Exclude</v>
      </c>
    </row>
    <row r="1424" spans="1:27">
      <c r="A1424">
        <v>3422</v>
      </c>
      <c r="B1424" t="s">
        <v>13</v>
      </c>
      <c r="C1424" t="s">
        <v>14</v>
      </c>
      <c r="D1424" t="s">
        <v>44</v>
      </c>
      <c r="E1424" s="3" t="s">
        <v>32</v>
      </c>
      <c r="F1424" t="str">
        <f t="shared" si="198"/>
        <v>Alphabet</v>
      </c>
      <c r="G1424" t="str">
        <f t="shared" si="199"/>
        <v>XL</v>
      </c>
      <c r="H1424" t="str">
        <f t="shared" si="200"/>
        <v>Yes</v>
      </c>
      <c r="J1424" t="str">
        <f>_xlfn.IFS(Units_Sold&lt;0,"Check Return/Refund",Units_Sold=" ",Invalid,Units_Sold=0,"Available",Units_Sold&gt;0,"Sold")</f>
        <v>Available</v>
      </c>
      <c r="K1424">
        <v>3197.01</v>
      </c>
      <c r="M1424" t="str">
        <f t="shared" si="201"/>
        <v>Invalid</v>
      </c>
      <c r="N1424" t="str">
        <f>IF(PC_NikeSales[[#This Row],[Discount_Verification]]="Valid","Include","Exclude")</f>
        <v>Exclude</v>
      </c>
      <c r="O1424">
        <v>0</v>
      </c>
      <c r="P1424" t="str">
        <f t="shared" si="202"/>
        <v>Insufficient Data</v>
      </c>
      <c r="Q1424" t="str">
        <f t="shared" si="203"/>
        <v>Missing Information</v>
      </c>
      <c r="R1424" t="str">
        <f>IF(PC_NikeSales[[#This Row],[Rev_Verify]]="Valid Revenue","Include","Exclude")</f>
        <v>Exclude</v>
      </c>
      <c r="S1424" s="1">
        <v>45309</v>
      </c>
      <c r="T1424" s="5">
        <f t="shared" si="204"/>
        <v>45309</v>
      </c>
      <c r="U1424" s="1" t="str">
        <f t="shared" si="205"/>
        <v>Yes</v>
      </c>
      <c r="V1424" t="s">
        <v>22</v>
      </c>
      <c r="W1424" t="s">
        <v>37</v>
      </c>
      <c r="X1424" t="str">
        <f t="shared" si="206"/>
        <v>Hyderabad</v>
      </c>
      <c r="Y1424">
        <v>2432.7600000000002</v>
      </c>
      <c r="Z1424" t="str">
        <f>IF(PC_NikeSales[[#This Row],[Profit]]&lt;0,"Loss Making Sales",IF(PC_NikeSales[[#This Row],[Profit]]=0,"No Recorded Profit",IF($Y1422&gt;$P1422,"Invalid Profit", "Valid Profit")))</f>
        <v>Valid Profit</v>
      </c>
      <c r="AA1424" t="str">
        <f>IF(PC_NikeSales[[#This Row],[Profit_Status]]="Valid Profit","Include","Exclude")</f>
        <v>Include</v>
      </c>
    </row>
    <row r="1425" spans="1:27">
      <c r="A1425">
        <v>3423</v>
      </c>
      <c r="B1425" t="s">
        <v>13</v>
      </c>
      <c r="C1425" t="s">
        <v>41</v>
      </c>
      <c r="D1425" t="s">
        <v>47</v>
      </c>
      <c r="E1425" s="3" t="s">
        <v>28</v>
      </c>
      <c r="F1425" t="str">
        <f t="shared" si="198"/>
        <v>Alphabet</v>
      </c>
      <c r="G1425" t="str">
        <f t="shared" si="199"/>
        <v>L</v>
      </c>
      <c r="H1425" t="str">
        <f t="shared" si="200"/>
        <v>Yes</v>
      </c>
      <c r="I1425">
        <v>2</v>
      </c>
      <c r="J1425" t="str">
        <f>_xlfn.IFS(Units_Sold&lt;0,"Check Return/Refund",Units_Sold=" ",Invalid,Units_Sold=0,"Available",Units_Sold&gt;0,"Sold")</f>
        <v>Sold</v>
      </c>
      <c r="M1425" t="str">
        <f t="shared" si="201"/>
        <v>Invalid</v>
      </c>
      <c r="N1425" t="str">
        <f>IF(PC_NikeSales[[#This Row],[Discount_Verification]]="Valid","Include","Exclude")</f>
        <v>Exclude</v>
      </c>
      <c r="O1425">
        <v>0</v>
      </c>
      <c r="P1425" t="str">
        <f t="shared" si="202"/>
        <v>Insufficient Data</v>
      </c>
      <c r="Q1425" t="str">
        <f t="shared" si="203"/>
        <v>Missing Information</v>
      </c>
      <c r="R1425" t="str">
        <f>IF(PC_NikeSales[[#This Row],[Rev_Verify]]="Valid Revenue","Include","Exclude")</f>
        <v>Exclude</v>
      </c>
      <c r="S1425" s="1">
        <v>45510</v>
      </c>
      <c r="T1425" s="5">
        <f t="shared" si="204"/>
        <v>45510</v>
      </c>
      <c r="U1425" s="1" t="str">
        <f t="shared" si="205"/>
        <v>Yes</v>
      </c>
      <c r="V1425" t="s">
        <v>22</v>
      </c>
      <c r="W1425" t="s">
        <v>25</v>
      </c>
      <c r="X1425" t="str">
        <f t="shared" si="206"/>
        <v>Mumbai</v>
      </c>
      <c r="Y1425">
        <v>106</v>
      </c>
      <c r="Z1425" t="str">
        <f>IF(PC_NikeSales[[#This Row],[Profit]]&lt;0,"Loss Making Sales",IF(PC_NikeSales[[#This Row],[Profit]]=0,"No Recorded Profit",IF($Y1423&gt;$P1423,"Invalid Profit", "Valid Profit")))</f>
        <v>Valid Profit</v>
      </c>
      <c r="AA1425" t="str">
        <f>IF(PC_NikeSales[[#This Row],[Profit_Status]]="Valid Profit","Include","Exclude")</f>
        <v>Include</v>
      </c>
    </row>
    <row r="1426" spans="1:27">
      <c r="A1426">
        <v>3424</v>
      </c>
      <c r="B1426" t="s">
        <v>19</v>
      </c>
      <c r="C1426" t="s">
        <v>14</v>
      </c>
      <c r="D1426" t="s">
        <v>15</v>
      </c>
      <c r="E1426" s="3" t="s">
        <v>16</v>
      </c>
      <c r="F1426" t="str">
        <f t="shared" si="198"/>
        <v>Alphabet</v>
      </c>
      <c r="G1426" t="str">
        <f t="shared" si="199"/>
        <v>M</v>
      </c>
      <c r="H1426" t="str">
        <f t="shared" si="200"/>
        <v>Yes</v>
      </c>
      <c r="J1426" t="str">
        <f>_xlfn.IFS(Units_Sold&lt;0,"Check Return/Refund",Units_Sold=" ",Invalid,Units_Sold=0,"Available",Units_Sold&gt;0,"Sold")</f>
        <v>Available</v>
      </c>
      <c r="K1426">
        <v>7007.84</v>
      </c>
      <c r="L1426">
        <v>0.32</v>
      </c>
      <c r="M1426" t="str">
        <f t="shared" si="201"/>
        <v>Valid</v>
      </c>
      <c r="N1426" t="str">
        <f>IF(PC_NikeSales[[#This Row],[Discount_Verification]]="Valid","Include","Exclude")</f>
        <v>Include</v>
      </c>
      <c r="O1426">
        <v>0</v>
      </c>
      <c r="P1426" t="str">
        <f t="shared" si="202"/>
        <v>Insufficient Data</v>
      </c>
      <c r="Q1426" t="str">
        <f t="shared" si="203"/>
        <v>Missing Information</v>
      </c>
      <c r="R1426" t="str">
        <f>IF(PC_NikeSales[[#This Row],[Rev_Verify]]="Valid Revenue","Include","Exclude")</f>
        <v>Exclude</v>
      </c>
      <c r="S1426" s="1">
        <v>45699</v>
      </c>
      <c r="T1426" s="5">
        <f t="shared" si="204"/>
        <v>45699</v>
      </c>
      <c r="U1426" s="1" t="str">
        <f t="shared" si="205"/>
        <v>Yes</v>
      </c>
      <c r="V1426" t="s">
        <v>17</v>
      </c>
      <c r="W1426" t="s">
        <v>25</v>
      </c>
      <c r="X1426" t="str">
        <f t="shared" si="206"/>
        <v>Mumbai</v>
      </c>
      <c r="Y1426">
        <v>1955.19</v>
      </c>
      <c r="Z1426" t="str">
        <f>IF(PC_NikeSales[[#This Row],[Profit]]&lt;0,"Loss Making Sales",IF(PC_NikeSales[[#This Row],[Profit]]=0,"No Recorded Profit",IF($Y1424&gt;$P1424,"Invalid Profit", "Valid Profit")))</f>
        <v>Valid Profit</v>
      </c>
      <c r="AA1426" t="str">
        <f>IF(PC_NikeSales[[#This Row],[Profit_Status]]="Valid Profit","Include","Exclude")</f>
        <v>Include</v>
      </c>
    </row>
    <row r="1427" spans="1:27">
      <c r="A1427">
        <v>3425</v>
      </c>
      <c r="B1427" t="s">
        <v>19</v>
      </c>
      <c r="C1427" t="s">
        <v>26</v>
      </c>
      <c r="D1427" t="s">
        <v>52</v>
      </c>
      <c r="F1427" t="str">
        <f t="shared" si="198"/>
        <v>Missing</v>
      </c>
      <c r="G1427" t="str">
        <f t="shared" si="199"/>
        <v>Unknown</v>
      </c>
      <c r="H1427" t="str">
        <f t="shared" si="200"/>
        <v>No</v>
      </c>
      <c r="I1427">
        <v>-1</v>
      </c>
      <c r="J1427" t="str">
        <f>_xlfn.IFS(Units_Sold&lt;0,"Check Return/Refund",Units_Sold=" ",Invalid,Units_Sold=0,"Available",Units_Sold&gt;0,"Sold")</f>
        <v>Check Return/Refund</v>
      </c>
      <c r="K1427">
        <v>2276.09</v>
      </c>
      <c r="M1427" t="str">
        <f t="shared" si="201"/>
        <v>Invalid</v>
      </c>
      <c r="N1427" t="str">
        <f>IF(PC_NikeSales[[#This Row],[Discount_Verification]]="Valid","Include","Exclude")</f>
        <v>Exclude</v>
      </c>
      <c r="O1427">
        <v>0</v>
      </c>
      <c r="P1427">
        <f t="shared" si="202"/>
        <v>-2276.09</v>
      </c>
      <c r="Q1427" t="str">
        <f t="shared" si="203"/>
        <v>Negative Revenue</v>
      </c>
      <c r="R1427" t="str">
        <f>IF(PC_NikeSales[[#This Row],[Rev_Verify]]="Valid Revenue","Include","Exclude")</f>
        <v>Exclude</v>
      </c>
      <c r="S1427" s="1">
        <v>45498</v>
      </c>
      <c r="T1427" s="5">
        <f t="shared" si="204"/>
        <v>45498</v>
      </c>
      <c r="U1427" s="1" t="str">
        <f t="shared" si="205"/>
        <v>Yes</v>
      </c>
      <c r="V1427" t="s">
        <v>17</v>
      </c>
      <c r="W1427" t="s">
        <v>43</v>
      </c>
      <c r="X1427" t="str">
        <f t="shared" si="206"/>
        <v>Kolkata</v>
      </c>
      <c r="Y1427">
        <v>2342.64</v>
      </c>
      <c r="Z1427" t="str">
        <f>IF(PC_NikeSales[[#This Row],[Profit]]&lt;0,"Loss Making Sales",IF(PC_NikeSales[[#This Row],[Profit]]=0,"No Recorded Profit",IF(PC_NikeSales[[#This Row],[Profit]]&gt;PC_NikeSales[Rev_Recalc],"Invalid Profit", "Valid Profit")))</f>
        <v>Invalid Profit</v>
      </c>
      <c r="AA1427" t="str">
        <f>IF(PC_NikeSales[[#This Row],[Profit_Status]]="Valid Profit","Include","Exclude")</f>
        <v>Exclude</v>
      </c>
    </row>
    <row r="1428" spans="1:27">
      <c r="A1428">
        <v>3426</v>
      </c>
      <c r="B1428" t="s">
        <v>35</v>
      </c>
      <c r="C1428" t="s">
        <v>30</v>
      </c>
      <c r="D1428" t="s">
        <v>46</v>
      </c>
      <c r="E1428" s="3" t="s">
        <v>28</v>
      </c>
      <c r="F1428" t="str">
        <f t="shared" si="198"/>
        <v>Alphabet</v>
      </c>
      <c r="G1428" t="str">
        <f t="shared" si="199"/>
        <v>L</v>
      </c>
      <c r="H1428" t="str">
        <f t="shared" si="200"/>
        <v>Yes</v>
      </c>
      <c r="J1428" t="str">
        <f>_xlfn.IFS(Units_Sold&lt;0,"Check Return/Refund",Units_Sold=" ",Invalid,Units_Sold=0,"Available",Units_Sold&gt;0,"Sold")</f>
        <v>Available</v>
      </c>
      <c r="K1428">
        <v>8124.38</v>
      </c>
      <c r="L1428">
        <v>1.1599999999999999</v>
      </c>
      <c r="M1428" t="str">
        <f t="shared" si="201"/>
        <v>Invalid</v>
      </c>
      <c r="N1428" t="str">
        <f>IF(PC_NikeSales[[#This Row],[Discount_Verification]]="Valid","Include","Exclude")</f>
        <v>Exclude</v>
      </c>
      <c r="O1428">
        <v>0</v>
      </c>
      <c r="P1428" t="str">
        <f t="shared" si="202"/>
        <v>Insufficient Data</v>
      </c>
      <c r="Q1428" t="str">
        <f t="shared" si="203"/>
        <v>Missing Information</v>
      </c>
      <c r="R1428" t="str">
        <f>IF(PC_NikeSales[[#This Row],[Rev_Verify]]="Valid Revenue","Include","Exclude")</f>
        <v>Exclude</v>
      </c>
      <c r="S1428" s="1"/>
      <c r="T1428" s="5" t="str">
        <f t="shared" si="204"/>
        <v>Missing Date</v>
      </c>
      <c r="U1428" s="1" t="str">
        <f t="shared" si="205"/>
        <v>No</v>
      </c>
      <c r="V1428" t="s">
        <v>17</v>
      </c>
      <c r="W1428" t="s">
        <v>33</v>
      </c>
      <c r="X1428" t="str">
        <f t="shared" si="206"/>
        <v>Delhi</v>
      </c>
      <c r="Y1428">
        <v>3119.24</v>
      </c>
      <c r="Z1428" t="str">
        <f>IF(PC_NikeSales[[#This Row],[Profit]]&lt;0,"Loss Making Sales",IF(PC_NikeSales[[#This Row],[Profit]]=0,"No Recorded Profit",IF($Y1426&gt;$P1426,"Invalid Profit", "Valid Profit")))</f>
        <v>Valid Profit</v>
      </c>
      <c r="AA1428" t="str">
        <f>IF(PC_NikeSales[[#This Row],[Profit_Status]]="Valid Profit","Include","Exclude")</f>
        <v>Include</v>
      </c>
    </row>
    <row r="1429" spans="1:27">
      <c r="A1429">
        <v>3427</v>
      </c>
      <c r="B1429" t="s">
        <v>35</v>
      </c>
      <c r="C1429" t="s">
        <v>30</v>
      </c>
      <c r="D1429" t="s">
        <v>51</v>
      </c>
      <c r="E1429" s="3">
        <v>8</v>
      </c>
      <c r="F1429" t="str">
        <f t="shared" si="198"/>
        <v>Number</v>
      </c>
      <c r="G1429" t="str">
        <f t="shared" si="199"/>
        <v>8</v>
      </c>
      <c r="H1429" t="str">
        <f t="shared" si="200"/>
        <v>Yes</v>
      </c>
      <c r="I1429">
        <v>1</v>
      </c>
      <c r="J1429" t="str">
        <f>_xlfn.IFS(Units_Sold&lt;0,"Check Return/Refund",Units_Sold=" ",Invalid,Units_Sold=0,"Available",Units_Sold&gt;0,"Sold")</f>
        <v>Sold</v>
      </c>
      <c r="M1429" t="str">
        <f t="shared" si="201"/>
        <v>Invalid</v>
      </c>
      <c r="N1429" t="str">
        <f>IF(PC_NikeSales[[#This Row],[Discount_Verification]]="Valid","Include","Exclude")</f>
        <v>Exclude</v>
      </c>
      <c r="O1429">
        <v>0</v>
      </c>
      <c r="P1429" t="str">
        <f t="shared" si="202"/>
        <v>Insufficient Data</v>
      </c>
      <c r="Q1429" t="str">
        <f t="shared" si="203"/>
        <v>Missing Information</v>
      </c>
      <c r="R1429" t="str">
        <f>IF(PC_NikeSales[[#This Row],[Rev_Verify]]="Valid Revenue","Include","Exclude")</f>
        <v>Exclude</v>
      </c>
      <c r="S1429" s="1"/>
      <c r="T1429" s="5" t="str">
        <f t="shared" si="204"/>
        <v>Missing Date</v>
      </c>
      <c r="U1429" s="1" t="str">
        <f t="shared" si="205"/>
        <v>No</v>
      </c>
      <c r="V1429" t="s">
        <v>22</v>
      </c>
      <c r="W1429" t="s">
        <v>25</v>
      </c>
      <c r="X1429" t="str">
        <f t="shared" si="206"/>
        <v>Mumbai</v>
      </c>
      <c r="Y1429">
        <v>2741.85</v>
      </c>
      <c r="Z1429" t="str">
        <f>IF(PC_NikeSales[[#This Row],[Profit]]&lt;0,"Loss Making Sales",IF(PC_NikeSales[[#This Row],[Profit]]=0,"No Recorded Profit",IF($Y1427&gt;$P1427,"Invalid Profit", "Valid Profit")))</f>
        <v>Invalid Profit</v>
      </c>
      <c r="AA1429" t="str">
        <f>IF(PC_NikeSales[[#This Row],[Profit_Status]]="Valid Profit","Include","Exclude")</f>
        <v>Exclude</v>
      </c>
    </row>
    <row r="1430" spans="1:27">
      <c r="A1430">
        <v>3428</v>
      </c>
      <c r="B1430" t="s">
        <v>19</v>
      </c>
      <c r="C1430" t="s">
        <v>41</v>
      </c>
      <c r="D1430" t="s">
        <v>42</v>
      </c>
      <c r="E1430" s="3">
        <v>6</v>
      </c>
      <c r="F1430" t="str">
        <f t="shared" si="198"/>
        <v>Number</v>
      </c>
      <c r="G1430" t="str">
        <f t="shared" si="199"/>
        <v>6</v>
      </c>
      <c r="H1430" t="str">
        <f t="shared" si="200"/>
        <v>Yes</v>
      </c>
      <c r="I1430">
        <v>1</v>
      </c>
      <c r="J1430" t="str">
        <f>_xlfn.IFS(Units_Sold&lt;0,"Check Return/Refund",Units_Sold=" ",Invalid,Units_Sold=0,"Available",Units_Sold&gt;0,"Sold")</f>
        <v>Sold</v>
      </c>
      <c r="K1430">
        <v>2825.86</v>
      </c>
      <c r="L1430">
        <v>0.23</v>
      </c>
      <c r="M1430" t="str">
        <f t="shared" si="201"/>
        <v>Valid</v>
      </c>
      <c r="N1430" t="str">
        <f>IF(PC_NikeSales[[#This Row],[Discount_Verification]]="Valid","Include","Exclude")</f>
        <v>Include</v>
      </c>
      <c r="O1430">
        <v>2175.91</v>
      </c>
      <c r="P1430">
        <f t="shared" si="202"/>
        <v>2175.9122000000002</v>
      </c>
      <c r="Q1430" t="str">
        <f t="shared" si="203"/>
        <v>Valid Revenue</v>
      </c>
      <c r="R1430" t="str">
        <f>IF(PC_NikeSales[[#This Row],[Rev_Verify]]="Valid Revenue","Include","Exclude")</f>
        <v>Include</v>
      </c>
      <c r="S1430" s="1">
        <v>45629</v>
      </c>
      <c r="T1430" s="5">
        <f t="shared" si="204"/>
        <v>45629</v>
      </c>
      <c r="U1430" s="1" t="str">
        <f t="shared" si="205"/>
        <v>Yes</v>
      </c>
      <c r="V1430" t="s">
        <v>17</v>
      </c>
      <c r="W1430" t="s">
        <v>36</v>
      </c>
      <c r="X1430" t="str">
        <f t="shared" si="206"/>
        <v>Bangalore</v>
      </c>
      <c r="Y1430">
        <v>625.29999999999995</v>
      </c>
      <c r="Z1430" t="str">
        <f>IF(PC_NikeSales[[#This Row],[Profit]]&lt;0,"Loss Making Sales",IF(PC_NikeSales[[#This Row],[Profit]]=0,"No Recorded Profit",IF($Y1428&gt;$P1428,"Invalid Profit", "Valid Profit")))</f>
        <v>Valid Profit</v>
      </c>
      <c r="AA1430" t="str">
        <f>IF(PC_NikeSales[[#This Row],[Profit_Status]]="Valid Profit","Include","Exclude")</f>
        <v>Include</v>
      </c>
    </row>
    <row r="1431" spans="1:27">
      <c r="A1431">
        <v>3429</v>
      </c>
      <c r="B1431" t="s">
        <v>35</v>
      </c>
      <c r="C1431" t="s">
        <v>20</v>
      </c>
      <c r="D1431" t="s">
        <v>24</v>
      </c>
      <c r="E1431" s="3">
        <v>10</v>
      </c>
      <c r="F1431" t="str">
        <f t="shared" si="198"/>
        <v>Number</v>
      </c>
      <c r="G1431" t="str">
        <f t="shared" si="199"/>
        <v>10</v>
      </c>
      <c r="H1431" t="str">
        <f t="shared" si="200"/>
        <v>Yes</v>
      </c>
      <c r="I1431">
        <v>0</v>
      </c>
      <c r="J1431" t="str">
        <f>_xlfn.IFS(Units_Sold&lt;0,"Check Return/Refund",Units_Sold=" ",Invalid,Units_Sold=0,"Available",Units_Sold&gt;0,"Sold")</f>
        <v>Available</v>
      </c>
      <c r="M1431" t="str">
        <f t="shared" si="201"/>
        <v>Invalid</v>
      </c>
      <c r="N1431" t="str">
        <f>IF(PC_NikeSales[[#This Row],[Discount_Verification]]="Valid","Include","Exclude")</f>
        <v>Exclude</v>
      </c>
      <c r="O1431">
        <v>0</v>
      </c>
      <c r="P1431" t="str">
        <f t="shared" si="202"/>
        <v>Insufficient Data</v>
      </c>
      <c r="Q1431" t="str">
        <f t="shared" si="203"/>
        <v>Missing Information</v>
      </c>
      <c r="R1431" t="str">
        <f>IF(PC_NikeSales[[#This Row],[Rev_Verify]]="Valid Revenue","Include","Exclude")</f>
        <v>Exclude</v>
      </c>
      <c r="S1431" s="1">
        <v>45844</v>
      </c>
      <c r="T1431" s="5">
        <f t="shared" si="204"/>
        <v>45844</v>
      </c>
      <c r="U1431" s="1" t="str">
        <f t="shared" si="205"/>
        <v>Yes</v>
      </c>
      <c r="V1431" t="s">
        <v>22</v>
      </c>
      <c r="W1431" t="s">
        <v>33</v>
      </c>
      <c r="X1431" t="str">
        <f t="shared" si="206"/>
        <v>Delhi</v>
      </c>
      <c r="Y1431">
        <v>-77.97</v>
      </c>
      <c r="Z1431" t="str">
        <f>IF(PC_NikeSales[[#This Row],[Profit]]&lt;0,"Loss Making Sales",IF(PC_NikeSales[[#This Row],[Profit]]=0,"No Recorded Profit",IF(PC_NikeSales[[#This Row],[Profit]]&gt;PC_NikeSales[Rev_Recalc],"Invalid Profit", "Valid Profit")))</f>
        <v>Loss Making Sales</v>
      </c>
      <c r="AA1431" t="str">
        <f>IF(PC_NikeSales[[#This Row],[Profit_Status]]="Valid Profit","Include","Exclude")</f>
        <v>Exclude</v>
      </c>
    </row>
    <row r="1432" spans="1:27">
      <c r="A1432">
        <v>3430</v>
      </c>
      <c r="B1432" t="s">
        <v>35</v>
      </c>
      <c r="C1432" t="s">
        <v>14</v>
      </c>
      <c r="D1432" t="s">
        <v>34</v>
      </c>
      <c r="E1432" s="3" t="s">
        <v>16</v>
      </c>
      <c r="F1432" t="str">
        <f t="shared" si="198"/>
        <v>Alphabet</v>
      </c>
      <c r="G1432" t="str">
        <f t="shared" si="199"/>
        <v>M</v>
      </c>
      <c r="H1432" t="str">
        <f t="shared" si="200"/>
        <v>Yes</v>
      </c>
      <c r="J1432" t="str">
        <f>_xlfn.IFS(Units_Sold&lt;0,"Check Return/Refund",Units_Sold=" ",Invalid,Units_Sold=0,"Available",Units_Sold&gt;0,"Sold")</f>
        <v>Available</v>
      </c>
      <c r="K1432">
        <v>7036.03</v>
      </c>
      <c r="M1432" t="str">
        <f t="shared" si="201"/>
        <v>Invalid</v>
      </c>
      <c r="N1432" t="str">
        <f>IF(PC_NikeSales[[#This Row],[Discount_Verification]]="Valid","Include","Exclude")</f>
        <v>Exclude</v>
      </c>
      <c r="O1432">
        <v>0</v>
      </c>
      <c r="P1432" t="str">
        <f t="shared" si="202"/>
        <v>Insufficient Data</v>
      </c>
      <c r="Q1432" t="str">
        <f t="shared" si="203"/>
        <v>Missing Information</v>
      </c>
      <c r="R1432" t="str">
        <f>IF(PC_NikeSales[[#This Row],[Rev_Verify]]="Valid Revenue","Include","Exclude")</f>
        <v>Exclude</v>
      </c>
      <c r="S1432" s="1"/>
      <c r="T1432" s="5" t="str">
        <f t="shared" si="204"/>
        <v>Missing Date</v>
      </c>
      <c r="U1432" s="1" t="str">
        <f t="shared" si="205"/>
        <v>No</v>
      </c>
      <c r="V1432" t="s">
        <v>17</v>
      </c>
      <c r="W1432" t="s">
        <v>18</v>
      </c>
      <c r="X1432" t="str">
        <f t="shared" si="206"/>
        <v>Bengaluru</v>
      </c>
      <c r="Y1432">
        <v>-890.2</v>
      </c>
      <c r="Z1432" t="str">
        <f>IF(PC_NikeSales[[#This Row],[Profit]]&lt;0,"Loss Making Sales",IF(PC_NikeSales[[#This Row],[Profit]]=0,"No Recorded Profit",IF(PC_NikeSales[[#This Row],[Profit]]&gt;PC_NikeSales[Rev_Recalc],"Invalid Profit", "Valid Profit")))</f>
        <v>Loss Making Sales</v>
      </c>
      <c r="AA1432" t="str">
        <f>IF(PC_NikeSales[[#This Row],[Profit_Status]]="Valid Profit","Include","Exclude")</f>
        <v>Exclude</v>
      </c>
    </row>
    <row r="1433" spans="1:27">
      <c r="A1433">
        <v>3431</v>
      </c>
      <c r="B1433" t="s">
        <v>19</v>
      </c>
      <c r="C1433" t="s">
        <v>14</v>
      </c>
      <c r="D1433" t="s">
        <v>44</v>
      </c>
      <c r="E1433" s="3" t="s">
        <v>28</v>
      </c>
      <c r="F1433" t="str">
        <f t="shared" si="198"/>
        <v>Alphabet</v>
      </c>
      <c r="G1433" t="str">
        <f t="shared" si="199"/>
        <v>L</v>
      </c>
      <c r="H1433" t="str">
        <f t="shared" si="200"/>
        <v>Yes</v>
      </c>
      <c r="I1433">
        <v>-1</v>
      </c>
      <c r="J1433" t="str">
        <f>_xlfn.IFS(Units_Sold&lt;0,"Check Return/Refund",Units_Sold=" ",Invalid,Units_Sold=0,"Available",Units_Sold&gt;0,"Sold")</f>
        <v>Check Return/Refund</v>
      </c>
      <c r="L1433">
        <v>0.96</v>
      </c>
      <c r="M1433" t="str">
        <f t="shared" si="201"/>
        <v>Valid</v>
      </c>
      <c r="N1433" t="str">
        <f>IF(PC_NikeSales[[#This Row],[Discount_Verification]]="Valid","Include","Exclude")</f>
        <v>Include</v>
      </c>
      <c r="O1433">
        <v>0</v>
      </c>
      <c r="P1433" t="str">
        <f t="shared" si="202"/>
        <v>Insufficient Data</v>
      </c>
      <c r="Q1433" t="str">
        <f t="shared" si="203"/>
        <v>Missing Information</v>
      </c>
      <c r="R1433" t="str">
        <f>IF(PC_NikeSales[[#This Row],[Rev_Verify]]="Valid Revenue","Include","Exclude")</f>
        <v>Exclude</v>
      </c>
      <c r="S1433" s="1">
        <v>45566</v>
      </c>
      <c r="T1433" s="5">
        <f t="shared" si="204"/>
        <v>45566</v>
      </c>
      <c r="U1433" s="1" t="str">
        <f t="shared" si="205"/>
        <v>Yes</v>
      </c>
      <c r="V1433" t="s">
        <v>22</v>
      </c>
      <c r="W1433" t="s">
        <v>33</v>
      </c>
      <c r="X1433" t="str">
        <f t="shared" si="206"/>
        <v>Delhi</v>
      </c>
      <c r="Y1433">
        <v>3816.31</v>
      </c>
      <c r="Z1433" t="str">
        <f>IF(PC_NikeSales[[#This Row],[Profit]]&lt;0,"Loss Making Sales",IF(PC_NikeSales[[#This Row],[Profit]]=0,"No Recorded Profit",IF($Y1431&gt;$P1431,"Invalid Profit", "Valid Profit")))</f>
        <v>Valid Profit</v>
      </c>
      <c r="AA1433" t="str">
        <f>IF(PC_NikeSales[[#This Row],[Profit_Status]]="Valid Profit","Include","Exclude")</f>
        <v>Include</v>
      </c>
    </row>
    <row r="1434" spans="1:27">
      <c r="A1434">
        <v>3432</v>
      </c>
      <c r="B1434" t="s">
        <v>13</v>
      </c>
      <c r="C1434" t="s">
        <v>41</v>
      </c>
      <c r="D1434" t="s">
        <v>47</v>
      </c>
      <c r="E1434" s="3" t="s">
        <v>32</v>
      </c>
      <c r="F1434" t="str">
        <f t="shared" si="198"/>
        <v>Alphabet</v>
      </c>
      <c r="G1434" t="str">
        <f t="shared" si="199"/>
        <v>XL</v>
      </c>
      <c r="H1434" t="str">
        <f t="shared" si="200"/>
        <v>Yes</v>
      </c>
      <c r="J1434" t="str">
        <f>_xlfn.IFS(Units_Sold&lt;0,"Check Return/Refund",Units_Sold=" ",Invalid,Units_Sold=0,"Available",Units_Sold&gt;0,"Sold")</f>
        <v>Available</v>
      </c>
      <c r="M1434" t="str">
        <f t="shared" si="201"/>
        <v>Invalid</v>
      </c>
      <c r="N1434" t="str">
        <f>IF(PC_NikeSales[[#This Row],[Discount_Verification]]="Valid","Include","Exclude")</f>
        <v>Exclude</v>
      </c>
      <c r="O1434">
        <v>0</v>
      </c>
      <c r="P1434" t="str">
        <f t="shared" si="202"/>
        <v>Insufficient Data</v>
      </c>
      <c r="Q1434" t="str">
        <f t="shared" si="203"/>
        <v>Missing Information</v>
      </c>
      <c r="R1434" t="str">
        <f>IF(PC_NikeSales[[#This Row],[Rev_Verify]]="Valid Revenue","Include","Exclude")</f>
        <v>Exclude</v>
      </c>
      <c r="S1434" s="1">
        <v>45811</v>
      </c>
      <c r="T1434" s="5">
        <f t="shared" si="204"/>
        <v>45811</v>
      </c>
      <c r="U1434" s="1" t="str">
        <f t="shared" si="205"/>
        <v>Yes</v>
      </c>
      <c r="V1434" t="s">
        <v>17</v>
      </c>
      <c r="W1434" t="s">
        <v>43</v>
      </c>
      <c r="X1434" t="str">
        <f t="shared" si="206"/>
        <v>Kolkata</v>
      </c>
      <c r="Y1434">
        <v>-640.44000000000005</v>
      </c>
      <c r="Z1434" t="str">
        <f>IF(PC_NikeSales[[#This Row],[Profit]]&lt;0,"Loss Making Sales",IF(PC_NikeSales[[#This Row],[Profit]]=0,"No Recorded Profit",IF(PC_NikeSales[[#This Row],[Profit]]&gt;PC_NikeSales[Rev_Recalc],"Invalid Profit", "Valid Profit")))</f>
        <v>Loss Making Sales</v>
      </c>
      <c r="AA1434" t="str">
        <f>IF(PC_NikeSales[[#This Row],[Profit_Status]]="Valid Profit","Include","Exclude")</f>
        <v>Exclude</v>
      </c>
    </row>
    <row r="1435" spans="1:27">
      <c r="A1435">
        <v>2028</v>
      </c>
      <c r="B1435" t="s">
        <v>13</v>
      </c>
      <c r="C1435" t="s">
        <v>26</v>
      </c>
      <c r="D1435" t="s">
        <v>39</v>
      </c>
      <c r="E1435" s="3" t="s">
        <v>32</v>
      </c>
      <c r="F1435" t="str">
        <f t="shared" si="198"/>
        <v>Alphabet</v>
      </c>
      <c r="G1435" t="str">
        <f t="shared" si="199"/>
        <v>XL</v>
      </c>
      <c r="H1435" t="str">
        <f t="shared" si="200"/>
        <v>Yes</v>
      </c>
      <c r="I1435">
        <v>0</v>
      </c>
      <c r="J1435" t="str">
        <f>_xlfn.IFS(Units_Sold&lt;0,"Check Return/Refund",Units_Sold=" ",Invalid,Units_Sold=0,"Available",Units_Sold&gt;0,"Sold")</f>
        <v>Available</v>
      </c>
      <c r="L1435">
        <v>0.95</v>
      </c>
      <c r="M1435" t="str">
        <f t="shared" si="201"/>
        <v>Valid</v>
      </c>
      <c r="N1435" t="str">
        <f>IF(PC_NikeSales[[#This Row],[Discount_Verification]]="Valid","Include","Exclude")</f>
        <v>Include</v>
      </c>
      <c r="O1435">
        <v>0</v>
      </c>
      <c r="P1435" t="str">
        <f t="shared" si="202"/>
        <v>Insufficient Data</v>
      </c>
      <c r="Q1435" t="str">
        <f t="shared" si="203"/>
        <v>Missing Information</v>
      </c>
      <c r="R1435" t="str">
        <f>IF(PC_NikeSales[[#This Row],[Rev_Verify]]="Valid Revenue","Include","Exclude")</f>
        <v>Exclude</v>
      </c>
      <c r="S1435" s="1">
        <v>45659</v>
      </c>
      <c r="T1435" s="5">
        <f t="shared" si="204"/>
        <v>45659</v>
      </c>
      <c r="U1435" s="1" t="str">
        <f t="shared" si="205"/>
        <v>Yes</v>
      </c>
      <c r="V1435" t="s">
        <v>17</v>
      </c>
      <c r="W1435" t="s">
        <v>33</v>
      </c>
      <c r="X1435" t="str">
        <f t="shared" si="206"/>
        <v>Delhi</v>
      </c>
      <c r="Y1435">
        <v>2511.65</v>
      </c>
      <c r="Z1435" t="str">
        <f>IF(PC_NikeSales[[#This Row],[Profit]]&lt;0,"Loss Making Sales",IF(PC_NikeSales[[#This Row],[Profit]]=0,"No Recorded Profit",IF($Y1433&gt;$P1433,"Invalid Profit", "Valid Profit")))</f>
        <v>Valid Profit</v>
      </c>
      <c r="AA1435" t="str">
        <f>IF(PC_NikeSales[[#This Row],[Profit_Status]]="Valid Profit","Include","Exclude")</f>
        <v>Include</v>
      </c>
    </row>
    <row r="1436" spans="1:27">
      <c r="A1436">
        <v>3434</v>
      </c>
      <c r="B1436" t="s">
        <v>13</v>
      </c>
      <c r="C1436" t="s">
        <v>41</v>
      </c>
      <c r="D1436" t="s">
        <v>42</v>
      </c>
      <c r="E1436" s="3" t="s">
        <v>32</v>
      </c>
      <c r="F1436" t="str">
        <f t="shared" si="198"/>
        <v>Alphabet</v>
      </c>
      <c r="G1436" t="str">
        <f t="shared" si="199"/>
        <v>XL</v>
      </c>
      <c r="H1436" t="str">
        <f t="shared" si="200"/>
        <v>Yes</v>
      </c>
      <c r="J1436" t="str">
        <f>_xlfn.IFS(Units_Sold&lt;0,"Check Return/Refund",Units_Sold=" ",Invalid,Units_Sold=0,"Available",Units_Sold&gt;0,"Sold")</f>
        <v>Available</v>
      </c>
      <c r="K1436">
        <v>8741.65</v>
      </c>
      <c r="M1436" t="str">
        <f t="shared" si="201"/>
        <v>Invalid</v>
      </c>
      <c r="N1436" t="str">
        <f>IF(PC_NikeSales[[#This Row],[Discount_Verification]]="Valid","Include","Exclude")</f>
        <v>Exclude</v>
      </c>
      <c r="O1436">
        <v>0</v>
      </c>
      <c r="P1436" t="str">
        <f t="shared" si="202"/>
        <v>Insufficient Data</v>
      </c>
      <c r="Q1436" t="str">
        <f t="shared" si="203"/>
        <v>Missing Information</v>
      </c>
      <c r="R1436" t="str">
        <f>IF(PC_NikeSales[[#This Row],[Rev_Verify]]="Valid Revenue","Include","Exclude")</f>
        <v>Exclude</v>
      </c>
      <c r="S1436" s="1">
        <v>45586</v>
      </c>
      <c r="T1436" s="5">
        <f t="shared" si="204"/>
        <v>45586</v>
      </c>
      <c r="U1436" s="1" t="str">
        <f t="shared" si="205"/>
        <v>Yes</v>
      </c>
      <c r="V1436" t="s">
        <v>17</v>
      </c>
      <c r="W1436" t="s">
        <v>33</v>
      </c>
      <c r="X1436" t="str">
        <f t="shared" si="206"/>
        <v>Delhi</v>
      </c>
      <c r="Y1436">
        <v>570.25</v>
      </c>
      <c r="Z1436" t="str">
        <f>IF(PC_NikeSales[[#This Row],[Profit]]&lt;0,"Loss Making Sales",IF(PC_NikeSales[[#This Row],[Profit]]=0,"No Recorded Profit",IF($Y1434&gt;$P1434,"Invalid Profit", "Valid Profit")))</f>
        <v>Valid Profit</v>
      </c>
      <c r="AA1436" t="str">
        <f>IF(PC_NikeSales[[#This Row],[Profit_Status]]="Valid Profit","Include","Exclude")</f>
        <v>Include</v>
      </c>
    </row>
    <row r="1437" spans="1:27">
      <c r="A1437">
        <v>3435</v>
      </c>
      <c r="B1437" t="s">
        <v>35</v>
      </c>
      <c r="C1437" t="s">
        <v>14</v>
      </c>
      <c r="D1437" t="s">
        <v>15</v>
      </c>
      <c r="F1437" t="str">
        <f t="shared" si="198"/>
        <v>Missing</v>
      </c>
      <c r="G1437" t="str">
        <f t="shared" si="199"/>
        <v>Unknown</v>
      </c>
      <c r="H1437" t="str">
        <f t="shared" si="200"/>
        <v>No</v>
      </c>
      <c r="I1437">
        <v>4</v>
      </c>
      <c r="J1437" t="str">
        <f>_xlfn.IFS(Units_Sold&lt;0,"Check Return/Refund",Units_Sold=" ",Invalid,Units_Sold=0,"Available",Units_Sold&gt;0,"Sold")</f>
        <v>Sold</v>
      </c>
      <c r="M1437" t="str">
        <f t="shared" si="201"/>
        <v>Invalid</v>
      </c>
      <c r="N1437" t="str">
        <f>IF(PC_NikeSales[[#This Row],[Discount_Verification]]="Valid","Include","Exclude")</f>
        <v>Exclude</v>
      </c>
      <c r="O1437">
        <v>0</v>
      </c>
      <c r="P1437" t="str">
        <f t="shared" si="202"/>
        <v>Insufficient Data</v>
      </c>
      <c r="Q1437" t="str">
        <f t="shared" si="203"/>
        <v>Missing Information</v>
      </c>
      <c r="R1437" t="str">
        <f>IF(PC_NikeSales[[#This Row],[Rev_Verify]]="Valid Revenue","Include","Exclude")</f>
        <v>Exclude</v>
      </c>
      <c r="S1437" s="1"/>
      <c r="T1437" s="5" t="str">
        <f t="shared" si="204"/>
        <v>Missing Date</v>
      </c>
      <c r="U1437" s="1" t="str">
        <f t="shared" si="205"/>
        <v>No</v>
      </c>
      <c r="V1437" t="s">
        <v>17</v>
      </c>
      <c r="W1437" t="s">
        <v>33</v>
      </c>
      <c r="X1437" t="str">
        <f t="shared" si="206"/>
        <v>Delhi</v>
      </c>
      <c r="Y1437">
        <v>2936.54</v>
      </c>
      <c r="Z1437" t="str">
        <f>IF(PC_NikeSales[[#This Row],[Profit]]&lt;0,"Loss Making Sales",IF(PC_NikeSales[[#This Row],[Profit]]=0,"No Recorded Profit",IF($Y1435&gt;$P1435,"Invalid Profit", "Valid Profit")))</f>
        <v>Valid Profit</v>
      </c>
      <c r="AA1437" t="str">
        <f>IF(PC_NikeSales[[#This Row],[Profit_Status]]="Valid Profit","Include","Exclude")</f>
        <v>Include</v>
      </c>
    </row>
    <row r="1438" spans="1:27">
      <c r="A1438">
        <v>3436</v>
      </c>
      <c r="B1438" t="s">
        <v>13</v>
      </c>
      <c r="C1438" t="s">
        <v>20</v>
      </c>
      <c r="D1438" t="s">
        <v>38</v>
      </c>
      <c r="E1438" s="3" t="s">
        <v>28</v>
      </c>
      <c r="F1438" t="str">
        <f t="shared" si="198"/>
        <v>Alphabet</v>
      </c>
      <c r="G1438" t="str">
        <f t="shared" si="199"/>
        <v>L</v>
      </c>
      <c r="H1438" t="str">
        <f t="shared" si="200"/>
        <v>Yes</v>
      </c>
      <c r="J1438" t="str">
        <f>_xlfn.IFS(Units_Sold&lt;0,"Check Return/Refund",Units_Sold=" ",Invalid,Units_Sold=0,"Available",Units_Sold&gt;0,"Sold")</f>
        <v>Available</v>
      </c>
      <c r="M1438" t="str">
        <f t="shared" si="201"/>
        <v>Invalid</v>
      </c>
      <c r="N1438" t="str">
        <f>IF(PC_NikeSales[[#This Row],[Discount_Verification]]="Valid","Include","Exclude")</f>
        <v>Exclude</v>
      </c>
      <c r="O1438">
        <v>0</v>
      </c>
      <c r="P1438" t="str">
        <f t="shared" si="202"/>
        <v>Insufficient Data</v>
      </c>
      <c r="Q1438" t="str">
        <f t="shared" si="203"/>
        <v>Missing Information</v>
      </c>
      <c r="R1438" t="str">
        <f>IF(PC_NikeSales[[#This Row],[Rev_Verify]]="Valid Revenue","Include","Exclude")</f>
        <v>Exclude</v>
      </c>
      <c r="S1438" s="1">
        <v>45819</v>
      </c>
      <c r="T1438" s="5">
        <f t="shared" si="204"/>
        <v>45819</v>
      </c>
      <c r="U1438" s="1" t="str">
        <f t="shared" si="205"/>
        <v>Yes</v>
      </c>
      <c r="V1438" t="s">
        <v>22</v>
      </c>
      <c r="W1438" t="s">
        <v>36</v>
      </c>
      <c r="X1438" t="str">
        <f t="shared" si="206"/>
        <v>Bangalore</v>
      </c>
      <c r="Y1438">
        <v>2107.65</v>
      </c>
      <c r="Z1438" t="str">
        <f>IF(PC_NikeSales[[#This Row],[Profit]]&lt;0,"Loss Making Sales",IF(PC_NikeSales[[#This Row],[Profit]]=0,"No Recorded Profit",IF($Y1436&gt;$P1436,"Invalid Profit", "Valid Profit")))</f>
        <v>Valid Profit</v>
      </c>
      <c r="AA1438" t="str">
        <f>IF(PC_NikeSales[[#This Row],[Profit_Status]]="Valid Profit","Include","Exclude")</f>
        <v>Include</v>
      </c>
    </row>
    <row r="1439" spans="1:27">
      <c r="A1439">
        <v>3437</v>
      </c>
      <c r="B1439" t="s">
        <v>13</v>
      </c>
      <c r="C1439" t="s">
        <v>20</v>
      </c>
      <c r="D1439" t="s">
        <v>21</v>
      </c>
      <c r="E1439" s="3" t="s">
        <v>16</v>
      </c>
      <c r="F1439" t="str">
        <f t="shared" si="198"/>
        <v>Alphabet</v>
      </c>
      <c r="G1439" t="str">
        <f t="shared" si="199"/>
        <v>M</v>
      </c>
      <c r="H1439" t="str">
        <f t="shared" si="200"/>
        <v>Yes</v>
      </c>
      <c r="J1439" t="str">
        <f>_xlfn.IFS(Units_Sold&lt;0,"Check Return/Refund",Units_Sold=" ",Invalid,Units_Sold=0,"Available",Units_Sold&gt;0,"Sold")</f>
        <v>Available</v>
      </c>
      <c r="M1439" t="str">
        <f t="shared" si="201"/>
        <v>Invalid</v>
      </c>
      <c r="N1439" t="str">
        <f>IF(PC_NikeSales[[#This Row],[Discount_Verification]]="Valid","Include","Exclude")</f>
        <v>Exclude</v>
      </c>
      <c r="O1439">
        <v>0</v>
      </c>
      <c r="P1439" t="str">
        <f t="shared" si="202"/>
        <v>Insufficient Data</v>
      </c>
      <c r="Q1439" t="str">
        <f t="shared" si="203"/>
        <v>Missing Information</v>
      </c>
      <c r="R1439" t="str">
        <f>IF(PC_NikeSales[[#This Row],[Rev_Verify]]="Valid Revenue","Include","Exclude")</f>
        <v>Exclude</v>
      </c>
      <c r="S1439" s="1">
        <v>45422</v>
      </c>
      <c r="T1439" s="5">
        <f t="shared" si="204"/>
        <v>45422</v>
      </c>
      <c r="U1439" s="1" t="str">
        <f t="shared" si="205"/>
        <v>Yes</v>
      </c>
      <c r="V1439" t="s">
        <v>22</v>
      </c>
      <c r="W1439" t="s">
        <v>25</v>
      </c>
      <c r="X1439" t="str">
        <f t="shared" si="206"/>
        <v>Mumbai</v>
      </c>
      <c r="Y1439">
        <v>-113.52</v>
      </c>
      <c r="Z1439" t="str">
        <f>IF(PC_NikeSales[[#This Row],[Profit]]&lt;0,"Loss Making Sales",IF(PC_NikeSales[[#This Row],[Profit]]=0,"No Recorded Profit",IF(PC_NikeSales[[#This Row],[Profit]]&gt;PC_NikeSales[Rev_Recalc],"Invalid Profit", "Valid Profit")))</f>
        <v>Loss Making Sales</v>
      </c>
      <c r="AA1439" t="str">
        <f>IF(PC_NikeSales[[#This Row],[Profit_Status]]="Valid Profit","Include","Exclude")</f>
        <v>Exclude</v>
      </c>
    </row>
    <row r="1440" spans="1:27">
      <c r="A1440">
        <v>3438</v>
      </c>
      <c r="B1440" t="s">
        <v>19</v>
      </c>
      <c r="C1440" t="s">
        <v>20</v>
      </c>
      <c r="D1440" t="s">
        <v>50</v>
      </c>
      <c r="E1440" s="3">
        <v>7</v>
      </c>
      <c r="F1440" t="str">
        <f t="shared" si="198"/>
        <v>Number</v>
      </c>
      <c r="G1440" t="str">
        <f t="shared" si="199"/>
        <v>7</v>
      </c>
      <c r="H1440" t="str">
        <f t="shared" si="200"/>
        <v>Yes</v>
      </c>
      <c r="I1440">
        <v>3</v>
      </c>
      <c r="J1440" t="str">
        <f>_xlfn.IFS(Units_Sold&lt;0,"Check Return/Refund",Units_Sold=" ",Invalid,Units_Sold=0,"Available",Units_Sold&gt;0,"Sold")</f>
        <v>Sold</v>
      </c>
      <c r="L1440">
        <v>0.18</v>
      </c>
      <c r="M1440" t="str">
        <f t="shared" si="201"/>
        <v>Valid</v>
      </c>
      <c r="N1440" t="str">
        <f>IF(PC_NikeSales[[#This Row],[Discount_Verification]]="Valid","Include","Exclude")</f>
        <v>Include</v>
      </c>
      <c r="O1440">
        <v>0</v>
      </c>
      <c r="P1440" t="str">
        <f t="shared" si="202"/>
        <v>Insufficient Data</v>
      </c>
      <c r="Q1440" t="str">
        <f t="shared" si="203"/>
        <v>Missing Information</v>
      </c>
      <c r="R1440" t="str">
        <f>IF(PC_NikeSales[[#This Row],[Rev_Verify]]="Valid Revenue","Include","Exclude")</f>
        <v>Exclude</v>
      </c>
      <c r="S1440" s="1">
        <v>45540</v>
      </c>
      <c r="T1440" s="5">
        <f t="shared" si="204"/>
        <v>45540</v>
      </c>
      <c r="U1440" s="1" t="str">
        <f t="shared" si="205"/>
        <v>Yes</v>
      </c>
      <c r="V1440" t="s">
        <v>22</v>
      </c>
      <c r="W1440" t="s">
        <v>37</v>
      </c>
      <c r="X1440" t="str">
        <f t="shared" si="206"/>
        <v>Hyderabad</v>
      </c>
      <c r="Y1440">
        <v>1669.74</v>
      </c>
      <c r="Z1440" t="str">
        <f>IF(PC_NikeSales[[#This Row],[Profit]]&lt;0,"Loss Making Sales",IF(PC_NikeSales[[#This Row],[Profit]]=0,"No Recorded Profit",IF($Y1438&gt;$P1438,"Invalid Profit", "Valid Profit")))</f>
        <v>Valid Profit</v>
      </c>
      <c r="AA1440" t="str">
        <f>IF(PC_NikeSales[[#This Row],[Profit_Status]]="Valid Profit","Include","Exclude")</f>
        <v>Include</v>
      </c>
    </row>
    <row r="1441" spans="1:27">
      <c r="A1441">
        <v>2043</v>
      </c>
      <c r="B1441" t="s">
        <v>13</v>
      </c>
      <c r="C1441" t="s">
        <v>30</v>
      </c>
      <c r="D1441" t="s">
        <v>31</v>
      </c>
      <c r="E1441" s="3">
        <v>6</v>
      </c>
      <c r="F1441" t="str">
        <f t="shared" si="198"/>
        <v>Number</v>
      </c>
      <c r="G1441" t="str">
        <f t="shared" si="199"/>
        <v>6</v>
      </c>
      <c r="H1441" t="str">
        <f t="shared" si="200"/>
        <v>Yes</v>
      </c>
      <c r="J1441" t="str">
        <f>_xlfn.IFS(Units_Sold&lt;0,"Check Return/Refund",Units_Sold=" ",Invalid,Units_Sold=0,"Available",Units_Sold&gt;0,"Sold")</f>
        <v>Available</v>
      </c>
      <c r="K1441">
        <v>5395.6</v>
      </c>
      <c r="L1441">
        <v>0.06</v>
      </c>
      <c r="M1441" t="str">
        <f t="shared" si="201"/>
        <v>Valid</v>
      </c>
      <c r="N1441" t="str">
        <f>IF(PC_NikeSales[[#This Row],[Discount_Verification]]="Valid","Include","Exclude")</f>
        <v>Include</v>
      </c>
      <c r="O1441">
        <v>0</v>
      </c>
      <c r="P1441" t="str">
        <f t="shared" si="202"/>
        <v>Insufficient Data</v>
      </c>
      <c r="Q1441" t="str">
        <f t="shared" si="203"/>
        <v>Missing Information</v>
      </c>
      <c r="R1441" t="str">
        <f>IF(PC_NikeSales[[#This Row],[Rev_Verify]]="Valid Revenue","Include","Exclude")</f>
        <v>Exclude</v>
      </c>
      <c r="S1441" s="1">
        <v>45723</v>
      </c>
      <c r="T1441" s="5">
        <f t="shared" si="204"/>
        <v>45723</v>
      </c>
      <c r="U1441" s="1" t="str">
        <f t="shared" si="205"/>
        <v>Yes</v>
      </c>
      <c r="V1441" t="s">
        <v>17</v>
      </c>
      <c r="W1441" t="s">
        <v>33</v>
      </c>
      <c r="X1441" t="str">
        <f t="shared" si="206"/>
        <v>Delhi</v>
      </c>
      <c r="Y1441">
        <v>2992.96</v>
      </c>
      <c r="Z1441" t="str">
        <f>IF(PC_NikeSales[[#This Row],[Profit]]&lt;0,"Loss Making Sales",IF(PC_NikeSales[[#This Row],[Profit]]=0,"No Recorded Profit",IF($Y1439&gt;$P1439,"Invalid Profit", "Valid Profit")))</f>
        <v>Valid Profit</v>
      </c>
      <c r="AA1441" t="str">
        <f>IF(PC_NikeSales[[#This Row],[Profit_Status]]="Valid Profit","Include","Exclude")</f>
        <v>Include</v>
      </c>
    </row>
    <row r="1442" spans="1:27">
      <c r="A1442">
        <v>3440</v>
      </c>
      <c r="B1442" t="s">
        <v>13</v>
      </c>
      <c r="C1442" t="s">
        <v>26</v>
      </c>
      <c r="D1442" t="s">
        <v>39</v>
      </c>
      <c r="E1442" s="3" t="s">
        <v>16</v>
      </c>
      <c r="F1442" t="str">
        <f t="shared" si="198"/>
        <v>Alphabet</v>
      </c>
      <c r="G1442" t="str">
        <f t="shared" si="199"/>
        <v>M</v>
      </c>
      <c r="H1442" t="str">
        <f t="shared" si="200"/>
        <v>Yes</v>
      </c>
      <c r="I1442">
        <v>3</v>
      </c>
      <c r="J1442" t="str">
        <f>_xlfn.IFS(Units_Sold&lt;0,"Check Return/Refund",Units_Sold=" ",Invalid,Units_Sold=0,"Available",Units_Sold&gt;0,"Sold")</f>
        <v>Sold</v>
      </c>
      <c r="M1442" t="str">
        <f t="shared" si="201"/>
        <v>Invalid</v>
      </c>
      <c r="N1442" t="str">
        <f>IF(PC_NikeSales[[#This Row],[Discount_Verification]]="Valid","Include","Exclude")</f>
        <v>Exclude</v>
      </c>
      <c r="O1442">
        <v>0</v>
      </c>
      <c r="P1442" t="str">
        <f t="shared" si="202"/>
        <v>Insufficient Data</v>
      </c>
      <c r="Q1442" t="str">
        <f t="shared" si="203"/>
        <v>Missing Information</v>
      </c>
      <c r="R1442" t="str">
        <f>IF(PC_NikeSales[[#This Row],[Rev_Verify]]="Valid Revenue","Include","Exclude")</f>
        <v>Exclude</v>
      </c>
      <c r="S1442" s="1"/>
      <c r="T1442" s="5" t="str">
        <f t="shared" si="204"/>
        <v>Missing Date</v>
      </c>
      <c r="U1442" s="1" t="str">
        <f t="shared" si="205"/>
        <v>No</v>
      </c>
      <c r="V1442" t="s">
        <v>17</v>
      </c>
      <c r="W1442" t="s">
        <v>25</v>
      </c>
      <c r="X1442" t="str">
        <f t="shared" si="206"/>
        <v>Mumbai</v>
      </c>
      <c r="Y1442">
        <v>-510.72</v>
      </c>
      <c r="Z1442" t="str">
        <f>IF(PC_NikeSales[[#This Row],[Profit]]&lt;0,"Loss Making Sales",IF(PC_NikeSales[[#This Row],[Profit]]=0,"No Recorded Profit",IF(PC_NikeSales[[#This Row],[Profit]]&gt;PC_NikeSales[Rev_Recalc],"Invalid Profit", "Valid Profit")))</f>
        <v>Loss Making Sales</v>
      </c>
      <c r="AA1442" t="str">
        <f>IF(PC_NikeSales[[#This Row],[Profit_Status]]="Valid Profit","Include","Exclude")</f>
        <v>Exclude</v>
      </c>
    </row>
    <row r="1443" spans="1:27">
      <c r="A1443">
        <v>3441</v>
      </c>
      <c r="B1443" t="s">
        <v>13</v>
      </c>
      <c r="C1443" t="s">
        <v>30</v>
      </c>
      <c r="D1443" t="s">
        <v>46</v>
      </c>
      <c r="E1443" s="3">
        <v>12</v>
      </c>
      <c r="F1443" t="str">
        <f t="shared" si="198"/>
        <v>Number</v>
      </c>
      <c r="G1443" t="str">
        <f t="shared" si="199"/>
        <v>12</v>
      </c>
      <c r="H1443" t="str">
        <f t="shared" si="200"/>
        <v>Yes</v>
      </c>
      <c r="I1443">
        <v>2</v>
      </c>
      <c r="J1443" t="str">
        <f>_xlfn.IFS(Units_Sold&lt;0,"Check Return/Refund",Units_Sold=" ",Invalid,Units_Sold=0,"Available",Units_Sold&gt;0,"Sold")</f>
        <v>Sold</v>
      </c>
      <c r="K1443">
        <v>9313.98</v>
      </c>
      <c r="M1443" t="str">
        <f t="shared" si="201"/>
        <v>Invalid</v>
      </c>
      <c r="N1443" t="str">
        <f>IF(PC_NikeSales[[#This Row],[Discount_Verification]]="Valid","Include","Exclude")</f>
        <v>Exclude</v>
      </c>
      <c r="O1443">
        <v>0</v>
      </c>
      <c r="P1443">
        <f t="shared" si="202"/>
        <v>18627.96</v>
      </c>
      <c r="Q1443" t="str">
        <f t="shared" si="203"/>
        <v>Valid Revenue</v>
      </c>
      <c r="R1443" t="str">
        <f>IF(PC_NikeSales[[#This Row],[Rev_Verify]]="Valid Revenue","Include","Exclude")</f>
        <v>Include</v>
      </c>
      <c r="S1443" s="1">
        <v>45785</v>
      </c>
      <c r="T1443" s="5">
        <f t="shared" si="204"/>
        <v>45785</v>
      </c>
      <c r="U1443" s="1" t="str">
        <f t="shared" si="205"/>
        <v>Yes</v>
      </c>
      <c r="V1443" t="s">
        <v>22</v>
      </c>
      <c r="W1443" t="s">
        <v>33</v>
      </c>
      <c r="X1443" t="str">
        <f t="shared" si="206"/>
        <v>Delhi</v>
      </c>
      <c r="Y1443">
        <v>3301.27</v>
      </c>
      <c r="Z1443" t="str">
        <f>IF(PC_NikeSales[[#This Row],[Profit]]&lt;0,"Loss Making Sales",IF(PC_NikeSales[[#This Row],[Profit]]=0,"No Recorded Profit",IF($Y1441&gt;$P1441,"Invalid Profit", "Valid Profit")))</f>
        <v>Valid Profit</v>
      </c>
      <c r="AA1443" t="str">
        <f>IF(PC_NikeSales[[#This Row],[Profit_Status]]="Valid Profit","Include","Exclude")</f>
        <v>Include</v>
      </c>
    </row>
    <row r="1444" spans="1:27">
      <c r="A1444">
        <v>3442</v>
      </c>
      <c r="B1444" t="s">
        <v>13</v>
      </c>
      <c r="C1444" t="s">
        <v>41</v>
      </c>
      <c r="D1444" t="s">
        <v>48</v>
      </c>
      <c r="E1444" s="3" t="s">
        <v>32</v>
      </c>
      <c r="F1444" t="str">
        <f t="shared" si="198"/>
        <v>Alphabet</v>
      </c>
      <c r="G1444" t="str">
        <f t="shared" si="199"/>
        <v>XL</v>
      </c>
      <c r="H1444" t="str">
        <f t="shared" si="200"/>
        <v>Yes</v>
      </c>
      <c r="I1444">
        <v>4</v>
      </c>
      <c r="J1444" t="str">
        <f>_xlfn.IFS(Units_Sold&lt;0,"Check Return/Refund",Units_Sold=" ",Invalid,Units_Sold=0,"Available",Units_Sold&gt;0,"Sold")</f>
        <v>Sold</v>
      </c>
      <c r="M1444" t="str">
        <f t="shared" si="201"/>
        <v>Invalid</v>
      </c>
      <c r="N1444" t="str">
        <f>IF(PC_NikeSales[[#This Row],[Discount_Verification]]="Valid","Include","Exclude")</f>
        <v>Exclude</v>
      </c>
      <c r="O1444">
        <v>0</v>
      </c>
      <c r="P1444" t="str">
        <f t="shared" si="202"/>
        <v>Insufficient Data</v>
      </c>
      <c r="Q1444" t="str">
        <f t="shared" si="203"/>
        <v>Missing Information</v>
      </c>
      <c r="R1444" t="str">
        <f>IF(PC_NikeSales[[#This Row],[Rev_Verify]]="Valid Revenue","Include","Exclude")</f>
        <v>Exclude</v>
      </c>
      <c r="S1444" s="1">
        <v>45678</v>
      </c>
      <c r="T1444" s="5">
        <f t="shared" si="204"/>
        <v>45678</v>
      </c>
      <c r="U1444" s="1" t="str">
        <f t="shared" si="205"/>
        <v>Yes</v>
      </c>
      <c r="V1444" t="s">
        <v>17</v>
      </c>
      <c r="W1444" t="s">
        <v>25</v>
      </c>
      <c r="X1444" t="str">
        <f t="shared" si="206"/>
        <v>Mumbai</v>
      </c>
      <c r="Y1444">
        <v>3129.5</v>
      </c>
      <c r="Z1444" t="str">
        <f>IF(PC_NikeSales[[#This Row],[Profit]]&lt;0,"Loss Making Sales",IF(PC_NikeSales[[#This Row],[Profit]]=0,"No Recorded Profit",IF($Y1442&gt;$P1442,"Invalid Profit", "Valid Profit")))</f>
        <v>Valid Profit</v>
      </c>
      <c r="AA1444" t="str">
        <f>IF(PC_NikeSales[[#This Row],[Profit_Status]]="Valid Profit","Include","Exclude")</f>
        <v>Include</v>
      </c>
    </row>
    <row r="1445" spans="1:27">
      <c r="A1445">
        <v>3443</v>
      </c>
      <c r="B1445" t="s">
        <v>13</v>
      </c>
      <c r="C1445" t="s">
        <v>41</v>
      </c>
      <c r="D1445" t="s">
        <v>48</v>
      </c>
      <c r="E1445" s="3">
        <v>8</v>
      </c>
      <c r="F1445" t="str">
        <f t="shared" si="198"/>
        <v>Number</v>
      </c>
      <c r="G1445" t="str">
        <f t="shared" si="199"/>
        <v>8</v>
      </c>
      <c r="H1445" t="str">
        <f t="shared" si="200"/>
        <v>Yes</v>
      </c>
      <c r="J1445" t="str">
        <f>_xlfn.IFS(Units_Sold&lt;0,"Check Return/Refund",Units_Sold=" ",Invalid,Units_Sold=0,"Available",Units_Sold&gt;0,"Sold")</f>
        <v>Available</v>
      </c>
      <c r="K1445">
        <v>2989.01</v>
      </c>
      <c r="M1445" t="str">
        <f t="shared" si="201"/>
        <v>Invalid</v>
      </c>
      <c r="N1445" t="str">
        <f>IF(PC_NikeSales[[#This Row],[Discount_Verification]]="Valid","Include","Exclude")</f>
        <v>Exclude</v>
      </c>
      <c r="O1445">
        <v>0</v>
      </c>
      <c r="P1445" t="str">
        <f t="shared" si="202"/>
        <v>Insufficient Data</v>
      </c>
      <c r="Q1445" t="str">
        <f t="shared" si="203"/>
        <v>Missing Information</v>
      </c>
      <c r="R1445" t="str">
        <f>IF(PC_NikeSales[[#This Row],[Rev_Verify]]="Valid Revenue","Include","Exclude")</f>
        <v>Exclude</v>
      </c>
      <c r="S1445" s="1"/>
      <c r="T1445" s="5" t="str">
        <f t="shared" si="204"/>
        <v>Missing Date</v>
      </c>
      <c r="U1445" s="1" t="str">
        <f t="shared" si="205"/>
        <v>No</v>
      </c>
      <c r="V1445" t="s">
        <v>22</v>
      </c>
      <c r="W1445" t="s">
        <v>25</v>
      </c>
      <c r="X1445" t="str">
        <f t="shared" si="206"/>
        <v>Mumbai</v>
      </c>
      <c r="Y1445">
        <v>3549.06</v>
      </c>
      <c r="Z1445" t="str">
        <f>IF(PC_NikeSales[[#This Row],[Profit]]&lt;0,"Loss Making Sales",IF(PC_NikeSales[[#This Row],[Profit]]=0,"No Recorded Profit",IF($Y1443&gt;$P1443,"Invalid Profit", "Valid Profit")))</f>
        <v>Valid Profit</v>
      </c>
      <c r="AA1445" t="str">
        <f>IF(PC_NikeSales[[#This Row],[Profit_Status]]="Valid Profit","Include","Exclude")</f>
        <v>Include</v>
      </c>
    </row>
    <row r="1446" spans="1:27">
      <c r="A1446">
        <v>3444</v>
      </c>
      <c r="B1446" t="s">
        <v>35</v>
      </c>
      <c r="C1446" t="s">
        <v>41</v>
      </c>
      <c r="D1446" t="s">
        <v>54</v>
      </c>
      <c r="E1446" s="3" t="s">
        <v>28</v>
      </c>
      <c r="F1446" t="str">
        <f t="shared" si="198"/>
        <v>Alphabet</v>
      </c>
      <c r="G1446" t="str">
        <f t="shared" si="199"/>
        <v>L</v>
      </c>
      <c r="H1446" t="str">
        <f t="shared" si="200"/>
        <v>Yes</v>
      </c>
      <c r="J1446" t="str">
        <f>_xlfn.IFS(Units_Sold&lt;0,"Check Return/Refund",Units_Sold=" ",Invalid,Units_Sold=0,"Available",Units_Sold&gt;0,"Sold")</f>
        <v>Available</v>
      </c>
      <c r="M1446" t="str">
        <f t="shared" si="201"/>
        <v>Invalid</v>
      </c>
      <c r="N1446" t="str">
        <f>IF(PC_NikeSales[[#This Row],[Discount_Verification]]="Valid","Include","Exclude")</f>
        <v>Exclude</v>
      </c>
      <c r="O1446">
        <v>0</v>
      </c>
      <c r="P1446" t="str">
        <f t="shared" si="202"/>
        <v>Insufficient Data</v>
      </c>
      <c r="Q1446" t="str">
        <f t="shared" si="203"/>
        <v>Missing Information</v>
      </c>
      <c r="R1446" t="str">
        <f>IF(PC_NikeSales[[#This Row],[Rev_Verify]]="Valid Revenue","Include","Exclude")</f>
        <v>Exclude</v>
      </c>
      <c r="S1446" s="1">
        <v>45842</v>
      </c>
      <c r="T1446" s="5">
        <f t="shared" si="204"/>
        <v>45842</v>
      </c>
      <c r="U1446" s="1" t="str">
        <f t="shared" si="205"/>
        <v>Yes</v>
      </c>
      <c r="V1446" t="s">
        <v>17</v>
      </c>
      <c r="W1446" t="s">
        <v>43</v>
      </c>
      <c r="X1446" t="str">
        <f t="shared" si="206"/>
        <v>Kolkata</v>
      </c>
      <c r="Y1446">
        <v>-382.31</v>
      </c>
      <c r="Z1446" t="str">
        <f>IF(PC_NikeSales[[#This Row],[Profit]]&lt;0,"Loss Making Sales",IF(PC_NikeSales[[#This Row],[Profit]]=0,"No Recorded Profit",IF(PC_NikeSales[[#This Row],[Profit]]&gt;PC_NikeSales[Rev_Recalc],"Invalid Profit", "Valid Profit")))</f>
        <v>Loss Making Sales</v>
      </c>
      <c r="AA1446" t="str">
        <f>IF(PC_NikeSales[[#This Row],[Profit_Status]]="Valid Profit","Include","Exclude")</f>
        <v>Exclude</v>
      </c>
    </row>
    <row r="1447" spans="1:27">
      <c r="A1447">
        <v>3445</v>
      </c>
      <c r="B1447" t="s">
        <v>35</v>
      </c>
      <c r="C1447" t="s">
        <v>26</v>
      </c>
      <c r="D1447" t="s">
        <v>27</v>
      </c>
      <c r="E1447" s="3">
        <v>10</v>
      </c>
      <c r="F1447" t="str">
        <f t="shared" si="198"/>
        <v>Number</v>
      </c>
      <c r="G1447" t="str">
        <f t="shared" si="199"/>
        <v>10</v>
      </c>
      <c r="H1447" t="str">
        <f t="shared" si="200"/>
        <v>Yes</v>
      </c>
      <c r="I1447">
        <v>-1</v>
      </c>
      <c r="J1447" t="str">
        <f>_xlfn.IFS(Units_Sold&lt;0,"Check Return/Refund",Units_Sold=" ",Invalid,Units_Sold=0,"Available",Units_Sold&gt;0,"Sold")</f>
        <v>Check Return/Refund</v>
      </c>
      <c r="K1447">
        <v>4693.8100000000004</v>
      </c>
      <c r="M1447" t="str">
        <f t="shared" si="201"/>
        <v>Invalid</v>
      </c>
      <c r="N1447" t="str">
        <f>IF(PC_NikeSales[[#This Row],[Discount_Verification]]="Valid","Include","Exclude")</f>
        <v>Exclude</v>
      </c>
      <c r="O1447">
        <v>0</v>
      </c>
      <c r="P1447">
        <f t="shared" si="202"/>
        <v>-4693.8100000000004</v>
      </c>
      <c r="Q1447" t="str">
        <f t="shared" si="203"/>
        <v>Negative Revenue</v>
      </c>
      <c r="R1447" t="str">
        <f>IF(PC_NikeSales[[#This Row],[Rev_Verify]]="Valid Revenue","Include","Exclude")</f>
        <v>Exclude</v>
      </c>
      <c r="S1447" s="1"/>
      <c r="T1447" s="5" t="str">
        <f t="shared" si="204"/>
        <v>Missing Date</v>
      </c>
      <c r="U1447" s="1" t="str">
        <f t="shared" si="205"/>
        <v>No</v>
      </c>
      <c r="V1447" t="s">
        <v>22</v>
      </c>
      <c r="W1447" t="s">
        <v>36</v>
      </c>
      <c r="X1447" t="str">
        <f t="shared" si="206"/>
        <v>Bangalore</v>
      </c>
      <c r="Y1447">
        <v>3658.04</v>
      </c>
      <c r="Z1447" t="str">
        <f>IF(PC_NikeSales[[#This Row],[Profit]]&lt;0,"Loss Making Sales",IF(PC_NikeSales[[#This Row],[Profit]]=0,"No Recorded Profit",IF(PC_NikeSales[[#This Row],[Profit]]&gt;PC_NikeSales[Rev_Recalc],"Invalid Profit", "Valid Profit")))</f>
        <v>Invalid Profit</v>
      </c>
      <c r="AA1447" t="str">
        <f>IF(PC_NikeSales[[#This Row],[Profit_Status]]="Valid Profit","Include","Exclude")</f>
        <v>Exclude</v>
      </c>
    </row>
    <row r="1448" spans="1:27">
      <c r="A1448">
        <v>3446</v>
      </c>
      <c r="B1448" t="s">
        <v>35</v>
      </c>
      <c r="C1448" t="s">
        <v>26</v>
      </c>
      <c r="D1448" t="s">
        <v>52</v>
      </c>
      <c r="E1448" s="3">
        <v>8</v>
      </c>
      <c r="F1448" t="str">
        <f t="shared" si="198"/>
        <v>Number</v>
      </c>
      <c r="G1448" t="str">
        <f t="shared" si="199"/>
        <v>8</v>
      </c>
      <c r="H1448" t="str">
        <f t="shared" si="200"/>
        <v>Yes</v>
      </c>
      <c r="J1448" t="str">
        <f>_xlfn.IFS(Units_Sold&lt;0,"Check Return/Refund",Units_Sold=" ",Invalid,Units_Sold=0,"Available",Units_Sold&gt;0,"Sold")</f>
        <v>Available</v>
      </c>
      <c r="M1448" t="str">
        <f t="shared" si="201"/>
        <v>Invalid</v>
      </c>
      <c r="N1448" t="str">
        <f>IF(PC_NikeSales[[#This Row],[Discount_Verification]]="Valid","Include","Exclude")</f>
        <v>Exclude</v>
      </c>
      <c r="O1448">
        <v>0</v>
      </c>
      <c r="P1448" t="str">
        <f t="shared" si="202"/>
        <v>Insufficient Data</v>
      </c>
      <c r="Q1448" t="str">
        <f t="shared" si="203"/>
        <v>Missing Information</v>
      </c>
      <c r="R1448" t="str">
        <f>IF(PC_NikeSales[[#This Row],[Rev_Verify]]="Valid Revenue","Include","Exclude")</f>
        <v>Exclude</v>
      </c>
      <c r="S1448" s="1">
        <v>45542</v>
      </c>
      <c r="T1448" s="5">
        <f t="shared" si="204"/>
        <v>45542</v>
      </c>
      <c r="U1448" s="1" t="str">
        <f t="shared" si="205"/>
        <v>Yes</v>
      </c>
      <c r="V1448" t="s">
        <v>22</v>
      </c>
      <c r="W1448" t="s">
        <v>36</v>
      </c>
      <c r="X1448" t="str">
        <f t="shared" si="206"/>
        <v>Bangalore</v>
      </c>
      <c r="Y1448">
        <v>1680.5</v>
      </c>
      <c r="Z1448" t="str">
        <f>IF(PC_NikeSales[[#This Row],[Profit]]&lt;0,"Loss Making Sales",IF(PC_NikeSales[[#This Row],[Profit]]=0,"No Recorded Profit",IF($Y1446&gt;$P1446,"Invalid Profit", "Valid Profit")))</f>
        <v>Valid Profit</v>
      </c>
      <c r="AA1448" t="str">
        <f>IF(PC_NikeSales[[#This Row],[Profit_Status]]="Valid Profit","Include","Exclude")</f>
        <v>Include</v>
      </c>
    </row>
    <row r="1449" spans="1:27">
      <c r="A1449">
        <v>3447</v>
      </c>
      <c r="B1449" t="s">
        <v>19</v>
      </c>
      <c r="C1449" t="s">
        <v>41</v>
      </c>
      <c r="D1449" t="s">
        <v>54</v>
      </c>
      <c r="E1449" s="3" t="s">
        <v>16</v>
      </c>
      <c r="F1449" t="str">
        <f t="shared" si="198"/>
        <v>Alphabet</v>
      </c>
      <c r="G1449" t="str">
        <f t="shared" si="199"/>
        <v>M</v>
      </c>
      <c r="H1449" t="str">
        <f t="shared" si="200"/>
        <v>Yes</v>
      </c>
      <c r="J1449" t="str">
        <f>_xlfn.IFS(Units_Sold&lt;0,"Check Return/Refund",Units_Sold=" ",Invalid,Units_Sold=0,"Available",Units_Sold&gt;0,"Sold")</f>
        <v>Available</v>
      </c>
      <c r="M1449" t="str">
        <f t="shared" si="201"/>
        <v>Invalid</v>
      </c>
      <c r="N1449" t="str">
        <f>IF(PC_NikeSales[[#This Row],[Discount_Verification]]="Valid","Include","Exclude")</f>
        <v>Exclude</v>
      </c>
      <c r="O1449">
        <v>0</v>
      </c>
      <c r="P1449" t="str">
        <f t="shared" si="202"/>
        <v>Insufficient Data</v>
      </c>
      <c r="Q1449" t="str">
        <f t="shared" si="203"/>
        <v>Missing Information</v>
      </c>
      <c r="R1449" t="str">
        <f>IF(PC_NikeSales[[#This Row],[Rev_Verify]]="Valid Revenue","Include","Exclude")</f>
        <v>Exclude</v>
      </c>
      <c r="S1449" s="1">
        <v>45791</v>
      </c>
      <c r="T1449" s="5">
        <f t="shared" si="204"/>
        <v>45791</v>
      </c>
      <c r="U1449" s="1" t="str">
        <f t="shared" si="205"/>
        <v>Yes</v>
      </c>
      <c r="V1449" t="s">
        <v>22</v>
      </c>
      <c r="W1449" t="s">
        <v>37</v>
      </c>
      <c r="X1449" t="str">
        <f t="shared" si="206"/>
        <v>Hyderabad</v>
      </c>
      <c r="Y1449">
        <v>1860.15</v>
      </c>
      <c r="Z1449" t="str">
        <f>IF(PC_NikeSales[[#This Row],[Profit]]&lt;0,"Loss Making Sales",IF(PC_NikeSales[[#This Row],[Profit]]=0,"No Recorded Profit",IF($Y1447&gt;$P1447,"Invalid Profit", "Valid Profit")))</f>
        <v>Invalid Profit</v>
      </c>
      <c r="AA1449" t="str">
        <f>IF(PC_NikeSales[[#This Row],[Profit_Status]]="Valid Profit","Include","Exclude")</f>
        <v>Exclude</v>
      </c>
    </row>
    <row r="1450" spans="1:27">
      <c r="A1450">
        <v>2038</v>
      </c>
      <c r="B1450" t="s">
        <v>13</v>
      </c>
      <c r="C1450" t="s">
        <v>26</v>
      </c>
      <c r="D1450" t="s">
        <v>53</v>
      </c>
      <c r="F1450" t="str">
        <f t="shared" si="198"/>
        <v>Missing</v>
      </c>
      <c r="G1450" t="str">
        <f t="shared" si="199"/>
        <v>Unknown</v>
      </c>
      <c r="H1450" t="str">
        <f t="shared" si="200"/>
        <v>No</v>
      </c>
      <c r="J1450" t="str">
        <f>_xlfn.IFS(Units_Sold&lt;0,"Check Return/Refund",Units_Sold=" ",Invalid,Units_Sold=0,"Available",Units_Sold&gt;0,"Sold")</f>
        <v>Available</v>
      </c>
      <c r="K1450">
        <v>7609.9</v>
      </c>
      <c r="L1450">
        <v>0.05</v>
      </c>
      <c r="M1450" t="str">
        <f t="shared" si="201"/>
        <v>Valid</v>
      </c>
      <c r="N1450" t="str">
        <f>IF(PC_NikeSales[[#This Row],[Discount_Verification]]="Valid","Include","Exclude")</f>
        <v>Include</v>
      </c>
      <c r="O1450">
        <v>0</v>
      </c>
      <c r="P1450" t="str">
        <f t="shared" si="202"/>
        <v>Insufficient Data</v>
      </c>
      <c r="Q1450" t="str">
        <f t="shared" si="203"/>
        <v>Missing Information</v>
      </c>
      <c r="R1450" t="str">
        <f>IF(PC_NikeSales[[#This Row],[Rev_Verify]]="Valid Revenue","Include","Exclude")</f>
        <v>Exclude</v>
      </c>
      <c r="S1450" s="1"/>
      <c r="T1450" s="5" t="str">
        <f t="shared" si="204"/>
        <v>Missing Date</v>
      </c>
      <c r="U1450" s="1" t="str">
        <f t="shared" si="205"/>
        <v>No</v>
      </c>
      <c r="V1450" t="s">
        <v>17</v>
      </c>
      <c r="W1450" t="s">
        <v>33</v>
      </c>
      <c r="X1450" t="str">
        <f t="shared" si="206"/>
        <v>Delhi</v>
      </c>
      <c r="Y1450">
        <v>788.86</v>
      </c>
      <c r="Z1450" t="str">
        <f>IF(PC_NikeSales[[#This Row],[Profit]]&lt;0,"Loss Making Sales",IF(PC_NikeSales[[#This Row],[Profit]]=0,"No Recorded Profit",IF($Y1448&gt;$P1448,"Invalid Profit", "Valid Profit")))</f>
        <v>Valid Profit</v>
      </c>
      <c r="AA1450" t="str">
        <f>IF(PC_NikeSales[[#This Row],[Profit_Status]]="Valid Profit","Include","Exclude")</f>
        <v>Include</v>
      </c>
    </row>
    <row r="1451" spans="1:27">
      <c r="A1451">
        <v>3449</v>
      </c>
      <c r="B1451" t="s">
        <v>35</v>
      </c>
      <c r="C1451" t="s">
        <v>14</v>
      </c>
      <c r="D1451" t="s">
        <v>49</v>
      </c>
      <c r="F1451" t="str">
        <f t="shared" si="198"/>
        <v>Missing</v>
      </c>
      <c r="G1451" t="str">
        <f t="shared" si="199"/>
        <v>Unknown</v>
      </c>
      <c r="H1451" t="str">
        <f t="shared" si="200"/>
        <v>No</v>
      </c>
      <c r="I1451">
        <v>0</v>
      </c>
      <c r="J1451" t="str">
        <f>_xlfn.IFS(Units_Sold&lt;0,"Check Return/Refund",Units_Sold=" ",Invalid,Units_Sold=0,"Available",Units_Sold&gt;0,"Sold")</f>
        <v>Available</v>
      </c>
      <c r="L1451">
        <v>0.25</v>
      </c>
      <c r="M1451" t="str">
        <f t="shared" si="201"/>
        <v>Valid</v>
      </c>
      <c r="N1451" t="str">
        <f>IF(PC_NikeSales[[#This Row],[Discount_Verification]]="Valid","Include","Exclude")</f>
        <v>Include</v>
      </c>
      <c r="O1451">
        <v>0</v>
      </c>
      <c r="P1451" t="str">
        <f t="shared" si="202"/>
        <v>Insufficient Data</v>
      </c>
      <c r="Q1451" t="str">
        <f t="shared" si="203"/>
        <v>Missing Information</v>
      </c>
      <c r="R1451" t="str">
        <f>IF(PC_NikeSales[[#This Row],[Rev_Verify]]="Valid Revenue","Include","Exclude")</f>
        <v>Exclude</v>
      </c>
      <c r="S1451" s="1">
        <v>45709</v>
      </c>
      <c r="T1451" s="5">
        <f t="shared" si="204"/>
        <v>45709</v>
      </c>
      <c r="U1451" s="1" t="str">
        <f t="shared" si="205"/>
        <v>Yes</v>
      </c>
      <c r="V1451" t="s">
        <v>22</v>
      </c>
      <c r="W1451" t="s">
        <v>33</v>
      </c>
      <c r="X1451" t="str">
        <f t="shared" si="206"/>
        <v>Delhi</v>
      </c>
      <c r="Y1451">
        <v>1586.59</v>
      </c>
      <c r="Z1451" t="str">
        <f>IF(PC_NikeSales[[#This Row],[Profit]]&lt;0,"Loss Making Sales",IF(PC_NikeSales[[#This Row],[Profit]]=0,"No Recorded Profit",IF($Y1449&gt;$P1449,"Invalid Profit", "Valid Profit")))</f>
        <v>Valid Profit</v>
      </c>
      <c r="AA1451" t="str">
        <f>IF(PC_NikeSales[[#This Row],[Profit_Status]]="Valid Profit","Include","Exclude")</f>
        <v>Include</v>
      </c>
    </row>
    <row r="1452" spans="1:27">
      <c r="A1452">
        <v>3450</v>
      </c>
      <c r="B1452" t="s">
        <v>35</v>
      </c>
      <c r="C1452" t="s">
        <v>30</v>
      </c>
      <c r="D1452" t="s">
        <v>31</v>
      </c>
      <c r="E1452" s="3" t="s">
        <v>16</v>
      </c>
      <c r="F1452" t="str">
        <f t="shared" si="198"/>
        <v>Alphabet</v>
      </c>
      <c r="G1452" t="str">
        <f t="shared" si="199"/>
        <v>M</v>
      </c>
      <c r="H1452" t="str">
        <f t="shared" si="200"/>
        <v>Yes</v>
      </c>
      <c r="I1452">
        <v>3</v>
      </c>
      <c r="J1452" t="str">
        <f>_xlfn.IFS(Units_Sold&lt;0,"Check Return/Refund",Units_Sold=" ",Invalid,Units_Sold=0,"Available",Units_Sold&gt;0,"Sold")</f>
        <v>Sold</v>
      </c>
      <c r="M1452" t="str">
        <f t="shared" si="201"/>
        <v>Invalid</v>
      </c>
      <c r="N1452" t="str">
        <f>IF(PC_NikeSales[[#This Row],[Discount_Verification]]="Valid","Include","Exclude")</f>
        <v>Exclude</v>
      </c>
      <c r="O1452">
        <v>0</v>
      </c>
      <c r="P1452" t="str">
        <f t="shared" si="202"/>
        <v>Insufficient Data</v>
      </c>
      <c r="Q1452" t="str">
        <f t="shared" si="203"/>
        <v>Missing Information</v>
      </c>
      <c r="R1452" t="str">
        <f>IF(PC_NikeSales[[#This Row],[Rev_Verify]]="Valid Revenue","Include","Exclude")</f>
        <v>Exclude</v>
      </c>
      <c r="S1452" s="1">
        <v>45307</v>
      </c>
      <c r="T1452" s="5">
        <f t="shared" si="204"/>
        <v>45307</v>
      </c>
      <c r="U1452" s="1" t="str">
        <f t="shared" si="205"/>
        <v>Yes</v>
      </c>
      <c r="V1452" t="s">
        <v>22</v>
      </c>
      <c r="W1452" t="s">
        <v>18</v>
      </c>
      <c r="X1452" t="str">
        <f t="shared" si="206"/>
        <v>Bengaluru</v>
      </c>
      <c r="Y1452">
        <v>904.82</v>
      </c>
      <c r="Z1452" t="str">
        <f>IF(PC_NikeSales[[#This Row],[Profit]]&lt;0,"Loss Making Sales",IF(PC_NikeSales[[#This Row],[Profit]]=0,"No Recorded Profit",IF($Y1450&gt;$P1450,"Invalid Profit", "Valid Profit")))</f>
        <v>Valid Profit</v>
      </c>
      <c r="AA1452" t="str">
        <f>IF(PC_NikeSales[[#This Row],[Profit_Status]]="Valid Profit","Include","Exclude")</f>
        <v>Include</v>
      </c>
    </row>
    <row r="1453" spans="1:27">
      <c r="A1453">
        <v>3451</v>
      </c>
      <c r="B1453" t="s">
        <v>35</v>
      </c>
      <c r="C1453" t="s">
        <v>14</v>
      </c>
      <c r="D1453" t="s">
        <v>15</v>
      </c>
      <c r="E1453" s="3">
        <v>7</v>
      </c>
      <c r="F1453" t="str">
        <f t="shared" si="198"/>
        <v>Number</v>
      </c>
      <c r="G1453" t="str">
        <f t="shared" si="199"/>
        <v>7</v>
      </c>
      <c r="H1453" t="str">
        <f t="shared" si="200"/>
        <v>Yes</v>
      </c>
      <c r="J1453" t="str">
        <f>_xlfn.IFS(Units_Sold&lt;0,"Check Return/Refund",Units_Sold=" ",Invalid,Units_Sold=0,"Available",Units_Sold&gt;0,"Sold")</f>
        <v>Available</v>
      </c>
      <c r="M1453" t="str">
        <f t="shared" si="201"/>
        <v>Invalid</v>
      </c>
      <c r="N1453" t="str">
        <f>IF(PC_NikeSales[[#This Row],[Discount_Verification]]="Valid","Include","Exclude")</f>
        <v>Exclude</v>
      </c>
      <c r="O1453">
        <v>0</v>
      </c>
      <c r="P1453" t="str">
        <f t="shared" si="202"/>
        <v>Insufficient Data</v>
      </c>
      <c r="Q1453" t="str">
        <f t="shared" si="203"/>
        <v>Missing Information</v>
      </c>
      <c r="R1453" t="str">
        <f>IF(PC_NikeSales[[#This Row],[Rev_Verify]]="Valid Revenue","Include","Exclude")</f>
        <v>Exclude</v>
      </c>
      <c r="S1453" s="1">
        <v>45843</v>
      </c>
      <c r="T1453" s="5">
        <f t="shared" si="204"/>
        <v>45843</v>
      </c>
      <c r="U1453" s="1" t="str">
        <f t="shared" si="205"/>
        <v>Yes</v>
      </c>
      <c r="V1453" t="s">
        <v>22</v>
      </c>
      <c r="W1453" t="s">
        <v>25</v>
      </c>
      <c r="X1453" t="str">
        <f t="shared" si="206"/>
        <v>Mumbai</v>
      </c>
      <c r="Y1453">
        <v>720.76</v>
      </c>
      <c r="Z1453" t="str">
        <f>IF(PC_NikeSales[[#This Row],[Profit]]&lt;0,"Loss Making Sales",IF(PC_NikeSales[[#This Row],[Profit]]=0,"No Recorded Profit",IF($Y1451&gt;$P1451,"Invalid Profit", "Valid Profit")))</f>
        <v>Valid Profit</v>
      </c>
      <c r="AA1453" t="str">
        <f>IF(PC_NikeSales[[#This Row],[Profit_Status]]="Valid Profit","Include","Exclude")</f>
        <v>Include</v>
      </c>
    </row>
    <row r="1454" spans="1:27">
      <c r="A1454">
        <v>3452</v>
      </c>
      <c r="B1454" t="s">
        <v>35</v>
      </c>
      <c r="C1454" t="s">
        <v>14</v>
      </c>
      <c r="D1454" t="s">
        <v>15</v>
      </c>
      <c r="E1454" s="3">
        <v>11</v>
      </c>
      <c r="F1454" t="str">
        <f t="shared" si="198"/>
        <v>Number</v>
      </c>
      <c r="G1454" t="str">
        <f t="shared" si="199"/>
        <v>11</v>
      </c>
      <c r="H1454" t="str">
        <f t="shared" si="200"/>
        <v>Yes</v>
      </c>
      <c r="J1454" t="str">
        <f>_xlfn.IFS(Units_Sold&lt;0,"Check Return/Refund",Units_Sold=" ",Invalid,Units_Sold=0,"Available",Units_Sold&gt;0,"Sold")</f>
        <v>Available</v>
      </c>
      <c r="M1454" t="str">
        <f t="shared" si="201"/>
        <v>Invalid</v>
      </c>
      <c r="N1454" t="str">
        <f>IF(PC_NikeSales[[#This Row],[Discount_Verification]]="Valid","Include","Exclude")</f>
        <v>Exclude</v>
      </c>
      <c r="O1454">
        <v>0</v>
      </c>
      <c r="P1454" t="str">
        <f t="shared" si="202"/>
        <v>Insufficient Data</v>
      </c>
      <c r="Q1454" t="str">
        <f t="shared" si="203"/>
        <v>Missing Information</v>
      </c>
      <c r="R1454" t="str">
        <f>IF(PC_NikeSales[[#This Row],[Rev_Verify]]="Valid Revenue","Include","Exclude")</f>
        <v>Exclude</v>
      </c>
      <c r="S1454" s="1">
        <v>45509</v>
      </c>
      <c r="T1454" s="5">
        <f t="shared" si="204"/>
        <v>45509</v>
      </c>
      <c r="U1454" s="1" t="str">
        <f t="shared" si="205"/>
        <v>Yes</v>
      </c>
      <c r="V1454" t="s">
        <v>17</v>
      </c>
      <c r="W1454" t="s">
        <v>33</v>
      </c>
      <c r="X1454" t="str">
        <f t="shared" si="206"/>
        <v>Delhi</v>
      </c>
      <c r="Y1454">
        <v>1239.1099999999999</v>
      </c>
      <c r="Z1454" t="str">
        <f>IF(PC_NikeSales[[#This Row],[Profit]]&lt;0,"Loss Making Sales",IF(PC_NikeSales[[#This Row],[Profit]]=0,"No Recorded Profit",IF($Y1452&gt;$P1452,"Invalid Profit", "Valid Profit")))</f>
        <v>Valid Profit</v>
      </c>
      <c r="AA1454" t="str">
        <f>IF(PC_NikeSales[[#This Row],[Profit_Status]]="Valid Profit","Include","Exclude")</f>
        <v>Include</v>
      </c>
    </row>
    <row r="1455" spans="1:27">
      <c r="A1455">
        <v>3453</v>
      </c>
      <c r="B1455" t="s">
        <v>13</v>
      </c>
      <c r="C1455" t="s">
        <v>20</v>
      </c>
      <c r="D1455" t="s">
        <v>50</v>
      </c>
      <c r="F1455" t="str">
        <f t="shared" si="198"/>
        <v>Missing</v>
      </c>
      <c r="G1455" t="str">
        <f t="shared" si="199"/>
        <v>Unknown</v>
      </c>
      <c r="H1455" t="str">
        <f t="shared" si="200"/>
        <v>No</v>
      </c>
      <c r="I1455">
        <v>0</v>
      </c>
      <c r="J1455" t="str">
        <f>_xlfn.IFS(Units_Sold&lt;0,"Check Return/Refund",Units_Sold=" ",Invalid,Units_Sold=0,"Available",Units_Sold&gt;0,"Sold")</f>
        <v>Available</v>
      </c>
      <c r="K1455">
        <v>2033.28</v>
      </c>
      <c r="M1455" t="str">
        <f t="shared" si="201"/>
        <v>Invalid</v>
      </c>
      <c r="N1455" t="str">
        <f>IF(PC_NikeSales[[#This Row],[Discount_Verification]]="Valid","Include","Exclude")</f>
        <v>Exclude</v>
      </c>
      <c r="O1455">
        <v>0</v>
      </c>
      <c r="P1455">
        <f t="shared" si="202"/>
        <v>0</v>
      </c>
      <c r="Q1455" t="str">
        <f t="shared" si="203"/>
        <v>No Recorded Revenue</v>
      </c>
      <c r="R1455" t="str">
        <f>IF(PC_NikeSales[[#This Row],[Rev_Verify]]="Valid Revenue","Include","Exclude")</f>
        <v>Exclude</v>
      </c>
      <c r="S1455" s="1">
        <v>45631</v>
      </c>
      <c r="T1455" s="5">
        <f t="shared" si="204"/>
        <v>45631</v>
      </c>
      <c r="U1455" s="1" t="str">
        <f t="shared" si="205"/>
        <v>Yes</v>
      </c>
      <c r="V1455" t="s">
        <v>22</v>
      </c>
      <c r="W1455" t="s">
        <v>33</v>
      </c>
      <c r="X1455" t="str">
        <f t="shared" si="206"/>
        <v>Delhi</v>
      </c>
      <c r="Y1455">
        <v>2003.05</v>
      </c>
      <c r="Z1455" t="str">
        <f>IF(PC_NikeSales[[#This Row],[Profit]]&lt;0,"Loss Making Sales",IF(PC_NikeSales[[#This Row],[Profit]]=0,"No Recorded Profit",IF(PC_NikeSales[[#This Row],[Profit]]&gt;PC_NikeSales[Rev_Recalc],"Invalid Profit", "Valid Profit")))</f>
        <v>Invalid Profit</v>
      </c>
      <c r="AA1455" t="str">
        <f>IF(PC_NikeSales[[#This Row],[Profit_Status]]="Valid Profit","Include","Exclude")</f>
        <v>Exclude</v>
      </c>
    </row>
    <row r="1456" spans="1:27">
      <c r="A1456">
        <v>3454</v>
      </c>
      <c r="B1456" t="s">
        <v>13</v>
      </c>
      <c r="C1456" t="s">
        <v>41</v>
      </c>
      <c r="D1456" t="s">
        <v>48</v>
      </c>
      <c r="E1456" s="3" t="s">
        <v>32</v>
      </c>
      <c r="F1456" t="str">
        <f t="shared" si="198"/>
        <v>Alphabet</v>
      </c>
      <c r="G1456" t="str">
        <f t="shared" si="199"/>
        <v>XL</v>
      </c>
      <c r="H1456" t="str">
        <f t="shared" si="200"/>
        <v>Yes</v>
      </c>
      <c r="I1456">
        <v>2</v>
      </c>
      <c r="J1456" t="str">
        <f>_xlfn.IFS(Units_Sold&lt;0,"Check Return/Refund",Units_Sold=" ",Invalid,Units_Sold=0,"Available",Units_Sold&gt;0,"Sold")</f>
        <v>Sold</v>
      </c>
      <c r="M1456" t="str">
        <f t="shared" si="201"/>
        <v>Invalid</v>
      </c>
      <c r="N1456" t="str">
        <f>IF(PC_NikeSales[[#This Row],[Discount_Verification]]="Valid","Include","Exclude")</f>
        <v>Exclude</v>
      </c>
      <c r="O1456">
        <v>0</v>
      </c>
      <c r="P1456" t="str">
        <f t="shared" si="202"/>
        <v>Insufficient Data</v>
      </c>
      <c r="Q1456" t="str">
        <f t="shared" si="203"/>
        <v>Missing Information</v>
      </c>
      <c r="R1456" t="str">
        <f>IF(PC_NikeSales[[#This Row],[Rev_Verify]]="Valid Revenue","Include","Exclude")</f>
        <v>Exclude</v>
      </c>
      <c r="S1456" s="1"/>
      <c r="T1456" s="5" t="str">
        <f t="shared" si="204"/>
        <v>Missing Date</v>
      </c>
      <c r="U1456" s="1" t="str">
        <f t="shared" si="205"/>
        <v>No</v>
      </c>
      <c r="V1456" t="s">
        <v>17</v>
      </c>
      <c r="W1456" t="s">
        <v>33</v>
      </c>
      <c r="X1456" t="str">
        <f t="shared" si="206"/>
        <v>Delhi</v>
      </c>
      <c r="Y1456">
        <v>2313.9499999999998</v>
      </c>
      <c r="Z1456" t="str">
        <f>IF(PC_NikeSales[[#This Row],[Profit]]&lt;0,"Loss Making Sales",IF(PC_NikeSales[[#This Row],[Profit]]=0,"No Recorded Profit",IF($Y1454&gt;$P1454,"Invalid Profit", "Valid Profit")))</f>
        <v>Valid Profit</v>
      </c>
      <c r="AA1456" t="str">
        <f>IF(PC_NikeSales[[#This Row],[Profit_Status]]="Valid Profit","Include","Exclude")</f>
        <v>Include</v>
      </c>
    </row>
    <row r="1457" spans="1:27">
      <c r="A1457">
        <v>3455</v>
      </c>
      <c r="B1457" t="s">
        <v>19</v>
      </c>
      <c r="C1457" t="s">
        <v>20</v>
      </c>
      <c r="D1457" t="s">
        <v>24</v>
      </c>
      <c r="F1457" t="str">
        <f t="shared" si="198"/>
        <v>Missing</v>
      </c>
      <c r="G1457" t="str">
        <f t="shared" si="199"/>
        <v>Unknown</v>
      </c>
      <c r="H1457" t="str">
        <f t="shared" si="200"/>
        <v>No</v>
      </c>
      <c r="J1457" t="str">
        <f>_xlfn.IFS(Units_Sold&lt;0,"Check Return/Refund",Units_Sold=" ",Invalid,Units_Sold=0,"Available",Units_Sold&gt;0,"Sold")</f>
        <v>Available</v>
      </c>
      <c r="K1457">
        <v>5947.51</v>
      </c>
      <c r="M1457" t="str">
        <f t="shared" si="201"/>
        <v>Invalid</v>
      </c>
      <c r="N1457" t="str">
        <f>IF(PC_NikeSales[[#This Row],[Discount_Verification]]="Valid","Include","Exclude")</f>
        <v>Exclude</v>
      </c>
      <c r="O1457">
        <v>0</v>
      </c>
      <c r="P1457" t="str">
        <f t="shared" si="202"/>
        <v>Insufficient Data</v>
      </c>
      <c r="Q1457" t="str">
        <f t="shared" si="203"/>
        <v>Missing Information</v>
      </c>
      <c r="R1457" t="str">
        <f>IF(PC_NikeSales[[#This Row],[Rev_Verify]]="Valid Revenue","Include","Exclude")</f>
        <v>Exclude</v>
      </c>
      <c r="S1457" s="1">
        <v>45674</v>
      </c>
      <c r="T1457" s="5">
        <f t="shared" si="204"/>
        <v>45674</v>
      </c>
      <c r="U1457" s="1" t="str">
        <f t="shared" si="205"/>
        <v>Yes</v>
      </c>
      <c r="V1457" t="s">
        <v>22</v>
      </c>
      <c r="W1457" t="s">
        <v>37</v>
      </c>
      <c r="X1457" t="str">
        <f t="shared" si="206"/>
        <v>Hyderabad</v>
      </c>
      <c r="Y1457">
        <v>1352.56</v>
      </c>
      <c r="Z1457" t="str">
        <f>IF(PC_NikeSales[[#This Row],[Profit]]&lt;0,"Loss Making Sales",IF(PC_NikeSales[[#This Row],[Profit]]=0,"No Recorded Profit",IF($Y1455&gt;$P1455,"Invalid Profit", "Valid Profit")))</f>
        <v>Invalid Profit</v>
      </c>
      <c r="AA1457" t="str">
        <f>IF(PC_NikeSales[[#This Row],[Profit_Status]]="Valid Profit","Include","Exclude")</f>
        <v>Exclude</v>
      </c>
    </row>
    <row r="1458" spans="1:27">
      <c r="A1458">
        <v>3456</v>
      </c>
      <c r="B1458" t="s">
        <v>19</v>
      </c>
      <c r="C1458" t="s">
        <v>41</v>
      </c>
      <c r="D1458" t="s">
        <v>42</v>
      </c>
      <c r="E1458" s="3">
        <v>12</v>
      </c>
      <c r="F1458" t="str">
        <f t="shared" si="198"/>
        <v>Number</v>
      </c>
      <c r="G1458" t="str">
        <f t="shared" si="199"/>
        <v>12</v>
      </c>
      <c r="H1458" t="str">
        <f t="shared" si="200"/>
        <v>Yes</v>
      </c>
      <c r="I1458">
        <v>-1</v>
      </c>
      <c r="J1458" t="str">
        <f>_xlfn.IFS(Units_Sold&lt;0,"Check Return/Refund",Units_Sold=" ",Invalid,Units_Sold=0,"Available",Units_Sold&gt;0,"Sold")</f>
        <v>Check Return/Refund</v>
      </c>
      <c r="K1458">
        <v>3011.32</v>
      </c>
      <c r="M1458" t="str">
        <f t="shared" si="201"/>
        <v>Invalid</v>
      </c>
      <c r="N1458" t="str">
        <f>IF(PC_NikeSales[[#This Row],[Discount_Verification]]="Valid","Include","Exclude")</f>
        <v>Exclude</v>
      </c>
      <c r="O1458">
        <v>0</v>
      </c>
      <c r="P1458">
        <f t="shared" si="202"/>
        <v>-3011.32</v>
      </c>
      <c r="Q1458" t="str">
        <f t="shared" si="203"/>
        <v>Negative Revenue</v>
      </c>
      <c r="R1458" t="str">
        <f>IF(PC_NikeSales[[#This Row],[Rev_Verify]]="Valid Revenue","Include","Exclude")</f>
        <v>Exclude</v>
      </c>
      <c r="S1458" s="1"/>
      <c r="T1458" s="5" t="str">
        <f t="shared" si="204"/>
        <v>Missing Date</v>
      </c>
      <c r="U1458" s="1" t="str">
        <f t="shared" si="205"/>
        <v>No</v>
      </c>
      <c r="V1458" t="s">
        <v>17</v>
      </c>
      <c r="W1458" t="s">
        <v>33</v>
      </c>
      <c r="X1458" t="str">
        <f t="shared" si="206"/>
        <v>Delhi</v>
      </c>
      <c r="Y1458">
        <v>2531.2199999999998</v>
      </c>
      <c r="Z1458" t="str">
        <f>IF(PC_NikeSales[[#This Row],[Profit]]&lt;0,"Loss Making Sales",IF(PC_NikeSales[[#This Row],[Profit]]=0,"No Recorded Profit",IF(PC_NikeSales[[#This Row],[Profit]]&gt;PC_NikeSales[Rev_Recalc],"Invalid Profit", "Valid Profit")))</f>
        <v>Invalid Profit</v>
      </c>
      <c r="AA1458" t="str">
        <f>IF(PC_NikeSales[[#This Row],[Profit_Status]]="Valid Profit","Include","Exclude")</f>
        <v>Exclude</v>
      </c>
    </row>
    <row r="1459" spans="1:27">
      <c r="A1459">
        <v>3457</v>
      </c>
      <c r="B1459" t="s">
        <v>19</v>
      </c>
      <c r="C1459" t="s">
        <v>14</v>
      </c>
      <c r="D1459" t="s">
        <v>34</v>
      </c>
      <c r="E1459" s="3">
        <v>11</v>
      </c>
      <c r="F1459" t="str">
        <f t="shared" si="198"/>
        <v>Number</v>
      </c>
      <c r="G1459" t="str">
        <f t="shared" si="199"/>
        <v>11</v>
      </c>
      <c r="H1459" t="str">
        <f t="shared" si="200"/>
        <v>Yes</v>
      </c>
      <c r="J1459" t="str">
        <f>_xlfn.IFS(Units_Sold&lt;0,"Check Return/Refund",Units_Sold=" ",Invalid,Units_Sold=0,"Available",Units_Sold&gt;0,"Sold")</f>
        <v>Available</v>
      </c>
      <c r="L1459">
        <v>0.81</v>
      </c>
      <c r="M1459" t="str">
        <f t="shared" si="201"/>
        <v>Valid</v>
      </c>
      <c r="N1459" t="str">
        <f>IF(PC_NikeSales[[#This Row],[Discount_Verification]]="Valid","Include","Exclude")</f>
        <v>Include</v>
      </c>
      <c r="O1459">
        <v>0</v>
      </c>
      <c r="P1459" t="str">
        <f t="shared" si="202"/>
        <v>Insufficient Data</v>
      </c>
      <c r="Q1459" t="str">
        <f t="shared" si="203"/>
        <v>Missing Information</v>
      </c>
      <c r="R1459" t="str">
        <f>IF(PC_NikeSales[[#This Row],[Rev_Verify]]="Valid Revenue","Include","Exclude")</f>
        <v>Exclude</v>
      </c>
      <c r="S1459" s="1">
        <v>45712</v>
      </c>
      <c r="T1459" s="5">
        <f t="shared" si="204"/>
        <v>45712</v>
      </c>
      <c r="U1459" s="1" t="str">
        <f t="shared" si="205"/>
        <v>Yes</v>
      </c>
      <c r="V1459" t="s">
        <v>17</v>
      </c>
      <c r="W1459" t="s">
        <v>29</v>
      </c>
      <c r="X1459" t="str">
        <f t="shared" si="206"/>
        <v>Pune</v>
      </c>
      <c r="Y1459">
        <v>3777.72</v>
      </c>
      <c r="Z1459" t="str">
        <f>IF(PC_NikeSales[[#This Row],[Profit]]&lt;0,"Loss Making Sales",IF(PC_NikeSales[[#This Row],[Profit]]=0,"No Recorded Profit",IF($Y1457&gt;$P1457,"Invalid Profit", "Valid Profit")))</f>
        <v>Valid Profit</v>
      </c>
      <c r="AA1459" t="str">
        <f>IF(PC_NikeSales[[#This Row],[Profit_Status]]="Valid Profit","Include","Exclude")</f>
        <v>Include</v>
      </c>
    </row>
    <row r="1460" spans="1:27">
      <c r="A1460">
        <v>3458</v>
      </c>
      <c r="B1460" t="s">
        <v>19</v>
      </c>
      <c r="C1460" t="s">
        <v>30</v>
      </c>
      <c r="D1460" t="s">
        <v>51</v>
      </c>
      <c r="F1460" t="str">
        <f t="shared" si="198"/>
        <v>Missing</v>
      </c>
      <c r="G1460" t="str">
        <f t="shared" si="199"/>
        <v>Unknown</v>
      </c>
      <c r="H1460" t="str">
        <f t="shared" si="200"/>
        <v>No</v>
      </c>
      <c r="J1460" t="str">
        <f>_xlfn.IFS(Units_Sold&lt;0,"Check Return/Refund",Units_Sold=" ",Invalid,Units_Sold=0,"Available",Units_Sold&gt;0,"Sold")</f>
        <v>Available</v>
      </c>
      <c r="L1460">
        <v>0.83</v>
      </c>
      <c r="M1460" t="str">
        <f t="shared" si="201"/>
        <v>Valid</v>
      </c>
      <c r="N1460" t="str">
        <f>IF(PC_NikeSales[[#This Row],[Discount_Verification]]="Valid","Include","Exclude")</f>
        <v>Include</v>
      </c>
      <c r="O1460">
        <v>0</v>
      </c>
      <c r="P1460" t="str">
        <f t="shared" si="202"/>
        <v>Insufficient Data</v>
      </c>
      <c r="Q1460" t="str">
        <f t="shared" si="203"/>
        <v>Missing Information</v>
      </c>
      <c r="R1460" t="str">
        <f>IF(PC_NikeSales[[#This Row],[Rev_Verify]]="Valid Revenue","Include","Exclude")</f>
        <v>Exclude</v>
      </c>
      <c r="S1460" s="1">
        <v>45679</v>
      </c>
      <c r="T1460" s="5">
        <f t="shared" si="204"/>
        <v>45679</v>
      </c>
      <c r="U1460" s="1" t="str">
        <f t="shared" si="205"/>
        <v>Yes</v>
      </c>
      <c r="V1460" t="s">
        <v>17</v>
      </c>
      <c r="W1460" t="s">
        <v>25</v>
      </c>
      <c r="X1460" t="str">
        <f t="shared" si="206"/>
        <v>Mumbai</v>
      </c>
      <c r="Y1460">
        <v>257.87</v>
      </c>
      <c r="Z1460" t="str">
        <f>IF(PC_NikeSales[[#This Row],[Profit]]&lt;0,"Loss Making Sales",IF(PC_NikeSales[[#This Row],[Profit]]=0,"No Recorded Profit",IF($Y1458&gt;$P1458,"Invalid Profit", "Valid Profit")))</f>
        <v>Invalid Profit</v>
      </c>
      <c r="AA1460" t="str">
        <f>IF(PC_NikeSales[[#This Row],[Profit_Status]]="Valid Profit","Include","Exclude")</f>
        <v>Exclude</v>
      </c>
    </row>
    <row r="1461" spans="1:27">
      <c r="A1461">
        <v>3459</v>
      </c>
      <c r="B1461" t="s">
        <v>35</v>
      </c>
      <c r="C1461" t="s">
        <v>26</v>
      </c>
      <c r="D1461" t="s">
        <v>27</v>
      </c>
      <c r="F1461" t="str">
        <f t="shared" si="198"/>
        <v>Missing</v>
      </c>
      <c r="G1461" t="str">
        <f t="shared" si="199"/>
        <v>Unknown</v>
      </c>
      <c r="H1461" t="str">
        <f t="shared" si="200"/>
        <v>No</v>
      </c>
      <c r="J1461" t="str">
        <f>_xlfn.IFS(Units_Sold&lt;0,"Check Return/Refund",Units_Sold=" ",Invalid,Units_Sold=0,"Available",Units_Sold&gt;0,"Sold")</f>
        <v>Available</v>
      </c>
      <c r="K1461">
        <v>6100.23</v>
      </c>
      <c r="M1461" t="str">
        <f t="shared" si="201"/>
        <v>Invalid</v>
      </c>
      <c r="N1461" t="str">
        <f>IF(PC_NikeSales[[#This Row],[Discount_Verification]]="Valid","Include","Exclude")</f>
        <v>Exclude</v>
      </c>
      <c r="O1461">
        <v>0</v>
      </c>
      <c r="P1461" t="str">
        <f t="shared" si="202"/>
        <v>Insufficient Data</v>
      </c>
      <c r="Q1461" t="str">
        <f t="shared" si="203"/>
        <v>Missing Information</v>
      </c>
      <c r="R1461" t="str">
        <f>IF(PC_NikeSales[[#This Row],[Rev_Verify]]="Valid Revenue","Include","Exclude")</f>
        <v>Exclude</v>
      </c>
      <c r="S1461" s="1">
        <v>45743</v>
      </c>
      <c r="T1461" s="5">
        <f t="shared" si="204"/>
        <v>45743</v>
      </c>
      <c r="U1461" s="1" t="str">
        <f t="shared" si="205"/>
        <v>Yes</v>
      </c>
      <c r="V1461" t="s">
        <v>22</v>
      </c>
      <c r="W1461" t="s">
        <v>37</v>
      </c>
      <c r="X1461" t="str">
        <f t="shared" si="206"/>
        <v>Hyderabad</v>
      </c>
      <c r="Y1461">
        <v>2745.91</v>
      </c>
      <c r="Z1461" t="str">
        <f>IF(PC_NikeSales[[#This Row],[Profit]]&lt;0,"Loss Making Sales",IF(PC_NikeSales[[#This Row],[Profit]]=0,"No Recorded Profit",IF($Y1459&gt;$P1459,"Invalid Profit", "Valid Profit")))</f>
        <v>Valid Profit</v>
      </c>
      <c r="AA1461" t="str">
        <f>IF(PC_NikeSales[[#This Row],[Profit_Status]]="Valid Profit","Include","Exclude")</f>
        <v>Include</v>
      </c>
    </row>
    <row r="1462" spans="1:27">
      <c r="A1462">
        <v>3460</v>
      </c>
      <c r="B1462" t="s">
        <v>19</v>
      </c>
      <c r="C1462" t="s">
        <v>30</v>
      </c>
      <c r="D1462" t="s">
        <v>31</v>
      </c>
      <c r="E1462" s="3" t="s">
        <v>32</v>
      </c>
      <c r="F1462" t="str">
        <f t="shared" si="198"/>
        <v>Alphabet</v>
      </c>
      <c r="G1462" t="str">
        <f t="shared" si="199"/>
        <v>XL</v>
      </c>
      <c r="H1462" t="str">
        <f t="shared" si="200"/>
        <v>Yes</v>
      </c>
      <c r="I1462">
        <v>0</v>
      </c>
      <c r="J1462" t="str">
        <f>_xlfn.IFS(Units_Sold&lt;0,"Check Return/Refund",Units_Sold=" ",Invalid,Units_Sold=0,"Available",Units_Sold&gt;0,"Sold")</f>
        <v>Available</v>
      </c>
      <c r="K1462">
        <v>5403.67</v>
      </c>
      <c r="M1462" t="str">
        <f t="shared" si="201"/>
        <v>Invalid</v>
      </c>
      <c r="N1462" t="str">
        <f>IF(PC_NikeSales[[#This Row],[Discount_Verification]]="Valid","Include","Exclude")</f>
        <v>Exclude</v>
      </c>
      <c r="O1462">
        <v>0</v>
      </c>
      <c r="P1462">
        <f t="shared" si="202"/>
        <v>0</v>
      </c>
      <c r="Q1462" t="str">
        <f t="shared" si="203"/>
        <v>No Recorded Revenue</v>
      </c>
      <c r="R1462" t="str">
        <f>IF(PC_NikeSales[[#This Row],[Rev_Verify]]="Valid Revenue","Include","Exclude")</f>
        <v>Exclude</v>
      </c>
      <c r="S1462" s="1"/>
      <c r="T1462" s="5" t="str">
        <f t="shared" si="204"/>
        <v>Missing Date</v>
      </c>
      <c r="U1462" s="1" t="str">
        <f t="shared" si="205"/>
        <v>No</v>
      </c>
      <c r="V1462" t="s">
        <v>17</v>
      </c>
      <c r="W1462" t="s">
        <v>29</v>
      </c>
      <c r="X1462" t="str">
        <f t="shared" si="206"/>
        <v>Pune</v>
      </c>
      <c r="Y1462">
        <v>1372.6</v>
      </c>
      <c r="Z1462" t="str">
        <f>IF(PC_NikeSales[[#This Row],[Profit]]&lt;0,"Loss Making Sales",IF(PC_NikeSales[[#This Row],[Profit]]=0,"No Recorded Profit",IF(PC_NikeSales[[#This Row],[Profit]]&gt;PC_NikeSales[Rev_Recalc],"Invalid Profit", "Valid Profit")))</f>
        <v>Invalid Profit</v>
      </c>
      <c r="AA1462" t="str">
        <f>IF(PC_NikeSales[[#This Row],[Profit_Status]]="Valid Profit","Include","Exclude")</f>
        <v>Exclude</v>
      </c>
    </row>
    <row r="1463" spans="1:27">
      <c r="A1463">
        <v>2004</v>
      </c>
      <c r="B1463" t="s">
        <v>13</v>
      </c>
      <c r="C1463" t="s">
        <v>30</v>
      </c>
      <c r="D1463" t="s">
        <v>46</v>
      </c>
      <c r="E1463" s="3">
        <v>10</v>
      </c>
      <c r="F1463" t="str">
        <f t="shared" si="198"/>
        <v>Number</v>
      </c>
      <c r="G1463" t="str">
        <f t="shared" si="199"/>
        <v>10</v>
      </c>
      <c r="H1463" t="str">
        <f t="shared" si="200"/>
        <v>Yes</v>
      </c>
      <c r="I1463">
        <v>1</v>
      </c>
      <c r="J1463" t="str">
        <f>_xlfn.IFS(Units_Sold&lt;0,"Check Return/Refund",Units_Sold=" ",Invalid,Units_Sold=0,"Available",Units_Sold&gt;0,"Sold")</f>
        <v>Sold</v>
      </c>
      <c r="M1463" t="str">
        <f t="shared" si="201"/>
        <v>Invalid</v>
      </c>
      <c r="N1463" t="str">
        <f>IF(PC_NikeSales[[#This Row],[Discount_Verification]]="Valid","Include","Exclude")</f>
        <v>Exclude</v>
      </c>
      <c r="O1463">
        <v>0</v>
      </c>
      <c r="P1463" t="str">
        <f t="shared" si="202"/>
        <v>Insufficient Data</v>
      </c>
      <c r="Q1463" t="str">
        <f t="shared" si="203"/>
        <v>Missing Information</v>
      </c>
      <c r="R1463" t="str">
        <f>IF(PC_NikeSales[[#This Row],[Rev_Verify]]="Valid Revenue","Include","Exclude")</f>
        <v>Exclude</v>
      </c>
      <c r="S1463" s="1"/>
      <c r="T1463" s="5" t="str">
        <f t="shared" si="204"/>
        <v>Missing Date</v>
      </c>
      <c r="U1463" s="1" t="str">
        <f t="shared" si="205"/>
        <v>No</v>
      </c>
      <c r="V1463" t="s">
        <v>17</v>
      </c>
      <c r="W1463" t="s">
        <v>37</v>
      </c>
      <c r="X1463" t="str">
        <f t="shared" si="206"/>
        <v>Hyderabad</v>
      </c>
      <c r="Y1463">
        <v>2588.88</v>
      </c>
      <c r="Z1463" t="str">
        <f>IF(PC_NikeSales[[#This Row],[Profit]]&lt;0,"Loss Making Sales",IF(PC_NikeSales[[#This Row],[Profit]]=0,"No Recorded Profit",IF($Y1461&gt;$P1461,"Invalid Profit", "Valid Profit")))</f>
        <v>Valid Profit</v>
      </c>
      <c r="AA1463" t="str">
        <f>IF(PC_NikeSales[[#This Row],[Profit_Status]]="Valid Profit","Include","Exclude")</f>
        <v>Include</v>
      </c>
    </row>
    <row r="1464" spans="1:27">
      <c r="A1464">
        <v>3462</v>
      </c>
      <c r="B1464" t="s">
        <v>19</v>
      </c>
      <c r="C1464" t="s">
        <v>41</v>
      </c>
      <c r="D1464" t="s">
        <v>47</v>
      </c>
      <c r="F1464" t="str">
        <f t="shared" si="198"/>
        <v>Missing</v>
      </c>
      <c r="G1464" t="str">
        <f t="shared" si="199"/>
        <v>Unknown</v>
      </c>
      <c r="H1464" t="str">
        <f t="shared" si="200"/>
        <v>No</v>
      </c>
      <c r="I1464">
        <v>3</v>
      </c>
      <c r="J1464" t="str">
        <f>_xlfn.IFS(Units_Sold&lt;0,"Check Return/Refund",Units_Sold=" ",Invalid,Units_Sold=0,"Available",Units_Sold&gt;0,"Sold")</f>
        <v>Sold</v>
      </c>
      <c r="K1464">
        <v>2610.98</v>
      </c>
      <c r="M1464" t="str">
        <f t="shared" si="201"/>
        <v>Invalid</v>
      </c>
      <c r="N1464" t="str">
        <f>IF(PC_NikeSales[[#This Row],[Discount_Verification]]="Valid","Include","Exclude")</f>
        <v>Exclude</v>
      </c>
      <c r="O1464">
        <v>0</v>
      </c>
      <c r="P1464">
        <f t="shared" si="202"/>
        <v>7832.9400000000005</v>
      </c>
      <c r="Q1464" t="str">
        <f t="shared" si="203"/>
        <v>Valid Revenue</v>
      </c>
      <c r="R1464" t="str">
        <f>IF(PC_NikeSales[[#This Row],[Rev_Verify]]="Valid Revenue","Include","Exclude")</f>
        <v>Include</v>
      </c>
      <c r="S1464" s="1">
        <v>45647</v>
      </c>
      <c r="T1464" s="5">
        <f t="shared" si="204"/>
        <v>45647</v>
      </c>
      <c r="U1464" s="1" t="str">
        <f t="shared" si="205"/>
        <v>Yes</v>
      </c>
      <c r="V1464" t="s">
        <v>22</v>
      </c>
      <c r="W1464" t="s">
        <v>36</v>
      </c>
      <c r="X1464" t="str">
        <f t="shared" si="206"/>
        <v>Bangalore</v>
      </c>
      <c r="Y1464">
        <v>274.97000000000003</v>
      </c>
      <c r="Z1464" t="str">
        <f>IF(PC_NikeSales[[#This Row],[Profit]]&lt;0,"Loss Making Sales",IF(PC_NikeSales[[#This Row],[Profit]]=0,"No Recorded Profit",IF($Y1462&gt;$P1462,"Invalid Profit", "Valid Profit")))</f>
        <v>Invalid Profit</v>
      </c>
      <c r="AA1464" t="str">
        <f>IF(PC_NikeSales[[#This Row],[Profit_Status]]="Valid Profit","Include","Exclude")</f>
        <v>Exclude</v>
      </c>
    </row>
    <row r="1465" spans="1:27">
      <c r="A1465">
        <v>3463</v>
      </c>
      <c r="B1465" t="s">
        <v>19</v>
      </c>
      <c r="C1465" t="s">
        <v>20</v>
      </c>
      <c r="D1465" t="s">
        <v>50</v>
      </c>
      <c r="E1465" s="3">
        <v>12</v>
      </c>
      <c r="F1465" t="str">
        <f t="shared" si="198"/>
        <v>Number</v>
      </c>
      <c r="G1465" t="str">
        <f t="shared" si="199"/>
        <v>12</v>
      </c>
      <c r="H1465" t="str">
        <f t="shared" si="200"/>
        <v>Yes</v>
      </c>
      <c r="I1465">
        <v>1</v>
      </c>
      <c r="J1465" t="str">
        <f>_xlfn.IFS(Units_Sold&lt;0,"Check Return/Refund",Units_Sold=" ",Invalid,Units_Sold=0,"Available",Units_Sold&gt;0,"Sold")</f>
        <v>Sold</v>
      </c>
      <c r="M1465" t="str">
        <f t="shared" si="201"/>
        <v>Invalid</v>
      </c>
      <c r="N1465" t="str">
        <f>IF(PC_NikeSales[[#This Row],[Discount_Verification]]="Valid","Include","Exclude")</f>
        <v>Exclude</v>
      </c>
      <c r="O1465">
        <v>0</v>
      </c>
      <c r="P1465" t="str">
        <f t="shared" si="202"/>
        <v>Insufficient Data</v>
      </c>
      <c r="Q1465" t="str">
        <f t="shared" si="203"/>
        <v>Missing Information</v>
      </c>
      <c r="R1465" t="str">
        <f>IF(PC_NikeSales[[#This Row],[Rev_Verify]]="Valid Revenue","Include","Exclude")</f>
        <v>Exclude</v>
      </c>
      <c r="S1465" s="1">
        <v>45712</v>
      </c>
      <c r="T1465" s="5">
        <f t="shared" si="204"/>
        <v>45712</v>
      </c>
      <c r="U1465" s="1" t="str">
        <f t="shared" si="205"/>
        <v>Yes</v>
      </c>
      <c r="V1465" t="s">
        <v>22</v>
      </c>
      <c r="W1465" t="s">
        <v>29</v>
      </c>
      <c r="X1465" t="str">
        <f t="shared" si="206"/>
        <v>Pune</v>
      </c>
      <c r="Y1465">
        <v>1853.7</v>
      </c>
      <c r="Z1465" t="str">
        <f>IF(PC_NikeSales[[#This Row],[Profit]]&lt;0,"Loss Making Sales",IF(PC_NikeSales[[#This Row],[Profit]]=0,"No Recorded Profit",IF($Y1463&gt;$P1463,"Invalid Profit", "Valid Profit")))</f>
        <v>Valid Profit</v>
      </c>
      <c r="AA1465" t="str">
        <f>IF(PC_NikeSales[[#This Row],[Profit_Status]]="Valid Profit","Include","Exclude")</f>
        <v>Include</v>
      </c>
    </row>
    <row r="1466" spans="1:27">
      <c r="A1466">
        <v>3464</v>
      </c>
      <c r="B1466" t="s">
        <v>13</v>
      </c>
      <c r="C1466" t="s">
        <v>14</v>
      </c>
      <c r="D1466" t="s">
        <v>34</v>
      </c>
      <c r="E1466" s="3" t="s">
        <v>32</v>
      </c>
      <c r="F1466" t="str">
        <f t="shared" si="198"/>
        <v>Alphabet</v>
      </c>
      <c r="G1466" t="str">
        <f t="shared" si="199"/>
        <v>XL</v>
      </c>
      <c r="H1466" t="str">
        <f t="shared" si="200"/>
        <v>Yes</v>
      </c>
      <c r="I1466">
        <v>0</v>
      </c>
      <c r="J1466" t="str">
        <f>_xlfn.IFS(Units_Sold&lt;0,"Check Return/Refund",Units_Sold=" ",Invalid,Units_Sold=0,"Available",Units_Sold&gt;0,"Sold")</f>
        <v>Available</v>
      </c>
      <c r="K1466">
        <v>3362.64</v>
      </c>
      <c r="M1466" t="str">
        <f t="shared" si="201"/>
        <v>Invalid</v>
      </c>
      <c r="N1466" t="str">
        <f>IF(PC_NikeSales[[#This Row],[Discount_Verification]]="Valid","Include","Exclude")</f>
        <v>Exclude</v>
      </c>
      <c r="O1466">
        <v>0</v>
      </c>
      <c r="P1466">
        <f t="shared" si="202"/>
        <v>0</v>
      </c>
      <c r="Q1466" t="str">
        <f t="shared" si="203"/>
        <v>No Recorded Revenue</v>
      </c>
      <c r="R1466" t="str">
        <f>IF(PC_NikeSales[[#This Row],[Rev_Verify]]="Valid Revenue","Include","Exclude")</f>
        <v>Exclude</v>
      </c>
      <c r="S1466" s="1"/>
      <c r="T1466" s="5" t="str">
        <f t="shared" si="204"/>
        <v>Missing Date</v>
      </c>
      <c r="U1466" s="1" t="str">
        <f t="shared" si="205"/>
        <v>No</v>
      </c>
      <c r="V1466" t="s">
        <v>17</v>
      </c>
      <c r="W1466" t="s">
        <v>18</v>
      </c>
      <c r="X1466" t="str">
        <f t="shared" si="206"/>
        <v>Bengaluru</v>
      </c>
      <c r="Y1466">
        <v>1587.01</v>
      </c>
      <c r="Z1466" t="str">
        <f>IF(PC_NikeSales[[#This Row],[Profit]]&lt;0,"Loss Making Sales",IF(PC_NikeSales[[#This Row],[Profit]]=0,"No Recorded Profit",IF(PC_NikeSales[[#This Row],[Profit]]&gt;PC_NikeSales[Rev_Recalc],"Invalid Profit", "Valid Profit")))</f>
        <v>Invalid Profit</v>
      </c>
      <c r="AA1466" t="str">
        <f>IF(PC_NikeSales[[#This Row],[Profit_Status]]="Valid Profit","Include","Exclude")</f>
        <v>Exclude</v>
      </c>
    </row>
    <row r="1467" spans="1:27">
      <c r="A1467">
        <v>3465</v>
      </c>
      <c r="B1467" t="s">
        <v>35</v>
      </c>
      <c r="C1467" t="s">
        <v>26</v>
      </c>
      <c r="D1467" t="s">
        <v>52</v>
      </c>
      <c r="F1467" t="str">
        <f t="shared" si="198"/>
        <v>Missing</v>
      </c>
      <c r="G1467" t="str">
        <f t="shared" si="199"/>
        <v>Unknown</v>
      </c>
      <c r="H1467" t="str">
        <f t="shared" si="200"/>
        <v>No</v>
      </c>
      <c r="I1467">
        <v>2</v>
      </c>
      <c r="J1467" t="str">
        <f>_xlfn.IFS(Units_Sold&lt;0,"Check Return/Refund",Units_Sold=" ",Invalid,Units_Sold=0,"Available",Units_Sold&gt;0,"Sold")</f>
        <v>Sold</v>
      </c>
      <c r="M1467" t="str">
        <f t="shared" si="201"/>
        <v>Invalid</v>
      </c>
      <c r="N1467" t="str">
        <f>IF(PC_NikeSales[[#This Row],[Discount_Verification]]="Valid","Include","Exclude")</f>
        <v>Exclude</v>
      </c>
      <c r="O1467">
        <v>0</v>
      </c>
      <c r="P1467" t="str">
        <f t="shared" si="202"/>
        <v>Insufficient Data</v>
      </c>
      <c r="Q1467" t="str">
        <f t="shared" si="203"/>
        <v>Missing Information</v>
      </c>
      <c r="R1467" t="str">
        <f>IF(PC_NikeSales[[#This Row],[Rev_Verify]]="Valid Revenue","Include","Exclude")</f>
        <v>Exclude</v>
      </c>
      <c r="S1467" s="1">
        <v>45259</v>
      </c>
      <c r="T1467" s="5">
        <f t="shared" si="204"/>
        <v>45259</v>
      </c>
      <c r="U1467" s="1" t="str">
        <f t="shared" si="205"/>
        <v>Yes</v>
      </c>
      <c r="V1467" t="s">
        <v>17</v>
      </c>
      <c r="W1467" t="s">
        <v>33</v>
      </c>
      <c r="X1467" t="str">
        <f t="shared" si="206"/>
        <v>Delhi</v>
      </c>
      <c r="Y1467">
        <v>1698.7</v>
      </c>
      <c r="Z1467" t="str">
        <f>IF(PC_NikeSales[[#This Row],[Profit]]&lt;0,"Loss Making Sales",IF(PC_NikeSales[[#This Row],[Profit]]=0,"No Recorded Profit",IF($Y1465&gt;$P1465,"Invalid Profit", "Valid Profit")))</f>
        <v>Valid Profit</v>
      </c>
      <c r="AA1467" t="str">
        <f>IF(PC_NikeSales[[#This Row],[Profit_Status]]="Valid Profit","Include","Exclude")</f>
        <v>Include</v>
      </c>
    </row>
    <row r="1468" spans="1:27">
      <c r="A1468">
        <v>3466</v>
      </c>
      <c r="B1468" t="s">
        <v>35</v>
      </c>
      <c r="C1468" t="s">
        <v>41</v>
      </c>
      <c r="D1468" t="s">
        <v>47</v>
      </c>
      <c r="F1468" t="str">
        <f t="shared" si="198"/>
        <v>Missing</v>
      </c>
      <c r="G1468" t="str">
        <f t="shared" si="199"/>
        <v>Unknown</v>
      </c>
      <c r="H1468" t="str">
        <f t="shared" si="200"/>
        <v>No</v>
      </c>
      <c r="I1468">
        <v>2</v>
      </c>
      <c r="J1468" t="str">
        <f>_xlfn.IFS(Units_Sold&lt;0,"Check Return/Refund",Units_Sold=" ",Invalid,Units_Sold=0,"Available",Units_Sold&gt;0,"Sold")</f>
        <v>Sold</v>
      </c>
      <c r="K1468">
        <v>6498.22</v>
      </c>
      <c r="L1468">
        <v>0.5</v>
      </c>
      <c r="M1468" t="str">
        <f t="shared" si="201"/>
        <v>Valid</v>
      </c>
      <c r="N1468" t="str">
        <f>IF(PC_NikeSales[[#This Row],[Discount_Verification]]="Valid","Include","Exclude")</f>
        <v>Include</v>
      </c>
      <c r="O1468">
        <v>6498.22</v>
      </c>
      <c r="P1468">
        <f t="shared" si="202"/>
        <v>6498.22</v>
      </c>
      <c r="Q1468" t="str">
        <f t="shared" si="203"/>
        <v>Valid Revenue</v>
      </c>
      <c r="R1468" t="str">
        <f>IF(PC_NikeSales[[#This Row],[Rev_Verify]]="Valid Revenue","Include","Exclude")</f>
        <v>Include</v>
      </c>
      <c r="S1468" s="1">
        <v>45589</v>
      </c>
      <c r="T1468" s="5">
        <f t="shared" si="204"/>
        <v>45589</v>
      </c>
      <c r="U1468" s="1" t="str">
        <f t="shared" si="205"/>
        <v>Yes</v>
      </c>
      <c r="V1468" t="s">
        <v>22</v>
      </c>
      <c r="W1468" t="s">
        <v>25</v>
      </c>
      <c r="X1468" t="str">
        <f t="shared" si="206"/>
        <v>Mumbai</v>
      </c>
      <c r="Y1468">
        <v>-360.53</v>
      </c>
      <c r="Z1468" t="str">
        <f>IF(PC_NikeSales[[#This Row],[Profit]]&lt;0,"Loss Making Sales",IF(PC_NikeSales[[#This Row],[Profit]]=0,"No Recorded Profit",IF(PC_NikeSales[[#This Row],[Profit]]&gt;PC_NikeSales[Rev_Recalc],"Invalid Profit", "Valid Profit")))</f>
        <v>Loss Making Sales</v>
      </c>
      <c r="AA1468" t="str">
        <f>IF(PC_NikeSales[[#This Row],[Profit_Status]]="Valid Profit","Include","Exclude")</f>
        <v>Exclude</v>
      </c>
    </row>
    <row r="1469" spans="1:27">
      <c r="A1469">
        <v>3467</v>
      </c>
      <c r="B1469" t="s">
        <v>35</v>
      </c>
      <c r="C1469" t="s">
        <v>26</v>
      </c>
      <c r="D1469" t="s">
        <v>53</v>
      </c>
      <c r="E1469" s="3" t="s">
        <v>16</v>
      </c>
      <c r="F1469" t="str">
        <f t="shared" si="198"/>
        <v>Alphabet</v>
      </c>
      <c r="G1469" t="str">
        <f t="shared" si="199"/>
        <v>M</v>
      </c>
      <c r="H1469" t="str">
        <f t="shared" si="200"/>
        <v>Yes</v>
      </c>
      <c r="I1469">
        <v>2</v>
      </c>
      <c r="J1469" t="str">
        <f>_xlfn.IFS(Units_Sold&lt;0,"Check Return/Refund",Units_Sold=" ",Invalid,Units_Sold=0,"Available",Units_Sold&gt;0,"Sold")</f>
        <v>Sold</v>
      </c>
      <c r="M1469" t="str">
        <f t="shared" si="201"/>
        <v>Invalid</v>
      </c>
      <c r="N1469" t="str">
        <f>IF(PC_NikeSales[[#This Row],[Discount_Verification]]="Valid","Include","Exclude")</f>
        <v>Exclude</v>
      </c>
      <c r="O1469">
        <v>0</v>
      </c>
      <c r="P1469" t="str">
        <f t="shared" si="202"/>
        <v>Insufficient Data</v>
      </c>
      <c r="Q1469" t="str">
        <f t="shared" si="203"/>
        <v>Missing Information</v>
      </c>
      <c r="R1469" t="str">
        <f>IF(PC_NikeSales[[#This Row],[Rev_Verify]]="Valid Revenue","Include","Exclude")</f>
        <v>Exclude</v>
      </c>
      <c r="S1469" s="1">
        <v>45729</v>
      </c>
      <c r="T1469" s="5">
        <f t="shared" si="204"/>
        <v>45729</v>
      </c>
      <c r="U1469" s="1" t="str">
        <f t="shared" si="205"/>
        <v>Yes</v>
      </c>
      <c r="V1469" t="s">
        <v>17</v>
      </c>
      <c r="W1469" t="s">
        <v>18</v>
      </c>
      <c r="X1469" t="str">
        <f t="shared" si="206"/>
        <v>Bengaluru</v>
      </c>
      <c r="Y1469">
        <v>1472.83</v>
      </c>
      <c r="Z1469" t="str">
        <f>IF(PC_NikeSales[[#This Row],[Profit]]&lt;0,"Loss Making Sales",IF(PC_NikeSales[[#This Row],[Profit]]=0,"No Recorded Profit",IF($Y1467&gt;$P1467,"Invalid Profit", "Valid Profit")))</f>
        <v>Valid Profit</v>
      </c>
      <c r="AA1469" t="str">
        <f>IF(PC_NikeSales[[#This Row],[Profit_Status]]="Valid Profit","Include","Exclude")</f>
        <v>Include</v>
      </c>
    </row>
    <row r="1470" spans="1:27">
      <c r="A1470">
        <v>3468</v>
      </c>
      <c r="B1470" t="s">
        <v>35</v>
      </c>
      <c r="C1470" t="s">
        <v>20</v>
      </c>
      <c r="D1470" t="s">
        <v>50</v>
      </c>
      <c r="F1470" t="str">
        <f t="shared" si="198"/>
        <v>Missing</v>
      </c>
      <c r="G1470" t="str">
        <f t="shared" si="199"/>
        <v>Unknown</v>
      </c>
      <c r="H1470" t="str">
        <f t="shared" si="200"/>
        <v>No</v>
      </c>
      <c r="I1470">
        <v>4</v>
      </c>
      <c r="J1470" t="str">
        <f>_xlfn.IFS(Units_Sold&lt;0,"Check Return/Refund",Units_Sold=" ",Invalid,Units_Sold=0,"Available",Units_Sold&gt;0,"Sold")</f>
        <v>Sold</v>
      </c>
      <c r="K1470">
        <v>9577.99</v>
      </c>
      <c r="L1470">
        <v>0.93</v>
      </c>
      <c r="M1470" t="str">
        <f t="shared" si="201"/>
        <v>Valid</v>
      </c>
      <c r="N1470" t="str">
        <f>IF(PC_NikeSales[[#This Row],[Discount_Verification]]="Valid","Include","Exclude")</f>
        <v>Include</v>
      </c>
      <c r="O1470">
        <v>2681.84</v>
      </c>
      <c r="P1470">
        <f t="shared" si="202"/>
        <v>2681.8371999999981</v>
      </c>
      <c r="Q1470" t="str">
        <f t="shared" si="203"/>
        <v>Valid Revenue</v>
      </c>
      <c r="R1470" t="str">
        <f>IF(PC_NikeSales[[#This Row],[Rev_Verify]]="Valid Revenue","Include","Exclude")</f>
        <v>Include</v>
      </c>
      <c r="S1470" s="1"/>
      <c r="T1470" s="5" t="str">
        <f t="shared" si="204"/>
        <v>Missing Date</v>
      </c>
      <c r="U1470" s="1" t="str">
        <f t="shared" si="205"/>
        <v>No</v>
      </c>
      <c r="V1470" t="s">
        <v>17</v>
      </c>
      <c r="W1470" t="s">
        <v>43</v>
      </c>
      <c r="X1470" t="str">
        <f t="shared" si="206"/>
        <v>Kolkata</v>
      </c>
      <c r="Y1470">
        <v>-259.93</v>
      </c>
      <c r="Z1470" t="str">
        <f>IF(PC_NikeSales[[#This Row],[Profit]]&lt;0,"Loss Making Sales",IF(PC_NikeSales[[#This Row],[Profit]]=0,"No Recorded Profit",IF(PC_NikeSales[[#This Row],[Profit]]&gt;PC_NikeSales[Rev_Recalc],"Invalid Profit", "Valid Profit")))</f>
        <v>Loss Making Sales</v>
      </c>
      <c r="AA1470" t="str">
        <f>IF(PC_NikeSales[[#This Row],[Profit_Status]]="Valid Profit","Include","Exclude")</f>
        <v>Exclude</v>
      </c>
    </row>
    <row r="1471" spans="1:27">
      <c r="A1471">
        <v>3469</v>
      </c>
      <c r="B1471" t="s">
        <v>13</v>
      </c>
      <c r="C1471" t="s">
        <v>30</v>
      </c>
      <c r="D1471" t="s">
        <v>45</v>
      </c>
      <c r="E1471" s="3">
        <v>10</v>
      </c>
      <c r="F1471" t="str">
        <f t="shared" si="198"/>
        <v>Number</v>
      </c>
      <c r="G1471" t="str">
        <f t="shared" si="199"/>
        <v>10</v>
      </c>
      <c r="H1471" t="str">
        <f t="shared" si="200"/>
        <v>Yes</v>
      </c>
      <c r="I1471">
        <v>1</v>
      </c>
      <c r="J1471" t="str">
        <f>_xlfn.IFS(Units_Sold&lt;0,"Check Return/Refund",Units_Sold=" ",Invalid,Units_Sold=0,"Available",Units_Sold&gt;0,"Sold")</f>
        <v>Sold</v>
      </c>
      <c r="K1471">
        <v>4590.24</v>
      </c>
      <c r="M1471" t="str">
        <f t="shared" si="201"/>
        <v>Invalid</v>
      </c>
      <c r="N1471" t="str">
        <f>IF(PC_NikeSales[[#This Row],[Discount_Verification]]="Valid","Include","Exclude")</f>
        <v>Exclude</v>
      </c>
      <c r="O1471">
        <v>0</v>
      </c>
      <c r="P1471">
        <f t="shared" si="202"/>
        <v>4590.24</v>
      </c>
      <c r="Q1471" t="str">
        <f t="shared" si="203"/>
        <v>Valid Revenue</v>
      </c>
      <c r="R1471" t="str">
        <f>IF(PC_NikeSales[[#This Row],[Rev_Verify]]="Valid Revenue","Include","Exclude")</f>
        <v>Include</v>
      </c>
      <c r="S1471" s="1">
        <v>45566</v>
      </c>
      <c r="T1471" s="5">
        <f t="shared" si="204"/>
        <v>45566</v>
      </c>
      <c r="U1471" s="1" t="str">
        <f t="shared" si="205"/>
        <v>Yes</v>
      </c>
      <c r="V1471" t="s">
        <v>17</v>
      </c>
      <c r="W1471" t="s">
        <v>25</v>
      </c>
      <c r="X1471" t="str">
        <f t="shared" si="206"/>
        <v>Mumbai</v>
      </c>
      <c r="Y1471">
        <v>3792.66</v>
      </c>
      <c r="Z1471" t="str">
        <f>IF(PC_NikeSales[[#This Row],[Profit]]&lt;0,"Loss Making Sales",IF(PC_NikeSales[[#This Row],[Profit]]=0,"No Recorded Profit",IF($Y1469&gt;$P1469,"Invalid Profit", "Valid Profit")))</f>
        <v>Valid Profit</v>
      </c>
      <c r="AA1471" t="str">
        <f>IF(PC_NikeSales[[#This Row],[Profit_Status]]="Valid Profit","Include","Exclude")</f>
        <v>Include</v>
      </c>
    </row>
    <row r="1472" spans="1:27">
      <c r="A1472">
        <v>3470</v>
      </c>
      <c r="B1472" t="s">
        <v>13</v>
      </c>
      <c r="C1472" t="s">
        <v>20</v>
      </c>
      <c r="D1472" t="s">
        <v>21</v>
      </c>
      <c r="E1472" s="3" t="s">
        <v>16</v>
      </c>
      <c r="F1472" t="str">
        <f t="shared" si="198"/>
        <v>Alphabet</v>
      </c>
      <c r="G1472" t="str">
        <f t="shared" si="199"/>
        <v>M</v>
      </c>
      <c r="H1472" t="str">
        <f t="shared" si="200"/>
        <v>Yes</v>
      </c>
      <c r="J1472" t="str">
        <f>_xlfn.IFS(Units_Sold&lt;0,"Check Return/Refund",Units_Sold=" ",Invalid,Units_Sold=0,"Available",Units_Sold&gt;0,"Sold")</f>
        <v>Available</v>
      </c>
      <c r="M1472" t="str">
        <f t="shared" si="201"/>
        <v>Invalid</v>
      </c>
      <c r="N1472" t="str">
        <f>IF(PC_NikeSales[[#This Row],[Discount_Verification]]="Valid","Include","Exclude")</f>
        <v>Exclude</v>
      </c>
      <c r="O1472">
        <v>0</v>
      </c>
      <c r="P1472" t="str">
        <f t="shared" si="202"/>
        <v>Insufficient Data</v>
      </c>
      <c r="Q1472" t="str">
        <f t="shared" si="203"/>
        <v>Missing Information</v>
      </c>
      <c r="R1472" t="str">
        <f>IF(PC_NikeSales[[#This Row],[Rev_Verify]]="Valid Revenue","Include","Exclude")</f>
        <v>Exclude</v>
      </c>
      <c r="S1472" s="1">
        <v>45699</v>
      </c>
      <c r="T1472" s="5">
        <f t="shared" si="204"/>
        <v>45699</v>
      </c>
      <c r="U1472" s="1" t="str">
        <f t="shared" si="205"/>
        <v>Yes</v>
      </c>
      <c r="V1472" t="s">
        <v>17</v>
      </c>
      <c r="W1472" t="s">
        <v>43</v>
      </c>
      <c r="X1472" t="str">
        <f t="shared" si="206"/>
        <v>Kolkata</v>
      </c>
      <c r="Y1472">
        <v>284.95999999999998</v>
      </c>
      <c r="Z1472" t="str">
        <f>IF(PC_NikeSales[[#This Row],[Profit]]&lt;0,"Loss Making Sales",IF(PC_NikeSales[[#This Row],[Profit]]=0,"No Recorded Profit",IF($Y1470&gt;$P1470,"Invalid Profit", "Valid Profit")))</f>
        <v>Valid Profit</v>
      </c>
      <c r="AA1472" t="str">
        <f>IF(PC_NikeSales[[#This Row],[Profit_Status]]="Valid Profit","Include","Exclude")</f>
        <v>Include</v>
      </c>
    </row>
    <row r="1473" spans="1:27">
      <c r="A1473">
        <v>3471</v>
      </c>
      <c r="B1473" t="s">
        <v>13</v>
      </c>
      <c r="C1473" t="s">
        <v>26</v>
      </c>
      <c r="D1473" t="s">
        <v>39</v>
      </c>
      <c r="E1473" s="3" t="s">
        <v>28</v>
      </c>
      <c r="F1473" t="str">
        <f t="shared" si="198"/>
        <v>Alphabet</v>
      </c>
      <c r="G1473" t="str">
        <f t="shared" si="199"/>
        <v>L</v>
      </c>
      <c r="H1473" t="str">
        <f t="shared" si="200"/>
        <v>Yes</v>
      </c>
      <c r="I1473">
        <v>0</v>
      </c>
      <c r="J1473" t="str">
        <f>_xlfn.IFS(Units_Sold&lt;0,"Check Return/Refund",Units_Sold=" ",Invalid,Units_Sold=0,"Available",Units_Sold&gt;0,"Sold")</f>
        <v>Available</v>
      </c>
      <c r="K1473">
        <v>5637.46</v>
      </c>
      <c r="M1473" t="str">
        <f t="shared" si="201"/>
        <v>Invalid</v>
      </c>
      <c r="N1473" t="str">
        <f>IF(PC_NikeSales[[#This Row],[Discount_Verification]]="Valid","Include","Exclude")</f>
        <v>Exclude</v>
      </c>
      <c r="O1473">
        <v>0</v>
      </c>
      <c r="P1473">
        <f t="shared" si="202"/>
        <v>0</v>
      </c>
      <c r="Q1473" t="str">
        <f t="shared" si="203"/>
        <v>No Recorded Revenue</v>
      </c>
      <c r="R1473" t="str">
        <f>IF(PC_NikeSales[[#This Row],[Rev_Verify]]="Valid Revenue","Include","Exclude")</f>
        <v>Exclude</v>
      </c>
      <c r="S1473" s="1">
        <v>45692</v>
      </c>
      <c r="T1473" s="5">
        <f t="shared" si="204"/>
        <v>45692</v>
      </c>
      <c r="U1473" s="1" t="str">
        <f t="shared" si="205"/>
        <v>Yes</v>
      </c>
      <c r="V1473" t="s">
        <v>22</v>
      </c>
      <c r="W1473" t="s">
        <v>43</v>
      </c>
      <c r="X1473" t="str">
        <f t="shared" si="206"/>
        <v>Kolkata</v>
      </c>
      <c r="Y1473">
        <v>-364.01</v>
      </c>
      <c r="Z1473" t="str">
        <f>IF(PC_NikeSales[[#This Row],[Profit]]&lt;0,"Loss Making Sales",IF(PC_NikeSales[[#This Row],[Profit]]=0,"No Recorded Profit",IF(PC_NikeSales[[#This Row],[Profit]]&gt;PC_NikeSales[Rev_Recalc],"Invalid Profit", "Valid Profit")))</f>
        <v>Loss Making Sales</v>
      </c>
      <c r="AA1473" t="str">
        <f>IF(PC_NikeSales[[#This Row],[Profit_Status]]="Valid Profit","Include","Exclude")</f>
        <v>Exclude</v>
      </c>
    </row>
    <row r="1474" spans="1:27">
      <c r="A1474">
        <v>3472</v>
      </c>
      <c r="B1474" t="s">
        <v>35</v>
      </c>
      <c r="C1474" t="s">
        <v>41</v>
      </c>
      <c r="D1474" t="s">
        <v>42</v>
      </c>
      <c r="E1474" s="3" t="s">
        <v>32</v>
      </c>
      <c r="F1474" t="str">
        <f t="shared" ref="F1474:F1537" si="207">_xlfn.IFS(ISBLANK(Size),"Missing",ISNUMBER(Size),"Number",ISTEXT(Size),"Alphabet")</f>
        <v>Alphabet</v>
      </c>
      <c r="G1474" t="str">
        <f t="shared" ref="G1474:G1537" si="208">IF(Size_Type ="Missing","Unknown",TRIM(Size))</f>
        <v>XL</v>
      </c>
      <c r="H1474" t="str">
        <f t="shared" ref="H1474:H1537" si="209">IF(Size_Verification="Unknown","No","Yes")</f>
        <v>Yes</v>
      </c>
      <c r="J1474" t="str">
        <f>_xlfn.IFS(Units_Sold&lt;0,"Check Return/Refund",Units_Sold=" ",Invalid,Units_Sold=0,"Available",Units_Sold&gt;0,"Sold")</f>
        <v>Available</v>
      </c>
      <c r="M1474" t="str">
        <f t="shared" ref="M1474:M1537" si="210">IF(OR(Discount_Applied="",Discount_Applied&gt;1,Discount_Applied&lt;0),"Invalid","Valid")</f>
        <v>Invalid</v>
      </c>
      <c r="N1474" t="str">
        <f>IF(PC_NikeSales[[#This Row],[Discount_Verification]]="Valid","Include","Exclude")</f>
        <v>Exclude</v>
      </c>
      <c r="O1474">
        <v>0</v>
      </c>
      <c r="P1474" t="str">
        <f t="shared" ref="P1474:P1537" si="211">IF(AND(Units_Sold&lt;&gt;"",MRP&lt;&gt;"",Discount_Applied&lt;1),Units_Sold*MRP*(1-Discount_Applied),"Insufficient Data")</f>
        <v>Insufficient Data</v>
      </c>
      <c r="Q1474" t="str">
        <f t="shared" ref="Q1474:Q1537" si="212">_xlfn.IFS(Rev_Recalc="Insufficient Data","Missing Information",Rev_Recalc&lt;0,"Negative Revenue",Rev_Recalc=0,"No Recorded Revenue",Rev_Recalc&gt;0,"Valid Revenue")</f>
        <v>Missing Information</v>
      </c>
      <c r="R1474" t="str">
        <f>IF(PC_NikeSales[[#This Row],[Rev_Verify]]="Valid Revenue","Include","Exclude")</f>
        <v>Exclude</v>
      </c>
      <c r="S1474" s="1">
        <v>45535</v>
      </c>
      <c r="T1474" s="5">
        <f t="shared" ref="T1474:T1537" si="213">IF(ISBLANK(Order_Date),"Missing Date",Order_Date)</f>
        <v>45535</v>
      </c>
      <c r="U1474" s="1" t="str">
        <f t="shared" ref="U1474:U1537" si="214">IF(ISBLANK(Order_Date),"No","Yes")</f>
        <v>Yes</v>
      </c>
      <c r="V1474" t="s">
        <v>17</v>
      </c>
      <c r="W1474" t="s">
        <v>37</v>
      </c>
      <c r="X1474" t="str">
        <f t="shared" ref="X1474:X1537" si="215">PROPER(Region)</f>
        <v>Hyderabad</v>
      </c>
      <c r="Y1474">
        <v>1750.67</v>
      </c>
      <c r="Z1474" t="str">
        <f>IF(PC_NikeSales[[#This Row],[Profit]]&lt;0,"Loss Making Sales",IF(PC_NikeSales[[#This Row],[Profit]]=0,"No Recorded Profit",IF($Y1472&gt;$P1472,"Invalid Profit", "Valid Profit")))</f>
        <v>Valid Profit</v>
      </c>
      <c r="AA1474" t="str">
        <f>IF(PC_NikeSales[[#This Row],[Profit_Status]]="Valid Profit","Include","Exclude")</f>
        <v>Include</v>
      </c>
    </row>
    <row r="1475" spans="1:27">
      <c r="A1475">
        <v>3473</v>
      </c>
      <c r="B1475" t="s">
        <v>13</v>
      </c>
      <c r="C1475" t="s">
        <v>20</v>
      </c>
      <c r="D1475" t="s">
        <v>24</v>
      </c>
      <c r="E1475" s="3" t="s">
        <v>16</v>
      </c>
      <c r="F1475" t="str">
        <f t="shared" si="207"/>
        <v>Alphabet</v>
      </c>
      <c r="G1475" t="str">
        <f t="shared" si="208"/>
        <v>M</v>
      </c>
      <c r="H1475" t="str">
        <f t="shared" si="209"/>
        <v>Yes</v>
      </c>
      <c r="I1475">
        <v>4</v>
      </c>
      <c r="J1475" t="str">
        <f>_xlfn.IFS(Units_Sold&lt;0,"Check Return/Refund",Units_Sold=" ",Invalid,Units_Sold=0,"Available",Units_Sold&gt;0,"Sold")</f>
        <v>Sold</v>
      </c>
      <c r="K1475">
        <v>3551.05</v>
      </c>
      <c r="M1475" t="str">
        <f t="shared" si="210"/>
        <v>Invalid</v>
      </c>
      <c r="N1475" t="str">
        <f>IF(PC_NikeSales[[#This Row],[Discount_Verification]]="Valid","Include","Exclude")</f>
        <v>Exclude</v>
      </c>
      <c r="O1475">
        <v>0</v>
      </c>
      <c r="P1475">
        <f t="shared" si="211"/>
        <v>14204.2</v>
      </c>
      <c r="Q1475" t="str">
        <f t="shared" si="212"/>
        <v>Valid Revenue</v>
      </c>
      <c r="R1475" t="str">
        <f>IF(PC_NikeSales[[#This Row],[Rev_Verify]]="Valid Revenue","Include","Exclude")</f>
        <v>Include</v>
      </c>
      <c r="S1475" s="1">
        <v>45631</v>
      </c>
      <c r="T1475" s="5">
        <f t="shared" si="213"/>
        <v>45631</v>
      </c>
      <c r="U1475" s="1" t="str">
        <f t="shared" si="214"/>
        <v>Yes</v>
      </c>
      <c r="V1475" t="s">
        <v>17</v>
      </c>
      <c r="W1475" t="s">
        <v>33</v>
      </c>
      <c r="X1475" t="str">
        <f t="shared" si="215"/>
        <v>Delhi</v>
      </c>
      <c r="Y1475">
        <v>63.47</v>
      </c>
      <c r="Z1475" t="str">
        <f>IF(PC_NikeSales[[#This Row],[Profit]]&lt;0,"Loss Making Sales",IF(PC_NikeSales[[#This Row],[Profit]]=0,"No Recorded Profit",IF($Y1473&gt;$P1473,"Invalid Profit", "Valid Profit")))</f>
        <v>Valid Profit</v>
      </c>
      <c r="AA1475" t="str">
        <f>IF(PC_NikeSales[[#This Row],[Profit_Status]]="Valid Profit","Include","Exclude")</f>
        <v>Include</v>
      </c>
    </row>
    <row r="1476" spans="1:27">
      <c r="A1476">
        <v>3474</v>
      </c>
      <c r="B1476" t="s">
        <v>19</v>
      </c>
      <c r="C1476" t="s">
        <v>41</v>
      </c>
      <c r="D1476" t="s">
        <v>54</v>
      </c>
      <c r="E1476" s="3" t="s">
        <v>16</v>
      </c>
      <c r="F1476" t="str">
        <f t="shared" si="207"/>
        <v>Alphabet</v>
      </c>
      <c r="G1476" t="str">
        <f t="shared" si="208"/>
        <v>M</v>
      </c>
      <c r="H1476" t="str">
        <f t="shared" si="209"/>
        <v>Yes</v>
      </c>
      <c r="I1476">
        <v>2</v>
      </c>
      <c r="J1476" t="str">
        <f>_xlfn.IFS(Units_Sold&lt;0,"Check Return/Refund",Units_Sold=" ",Invalid,Units_Sold=0,"Available",Units_Sold&gt;0,"Sold")</f>
        <v>Sold</v>
      </c>
      <c r="K1476">
        <v>6506.07</v>
      </c>
      <c r="M1476" t="str">
        <f t="shared" si="210"/>
        <v>Invalid</v>
      </c>
      <c r="N1476" t="str">
        <f>IF(PC_NikeSales[[#This Row],[Discount_Verification]]="Valid","Include","Exclude")</f>
        <v>Exclude</v>
      </c>
      <c r="O1476">
        <v>0</v>
      </c>
      <c r="P1476">
        <f t="shared" si="211"/>
        <v>13012.14</v>
      </c>
      <c r="Q1476" t="str">
        <f t="shared" si="212"/>
        <v>Valid Revenue</v>
      </c>
      <c r="R1476" t="str">
        <f>IF(PC_NikeSales[[#This Row],[Rev_Verify]]="Valid Revenue","Include","Exclude")</f>
        <v>Include</v>
      </c>
      <c r="S1476" s="1"/>
      <c r="T1476" s="5" t="str">
        <f t="shared" si="213"/>
        <v>Missing Date</v>
      </c>
      <c r="U1476" s="1" t="str">
        <f t="shared" si="214"/>
        <v>No</v>
      </c>
      <c r="V1476" t="s">
        <v>22</v>
      </c>
      <c r="W1476" t="s">
        <v>37</v>
      </c>
      <c r="X1476" t="str">
        <f t="shared" si="215"/>
        <v>Hyderabad</v>
      </c>
      <c r="Y1476">
        <v>3969.54</v>
      </c>
      <c r="Z1476" t="str">
        <f>IF(PC_NikeSales[[#This Row],[Profit]]&lt;0,"Loss Making Sales",IF(PC_NikeSales[[#This Row],[Profit]]=0,"No Recorded Profit",IF($Y1474&gt;$P1474,"Invalid Profit", "Valid Profit")))</f>
        <v>Valid Profit</v>
      </c>
      <c r="AA1476" t="str">
        <f>IF(PC_NikeSales[[#This Row],[Profit_Status]]="Valid Profit","Include","Exclude")</f>
        <v>Include</v>
      </c>
    </row>
    <row r="1477" spans="1:27">
      <c r="A1477">
        <v>3475</v>
      </c>
      <c r="B1477" t="s">
        <v>13</v>
      </c>
      <c r="C1477" t="s">
        <v>20</v>
      </c>
      <c r="D1477" t="s">
        <v>21</v>
      </c>
      <c r="E1477" s="3" t="s">
        <v>28</v>
      </c>
      <c r="F1477" t="str">
        <f t="shared" si="207"/>
        <v>Alphabet</v>
      </c>
      <c r="G1477" t="str">
        <f t="shared" si="208"/>
        <v>L</v>
      </c>
      <c r="H1477" t="str">
        <f t="shared" si="209"/>
        <v>Yes</v>
      </c>
      <c r="I1477">
        <v>1</v>
      </c>
      <c r="J1477" t="str">
        <f>_xlfn.IFS(Units_Sold&lt;0,"Check Return/Refund",Units_Sold=" ",Invalid,Units_Sold=0,"Available",Units_Sold&gt;0,"Sold")</f>
        <v>Sold</v>
      </c>
      <c r="K1477">
        <v>2120.44</v>
      </c>
      <c r="M1477" t="str">
        <f t="shared" si="210"/>
        <v>Invalid</v>
      </c>
      <c r="N1477" t="str">
        <f>IF(PC_NikeSales[[#This Row],[Discount_Verification]]="Valid","Include","Exclude")</f>
        <v>Exclude</v>
      </c>
      <c r="O1477">
        <v>0</v>
      </c>
      <c r="P1477">
        <f t="shared" si="211"/>
        <v>2120.44</v>
      </c>
      <c r="Q1477" t="str">
        <f t="shared" si="212"/>
        <v>Valid Revenue</v>
      </c>
      <c r="R1477" t="str">
        <f>IF(PC_NikeSales[[#This Row],[Rev_Verify]]="Valid Revenue","Include","Exclude")</f>
        <v>Include</v>
      </c>
      <c r="S1477" s="1">
        <v>45502</v>
      </c>
      <c r="T1477" s="5">
        <f t="shared" si="213"/>
        <v>45502</v>
      </c>
      <c r="U1477" s="1" t="str">
        <f t="shared" si="214"/>
        <v>Yes</v>
      </c>
      <c r="V1477" t="s">
        <v>17</v>
      </c>
      <c r="W1477" t="s">
        <v>25</v>
      </c>
      <c r="X1477" t="str">
        <f t="shared" si="215"/>
        <v>Mumbai</v>
      </c>
      <c r="Y1477">
        <v>2996.47</v>
      </c>
      <c r="Z1477" t="str">
        <f>IF(PC_NikeSales[[#This Row],[Profit]]&lt;0,"Loss Making Sales",IF(PC_NikeSales[[#This Row],[Profit]]=0,"No Recorded Profit",IF(PC_NikeSales[[#This Row],[Profit]]&gt;PC_NikeSales[Rev_Recalc],"Invalid Profit", "Valid Profit")))</f>
        <v>Invalid Profit</v>
      </c>
      <c r="AA1477" t="str">
        <f>IF(PC_NikeSales[[#This Row],[Profit_Status]]="Valid Profit","Include","Exclude")</f>
        <v>Exclude</v>
      </c>
    </row>
    <row r="1478" spans="1:27">
      <c r="A1478">
        <v>3476</v>
      </c>
      <c r="B1478" t="s">
        <v>35</v>
      </c>
      <c r="C1478" t="s">
        <v>14</v>
      </c>
      <c r="D1478" t="s">
        <v>34</v>
      </c>
      <c r="E1478" s="3">
        <v>11</v>
      </c>
      <c r="F1478" t="str">
        <f t="shared" si="207"/>
        <v>Number</v>
      </c>
      <c r="G1478" t="str">
        <f t="shared" si="208"/>
        <v>11</v>
      </c>
      <c r="H1478" t="str">
        <f t="shared" si="209"/>
        <v>Yes</v>
      </c>
      <c r="J1478" t="str">
        <f>_xlfn.IFS(Units_Sold&lt;0,"Check Return/Refund",Units_Sold=" ",Invalid,Units_Sold=0,"Available",Units_Sold&gt;0,"Sold")</f>
        <v>Available</v>
      </c>
      <c r="K1478">
        <v>3891.22</v>
      </c>
      <c r="L1478">
        <v>0.37</v>
      </c>
      <c r="M1478" t="str">
        <f t="shared" si="210"/>
        <v>Valid</v>
      </c>
      <c r="N1478" t="str">
        <f>IF(PC_NikeSales[[#This Row],[Discount_Verification]]="Valid","Include","Exclude")</f>
        <v>Include</v>
      </c>
      <c r="O1478">
        <v>0</v>
      </c>
      <c r="P1478" t="str">
        <f t="shared" si="211"/>
        <v>Insufficient Data</v>
      </c>
      <c r="Q1478" t="str">
        <f t="shared" si="212"/>
        <v>Missing Information</v>
      </c>
      <c r="R1478" t="str">
        <f>IF(PC_NikeSales[[#This Row],[Rev_Verify]]="Valid Revenue","Include","Exclude")</f>
        <v>Exclude</v>
      </c>
      <c r="S1478" s="1">
        <v>45833</v>
      </c>
      <c r="T1478" s="5">
        <f t="shared" si="213"/>
        <v>45833</v>
      </c>
      <c r="U1478" s="1" t="str">
        <f t="shared" si="214"/>
        <v>Yes</v>
      </c>
      <c r="V1478" t="s">
        <v>22</v>
      </c>
      <c r="W1478" t="s">
        <v>25</v>
      </c>
      <c r="X1478" t="str">
        <f t="shared" si="215"/>
        <v>Mumbai</v>
      </c>
      <c r="Y1478">
        <v>1881.61</v>
      </c>
      <c r="Z1478" t="str">
        <f>IF(PC_NikeSales[[#This Row],[Profit]]&lt;0,"Loss Making Sales",IF(PC_NikeSales[[#This Row],[Profit]]=0,"No Recorded Profit",IF($Y1476&gt;$P1476,"Invalid Profit", "Valid Profit")))</f>
        <v>Valid Profit</v>
      </c>
      <c r="AA1478" t="str">
        <f>IF(PC_NikeSales[[#This Row],[Profit_Status]]="Valid Profit","Include","Exclude")</f>
        <v>Include</v>
      </c>
    </row>
    <row r="1479" spans="1:27">
      <c r="A1479">
        <v>3477</v>
      </c>
      <c r="B1479" t="s">
        <v>35</v>
      </c>
      <c r="C1479" t="s">
        <v>41</v>
      </c>
      <c r="D1479" t="s">
        <v>42</v>
      </c>
      <c r="E1479" s="3" t="s">
        <v>16</v>
      </c>
      <c r="F1479" t="str">
        <f t="shared" si="207"/>
        <v>Alphabet</v>
      </c>
      <c r="G1479" t="str">
        <f t="shared" si="208"/>
        <v>M</v>
      </c>
      <c r="H1479" t="str">
        <f t="shared" si="209"/>
        <v>Yes</v>
      </c>
      <c r="I1479">
        <v>2</v>
      </c>
      <c r="J1479" t="str">
        <f>_xlfn.IFS(Units_Sold&lt;0,"Check Return/Refund",Units_Sold=" ",Invalid,Units_Sold=0,"Available",Units_Sold&gt;0,"Sold")</f>
        <v>Sold</v>
      </c>
      <c r="K1479">
        <v>4135.26</v>
      </c>
      <c r="M1479" t="str">
        <f t="shared" si="210"/>
        <v>Invalid</v>
      </c>
      <c r="N1479" t="str">
        <f>IF(PC_NikeSales[[#This Row],[Discount_Verification]]="Valid","Include","Exclude")</f>
        <v>Exclude</v>
      </c>
      <c r="O1479">
        <v>0</v>
      </c>
      <c r="P1479">
        <f t="shared" si="211"/>
        <v>8270.52</v>
      </c>
      <c r="Q1479" t="str">
        <f t="shared" si="212"/>
        <v>Valid Revenue</v>
      </c>
      <c r="R1479" t="str">
        <f>IF(PC_NikeSales[[#This Row],[Rev_Verify]]="Valid Revenue","Include","Exclude")</f>
        <v>Include</v>
      </c>
      <c r="S1479" s="1">
        <v>45772</v>
      </c>
      <c r="T1479" s="5">
        <f t="shared" si="213"/>
        <v>45772</v>
      </c>
      <c r="U1479" s="1" t="str">
        <f t="shared" si="214"/>
        <v>Yes</v>
      </c>
      <c r="V1479" t="s">
        <v>17</v>
      </c>
      <c r="W1479" t="s">
        <v>33</v>
      </c>
      <c r="X1479" t="str">
        <f t="shared" si="215"/>
        <v>Delhi</v>
      </c>
      <c r="Y1479">
        <v>1691.28</v>
      </c>
      <c r="Z1479" t="str">
        <f>IF(PC_NikeSales[[#This Row],[Profit]]&lt;0,"Loss Making Sales",IF(PC_NikeSales[[#This Row],[Profit]]=0,"No Recorded Profit",IF($Y1477&gt;$P1477,"Invalid Profit", "Valid Profit")))</f>
        <v>Invalid Profit</v>
      </c>
      <c r="AA1479" t="str">
        <f>IF(PC_NikeSales[[#This Row],[Profit_Status]]="Valid Profit","Include","Exclude")</f>
        <v>Exclude</v>
      </c>
    </row>
    <row r="1480" spans="1:27">
      <c r="A1480">
        <v>3478</v>
      </c>
      <c r="B1480" t="s">
        <v>13</v>
      </c>
      <c r="C1480" t="s">
        <v>14</v>
      </c>
      <c r="D1480" t="s">
        <v>34</v>
      </c>
      <c r="E1480" s="3">
        <v>9</v>
      </c>
      <c r="F1480" t="str">
        <f t="shared" si="207"/>
        <v>Number</v>
      </c>
      <c r="G1480" t="str">
        <f t="shared" si="208"/>
        <v>9</v>
      </c>
      <c r="H1480" t="str">
        <f t="shared" si="209"/>
        <v>Yes</v>
      </c>
      <c r="J1480" t="str">
        <f>_xlfn.IFS(Units_Sold&lt;0,"Check Return/Refund",Units_Sold=" ",Invalid,Units_Sold=0,"Available",Units_Sold&gt;0,"Sold")</f>
        <v>Available</v>
      </c>
      <c r="M1480" t="str">
        <f t="shared" si="210"/>
        <v>Invalid</v>
      </c>
      <c r="N1480" t="str">
        <f>IF(PC_NikeSales[[#This Row],[Discount_Verification]]="Valid","Include","Exclude")</f>
        <v>Exclude</v>
      </c>
      <c r="O1480">
        <v>0</v>
      </c>
      <c r="P1480" t="str">
        <f t="shared" si="211"/>
        <v>Insufficient Data</v>
      </c>
      <c r="Q1480" t="str">
        <f t="shared" si="212"/>
        <v>Missing Information</v>
      </c>
      <c r="R1480" t="str">
        <f>IF(PC_NikeSales[[#This Row],[Rev_Verify]]="Valid Revenue","Include","Exclude")</f>
        <v>Exclude</v>
      </c>
      <c r="S1480" s="1">
        <v>45794</v>
      </c>
      <c r="T1480" s="5">
        <f t="shared" si="213"/>
        <v>45794</v>
      </c>
      <c r="U1480" s="1" t="str">
        <f t="shared" si="214"/>
        <v>Yes</v>
      </c>
      <c r="V1480" t="s">
        <v>22</v>
      </c>
      <c r="W1480" t="s">
        <v>25</v>
      </c>
      <c r="X1480" t="str">
        <f t="shared" si="215"/>
        <v>Mumbai</v>
      </c>
      <c r="Y1480">
        <v>2192.6799999999998</v>
      </c>
      <c r="Z1480" t="str">
        <f>IF(PC_NikeSales[[#This Row],[Profit]]&lt;0,"Loss Making Sales",IF(PC_NikeSales[[#This Row],[Profit]]=0,"No Recorded Profit",IF($Y1478&gt;$P1478,"Invalid Profit", "Valid Profit")))</f>
        <v>Valid Profit</v>
      </c>
      <c r="AA1480" t="str">
        <f>IF(PC_NikeSales[[#This Row],[Profit_Status]]="Valid Profit","Include","Exclude")</f>
        <v>Include</v>
      </c>
    </row>
    <row r="1481" spans="1:27">
      <c r="A1481">
        <v>3479</v>
      </c>
      <c r="B1481" t="s">
        <v>19</v>
      </c>
      <c r="C1481" t="s">
        <v>14</v>
      </c>
      <c r="D1481" t="s">
        <v>49</v>
      </c>
      <c r="E1481" s="3" t="s">
        <v>32</v>
      </c>
      <c r="F1481" t="str">
        <f t="shared" si="207"/>
        <v>Alphabet</v>
      </c>
      <c r="G1481" t="str">
        <f t="shared" si="208"/>
        <v>XL</v>
      </c>
      <c r="H1481" t="str">
        <f t="shared" si="209"/>
        <v>Yes</v>
      </c>
      <c r="I1481">
        <v>4</v>
      </c>
      <c r="J1481" t="str">
        <f>_xlfn.IFS(Units_Sold&lt;0,"Check Return/Refund",Units_Sold=" ",Invalid,Units_Sold=0,"Available",Units_Sold&gt;0,"Sold")</f>
        <v>Sold</v>
      </c>
      <c r="M1481" t="str">
        <f t="shared" si="210"/>
        <v>Invalid</v>
      </c>
      <c r="N1481" t="str">
        <f>IF(PC_NikeSales[[#This Row],[Discount_Verification]]="Valid","Include","Exclude")</f>
        <v>Exclude</v>
      </c>
      <c r="O1481">
        <v>0</v>
      </c>
      <c r="P1481" t="str">
        <f t="shared" si="211"/>
        <v>Insufficient Data</v>
      </c>
      <c r="Q1481" t="str">
        <f t="shared" si="212"/>
        <v>Missing Information</v>
      </c>
      <c r="R1481" t="str">
        <f>IF(PC_NikeSales[[#This Row],[Rev_Verify]]="Valid Revenue","Include","Exclude")</f>
        <v>Exclude</v>
      </c>
      <c r="S1481" s="1">
        <v>45551</v>
      </c>
      <c r="T1481" s="5">
        <f t="shared" si="213"/>
        <v>45551</v>
      </c>
      <c r="U1481" s="1" t="str">
        <f t="shared" si="214"/>
        <v>Yes</v>
      </c>
      <c r="V1481" t="s">
        <v>22</v>
      </c>
      <c r="W1481" t="s">
        <v>25</v>
      </c>
      <c r="X1481" t="str">
        <f t="shared" si="215"/>
        <v>Mumbai</v>
      </c>
      <c r="Y1481">
        <v>1909.78</v>
      </c>
      <c r="Z1481" t="str">
        <f>IF(PC_NikeSales[[#This Row],[Profit]]&lt;0,"Loss Making Sales",IF(PC_NikeSales[[#This Row],[Profit]]=0,"No Recorded Profit",IF($Y1479&gt;$P1479,"Invalid Profit", "Valid Profit")))</f>
        <v>Valid Profit</v>
      </c>
      <c r="AA1481" t="str">
        <f>IF(PC_NikeSales[[#This Row],[Profit_Status]]="Valid Profit","Include","Exclude")</f>
        <v>Include</v>
      </c>
    </row>
    <row r="1482" spans="1:27">
      <c r="A1482">
        <v>3480</v>
      </c>
      <c r="B1482" t="s">
        <v>13</v>
      </c>
      <c r="C1482" t="s">
        <v>30</v>
      </c>
      <c r="D1482" t="s">
        <v>46</v>
      </c>
      <c r="E1482" s="3" t="s">
        <v>16</v>
      </c>
      <c r="F1482" t="str">
        <f t="shared" si="207"/>
        <v>Alphabet</v>
      </c>
      <c r="G1482" t="str">
        <f t="shared" si="208"/>
        <v>M</v>
      </c>
      <c r="H1482" t="str">
        <f t="shared" si="209"/>
        <v>Yes</v>
      </c>
      <c r="I1482">
        <v>4</v>
      </c>
      <c r="J1482" t="str">
        <f>_xlfn.IFS(Units_Sold&lt;0,"Check Return/Refund",Units_Sold=" ",Invalid,Units_Sold=0,"Available",Units_Sold&gt;0,"Sold")</f>
        <v>Sold</v>
      </c>
      <c r="K1482">
        <v>2917.45</v>
      </c>
      <c r="M1482" t="str">
        <f t="shared" si="210"/>
        <v>Invalid</v>
      </c>
      <c r="N1482" t="str">
        <f>IF(PC_NikeSales[[#This Row],[Discount_Verification]]="Valid","Include","Exclude")</f>
        <v>Exclude</v>
      </c>
      <c r="O1482">
        <v>0</v>
      </c>
      <c r="P1482">
        <f t="shared" si="211"/>
        <v>11669.8</v>
      </c>
      <c r="Q1482" t="str">
        <f t="shared" si="212"/>
        <v>Valid Revenue</v>
      </c>
      <c r="R1482" t="str">
        <f>IF(PC_NikeSales[[#This Row],[Rev_Verify]]="Valid Revenue","Include","Exclude")</f>
        <v>Include</v>
      </c>
      <c r="S1482" s="1"/>
      <c r="T1482" s="5" t="str">
        <f t="shared" si="213"/>
        <v>Missing Date</v>
      </c>
      <c r="U1482" s="1" t="str">
        <f t="shared" si="214"/>
        <v>No</v>
      </c>
      <c r="V1482" t="s">
        <v>17</v>
      </c>
      <c r="W1482" t="s">
        <v>36</v>
      </c>
      <c r="X1482" t="str">
        <f t="shared" si="215"/>
        <v>Bangalore</v>
      </c>
      <c r="Y1482">
        <v>2872.75</v>
      </c>
      <c r="Z1482" t="str">
        <f>IF(PC_NikeSales[[#This Row],[Profit]]&lt;0,"Loss Making Sales",IF(PC_NikeSales[[#This Row],[Profit]]=0,"No Recorded Profit",IF($Y1480&gt;$P1480,"Invalid Profit", "Valid Profit")))</f>
        <v>Valid Profit</v>
      </c>
      <c r="AA1482" t="str">
        <f>IF(PC_NikeSales[[#This Row],[Profit_Status]]="Valid Profit","Include","Exclude")</f>
        <v>Include</v>
      </c>
    </row>
    <row r="1483" spans="1:27">
      <c r="A1483">
        <v>3481</v>
      </c>
      <c r="B1483" t="s">
        <v>19</v>
      </c>
      <c r="C1483" t="s">
        <v>26</v>
      </c>
      <c r="D1483" t="s">
        <v>53</v>
      </c>
      <c r="E1483" s="3" t="s">
        <v>32</v>
      </c>
      <c r="F1483" t="str">
        <f t="shared" si="207"/>
        <v>Alphabet</v>
      </c>
      <c r="G1483" t="str">
        <f t="shared" si="208"/>
        <v>XL</v>
      </c>
      <c r="H1483" t="str">
        <f t="shared" si="209"/>
        <v>Yes</v>
      </c>
      <c r="I1483">
        <v>4</v>
      </c>
      <c r="J1483" t="str">
        <f>_xlfn.IFS(Units_Sold&lt;0,"Check Return/Refund",Units_Sold=" ",Invalid,Units_Sold=0,"Available",Units_Sold&gt;0,"Sold")</f>
        <v>Sold</v>
      </c>
      <c r="M1483" t="str">
        <f t="shared" si="210"/>
        <v>Invalid</v>
      </c>
      <c r="N1483" t="str">
        <f>IF(PC_NikeSales[[#This Row],[Discount_Verification]]="Valid","Include","Exclude")</f>
        <v>Exclude</v>
      </c>
      <c r="O1483">
        <v>0</v>
      </c>
      <c r="P1483" t="str">
        <f t="shared" si="211"/>
        <v>Insufficient Data</v>
      </c>
      <c r="Q1483" t="str">
        <f t="shared" si="212"/>
        <v>Missing Information</v>
      </c>
      <c r="R1483" t="str">
        <f>IF(PC_NikeSales[[#This Row],[Rev_Verify]]="Valid Revenue","Include","Exclude")</f>
        <v>Exclude</v>
      </c>
      <c r="S1483" s="1">
        <v>45214</v>
      </c>
      <c r="T1483" s="5">
        <f t="shared" si="213"/>
        <v>45214</v>
      </c>
      <c r="U1483" s="1" t="str">
        <f t="shared" si="214"/>
        <v>Yes</v>
      </c>
      <c r="V1483" t="s">
        <v>17</v>
      </c>
      <c r="W1483" t="s">
        <v>18</v>
      </c>
      <c r="X1483" t="str">
        <f t="shared" si="215"/>
        <v>Bengaluru</v>
      </c>
      <c r="Y1483">
        <v>2564.61</v>
      </c>
      <c r="Z1483" t="str">
        <f>IF(PC_NikeSales[[#This Row],[Profit]]&lt;0,"Loss Making Sales",IF(PC_NikeSales[[#This Row],[Profit]]=0,"No Recorded Profit",IF($Y1481&gt;$P1481,"Invalid Profit", "Valid Profit")))</f>
        <v>Valid Profit</v>
      </c>
      <c r="AA1483" t="str">
        <f>IF(PC_NikeSales[[#This Row],[Profit_Status]]="Valid Profit","Include","Exclude")</f>
        <v>Include</v>
      </c>
    </row>
    <row r="1484" spans="1:27">
      <c r="A1484">
        <v>3482</v>
      </c>
      <c r="B1484" t="s">
        <v>35</v>
      </c>
      <c r="C1484" t="s">
        <v>20</v>
      </c>
      <c r="D1484" t="s">
        <v>38</v>
      </c>
      <c r="E1484" s="3" t="s">
        <v>16</v>
      </c>
      <c r="F1484" t="str">
        <f t="shared" si="207"/>
        <v>Alphabet</v>
      </c>
      <c r="G1484" t="str">
        <f t="shared" si="208"/>
        <v>M</v>
      </c>
      <c r="H1484" t="str">
        <f t="shared" si="209"/>
        <v>Yes</v>
      </c>
      <c r="J1484" t="str">
        <f>_xlfn.IFS(Units_Sold&lt;0,"Check Return/Refund",Units_Sold=" ",Invalid,Units_Sold=0,"Available",Units_Sold&gt;0,"Sold")</f>
        <v>Available</v>
      </c>
      <c r="M1484" t="str">
        <f t="shared" si="210"/>
        <v>Invalid</v>
      </c>
      <c r="N1484" t="str">
        <f>IF(PC_NikeSales[[#This Row],[Discount_Verification]]="Valid","Include","Exclude")</f>
        <v>Exclude</v>
      </c>
      <c r="O1484">
        <v>0</v>
      </c>
      <c r="P1484" t="str">
        <f t="shared" si="211"/>
        <v>Insufficient Data</v>
      </c>
      <c r="Q1484" t="str">
        <f t="shared" si="212"/>
        <v>Missing Information</v>
      </c>
      <c r="R1484" t="str">
        <f>IF(PC_NikeSales[[#This Row],[Rev_Verify]]="Valid Revenue","Include","Exclude")</f>
        <v>Exclude</v>
      </c>
      <c r="S1484" s="1">
        <v>45523</v>
      </c>
      <c r="T1484" s="5">
        <f t="shared" si="213"/>
        <v>45523</v>
      </c>
      <c r="U1484" s="1" t="str">
        <f t="shared" si="214"/>
        <v>Yes</v>
      </c>
      <c r="V1484" t="s">
        <v>17</v>
      </c>
      <c r="W1484" t="s">
        <v>37</v>
      </c>
      <c r="X1484" t="str">
        <f t="shared" si="215"/>
        <v>Hyderabad</v>
      </c>
      <c r="Y1484">
        <v>1660.47</v>
      </c>
      <c r="Z1484" t="str">
        <f>IF(PC_NikeSales[[#This Row],[Profit]]&lt;0,"Loss Making Sales",IF(PC_NikeSales[[#This Row],[Profit]]=0,"No Recorded Profit",IF($Y1482&gt;$P1482,"Invalid Profit", "Valid Profit")))</f>
        <v>Valid Profit</v>
      </c>
      <c r="AA1484" t="str">
        <f>IF(PC_NikeSales[[#This Row],[Profit_Status]]="Valid Profit","Include","Exclude")</f>
        <v>Include</v>
      </c>
    </row>
    <row r="1485" spans="1:27">
      <c r="A1485">
        <v>3483</v>
      </c>
      <c r="B1485" t="s">
        <v>35</v>
      </c>
      <c r="C1485" t="s">
        <v>26</v>
      </c>
      <c r="D1485" t="s">
        <v>53</v>
      </c>
      <c r="E1485" s="3" t="s">
        <v>28</v>
      </c>
      <c r="F1485" t="str">
        <f t="shared" si="207"/>
        <v>Alphabet</v>
      </c>
      <c r="G1485" t="str">
        <f t="shared" si="208"/>
        <v>L</v>
      </c>
      <c r="H1485" t="str">
        <f t="shared" si="209"/>
        <v>Yes</v>
      </c>
      <c r="I1485">
        <v>4</v>
      </c>
      <c r="J1485" t="str">
        <f>_xlfn.IFS(Units_Sold&lt;0,"Check Return/Refund",Units_Sold=" ",Invalid,Units_Sold=0,"Available",Units_Sold&gt;0,"Sold")</f>
        <v>Sold</v>
      </c>
      <c r="K1485">
        <v>4733.92</v>
      </c>
      <c r="M1485" t="str">
        <f t="shared" si="210"/>
        <v>Invalid</v>
      </c>
      <c r="N1485" t="str">
        <f>IF(PC_NikeSales[[#This Row],[Discount_Verification]]="Valid","Include","Exclude")</f>
        <v>Exclude</v>
      </c>
      <c r="O1485">
        <v>0</v>
      </c>
      <c r="P1485">
        <f t="shared" si="211"/>
        <v>18935.68</v>
      </c>
      <c r="Q1485" t="str">
        <f t="shared" si="212"/>
        <v>Valid Revenue</v>
      </c>
      <c r="R1485" t="str">
        <f>IF(PC_NikeSales[[#This Row],[Rev_Verify]]="Valid Revenue","Include","Exclude")</f>
        <v>Include</v>
      </c>
      <c r="S1485" s="1">
        <v>45630</v>
      </c>
      <c r="T1485" s="5">
        <f t="shared" si="213"/>
        <v>45630</v>
      </c>
      <c r="U1485" s="1" t="str">
        <f t="shared" si="214"/>
        <v>Yes</v>
      </c>
      <c r="V1485" t="s">
        <v>17</v>
      </c>
      <c r="W1485" t="s">
        <v>43</v>
      </c>
      <c r="X1485" t="str">
        <f t="shared" si="215"/>
        <v>Kolkata</v>
      </c>
      <c r="Y1485">
        <v>738.19</v>
      </c>
      <c r="Z1485" t="str">
        <f>IF(PC_NikeSales[[#This Row],[Profit]]&lt;0,"Loss Making Sales",IF(PC_NikeSales[[#This Row],[Profit]]=0,"No Recorded Profit",IF($Y1483&gt;$P1483,"Invalid Profit", "Valid Profit")))</f>
        <v>Valid Profit</v>
      </c>
      <c r="AA1485" t="str">
        <f>IF(PC_NikeSales[[#This Row],[Profit_Status]]="Valid Profit","Include","Exclude")</f>
        <v>Include</v>
      </c>
    </row>
    <row r="1486" spans="1:27">
      <c r="A1486">
        <v>3484</v>
      </c>
      <c r="B1486" t="s">
        <v>13</v>
      </c>
      <c r="C1486" t="s">
        <v>26</v>
      </c>
      <c r="D1486" t="s">
        <v>52</v>
      </c>
      <c r="E1486" s="3">
        <v>12</v>
      </c>
      <c r="F1486" t="str">
        <f t="shared" si="207"/>
        <v>Number</v>
      </c>
      <c r="G1486" t="str">
        <f t="shared" si="208"/>
        <v>12</v>
      </c>
      <c r="H1486" t="str">
        <f t="shared" si="209"/>
        <v>Yes</v>
      </c>
      <c r="J1486" t="str">
        <f>_xlfn.IFS(Units_Sold&lt;0,"Check Return/Refund",Units_Sold=" ",Invalid,Units_Sold=0,"Available",Units_Sold&gt;0,"Sold")</f>
        <v>Available</v>
      </c>
      <c r="K1486">
        <v>2638.44</v>
      </c>
      <c r="M1486" t="str">
        <f t="shared" si="210"/>
        <v>Invalid</v>
      </c>
      <c r="N1486" t="str">
        <f>IF(PC_NikeSales[[#This Row],[Discount_Verification]]="Valid","Include","Exclude")</f>
        <v>Exclude</v>
      </c>
      <c r="O1486">
        <v>0</v>
      </c>
      <c r="P1486" t="str">
        <f t="shared" si="211"/>
        <v>Insufficient Data</v>
      </c>
      <c r="Q1486" t="str">
        <f t="shared" si="212"/>
        <v>Missing Information</v>
      </c>
      <c r="R1486" t="str">
        <f>IF(PC_NikeSales[[#This Row],[Rev_Verify]]="Valid Revenue","Include","Exclude")</f>
        <v>Exclude</v>
      </c>
      <c r="S1486" s="1">
        <v>45522</v>
      </c>
      <c r="T1486" s="5">
        <f t="shared" si="213"/>
        <v>45522</v>
      </c>
      <c r="U1486" s="1" t="str">
        <f t="shared" si="214"/>
        <v>Yes</v>
      </c>
      <c r="V1486" t="s">
        <v>17</v>
      </c>
      <c r="W1486" t="s">
        <v>18</v>
      </c>
      <c r="X1486" t="str">
        <f t="shared" si="215"/>
        <v>Bengaluru</v>
      </c>
      <c r="Y1486">
        <v>1395.41</v>
      </c>
      <c r="Z1486" t="str">
        <f>IF(PC_NikeSales[[#This Row],[Profit]]&lt;0,"Loss Making Sales",IF(PC_NikeSales[[#This Row],[Profit]]=0,"No Recorded Profit",IF($Y1484&gt;$P1484,"Invalid Profit", "Valid Profit")))</f>
        <v>Valid Profit</v>
      </c>
      <c r="AA1486" t="str">
        <f>IF(PC_NikeSales[[#This Row],[Profit_Status]]="Valid Profit","Include","Exclude")</f>
        <v>Include</v>
      </c>
    </row>
    <row r="1487" spans="1:27">
      <c r="A1487">
        <v>3485</v>
      </c>
      <c r="B1487" t="s">
        <v>19</v>
      </c>
      <c r="C1487" t="s">
        <v>26</v>
      </c>
      <c r="D1487" t="s">
        <v>52</v>
      </c>
      <c r="F1487" t="str">
        <f t="shared" si="207"/>
        <v>Missing</v>
      </c>
      <c r="G1487" t="str">
        <f t="shared" si="208"/>
        <v>Unknown</v>
      </c>
      <c r="H1487" t="str">
        <f t="shared" si="209"/>
        <v>No</v>
      </c>
      <c r="I1487">
        <v>2</v>
      </c>
      <c r="J1487" t="str">
        <f>_xlfn.IFS(Units_Sold&lt;0,"Check Return/Refund",Units_Sold=" ",Invalid,Units_Sold=0,"Available",Units_Sold&gt;0,"Sold")</f>
        <v>Sold</v>
      </c>
      <c r="M1487" t="str">
        <f t="shared" si="210"/>
        <v>Invalid</v>
      </c>
      <c r="N1487" t="str">
        <f>IF(PC_NikeSales[[#This Row],[Discount_Verification]]="Valid","Include","Exclude")</f>
        <v>Exclude</v>
      </c>
      <c r="O1487">
        <v>0</v>
      </c>
      <c r="P1487" t="str">
        <f t="shared" si="211"/>
        <v>Insufficient Data</v>
      </c>
      <c r="Q1487" t="str">
        <f t="shared" si="212"/>
        <v>Missing Information</v>
      </c>
      <c r="R1487" t="str">
        <f>IF(PC_NikeSales[[#This Row],[Rev_Verify]]="Valid Revenue","Include","Exclude")</f>
        <v>Exclude</v>
      </c>
      <c r="S1487" s="1">
        <v>45640</v>
      </c>
      <c r="T1487" s="5">
        <f t="shared" si="213"/>
        <v>45640</v>
      </c>
      <c r="U1487" s="1" t="str">
        <f t="shared" si="214"/>
        <v>Yes</v>
      </c>
      <c r="V1487" t="s">
        <v>22</v>
      </c>
      <c r="W1487" t="s">
        <v>37</v>
      </c>
      <c r="X1487" t="str">
        <f t="shared" si="215"/>
        <v>Hyderabad</v>
      </c>
      <c r="Y1487">
        <v>1722.38</v>
      </c>
      <c r="Z1487" t="str">
        <f>IF(PC_NikeSales[[#This Row],[Profit]]&lt;0,"Loss Making Sales",IF(PC_NikeSales[[#This Row],[Profit]]=0,"No Recorded Profit",IF($Y1485&gt;$P1485,"Invalid Profit", "Valid Profit")))</f>
        <v>Valid Profit</v>
      </c>
      <c r="AA1487" t="str">
        <f>IF(PC_NikeSales[[#This Row],[Profit_Status]]="Valid Profit","Include","Exclude")</f>
        <v>Include</v>
      </c>
    </row>
    <row r="1488" spans="1:27">
      <c r="A1488">
        <v>3486</v>
      </c>
      <c r="B1488" t="s">
        <v>13</v>
      </c>
      <c r="C1488" t="s">
        <v>14</v>
      </c>
      <c r="D1488" t="s">
        <v>15</v>
      </c>
      <c r="E1488" s="3" t="s">
        <v>28</v>
      </c>
      <c r="F1488" t="str">
        <f t="shared" si="207"/>
        <v>Alphabet</v>
      </c>
      <c r="G1488" t="str">
        <f t="shared" si="208"/>
        <v>L</v>
      </c>
      <c r="H1488" t="str">
        <f t="shared" si="209"/>
        <v>Yes</v>
      </c>
      <c r="I1488">
        <v>4</v>
      </c>
      <c r="J1488" t="str">
        <f>_xlfn.IFS(Units_Sold&lt;0,"Check Return/Refund",Units_Sold=" ",Invalid,Units_Sold=0,"Available",Units_Sold&gt;0,"Sold")</f>
        <v>Sold</v>
      </c>
      <c r="M1488" t="str">
        <f t="shared" si="210"/>
        <v>Invalid</v>
      </c>
      <c r="N1488" t="str">
        <f>IF(PC_NikeSales[[#This Row],[Discount_Verification]]="Valid","Include","Exclude")</f>
        <v>Exclude</v>
      </c>
      <c r="O1488">
        <v>0</v>
      </c>
      <c r="P1488" t="str">
        <f t="shared" si="211"/>
        <v>Insufficient Data</v>
      </c>
      <c r="Q1488" t="str">
        <f t="shared" si="212"/>
        <v>Missing Information</v>
      </c>
      <c r="R1488" t="str">
        <f>IF(PC_NikeSales[[#This Row],[Rev_Verify]]="Valid Revenue","Include","Exclude")</f>
        <v>Exclude</v>
      </c>
      <c r="S1488" s="1">
        <v>45579</v>
      </c>
      <c r="T1488" s="5">
        <f t="shared" si="213"/>
        <v>45579</v>
      </c>
      <c r="U1488" s="1" t="str">
        <f t="shared" si="214"/>
        <v>Yes</v>
      </c>
      <c r="V1488" t="s">
        <v>22</v>
      </c>
      <c r="W1488" t="s">
        <v>33</v>
      </c>
      <c r="X1488" t="str">
        <f t="shared" si="215"/>
        <v>Delhi</v>
      </c>
      <c r="Y1488">
        <v>1451.77</v>
      </c>
      <c r="Z1488" t="str">
        <f>IF(PC_NikeSales[[#This Row],[Profit]]&lt;0,"Loss Making Sales",IF(PC_NikeSales[[#This Row],[Profit]]=0,"No Recorded Profit",IF($Y1486&gt;$P1486,"Invalid Profit", "Valid Profit")))</f>
        <v>Valid Profit</v>
      </c>
      <c r="AA1488" t="str">
        <f>IF(PC_NikeSales[[#This Row],[Profit_Status]]="Valid Profit","Include","Exclude")</f>
        <v>Include</v>
      </c>
    </row>
    <row r="1489" spans="1:27">
      <c r="A1489">
        <v>3487</v>
      </c>
      <c r="B1489" t="s">
        <v>35</v>
      </c>
      <c r="C1489" t="s">
        <v>26</v>
      </c>
      <c r="D1489" t="s">
        <v>52</v>
      </c>
      <c r="E1489" s="3" t="s">
        <v>16</v>
      </c>
      <c r="F1489" t="str">
        <f t="shared" si="207"/>
        <v>Alphabet</v>
      </c>
      <c r="G1489" t="str">
        <f t="shared" si="208"/>
        <v>M</v>
      </c>
      <c r="H1489" t="str">
        <f t="shared" si="209"/>
        <v>Yes</v>
      </c>
      <c r="J1489" t="str">
        <f>_xlfn.IFS(Units_Sold&lt;0,"Check Return/Refund",Units_Sold=" ",Invalid,Units_Sold=0,"Available",Units_Sold&gt;0,"Sold")</f>
        <v>Available</v>
      </c>
      <c r="K1489">
        <v>3240.99</v>
      </c>
      <c r="L1489">
        <v>0.42</v>
      </c>
      <c r="M1489" t="str">
        <f t="shared" si="210"/>
        <v>Valid</v>
      </c>
      <c r="N1489" t="str">
        <f>IF(PC_NikeSales[[#This Row],[Discount_Verification]]="Valid","Include","Exclude")</f>
        <v>Include</v>
      </c>
      <c r="O1489">
        <v>0</v>
      </c>
      <c r="P1489" t="str">
        <f t="shared" si="211"/>
        <v>Insufficient Data</v>
      </c>
      <c r="Q1489" t="str">
        <f t="shared" si="212"/>
        <v>Missing Information</v>
      </c>
      <c r="R1489" t="str">
        <f>IF(PC_NikeSales[[#This Row],[Rev_Verify]]="Valid Revenue","Include","Exclude")</f>
        <v>Exclude</v>
      </c>
      <c r="S1489" s="1">
        <v>45805</v>
      </c>
      <c r="T1489" s="5">
        <f t="shared" si="213"/>
        <v>45805</v>
      </c>
      <c r="U1489" s="1" t="str">
        <f t="shared" si="214"/>
        <v>Yes</v>
      </c>
      <c r="V1489" t="s">
        <v>17</v>
      </c>
      <c r="W1489" t="s">
        <v>37</v>
      </c>
      <c r="X1489" t="str">
        <f t="shared" si="215"/>
        <v>Hyderabad</v>
      </c>
      <c r="Y1489">
        <v>2927.35</v>
      </c>
      <c r="Z1489" t="str">
        <f>IF(PC_NikeSales[[#This Row],[Profit]]&lt;0,"Loss Making Sales",IF(PC_NikeSales[[#This Row],[Profit]]=0,"No Recorded Profit",IF($Y1487&gt;$P1487,"Invalid Profit", "Valid Profit")))</f>
        <v>Valid Profit</v>
      </c>
      <c r="AA1489" t="str">
        <f>IF(PC_NikeSales[[#This Row],[Profit_Status]]="Valid Profit","Include","Exclude")</f>
        <v>Include</v>
      </c>
    </row>
    <row r="1490" spans="1:27">
      <c r="A1490">
        <v>3488</v>
      </c>
      <c r="B1490" t="s">
        <v>19</v>
      </c>
      <c r="C1490" t="s">
        <v>20</v>
      </c>
      <c r="D1490" t="s">
        <v>21</v>
      </c>
      <c r="E1490" s="3" t="s">
        <v>32</v>
      </c>
      <c r="F1490" t="str">
        <f t="shared" si="207"/>
        <v>Alphabet</v>
      </c>
      <c r="G1490" t="str">
        <f t="shared" si="208"/>
        <v>XL</v>
      </c>
      <c r="H1490" t="str">
        <f t="shared" si="209"/>
        <v>Yes</v>
      </c>
      <c r="I1490">
        <v>4</v>
      </c>
      <c r="J1490" t="str">
        <f>_xlfn.IFS(Units_Sold&lt;0,"Check Return/Refund",Units_Sold=" ",Invalid,Units_Sold=0,"Available",Units_Sold&gt;0,"Sold")</f>
        <v>Sold</v>
      </c>
      <c r="M1490" t="str">
        <f t="shared" si="210"/>
        <v>Invalid</v>
      </c>
      <c r="N1490" t="str">
        <f>IF(PC_NikeSales[[#This Row],[Discount_Verification]]="Valid","Include","Exclude")</f>
        <v>Exclude</v>
      </c>
      <c r="O1490">
        <v>0</v>
      </c>
      <c r="P1490" t="str">
        <f t="shared" si="211"/>
        <v>Insufficient Data</v>
      </c>
      <c r="Q1490" t="str">
        <f t="shared" si="212"/>
        <v>Missing Information</v>
      </c>
      <c r="R1490" t="str">
        <f>IF(PC_NikeSales[[#This Row],[Rev_Verify]]="Valid Revenue","Include","Exclude")</f>
        <v>Exclude</v>
      </c>
      <c r="S1490" s="1">
        <v>45728</v>
      </c>
      <c r="T1490" s="5">
        <f t="shared" si="213"/>
        <v>45728</v>
      </c>
      <c r="U1490" s="1" t="str">
        <f t="shared" si="214"/>
        <v>Yes</v>
      </c>
      <c r="V1490" t="s">
        <v>17</v>
      </c>
      <c r="W1490" t="s">
        <v>43</v>
      </c>
      <c r="X1490" t="str">
        <f t="shared" si="215"/>
        <v>Kolkata</v>
      </c>
      <c r="Y1490">
        <v>86.25</v>
      </c>
      <c r="Z1490" t="str">
        <f>IF(PC_NikeSales[[#This Row],[Profit]]&lt;0,"Loss Making Sales",IF(PC_NikeSales[[#This Row],[Profit]]=0,"No Recorded Profit",IF($Y1488&gt;$P1488,"Invalid Profit", "Valid Profit")))</f>
        <v>Valid Profit</v>
      </c>
      <c r="AA1490" t="str">
        <f>IF(PC_NikeSales[[#This Row],[Profit_Status]]="Valid Profit","Include","Exclude")</f>
        <v>Include</v>
      </c>
    </row>
    <row r="1491" spans="1:27">
      <c r="A1491">
        <v>3489</v>
      </c>
      <c r="B1491" t="s">
        <v>13</v>
      </c>
      <c r="C1491" t="s">
        <v>30</v>
      </c>
      <c r="D1491" t="s">
        <v>31</v>
      </c>
      <c r="E1491" s="3">
        <v>8</v>
      </c>
      <c r="F1491" t="str">
        <f t="shared" si="207"/>
        <v>Number</v>
      </c>
      <c r="G1491" t="str">
        <f t="shared" si="208"/>
        <v>8</v>
      </c>
      <c r="H1491" t="str">
        <f t="shared" si="209"/>
        <v>Yes</v>
      </c>
      <c r="I1491">
        <v>2</v>
      </c>
      <c r="J1491" t="str">
        <f>_xlfn.IFS(Units_Sold&lt;0,"Check Return/Refund",Units_Sold=" ",Invalid,Units_Sold=0,"Available",Units_Sold&gt;0,"Sold")</f>
        <v>Sold</v>
      </c>
      <c r="M1491" t="str">
        <f t="shared" si="210"/>
        <v>Invalid</v>
      </c>
      <c r="N1491" t="str">
        <f>IF(PC_NikeSales[[#This Row],[Discount_Verification]]="Valid","Include","Exclude")</f>
        <v>Exclude</v>
      </c>
      <c r="O1491">
        <v>0</v>
      </c>
      <c r="P1491" t="str">
        <f t="shared" si="211"/>
        <v>Insufficient Data</v>
      </c>
      <c r="Q1491" t="str">
        <f t="shared" si="212"/>
        <v>Missing Information</v>
      </c>
      <c r="R1491" t="str">
        <f>IF(PC_NikeSales[[#This Row],[Rev_Verify]]="Valid Revenue","Include","Exclude")</f>
        <v>Exclude</v>
      </c>
      <c r="S1491" s="1">
        <v>45751</v>
      </c>
      <c r="T1491" s="5">
        <f t="shared" si="213"/>
        <v>45751</v>
      </c>
      <c r="U1491" s="1" t="str">
        <f t="shared" si="214"/>
        <v>Yes</v>
      </c>
      <c r="V1491" t="s">
        <v>17</v>
      </c>
      <c r="W1491" t="s">
        <v>25</v>
      </c>
      <c r="X1491" t="str">
        <f t="shared" si="215"/>
        <v>Mumbai</v>
      </c>
      <c r="Y1491">
        <v>1734.72</v>
      </c>
      <c r="Z1491" t="str">
        <f>IF(PC_NikeSales[[#This Row],[Profit]]&lt;0,"Loss Making Sales",IF(PC_NikeSales[[#This Row],[Profit]]=0,"No Recorded Profit",IF($Y1489&gt;$P1489,"Invalid Profit", "Valid Profit")))</f>
        <v>Valid Profit</v>
      </c>
      <c r="AA1491" t="str">
        <f>IF(PC_NikeSales[[#This Row],[Profit_Status]]="Valid Profit","Include","Exclude")</f>
        <v>Include</v>
      </c>
    </row>
    <row r="1492" spans="1:27">
      <c r="A1492">
        <v>3490</v>
      </c>
      <c r="B1492" t="s">
        <v>35</v>
      </c>
      <c r="C1492" t="s">
        <v>30</v>
      </c>
      <c r="D1492" t="s">
        <v>46</v>
      </c>
      <c r="E1492" s="3" t="s">
        <v>28</v>
      </c>
      <c r="F1492" t="str">
        <f t="shared" si="207"/>
        <v>Alphabet</v>
      </c>
      <c r="G1492" t="str">
        <f t="shared" si="208"/>
        <v>L</v>
      </c>
      <c r="H1492" t="str">
        <f t="shared" si="209"/>
        <v>Yes</v>
      </c>
      <c r="I1492">
        <v>0</v>
      </c>
      <c r="J1492" t="str">
        <f>_xlfn.IFS(Units_Sold&lt;0,"Check Return/Refund",Units_Sold=" ",Invalid,Units_Sold=0,"Available",Units_Sold&gt;0,"Sold")</f>
        <v>Available</v>
      </c>
      <c r="L1492">
        <v>0.98</v>
      </c>
      <c r="M1492" t="str">
        <f t="shared" si="210"/>
        <v>Valid</v>
      </c>
      <c r="N1492" t="str">
        <f>IF(PC_NikeSales[[#This Row],[Discount_Verification]]="Valid","Include","Exclude")</f>
        <v>Include</v>
      </c>
      <c r="O1492">
        <v>0</v>
      </c>
      <c r="P1492" t="str">
        <f t="shared" si="211"/>
        <v>Insufficient Data</v>
      </c>
      <c r="Q1492" t="str">
        <f t="shared" si="212"/>
        <v>Missing Information</v>
      </c>
      <c r="R1492" t="str">
        <f>IF(PC_NikeSales[[#This Row],[Rev_Verify]]="Valid Revenue","Include","Exclude")</f>
        <v>Exclude</v>
      </c>
      <c r="S1492" s="1">
        <v>45846</v>
      </c>
      <c r="T1492" s="5">
        <f t="shared" si="213"/>
        <v>45846</v>
      </c>
      <c r="U1492" s="1" t="str">
        <f t="shared" si="214"/>
        <v>Yes</v>
      </c>
      <c r="V1492" t="s">
        <v>17</v>
      </c>
      <c r="W1492" t="s">
        <v>33</v>
      </c>
      <c r="X1492" t="str">
        <f t="shared" si="215"/>
        <v>Delhi</v>
      </c>
      <c r="Y1492">
        <v>1591.77</v>
      </c>
      <c r="Z1492" t="str">
        <f>IF(PC_NikeSales[[#This Row],[Profit]]&lt;0,"Loss Making Sales",IF(PC_NikeSales[[#This Row],[Profit]]=0,"No Recorded Profit",IF($Y1490&gt;$P1490,"Invalid Profit", "Valid Profit")))</f>
        <v>Valid Profit</v>
      </c>
      <c r="AA1492" t="str">
        <f>IF(PC_NikeSales[[#This Row],[Profit_Status]]="Valid Profit","Include","Exclude")</f>
        <v>Include</v>
      </c>
    </row>
    <row r="1493" spans="1:27">
      <c r="A1493">
        <v>3491</v>
      </c>
      <c r="B1493" t="s">
        <v>35</v>
      </c>
      <c r="C1493" t="s">
        <v>20</v>
      </c>
      <c r="D1493" t="s">
        <v>24</v>
      </c>
      <c r="E1493" s="3" t="s">
        <v>32</v>
      </c>
      <c r="F1493" t="str">
        <f t="shared" si="207"/>
        <v>Alphabet</v>
      </c>
      <c r="G1493" t="str">
        <f t="shared" si="208"/>
        <v>XL</v>
      </c>
      <c r="H1493" t="str">
        <f t="shared" si="209"/>
        <v>Yes</v>
      </c>
      <c r="J1493" t="str">
        <f>_xlfn.IFS(Units_Sold&lt;0,"Check Return/Refund",Units_Sold=" ",Invalid,Units_Sold=0,"Available",Units_Sold&gt;0,"Sold")</f>
        <v>Available</v>
      </c>
      <c r="L1493">
        <v>0.39</v>
      </c>
      <c r="M1493" t="str">
        <f t="shared" si="210"/>
        <v>Valid</v>
      </c>
      <c r="N1493" t="str">
        <f>IF(PC_NikeSales[[#This Row],[Discount_Verification]]="Valid","Include","Exclude")</f>
        <v>Include</v>
      </c>
      <c r="O1493">
        <v>0</v>
      </c>
      <c r="P1493" t="str">
        <f t="shared" si="211"/>
        <v>Insufficient Data</v>
      </c>
      <c r="Q1493" t="str">
        <f t="shared" si="212"/>
        <v>Missing Information</v>
      </c>
      <c r="R1493" t="str">
        <f>IF(PC_NikeSales[[#This Row],[Rev_Verify]]="Valid Revenue","Include","Exclude")</f>
        <v>Exclude</v>
      </c>
      <c r="S1493" s="1">
        <v>45584</v>
      </c>
      <c r="T1493" s="5">
        <f t="shared" si="213"/>
        <v>45584</v>
      </c>
      <c r="U1493" s="1" t="str">
        <f t="shared" si="214"/>
        <v>Yes</v>
      </c>
      <c r="V1493" t="s">
        <v>17</v>
      </c>
      <c r="W1493" t="s">
        <v>25</v>
      </c>
      <c r="X1493" t="str">
        <f t="shared" si="215"/>
        <v>Mumbai</v>
      </c>
      <c r="Y1493">
        <v>-473.94</v>
      </c>
      <c r="Z1493" t="str">
        <f>IF(PC_NikeSales[[#This Row],[Profit]]&lt;0,"Loss Making Sales",IF(PC_NikeSales[[#This Row],[Profit]]=0,"No Recorded Profit",IF(PC_NikeSales[[#This Row],[Profit]]&gt;PC_NikeSales[Rev_Recalc],"Invalid Profit", "Valid Profit")))</f>
        <v>Loss Making Sales</v>
      </c>
      <c r="AA1493" t="str">
        <f>IF(PC_NikeSales[[#This Row],[Profit_Status]]="Valid Profit","Include","Exclude")</f>
        <v>Exclude</v>
      </c>
    </row>
    <row r="1494" spans="1:27">
      <c r="A1494">
        <v>2018</v>
      </c>
      <c r="B1494" t="s">
        <v>19</v>
      </c>
      <c r="C1494" t="s">
        <v>20</v>
      </c>
      <c r="D1494" t="s">
        <v>50</v>
      </c>
      <c r="E1494" s="3">
        <v>6</v>
      </c>
      <c r="F1494" t="str">
        <f t="shared" si="207"/>
        <v>Number</v>
      </c>
      <c r="G1494" t="str">
        <f t="shared" si="208"/>
        <v>6</v>
      </c>
      <c r="H1494" t="str">
        <f t="shared" si="209"/>
        <v>Yes</v>
      </c>
      <c r="J1494" t="str">
        <f>_xlfn.IFS(Units_Sold&lt;0,"Check Return/Refund",Units_Sold=" ",Invalid,Units_Sold=0,"Available",Units_Sold&gt;0,"Sold")</f>
        <v>Available</v>
      </c>
      <c r="M1494" t="str">
        <f t="shared" si="210"/>
        <v>Invalid</v>
      </c>
      <c r="N1494" t="str">
        <f>IF(PC_NikeSales[[#This Row],[Discount_Verification]]="Valid","Include","Exclude")</f>
        <v>Exclude</v>
      </c>
      <c r="O1494">
        <v>0</v>
      </c>
      <c r="P1494" t="str">
        <f t="shared" si="211"/>
        <v>Insufficient Data</v>
      </c>
      <c r="Q1494" t="str">
        <f t="shared" si="212"/>
        <v>Missing Information</v>
      </c>
      <c r="R1494" t="str">
        <f>IF(PC_NikeSales[[#This Row],[Rev_Verify]]="Valid Revenue","Include","Exclude")</f>
        <v>Exclude</v>
      </c>
      <c r="S1494" s="1">
        <v>45609</v>
      </c>
      <c r="T1494" s="5">
        <f t="shared" si="213"/>
        <v>45609</v>
      </c>
      <c r="U1494" s="1" t="str">
        <f t="shared" si="214"/>
        <v>Yes</v>
      </c>
      <c r="V1494" t="s">
        <v>17</v>
      </c>
      <c r="W1494" t="s">
        <v>18</v>
      </c>
      <c r="X1494" t="str">
        <f t="shared" si="215"/>
        <v>Bengaluru</v>
      </c>
      <c r="Y1494">
        <v>-777.58</v>
      </c>
      <c r="Z1494" t="str">
        <f>IF(PC_NikeSales[[#This Row],[Profit]]&lt;0,"Loss Making Sales",IF(PC_NikeSales[[#This Row],[Profit]]=0,"No Recorded Profit",IF(PC_NikeSales[[#This Row],[Profit]]&gt;PC_NikeSales[Rev_Recalc],"Invalid Profit", "Valid Profit")))</f>
        <v>Loss Making Sales</v>
      </c>
      <c r="AA1494" t="str">
        <f>IF(PC_NikeSales[[#This Row],[Profit_Status]]="Valid Profit","Include","Exclude")</f>
        <v>Exclude</v>
      </c>
    </row>
    <row r="1495" spans="1:27">
      <c r="A1495">
        <v>3493</v>
      </c>
      <c r="B1495" t="s">
        <v>35</v>
      </c>
      <c r="C1495" t="s">
        <v>26</v>
      </c>
      <c r="D1495" t="s">
        <v>52</v>
      </c>
      <c r="F1495" t="str">
        <f t="shared" si="207"/>
        <v>Missing</v>
      </c>
      <c r="G1495" t="str">
        <f t="shared" si="208"/>
        <v>Unknown</v>
      </c>
      <c r="H1495" t="str">
        <f t="shared" si="209"/>
        <v>No</v>
      </c>
      <c r="J1495" t="str">
        <f>_xlfn.IFS(Units_Sold&lt;0,"Check Return/Refund",Units_Sold=" ",Invalid,Units_Sold=0,"Available",Units_Sold&gt;0,"Sold")</f>
        <v>Available</v>
      </c>
      <c r="K1495">
        <v>9446.34</v>
      </c>
      <c r="L1495">
        <v>1.0900000000000001</v>
      </c>
      <c r="M1495" t="str">
        <f t="shared" si="210"/>
        <v>Invalid</v>
      </c>
      <c r="N1495" t="str">
        <f>IF(PC_NikeSales[[#This Row],[Discount_Verification]]="Valid","Include","Exclude")</f>
        <v>Exclude</v>
      </c>
      <c r="O1495">
        <v>0</v>
      </c>
      <c r="P1495" t="str">
        <f t="shared" si="211"/>
        <v>Insufficient Data</v>
      </c>
      <c r="Q1495" t="str">
        <f t="shared" si="212"/>
        <v>Missing Information</v>
      </c>
      <c r="R1495" t="str">
        <f>IF(PC_NikeSales[[#This Row],[Rev_Verify]]="Valid Revenue","Include","Exclude")</f>
        <v>Exclude</v>
      </c>
      <c r="S1495" s="1"/>
      <c r="T1495" s="5" t="str">
        <f t="shared" si="213"/>
        <v>Missing Date</v>
      </c>
      <c r="U1495" s="1" t="str">
        <f t="shared" si="214"/>
        <v>No</v>
      </c>
      <c r="V1495" t="s">
        <v>17</v>
      </c>
      <c r="W1495" t="s">
        <v>36</v>
      </c>
      <c r="X1495" t="str">
        <f t="shared" si="215"/>
        <v>Bangalore</v>
      </c>
      <c r="Y1495">
        <v>568.71</v>
      </c>
      <c r="Z1495" t="str">
        <f>IF(PC_NikeSales[[#This Row],[Profit]]&lt;0,"Loss Making Sales",IF(PC_NikeSales[[#This Row],[Profit]]=0,"No Recorded Profit",IF($Y1493&gt;$P1493,"Invalid Profit", "Valid Profit")))</f>
        <v>Valid Profit</v>
      </c>
      <c r="AA1495" t="str">
        <f>IF(PC_NikeSales[[#This Row],[Profit_Status]]="Valid Profit","Include","Exclude")</f>
        <v>Include</v>
      </c>
    </row>
    <row r="1496" spans="1:27">
      <c r="A1496">
        <v>3494</v>
      </c>
      <c r="B1496" t="s">
        <v>13</v>
      </c>
      <c r="C1496" t="s">
        <v>30</v>
      </c>
      <c r="D1496" t="s">
        <v>51</v>
      </c>
      <c r="F1496" t="str">
        <f t="shared" si="207"/>
        <v>Missing</v>
      </c>
      <c r="G1496" t="str">
        <f t="shared" si="208"/>
        <v>Unknown</v>
      </c>
      <c r="H1496" t="str">
        <f t="shared" si="209"/>
        <v>No</v>
      </c>
      <c r="J1496" t="str">
        <f>_xlfn.IFS(Units_Sold&lt;0,"Check Return/Refund",Units_Sold=" ",Invalid,Units_Sold=0,"Available",Units_Sold&gt;0,"Sold")</f>
        <v>Available</v>
      </c>
      <c r="L1496">
        <v>0.87</v>
      </c>
      <c r="M1496" t="str">
        <f t="shared" si="210"/>
        <v>Valid</v>
      </c>
      <c r="N1496" t="str">
        <f>IF(PC_NikeSales[[#This Row],[Discount_Verification]]="Valid","Include","Exclude")</f>
        <v>Include</v>
      </c>
      <c r="O1496">
        <v>0</v>
      </c>
      <c r="P1496" t="str">
        <f t="shared" si="211"/>
        <v>Insufficient Data</v>
      </c>
      <c r="Q1496" t="str">
        <f t="shared" si="212"/>
        <v>Missing Information</v>
      </c>
      <c r="R1496" t="str">
        <f>IF(PC_NikeSales[[#This Row],[Rev_Verify]]="Valid Revenue","Include","Exclude")</f>
        <v>Exclude</v>
      </c>
      <c r="S1496" s="1">
        <v>45552</v>
      </c>
      <c r="T1496" s="5">
        <f t="shared" si="213"/>
        <v>45552</v>
      </c>
      <c r="U1496" s="1" t="str">
        <f t="shared" si="214"/>
        <v>Yes</v>
      </c>
      <c r="V1496" t="s">
        <v>22</v>
      </c>
      <c r="W1496" t="s">
        <v>29</v>
      </c>
      <c r="X1496" t="str">
        <f t="shared" si="215"/>
        <v>Pune</v>
      </c>
      <c r="Y1496">
        <v>3566.05</v>
      </c>
      <c r="Z1496" t="str">
        <f>IF(PC_NikeSales[[#This Row],[Profit]]&lt;0,"Loss Making Sales",IF(PC_NikeSales[[#This Row],[Profit]]=0,"No Recorded Profit",IF($Y1494&gt;$P1494,"Invalid Profit", "Valid Profit")))</f>
        <v>Valid Profit</v>
      </c>
      <c r="AA1496" t="str">
        <f>IF(PC_NikeSales[[#This Row],[Profit_Status]]="Valid Profit","Include","Exclude")</f>
        <v>Include</v>
      </c>
    </row>
    <row r="1497" spans="1:27">
      <c r="A1497">
        <v>3495</v>
      </c>
      <c r="B1497" t="s">
        <v>19</v>
      </c>
      <c r="C1497" t="s">
        <v>41</v>
      </c>
      <c r="D1497" t="s">
        <v>54</v>
      </c>
      <c r="E1497" s="3" t="s">
        <v>16</v>
      </c>
      <c r="F1497" t="str">
        <f t="shared" si="207"/>
        <v>Alphabet</v>
      </c>
      <c r="G1497" t="str">
        <f t="shared" si="208"/>
        <v>M</v>
      </c>
      <c r="H1497" t="str">
        <f t="shared" si="209"/>
        <v>Yes</v>
      </c>
      <c r="I1497">
        <v>-1</v>
      </c>
      <c r="J1497" t="str">
        <f>_xlfn.IFS(Units_Sold&lt;0,"Check Return/Refund",Units_Sold=" ",Invalid,Units_Sold=0,"Available",Units_Sold&gt;0,"Sold")</f>
        <v>Check Return/Refund</v>
      </c>
      <c r="M1497" t="str">
        <f t="shared" si="210"/>
        <v>Invalid</v>
      </c>
      <c r="N1497" t="str">
        <f>IF(PC_NikeSales[[#This Row],[Discount_Verification]]="Valid","Include","Exclude")</f>
        <v>Exclude</v>
      </c>
      <c r="O1497">
        <v>0</v>
      </c>
      <c r="P1497" t="str">
        <f t="shared" si="211"/>
        <v>Insufficient Data</v>
      </c>
      <c r="Q1497" t="str">
        <f t="shared" si="212"/>
        <v>Missing Information</v>
      </c>
      <c r="R1497" t="str">
        <f>IF(PC_NikeSales[[#This Row],[Rev_Verify]]="Valid Revenue","Include","Exclude")</f>
        <v>Exclude</v>
      </c>
      <c r="S1497" s="1">
        <v>45517</v>
      </c>
      <c r="T1497" s="5">
        <f t="shared" si="213"/>
        <v>45517</v>
      </c>
      <c r="U1497" s="1" t="str">
        <f t="shared" si="214"/>
        <v>Yes</v>
      </c>
      <c r="V1497" t="s">
        <v>22</v>
      </c>
      <c r="W1497" t="s">
        <v>29</v>
      </c>
      <c r="X1497" t="str">
        <f t="shared" si="215"/>
        <v>Pune</v>
      </c>
      <c r="Y1497">
        <v>3572.8</v>
      </c>
      <c r="Z1497" t="str">
        <f>IF(PC_NikeSales[[#This Row],[Profit]]&lt;0,"Loss Making Sales",IF(PC_NikeSales[[#This Row],[Profit]]=0,"No Recorded Profit",IF($Y1495&gt;$P1495,"Invalid Profit", "Valid Profit")))</f>
        <v>Valid Profit</v>
      </c>
      <c r="AA1497" t="str">
        <f>IF(PC_NikeSales[[#This Row],[Profit_Status]]="Valid Profit","Include","Exclude")</f>
        <v>Include</v>
      </c>
    </row>
    <row r="1498" spans="1:27">
      <c r="A1498">
        <v>3496</v>
      </c>
      <c r="B1498" t="s">
        <v>35</v>
      </c>
      <c r="C1498" t="s">
        <v>30</v>
      </c>
      <c r="D1498" t="s">
        <v>45</v>
      </c>
      <c r="E1498" s="3" t="s">
        <v>16</v>
      </c>
      <c r="F1498" t="str">
        <f t="shared" si="207"/>
        <v>Alphabet</v>
      </c>
      <c r="G1498" t="str">
        <f t="shared" si="208"/>
        <v>M</v>
      </c>
      <c r="H1498" t="str">
        <f t="shared" si="209"/>
        <v>Yes</v>
      </c>
      <c r="I1498">
        <v>3</v>
      </c>
      <c r="J1498" t="str">
        <f>_xlfn.IFS(Units_Sold&lt;0,"Check Return/Refund",Units_Sold=" ",Invalid,Units_Sold=0,"Available",Units_Sold&gt;0,"Sold")</f>
        <v>Sold</v>
      </c>
      <c r="L1498">
        <v>0.77</v>
      </c>
      <c r="M1498" t="str">
        <f t="shared" si="210"/>
        <v>Valid</v>
      </c>
      <c r="N1498" t="str">
        <f>IF(PC_NikeSales[[#This Row],[Discount_Verification]]="Valid","Include","Exclude")</f>
        <v>Include</v>
      </c>
      <c r="O1498">
        <v>0</v>
      </c>
      <c r="P1498" t="str">
        <f t="shared" si="211"/>
        <v>Insufficient Data</v>
      </c>
      <c r="Q1498" t="str">
        <f t="shared" si="212"/>
        <v>Missing Information</v>
      </c>
      <c r="R1498" t="str">
        <f>IF(PC_NikeSales[[#This Row],[Rev_Verify]]="Valid Revenue","Include","Exclude")</f>
        <v>Exclude</v>
      </c>
      <c r="S1498" s="1">
        <v>45573</v>
      </c>
      <c r="T1498" s="5">
        <f t="shared" si="213"/>
        <v>45573</v>
      </c>
      <c r="U1498" s="1" t="str">
        <f t="shared" si="214"/>
        <v>Yes</v>
      </c>
      <c r="V1498" t="s">
        <v>22</v>
      </c>
      <c r="W1498" t="s">
        <v>33</v>
      </c>
      <c r="X1498" t="str">
        <f t="shared" si="215"/>
        <v>Delhi</v>
      </c>
      <c r="Y1498">
        <v>-786.91</v>
      </c>
      <c r="Z1498" t="str">
        <f>IF(PC_NikeSales[[#This Row],[Profit]]&lt;0,"Loss Making Sales",IF(PC_NikeSales[[#This Row],[Profit]]=0,"No Recorded Profit",IF(PC_NikeSales[[#This Row],[Profit]]&gt;PC_NikeSales[Rev_Recalc],"Invalid Profit", "Valid Profit")))</f>
        <v>Loss Making Sales</v>
      </c>
      <c r="AA1498" t="str">
        <f>IF(PC_NikeSales[[#This Row],[Profit_Status]]="Valid Profit","Include","Exclude")</f>
        <v>Exclude</v>
      </c>
    </row>
    <row r="1499" spans="1:27">
      <c r="A1499">
        <v>3497</v>
      </c>
      <c r="B1499" t="s">
        <v>19</v>
      </c>
      <c r="C1499" t="s">
        <v>41</v>
      </c>
      <c r="D1499" t="s">
        <v>48</v>
      </c>
      <c r="E1499" s="3" t="s">
        <v>28</v>
      </c>
      <c r="F1499" t="str">
        <f t="shared" si="207"/>
        <v>Alphabet</v>
      </c>
      <c r="G1499" t="str">
        <f t="shared" si="208"/>
        <v>L</v>
      </c>
      <c r="H1499" t="str">
        <f t="shared" si="209"/>
        <v>Yes</v>
      </c>
      <c r="I1499">
        <v>2</v>
      </c>
      <c r="J1499" t="str">
        <f>_xlfn.IFS(Units_Sold&lt;0,"Check Return/Refund",Units_Sold=" ",Invalid,Units_Sold=0,"Available",Units_Sold&gt;0,"Sold")</f>
        <v>Sold</v>
      </c>
      <c r="K1499">
        <v>8688.92</v>
      </c>
      <c r="M1499" t="str">
        <f t="shared" si="210"/>
        <v>Invalid</v>
      </c>
      <c r="N1499" t="str">
        <f>IF(PC_NikeSales[[#This Row],[Discount_Verification]]="Valid","Include","Exclude")</f>
        <v>Exclude</v>
      </c>
      <c r="O1499">
        <v>0</v>
      </c>
      <c r="P1499">
        <f t="shared" si="211"/>
        <v>17377.84</v>
      </c>
      <c r="Q1499" t="str">
        <f t="shared" si="212"/>
        <v>Valid Revenue</v>
      </c>
      <c r="R1499" t="str">
        <f>IF(PC_NikeSales[[#This Row],[Rev_Verify]]="Valid Revenue","Include","Exclude")</f>
        <v>Include</v>
      </c>
      <c r="S1499" s="1">
        <v>45634</v>
      </c>
      <c r="T1499" s="5">
        <f t="shared" si="213"/>
        <v>45634</v>
      </c>
      <c r="U1499" s="1" t="str">
        <f t="shared" si="214"/>
        <v>Yes</v>
      </c>
      <c r="V1499" t="s">
        <v>17</v>
      </c>
      <c r="W1499" t="s">
        <v>25</v>
      </c>
      <c r="X1499" t="str">
        <f t="shared" si="215"/>
        <v>Mumbai</v>
      </c>
      <c r="Y1499">
        <v>1878.22</v>
      </c>
      <c r="Z1499" t="str">
        <f>IF(PC_NikeSales[[#This Row],[Profit]]&lt;0,"Loss Making Sales",IF(PC_NikeSales[[#This Row],[Profit]]=0,"No Recorded Profit",IF($Y1497&gt;$P1497,"Invalid Profit", "Valid Profit")))</f>
        <v>Valid Profit</v>
      </c>
      <c r="AA1499" t="str">
        <f>IF(PC_NikeSales[[#This Row],[Profit_Status]]="Valid Profit","Include","Exclude")</f>
        <v>Include</v>
      </c>
    </row>
    <row r="1500" spans="1:27">
      <c r="A1500">
        <v>3498</v>
      </c>
      <c r="B1500" t="s">
        <v>19</v>
      </c>
      <c r="C1500" t="s">
        <v>14</v>
      </c>
      <c r="D1500" t="s">
        <v>15</v>
      </c>
      <c r="E1500" s="3" t="s">
        <v>16</v>
      </c>
      <c r="F1500" t="str">
        <f t="shared" si="207"/>
        <v>Alphabet</v>
      </c>
      <c r="G1500" t="str">
        <f t="shared" si="208"/>
        <v>M</v>
      </c>
      <c r="H1500" t="str">
        <f t="shared" si="209"/>
        <v>Yes</v>
      </c>
      <c r="I1500">
        <v>0</v>
      </c>
      <c r="J1500" t="str">
        <f>_xlfn.IFS(Units_Sold&lt;0,"Check Return/Refund",Units_Sold=" ",Invalid,Units_Sold=0,"Available",Units_Sold&gt;0,"Sold")</f>
        <v>Available</v>
      </c>
      <c r="K1500">
        <v>8797.69</v>
      </c>
      <c r="M1500" t="str">
        <f t="shared" si="210"/>
        <v>Invalid</v>
      </c>
      <c r="N1500" t="str">
        <f>IF(PC_NikeSales[[#This Row],[Discount_Verification]]="Valid","Include","Exclude")</f>
        <v>Exclude</v>
      </c>
      <c r="O1500">
        <v>0</v>
      </c>
      <c r="P1500">
        <f t="shared" si="211"/>
        <v>0</v>
      </c>
      <c r="Q1500" t="str">
        <f t="shared" si="212"/>
        <v>No Recorded Revenue</v>
      </c>
      <c r="R1500" t="str">
        <f>IF(PC_NikeSales[[#This Row],[Rev_Verify]]="Valid Revenue","Include","Exclude")</f>
        <v>Exclude</v>
      </c>
      <c r="S1500" s="1">
        <v>45545</v>
      </c>
      <c r="T1500" s="5">
        <f t="shared" si="213"/>
        <v>45545</v>
      </c>
      <c r="U1500" s="1" t="str">
        <f t="shared" si="214"/>
        <v>Yes</v>
      </c>
      <c r="V1500" t="s">
        <v>22</v>
      </c>
      <c r="W1500" t="s">
        <v>29</v>
      </c>
      <c r="X1500" t="str">
        <f t="shared" si="215"/>
        <v>Pune</v>
      </c>
      <c r="Y1500">
        <v>-910.3</v>
      </c>
      <c r="Z1500" t="str">
        <f>IF(PC_NikeSales[[#This Row],[Profit]]&lt;0,"Loss Making Sales",IF(PC_NikeSales[[#This Row],[Profit]]=0,"No Recorded Profit",IF(PC_NikeSales[[#This Row],[Profit]]&gt;PC_NikeSales[Rev_Recalc],"Invalid Profit", "Valid Profit")))</f>
        <v>Loss Making Sales</v>
      </c>
      <c r="AA1500" t="str">
        <f>IF(PC_NikeSales[[#This Row],[Profit_Status]]="Valid Profit","Include","Exclude")</f>
        <v>Exclude</v>
      </c>
    </row>
    <row r="1501" spans="1:27">
      <c r="A1501">
        <v>3499</v>
      </c>
      <c r="B1501" t="s">
        <v>19</v>
      </c>
      <c r="C1501" t="s">
        <v>14</v>
      </c>
      <c r="D1501" t="s">
        <v>49</v>
      </c>
      <c r="F1501" t="str">
        <f t="shared" si="207"/>
        <v>Missing</v>
      </c>
      <c r="G1501" t="str">
        <f t="shared" si="208"/>
        <v>Unknown</v>
      </c>
      <c r="H1501" t="str">
        <f t="shared" si="209"/>
        <v>No</v>
      </c>
      <c r="J1501" t="str">
        <f>_xlfn.IFS(Units_Sold&lt;0,"Check Return/Refund",Units_Sold=" ",Invalid,Units_Sold=0,"Available",Units_Sold&gt;0,"Sold")</f>
        <v>Available</v>
      </c>
      <c r="K1501">
        <v>5864.29</v>
      </c>
      <c r="M1501" t="str">
        <f t="shared" si="210"/>
        <v>Invalid</v>
      </c>
      <c r="N1501" t="str">
        <f>IF(PC_NikeSales[[#This Row],[Discount_Verification]]="Valid","Include","Exclude")</f>
        <v>Exclude</v>
      </c>
      <c r="O1501">
        <v>0</v>
      </c>
      <c r="P1501" t="str">
        <f t="shared" si="211"/>
        <v>Insufficient Data</v>
      </c>
      <c r="Q1501" t="str">
        <f t="shared" si="212"/>
        <v>Missing Information</v>
      </c>
      <c r="R1501" t="str">
        <f>IF(PC_NikeSales[[#This Row],[Rev_Verify]]="Valid Revenue","Include","Exclude")</f>
        <v>Exclude</v>
      </c>
      <c r="S1501" s="1">
        <v>45746</v>
      </c>
      <c r="T1501" s="5">
        <f t="shared" si="213"/>
        <v>45746</v>
      </c>
      <c r="U1501" s="1" t="str">
        <f t="shared" si="214"/>
        <v>Yes</v>
      </c>
      <c r="V1501" t="s">
        <v>22</v>
      </c>
      <c r="W1501" t="s">
        <v>43</v>
      </c>
      <c r="X1501" t="str">
        <f t="shared" si="215"/>
        <v>Kolkata</v>
      </c>
      <c r="Y1501">
        <v>357.03</v>
      </c>
      <c r="Z1501" t="str">
        <f>IF(PC_NikeSales[[#This Row],[Profit]]&lt;0,"Loss Making Sales",IF(PC_NikeSales[[#This Row],[Profit]]=0,"No Recorded Profit",IF($Y1499&gt;$P1499,"Invalid Profit", "Valid Profit")))</f>
        <v>Valid Profit</v>
      </c>
      <c r="AA1501" t="str">
        <f>IF(PC_NikeSales[[#This Row],[Profit_Status]]="Valid Profit","Include","Exclude")</f>
        <v>Include</v>
      </c>
    </row>
    <row r="1502" spans="1:27">
      <c r="A1502">
        <v>3500</v>
      </c>
      <c r="B1502" t="s">
        <v>13</v>
      </c>
      <c r="C1502" t="s">
        <v>26</v>
      </c>
      <c r="D1502" t="s">
        <v>27</v>
      </c>
      <c r="E1502" s="3" t="s">
        <v>28</v>
      </c>
      <c r="F1502" t="str">
        <f t="shared" si="207"/>
        <v>Alphabet</v>
      </c>
      <c r="G1502" t="str">
        <f t="shared" si="208"/>
        <v>L</v>
      </c>
      <c r="H1502" t="str">
        <f t="shared" si="209"/>
        <v>Yes</v>
      </c>
      <c r="J1502" t="str">
        <f>_xlfn.IFS(Units_Sold&lt;0,"Check Return/Refund",Units_Sold=" ",Invalid,Units_Sold=0,"Available",Units_Sold&gt;0,"Sold")</f>
        <v>Available</v>
      </c>
      <c r="K1502">
        <v>5471.81</v>
      </c>
      <c r="L1502">
        <v>0.56000000000000005</v>
      </c>
      <c r="M1502" t="str">
        <f t="shared" si="210"/>
        <v>Valid</v>
      </c>
      <c r="N1502" t="str">
        <f>IF(PC_NikeSales[[#This Row],[Discount_Verification]]="Valid","Include","Exclude")</f>
        <v>Include</v>
      </c>
      <c r="O1502">
        <v>0</v>
      </c>
      <c r="P1502" t="str">
        <f t="shared" si="211"/>
        <v>Insufficient Data</v>
      </c>
      <c r="Q1502" t="str">
        <f t="shared" si="212"/>
        <v>Missing Information</v>
      </c>
      <c r="R1502" t="str">
        <f>IF(PC_NikeSales[[#This Row],[Rev_Verify]]="Valid Revenue","Include","Exclude")</f>
        <v>Exclude</v>
      </c>
      <c r="S1502" s="1">
        <v>45741</v>
      </c>
      <c r="T1502" s="5">
        <f t="shared" si="213"/>
        <v>45741</v>
      </c>
      <c r="U1502" s="1" t="str">
        <f t="shared" si="214"/>
        <v>Yes</v>
      </c>
      <c r="V1502" t="s">
        <v>22</v>
      </c>
      <c r="W1502" t="s">
        <v>43</v>
      </c>
      <c r="X1502" t="str">
        <f t="shared" si="215"/>
        <v>Kolkata</v>
      </c>
      <c r="Y1502">
        <v>361.86</v>
      </c>
      <c r="Z1502" t="str">
        <f>IF(PC_NikeSales[[#This Row],[Profit]]&lt;0,"Loss Making Sales",IF(PC_NikeSales[[#This Row],[Profit]]=0,"No Recorded Profit",IF($Y1500&gt;$P1500,"Invalid Profit", "Valid Profit")))</f>
        <v>Valid Profit</v>
      </c>
      <c r="AA1502" t="str">
        <f>IF(PC_NikeSales[[#This Row],[Profit_Status]]="Valid Profit","Include","Exclude")</f>
        <v>Include</v>
      </c>
    </row>
    <row r="1503" spans="1:27">
      <c r="A1503">
        <v>3501</v>
      </c>
      <c r="B1503" t="s">
        <v>35</v>
      </c>
      <c r="C1503" t="s">
        <v>26</v>
      </c>
      <c r="D1503" t="s">
        <v>27</v>
      </c>
      <c r="F1503" t="str">
        <f t="shared" si="207"/>
        <v>Missing</v>
      </c>
      <c r="G1503" t="str">
        <f t="shared" si="208"/>
        <v>Unknown</v>
      </c>
      <c r="H1503" t="str">
        <f t="shared" si="209"/>
        <v>No</v>
      </c>
      <c r="I1503">
        <v>-1</v>
      </c>
      <c r="J1503" t="str">
        <f>_xlfn.IFS(Units_Sold&lt;0,"Check Return/Refund",Units_Sold=" ",Invalid,Units_Sold=0,"Available",Units_Sold&gt;0,"Sold")</f>
        <v>Check Return/Refund</v>
      </c>
      <c r="L1503">
        <v>1.1299999999999999</v>
      </c>
      <c r="M1503" t="str">
        <f t="shared" si="210"/>
        <v>Invalid</v>
      </c>
      <c r="N1503" t="str">
        <f>IF(PC_NikeSales[[#This Row],[Discount_Verification]]="Valid","Include","Exclude")</f>
        <v>Exclude</v>
      </c>
      <c r="O1503">
        <v>0</v>
      </c>
      <c r="P1503" t="str">
        <f t="shared" si="211"/>
        <v>Insufficient Data</v>
      </c>
      <c r="Q1503" t="str">
        <f t="shared" si="212"/>
        <v>Missing Information</v>
      </c>
      <c r="R1503" t="str">
        <f>IF(PC_NikeSales[[#This Row],[Rev_Verify]]="Valid Revenue","Include","Exclude")</f>
        <v>Exclude</v>
      </c>
      <c r="S1503" s="1">
        <v>45605</v>
      </c>
      <c r="T1503" s="5">
        <f t="shared" si="213"/>
        <v>45605</v>
      </c>
      <c r="U1503" s="1" t="str">
        <f t="shared" si="214"/>
        <v>Yes</v>
      </c>
      <c r="V1503" t="s">
        <v>22</v>
      </c>
      <c r="W1503" t="s">
        <v>25</v>
      </c>
      <c r="X1503" t="str">
        <f t="shared" si="215"/>
        <v>Mumbai</v>
      </c>
      <c r="Y1503">
        <v>2016.85</v>
      </c>
      <c r="Z1503" t="str">
        <f>IF(PC_NikeSales[[#This Row],[Profit]]&lt;0,"Loss Making Sales",IF(PC_NikeSales[[#This Row],[Profit]]=0,"No Recorded Profit",IF($Y1501&gt;$P1501,"Invalid Profit", "Valid Profit")))</f>
        <v>Valid Profit</v>
      </c>
      <c r="AA1503" t="str">
        <f>IF(PC_NikeSales[[#This Row],[Profit_Status]]="Valid Profit","Include","Exclude")</f>
        <v>Include</v>
      </c>
    </row>
    <row r="1504" spans="1:27">
      <c r="A1504">
        <v>3502</v>
      </c>
      <c r="B1504" t="s">
        <v>35</v>
      </c>
      <c r="C1504" t="s">
        <v>26</v>
      </c>
      <c r="D1504" t="s">
        <v>27</v>
      </c>
      <c r="E1504" s="3" t="s">
        <v>28</v>
      </c>
      <c r="F1504" t="str">
        <f t="shared" si="207"/>
        <v>Alphabet</v>
      </c>
      <c r="G1504" t="str">
        <f t="shared" si="208"/>
        <v>L</v>
      </c>
      <c r="H1504" t="str">
        <f t="shared" si="209"/>
        <v>Yes</v>
      </c>
      <c r="J1504" t="str">
        <f>_xlfn.IFS(Units_Sold&lt;0,"Check Return/Refund",Units_Sold=" ",Invalid,Units_Sold=0,"Available",Units_Sold&gt;0,"Sold")</f>
        <v>Available</v>
      </c>
      <c r="K1504">
        <v>6418.29</v>
      </c>
      <c r="L1504">
        <v>0.89</v>
      </c>
      <c r="M1504" t="str">
        <f t="shared" si="210"/>
        <v>Valid</v>
      </c>
      <c r="N1504" t="str">
        <f>IF(PC_NikeSales[[#This Row],[Discount_Verification]]="Valid","Include","Exclude")</f>
        <v>Include</v>
      </c>
      <c r="O1504">
        <v>0</v>
      </c>
      <c r="P1504" t="str">
        <f t="shared" si="211"/>
        <v>Insufficient Data</v>
      </c>
      <c r="Q1504" t="str">
        <f t="shared" si="212"/>
        <v>Missing Information</v>
      </c>
      <c r="R1504" t="str">
        <f>IF(PC_NikeSales[[#This Row],[Rev_Verify]]="Valid Revenue","Include","Exclude")</f>
        <v>Exclude</v>
      </c>
      <c r="S1504" s="1">
        <v>45239</v>
      </c>
      <c r="T1504" s="5">
        <f t="shared" si="213"/>
        <v>45239</v>
      </c>
      <c r="U1504" s="1" t="str">
        <f t="shared" si="214"/>
        <v>Yes</v>
      </c>
      <c r="V1504" t="s">
        <v>17</v>
      </c>
      <c r="W1504" t="s">
        <v>33</v>
      </c>
      <c r="X1504" t="str">
        <f t="shared" si="215"/>
        <v>Delhi</v>
      </c>
      <c r="Y1504">
        <v>3665.75</v>
      </c>
      <c r="Z1504" t="str">
        <f>IF(PC_NikeSales[[#This Row],[Profit]]&lt;0,"Loss Making Sales",IF(PC_NikeSales[[#This Row],[Profit]]=0,"No Recorded Profit",IF($Y1502&gt;$P1502,"Invalid Profit", "Valid Profit")))</f>
        <v>Valid Profit</v>
      </c>
      <c r="AA1504" t="str">
        <f>IF(PC_NikeSales[[#This Row],[Profit_Status]]="Valid Profit","Include","Exclude")</f>
        <v>Include</v>
      </c>
    </row>
    <row r="1505" spans="1:27">
      <c r="A1505">
        <v>3503</v>
      </c>
      <c r="B1505" t="s">
        <v>35</v>
      </c>
      <c r="C1505" t="s">
        <v>14</v>
      </c>
      <c r="D1505" t="s">
        <v>15</v>
      </c>
      <c r="E1505" s="3" t="s">
        <v>16</v>
      </c>
      <c r="F1505" t="str">
        <f t="shared" si="207"/>
        <v>Alphabet</v>
      </c>
      <c r="G1505" t="str">
        <f t="shared" si="208"/>
        <v>M</v>
      </c>
      <c r="H1505" t="str">
        <f t="shared" si="209"/>
        <v>Yes</v>
      </c>
      <c r="J1505" t="str">
        <f>_xlfn.IFS(Units_Sold&lt;0,"Check Return/Refund",Units_Sold=" ",Invalid,Units_Sold=0,"Available",Units_Sold&gt;0,"Sold")</f>
        <v>Available</v>
      </c>
      <c r="K1505">
        <v>6992.17</v>
      </c>
      <c r="M1505" t="str">
        <f t="shared" si="210"/>
        <v>Invalid</v>
      </c>
      <c r="N1505" t="str">
        <f>IF(PC_NikeSales[[#This Row],[Discount_Verification]]="Valid","Include","Exclude")</f>
        <v>Exclude</v>
      </c>
      <c r="O1505">
        <v>0</v>
      </c>
      <c r="P1505" t="str">
        <f t="shared" si="211"/>
        <v>Insufficient Data</v>
      </c>
      <c r="Q1505" t="str">
        <f t="shared" si="212"/>
        <v>Missing Information</v>
      </c>
      <c r="R1505" t="str">
        <f>IF(PC_NikeSales[[#This Row],[Rev_Verify]]="Valid Revenue","Include","Exclude")</f>
        <v>Exclude</v>
      </c>
      <c r="S1505" s="1">
        <v>45612</v>
      </c>
      <c r="T1505" s="5">
        <f t="shared" si="213"/>
        <v>45612</v>
      </c>
      <c r="U1505" s="1" t="str">
        <f t="shared" si="214"/>
        <v>Yes</v>
      </c>
      <c r="V1505" t="s">
        <v>17</v>
      </c>
      <c r="W1505" t="s">
        <v>25</v>
      </c>
      <c r="X1505" t="str">
        <f t="shared" si="215"/>
        <v>Mumbai</v>
      </c>
      <c r="Y1505">
        <v>-1048.24</v>
      </c>
      <c r="Z1505" t="str">
        <f>IF(PC_NikeSales[[#This Row],[Profit]]&lt;0,"Loss Making Sales",IF(PC_NikeSales[[#This Row],[Profit]]=0,"No Recorded Profit",IF(PC_NikeSales[[#This Row],[Profit]]&gt;PC_NikeSales[Rev_Recalc],"Invalid Profit", "Valid Profit")))</f>
        <v>Loss Making Sales</v>
      </c>
      <c r="AA1505" t="str">
        <f>IF(PC_NikeSales[[#This Row],[Profit_Status]]="Valid Profit","Include","Exclude")</f>
        <v>Exclude</v>
      </c>
    </row>
    <row r="1506" spans="1:27">
      <c r="A1506">
        <v>3504</v>
      </c>
      <c r="B1506" t="s">
        <v>19</v>
      </c>
      <c r="C1506" t="s">
        <v>14</v>
      </c>
      <c r="D1506" t="s">
        <v>15</v>
      </c>
      <c r="F1506" t="str">
        <f t="shared" si="207"/>
        <v>Missing</v>
      </c>
      <c r="G1506" t="str">
        <f t="shared" si="208"/>
        <v>Unknown</v>
      </c>
      <c r="H1506" t="str">
        <f t="shared" si="209"/>
        <v>No</v>
      </c>
      <c r="J1506" t="str">
        <f>_xlfn.IFS(Units_Sold&lt;0,"Check Return/Refund",Units_Sold=" ",Invalid,Units_Sold=0,"Available",Units_Sold&gt;0,"Sold")</f>
        <v>Available</v>
      </c>
      <c r="K1506">
        <v>9075.41</v>
      </c>
      <c r="L1506">
        <v>0.03</v>
      </c>
      <c r="M1506" t="str">
        <f t="shared" si="210"/>
        <v>Valid</v>
      </c>
      <c r="N1506" t="str">
        <f>IF(PC_NikeSales[[#This Row],[Discount_Verification]]="Valid","Include","Exclude")</f>
        <v>Include</v>
      </c>
      <c r="O1506">
        <v>0</v>
      </c>
      <c r="P1506" t="str">
        <f t="shared" si="211"/>
        <v>Insufficient Data</v>
      </c>
      <c r="Q1506" t="str">
        <f t="shared" si="212"/>
        <v>Missing Information</v>
      </c>
      <c r="R1506" t="str">
        <f>IF(PC_NikeSales[[#This Row],[Rev_Verify]]="Valid Revenue","Include","Exclude")</f>
        <v>Exclude</v>
      </c>
      <c r="S1506" s="1">
        <v>45522</v>
      </c>
      <c r="T1506" s="5">
        <f t="shared" si="213"/>
        <v>45522</v>
      </c>
      <c r="U1506" s="1" t="str">
        <f t="shared" si="214"/>
        <v>Yes</v>
      </c>
      <c r="V1506" t="s">
        <v>22</v>
      </c>
      <c r="W1506" t="s">
        <v>33</v>
      </c>
      <c r="X1506" t="str">
        <f t="shared" si="215"/>
        <v>Delhi</v>
      </c>
      <c r="Y1506">
        <v>3035.95</v>
      </c>
      <c r="Z1506" t="str">
        <f>IF(PC_NikeSales[[#This Row],[Profit]]&lt;0,"Loss Making Sales",IF(PC_NikeSales[[#This Row],[Profit]]=0,"No Recorded Profit",IF($Y1504&gt;$P1504,"Invalid Profit", "Valid Profit")))</f>
        <v>Valid Profit</v>
      </c>
      <c r="AA1506" t="str">
        <f>IF(PC_NikeSales[[#This Row],[Profit_Status]]="Valid Profit","Include","Exclude")</f>
        <v>Include</v>
      </c>
    </row>
    <row r="1507" spans="1:27">
      <c r="A1507">
        <v>2020</v>
      </c>
      <c r="B1507" t="s">
        <v>13</v>
      </c>
      <c r="C1507" t="s">
        <v>26</v>
      </c>
      <c r="D1507" t="s">
        <v>27</v>
      </c>
      <c r="E1507" s="3" t="s">
        <v>32</v>
      </c>
      <c r="F1507" t="str">
        <f t="shared" si="207"/>
        <v>Alphabet</v>
      </c>
      <c r="G1507" t="str">
        <f t="shared" si="208"/>
        <v>XL</v>
      </c>
      <c r="H1507" t="str">
        <f t="shared" si="209"/>
        <v>Yes</v>
      </c>
      <c r="J1507" t="str">
        <f>_xlfn.IFS(Units_Sold&lt;0,"Check Return/Refund",Units_Sold=" ",Invalid,Units_Sold=0,"Available",Units_Sold&gt;0,"Sold")</f>
        <v>Available</v>
      </c>
      <c r="K1507">
        <v>7126.64</v>
      </c>
      <c r="L1507">
        <v>0.89</v>
      </c>
      <c r="M1507" t="str">
        <f t="shared" si="210"/>
        <v>Valid</v>
      </c>
      <c r="N1507" t="str">
        <f>IF(PC_NikeSales[[#This Row],[Discount_Verification]]="Valid","Include","Exclude")</f>
        <v>Include</v>
      </c>
      <c r="O1507">
        <v>0</v>
      </c>
      <c r="P1507" t="str">
        <f t="shared" si="211"/>
        <v>Insufficient Data</v>
      </c>
      <c r="Q1507" t="str">
        <f t="shared" si="212"/>
        <v>Missing Information</v>
      </c>
      <c r="R1507" t="str">
        <f>IF(PC_NikeSales[[#This Row],[Rev_Verify]]="Valid Revenue","Include","Exclude")</f>
        <v>Exclude</v>
      </c>
      <c r="S1507" s="1">
        <v>45787</v>
      </c>
      <c r="T1507" s="5">
        <f t="shared" si="213"/>
        <v>45787</v>
      </c>
      <c r="U1507" s="1" t="str">
        <f t="shared" si="214"/>
        <v>Yes</v>
      </c>
      <c r="V1507" t="s">
        <v>22</v>
      </c>
      <c r="W1507" t="s">
        <v>33</v>
      </c>
      <c r="X1507" t="str">
        <f t="shared" si="215"/>
        <v>Delhi</v>
      </c>
      <c r="Y1507">
        <v>535.13</v>
      </c>
      <c r="Z1507" t="str">
        <f>IF(PC_NikeSales[[#This Row],[Profit]]&lt;0,"Loss Making Sales",IF(PC_NikeSales[[#This Row],[Profit]]=0,"No Recorded Profit",IF($Y1505&gt;$P1505,"Invalid Profit", "Valid Profit")))</f>
        <v>Valid Profit</v>
      </c>
      <c r="AA1507" t="str">
        <f>IF(PC_NikeSales[[#This Row],[Profit_Status]]="Valid Profit","Include","Exclude")</f>
        <v>Include</v>
      </c>
    </row>
    <row r="1508" spans="1:27">
      <c r="A1508">
        <v>3506</v>
      </c>
      <c r="B1508" t="s">
        <v>35</v>
      </c>
      <c r="C1508" t="s">
        <v>14</v>
      </c>
      <c r="D1508" t="s">
        <v>44</v>
      </c>
      <c r="E1508" s="3" t="s">
        <v>28</v>
      </c>
      <c r="F1508" t="str">
        <f t="shared" si="207"/>
        <v>Alphabet</v>
      </c>
      <c r="G1508" t="str">
        <f t="shared" si="208"/>
        <v>L</v>
      </c>
      <c r="H1508" t="str">
        <f t="shared" si="209"/>
        <v>Yes</v>
      </c>
      <c r="I1508">
        <v>0</v>
      </c>
      <c r="J1508" t="str">
        <f>_xlfn.IFS(Units_Sold&lt;0,"Check Return/Refund",Units_Sold=" ",Invalid,Units_Sold=0,"Available",Units_Sold&gt;0,"Sold")</f>
        <v>Available</v>
      </c>
      <c r="K1508">
        <v>9701.91</v>
      </c>
      <c r="L1508">
        <v>0.51</v>
      </c>
      <c r="M1508" t="str">
        <f t="shared" si="210"/>
        <v>Valid</v>
      </c>
      <c r="N1508" t="str">
        <f>IF(PC_NikeSales[[#This Row],[Discount_Verification]]="Valid","Include","Exclude")</f>
        <v>Include</v>
      </c>
      <c r="O1508">
        <v>0</v>
      </c>
      <c r="P1508">
        <f t="shared" si="211"/>
        <v>0</v>
      </c>
      <c r="Q1508" t="str">
        <f t="shared" si="212"/>
        <v>No Recorded Revenue</v>
      </c>
      <c r="R1508" t="str">
        <f>IF(PC_NikeSales[[#This Row],[Rev_Verify]]="Valid Revenue","Include","Exclude")</f>
        <v>Exclude</v>
      </c>
      <c r="S1508" s="1"/>
      <c r="T1508" s="5" t="str">
        <f t="shared" si="213"/>
        <v>Missing Date</v>
      </c>
      <c r="U1508" s="1" t="str">
        <f t="shared" si="214"/>
        <v>No</v>
      </c>
      <c r="V1508" t="s">
        <v>17</v>
      </c>
      <c r="W1508" t="s">
        <v>29</v>
      </c>
      <c r="X1508" t="str">
        <f t="shared" si="215"/>
        <v>Pune</v>
      </c>
      <c r="Y1508">
        <v>2393.61</v>
      </c>
      <c r="Z1508" t="str">
        <f>IF(PC_NikeSales[[#This Row],[Profit]]&lt;0,"Loss Making Sales",IF(PC_NikeSales[[#This Row],[Profit]]=0,"No Recorded Profit",IF(PC_NikeSales[[#This Row],[Profit]]&gt;PC_NikeSales[Rev_Recalc],"Invalid Profit", "Valid Profit")))</f>
        <v>Invalid Profit</v>
      </c>
      <c r="AA1508" t="str">
        <f>IF(PC_NikeSales[[#This Row],[Profit_Status]]="Valid Profit","Include","Exclude")</f>
        <v>Exclude</v>
      </c>
    </row>
    <row r="1509" spans="1:27">
      <c r="A1509">
        <v>3507</v>
      </c>
      <c r="B1509" t="s">
        <v>13</v>
      </c>
      <c r="C1509" t="s">
        <v>30</v>
      </c>
      <c r="D1509" t="s">
        <v>46</v>
      </c>
      <c r="E1509" s="3">
        <v>7</v>
      </c>
      <c r="F1509" t="str">
        <f t="shared" si="207"/>
        <v>Number</v>
      </c>
      <c r="G1509" t="str">
        <f t="shared" si="208"/>
        <v>7</v>
      </c>
      <c r="H1509" t="str">
        <f t="shared" si="209"/>
        <v>Yes</v>
      </c>
      <c r="J1509" t="str">
        <f>_xlfn.IFS(Units_Sold&lt;0,"Check Return/Refund",Units_Sold=" ",Invalid,Units_Sold=0,"Available",Units_Sold&gt;0,"Sold")</f>
        <v>Available</v>
      </c>
      <c r="L1509">
        <v>0.05</v>
      </c>
      <c r="M1509" t="str">
        <f t="shared" si="210"/>
        <v>Valid</v>
      </c>
      <c r="N1509" t="str">
        <f>IF(PC_NikeSales[[#This Row],[Discount_Verification]]="Valid","Include","Exclude")</f>
        <v>Include</v>
      </c>
      <c r="O1509">
        <v>0</v>
      </c>
      <c r="P1509" t="str">
        <f t="shared" si="211"/>
        <v>Insufficient Data</v>
      </c>
      <c r="Q1509" t="str">
        <f t="shared" si="212"/>
        <v>Missing Information</v>
      </c>
      <c r="R1509" t="str">
        <f>IF(PC_NikeSales[[#This Row],[Rev_Verify]]="Valid Revenue","Include","Exclude")</f>
        <v>Exclude</v>
      </c>
      <c r="S1509" s="1"/>
      <c r="T1509" s="5" t="str">
        <f t="shared" si="213"/>
        <v>Missing Date</v>
      </c>
      <c r="U1509" s="1" t="str">
        <f t="shared" si="214"/>
        <v>No</v>
      </c>
      <c r="V1509" t="s">
        <v>22</v>
      </c>
      <c r="W1509" t="s">
        <v>25</v>
      </c>
      <c r="X1509" t="str">
        <f t="shared" si="215"/>
        <v>Mumbai</v>
      </c>
      <c r="Y1509">
        <v>11.97</v>
      </c>
      <c r="Z1509" t="str">
        <f>IF(PC_NikeSales[[#This Row],[Profit]]&lt;0,"Loss Making Sales",IF(PC_NikeSales[[#This Row],[Profit]]=0,"No Recorded Profit",IF($Y1507&gt;$P1507,"Invalid Profit", "Valid Profit")))</f>
        <v>Valid Profit</v>
      </c>
      <c r="AA1509" t="str">
        <f>IF(PC_NikeSales[[#This Row],[Profit_Status]]="Valid Profit","Include","Exclude")</f>
        <v>Include</v>
      </c>
    </row>
    <row r="1510" spans="1:27">
      <c r="A1510">
        <v>3508</v>
      </c>
      <c r="B1510" t="s">
        <v>13</v>
      </c>
      <c r="C1510" t="s">
        <v>14</v>
      </c>
      <c r="D1510" t="s">
        <v>49</v>
      </c>
      <c r="F1510" t="str">
        <f t="shared" si="207"/>
        <v>Missing</v>
      </c>
      <c r="G1510" t="str">
        <f t="shared" si="208"/>
        <v>Unknown</v>
      </c>
      <c r="H1510" t="str">
        <f t="shared" si="209"/>
        <v>No</v>
      </c>
      <c r="J1510" t="str">
        <f>_xlfn.IFS(Units_Sold&lt;0,"Check Return/Refund",Units_Sold=" ",Invalid,Units_Sold=0,"Available",Units_Sold&gt;0,"Sold")</f>
        <v>Available</v>
      </c>
      <c r="M1510" t="str">
        <f t="shared" si="210"/>
        <v>Invalid</v>
      </c>
      <c r="N1510" t="str">
        <f>IF(PC_NikeSales[[#This Row],[Discount_Verification]]="Valid","Include","Exclude")</f>
        <v>Exclude</v>
      </c>
      <c r="O1510">
        <v>0</v>
      </c>
      <c r="P1510" t="str">
        <f t="shared" si="211"/>
        <v>Insufficient Data</v>
      </c>
      <c r="Q1510" t="str">
        <f t="shared" si="212"/>
        <v>Missing Information</v>
      </c>
      <c r="R1510" t="str">
        <f>IF(PC_NikeSales[[#This Row],[Rev_Verify]]="Valid Revenue","Include","Exclude")</f>
        <v>Exclude</v>
      </c>
      <c r="S1510" s="1">
        <v>45577</v>
      </c>
      <c r="T1510" s="5">
        <f t="shared" si="213"/>
        <v>45577</v>
      </c>
      <c r="U1510" s="1" t="str">
        <f t="shared" si="214"/>
        <v>Yes</v>
      </c>
      <c r="V1510" t="s">
        <v>22</v>
      </c>
      <c r="W1510" t="s">
        <v>36</v>
      </c>
      <c r="X1510" t="str">
        <f t="shared" si="215"/>
        <v>Bangalore</v>
      </c>
      <c r="Y1510">
        <v>3466.92</v>
      </c>
      <c r="Z1510" t="str">
        <f>IF(PC_NikeSales[[#This Row],[Profit]]&lt;0,"Loss Making Sales",IF(PC_NikeSales[[#This Row],[Profit]]=0,"No Recorded Profit",IF($Y1508&gt;$P1508,"Invalid Profit", "Valid Profit")))</f>
        <v>Invalid Profit</v>
      </c>
      <c r="AA1510" t="str">
        <f>IF(PC_NikeSales[[#This Row],[Profit_Status]]="Valid Profit","Include","Exclude")</f>
        <v>Exclude</v>
      </c>
    </row>
    <row r="1511" spans="1:27">
      <c r="A1511">
        <v>3509</v>
      </c>
      <c r="B1511" t="s">
        <v>13</v>
      </c>
      <c r="C1511" t="s">
        <v>26</v>
      </c>
      <c r="D1511" t="s">
        <v>27</v>
      </c>
      <c r="E1511" s="3">
        <v>12</v>
      </c>
      <c r="F1511" t="str">
        <f t="shared" si="207"/>
        <v>Number</v>
      </c>
      <c r="G1511" t="str">
        <f t="shared" si="208"/>
        <v>12</v>
      </c>
      <c r="H1511" t="str">
        <f t="shared" si="209"/>
        <v>Yes</v>
      </c>
      <c r="J1511" t="str">
        <f>_xlfn.IFS(Units_Sold&lt;0,"Check Return/Refund",Units_Sold=" ",Invalid,Units_Sold=0,"Available",Units_Sold&gt;0,"Sold")</f>
        <v>Available</v>
      </c>
      <c r="K1511">
        <v>2066.04</v>
      </c>
      <c r="M1511" t="str">
        <f t="shared" si="210"/>
        <v>Invalid</v>
      </c>
      <c r="N1511" t="str">
        <f>IF(PC_NikeSales[[#This Row],[Discount_Verification]]="Valid","Include","Exclude")</f>
        <v>Exclude</v>
      </c>
      <c r="O1511">
        <v>0</v>
      </c>
      <c r="P1511" t="str">
        <f t="shared" si="211"/>
        <v>Insufficient Data</v>
      </c>
      <c r="Q1511" t="str">
        <f t="shared" si="212"/>
        <v>Missing Information</v>
      </c>
      <c r="R1511" t="str">
        <f>IF(PC_NikeSales[[#This Row],[Rev_Verify]]="Valid Revenue","Include","Exclude")</f>
        <v>Exclude</v>
      </c>
      <c r="S1511" s="1">
        <v>45860</v>
      </c>
      <c r="T1511" s="5">
        <f t="shared" si="213"/>
        <v>45860</v>
      </c>
      <c r="U1511" s="1" t="str">
        <f t="shared" si="214"/>
        <v>Yes</v>
      </c>
      <c r="V1511" t="s">
        <v>17</v>
      </c>
      <c r="W1511" t="s">
        <v>25</v>
      </c>
      <c r="X1511" t="str">
        <f t="shared" si="215"/>
        <v>Mumbai</v>
      </c>
      <c r="Y1511">
        <v>2278.11</v>
      </c>
      <c r="Z1511" t="str">
        <f>IF(PC_NikeSales[[#This Row],[Profit]]&lt;0,"Loss Making Sales",IF(PC_NikeSales[[#This Row],[Profit]]=0,"No Recorded Profit",IF($Y1509&gt;$P1509,"Invalid Profit", "Valid Profit")))</f>
        <v>Valid Profit</v>
      </c>
      <c r="AA1511" t="str">
        <f>IF(PC_NikeSales[[#This Row],[Profit_Status]]="Valid Profit","Include","Exclude")</f>
        <v>Include</v>
      </c>
    </row>
    <row r="1512" spans="1:27">
      <c r="A1512">
        <v>3510</v>
      </c>
      <c r="B1512" t="s">
        <v>35</v>
      </c>
      <c r="C1512" t="s">
        <v>20</v>
      </c>
      <c r="D1512" t="s">
        <v>21</v>
      </c>
      <c r="E1512" s="3" t="s">
        <v>16</v>
      </c>
      <c r="F1512" t="str">
        <f t="shared" si="207"/>
        <v>Alphabet</v>
      </c>
      <c r="G1512" t="str">
        <f t="shared" si="208"/>
        <v>M</v>
      </c>
      <c r="H1512" t="str">
        <f t="shared" si="209"/>
        <v>Yes</v>
      </c>
      <c r="J1512" t="str">
        <f>_xlfn.IFS(Units_Sold&lt;0,"Check Return/Refund",Units_Sold=" ",Invalid,Units_Sold=0,"Available",Units_Sold&gt;0,"Sold")</f>
        <v>Available</v>
      </c>
      <c r="M1512" t="str">
        <f t="shared" si="210"/>
        <v>Invalid</v>
      </c>
      <c r="N1512" t="str">
        <f>IF(PC_NikeSales[[#This Row],[Discount_Verification]]="Valid","Include","Exclude")</f>
        <v>Exclude</v>
      </c>
      <c r="O1512">
        <v>0</v>
      </c>
      <c r="P1512" t="str">
        <f t="shared" si="211"/>
        <v>Insufficient Data</v>
      </c>
      <c r="Q1512" t="str">
        <f t="shared" si="212"/>
        <v>Missing Information</v>
      </c>
      <c r="R1512" t="str">
        <f>IF(PC_NikeSales[[#This Row],[Rev_Verify]]="Valid Revenue","Include","Exclude")</f>
        <v>Exclude</v>
      </c>
      <c r="S1512" s="1">
        <v>45764</v>
      </c>
      <c r="T1512" s="5">
        <f t="shared" si="213"/>
        <v>45764</v>
      </c>
      <c r="U1512" s="1" t="str">
        <f t="shared" si="214"/>
        <v>Yes</v>
      </c>
      <c r="V1512" t="s">
        <v>22</v>
      </c>
      <c r="W1512" t="s">
        <v>37</v>
      </c>
      <c r="X1512" t="str">
        <f t="shared" si="215"/>
        <v>Hyderabad</v>
      </c>
      <c r="Y1512">
        <v>3445.21</v>
      </c>
      <c r="Z1512" t="str">
        <f>IF(PC_NikeSales[[#This Row],[Profit]]&lt;0,"Loss Making Sales",IF(PC_NikeSales[[#This Row],[Profit]]=0,"No Recorded Profit",IF($Y1510&gt;$P1510,"Invalid Profit", "Valid Profit")))</f>
        <v>Valid Profit</v>
      </c>
      <c r="AA1512" t="str">
        <f>IF(PC_NikeSales[[#This Row],[Profit_Status]]="Valid Profit","Include","Exclude")</f>
        <v>Include</v>
      </c>
    </row>
    <row r="1513" spans="1:27">
      <c r="A1513">
        <v>3511</v>
      </c>
      <c r="B1513" t="s">
        <v>13</v>
      </c>
      <c r="C1513" t="s">
        <v>26</v>
      </c>
      <c r="D1513" t="s">
        <v>27</v>
      </c>
      <c r="E1513" s="3" t="s">
        <v>32</v>
      </c>
      <c r="F1513" t="str">
        <f t="shared" si="207"/>
        <v>Alphabet</v>
      </c>
      <c r="G1513" t="str">
        <f t="shared" si="208"/>
        <v>XL</v>
      </c>
      <c r="H1513" t="str">
        <f t="shared" si="209"/>
        <v>Yes</v>
      </c>
      <c r="J1513" t="str">
        <f>_xlfn.IFS(Units_Sold&lt;0,"Check Return/Refund",Units_Sold=" ",Invalid,Units_Sold=0,"Available",Units_Sold&gt;0,"Sold")</f>
        <v>Available</v>
      </c>
      <c r="K1513">
        <v>3248.17</v>
      </c>
      <c r="L1513">
        <v>0.06</v>
      </c>
      <c r="M1513" t="str">
        <f t="shared" si="210"/>
        <v>Valid</v>
      </c>
      <c r="N1513" t="str">
        <f>IF(PC_NikeSales[[#This Row],[Discount_Verification]]="Valid","Include","Exclude")</f>
        <v>Include</v>
      </c>
      <c r="O1513">
        <v>0</v>
      </c>
      <c r="P1513" t="str">
        <f t="shared" si="211"/>
        <v>Insufficient Data</v>
      </c>
      <c r="Q1513" t="str">
        <f t="shared" si="212"/>
        <v>Missing Information</v>
      </c>
      <c r="R1513" t="str">
        <f>IF(PC_NikeSales[[#This Row],[Rev_Verify]]="Valid Revenue","Include","Exclude")</f>
        <v>Exclude</v>
      </c>
      <c r="S1513" s="1">
        <v>45703</v>
      </c>
      <c r="T1513" s="5">
        <f t="shared" si="213"/>
        <v>45703</v>
      </c>
      <c r="U1513" s="1" t="str">
        <f t="shared" si="214"/>
        <v>Yes</v>
      </c>
      <c r="V1513" t="s">
        <v>22</v>
      </c>
      <c r="W1513" t="s">
        <v>37</v>
      </c>
      <c r="X1513" t="str">
        <f t="shared" si="215"/>
        <v>Hyderabad</v>
      </c>
      <c r="Y1513">
        <v>877.12</v>
      </c>
      <c r="Z1513" t="str">
        <f>IF(PC_NikeSales[[#This Row],[Profit]]&lt;0,"Loss Making Sales",IF(PC_NikeSales[[#This Row],[Profit]]=0,"No Recorded Profit",IF($Y1511&gt;$P1511,"Invalid Profit", "Valid Profit")))</f>
        <v>Valid Profit</v>
      </c>
      <c r="AA1513" t="str">
        <f>IF(PC_NikeSales[[#This Row],[Profit_Status]]="Valid Profit","Include","Exclude")</f>
        <v>Include</v>
      </c>
    </row>
    <row r="1514" spans="1:27">
      <c r="A1514">
        <v>3512</v>
      </c>
      <c r="B1514" t="s">
        <v>13</v>
      </c>
      <c r="C1514" t="s">
        <v>41</v>
      </c>
      <c r="D1514" t="s">
        <v>48</v>
      </c>
      <c r="E1514" s="3" t="s">
        <v>16</v>
      </c>
      <c r="F1514" t="str">
        <f t="shared" si="207"/>
        <v>Alphabet</v>
      </c>
      <c r="G1514" t="str">
        <f t="shared" si="208"/>
        <v>M</v>
      </c>
      <c r="H1514" t="str">
        <f t="shared" si="209"/>
        <v>Yes</v>
      </c>
      <c r="I1514">
        <v>4</v>
      </c>
      <c r="J1514" t="str">
        <f>_xlfn.IFS(Units_Sold&lt;0,"Check Return/Refund",Units_Sold=" ",Invalid,Units_Sold=0,"Available",Units_Sold&gt;0,"Sold")</f>
        <v>Sold</v>
      </c>
      <c r="L1514">
        <v>0.96</v>
      </c>
      <c r="M1514" t="str">
        <f t="shared" si="210"/>
        <v>Valid</v>
      </c>
      <c r="N1514" t="str">
        <f>IF(PC_NikeSales[[#This Row],[Discount_Verification]]="Valid","Include","Exclude")</f>
        <v>Include</v>
      </c>
      <c r="O1514">
        <v>0</v>
      </c>
      <c r="P1514" t="str">
        <f t="shared" si="211"/>
        <v>Insufficient Data</v>
      </c>
      <c r="Q1514" t="str">
        <f t="shared" si="212"/>
        <v>Missing Information</v>
      </c>
      <c r="R1514" t="str">
        <f>IF(PC_NikeSales[[#This Row],[Rev_Verify]]="Valid Revenue","Include","Exclude")</f>
        <v>Exclude</v>
      </c>
      <c r="S1514" s="1">
        <v>45813</v>
      </c>
      <c r="T1514" s="5">
        <f t="shared" si="213"/>
        <v>45813</v>
      </c>
      <c r="U1514" s="1" t="str">
        <f t="shared" si="214"/>
        <v>Yes</v>
      </c>
      <c r="V1514" t="s">
        <v>22</v>
      </c>
      <c r="W1514" t="s">
        <v>29</v>
      </c>
      <c r="X1514" t="str">
        <f t="shared" si="215"/>
        <v>Pune</v>
      </c>
      <c r="Y1514">
        <v>2516.79</v>
      </c>
      <c r="Z1514" t="str">
        <f>IF(PC_NikeSales[[#This Row],[Profit]]&lt;0,"Loss Making Sales",IF(PC_NikeSales[[#This Row],[Profit]]=0,"No Recorded Profit",IF($Y1512&gt;$P1512,"Invalid Profit", "Valid Profit")))</f>
        <v>Valid Profit</v>
      </c>
      <c r="AA1514" t="str">
        <f>IF(PC_NikeSales[[#This Row],[Profit_Status]]="Valid Profit","Include","Exclude")</f>
        <v>Include</v>
      </c>
    </row>
    <row r="1515" spans="1:27">
      <c r="A1515">
        <v>3513</v>
      </c>
      <c r="B1515" t="s">
        <v>19</v>
      </c>
      <c r="C1515" t="s">
        <v>14</v>
      </c>
      <c r="D1515" t="s">
        <v>15</v>
      </c>
      <c r="F1515" t="str">
        <f t="shared" si="207"/>
        <v>Missing</v>
      </c>
      <c r="G1515" t="str">
        <f t="shared" si="208"/>
        <v>Unknown</v>
      </c>
      <c r="H1515" t="str">
        <f t="shared" si="209"/>
        <v>No</v>
      </c>
      <c r="I1515">
        <v>0</v>
      </c>
      <c r="J1515" t="str">
        <f>_xlfn.IFS(Units_Sold&lt;0,"Check Return/Refund",Units_Sold=" ",Invalid,Units_Sold=0,"Available",Units_Sold&gt;0,"Sold")</f>
        <v>Available</v>
      </c>
      <c r="K1515">
        <v>6145.98</v>
      </c>
      <c r="M1515" t="str">
        <f t="shared" si="210"/>
        <v>Invalid</v>
      </c>
      <c r="N1515" t="str">
        <f>IF(PC_NikeSales[[#This Row],[Discount_Verification]]="Valid","Include","Exclude")</f>
        <v>Exclude</v>
      </c>
      <c r="O1515">
        <v>0</v>
      </c>
      <c r="P1515">
        <f t="shared" si="211"/>
        <v>0</v>
      </c>
      <c r="Q1515" t="str">
        <f t="shared" si="212"/>
        <v>No Recorded Revenue</v>
      </c>
      <c r="R1515" t="str">
        <f>IF(PC_NikeSales[[#This Row],[Rev_Verify]]="Valid Revenue","Include","Exclude")</f>
        <v>Exclude</v>
      </c>
      <c r="S1515" s="1">
        <v>45763</v>
      </c>
      <c r="T1515" s="5">
        <f t="shared" si="213"/>
        <v>45763</v>
      </c>
      <c r="U1515" s="1" t="str">
        <f t="shared" si="214"/>
        <v>Yes</v>
      </c>
      <c r="V1515" t="s">
        <v>22</v>
      </c>
      <c r="W1515" t="s">
        <v>37</v>
      </c>
      <c r="X1515" t="str">
        <f t="shared" si="215"/>
        <v>Hyderabad</v>
      </c>
      <c r="Y1515">
        <v>2625.95</v>
      </c>
      <c r="Z1515" t="str">
        <f>IF(PC_NikeSales[[#This Row],[Profit]]&lt;0,"Loss Making Sales",IF(PC_NikeSales[[#This Row],[Profit]]=0,"No Recorded Profit",IF(PC_NikeSales[[#This Row],[Profit]]&gt;PC_NikeSales[Rev_Recalc],"Invalid Profit", "Valid Profit")))</f>
        <v>Invalid Profit</v>
      </c>
      <c r="AA1515" t="str">
        <f>IF(PC_NikeSales[[#This Row],[Profit_Status]]="Valid Profit","Include","Exclude")</f>
        <v>Exclude</v>
      </c>
    </row>
    <row r="1516" spans="1:27">
      <c r="A1516">
        <v>3514</v>
      </c>
      <c r="B1516" t="s">
        <v>13</v>
      </c>
      <c r="C1516" t="s">
        <v>30</v>
      </c>
      <c r="D1516" t="s">
        <v>31</v>
      </c>
      <c r="E1516" s="3">
        <v>7</v>
      </c>
      <c r="F1516" t="str">
        <f t="shared" si="207"/>
        <v>Number</v>
      </c>
      <c r="G1516" t="str">
        <f t="shared" si="208"/>
        <v>7</v>
      </c>
      <c r="H1516" t="str">
        <f t="shared" si="209"/>
        <v>Yes</v>
      </c>
      <c r="J1516" t="str">
        <f>_xlfn.IFS(Units_Sold&lt;0,"Check Return/Refund",Units_Sold=" ",Invalid,Units_Sold=0,"Available",Units_Sold&gt;0,"Sold")</f>
        <v>Available</v>
      </c>
      <c r="K1516">
        <v>6546.46</v>
      </c>
      <c r="M1516" t="str">
        <f t="shared" si="210"/>
        <v>Invalid</v>
      </c>
      <c r="N1516" t="str">
        <f>IF(PC_NikeSales[[#This Row],[Discount_Verification]]="Valid","Include","Exclude")</f>
        <v>Exclude</v>
      </c>
      <c r="O1516">
        <v>0</v>
      </c>
      <c r="P1516" t="str">
        <f t="shared" si="211"/>
        <v>Insufficient Data</v>
      </c>
      <c r="Q1516" t="str">
        <f t="shared" si="212"/>
        <v>Missing Information</v>
      </c>
      <c r="R1516" t="str">
        <f>IF(PC_NikeSales[[#This Row],[Rev_Verify]]="Valid Revenue","Include","Exclude")</f>
        <v>Exclude</v>
      </c>
      <c r="S1516" s="1">
        <v>45514</v>
      </c>
      <c r="T1516" s="5">
        <f t="shared" si="213"/>
        <v>45514</v>
      </c>
      <c r="U1516" s="1" t="str">
        <f t="shared" si="214"/>
        <v>Yes</v>
      </c>
      <c r="V1516" t="s">
        <v>22</v>
      </c>
      <c r="W1516" t="s">
        <v>37</v>
      </c>
      <c r="X1516" t="str">
        <f t="shared" si="215"/>
        <v>Hyderabad</v>
      </c>
      <c r="Y1516">
        <v>2804.16</v>
      </c>
      <c r="Z1516" t="str">
        <f>IF(PC_NikeSales[[#This Row],[Profit]]&lt;0,"Loss Making Sales",IF(PC_NikeSales[[#This Row],[Profit]]=0,"No Recorded Profit",IF($Y1514&gt;$P1514,"Invalid Profit", "Valid Profit")))</f>
        <v>Valid Profit</v>
      </c>
      <c r="AA1516" t="str">
        <f>IF(PC_NikeSales[[#This Row],[Profit_Status]]="Valid Profit","Include","Exclude")</f>
        <v>Include</v>
      </c>
    </row>
    <row r="1517" spans="1:27">
      <c r="A1517">
        <v>3515</v>
      </c>
      <c r="B1517" t="s">
        <v>35</v>
      </c>
      <c r="C1517" t="s">
        <v>14</v>
      </c>
      <c r="D1517" t="s">
        <v>34</v>
      </c>
      <c r="E1517" s="3" t="s">
        <v>32</v>
      </c>
      <c r="F1517" t="str">
        <f t="shared" si="207"/>
        <v>Alphabet</v>
      </c>
      <c r="G1517" t="str">
        <f t="shared" si="208"/>
        <v>XL</v>
      </c>
      <c r="H1517" t="str">
        <f t="shared" si="209"/>
        <v>Yes</v>
      </c>
      <c r="J1517" t="str">
        <f>_xlfn.IFS(Units_Sold&lt;0,"Check Return/Refund",Units_Sold=" ",Invalid,Units_Sold=0,"Available",Units_Sold&gt;0,"Sold")</f>
        <v>Available</v>
      </c>
      <c r="K1517">
        <v>2604.11</v>
      </c>
      <c r="L1517">
        <v>0.9</v>
      </c>
      <c r="M1517" t="str">
        <f t="shared" si="210"/>
        <v>Valid</v>
      </c>
      <c r="N1517" t="str">
        <f>IF(PC_NikeSales[[#This Row],[Discount_Verification]]="Valid","Include","Exclude")</f>
        <v>Include</v>
      </c>
      <c r="O1517">
        <v>0</v>
      </c>
      <c r="P1517" t="str">
        <f t="shared" si="211"/>
        <v>Insufficient Data</v>
      </c>
      <c r="Q1517" t="str">
        <f t="shared" si="212"/>
        <v>Missing Information</v>
      </c>
      <c r="R1517" t="str">
        <f>IF(PC_NikeSales[[#This Row],[Rev_Verify]]="Valid Revenue","Include","Exclude")</f>
        <v>Exclude</v>
      </c>
      <c r="S1517" s="1"/>
      <c r="T1517" s="5" t="str">
        <f t="shared" si="213"/>
        <v>Missing Date</v>
      </c>
      <c r="U1517" s="1" t="str">
        <f t="shared" si="214"/>
        <v>No</v>
      </c>
      <c r="V1517" t="s">
        <v>17</v>
      </c>
      <c r="W1517" t="s">
        <v>43</v>
      </c>
      <c r="X1517" t="str">
        <f t="shared" si="215"/>
        <v>Kolkata</v>
      </c>
      <c r="Y1517">
        <v>699.6</v>
      </c>
      <c r="Z1517" t="str">
        <f>IF(PC_NikeSales[[#This Row],[Profit]]&lt;0,"Loss Making Sales",IF(PC_NikeSales[[#This Row],[Profit]]=0,"No Recorded Profit",IF($Y1515&gt;$P1515,"Invalid Profit", "Valid Profit")))</f>
        <v>Invalid Profit</v>
      </c>
      <c r="AA1517" t="str">
        <f>IF(PC_NikeSales[[#This Row],[Profit_Status]]="Valid Profit","Include","Exclude")</f>
        <v>Exclude</v>
      </c>
    </row>
    <row r="1518" spans="1:27">
      <c r="A1518">
        <v>3516</v>
      </c>
      <c r="B1518" t="s">
        <v>35</v>
      </c>
      <c r="C1518" t="s">
        <v>14</v>
      </c>
      <c r="D1518" t="s">
        <v>49</v>
      </c>
      <c r="E1518" s="3" t="s">
        <v>16</v>
      </c>
      <c r="F1518" t="str">
        <f t="shared" si="207"/>
        <v>Alphabet</v>
      </c>
      <c r="G1518" t="str">
        <f t="shared" si="208"/>
        <v>M</v>
      </c>
      <c r="H1518" t="str">
        <f t="shared" si="209"/>
        <v>Yes</v>
      </c>
      <c r="J1518" t="str">
        <f>_xlfn.IFS(Units_Sold&lt;0,"Check Return/Refund",Units_Sold=" ",Invalid,Units_Sold=0,"Available",Units_Sold&gt;0,"Sold")</f>
        <v>Available</v>
      </c>
      <c r="K1518">
        <v>7495.24</v>
      </c>
      <c r="L1518">
        <v>0.42</v>
      </c>
      <c r="M1518" t="str">
        <f t="shared" si="210"/>
        <v>Valid</v>
      </c>
      <c r="N1518" t="str">
        <f>IF(PC_NikeSales[[#This Row],[Discount_Verification]]="Valid","Include","Exclude")</f>
        <v>Include</v>
      </c>
      <c r="O1518">
        <v>0</v>
      </c>
      <c r="P1518" t="str">
        <f t="shared" si="211"/>
        <v>Insufficient Data</v>
      </c>
      <c r="Q1518" t="str">
        <f t="shared" si="212"/>
        <v>Missing Information</v>
      </c>
      <c r="R1518" t="str">
        <f>IF(PC_NikeSales[[#This Row],[Rev_Verify]]="Valid Revenue","Include","Exclude")</f>
        <v>Exclude</v>
      </c>
      <c r="S1518" s="1"/>
      <c r="T1518" s="5" t="str">
        <f t="shared" si="213"/>
        <v>Missing Date</v>
      </c>
      <c r="U1518" s="1" t="str">
        <f t="shared" si="214"/>
        <v>No</v>
      </c>
      <c r="V1518" t="s">
        <v>17</v>
      </c>
      <c r="W1518" t="s">
        <v>29</v>
      </c>
      <c r="X1518" t="str">
        <f t="shared" si="215"/>
        <v>Pune</v>
      </c>
      <c r="Y1518">
        <v>3844.73</v>
      </c>
      <c r="Z1518" t="str">
        <f>IF(PC_NikeSales[[#This Row],[Profit]]&lt;0,"Loss Making Sales",IF(PC_NikeSales[[#This Row],[Profit]]=0,"No Recorded Profit",IF($Y1516&gt;$P1516,"Invalid Profit", "Valid Profit")))</f>
        <v>Valid Profit</v>
      </c>
      <c r="AA1518" t="str">
        <f>IF(PC_NikeSales[[#This Row],[Profit_Status]]="Valid Profit","Include","Exclude")</f>
        <v>Include</v>
      </c>
    </row>
    <row r="1519" spans="1:27">
      <c r="A1519">
        <v>3517</v>
      </c>
      <c r="B1519" t="s">
        <v>19</v>
      </c>
      <c r="C1519" t="s">
        <v>30</v>
      </c>
      <c r="D1519" t="s">
        <v>45</v>
      </c>
      <c r="F1519" t="str">
        <f t="shared" si="207"/>
        <v>Missing</v>
      </c>
      <c r="G1519" t="str">
        <f t="shared" si="208"/>
        <v>Unknown</v>
      </c>
      <c r="H1519" t="str">
        <f t="shared" si="209"/>
        <v>No</v>
      </c>
      <c r="J1519" t="str">
        <f>_xlfn.IFS(Units_Sold&lt;0,"Check Return/Refund",Units_Sold=" ",Invalid,Units_Sold=0,"Available",Units_Sold&gt;0,"Sold")</f>
        <v>Available</v>
      </c>
      <c r="K1519">
        <v>9962.36</v>
      </c>
      <c r="M1519" t="str">
        <f t="shared" si="210"/>
        <v>Invalid</v>
      </c>
      <c r="N1519" t="str">
        <f>IF(PC_NikeSales[[#This Row],[Discount_Verification]]="Valid","Include","Exclude")</f>
        <v>Exclude</v>
      </c>
      <c r="O1519">
        <v>0</v>
      </c>
      <c r="P1519" t="str">
        <f t="shared" si="211"/>
        <v>Insufficient Data</v>
      </c>
      <c r="Q1519" t="str">
        <f t="shared" si="212"/>
        <v>Missing Information</v>
      </c>
      <c r="R1519" t="str">
        <f>IF(PC_NikeSales[[#This Row],[Rev_Verify]]="Valid Revenue","Include","Exclude")</f>
        <v>Exclude</v>
      </c>
      <c r="S1519" s="1"/>
      <c r="T1519" s="5" t="str">
        <f t="shared" si="213"/>
        <v>Missing Date</v>
      </c>
      <c r="U1519" s="1" t="str">
        <f t="shared" si="214"/>
        <v>No</v>
      </c>
      <c r="V1519" t="s">
        <v>22</v>
      </c>
      <c r="W1519" t="s">
        <v>37</v>
      </c>
      <c r="X1519" t="str">
        <f t="shared" si="215"/>
        <v>Hyderabad</v>
      </c>
      <c r="Y1519">
        <v>2661.74</v>
      </c>
      <c r="Z1519" t="str">
        <f>IF(PC_NikeSales[[#This Row],[Profit]]&lt;0,"Loss Making Sales",IF(PC_NikeSales[[#This Row],[Profit]]=0,"No Recorded Profit",IF($Y1517&gt;$P1517,"Invalid Profit", "Valid Profit")))</f>
        <v>Valid Profit</v>
      </c>
      <c r="AA1519" t="str">
        <f>IF(PC_NikeSales[[#This Row],[Profit_Status]]="Valid Profit","Include","Exclude")</f>
        <v>Include</v>
      </c>
    </row>
    <row r="1520" spans="1:27">
      <c r="A1520">
        <v>3518</v>
      </c>
      <c r="B1520" t="s">
        <v>19</v>
      </c>
      <c r="C1520" t="s">
        <v>41</v>
      </c>
      <c r="D1520" t="s">
        <v>42</v>
      </c>
      <c r="E1520" s="3" t="s">
        <v>32</v>
      </c>
      <c r="F1520" t="str">
        <f t="shared" si="207"/>
        <v>Alphabet</v>
      </c>
      <c r="G1520" t="str">
        <f t="shared" si="208"/>
        <v>XL</v>
      </c>
      <c r="H1520" t="str">
        <f t="shared" si="209"/>
        <v>Yes</v>
      </c>
      <c r="J1520" t="str">
        <f>_xlfn.IFS(Units_Sold&lt;0,"Check Return/Refund",Units_Sold=" ",Invalid,Units_Sold=0,"Available",Units_Sold&gt;0,"Sold")</f>
        <v>Available</v>
      </c>
      <c r="M1520" t="str">
        <f t="shared" si="210"/>
        <v>Invalid</v>
      </c>
      <c r="N1520" t="str">
        <f>IF(PC_NikeSales[[#This Row],[Discount_Verification]]="Valid","Include","Exclude")</f>
        <v>Exclude</v>
      </c>
      <c r="O1520">
        <v>0</v>
      </c>
      <c r="P1520" t="str">
        <f t="shared" si="211"/>
        <v>Insufficient Data</v>
      </c>
      <c r="Q1520" t="str">
        <f t="shared" si="212"/>
        <v>Missing Information</v>
      </c>
      <c r="R1520" t="str">
        <f>IF(PC_NikeSales[[#This Row],[Rev_Verify]]="Valid Revenue","Include","Exclude")</f>
        <v>Exclude</v>
      </c>
      <c r="S1520" s="1">
        <v>45518</v>
      </c>
      <c r="T1520" s="5">
        <f t="shared" si="213"/>
        <v>45518</v>
      </c>
      <c r="U1520" s="1" t="str">
        <f t="shared" si="214"/>
        <v>Yes</v>
      </c>
      <c r="V1520" t="s">
        <v>22</v>
      </c>
      <c r="W1520" t="s">
        <v>33</v>
      </c>
      <c r="X1520" t="str">
        <f t="shared" si="215"/>
        <v>Delhi</v>
      </c>
      <c r="Y1520">
        <v>3047.69</v>
      </c>
      <c r="Z1520" t="str">
        <f>IF(PC_NikeSales[[#This Row],[Profit]]&lt;0,"Loss Making Sales",IF(PC_NikeSales[[#This Row],[Profit]]=0,"No Recorded Profit",IF($Y1518&gt;$P1518,"Invalid Profit", "Valid Profit")))</f>
        <v>Valid Profit</v>
      </c>
      <c r="AA1520" t="str">
        <f>IF(PC_NikeSales[[#This Row],[Profit_Status]]="Valid Profit","Include","Exclude")</f>
        <v>Include</v>
      </c>
    </row>
    <row r="1521" spans="1:27">
      <c r="A1521">
        <v>3519</v>
      </c>
      <c r="B1521" t="s">
        <v>13</v>
      </c>
      <c r="C1521" t="s">
        <v>20</v>
      </c>
      <c r="D1521" t="s">
        <v>24</v>
      </c>
      <c r="F1521" t="str">
        <f t="shared" si="207"/>
        <v>Missing</v>
      </c>
      <c r="G1521" t="str">
        <f t="shared" si="208"/>
        <v>Unknown</v>
      </c>
      <c r="H1521" t="str">
        <f t="shared" si="209"/>
        <v>No</v>
      </c>
      <c r="J1521" t="str">
        <f>_xlfn.IFS(Units_Sold&lt;0,"Check Return/Refund",Units_Sold=" ",Invalid,Units_Sold=0,"Available",Units_Sold&gt;0,"Sold")</f>
        <v>Available</v>
      </c>
      <c r="M1521" t="str">
        <f t="shared" si="210"/>
        <v>Invalid</v>
      </c>
      <c r="N1521" t="str">
        <f>IF(PC_NikeSales[[#This Row],[Discount_Verification]]="Valid","Include","Exclude")</f>
        <v>Exclude</v>
      </c>
      <c r="O1521">
        <v>0</v>
      </c>
      <c r="P1521" t="str">
        <f t="shared" si="211"/>
        <v>Insufficient Data</v>
      </c>
      <c r="Q1521" t="str">
        <f t="shared" si="212"/>
        <v>Missing Information</v>
      </c>
      <c r="R1521" t="str">
        <f>IF(PC_NikeSales[[#This Row],[Rev_Verify]]="Valid Revenue","Include","Exclude")</f>
        <v>Exclude</v>
      </c>
      <c r="S1521" s="1">
        <v>45802</v>
      </c>
      <c r="T1521" s="5">
        <f t="shared" si="213"/>
        <v>45802</v>
      </c>
      <c r="U1521" s="1" t="str">
        <f t="shared" si="214"/>
        <v>Yes</v>
      </c>
      <c r="V1521" t="s">
        <v>22</v>
      </c>
      <c r="W1521" t="s">
        <v>43</v>
      </c>
      <c r="X1521" t="str">
        <f t="shared" si="215"/>
        <v>Kolkata</v>
      </c>
      <c r="Y1521">
        <v>3491.18</v>
      </c>
      <c r="Z1521" t="str">
        <f>IF(PC_NikeSales[[#This Row],[Profit]]&lt;0,"Loss Making Sales",IF(PC_NikeSales[[#This Row],[Profit]]=0,"No Recorded Profit",IF($Y1519&gt;$P1519,"Invalid Profit", "Valid Profit")))</f>
        <v>Valid Profit</v>
      </c>
      <c r="AA1521" t="str">
        <f>IF(PC_NikeSales[[#This Row],[Profit_Status]]="Valid Profit","Include","Exclude")</f>
        <v>Include</v>
      </c>
    </row>
    <row r="1522" spans="1:27">
      <c r="A1522">
        <v>3520</v>
      </c>
      <c r="B1522" t="s">
        <v>19</v>
      </c>
      <c r="C1522" t="s">
        <v>26</v>
      </c>
      <c r="D1522" t="s">
        <v>39</v>
      </c>
      <c r="E1522" s="3" t="s">
        <v>32</v>
      </c>
      <c r="F1522" t="str">
        <f t="shared" si="207"/>
        <v>Alphabet</v>
      </c>
      <c r="G1522" t="str">
        <f t="shared" si="208"/>
        <v>XL</v>
      </c>
      <c r="H1522" t="str">
        <f t="shared" si="209"/>
        <v>Yes</v>
      </c>
      <c r="I1522">
        <v>2</v>
      </c>
      <c r="J1522" t="str">
        <f>_xlfn.IFS(Units_Sold&lt;0,"Check Return/Refund",Units_Sold=" ",Invalid,Units_Sold=0,"Available",Units_Sold&gt;0,"Sold")</f>
        <v>Sold</v>
      </c>
      <c r="K1522">
        <v>2080.85</v>
      </c>
      <c r="L1522">
        <v>1.24</v>
      </c>
      <c r="M1522" t="str">
        <f t="shared" si="210"/>
        <v>Invalid</v>
      </c>
      <c r="N1522" t="str">
        <f>IF(PC_NikeSales[[#This Row],[Discount_Verification]]="Valid","Include","Exclude")</f>
        <v>Exclude</v>
      </c>
      <c r="O1522">
        <v>-998.81</v>
      </c>
      <c r="P1522" t="str">
        <f t="shared" si="211"/>
        <v>Insufficient Data</v>
      </c>
      <c r="Q1522" t="str">
        <f t="shared" si="212"/>
        <v>Missing Information</v>
      </c>
      <c r="R1522" t="str">
        <f>IF(PC_NikeSales[[#This Row],[Rev_Verify]]="Valid Revenue","Include","Exclude")</f>
        <v>Exclude</v>
      </c>
      <c r="S1522" s="1">
        <v>45373</v>
      </c>
      <c r="T1522" s="5">
        <f t="shared" si="213"/>
        <v>45373</v>
      </c>
      <c r="U1522" s="1" t="str">
        <f t="shared" si="214"/>
        <v>Yes</v>
      </c>
      <c r="V1522" t="s">
        <v>22</v>
      </c>
      <c r="W1522" t="s">
        <v>33</v>
      </c>
      <c r="X1522" t="str">
        <f t="shared" si="215"/>
        <v>Delhi</v>
      </c>
      <c r="Y1522">
        <v>-776.21</v>
      </c>
      <c r="Z1522" t="str">
        <f>IF(PC_NikeSales[[#This Row],[Profit]]&lt;0,"Loss Making Sales",IF(PC_NikeSales[[#This Row],[Profit]]=0,"No Recorded Profit",IF(PC_NikeSales[[#This Row],[Profit]]&gt;PC_NikeSales[Rev_Recalc],"Invalid Profit", "Valid Profit")))</f>
        <v>Loss Making Sales</v>
      </c>
      <c r="AA1522" t="str">
        <f>IF(PC_NikeSales[[#This Row],[Profit_Status]]="Valid Profit","Include","Exclude")</f>
        <v>Exclude</v>
      </c>
    </row>
    <row r="1523" spans="1:27">
      <c r="A1523">
        <v>3521</v>
      </c>
      <c r="B1523" t="s">
        <v>19</v>
      </c>
      <c r="C1523" t="s">
        <v>14</v>
      </c>
      <c r="D1523" t="s">
        <v>49</v>
      </c>
      <c r="E1523" s="3" t="s">
        <v>16</v>
      </c>
      <c r="F1523" t="str">
        <f t="shared" si="207"/>
        <v>Alphabet</v>
      </c>
      <c r="G1523" t="str">
        <f t="shared" si="208"/>
        <v>M</v>
      </c>
      <c r="H1523" t="str">
        <f t="shared" si="209"/>
        <v>Yes</v>
      </c>
      <c r="J1523" t="str">
        <f>_xlfn.IFS(Units_Sold&lt;0,"Check Return/Refund",Units_Sold=" ",Invalid,Units_Sold=0,"Available",Units_Sold&gt;0,"Sold")</f>
        <v>Available</v>
      </c>
      <c r="K1523">
        <v>8565.24</v>
      </c>
      <c r="M1523" t="str">
        <f t="shared" si="210"/>
        <v>Invalid</v>
      </c>
      <c r="N1523" t="str">
        <f>IF(PC_NikeSales[[#This Row],[Discount_Verification]]="Valid","Include","Exclude")</f>
        <v>Exclude</v>
      </c>
      <c r="O1523">
        <v>0</v>
      </c>
      <c r="P1523" t="str">
        <f t="shared" si="211"/>
        <v>Insufficient Data</v>
      </c>
      <c r="Q1523" t="str">
        <f t="shared" si="212"/>
        <v>Missing Information</v>
      </c>
      <c r="R1523" t="str">
        <f>IF(PC_NikeSales[[#This Row],[Rev_Verify]]="Valid Revenue","Include","Exclude")</f>
        <v>Exclude</v>
      </c>
      <c r="S1523" s="1"/>
      <c r="T1523" s="5" t="str">
        <f t="shared" si="213"/>
        <v>Missing Date</v>
      </c>
      <c r="U1523" s="1" t="str">
        <f t="shared" si="214"/>
        <v>No</v>
      </c>
      <c r="V1523" t="s">
        <v>17</v>
      </c>
      <c r="W1523" t="s">
        <v>43</v>
      </c>
      <c r="X1523" t="str">
        <f t="shared" si="215"/>
        <v>Kolkata</v>
      </c>
      <c r="Y1523">
        <v>3721.9</v>
      </c>
      <c r="Z1523" t="str">
        <f>IF(PC_NikeSales[[#This Row],[Profit]]&lt;0,"Loss Making Sales",IF(PC_NikeSales[[#This Row],[Profit]]=0,"No Recorded Profit",IF($Y1521&gt;$P1521,"Invalid Profit", "Valid Profit")))</f>
        <v>Valid Profit</v>
      </c>
      <c r="AA1523" t="str">
        <f>IF(PC_NikeSales[[#This Row],[Profit_Status]]="Valid Profit","Include","Exclude")</f>
        <v>Include</v>
      </c>
    </row>
    <row r="1524" spans="1:27">
      <c r="A1524">
        <v>2002</v>
      </c>
      <c r="B1524" t="s">
        <v>19</v>
      </c>
      <c r="C1524" t="s">
        <v>41</v>
      </c>
      <c r="D1524" t="s">
        <v>48</v>
      </c>
      <c r="E1524" s="3" t="s">
        <v>16</v>
      </c>
      <c r="F1524" t="str">
        <f t="shared" si="207"/>
        <v>Alphabet</v>
      </c>
      <c r="G1524" t="str">
        <f t="shared" si="208"/>
        <v>M</v>
      </c>
      <c r="H1524" t="str">
        <f t="shared" si="209"/>
        <v>Yes</v>
      </c>
      <c r="J1524" t="str">
        <f>_xlfn.IFS(Units_Sold&lt;0,"Check Return/Refund",Units_Sold=" ",Invalid,Units_Sold=0,"Available",Units_Sold&gt;0,"Sold")</f>
        <v>Available</v>
      </c>
      <c r="K1524">
        <v>9041.15</v>
      </c>
      <c r="L1524">
        <v>0.44</v>
      </c>
      <c r="M1524" t="str">
        <f t="shared" si="210"/>
        <v>Valid</v>
      </c>
      <c r="N1524" t="str">
        <f>IF(PC_NikeSales[[#This Row],[Discount_Verification]]="Valid","Include","Exclude")</f>
        <v>Include</v>
      </c>
      <c r="O1524">
        <v>0</v>
      </c>
      <c r="P1524" t="str">
        <f t="shared" si="211"/>
        <v>Insufficient Data</v>
      </c>
      <c r="Q1524" t="str">
        <f t="shared" si="212"/>
        <v>Missing Information</v>
      </c>
      <c r="R1524" t="str">
        <f>IF(PC_NikeSales[[#This Row],[Rev_Verify]]="Valid Revenue","Include","Exclude")</f>
        <v>Exclude</v>
      </c>
      <c r="S1524" s="1"/>
      <c r="T1524" s="5" t="str">
        <f t="shared" si="213"/>
        <v>Missing Date</v>
      </c>
      <c r="U1524" s="1" t="str">
        <f t="shared" si="214"/>
        <v>No</v>
      </c>
      <c r="V1524" t="s">
        <v>22</v>
      </c>
      <c r="W1524" t="s">
        <v>43</v>
      </c>
      <c r="X1524" t="str">
        <f t="shared" si="215"/>
        <v>Kolkata</v>
      </c>
      <c r="Y1524">
        <v>1597.12</v>
      </c>
      <c r="Z1524" t="str">
        <f>IF(PC_NikeSales[[#This Row],[Profit]]&lt;0,"Loss Making Sales",IF(PC_NikeSales[[#This Row],[Profit]]=0,"No Recorded Profit",IF($Y1522&gt;$P1522,"Invalid Profit", "Valid Profit")))</f>
        <v>Valid Profit</v>
      </c>
      <c r="AA1524" t="str">
        <f>IF(PC_NikeSales[[#This Row],[Profit_Status]]="Valid Profit","Include","Exclude")</f>
        <v>Include</v>
      </c>
    </row>
    <row r="1525" spans="1:27">
      <c r="A1525">
        <v>3523</v>
      </c>
      <c r="B1525" t="s">
        <v>13</v>
      </c>
      <c r="C1525" t="s">
        <v>14</v>
      </c>
      <c r="D1525" t="s">
        <v>15</v>
      </c>
      <c r="E1525" s="3">
        <v>6</v>
      </c>
      <c r="F1525" t="str">
        <f t="shared" si="207"/>
        <v>Number</v>
      </c>
      <c r="G1525" t="str">
        <f t="shared" si="208"/>
        <v>6</v>
      </c>
      <c r="H1525" t="str">
        <f t="shared" si="209"/>
        <v>Yes</v>
      </c>
      <c r="J1525" t="str">
        <f>_xlfn.IFS(Units_Sold&lt;0,"Check Return/Refund",Units_Sold=" ",Invalid,Units_Sold=0,"Available",Units_Sold&gt;0,"Sold")</f>
        <v>Available</v>
      </c>
      <c r="K1525">
        <v>7061.5</v>
      </c>
      <c r="L1525">
        <v>1.04</v>
      </c>
      <c r="M1525" t="str">
        <f t="shared" si="210"/>
        <v>Invalid</v>
      </c>
      <c r="N1525" t="str">
        <f>IF(PC_NikeSales[[#This Row],[Discount_Verification]]="Valid","Include","Exclude")</f>
        <v>Exclude</v>
      </c>
      <c r="O1525">
        <v>0</v>
      </c>
      <c r="P1525" t="str">
        <f t="shared" si="211"/>
        <v>Insufficient Data</v>
      </c>
      <c r="Q1525" t="str">
        <f t="shared" si="212"/>
        <v>Missing Information</v>
      </c>
      <c r="R1525" t="str">
        <f>IF(PC_NikeSales[[#This Row],[Rev_Verify]]="Valid Revenue","Include","Exclude")</f>
        <v>Exclude</v>
      </c>
      <c r="S1525" s="1">
        <v>45452</v>
      </c>
      <c r="T1525" s="5">
        <f t="shared" si="213"/>
        <v>45452</v>
      </c>
      <c r="U1525" s="1" t="str">
        <f t="shared" si="214"/>
        <v>Yes</v>
      </c>
      <c r="V1525" t="s">
        <v>22</v>
      </c>
      <c r="W1525" t="s">
        <v>43</v>
      </c>
      <c r="X1525" t="str">
        <f t="shared" si="215"/>
        <v>Kolkata</v>
      </c>
      <c r="Y1525">
        <v>825.03</v>
      </c>
      <c r="Z1525" t="str">
        <f>IF(PC_NikeSales[[#This Row],[Profit]]&lt;0,"Loss Making Sales",IF(PC_NikeSales[[#This Row],[Profit]]=0,"No Recorded Profit",IF($Y1523&gt;$P1523,"Invalid Profit", "Valid Profit")))</f>
        <v>Valid Profit</v>
      </c>
      <c r="AA1525" t="str">
        <f>IF(PC_NikeSales[[#This Row],[Profit_Status]]="Valid Profit","Include","Exclude")</f>
        <v>Include</v>
      </c>
    </row>
    <row r="1526" spans="1:27">
      <c r="A1526">
        <v>3524</v>
      </c>
      <c r="B1526" t="s">
        <v>13</v>
      </c>
      <c r="C1526" t="s">
        <v>14</v>
      </c>
      <c r="D1526" t="s">
        <v>15</v>
      </c>
      <c r="E1526" s="3">
        <v>9</v>
      </c>
      <c r="F1526" t="str">
        <f t="shared" si="207"/>
        <v>Number</v>
      </c>
      <c r="G1526" t="str">
        <f t="shared" si="208"/>
        <v>9</v>
      </c>
      <c r="H1526" t="str">
        <f t="shared" si="209"/>
        <v>Yes</v>
      </c>
      <c r="J1526" t="str">
        <f>_xlfn.IFS(Units_Sold&lt;0,"Check Return/Refund",Units_Sold=" ",Invalid,Units_Sold=0,"Available",Units_Sold&gt;0,"Sold")</f>
        <v>Available</v>
      </c>
      <c r="M1526" t="str">
        <f t="shared" si="210"/>
        <v>Invalid</v>
      </c>
      <c r="N1526" t="str">
        <f>IF(PC_NikeSales[[#This Row],[Discount_Verification]]="Valid","Include","Exclude")</f>
        <v>Exclude</v>
      </c>
      <c r="O1526">
        <v>0</v>
      </c>
      <c r="P1526" t="str">
        <f t="shared" si="211"/>
        <v>Insufficient Data</v>
      </c>
      <c r="Q1526" t="str">
        <f t="shared" si="212"/>
        <v>Missing Information</v>
      </c>
      <c r="R1526" t="str">
        <f>IF(PC_NikeSales[[#This Row],[Rev_Verify]]="Valid Revenue","Include","Exclude")</f>
        <v>Exclude</v>
      </c>
      <c r="S1526" s="1">
        <v>45608</v>
      </c>
      <c r="T1526" s="5">
        <f t="shared" si="213"/>
        <v>45608</v>
      </c>
      <c r="U1526" s="1" t="str">
        <f t="shared" si="214"/>
        <v>Yes</v>
      </c>
      <c r="V1526" t="s">
        <v>17</v>
      </c>
      <c r="W1526" t="s">
        <v>25</v>
      </c>
      <c r="X1526" t="str">
        <f t="shared" si="215"/>
        <v>Mumbai</v>
      </c>
      <c r="Y1526">
        <v>1646.1</v>
      </c>
      <c r="Z1526" t="str">
        <f>IF(PC_NikeSales[[#This Row],[Profit]]&lt;0,"Loss Making Sales",IF(PC_NikeSales[[#This Row],[Profit]]=0,"No Recorded Profit",IF($Y1524&gt;$P1524,"Invalid Profit", "Valid Profit")))</f>
        <v>Valid Profit</v>
      </c>
      <c r="AA1526" t="str">
        <f>IF(PC_NikeSales[[#This Row],[Profit_Status]]="Valid Profit","Include","Exclude")</f>
        <v>Include</v>
      </c>
    </row>
    <row r="1527" spans="1:27">
      <c r="A1527">
        <v>3525</v>
      </c>
      <c r="B1527" t="s">
        <v>13</v>
      </c>
      <c r="C1527" t="s">
        <v>30</v>
      </c>
      <c r="D1527" t="s">
        <v>31</v>
      </c>
      <c r="F1527" t="str">
        <f t="shared" si="207"/>
        <v>Missing</v>
      </c>
      <c r="G1527" t="str">
        <f t="shared" si="208"/>
        <v>Unknown</v>
      </c>
      <c r="H1527" t="str">
        <f t="shared" si="209"/>
        <v>No</v>
      </c>
      <c r="J1527" t="str">
        <f>_xlfn.IFS(Units_Sold&lt;0,"Check Return/Refund",Units_Sold=" ",Invalid,Units_Sold=0,"Available",Units_Sold&gt;0,"Sold")</f>
        <v>Available</v>
      </c>
      <c r="K1527">
        <v>7170.91</v>
      </c>
      <c r="M1527" t="str">
        <f t="shared" si="210"/>
        <v>Invalid</v>
      </c>
      <c r="N1527" t="str">
        <f>IF(PC_NikeSales[[#This Row],[Discount_Verification]]="Valid","Include","Exclude")</f>
        <v>Exclude</v>
      </c>
      <c r="O1527">
        <v>0</v>
      </c>
      <c r="P1527" t="str">
        <f t="shared" si="211"/>
        <v>Insufficient Data</v>
      </c>
      <c r="Q1527" t="str">
        <f t="shared" si="212"/>
        <v>Missing Information</v>
      </c>
      <c r="R1527" t="str">
        <f>IF(PC_NikeSales[[#This Row],[Rev_Verify]]="Valid Revenue","Include","Exclude")</f>
        <v>Exclude</v>
      </c>
      <c r="S1527" s="1">
        <v>45686</v>
      </c>
      <c r="T1527" s="5">
        <f t="shared" si="213"/>
        <v>45686</v>
      </c>
      <c r="U1527" s="1" t="str">
        <f t="shared" si="214"/>
        <v>Yes</v>
      </c>
      <c r="V1527" t="s">
        <v>22</v>
      </c>
      <c r="W1527" t="s">
        <v>25</v>
      </c>
      <c r="X1527" t="str">
        <f t="shared" si="215"/>
        <v>Mumbai</v>
      </c>
      <c r="Y1527">
        <v>3030.5</v>
      </c>
      <c r="Z1527" t="str">
        <f>IF(PC_NikeSales[[#This Row],[Profit]]&lt;0,"Loss Making Sales",IF(PC_NikeSales[[#This Row],[Profit]]=0,"No Recorded Profit",IF($Y1525&gt;$P1525,"Invalid Profit", "Valid Profit")))</f>
        <v>Valid Profit</v>
      </c>
      <c r="AA1527" t="str">
        <f>IF(PC_NikeSales[[#This Row],[Profit_Status]]="Valid Profit","Include","Exclude")</f>
        <v>Include</v>
      </c>
    </row>
    <row r="1528" spans="1:27">
      <c r="A1528">
        <v>2030</v>
      </c>
      <c r="B1528" t="s">
        <v>35</v>
      </c>
      <c r="C1528" t="s">
        <v>41</v>
      </c>
      <c r="D1528" t="s">
        <v>42</v>
      </c>
      <c r="F1528" t="str">
        <f t="shared" si="207"/>
        <v>Missing</v>
      </c>
      <c r="G1528" t="str">
        <f t="shared" si="208"/>
        <v>Unknown</v>
      </c>
      <c r="H1528" t="str">
        <f t="shared" si="209"/>
        <v>No</v>
      </c>
      <c r="J1528" t="str">
        <f>_xlfn.IFS(Units_Sold&lt;0,"Check Return/Refund",Units_Sold=" ",Invalid,Units_Sold=0,"Available",Units_Sold&gt;0,"Sold")</f>
        <v>Available</v>
      </c>
      <c r="M1528" t="str">
        <f t="shared" si="210"/>
        <v>Invalid</v>
      </c>
      <c r="N1528" t="str">
        <f>IF(PC_NikeSales[[#This Row],[Discount_Verification]]="Valid","Include","Exclude")</f>
        <v>Exclude</v>
      </c>
      <c r="O1528">
        <v>0</v>
      </c>
      <c r="P1528" t="str">
        <f t="shared" si="211"/>
        <v>Insufficient Data</v>
      </c>
      <c r="Q1528" t="str">
        <f t="shared" si="212"/>
        <v>Missing Information</v>
      </c>
      <c r="R1528" t="str">
        <f>IF(PC_NikeSales[[#This Row],[Rev_Verify]]="Valid Revenue","Include","Exclude")</f>
        <v>Exclude</v>
      </c>
      <c r="S1528" s="1">
        <v>45644</v>
      </c>
      <c r="T1528" s="5">
        <f t="shared" si="213"/>
        <v>45644</v>
      </c>
      <c r="U1528" s="1" t="str">
        <f t="shared" si="214"/>
        <v>Yes</v>
      </c>
      <c r="V1528" t="s">
        <v>17</v>
      </c>
      <c r="W1528" t="s">
        <v>37</v>
      </c>
      <c r="X1528" t="str">
        <f t="shared" si="215"/>
        <v>Hyderabad</v>
      </c>
      <c r="Y1528">
        <v>2272.16</v>
      </c>
      <c r="Z1528" t="str">
        <f>IF(PC_NikeSales[[#This Row],[Profit]]&lt;0,"Loss Making Sales",IF(PC_NikeSales[[#This Row],[Profit]]=0,"No Recorded Profit",IF($Y1526&gt;$P1526,"Invalid Profit", "Valid Profit")))</f>
        <v>Valid Profit</v>
      </c>
      <c r="AA1528" t="str">
        <f>IF(PC_NikeSales[[#This Row],[Profit_Status]]="Valid Profit","Include","Exclude")</f>
        <v>Include</v>
      </c>
    </row>
    <row r="1529" spans="1:27">
      <c r="A1529">
        <v>3527</v>
      </c>
      <c r="B1529" t="s">
        <v>35</v>
      </c>
      <c r="C1529" t="s">
        <v>20</v>
      </c>
      <c r="D1529" t="s">
        <v>50</v>
      </c>
      <c r="F1529" t="str">
        <f t="shared" si="207"/>
        <v>Missing</v>
      </c>
      <c r="G1529" t="str">
        <f t="shared" si="208"/>
        <v>Unknown</v>
      </c>
      <c r="H1529" t="str">
        <f t="shared" si="209"/>
        <v>No</v>
      </c>
      <c r="I1529">
        <v>3</v>
      </c>
      <c r="J1529" t="str">
        <f>_xlfn.IFS(Units_Sold&lt;0,"Check Return/Refund",Units_Sold=" ",Invalid,Units_Sold=0,"Available",Units_Sold&gt;0,"Sold")</f>
        <v>Sold</v>
      </c>
      <c r="M1529" t="str">
        <f t="shared" si="210"/>
        <v>Invalid</v>
      </c>
      <c r="N1529" t="str">
        <f>IF(PC_NikeSales[[#This Row],[Discount_Verification]]="Valid","Include","Exclude")</f>
        <v>Exclude</v>
      </c>
      <c r="O1529">
        <v>0</v>
      </c>
      <c r="P1529" t="str">
        <f t="shared" si="211"/>
        <v>Insufficient Data</v>
      </c>
      <c r="Q1529" t="str">
        <f t="shared" si="212"/>
        <v>Missing Information</v>
      </c>
      <c r="R1529" t="str">
        <f>IF(PC_NikeSales[[#This Row],[Rev_Verify]]="Valid Revenue","Include","Exclude")</f>
        <v>Exclude</v>
      </c>
      <c r="S1529" s="1">
        <v>45820</v>
      </c>
      <c r="T1529" s="5">
        <f t="shared" si="213"/>
        <v>45820</v>
      </c>
      <c r="U1529" s="1" t="str">
        <f t="shared" si="214"/>
        <v>Yes</v>
      </c>
      <c r="V1529" t="s">
        <v>17</v>
      </c>
      <c r="W1529" t="s">
        <v>25</v>
      </c>
      <c r="X1529" t="str">
        <f t="shared" si="215"/>
        <v>Mumbai</v>
      </c>
      <c r="Y1529">
        <v>-257.35000000000002</v>
      </c>
      <c r="Z1529" t="str">
        <f>IF(PC_NikeSales[[#This Row],[Profit]]&lt;0,"Loss Making Sales",IF(PC_NikeSales[[#This Row],[Profit]]=0,"No Recorded Profit",IF(PC_NikeSales[[#This Row],[Profit]]&gt;PC_NikeSales[Rev_Recalc],"Invalid Profit", "Valid Profit")))</f>
        <v>Loss Making Sales</v>
      </c>
      <c r="AA1529" t="str">
        <f>IF(PC_NikeSales[[#This Row],[Profit_Status]]="Valid Profit","Include","Exclude")</f>
        <v>Exclude</v>
      </c>
    </row>
    <row r="1530" spans="1:27">
      <c r="A1530">
        <v>3528</v>
      </c>
      <c r="B1530" t="s">
        <v>13</v>
      </c>
      <c r="C1530" t="s">
        <v>30</v>
      </c>
      <c r="D1530" t="s">
        <v>31</v>
      </c>
      <c r="E1530" s="3" t="s">
        <v>28</v>
      </c>
      <c r="F1530" t="str">
        <f t="shared" si="207"/>
        <v>Alphabet</v>
      </c>
      <c r="G1530" t="str">
        <f t="shared" si="208"/>
        <v>L</v>
      </c>
      <c r="H1530" t="str">
        <f t="shared" si="209"/>
        <v>Yes</v>
      </c>
      <c r="J1530" t="str">
        <f>_xlfn.IFS(Units_Sold&lt;0,"Check Return/Refund",Units_Sold=" ",Invalid,Units_Sold=0,"Available",Units_Sold&gt;0,"Sold")</f>
        <v>Available</v>
      </c>
      <c r="K1530">
        <v>3742.67</v>
      </c>
      <c r="M1530" t="str">
        <f t="shared" si="210"/>
        <v>Invalid</v>
      </c>
      <c r="N1530" t="str">
        <f>IF(PC_NikeSales[[#This Row],[Discount_Verification]]="Valid","Include","Exclude")</f>
        <v>Exclude</v>
      </c>
      <c r="O1530">
        <v>0</v>
      </c>
      <c r="P1530" t="str">
        <f t="shared" si="211"/>
        <v>Insufficient Data</v>
      </c>
      <c r="Q1530" t="str">
        <f t="shared" si="212"/>
        <v>Missing Information</v>
      </c>
      <c r="R1530" t="str">
        <f>IF(PC_NikeSales[[#This Row],[Rev_Verify]]="Valid Revenue","Include","Exclude")</f>
        <v>Exclude</v>
      </c>
      <c r="S1530" s="1">
        <v>45525</v>
      </c>
      <c r="T1530" s="5">
        <f t="shared" si="213"/>
        <v>45525</v>
      </c>
      <c r="U1530" s="1" t="str">
        <f t="shared" si="214"/>
        <v>Yes</v>
      </c>
      <c r="V1530" t="s">
        <v>22</v>
      </c>
      <c r="W1530" t="s">
        <v>37</v>
      </c>
      <c r="X1530" t="str">
        <f t="shared" si="215"/>
        <v>Hyderabad</v>
      </c>
      <c r="Y1530">
        <v>2662.77</v>
      </c>
      <c r="Z1530" t="str">
        <f>IF(PC_NikeSales[[#This Row],[Profit]]&lt;0,"Loss Making Sales",IF(PC_NikeSales[[#This Row],[Profit]]=0,"No Recorded Profit",IF($Y1528&gt;$P1528,"Invalid Profit", "Valid Profit")))</f>
        <v>Valid Profit</v>
      </c>
      <c r="AA1530" t="str">
        <f>IF(PC_NikeSales[[#This Row],[Profit_Status]]="Valid Profit","Include","Exclude")</f>
        <v>Include</v>
      </c>
    </row>
    <row r="1531" spans="1:27">
      <c r="A1531">
        <v>3529</v>
      </c>
      <c r="B1531" t="s">
        <v>35</v>
      </c>
      <c r="C1531" t="s">
        <v>14</v>
      </c>
      <c r="D1531" t="s">
        <v>15</v>
      </c>
      <c r="E1531" s="3" t="s">
        <v>28</v>
      </c>
      <c r="F1531" t="str">
        <f t="shared" si="207"/>
        <v>Alphabet</v>
      </c>
      <c r="G1531" t="str">
        <f t="shared" si="208"/>
        <v>L</v>
      </c>
      <c r="H1531" t="str">
        <f t="shared" si="209"/>
        <v>Yes</v>
      </c>
      <c r="I1531">
        <v>1</v>
      </c>
      <c r="J1531" t="str">
        <f>_xlfn.IFS(Units_Sold&lt;0,"Check Return/Refund",Units_Sold=" ",Invalid,Units_Sold=0,"Available",Units_Sold&gt;0,"Sold")</f>
        <v>Sold</v>
      </c>
      <c r="L1531">
        <v>0.2</v>
      </c>
      <c r="M1531" t="str">
        <f t="shared" si="210"/>
        <v>Valid</v>
      </c>
      <c r="N1531" t="str">
        <f>IF(PC_NikeSales[[#This Row],[Discount_Verification]]="Valid","Include","Exclude")</f>
        <v>Include</v>
      </c>
      <c r="O1531">
        <v>0</v>
      </c>
      <c r="P1531" t="str">
        <f t="shared" si="211"/>
        <v>Insufficient Data</v>
      </c>
      <c r="Q1531" t="str">
        <f t="shared" si="212"/>
        <v>Missing Information</v>
      </c>
      <c r="R1531" t="str">
        <f>IF(PC_NikeSales[[#This Row],[Rev_Verify]]="Valid Revenue","Include","Exclude")</f>
        <v>Exclude</v>
      </c>
      <c r="S1531" s="1">
        <v>45744</v>
      </c>
      <c r="T1531" s="5">
        <f t="shared" si="213"/>
        <v>45744</v>
      </c>
      <c r="U1531" s="1" t="str">
        <f t="shared" si="214"/>
        <v>Yes</v>
      </c>
      <c r="V1531" t="s">
        <v>22</v>
      </c>
      <c r="W1531" t="s">
        <v>33</v>
      </c>
      <c r="X1531" t="str">
        <f t="shared" si="215"/>
        <v>Delhi</v>
      </c>
      <c r="Y1531">
        <v>1448.77</v>
      </c>
      <c r="Z1531" t="str">
        <f>IF(PC_NikeSales[[#This Row],[Profit]]&lt;0,"Loss Making Sales",IF(PC_NikeSales[[#This Row],[Profit]]=0,"No Recorded Profit",IF($Y1529&gt;$P1529,"Invalid Profit", "Valid Profit")))</f>
        <v>Valid Profit</v>
      </c>
      <c r="AA1531" t="str">
        <f>IF(PC_NikeSales[[#This Row],[Profit_Status]]="Valid Profit","Include","Exclude")</f>
        <v>Include</v>
      </c>
    </row>
    <row r="1532" spans="1:27">
      <c r="A1532">
        <v>3530</v>
      </c>
      <c r="B1532" t="s">
        <v>19</v>
      </c>
      <c r="C1532" t="s">
        <v>20</v>
      </c>
      <c r="D1532" t="s">
        <v>38</v>
      </c>
      <c r="F1532" t="str">
        <f t="shared" si="207"/>
        <v>Missing</v>
      </c>
      <c r="G1532" t="str">
        <f t="shared" si="208"/>
        <v>Unknown</v>
      </c>
      <c r="H1532" t="str">
        <f t="shared" si="209"/>
        <v>No</v>
      </c>
      <c r="I1532">
        <v>0</v>
      </c>
      <c r="J1532" t="str">
        <f>_xlfn.IFS(Units_Sold&lt;0,"Check Return/Refund",Units_Sold=" ",Invalid,Units_Sold=0,"Available",Units_Sold&gt;0,"Sold")</f>
        <v>Available</v>
      </c>
      <c r="K1532">
        <v>3034.73</v>
      </c>
      <c r="M1532" t="str">
        <f t="shared" si="210"/>
        <v>Invalid</v>
      </c>
      <c r="N1532" t="str">
        <f>IF(PC_NikeSales[[#This Row],[Discount_Verification]]="Valid","Include","Exclude")</f>
        <v>Exclude</v>
      </c>
      <c r="O1532">
        <v>0</v>
      </c>
      <c r="P1532">
        <f t="shared" si="211"/>
        <v>0</v>
      </c>
      <c r="Q1532" t="str">
        <f t="shared" si="212"/>
        <v>No Recorded Revenue</v>
      </c>
      <c r="R1532" t="str">
        <f>IF(PC_NikeSales[[#This Row],[Rev_Verify]]="Valid Revenue","Include","Exclude")</f>
        <v>Exclude</v>
      </c>
      <c r="S1532" s="1">
        <v>45194</v>
      </c>
      <c r="T1532" s="5">
        <f t="shared" si="213"/>
        <v>45194</v>
      </c>
      <c r="U1532" s="1" t="str">
        <f t="shared" si="214"/>
        <v>Yes</v>
      </c>
      <c r="V1532" t="s">
        <v>22</v>
      </c>
      <c r="W1532" t="s">
        <v>43</v>
      </c>
      <c r="X1532" t="str">
        <f t="shared" si="215"/>
        <v>Kolkata</v>
      </c>
      <c r="Y1532">
        <v>2458.14</v>
      </c>
      <c r="Z1532" t="str">
        <f>IF(PC_NikeSales[[#This Row],[Profit]]&lt;0,"Loss Making Sales",IF(PC_NikeSales[[#This Row],[Profit]]=0,"No Recorded Profit",IF(PC_NikeSales[[#This Row],[Profit]]&gt;PC_NikeSales[Rev_Recalc],"Invalid Profit", "Valid Profit")))</f>
        <v>Invalid Profit</v>
      </c>
      <c r="AA1532" t="str">
        <f>IF(PC_NikeSales[[#This Row],[Profit_Status]]="Valid Profit","Include","Exclude")</f>
        <v>Exclude</v>
      </c>
    </row>
    <row r="1533" spans="1:27">
      <c r="A1533">
        <v>3531</v>
      </c>
      <c r="B1533" t="s">
        <v>19</v>
      </c>
      <c r="C1533" t="s">
        <v>41</v>
      </c>
      <c r="D1533" t="s">
        <v>54</v>
      </c>
      <c r="F1533" t="str">
        <f t="shared" si="207"/>
        <v>Missing</v>
      </c>
      <c r="G1533" t="str">
        <f t="shared" si="208"/>
        <v>Unknown</v>
      </c>
      <c r="H1533" t="str">
        <f t="shared" si="209"/>
        <v>No</v>
      </c>
      <c r="J1533" t="str">
        <f>_xlfn.IFS(Units_Sold&lt;0,"Check Return/Refund",Units_Sold=" ",Invalid,Units_Sold=0,"Available",Units_Sold&gt;0,"Sold")</f>
        <v>Available</v>
      </c>
      <c r="K1533">
        <v>9015.65</v>
      </c>
      <c r="L1533">
        <v>7.0000000000000007E-2</v>
      </c>
      <c r="M1533" t="str">
        <f t="shared" si="210"/>
        <v>Valid</v>
      </c>
      <c r="N1533" t="str">
        <f>IF(PC_NikeSales[[#This Row],[Discount_Verification]]="Valid","Include","Exclude")</f>
        <v>Include</v>
      </c>
      <c r="O1533">
        <v>0</v>
      </c>
      <c r="P1533" t="str">
        <f t="shared" si="211"/>
        <v>Insufficient Data</v>
      </c>
      <c r="Q1533" t="str">
        <f t="shared" si="212"/>
        <v>Missing Information</v>
      </c>
      <c r="R1533" t="str">
        <f>IF(PC_NikeSales[[#This Row],[Rev_Verify]]="Valid Revenue","Include","Exclude")</f>
        <v>Exclude</v>
      </c>
      <c r="S1533" s="1"/>
      <c r="T1533" s="5" t="str">
        <f t="shared" si="213"/>
        <v>Missing Date</v>
      </c>
      <c r="U1533" s="1" t="str">
        <f t="shared" si="214"/>
        <v>No</v>
      </c>
      <c r="V1533" t="s">
        <v>17</v>
      </c>
      <c r="W1533" t="s">
        <v>33</v>
      </c>
      <c r="X1533" t="str">
        <f t="shared" si="215"/>
        <v>Delhi</v>
      </c>
      <c r="Y1533">
        <v>1932.99</v>
      </c>
      <c r="Z1533" t="str">
        <f>IF(PC_NikeSales[[#This Row],[Profit]]&lt;0,"Loss Making Sales",IF(PC_NikeSales[[#This Row],[Profit]]=0,"No Recorded Profit",IF($Y1531&gt;$P1531,"Invalid Profit", "Valid Profit")))</f>
        <v>Valid Profit</v>
      </c>
      <c r="AA1533" t="str">
        <f>IF(PC_NikeSales[[#This Row],[Profit_Status]]="Valid Profit","Include","Exclude")</f>
        <v>Include</v>
      </c>
    </row>
    <row r="1534" spans="1:27">
      <c r="A1534">
        <v>3532</v>
      </c>
      <c r="B1534" t="s">
        <v>13</v>
      </c>
      <c r="C1534" t="s">
        <v>30</v>
      </c>
      <c r="D1534" t="s">
        <v>31</v>
      </c>
      <c r="E1534" s="3" t="s">
        <v>32</v>
      </c>
      <c r="F1534" t="str">
        <f t="shared" si="207"/>
        <v>Alphabet</v>
      </c>
      <c r="G1534" t="str">
        <f t="shared" si="208"/>
        <v>XL</v>
      </c>
      <c r="H1534" t="str">
        <f t="shared" si="209"/>
        <v>Yes</v>
      </c>
      <c r="J1534" t="str">
        <f>_xlfn.IFS(Units_Sold&lt;0,"Check Return/Refund",Units_Sold=" ",Invalid,Units_Sold=0,"Available",Units_Sold&gt;0,"Sold")</f>
        <v>Available</v>
      </c>
      <c r="K1534">
        <v>9244.9599999999991</v>
      </c>
      <c r="L1534">
        <v>0.47</v>
      </c>
      <c r="M1534" t="str">
        <f t="shared" si="210"/>
        <v>Valid</v>
      </c>
      <c r="N1534" t="str">
        <f>IF(PC_NikeSales[[#This Row],[Discount_Verification]]="Valid","Include","Exclude")</f>
        <v>Include</v>
      </c>
      <c r="O1534">
        <v>0</v>
      </c>
      <c r="P1534" t="str">
        <f t="shared" si="211"/>
        <v>Insufficient Data</v>
      </c>
      <c r="Q1534" t="str">
        <f t="shared" si="212"/>
        <v>Missing Information</v>
      </c>
      <c r="R1534" t="str">
        <f>IF(PC_NikeSales[[#This Row],[Rev_Verify]]="Valid Revenue","Include","Exclude")</f>
        <v>Exclude</v>
      </c>
      <c r="S1534" s="1">
        <v>45419</v>
      </c>
      <c r="T1534" s="5">
        <f t="shared" si="213"/>
        <v>45419</v>
      </c>
      <c r="U1534" s="1" t="str">
        <f t="shared" si="214"/>
        <v>Yes</v>
      </c>
      <c r="V1534" t="s">
        <v>17</v>
      </c>
      <c r="W1534" t="s">
        <v>25</v>
      </c>
      <c r="X1534" t="str">
        <f t="shared" si="215"/>
        <v>Mumbai</v>
      </c>
      <c r="Y1534">
        <v>-955.19</v>
      </c>
      <c r="Z1534" t="str">
        <f>IF(PC_NikeSales[[#This Row],[Profit]]&lt;0,"Loss Making Sales",IF(PC_NikeSales[[#This Row],[Profit]]=0,"No Recorded Profit",IF(PC_NikeSales[[#This Row],[Profit]]&gt;PC_NikeSales[Rev_Recalc],"Invalid Profit", "Valid Profit")))</f>
        <v>Loss Making Sales</v>
      </c>
      <c r="AA1534" t="str">
        <f>IF(PC_NikeSales[[#This Row],[Profit_Status]]="Valid Profit","Include","Exclude")</f>
        <v>Exclude</v>
      </c>
    </row>
    <row r="1535" spans="1:27">
      <c r="A1535">
        <v>3533</v>
      </c>
      <c r="B1535" t="s">
        <v>13</v>
      </c>
      <c r="C1535" t="s">
        <v>30</v>
      </c>
      <c r="D1535" t="s">
        <v>45</v>
      </c>
      <c r="E1535" s="3" t="s">
        <v>28</v>
      </c>
      <c r="F1535" t="str">
        <f t="shared" si="207"/>
        <v>Alphabet</v>
      </c>
      <c r="G1535" t="str">
        <f t="shared" si="208"/>
        <v>L</v>
      </c>
      <c r="H1535" t="str">
        <f t="shared" si="209"/>
        <v>Yes</v>
      </c>
      <c r="J1535" t="str">
        <f>_xlfn.IFS(Units_Sold&lt;0,"Check Return/Refund",Units_Sold=" ",Invalid,Units_Sold=0,"Available",Units_Sold&gt;0,"Sold")</f>
        <v>Available</v>
      </c>
      <c r="M1535" t="str">
        <f t="shared" si="210"/>
        <v>Invalid</v>
      </c>
      <c r="N1535" t="str">
        <f>IF(PC_NikeSales[[#This Row],[Discount_Verification]]="Valid","Include","Exclude")</f>
        <v>Exclude</v>
      </c>
      <c r="O1535">
        <v>0</v>
      </c>
      <c r="P1535" t="str">
        <f t="shared" si="211"/>
        <v>Insufficient Data</v>
      </c>
      <c r="Q1535" t="str">
        <f t="shared" si="212"/>
        <v>Missing Information</v>
      </c>
      <c r="R1535" t="str">
        <f>IF(PC_NikeSales[[#This Row],[Rev_Verify]]="Valid Revenue","Include","Exclude")</f>
        <v>Exclude</v>
      </c>
      <c r="S1535" s="1">
        <v>45235</v>
      </c>
      <c r="T1535" s="5">
        <f t="shared" si="213"/>
        <v>45235</v>
      </c>
      <c r="U1535" s="1" t="str">
        <f t="shared" si="214"/>
        <v>Yes</v>
      </c>
      <c r="V1535" t="s">
        <v>22</v>
      </c>
      <c r="W1535" t="s">
        <v>37</v>
      </c>
      <c r="X1535" t="str">
        <f t="shared" si="215"/>
        <v>Hyderabad</v>
      </c>
      <c r="Y1535">
        <v>451.71</v>
      </c>
      <c r="Z1535" t="str">
        <f>IF(PC_NikeSales[[#This Row],[Profit]]&lt;0,"Loss Making Sales",IF(PC_NikeSales[[#This Row],[Profit]]=0,"No Recorded Profit",IF($Y1533&gt;$P1533,"Invalid Profit", "Valid Profit")))</f>
        <v>Valid Profit</v>
      </c>
      <c r="AA1535" t="str">
        <f>IF(PC_NikeSales[[#This Row],[Profit_Status]]="Valid Profit","Include","Exclude")</f>
        <v>Include</v>
      </c>
    </row>
    <row r="1536" spans="1:27">
      <c r="A1536">
        <v>3534</v>
      </c>
      <c r="B1536" t="s">
        <v>13</v>
      </c>
      <c r="C1536" t="s">
        <v>41</v>
      </c>
      <c r="D1536" t="s">
        <v>48</v>
      </c>
      <c r="F1536" t="str">
        <f t="shared" si="207"/>
        <v>Missing</v>
      </c>
      <c r="G1536" t="str">
        <f t="shared" si="208"/>
        <v>Unknown</v>
      </c>
      <c r="H1536" t="str">
        <f t="shared" si="209"/>
        <v>No</v>
      </c>
      <c r="I1536">
        <v>3</v>
      </c>
      <c r="J1536" t="str">
        <f>_xlfn.IFS(Units_Sold&lt;0,"Check Return/Refund",Units_Sold=" ",Invalid,Units_Sold=0,"Available",Units_Sold&gt;0,"Sold")</f>
        <v>Sold</v>
      </c>
      <c r="K1536">
        <v>3280.57</v>
      </c>
      <c r="L1536">
        <v>0.62</v>
      </c>
      <c r="M1536" t="str">
        <f t="shared" si="210"/>
        <v>Valid</v>
      </c>
      <c r="N1536" t="str">
        <f>IF(PC_NikeSales[[#This Row],[Discount_Verification]]="Valid","Include","Exclude")</f>
        <v>Include</v>
      </c>
      <c r="O1536">
        <v>3739.85</v>
      </c>
      <c r="P1536">
        <f t="shared" si="211"/>
        <v>3739.8498000000004</v>
      </c>
      <c r="Q1536" t="str">
        <f t="shared" si="212"/>
        <v>Valid Revenue</v>
      </c>
      <c r="R1536" t="str">
        <f>IF(PC_NikeSales[[#This Row],[Rev_Verify]]="Valid Revenue","Include","Exclude")</f>
        <v>Include</v>
      </c>
      <c r="S1536" s="1">
        <v>45605</v>
      </c>
      <c r="T1536" s="5">
        <f t="shared" si="213"/>
        <v>45605</v>
      </c>
      <c r="U1536" s="1" t="str">
        <f t="shared" si="214"/>
        <v>Yes</v>
      </c>
      <c r="V1536" t="s">
        <v>22</v>
      </c>
      <c r="W1536" t="s">
        <v>43</v>
      </c>
      <c r="X1536" t="str">
        <f t="shared" si="215"/>
        <v>Kolkata</v>
      </c>
      <c r="Y1536">
        <v>427.76</v>
      </c>
      <c r="Z1536" t="str">
        <f>IF(PC_NikeSales[[#This Row],[Profit]]&lt;0,"Loss Making Sales",IF(PC_NikeSales[[#This Row],[Profit]]=0,"No Recorded Profit",IF($Y1534&gt;$P1534,"Invalid Profit", "Valid Profit")))</f>
        <v>Valid Profit</v>
      </c>
      <c r="AA1536" t="str">
        <f>IF(PC_NikeSales[[#This Row],[Profit_Status]]="Valid Profit","Include","Exclude")</f>
        <v>Include</v>
      </c>
    </row>
    <row r="1537" spans="1:27">
      <c r="A1537">
        <v>3535</v>
      </c>
      <c r="B1537" t="s">
        <v>13</v>
      </c>
      <c r="C1537" t="s">
        <v>41</v>
      </c>
      <c r="D1537" t="s">
        <v>54</v>
      </c>
      <c r="E1537" s="3" t="s">
        <v>32</v>
      </c>
      <c r="F1537" t="str">
        <f t="shared" si="207"/>
        <v>Alphabet</v>
      </c>
      <c r="G1537" t="str">
        <f t="shared" si="208"/>
        <v>XL</v>
      </c>
      <c r="H1537" t="str">
        <f t="shared" si="209"/>
        <v>Yes</v>
      </c>
      <c r="J1537" t="str">
        <f>_xlfn.IFS(Units_Sold&lt;0,"Check Return/Refund",Units_Sold=" ",Invalid,Units_Sold=0,"Available",Units_Sold&gt;0,"Sold")</f>
        <v>Available</v>
      </c>
      <c r="K1537">
        <v>6302.89</v>
      </c>
      <c r="L1537">
        <v>0.82</v>
      </c>
      <c r="M1537" t="str">
        <f t="shared" si="210"/>
        <v>Valid</v>
      </c>
      <c r="N1537" t="str">
        <f>IF(PC_NikeSales[[#This Row],[Discount_Verification]]="Valid","Include","Exclude")</f>
        <v>Include</v>
      </c>
      <c r="O1537">
        <v>0</v>
      </c>
      <c r="P1537" t="str">
        <f t="shared" si="211"/>
        <v>Insufficient Data</v>
      </c>
      <c r="Q1537" t="str">
        <f t="shared" si="212"/>
        <v>Missing Information</v>
      </c>
      <c r="R1537" t="str">
        <f>IF(PC_NikeSales[[#This Row],[Rev_Verify]]="Valid Revenue","Include","Exclude")</f>
        <v>Exclude</v>
      </c>
      <c r="S1537" s="1">
        <v>45650</v>
      </c>
      <c r="T1537" s="5">
        <f t="shared" si="213"/>
        <v>45650</v>
      </c>
      <c r="U1537" s="1" t="str">
        <f t="shared" si="214"/>
        <v>Yes</v>
      </c>
      <c r="V1537" t="s">
        <v>22</v>
      </c>
      <c r="W1537" t="s">
        <v>29</v>
      </c>
      <c r="X1537" t="str">
        <f t="shared" si="215"/>
        <v>Pune</v>
      </c>
      <c r="Y1537">
        <v>169.86</v>
      </c>
      <c r="Z1537" t="str">
        <f>IF(PC_NikeSales[[#This Row],[Profit]]&lt;0,"Loss Making Sales",IF(PC_NikeSales[[#This Row],[Profit]]=0,"No Recorded Profit",IF($Y1535&gt;$P1535,"Invalid Profit", "Valid Profit")))</f>
        <v>Valid Profit</v>
      </c>
      <c r="AA1537" t="str">
        <f>IF(PC_NikeSales[[#This Row],[Profit_Status]]="Valid Profit","Include","Exclude")</f>
        <v>Include</v>
      </c>
    </row>
    <row r="1538" spans="1:27">
      <c r="A1538">
        <v>3536</v>
      </c>
      <c r="B1538" t="s">
        <v>19</v>
      </c>
      <c r="C1538" t="s">
        <v>26</v>
      </c>
      <c r="D1538" t="s">
        <v>52</v>
      </c>
      <c r="E1538" s="3">
        <v>12</v>
      </c>
      <c r="F1538" t="str">
        <f t="shared" ref="F1538:F1601" si="216">_xlfn.IFS(ISBLANK(Size),"Missing",ISNUMBER(Size),"Number",ISTEXT(Size),"Alphabet")</f>
        <v>Number</v>
      </c>
      <c r="G1538" t="str">
        <f t="shared" ref="G1538:G1601" si="217">IF(Size_Type ="Missing","Unknown",TRIM(Size))</f>
        <v>12</v>
      </c>
      <c r="H1538" t="str">
        <f t="shared" ref="H1538:H1601" si="218">IF(Size_Verification="Unknown","No","Yes")</f>
        <v>Yes</v>
      </c>
      <c r="J1538" t="str">
        <f>_xlfn.IFS(Units_Sold&lt;0,"Check Return/Refund",Units_Sold=" ",Invalid,Units_Sold=0,"Available",Units_Sold&gt;0,"Sold")</f>
        <v>Available</v>
      </c>
      <c r="K1538">
        <v>3929.3</v>
      </c>
      <c r="M1538" t="str">
        <f t="shared" ref="M1538:M1601" si="219">IF(OR(Discount_Applied="",Discount_Applied&gt;1,Discount_Applied&lt;0),"Invalid","Valid")</f>
        <v>Invalid</v>
      </c>
      <c r="N1538" t="str">
        <f>IF(PC_NikeSales[[#This Row],[Discount_Verification]]="Valid","Include","Exclude")</f>
        <v>Exclude</v>
      </c>
      <c r="O1538">
        <v>0</v>
      </c>
      <c r="P1538" t="str">
        <f t="shared" ref="P1538:P1601" si="220">IF(AND(Units_Sold&lt;&gt;"",MRP&lt;&gt;"",Discount_Applied&lt;1),Units_Sold*MRP*(1-Discount_Applied),"Insufficient Data")</f>
        <v>Insufficient Data</v>
      </c>
      <c r="Q1538" t="str">
        <f t="shared" ref="Q1538:Q1601" si="221">_xlfn.IFS(Rev_Recalc="Insufficient Data","Missing Information",Rev_Recalc&lt;0,"Negative Revenue",Rev_Recalc=0,"No Recorded Revenue",Rev_Recalc&gt;0,"Valid Revenue")</f>
        <v>Missing Information</v>
      </c>
      <c r="R1538" t="str">
        <f>IF(PC_NikeSales[[#This Row],[Rev_Verify]]="Valid Revenue","Include","Exclude")</f>
        <v>Exclude</v>
      </c>
      <c r="S1538" s="1">
        <v>45627</v>
      </c>
      <c r="T1538" s="5">
        <f t="shared" ref="T1538:T1601" si="222">IF(ISBLANK(Order_Date),"Missing Date",Order_Date)</f>
        <v>45627</v>
      </c>
      <c r="U1538" s="1" t="str">
        <f t="shared" ref="U1538:U1601" si="223">IF(ISBLANK(Order_Date),"No","Yes")</f>
        <v>Yes</v>
      </c>
      <c r="V1538" t="s">
        <v>22</v>
      </c>
      <c r="W1538" t="s">
        <v>18</v>
      </c>
      <c r="X1538" t="str">
        <f t="shared" ref="X1538:X1601" si="224">PROPER(Region)</f>
        <v>Bengaluru</v>
      </c>
      <c r="Y1538">
        <v>3934.31</v>
      </c>
      <c r="Z1538" t="str">
        <f>IF(PC_NikeSales[[#This Row],[Profit]]&lt;0,"Loss Making Sales",IF(PC_NikeSales[[#This Row],[Profit]]=0,"No Recorded Profit",IF($Y1536&gt;$P1536,"Invalid Profit", "Valid Profit")))</f>
        <v>Valid Profit</v>
      </c>
      <c r="AA1538" t="str">
        <f>IF(PC_NikeSales[[#This Row],[Profit_Status]]="Valid Profit","Include","Exclude")</f>
        <v>Include</v>
      </c>
    </row>
    <row r="1539" spans="1:27">
      <c r="A1539">
        <v>3537</v>
      </c>
      <c r="B1539" t="s">
        <v>35</v>
      </c>
      <c r="C1539" t="s">
        <v>26</v>
      </c>
      <c r="D1539" t="s">
        <v>27</v>
      </c>
      <c r="E1539" s="3" t="s">
        <v>32</v>
      </c>
      <c r="F1539" t="str">
        <f t="shared" si="216"/>
        <v>Alphabet</v>
      </c>
      <c r="G1539" t="str">
        <f t="shared" si="217"/>
        <v>XL</v>
      </c>
      <c r="H1539" t="str">
        <f t="shared" si="218"/>
        <v>Yes</v>
      </c>
      <c r="I1539">
        <v>2</v>
      </c>
      <c r="J1539" t="str">
        <f>_xlfn.IFS(Units_Sold&lt;0,"Check Return/Refund",Units_Sold=" ",Invalid,Units_Sold=0,"Available",Units_Sold&gt;0,"Sold")</f>
        <v>Sold</v>
      </c>
      <c r="K1539">
        <v>5464.07</v>
      </c>
      <c r="L1539">
        <v>1.01</v>
      </c>
      <c r="M1539" t="str">
        <f t="shared" si="219"/>
        <v>Invalid</v>
      </c>
      <c r="N1539" t="str">
        <f>IF(PC_NikeSales[[#This Row],[Discount_Verification]]="Valid","Include","Exclude")</f>
        <v>Exclude</v>
      </c>
      <c r="O1539">
        <v>-109.28</v>
      </c>
      <c r="P1539" t="str">
        <f t="shared" si="220"/>
        <v>Insufficient Data</v>
      </c>
      <c r="Q1539" t="str">
        <f t="shared" si="221"/>
        <v>Missing Information</v>
      </c>
      <c r="R1539" t="str">
        <f>IF(PC_NikeSales[[#This Row],[Rev_Verify]]="Valid Revenue","Include","Exclude")</f>
        <v>Exclude</v>
      </c>
      <c r="S1539" s="1">
        <v>45823</v>
      </c>
      <c r="T1539" s="5">
        <f t="shared" si="222"/>
        <v>45823</v>
      </c>
      <c r="U1539" s="1" t="str">
        <f t="shared" si="223"/>
        <v>Yes</v>
      </c>
      <c r="V1539" t="s">
        <v>17</v>
      </c>
      <c r="W1539" t="s">
        <v>43</v>
      </c>
      <c r="X1539" t="str">
        <f t="shared" si="224"/>
        <v>Kolkata</v>
      </c>
      <c r="Y1539">
        <v>3170.78</v>
      </c>
      <c r="Z1539" t="str">
        <f>IF(PC_NikeSales[[#This Row],[Profit]]&lt;0,"Loss Making Sales",IF(PC_NikeSales[[#This Row],[Profit]]=0,"No Recorded Profit",IF($Y1537&gt;$P1537,"Invalid Profit", "Valid Profit")))</f>
        <v>Valid Profit</v>
      </c>
      <c r="AA1539" t="str">
        <f>IF(PC_NikeSales[[#This Row],[Profit_Status]]="Valid Profit","Include","Exclude")</f>
        <v>Include</v>
      </c>
    </row>
    <row r="1540" spans="1:27">
      <c r="A1540">
        <v>3538</v>
      </c>
      <c r="B1540" t="s">
        <v>13</v>
      </c>
      <c r="C1540" t="s">
        <v>41</v>
      </c>
      <c r="D1540" t="s">
        <v>47</v>
      </c>
      <c r="E1540" s="3" t="s">
        <v>28</v>
      </c>
      <c r="F1540" t="str">
        <f t="shared" si="216"/>
        <v>Alphabet</v>
      </c>
      <c r="G1540" t="str">
        <f t="shared" si="217"/>
        <v>L</v>
      </c>
      <c r="H1540" t="str">
        <f t="shared" si="218"/>
        <v>Yes</v>
      </c>
      <c r="I1540">
        <v>0</v>
      </c>
      <c r="J1540" t="str">
        <f>_xlfn.IFS(Units_Sold&lt;0,"Check Return/Refund",Units_Sold=" ",Invalid,Units_Sold=0,"Available",Units_Sold&gt;0,"Sold")</f>
        <v>Available</v>
      </c>
      <c r="M1540" t="str">
        <f t="shared" si="219"/>
        <v>Invalid</v>
      </c>
      <c r="N1540" t="str">
        <f>IF(PC_NikeSales[[#This Row],[Discount_Verification]]="Valid","Include","Exclude")</f>
        <v>Exclude</v>
      </c>
      <c r="O1540">
        <v>0</v>
      </c>
      <c r="P1540" t="str">
        <f t="shared" si="220"/>
        <v>Insufficient Data</v>
      </c>
      <c r="Q1540" t="str">
        <f t="shared" si="221"/>
        <v>Missing Information</v>
      </c>
      <c r="R1540" t="str">
        <f>IF(PC_NikeSales[[#This Row],[Rev_Verify]]="Valid Revenue","Include","Exclude")</f>
        <v>Exclude</v>
      </c>
      <c r="S1540" s="1">
        <v>45638</v>
      </c>
      <c r="T1540" s="5">
        <f t="shared" si="222"/>
        <v>45638</v>
      </c>
      <c r="U1540" s="1" t="str">
        <f t="shared" si="223"/>
        <v>Yes</v>
      </c>
      <c r="V1540" t="s">
        <v>17</v>
      </c>
      <c r="W1540" t="s">
        <v>18</v>
      </c>
      <c r="X1540" t="str">
        <f t="shared" si="224"/>
        <v>Bengaluru</v>
      </c>
      <c r="Y1540">
        <v>2787.81</v>
      </c>
      <c r="Z1540" t="str">
        <f>IF(PC_NikeSales[[#This Row],[Profit]]&lt;0,"Loss Making Sales",IF(PC_NikeSales[[#This Row],[Profit]]=0,"No Recorded Profit",IF($Y1538&gt;$P1538,"Invalid Profit", "Valid Profit")))</f>
        <v>Valid Profit</v>
      </c>
      <c r="AA1540" t="str">
        <f>IF(PC_NikeSales[[#This Row],[Profit_Status]]="Valid Profit","Include","Exclude")</f>
        <v>Include</v>
      </c>
    </row>
    <row r="1541" spans="1:27">
      <c r="A1541">
        <v>3539</v>
      </c>
      <c r="B1541" t="s">
        <v>13</v>
      </c>
      <c r="C1541" t="s">
        <v>26</v>
      </c>
      <c r="D1541" t="s">
        <v>53</v>
      </c>
      <c r="E1541" s="3" t="s">
        <v>32</v>
      </c>
      <c r="F1541" t="str">
        <f t="shared" si="216"/>
        <v>Alphabet</v>
      </c>
      <c r="G1541" t="str">
        <f t="shared" si="217"/>
        <v>XL</v>
      </c>
      <c r="H1541" t="str">
        <f t="shared" si="218"/>
        <v>Yes</v>
      </c>
      <c r="I1541">
        <v>3</v>
      </c>
      <c r="J1541" t="str">
        <f>_xlfn.IFS(Units_Sold&lt;0,"Check Return/Refund",Units_Sold=" ",Invalid,Units_Sold=0,"Available",Units_Sold&gt;0,"Sold")</f>
        <v>Sold</v>
      </c>
      <c r="K1541">
        <v>7706.3</v>
      </c>
      <c r="L1541">
        <v>1.1499999999999999</v>
      </c>
      <c r="M1541" t="str">
        <f t="shared" si="219"/>
        <v>Invalid</v>
      </c>
      <c r="N1541" t="str">
        <f>IF(PC_NikeSales[[#This Row],[Discount_Verification]]="Valid","Include","Exclude")</f>
        <v>Exclude</v>
      </c>
      <c r="O1541">
        <v>-3467.83</v>
      </c>
      <c r="P1541" t="str">
        <f t="shared" si="220"/>
        <v>Insufficient Data</v>
      </c>
      <c r="Q1541" t="str">
        <f t="shared" si="221"/>
        <v>Missing Information</v>
      </c>
      <c r="R1541" t="str">
        <f>IF(PC_NikeSales[[#This Row],[Rev_Verify]]="Valid Revenue","Include","Exclude")</f>
        <v>Exclude</v>
      </c>
      <c r="S1541" s="1"/>
      <c r="T1541" s="5" t="str">
        <f t="shared" si="222"/>
        <v>Missing Date</v>
      </c>
      <c r="U1541" s="1" t="str">
        <f t="shared" si="223"/>
        <v>No</v>
      </c>
      <c r="V1541" t="s">
        <v>22</v>
      </c>
      <c r="W1541" t="s">
        <v>37</v>
      </c>
      <c r="X1541" t="str">
        <f t="shared" si="224"/>
        <v>Hyderabad</v>
      </c>
      <c r="Y1541">
        <v>2366.58</v>
      </c>
      <c r="Z1541" t="str">
        <f>IF(PC_NikeSales[[#This Row],[Profit]]&lt;0,"Loss Making Sales",IF(PC_NikeSales[[#This Row],[Profit]]=0,"No Recorded Profit",IF($Y1539&gt;$P1539,"Invalid Profit", "Valid Profit")))</f>
        <v>Valid Profit</v>
      </c>
      <c r="AA1541" t="str">
        <f>IF(PC_NikeSales[[#This Row],[Profit_Status]]="Valid Profit","Include","Exclude")</f>
        <v>Include</v>
      </c>
    </row>
    <row r="1542" spans="1:27">
      <c r="A1542">
        <v>3540</v>
      </c>
      <c r="B1542" t="s">
        <v>13</v>
      </c>
      <c r="C1542" t="s">
        <v>14</v>
      </c>
      <c r="D1542" t="s">
        <v>34</v>
      </c>
      <c r="E1542" s="3" t="s">
        <v>32</v>
      </c>
      <c r="F1542" t="str">
        <f t="shared" si="216"/>
        <v>Alphabet</v>
      </c>
      <c r="G1542" t="str">
        <f t="shared" si="217"/>
        <v>XL</v>
      </c>
      <c r="H1542" t="str">
        <f t="shared" si="218"/>
        <v>Yes</v>
      </c>
      <c r="I1542">
        <v>-1</v>
      </c>
      <c r="J1542" t="str">
        <f>_xlfn.IFS(Units_Sold&lt;0,"Check Return/Refund",Units_Sold=" ",Invalid,Units_Sold=0,"Available",Units_Sold&gt;0,"Sold")</f>
        <v>Check Return/Refund</v>
      </c>
      <c r="K1542">
        <v>9564.4</v>
      </c>
      <c r="M1542" t="str">
        <f t="shared" si="219"/>
        <v>Invalid</v>
      </c>
      <c r="N1542" t="str">
        <f>IF(PC_NikeSales[[#This Row],[Discount_Verification]]="Valid","Include","Exclude")</f>
        <v>Exclude</v>
      </c>
      <c r="O1542">
        <v>0</v>
      </c>
      <c r="P1542">
        <f t="shared" si="220"/>
        <v>-9564.4</v>
      </c>
      <c r="Q1542" t="str">
        <f t="shared" si="221"/>
        <v>Negative Revenue</v>
      </c>
      <c r="R1542" t="str">
        <f>IF(PC_NikeSales[[#This Row],[Rev_Verify]]="Valid Revenue","Include","Exclude")</f>
        <v>Exclude</v>
      </c>
      <c r="S1542" s="1">
        <v>45793</v>
      </c>
      <c r="T1542" s="5">
        <f t="shared" si="222"/>
        <v>45793</v>
      </c>
      <c r="U1542" s="1" t="str">
        <f t="shared" si="223"/>
        <v>Yes</v>
      </c>
      <c r="V1542" t="s">
        <v>22</v>
      </c>
      <c r="W1542" t="s">
        <v>33</v>
      </c>
      <c r="X1542" t="str">
        <f t="shared" si="224"/>
        <v>Delhi</v>
      </c>
      <c r="Y1542">
        <v>1850.13</v>
      </c>
      <c r="Z1542" t="str">
        <f>IF(PC_NikeSales[[#This Row],[Profit]]&lt;0,"Loss Making Sales",IF(PC_NikeSales[[#This Row],[Profit]]=0,"No Recorded Profit",IF(PC_NikeSales[[#This Row],[Profit]]&gt;PC_NikeSales[Rev_Recalc],"Invalid Profit", "Valid Profit")))</f>
        <v>Invalid Profit</v>
      </c>
      <c r="AA1542" t="str">
        <f>IF(PC_NikeSales[[#This Row],[Profit_Status]]="Valid Profit","Include","Exclude")</f>
        <v>Exclude</v>
      </c>
    </row>
    <row r="1543" spans="1:27">
      <c r="A1543">
        <v>3541</v>
      </c>
      <c r="B1543" t="s">
        <v>13</v>
      </c>
      <c r="C1543" t="s">
        <v>14</v>
      </c>
      <c r="D1543" t="s">
        <v>15</v>
      </c>
      <c r="E1543" s="3" t="s">
        <v>16</v>
      </c>
      <c r="F1543" t="str">
        <f t="shared" si="216"/>
        <v>Alphabet</v>
      </c>
      <c r="G1543" t="str">
        <f t="shared" si="217"/>
        <v>M</v>
      </c>
      <c r="H1543" t="str">
        <f t="shared" si="218"/>
        <v>Yes</v>
      </c>
      <c r="I1543">
        <v>-1</v>
      </c>
      <c r="J1543" t="str">
        <f>_xlfn.IFS(Units_Sold&lt;0,"Check Return/Refund",Units_Sold=" ",Invalid,Units_Sold=0,"Available",Units_Sold&gt;0,"Sold")</f>
        <v>Check Return/Refund</v>
      </c>
      <c r="K1543">
        <v>3644.5</v>
      </c>
      <c r="M1543" t="str">
        <f t="shared" si="219"/>
        <v>Invalid</v>
      </c>
      <c r="N1543" t="str">
        <f>IF(PC_NikeSales[[#This Row],[Discount_Verification]]="Valid","Include","Exclude")</f>
        <v>Exclude</v>
      </c>
      <c r="O1543">
        <v>0</v>
      </c>
      <c r="P1543">
        <f t="shared" si="220"/>
        <v>-3644.5</v>
      </c>
      <c r="Q1543" t="str">
        <f t="shared" si="221"/>
        <v>Negative Revenue</v>
      </c>
      <c r="R1543" t="str">
        <f>IF(PC_NikeSales[[#This Row],[Rev_Verify]]="Valid Revenue","Include","Exclude")</f>
        <v>Exclude</v>
      </c>
      <c r="S1543" s="1">
        <v>45539</v>
      </c>
      <c r="T1543" s="5">
        <f t="shared" si="222"/>
        <v>45539</v>
      </c>
      <c r="U1543" s="1" t="str">
        <f t="shared" si="223"/>
        <v>Yes</v>
      </c>
      <c r="V1543" t="s">
        <v>17</v>
      </c>
      <c r="W1543" t="s">
        <v>25</v>
      </c>
      <c r="X1543" t="str">
        <f t="shared" si="224"/>
        <v>Mumbai</v>
      </c>
      <c r="Y1543">
        <v>2011.76</v>
      </c>
      <c r="Z1543" t="str">
        <f>IF(PC_NikeSales[[#This Row],[Profit]]&lt;0,"Loss Making Sales",IF(PC_NikeSales[[#This Row],[Profit]]=0,"No Recorded Profit",IF(PC_NikeSales[[#This Row],[Profit]]&gt;PC_NikeSales[Rev_Recalc],"Invalid Profit", "Valid Profit")))</f>
        <v>Invalid Profit</v>
      </c>
      <c r="AA1543" t="str">
        <f>IF(PC_NikeSales[[#This Row],[Profit_Status]]="Valid Profit","Include","Exclude")</f>
        <v>Exclude</v>
      </c>
    </row>
    <row r="1544" spans="1:27">
      <c r="A1544">
        <v>3542</v>
      </c>
      <c r="B1544" t="s">
        <v>35</v>
      </c>
      <c r="C1544" t="s">
        <v>26</v>
      </c>
      <c r="D1544" t="s">
        <v>53</v>
      </c>
      <c r="F1544" t="str">
        <f t="shared" si="216"/>
        <v>Missing</v>
      </c>
      <c r="G1544" t="str">
        <f t="shared" si="217"/>
        <v>Unknown</v>
      </c>
      <c r="H1544" t="str">
        <f t="shared" si="218"/>
        <v>No</v>
      </c>
      <c r="J1544" t="str">
        <f>_xlfn.IFS(Units_Sold&lt;0,"Check Return/Refund",Units_Sold=" ",Invalid,Units_Sold=0,"Available",Units_Sold&gt;0,"Sold")</f>
        <v>Available</v>
      </c>
      <c r="K1544">
        <v>7199.03</v>
      </c>
      <c r="L1544">
        <v>0.61</v>
      </c>
      <c r="M1544" t="str">
        <f t="shared" si="219"/>
        <v>Valid</v>
      </c>
      <c r="N1544" t="str">
        <f>IF(PC_NikeSales[[#This Row],[Discount_Verification]]="Valid","Include","Exclude")</f>
        <v>Include</v>
      </c>
      <c r="O1544">
        <v>0</v>
      </c>
      <c r="P1544" t="str">
        <f t="shared" si="220"/>
        <v>Insufficient Data</v>
      </c>
      <c r="Q1544" t="str">
        <f t="shared" si="221"/>
        <v>Missing Information</v>
      </c>
      <c r="R1544" t="str">
        <f>IF(PC_NikeSales[[#This Row],[Rev_Verify]]="Valid Revenue","Include","Exclude")</f>
        <v>Exclude</v>
      </c>
      <c r="S1544" s="1">
        <v>45624</v>
      </c>
      <c r="T1544" s="5">
        <f t="shared" si="222"/>
        <v>45624</v>
      </c>
      <c r="U1544" s="1" t="str">
        <f t="shared" si="223"/>
        <v>Yes</v>
      </c>
      <c r="V1544" t="s">
        <v>22</v>
      </c>
      <c r="W1544" t="s">
        <v>25</v>
      </c>
      <c r="X1544" t="str">
        <f t="shared" si="224"/>
        <v>Mumbai</v>
      </c>
      <c r="Y1544">
        <v>1826.07</v>
      </c>
      <c r="Z1544" t="str">
        <f>IF(PC_NikeSales[[#This Row],[Profit]]&lt;0,"Loss Making Sales",IF(PC_NikeSales[[#This Row],[Profit]]=0,"No Recorded Profit",IF($Y1542&gt;$P1542,"Invalid Profit", "Valid Profit")))</f>
        <v>Invalid Profit</v>
      </c>
      <c r="AA1544" t="str">
        <f>IF(PC_NikeSales[[#This Row],[Profit_Status]]="Valid Profit","Include","Exclude")</f>
        <v>Exclude</v>
      </c>
    </row>
    <row r="1545" spans="1:27">
      <c r="A1545">
        <v>3543</v>
      </c>
      <c r="B1545" t="s">
        <v>13</v>
      </c>
      <c r="C1545" t="s">
        <v>26</v>
      </c>
      <c r="D1545" t="s">
        <v>52</v>
      </c>
      <c r="F1545" t="str">
        <f t="shared" si="216"/>
        <v>Missing</v>
      </c>
      <c r="G1545" t="str">
        <f t="shared" si="217"/>
        <v>Unknown</v>
      </c>
      <c r="H1545" t="str">
        <f t="shared" si="218"/>
        <v>No</v>
      </c>
      <c r="I1545">
        <v>2</v>
      </c>
      <c r="J1545" t="str">
        <f>_xlfn.IFS(Units_Sold&lt;0,"Check Return/Refund",Units_Sold=" ",Invalid,Units_Sold=0,"Available",Units_Sold&gt;0,"Sold")</f>
        <v>Sold</v>
      </c>
      <c r="M1545" t="str">
        <f t="shared" si="219"/>
        <v>Invalid</v>
      </c>
      <c r="N1545" t="str">
        <f>IF(PC_NikeSales[[#This Row],[Discount_Verification]]="Valid","Include","Exclude")</f>
        <v>Exclude</v>
      </c>
      <c r="O1545">
        <v>0</v>
      </c>
      <c r="P1545" t="str">
        <f t="shared" si="220"/>
        <v>Insufficient Data</v>
      </c>
      <c r="Q1545" t="str">
        <f t="shared" si="221"/>
        <v>Missing Information</v>
      </c>
      <c r="R1545" t="str">
        <f>IF(PC_NikeSales[[#This Row],[Rev_Verify]]="Valid Revenue","Include","Exclude")</f>
        <v>Exclude</v>
      </c>
      <c r="S1545" s="1">
        <v>45618</v>
      </c>
      <c r="T1545" s="5">
        <f t="shared" si="222"/>
        <v>45618</v>
      </c>
      <c r="U1545" s="1" t="str">
        <f t="shared" si="223"/>
        <v>Yes</v>
      </c>
      <c r="V1545" t="s">
        <v>22</v>
      </c>
      <c r="W1545" t="s">
        <v>29</v>
      </c>
      <c r="X1545" t="str">
        <f t="shared" si="224"/>
        <v>Pune</v>
      </c>
      <c r="Y1545">
        <v>2712.79</v>
      </c>
      <c r="Z1545" t="str">
        <f>IF(PC_NikeSales[[#This Row],[Profit]]&lt;0,"Loss Making Sales",IF(PC_NikeSales[[#This Row],[Profit]]=0,"No Recorded Profit",IF($Y1543&gt;$P1543,"Invalid Profit", "Valid Profit")))</f>
        <v>Invalid Profit</v>
      </c>
      <c r="AA1545" t="str">
        <f>IF(PC_NikeSales[[#This Row],[Profit_Status]]="Valid Profit","Include","Exclude")</f>
        <v>Exclude</v>
      </c>
    </row>
    <row r="1546" spans="1:27">
      <c r="A1546">
        <v>3544</v>
      </c>
      <c r="B1546" t="s">
        <v>35</v>
      </c>
      <c r="C1546" t="s">
        <v>30</v>
      </c>
      <c r="D1546" t="s">
        <v>45</v>
      </c>
      <c r="E1546" s="3" t="s">
        <v>16</v>
      </c>
      <c r="F1546" t="str">
        <f t="shared" si="216"/>
        <v>Alphabet</v>
      </c>
      <c r="G1546" t="str">
        <f t="shared" si="217"/>
        <v>M</v>
      </c>
      <c r="H1546" t="str">
        <f t="shared" si="218"/>
        <v>Yes</v>
      </c>
      <c r="J1546" t="str">
        <f>_xlfn.IFS(Units_Sold&lt;0,"Check Return/Refund",Units_Sold=" ",Invalid,Units_Sold=0,"Available",Units_Sold&gt;0,"Sold")</f>
        <v>Available</v>
      </c>
      <c r="K1546">
        <v>3923.39</v>
      </c>
      <c r="M1546" t="str">
        <f t="shared" si="219"/>
        <v>Invalid</v>
      </c>
      <c r="N1546" t="str">
        <f>IF(PC_NikeSales[[#This Row],[Discount_Verification]]="Valid","Include","Exclude")</f>
        <v>Exclude</v>
      </c>
      <c r="O1546">
        <v>0</v>
      </c>
      <c r="P1546" t="str">
        <f t="shared" si="220"/>
        <v>Insufficient Data</v>
      </c>
      <c r="Q1546" t="str">
        <f t="shared" si="221"/>
        <v>Missing Information</v>
      </c>
      <c r="R1546" t="str">
        <f>IF(PC_NikeSales[[#This Row],[Rev_Verify]]="Valid Revenue","Include","Exclude")</f>
        <v>Exclude</v>
      </c>
      <c r="S1546" s="1"/>
      <c r="T1546" s="5" t="str">
        <f t="shared" si="222"/>
        <v>Missing Date</v>
      </c>
      <c r="U1546" s="1" t="str">
        <f t="shared" si="223"/>
        <v>No</v>
      </c>
      <c r="V1546" t="s">
        <v>22</v>
      </c>
      <c r="W1546" t="s">
        <v>43</v>
      </c>
      <c r="X1546" t="str">
        <f t="shared" si="224"/>
        <v>Kolkata</v>
      </c>
      <c r="Y1546">
        <v>-684.88</v>
      </c>
      <c r="Z1546" t="str">
        <f>IF(PC_NikeSales[[#This Row],[Profit]]&lt;0,"Loss Making Sales",IF(PC_NikeSales[[#This Row],[Profit]]=0,"No Recorded Profit",IF(PC_NikeSales[[#This Row],[Profit]]&gt;PC_NikeSales[Rev_Recalc],"Invalid Profit", "Valid Profit")))</f>
        <v>Loss Making Sales</v>
      </c>
      <c r="AA1546" t="str">
        <f>IF(PC_NikeSales[[#This Row],[Profit_Status]]="Valid Profit","Include","Exclude")</f>
        <v>Exclude</v>
      </c>
    </row>
    <row r="1547" spans="1:27">
      <c r="A1547">
        <v>3545</v>
      </c>
      <c r="B1547" t="s">
        <v>35</v>
      </c>
      <c r="C1547" t="s">
        <v>14</v>
      </c>
      <c r="D1547" t="s">
        <v>34</v>
      </c>
      <c r="E1547" s="3">
        <v>12</v>
      </c>
      <c r="F1547" t="str">
        <f t="shared" si="216"/>
        <v>Number</v>
      </c>
      <c r="G1547" t="str">
        <f t="shared" si="217"/>
        <v>12</v>
      </c>
      <c r="H1547" t="str">
        <f t="shared" si="218"/>
        <v>Yes</v>
      </c>
      <c r="I1547">
        <v>3</v>
      </c>
      <c r="J1547" t="str">
        <f>_xlfn.IFS(Units_Sold&lt;0,"Check Return/Refund",Units_Sold=" ",Invalid,Units_Sold=0,"Available",Units_Sold&gt;0,"Sold")</f>
        <v>Sold</v>
      </c>
      <c r="M1547" t="str">
        <f t="shared" si="219"/>
        <v>Invalid</v>
      </c>
      <c r="N1547" t="str">
        <f>IF(PC_NikeSales[[#This Row],[Discount_Verification]]="Valid","Include","Exclude")</f>
        <v>Exclude</v>
      </c>
      <c r="O1547">
        <v>0</v>
      </c>
      <c r="P1547" t="str">
        <f t="shared" si="220"/>
        <v>Insufficient Data</v>
      </c>
      <c r="Q1547" t="str">
        <f t="shared" si="221"/>
        <v>Missing Information</v>
      </c>
      <c r="R1547" t="str">
        <f>IF(PC_NikeSales[[#This Row],[Rev_Verify]]="Valid Revenue","Include","Exclude")</f>
        <v>Exclude</v>
      </c>
      <c r="S1547" s="1">
        <v>45141</v>
      </c>
      <c r="T1547" s="5">
        <f t="shared" si="222"/>
        <v>45141</v>
      </c>
      <c r="U1547" s="1" t="str">
        <f t="shared" si="223"/>
        <v>Yes</v>
      </c>
      <c r="V1547" t="s">
        <v>17</v>
      </c>
      <c r="W1547" t="s">
        <v>33</v>
      </c>
      <c r="X1547" t="str">
        <f t="shared" si="224"/>
        <v>Delhi</v>
      </c>
      <c r="Y1547">
        <v>2239.86</v>
      </c>
      <c r="Z1547" t="str">
        <f>IF(PC_NikeSales[[#This Row],[Profit]]&lt;0,"Loss Making Sales",IF(PC_NikeSales[[#This Row],[Profit]]=0,"No Recorded Profit",IF($Y1545&gt;$P1545,"Invalid Profit", "Valid Profit")))</f>
        <v>Valid Profit</v>
      </c>
      <c r="AA1547" t="str">
        <f>IF(PC_NikeSales[[#This Row],[Profit_Status]]="Valid Profit","Include","Exclude")</f>
        <v>Include</v>
      </c>
    </row>
    <row r="1548" spans="1:27">
      <c r="A1548">
        <v>3546</v>
      </c>
      <c r="B1548" t="s">
        <v>35</v>
      </c>
      <c r="C1548" t="s">
        <v>26</v>
      </c>
      <c r="D1548" t="s">
        <v>39</v>
      </c>
      <c r="E1548" s="3" t="s">
        <v>28</v>
      </c>
      <c r="F1548" t="str">
        <f t="shared" si="216"/>
        <v>Alphabet</v>
      </c>
      <c r="G1548" t="str">
        <f t="shared" si="217"/>
        <v>L</v>
      </c>
      <c r="H1548" t="str">
        <f t="shared" si="218"/>
        <v>Yes</v>
      </c>
      <c r="J1548" t="str">
        <f>_xlfn.IFS(Units_Sold&lt;0,"Check Return/Refund",Units_Sold=" ",Invalid,Units_Sold=0,"Available",Units_Sold&gt;0,"Sold")</f>
        <v>Available</v>
      </c>
      <c r="M1548" t="str">
        <f t="shared" si="219"/>
        <v>Invalid</v>
      </c>
      <c r="N1548" t="str">
        <f>IF(PC_NikeSales[[#This Row],[Discount_Verification]]="Valid","Include","Exclude")</f>
        <v>Exclude</v>
      </c>
      <c r="O1548">
        <v>0</v>
      </c>
      <c r="P1548" t="str">
        <f t="shared" si="220"/>
        <v>Insufficient Data</v>
      </c>
      <c r="Q1548" t="str">
        <f t="shared" si="221"/>
        <v>Missing Information</v>
      </c>
      <c r="R1548" t="str">
        <f>IF(PC_NikeSales[[#This Row],[Rev_Verify]]="Valid Revenue","Include","Exclude")</f>
        <v>Exclude</v>
      </c>
      <c r="S1548" s="1"/>
      <c r="T1548" s="5" t="str">
        <f t="shared" si="222"/>
        <v>Missing Date</v>
      </c>
      <c r="U1548" s="1" t="str">
        <f t="shared" si="223"/>
        <v>No</v>
      </c>
      <c r="V1548" t="s">
        <v>22</v>
      </c>
      <c r="W1548" t="s">
        <v>33</v>
      </c>
      <c r="X1548" t="str">
        <f t="shared" si="224"/>
        <v>Delhi</v>
      </c>
      <c r="Y1548">
        <v>945.11</v>
      </c>
      <c r="Z1548" t="str">
        <f>IF(PC_NikeSales[[#This Row],[Profit]]&lt;0,"Loss Making Sales",IF(PC_NikeSales[[#This Row],[Profit]]=0,"No Recorded Profit",IF($Y1546&gt;$P1546,"Invalid Profit", "Valid Profit")))</f>
        <v>Valid Profit</v>
      </c>
      <c r="AA1548" t="str">
        <f>IF(PC_NikeSales[[#This Row],[Profit_Status]]="Valid Profit","Include","Exclude")</f>
        <v>Include</v>
      </c>
    </row>
    <row r="1549" spans="1:27">
      <c r="A1549">
        <v>3547</v>
      </c>
      <c r="B1549" t="s">
        <v>13</v>
      </c>
      <c r="C1549" t="s">
        <v>20</v>
      </c>
      <c r="D1549" t="s">
        <v>21</v>
      </c>
      <c r="E1549" s="3" t="s">
        <v>32</v>
      </c>
      <c r="F1549" t="str">
        <f t="shared" si="216"/>
        <v>Alphabet</v>
      </c>
      <c r="G1549" t="str">
        <f t="shared" si="217"/>
        <v>XL</v>
      </c>
      <c r="H1549" t="str">
        <f t="shared" si="218"/>
        <v>Yes</v>
      </c>
      <c r="I1549">
        <v>4</v>
      </c>
      <c r="J1549" t="str">
        <f>_xlfn.IFS(Units_Sold&lt;0,"Check Return/Refund",Units_Sold=" ",Invalid,Units_Sold=0,"Available",Units_Sold&gt;0,"Sold")</f>
        <v>Sold</v>
      </c>
      <c r="M1549" t="str">
        <f t="shared" si="219"/>
        <v>Invalid</v>
      </c>
      <c r="N1549" t="str">
        <f>IF(PC_NikeSales[[#This Row],[Discount_Verification]]="Valid","Include","Exclude")</f>
        <v>Exclude</v>
      </c>
      <c r="O1549">
        <v>0</v>
      </c>
      <c r="P1549" t="str">
        <f t="shared" si="220"/>
        <v>Insufficient Data</v>
      </c>
      <c r="Q1549" t="str">
        <f t="shared" si="221"/>
        <v>Missing Information</v>
      </c>
      <c r="R1549" t="str">
        <f>IF(PC_NikeSales[[#This Row],[Rev_Verify]]="Valid Revenue","Include","Exclude")</f>
        <v>Exclude</v>
      </c>
      <c r="S1549" s="1"/>
      <c r="T1549" s="5" t="str">
        <f t="shared" si="222"/>
        <v>Missing Date</v>
      </c>
      <c r="U1549" s="1" t="str">
        <f t="shared" si="223"/>
        <v>No</v>
      </c>
      <c r="V1549" t="s">
        <v>17</v>
      </c>
      <c r="W1549" t="s">
        <v>33</v>
      </c>
      <c r="X1549" t="str">
        <f t="shared" si="224"/>
        <v>Delhi</v>
      </c>
      <c r="Y1549">
        <v>2157.7399999999998</v>
      </c>
      <c r="Z1549" t="str">
        <f>IF(PC_NikeSales[[#This Row],[Profit]]&lt;0,"Loss Making Sales",IF(PC_NikeSales[[#This Row],[Profit]]=0,"No Recorded Profit",IF($Y1547&gt;$P1547,"Invalid Profit", "Valid Profit")))</f>
        <v>Valid Profit</v>
      </c>
      <c r="AA1549" t="str">
        <f>IF(PC_NikeSales[[#This Row],[Profit_Status]]="Valid Profit","Include","Exclude")</f>
        <v>Include</v>
      </c>
    </row>
    <row r="1550" spans="1:27">
      <c r="A1550">
        <v>3548</v>
      </c>
      <c r="B1550" t="s">
        <v>13</v>
      </c>
      <c r="C1550" t="s">
        <v>20</v>
      </c>
      <c r="D1550" t="s">
        <v>50</v>
      </c>
      <c r="F1550" t="str">
        <f t="shared" si="216"/>
        <v>Missing</v>
      </c>
      <c r="G1550" t="str">
        <f t="shared" si="217"/>
        <v>Unknown</v>
      </c>
      <c r="H1550" t="str">
        <f t="shared" si="218"/>
        <v>No</v>
      </c>
      <c r="I1550">
        <v>3</v>
      </c>
      <c r="J1550" t="str">
        <f>_xlfn.IFS(Units_Sold&lt;0,"Check Return/Refund",Units_Sold=" ",Invalid,Units_Sold=0,"Available",Units_Sold&gt;0,"Sold")</f>
        <v>Sold</v>
      </c>
      <c r="M1550" t="str">
        <f t="shared" si="219"/>
        <v>Invalid</v>
      </c>
      <c r="N1550" t="str">
        <f>IF(PC_NikeSales[[#This Row],[Discount_Verification]]="Valid","Include","Exclude")</f>
        <v>Exclude</v>
      </c>
      <c r="O1550">
        <v>0</v>
      </c>
      <c r="P1550" t="str">
        <f t="shared" si="220"/>
        <v>Insufficient Data</v>
      </c>
      <c r="Q1550" t="str">
        <f t="shared" si="221"/>
        <v>Missing Information</v>
      </c>
      <c r="R1550" t="str">
        <f>IF(PC_NikeSales[[#This Row],[Rev_Verify]]="Valid Revenue","Include","Exclude")</f>
        <v>Exclude</v>
      </c>
      <c r="S1550" s="1">
        <v>45363</v>
      </c>
      <c r="T1550" s="5">
        <f t="shared" si="222"/>
        <v>45363</v>
      </c>
      <c r="U1550" s="1" t="str">
        <f t="shared" si="223"/>
        <v>Yes</v>
      </c>
      <c r="V1550" t="s">
        <v>17</v>
      </c>
      <c r="W1550" t="s">
        <v>43</v>
      </c>
      <c r="X1550" t="str">
        <f t="shared" si="224"/>
        <v>Kolkata</v>
      </c>
      <c r="Y1550">
        <v>3366.32</v>
      </c>
      <c r="Z1550" t="str">
        <f>IF(PC_NikeSales[[#This Row],[Profit]]&lt;0,"Loss Making Sales",IF(PC_NikeSales[[#This Row],[Profit]]=0,"No Recorded Profit",IF($Y1548&gt;$P1548,"Invalid Profit", "Valid Profit")))</f>
        <v>Valid Profit</v>
      </c>
      <c r="AA1550" t="str">
        <f>IF(PC_NikeSales[[#This Row],[Profit_Status]]="Valid Profit","Include","Exclude")</f>
        <v>Include</v>
      </c>
    </row>
    <row r="1551" spans="1:27">
      <c r="A1551">
        <v>3549</v>
      </c>
      <c r="B1551" t="s">
        <v>13</v>
      </c>
      <c r="C1551" t="s">
        <v>14</v>
      </c>
      <c r="D1551" t="s">
        <v>15</v>
      </c>
      <c r="E1551" s="3" t="s">
        <v>28</v>
      </c>
      <c r="F1551" t="str">
        <f t="shared" si="216"/>
        <v>Alphabet</v>
      </c>
      <c r="G1551" t="str">
        <f t="shared" si="217"/>
        <v>L</v>
      </c>
      <c r="H1551" t="str">
        <f t="shared" si="218"/>
        <v>Yes</v>
      </c>
      <c r="I1551">
        <v>0</v>
      </c>
      <c r="J1551" t="str">
        <f>_xlfn.IFS(Units_Sold&lt;0,"Check Return/Refund",Units_Sold=" ",Invalid,Units_Sold=0,"Available",Units_Sold&gt;0,"Sold")</f>
        <v>Available</v>
      </c>
      <c r="K1551">
        <v>4493.0200000000004</v>
      </c>
      <c r="L1551">
        <v>0.81</v>
      </c>
      <c r="M1551" t="str">
        <f t="shared" si="219"/>
        <v>Valid</v>
      </c>
      <c r="N1551" t="str">
        <f>IF(PC_NikeSales[[#This Row],[Discount_Verification]]="Valid","Include","Exclude")</f>
        <v>Include</v>
      </c>
      <c r="O1551">
        <v>0</v>
      </c>
      <c r="P1551">
        <f t="shared" si="220"/>
        <v>0</v>
      </c>
      <c r="Q1551" t="str">
        <f t="shared" si="221"/>
        <v>No Recorded Revenue</v>
      </c>
      <c r="R1551" t="str">
        <f>IF(PC_NikeSales[[#This Row],[Rev_Verify]]="Valid Revenue","Include","Exclude")</f>
        <v>Exclude</v>
      </c>
      <c r="S1551" s="1"/>
      <c r="T1551" s="5" t="str">
        <f t="shared" si="222"/>
        <v>Missing Date</v>
      </c>
      <c r="U1551" s="1" t="str">
        <f t="shared" si="223"/>
        <v>No</v>
      </c>
      <c r="V1551" t="s">
        <v>17</v>
      </c>
      <c r="W1551" t="s">
        <v>25</v>
      </c>
      <c r="X1551" t="str">
        <f t="shared" si="224"/>
        <v>Mumbai</v>
      </c>
      <c r="Y1551">
        <v>14.79</v>
      </c>
      <c r="Z1551" t="str">
        <f>IF(PC_NikeSales[[#This Row],[Profit]]&lt;0,"Loss Making Sales",IF(PC_NikeSales[[#This Row],[Profit]]=0,"No Recorded Profit",IF(PC_NikeSales[[#This Row],[Profit]]&gt;PC_NikeSales[Rev_Recalc],"Invalid Profit", "Valid Profit")))</f>
        <v>Invalid Profit</v>
      </c>
      <c r="AA1551" t="str">
        <f>IF(PC_NikeSales[[#This Row],[Profit_Status]]="Valid Profit","Include","Exclude")</f>
        <v>Exclude</v>
      </c>
    </row>
    <row r="1552" spans="1:27">
      <c r="A1552">
        <v>3550</v>
      </c>
      <c r="B1552" t="s">
        <v>19</v>
      </c>
      <c r="C1552" t="s">
        <v>26</v>
      </c>
      <c r="D1552" t="s">
        <v>53</v>
      </c>
      <c r="E1552" s="3" t="s">
        <v>16</v>
      </c>
      <c r="F1552" t="str">
        <f t="shared" si="216"/>
        <v>Alphabet</v>
      </c>
      <c r="G1552" t="str">
        <f t="shared" si="217"/>
        <v>M</v>
      </c>
      <c r="H1552" t="str">
        <f t="shared" si="218"/>
        <v>Yes</v>
      </c>
      <c r="J1552" t="str">
        <f>_xlfn.IFS(Units_Sold&lt;0,"Check Return/Refund",Units_Sold=" ",Invalid,Units_Sold=0,"Available",Units_Sold&gt;0,"Sold")</f>
        <v>Available</v>
      </c>
      <c r="K1552">
        <v>8645.09</v>
      </c>
      <c r="M1552" t="str">
        <f t="shared" si="219"/>
        <v>Invalid</v>
      </c>
      <c r="N1552" t="str">
        <f>IF(PC_NikeSales[[#This Row],[Discount_Verification]]="Valid","Include","Exclude")</f>
        <v>Exclude</v>
      </c>
      <c r="O1552">
        <v>0</v>
      </c>
      <c r="P1552" t="str">
        <f t="shared" si="220"/>
        <v>Insufficient Data</v>
      </c>
      <c r="Q1552" t="str">
        <f t="shared" si="221"/>
        <v>Missing Information</v>
      </c>
      <c r="R1552" t="str">
        <f>IF(PC_NikeSales[[#This Row],[Rev_Verify]]="Valid Revenue","Include","Exclude")</f>
        <v>Exclude</v>
      </c>
      <c r="S1552" s="1"/>
      <c r="T1552" s="5" t="str">
        <f t="shared" si="222"/>
        <v>Missing Date</v>
      </c>
      <c r="U1552" s="1" t="str">
        <f t="shared" si="223"/>
        <v>No</v>
      </c>
      <c r="V1552" t="s">
        <v>17</v>
      </c>
      <c r="W1552" t="s">
        <v>18</v>
      </c>
      <c r="X1552" t="str">
        <f t="shared" si="224"/>
        <v>Bengaluru</v>
      </c>
      <c r="Y1552">
        <v>3289.86</v>
      </c>
      <c r="Z1552" t="str">
        <f>IF(PC_NikeSales[[#This Row],[Profit]]&lt;0,"Loss Making Sales",IF(PC_NikeSales[[#This Row],[Profit]]=0,"No Recorded Profit",IF($Y1550&gt;$P1550,"Invalid Profit", "Valid Profit")))</f>
        <v>Valid Profit</v>
      </c>
      <c r="AA1552" t="str">
        <f>IF(PC_NikeSales[[#This Row],[Profit_Status]]="Valid Profit","Include","Exclude")</f>
        <v>Include</v>
      </c>
    </row>
    <row r="1553" spans="1:27">
      <c r="A1553">
        <v>3551</v>
      </c>
      <c r="B1553" t="s">
        <v>19</v>
      </c>
      <c r="C1553" t="s">
        <v>14</v>
      </c>
      <c r="D1553" t="s">
        <v>15</v>
      </c>
      <c r="E1553" s="3">
        <v>10</v>
      </c>
      <c r="F1553" t="str">
        <f t="shared" si="216"/>
        <v>Number</v>
      </c>
      <c r="G1553" t="str">
        <f t="shared" si="217"/>
        <v>10</v>
      </c>
      <c r="H1553" t="str">
        <f t="shared" si="218"/>
        <v>Yes</v>
      </c>
      <c r="J1553" t="str">
        <f>_xlfn.IFS(Units_Sold&lt;0,"Check Return/Refund",Units_Sold=" ",Invalid,Units_Sold=0,"Available",Units_Sold&gt;0,"Sold")</f>
        <v>Available</v>
      </c>
      <c r="K1553">
        <v>9948.15</v>
      </c>
      <c r="L1553">
        <v>1.1200000000000001</v>
      </c>
      <c r="M1553" t="str">
        <f t="shared" si="219"/>
        <v>Invalid</v>
      </c>
      <c r="N1553" t="str">
        <f>IF(PC_NikeSales[[#This Row],[Discount_Verification]]="Valid","Include","Exclude")</f>
        <v>Exclude</v>
      </c>
      <c r="O1553">
        <v>0</v>
      </c>
      <c r="P1553" t="str">
        <f t="shared" si="220"/>
        <v>Insufficient Data</v>
      </c>
      <c r="Q1553" t="str">
        <f t="shared" si="221"/>
        <v>Missing Information</v>
      </c>
      <c r="R1553" t="str">
        <f>IF(PC_NikeSales[[#This Row],[Rev_Verify]]="Valid Revenue","Include","Exclude")</f>
        <v>Exclude</v>
      </c>
      <c r="S1553" s="1">
        <v>45140</v>
      </c>
      <c r="T1553" s="5">
        <f t="shared" si="222"/>
        <v>45140</v>
      </c>
      <c r="U1553" s="1" t="str">
        <f t="shared" si="223"/>
        <v>Yes</v>
      </c>
      <c r="V1553" t="s">
        <v>22</v>
      </c>
      <c r="W1553" t="s">
        <v>43</v>
      </c>
      <c r="X1553" t="str">
        <f t="shared" si="224"/>
        <v>Kolkata</v>
      </c>
      <c r="Y1553">
        <v>-259.16000000000003</v>
      </c>
      <c r="Z1553" t="str">
        <f>IF(PC_NikeSales[[#This Row],[Profit]]&lt;0,"Loss Making Sales",IF(PC_NikeSales[[#This Row],[Profit]]=0,"No Recorded Profit",IF(PC_NikeSales[[#This Row],[Profit]]&gt;PC_NikeSales[Rev_Recalc],"Invalid Profit", "Valid Profit")))</f>
        <v>Loss Making Sales</v>
      </c>
      <c r="AA1553" t="str">
        <f>IF(PC_NikeSales[[#This Row],[Profit_Status]]="Valid Profit","Include","Exclude")</f>
        <v>Exclude</v>
      </c>
    </row>
    <row r="1554" spans="1:27">
      <c r="A1554">
        <v>3552</v>
      </c>
      <c r="B1554" t="s">
        <v>35</v>
      </c>
      <c r="C1554" t="s">
        <v>30</v>
      </c>
      <c r="D1554" t="s">
        <v>31</v>
      </c>
      <c r="E1554" s="3" t="s">
        <v>32</v>
      </c>
      <c r="F1554" t="str">
        <f t="shared" si="216"/>
        <v>Alphabet</v>
      </c>
      <c r="G1554" t="str">
        <f t="shared" si="217"/>
        <v>XL</v>
      </c>
      <c r="H1554" t="str">
        <f t="shared" si="218"/>
        <v>Yes</v>
      </c>
      <c r="I1554">
        <v>4</v>
      </c>
      <c r="J1554" t="str">
        <f>_xlfn.IFS(Units_Sold&lt;0,"Check Return/Refund",Units_Sold=" ",Invalid,Units_Sold=0,"Available",Units_Sold&gt;0,"Sold")</f>
        <v>Sold</v>
      </c>
      <c r="M1554" t="str">
        <f t="shared" si="219"/>
        <v>Invalid</v>
      </c>
      <c r="N1554" t="str">
        <f>IF(PC_NikeSales[[#This Row],[Discount_Verification]]="Valid","Include","Exclude")</f>
        <v>Exclude</v>
      </c>
      <c r="O1554">
        <v>0</v>
      </c>
      <c r="P1554" t="str">
        <f t="shared" si="220"/>
        <v>Insufficient Data</v>
      </c>
      <c r="Q1554" t="str">
        <f t="shared" si="221"/>
        <v>Missing Information</v>
      </c>
      <c r="R1554" t="str">
        <f>IF(PC_NikeSales[[#This Row],[Rev_Verify]]="Valid Revenue","Include","Exclude")</f>
        <v>Exclude</v>
      </c>
      <c r="S1554" s="1">
        <v>45794</v>
      </c>
      <c r="T1554" s="5">
        <f t="shared" si="222"/>
        <v>45794</v>
      </c>
      <c r="U1554" s="1" t="str">
        <f t="shared" si="223"/>
        <v>Yes</v>
      </c>
      <c r="V1554" t="s">
        <v>22</v>
      </c>
      <c r="W1554" t="s">
        <v>25</v>
      </c>
      <c r="X1554" t="str">
        <f t="shared" si="224"/>
        <v>Mumbai</v>
      </c>
      <c r="Y1554">
        <v>762.95</v>
      </c>
      <c r="Z1554" t="str">
        <f>IF(PC_NikeSales[[#This Row],[Profit]]&lt;0,"Loss Making Sales",IF(PC_NikeSales[[#This Row],[Profit]]=0,"No Recorded Profit",IF($Y1552&gt;$P1552,"Invalid Profit", "Valid Profit")))</f>
        <v>Valid Profit</v>
      </c>
      <c r="AA1554" t="str">
        <f>IF(PC_NikeSales[[#This Row],[Profit_Status]]="Valid Profit","Include","Exclude")</f>
        <v>Include</v>
      </c>
    </row>
    <row r="1555" spans="1:27">
      <c r="A1555">
        <v>3553</v>
      </c>
      <c r="B1555" t="s">
        <v>19</v>
      </c>
      <c r="C1555" t="s">
        <v>30</v>
      </c>
      <c r="D1555" t="s">
        <v>45</v>
      </c>
      <c r="E1555" s="3" t="s">
        <v>32</v>
      </c>
      <c r="F1555" t="str">
        <f t="shared" si="216"/>
        <v>Alphabet</v>
      </c>
      <c r="G1555" t="str">
        <f t="shared" si="217"/>
        <v>XL</v>
      </c>
      <c r="H1555" t="str">
        <f t="shared" si="218"/>
        <v>Yes</v>
      </c>
      <c r="I1555">
        <v>2</v>
      </c>
      <c r="J1555" t="str">
        <f>_xlfn.IFS(Units_Sold&lt;0,"Check Return/Refund",Units_Sold=" ",Invalid,Units_Sold=0,"Available",Units_Sold&gt;0,"Sold")</f>
        <v>Sold</v>
      </c>
      <c r="K1555">
        <v>5216.2700000000004</v>
      </c>
      <c r="M1555" t="str">
        <f t="shared" si="219"/>
        <v>Invalid</v>
      </c>
      <c r="N1555" t="str">
        <f>IF(PC_NikeSales[[#This Row],[Discount_Verification]]="Valid","Include","Exclude")</f>
        <v>Exclude</v>
      </c>
      <c r="O1555">
        <v>0</v>
      </c>
      <c r="P1555">
        <f t="shared" si="220"/>
        <v>10432.540000000001</v>
      </c>
      <c r="Q1555" t="str">
        <f t="shared" si="221"/>
        <v>Valid Revenue</v>
      </c>
      <c r="R1555" t="str">
        <f>IF(PC_NikeSales[[#This Row],[Rev_Verify]]="Valid Revenue","Include","Exclude")</f>
        <v>Include</v>
      </c>
      <c r="S1555" s="1">
        <v>45833</v>
      </c>
      <c r="T1555" s="5">
        <f t="shared" si="222"/>
        <v>45833</v>
      </c>
      <c r="U1555" s="1" t="str">
        <f t="shared" si="223"/>
        <v>Yes</v>
      </c>
      <c r="V1555" t="s">
        <v>17</v>
      </c>
      <c r="W1555" t="s">
        <v>29</v>
      </c>
      <c r="X1555" t="str">
        <f t="shared" si="224"/>
        <v>Pune</v>
      </c>
      <c r="Y1555">
        <v>-720.87</v>
      </c>
      <c r="Z1555" t="str">
        <f>IF(PC_NikeSales[[#This Row],[Profit]]&lt;0,"Loss Making Sales",IF(PC_NikeSales[[#This Row],[Profit]]=0,"No Recorded Profit",IF(PC_NikeSales[[#This Row],[Profit]]&gt;PC_NikeSales[Rev_Recalc],"Invalid Profit", "Valid Profit")))</f>
        <v>Loss Making Sales</v>
      </c>
      <c r="AA1555" t="str">
        <f>IF(PC_NikeSales[[#This Row],[Profit_Status]]="Valid Profit","Include","Exclude")</f>
        <v>Exclude</v>
      </c>
    </row>
    <row r="1556" spans="1:27">
      <c r="A1556">
        <v>3554</v>
      </c>
      <c r="B1556" t="s">
        <v>35</v>
      </c>
      <c r="C1556" t="s">
        <v>20</v>
      </c>
      <c r="D1556" t="s">
        <v>24</v>
      </c>
      <c r="E1556" s="3" t="s">
        <v>28</v>
      </c>
      <c r="F1556" t="str">
        <f t="shared" si="216"/>
        <v>Alphabet</v>
      </c>
      <c r="G1556" t="str">
        <f t="shared" si="217"/>
        <v>L</v>
      </c>
      <c r="H1556" t="str">
        <f t="shared" si="218"/>
        <v>Yes</v>
      </c>
      <c r="J1556" t="str">
        <f>_xlfn.IFS(Units_Sold&lt;0,"Check Return/Refund",Units_Sold=" ",Invalid,Units_Sold=0,"Available",Units_Sold&gt;0,"Sold")</f>
        <v>Available</v>
      </c>
      <c r="M1556" t="str">
        <f t="shared" si="219"/>
        <v>Invalid</v>
      </c>
      <c r="N1556" t="str">
        <f>IF(PC_NikeSales[[#This Row],[Discount_Verification]]="Valid","Include","Exclude")</f>
        <v>Exclude</v>
      </c>
      <c r="O1556">
        <v>0</v>
      </c>
      <c r="P1556" t="str">
        <f t="shared" si="220"/>
        <v>Insufficient Data</v>
      </c>
      <c r="Q1556" t="str">
        <f t="shared" si="221"/>
        <v>Missing Information</v>
      </c>
      <c r="R1556" t="str">
        <f>IF(PC_NikeSales[[#This Row],[Rev_Verify]]="Valid Revenue","Include","Exclude")</f>
        <v>Exclude</v>
      </c>
      <c r="S1556" s="1"/>
      <c r="T1556" s="5" t="str">
        <f t="shared" si="222"/>
        <v>Missing Date</v>
      </c>
      <c r="U1556" s="1" t="str">
        <f t="shared" si="223"/>
        <v>No</v>
      </c>
      <c r="V1556" t="s">
        <v>22</v>
      </c>
      <c r="W1556" t="s">
        <v>36</v>
      </c>
      <c r="X1556" t="str">
        <f t="shared" si="224"/>
        <v>Bangalore</v>
      </c>
      <c r="Y1556">
        <v>2052.71</v>
      </c>
      <c r="Z1556" t="str">
        <f>IF(PC_NikeSales[[#This Row],[Profit]]&lt;0,"Loss Making Sales",IF(PC_NikeSales[[#This Row],[Profit]]=0,"No Recorded Profit",IF($Y1554&gt;$P1554,"Invalid Profit", "Valid Profit")))</f>
        <v>Valid Profit</v>
      </c>
      <c r="AA1556" t="str">
        <f>IF(PC_NikeSales[[#This Row],[Profit_Status]]="Valid Profit","Include","Exclude")</f>
        <v>Include</v>
      </c>
    </row>
    <row r="1557" spans="1:27">
      <c r="A1557">
        <v>3555</v>
      </c>
      <c r="B1557" t="s">
        <v>13</v>
      </c>
      <c r="C1557" t="s">
        <v>20</v>
      </c>
      <c r="D1557" t="s">
        <v>50</v>
      </c>
      <c r="E1557" s="3">
        <v>9</v>
      </c>
      <c r="F1557" t="str">
        <f t="shared" si="216"/>
        <v>Number</v>
      </c>
      <c r="G1557" t="str">
        <f t="shared" si="217"/>
        <v>9</v>
      </c>
      <c r="H1557" t="str">
        <f t="shared" si="218"/>
        <v>Yes</v>
      </c>
      <c r="I1557">
        <v>2</v>
      </c>
      <c r="J1557" t="str">
        <f>_xlfn.IFS(Units_Sold&lt;0,"Check Return/Refund",Units_Sold=" ",Invalid,Units_Sold=0,"Available",Units_Sold&gt;0,"Sold")</f>
        <v>Sold</v>
      </c>
      <c r="M1557" t="str">
        <f t="shared" si="219"/>
        <v>Invalid</v>
      </c>
      <c r="N1557" t="str">
        <f>IF(PC_NikeSales[[#This Row],[Discount_Verification]]="Valid","Include","Exclude")</f>
        <v>Exclude</v>
      </c>
      <c r="O1557">
        <v>0</v>
      </c>
      <c r="P1557" t="str">
        <f t="shared" si="220"/>
        <v>Insufficient Data</v>
      </c>
      <c r="Q1557" t="str">
        <f t="shared" si="221"/>
        <v>Missing Information</v>
      </c>
      <c r="R1557" t="str">
        <f>IF(PC_NikeSales[[#This Row],[Rev_Verify]]="Valid Revenue","Include","Exclude")</f>
        <v>Exclude</v>
      </c>
      <c r="S1557" s="1">
        <v>45773</v>
      </c>
      <c r="T1557" s="5">
        <f t="shared" si="222"/>
        <v>45773</v>
      </c>
      <c r="U1557" s="1" t="str">
        <f t="shared" si="223"/>
        <v>Yes</v>
      </c>
      <c r="V1557" t="s">
        <v>22</v>
      </c>
      <c r="W1557" t="s">
        <v>37</v>
      </c>
      <c r="X1557" t="str">
        <f t="shared" si="224"/>
        <v>Hyderabad</v>
      </c>
      <c r="Y1557">
        <v>-1069.25</v>
      </c>
      <c r="Z1557" t="str">
        <f>IF(PC_NikeSales[[#This Row],[Profit]]&lt;0,"Loss Making Sales",IF(PC_NikeSales[[#This Row],[Profit]]=0,"No Recorded Profit",IF(PC_NikeSales[[#This Row],[Profit]]&gt;PC_NikeSales[Rev_Recalc],"Invalid Profit", "Valid Profit")))</f>
        <v>Loss Making Sales</v>
      </c>
      <c r="AA1557" t="str">
        <f>IF(PC_NikeSales[[#This Row],[Profit_Status]]="Valid Profit","Include","Exclude")</f>
        <v>Exclude</v>
      </c>
    </row>
    <row r="1558" spans="1:27">
      <c r="A1558">
        <v>3556</v>
      </c>
      <c r="B1558" t="s">
        <v>19</v>
      </c>
      <c r="C1558" t="s">
        <v>41</v>
      </c>
      <c r="D1558" t="s">
        <v>47</v>
      </c>
      <c r="E1558" s="3" t="s">
        <v>16</v>
      </c>
      <c r="F1558" t="str">
        <f t="shared" si="216"/>
        <v>Alphabet</v>
      </c>
      <c r="G1558" t="str">
        <f t="shared" si="217"/>
        <v>M</v>
      </c>
      <c r="H1558" t="str">
        <f t="shared" si="218"/>
        <v>Yes</v>
      </c>
      <c r="I1558">
        <v>4</v>
      </c>
      <c r="J1558" t="str">
        <f>_xlfn.IFS(Units_Sold&lt;0,"Check Return/Refund",Units_Sold=" ",Invalid,Units_Sold=0,"Available",Units_Sold&gt;0,"Sold")</f>
        <v>Sold</v>
      </c>
      <c r="M1558" t="str">
        <f t="shared" si="219"/>
        <v>Invalid</v>
      </c>
      <c r="N1558" t="str">
        <f>IF(PC_NikeSales[[#This Row],[Discount_Verification]]="Valid","Include","Exclude")</f>
        <v>Exclude</v>
      </c>
      <c r="O1558">
        <v>0</v>
      </c>
      <c r="P1558" t="str">
        <f t="shared" si="220"/>
        <v>Insufficient Data</v>
      </c>
      <c r="Q1558" t="str">
        <f t="shared" si="221"/>
        <v>Missing Information</v>
      </c>
      <c r="R1558" t="str">
        <f>IF(PC_NikeSales[[#This Row],[Rev_Verify]]="Valid Revenue","Include","Exclude")</f>
        <v>Exclude</v>
      </c>
      <c r="S1558" s="1">
        <v>45729</v>
      </c>
      <c r="T1558" s="5">
        <f t="shared" si="222"/>
        <v>45729</v>
      </c>
      <c r="U1558" s="1" t="str">
        <f t="shared" si="223"/>
        <v>Yes</v>
      </c>
      <c r="V1558" t="s">
        <v>22</v>
      </c>
      <c r="W1558" t="s">
        <v>43</v>
      </c>
      <c r="X1558" t="str">
        <f t="shared" si="224"/>
        <v>Kolkata</v>
      </c>
      <c r="Y1558">
        <v>-843.61</v>
      </c>
      <c r="Z1558" t="str">
        <f>IF(PC_NikeSales[[#This Row],[Profit]]&lt;0,"Loss Making Sales",IF(PC_NikeSales[[#This Row],[Profit]]=0,"No Recorded Profit",IF(PC_NikeSales[[#This Row],[Profit]]&gt;PC_NikeSales[Rev_Recalc],"Invalid Profit", "Valid Profit")))</f>
        <v>Loss Making Sales</v>
      </c>
      <c r="AA1558" t="str">
        <f>IF(PC_NikeSales[[#This Row],[Profit_Status]]="Valid Profit","Include","Exclude")</f>
        <v>Exclude</v>
      </c>
    </row>
    <row r="1559" spans="1:27">
      <c r="A1559">
        <v>3557</v>
      </c>
      <c r="B1559" t="s">
        <v>13</v>
      </c>
      <c r="C1559" t="s">
        <v>41</v>
      </c>
      <c r="D1559" t="s">
        <v>42</v>
      </c>
      <c r="E1559" s="3" t="s">
        <v>28</v>
      </c>
      <c r="F1559" t="str">
        <f t="shared" si="216"/>
        <v>Alphabet</v>
      </c>
      <c r="G1559" t="str">
        <f t="shared" si="217"/>
        <v>L</v>
      </c>
      <c r="H1559" t="str">
        <f t="shared" si="218"/>
        <v>Yes</v>
      </c>
      <c r="I1559">
        <v>1</v>
      </c>
      <c r="J1559" t="str">
        <f>_xlfn.IFS(Units_Sold&lt;0,"Check Return/Refund",Units_Sold=" ",Invalid,Units_Sold=0,"Available",Units_Sold&gt;0,"Sold")</f>
        <v>Sold</v>
      </c>
      <c r="L1559">
        <v>0.66</v>
      </c>
      <c r="M1559" t="str">
        <f t="shared" si="219"/>
        <v>Valid</v>
      </c>
      <c r="N1559" t="str">
        <f>IF(PC_NikeSales[[#This Row],[Discount_Verification]]="Valid","Include","Exclude")</f>
        <v>Include</v>
      </c>
      <c r="O1559">
        <v>0</v>
      </c>
      <c r="P1559" t="str">
        <f t="shared" si="220"/>
        <v>Insufficient Data</v>
      </c>
      <c r="Q1559" t="str">
        <f t="shared" si="221"/>
        <v>Missing Information</v>
      </c>
      <c r="R1559" t="str">
        <f>IF(PC_NikeSales[[#This Row],[Rev_Verify]]="Valid Revenue","Include","Exclude")</f>
        <v>Exclude</v>
      </c>
      <c r="S1559" s="1">
        <v>45513</v>
      </c>
      <c r="T1559" s="5">
        <f t="shared" si="222"/>
        <v>45513</v>
      </c>
      <c r="U1559" s="1" t="str">
        <f t="shared" si="223"/>
        <v>Yes</v>
      </c>
      <c r="V1559" t="s">
        <v>22</v>
      </c>
      <c r="W1559" t="s">
        <v>37</v>
      </c>
      <c r="X1559" t="str">
        <f t="shared" si="224"/>
        <v>Hyderabad</v>
      </c>
      <c r="Y1559">
        <v>-884.81</v>
      </c>
      <c r="Z1559" t="str">
        <f>IF(PC_NikeSales[[#This Row],[Profit]]&lt;0,"Loss Making Sales",IF(PC_NikeSales[[#This Row],[Profit]]=0,"No Recorded Profit",IF(PC_NikeSales[[#This Row],[Profit]]&gt;PC_NikeSales[Rev_Recalc],"Invalid Profit", "Valid Profit")))</f>
        <v>Loss Making Sales</v>
      </c>
      <c r="AA1559" t="str">
        <f>IF(PC_NikeSales[[#This Row],[Profit_Status]]="Valid Profit","Include","Exclude")</f>
        <v>Exclude</v>
      </c>
    </row>
    <row r="1560" spans="1:27">
      <c r="A1560">
        <v>3558</v>
      </c>
      <c r="B1560" t="s">
        <v>19</v>
      </c>
      <c r="C1560" t="s">
        <v>14</v>
      </c>
      <c r="D1560" t="s">
        <v>34</v>
      </c>
      <c r="E1560" s="3" t="s">
        <v>28</v>
      </c>
      <c r="F1560" t="str">
        <f t="shared" si="216"/>
        <v>Alphabet</v>
      </c>
      <c r="G1560" t="str">
        <f t="shared" si="217"/>
        <v>L</v>
      </c>
      <c r="H1560" t="str">
        <f t="shared" si="218"/>
        <v>Yes</v>
      </c>
      <c r="I1560">
        <v>4</v>
      </c>
      <c r="J1560" t="str">
        <f>_xlfn.IFS(Units_Sold&lt;0,"Check Return/Refund",Units_Sold=" ",Invalid,Units_Sold=0,"Available",Units_Sold&gt;0,"Sold")</f>
        <v>Sold</v>
      </c>
      <c r="K1560">
        <v>4045.21</v>
      </c>
      <c r="M1560" t="str">
        <f t="shared" si="219"/>
        <v>Invalid</v>
      </c>
      <c r="N1560" t="str">
        <f>IF(PC_NikeSales[[#This Row],[Discount_Verification]]="Valid","Include","Exclude")</f>
        <v>Exclude</v>
      </c>
      <c r="O1560">
        <v>0</v>
      </c>
      <c r="P1560">
        <f t="shared" si="220"/>
        <v>16180.84</v>
      </c>
      <c r="Q1560" t="str">
        <f t="shared" si="221"/>
        <v>Valid Revenue</v>
      </c>
      <c r="R1560" t="str">
        <f>IF(PC_NikeSales[[#This Row],[Rev_Verify]]="Valid Revenue","Include","Exclude")</f>
        <v>Include</v>
      </c>
      <c r="S1560" s="1">
        <v>45534</v>
      </c>
      <c r="T1560" s="5">
        <f t="shared" si="222"/>
        <v>45534</v>
      </c>
      <c r="U1560" s="1" t="str">
        <f t="shared" si="223"/>
        <v>Yes</v>
      </c>
      <c r="V1560" t="s">
        <v>17</v>
      </c>
      <c r="W1560" t="s">
        <v>25</v>
      </c>
      <c r="X1560" t="str">
        <f t="shared" si="224"/>
        <v>Mumbai</v>
      </c>
      <c r="Y1560">
        <v>-113.44</v>
      </c>
      <c r="Z1560" t="str">
        <f>IF(PC_NikeSales[[#This Row],[Profit]]&lt;0,"Loss Making Sales",IF(PC_NikeSales[[#This Row],[Profit]]=0,"No Recorded Profit",IF(PC_NikeSales[[#This Row],[Profit]]&gt;PC_NikeSales[Rev_Recalc],"Invalid Profit", "Valid Profit")))</f>
        <v>Loss Making Sales</v>
      </c>
      <c r="AA1560" t="str">
        <f>IF(PC_NikeSales[[#This Row],[Profit_Status]]="Valid Profit","Include","Exclude")</f>
        <v>Exclude</v>
      </c>
    </row>
    <row r="1561" spans="1:27">
      <c r="A1561">
        <v>3559</v>
      </c>
      <c r="B1561" t="s">
        <v>19</v>
      </c>
      <c r="C1561" t="s">
        <v>30</v>
      </c>
      <c r="D1561" t="s">
        <v>51</v>
      </c>
      <c r="E1561" s="3" t="s">
        <v>16</v>
      </c>
      <c r="F1561" t="str">
        <f t="shared" si="216"/>
        <v>Alphabet</v>
      </c>
      <c r="G1561" t="str">
        <f t="shared" si="217"/>
        <v>M</v>
      </c>
      <c r="H1561" t="str">
        <f t="shared" si="218"/>
        <v>Yes</v>
      </c>
      <c r="J1561" t="str">
        <f>_xlfn.IFS(Units_Sold&lt;0,"Check Return/Refund",Units_Sold=" ",Invalid,Units_Sold=0,"Available",Units_Sold&gt;0,"Sold")</f>
        <v>Available</v>
      </c>
      <c r="M1561" t="str">
        <f t="shared" si="219"/>
        <v>Invalid</v>
      </c>
      <c r="N1561" t="str">
        <f>IF(PC_NikeSales[[#This Row],[Discount_Verification]]="Valid","Include","Exclude")</f>
        <v>Exclude</v>
      </c>
      <c r="O1561">
        <v>0</v>
      </c>
      <c r="P1561" t="str">
        <f t="shared" si="220"/>
        <v>Insufficient Data</v>
      </c>
      <c r="Q1561" t="str">
        <f t="shared" si="221"/>
        <v>Missing Information</v>
      </c>
      <c r="R1561" t="str">
        <f>IF(PC_NikeSales[[#This Row],[Rev_Verify]]="Valid Revenue","Include","Exclude")</f>
        <v>Exclude</v>
      </c>
      <c r="S1561" s="1"/>
      <c r="T1561" s="5" t="str">
        <f t="shared" si="222"/>
        <v>Missing Date</v>
      </c>
      <c r="U1561" s="1" t="str">
        <f t="shared" si="223"/>
        <v>No</v>
      </c>
      <c r="V1561" t="s">
        <v>17</v>
      </c>
      <c r="W1561" t="s">
        <v>33</v>
      </c>
      <c r="X1561" t="str">
        <f t="shared" si="224"/>
        <v>Delhi</v>
      </c>
      <c r="Y1561">
        <v>-787.01</v>
      </c>
      <c r="Z1561" t="str">
        <f>IF(PC_NikeSales[[#This Row],[Profit]]&lt;0,"Loss Making Sales",IF(PC_NikeSales[[#This Row],[Profit]]=0,"No Recorded Profit",IF(PC_NikeSales[[#This Row],[Profit]]&gt;PC_NikeSales[Rev_Recalc],"Invalid Profit", "Valid Profit")))</f>
        <v>Loss Making Sales</v>
      </c>
      <c r="AA1561" t="str">
        <f>IF(PC_NikeSales[[#This Row],[Profit_Status]]="Valid Profit","Include","Exclude")</f>
        <v>Exclude</v>
      </c>
    </row>
    <row r="1562" spans="1:27">
      <c r="A1562">
        <v>3560</v>
      </c>
      <c r="B1562" t="s">
        <v>19</v>
      </c>
      <c r="C1562" t="s">
        <v>20</v>
      </c>
      <c r="D1562" t="s">
        <v>50</v>
      </c>
      <c r="F1562" t="str">
        <f t="shared" si="216"/>
        <v>Missing</v>
      </c>
      <c r="G1562" t="str">
        <f t="shared" si="217"/>
        <v>Unknown</v>
      </c>
      <c r="H1562" t="str">
        <f t="shared" si="218"/>
        <v>No</v>
      </c>
      <c r="J1562" t="str">
        <f>_xlfn.IFS(Units_Sold&lt;0,"Check Return/Refund",Units_Sold=" ",Invalid,Units_Sold=0,"Available",Units_Sold&gt;0,"Sold")</f>
        <v>Available</v>
      </c>
      <c r="L1562">
        <v>0.13</v>
      </c>
      <c r="M1562" t="str">
        <f t="shared" si="219"/>
        <v>Valid</v>
      </c>
      <c r="N1562" t="str">
        <f>IF(PC_NikeSales[[#This Row],[Discount_Verification]]="Valid","Include","Exclude")</f>
        <v>Include</v>
      </c>
      <c r="O1562">
        <v>0</v>
      </c>
      <c r="P1562" t="str">
        <f t="shared" si="220"/>
        <v>Insufficient Data</v>
      </c>
      <c r="Q1562" t="str">
        <f t="shared" si="221"/>
        <v>Missing Information</v>
      </c>
      <c r="R1562" t="str">
        <f>IF(PC_NikeSales[[#This Row],[Rev_Verify]]="Valid Revenue","Include","Exclude")</f>
        <v>Exclude</v>
      </c>
      <c r="S1562" s="1">
        <v>45133</v>
      </c>
      <c r="T1562" s="5">
        <f t="shared" si="222"/>
        <v>45133</v>
      </c>
      <c r="U1562" s="1" t="str">
        <f t="shared" si="223"/>
        <v>Yes</v>
      </c>
      <c r="V1562" t="s">
        <v>22</v>
      </c>
      <c r="W1562" t="s">
        <v>37</v>
      </c>
      <c r="X1562" t="str">
        <f t="shared" si="224"/>
        <v>Hyderabad</v>
      </c>
      <c r="Y1562">
        <v>3662.98</v>
      </c>
      <c r="Z1562" t="str">
        <f>IF(PC_NikeSales[[#This Row],[Profit]]&lt;0,"Loss Making Sales",IF(PC_NikeSales[[#This Row],[Profit]]=0,"No Recorded Profit",IF($Y1560&gt;$P1560,"Invalid Profit", "Valid Profit")))</f>
        <v>Valid Profit</v>
      </c>
      <c r="AA1562" t="str">
        <f>IF(PC_NikeSales[[#This Row],[Profit_Status]]="Valid Profit","Include","Exclude")</f>
        <v>Include</v>
      </c>
    </row>
    <row r="1563" spans="1:27">
      <c r="A1563">
        <v>3561</v>
      </c>
      <c r="B1563" t="s">
        <v>19</v>
      </c>
      <c r="C1563" t="s">
        <v>41</v>
      </c>
      <c r="D1563" t="s">
        <v>48</v>
      </c>
      <c r="E1563" s="3">
        <v>11</v>
      </c>
      <c r="F1563" t="str">
        <f t="shared" si="216"/>
        <v>Number</v>
      </c>
      <c r="G1563" t="str">
        <f t="shared" si="217"/>
        <v>11</v>
      </c>
      <c r="H1563" t="str">
        <f t="shared" si="218"/>
        <v>Yes</v>
      </c>
      <c r="J1563" t="str">
        <f>_xlfn.IFS(Units_Sold&lt;0,"Check Return/Refund",Units_Sold=" ",Invalid,Units_Sold=0,"Available",Units_Sold&gt;0,"Sold")</f>
        <v>Available</v>
      </c>
      <c r="M1563" t="str">
        <f t="shared" si="219"/>
        <v>Invalid</v>
      </c>
      <c r="N1563" t="str">
        <f>IF(PC_NikeSales[[#This Row],[Discount_Verification]]="Valid","Include","Exclude")</f>
        <v>Exclude</v>
      </c>
      <c r="O1563">
        <v>0</v>
      </c>
      <c r="P1563" t="str">
        <f t="shared" si="220"/>
        <v>Insufficient Data</v>
      </c>
      <c r="Q1563" t="str">
        <f t="shared" si="221"/>
        <v>Missing Information</v>
      </c>
      <c r="R1563" t="str">
        <f>IF(PC_NikeSales[[#This Row],[Rev_Verify]]="Valid Revenue","Include","Exclude")</f>
        <v>Exclude</v>
      </c>
      <c r="S1563" s="1">
        <v>45497</v>
      </c>
      <c r="T1563" s="5">
        <f t="shared" si="222"/>
        <v>45497</v>
      </c>
      <c r="U1563" s="1" t="str">
        <f t="shared" si="223"/>
        <v>Yes</v>
      </c>
      <c r="V1563" t="s">
        <v>17</v>
      </c>
      <c r="W1563" t="s">
        <v>43</v>
      </c>
      <c r="X1563" t="str">
        <f t="shared" si="224"/>
        <v>Kolkata</v>
      </c>
      <c r="Y1563">
        <v>1062.3900000000001</v>
      </c>
      <c r="Z1563" t="str">
        <f>IF(PC_NikeSales[[#This Row],[Profit]]&lt;0,"Loss Making Sales",IF(PC_NikeSales[[#This Row],[Profit]]=0,"No Recorded Profit",IF($Y1561&gt;$P1561,"Invalid Profit", "Valid Profit")))</f>
        <v>Valid Profit</v>
      </c>
      <c r="AA1563" t="str">
        <f>IF(PC_NikeSales[[#This Row],[Profit_Status]]="Valid Profit","Include","Exclude")</f>
        <v>Include</v>
      </c>
    </row>
    <row r="1564" spans="1:27">
      <c r="A1564">
        <v>3562</v>
      </c>
      <c r="B1564" t="s">
        <v>19</v>
      </c>
      <c r="C1564" t="s">
        <v>41</v>
      </c>
      <c r="D1564" t="s">
        <v>54</v>
      </c>
      <c r="F1564" t="str">
        <f t="shared" si="216"/>
        <v>Missing</v>
      </c>
      <c r="G1564" t="str">
        <f t="shared" si="217"/>
        <v>Unknown</v>
      </c>
      <c r="H1564" t="str">
        <f t="shared" si="218"/>
        <v>No</v>
      </c>
      <c r="I1564">
        <v>1</v>
      </c>
      <c r="J1564" t="str">
        <f>_xlfn.IFS(Units_Sold&lt;0,"Check Return/Refund",Units_Sold=" ",Invalid,Units_Sold=0,"Available",Units_Sold&gt;0,"Sold")</f>
        <v>Sold</v>
      </c>
      <c r="M1564" t="str">
        <f t="shared" si="219"/>
        <v>Invalid</v>
      </c>
      <c r="N1564" t="str">
        <f>IF(PC_NikeSales[[#This Row],[Discount_Verification]]="Valid","Include","Exclude")</f>
        <v>Exclude</v>
      </c>
      <c r="O1564">
        <v>0</v>
      </c>
      <c r="P1564" t="str">
        <f t="shared" si="220"/>
        <v>Insufficient Data</v>
      </c>
      <c r="Q1564" t="str">
        <f t="shared" si="221"/>
        <v>Missing Information</v>
      </c>
      <c r="R1564" t="str">
        <f>IF(PC_NikeSales[[#This Row],[Rev_Verify]]="Valid Revenue","Include","Exclude")</f>
        <v>Exclude</v>
      </c>
      <c r="S1564" s="1">
        <v>45596</v>
      </c>
      <c r="T1564" s="5">
        <f t="shared" si="222"/>
        <v>45596</v>
      </c>
      <c r="U1564" s="1" t="str">
        <f t="shared" si="223"/>
        <v>Yes</v>
      </c>
      <c r="V1564" t="s">
        <v>22</v>
      </c>
      <c r="W1564" t="s">
        <v>33</v>
      </c>
      <c r="X1564" t="str">
        <f t="shared" si="224"/>
        <v>Delhi</v>
      </c>
      <c r="Y1564">
        <v>1904.66</v>
      </c>
      <c r="Z1564" t="str">
        <f>IF(PC_NikeSales[[#This Row],[Profit]]&lt;0,"Loss Making Sales",IF(PC_NikeSales[[#This Row],[Profit]]=0,"No Recorded Profit",IF($Y1562&gt;$P1562,"Invalid Profit", "Valid Profit")))</f>
        <v>Valid Profit</v>
      </c>
      <c r="AA1564" t="str">
        <f>IF(PC_NikeSales[[#This Row],[Profit_Status]]="Valid Profit","Include","Exclude")</f>
        <v>Include</v>
      </c>
    </row>
    <row r="1565" spans="1:27">
      <c r="A1565">
        <v>3563</v>
      </c>
      <c r="B1565" t="s">
        <v>13</v>
      </c>
      <c r="C1565" t="s">
        <v>30</v>
      </c>
      <c r="D1565" t="s">
        <v>51</v>
      </c>
      <c r="E1565" s="3" t="s">
        <v>28</v>
      </c>
      <c r="F1565" t="str">
        <f t="shared" si="216"/>
        <v>Alphabet</v>
      </c>
      <c r="G1565" t="str">
        <f t="shared" si="217"/>
        <v>L</v>
      </c>
      <c r="H1565" t="str">
        <f t="shared" si="218"/>
        <v>Yes</v>
      </c>
      <c r="J1565" t="str">
        <f>_xlfn.IFS(Units_Sold&lt;0,"Check Return/Refund",Units_Sold=" ",Invalid,Units_Sold=0,"Available",Units_Sold&gt;0,"Sold")</f>
        <v>Available</v>
      </c>
      <c r="K1565">
        <v>2470.4299999999998</v>
      </c>
      <c r="M1565" t="str">
        <f t="shared" si="219"/>
        <v>Invalid</v>
      </c>
      <c r="N1565" t="str">
        <f>IF(PC_NikeSales[[#This Row],[Discount_Verification]]="Valid","Include","Exclude")</f>
        <v>Exclude</v>
      </c>
      <c r="O1565">
        <v>0</v>
      </c>
      <c r="P1565" t="str">
        <f t="shared" si="220"/>
        <v>Insufficient Data</v>
      </c>
      <c r="Q1565" t="str">
        <f t="shared" si="221"/>
        <v>Missing Information</v>
      </c>
      <c r="R1565" t="str">
        <f>IF(PC_NikeSales[[#This Row],[Rev_Verify]]="Valid Revenue","Include","Exclude")</f>
        <v>Exclude</v>
      </c>
      <c r="S1565" s="1"/>
      <c r="T1565" s="5" t="str">
        <f t="shared" si="222"/>
        <v>Missing Date</v>
      </c>
      <c r="U1565" s="1" t="str">
        <f t="shared" si="223"/>
        <v>No</v>
      </c>
      <c r="V1565" t="s">
        <v>17</v>
      </c>
      <c r="W1565" t="s">
        <v>43</v>
      </c>
      <c r="X1565" t="str">
        <f t="shared" si="224"/>
        <v>Kolkata</v>
      </c>
      <c r="Y1565">
        <v>233.05</v>
      </c>
      <c r="Z1565" t="str">
        <f>IF(PC_NikeSales[[#This Row],[Profit]]&lt;0,"Loss Making Sales",IF(PC_NikeSales[[#This Row],[Profit]]=0,"No Recorded Profit",IF($Y1563&gt;$P1563,"Invalid Profit", "Valid Profit")))</f>
        <v>Valid Profit</v>
      </c>
      <c r="AA1565" t="str">
        <f>IF(PC_NikeSales[[#This Row],[Profit_Status]]="Valid Profit","Include","Exclude")</f>
        <v>Include</v>
      </c>
    </row>
    <row r="1566" spans="1:27">
      <c r="A1566">
        <v>3564</v>
      </c>
      <c r="B1566" t="s">
        <v>13</v>
      </c>
      <c r="C1566" t="s">
        <v>20</v>
      </c>
      <c r="D1566" t="s">
        <v>24</v>
      </c>
      <c r="E1566" s="3">
        <v>7</v>
      </c>
      <c r="F1566" t="str">
        <f t="shared" si="216"/>
        <v>Number</v>
      </c>
      <c r="G1566" t="str">
        <f t="shared" si="217"/>
        <v>7</v>
      </c>
      <c r="H1566" t="str">
        <f t="shared" si="218"/>
        <v>Yes</v>
      </c>
      <c r="J1566" t="str">
        <f>_xlfn.IFS(Units_Sold&lt;0,"Check Return/Refund",Units_Sold=" ",Invalid,Units_Sold=0,"Available",Units_Sold&gt;0,"Sold")</f>
        <v>Available</v>
      </c>
      <c r="M1566" t="str">
        <f t="shared" si="219"/>
        <v>Invalid</v>
      </c>
      <c r="N1566" t="str">
        <f>IF(PC_NikeSales[[#This Row],[Discount_Verification]]="Valid","Include","Exclude")</f>
        <v>Exclude</v>
      </c>
      <c r="O1566">
        <v>0</v>
      </c>
      <c r="P1566" t="str">
        <f t="shared" si="220"/>
        <v>Insufficient Data</v>
      </c>
      <c r="Q1566" t="str">
        <f t="shared" si="221"/>
        <v>Missing Information</v>
      </c>
      <c r="R1566" t="str">
        <f>IF(PC_NikeSales[[#This Row],[Rev_Verify]]="Valid Revenue","Include","Exclude")</f>
        <v>Exclude</v>
      </c>
      <c r="S1566" s="1"/>
      <c r="T1566" s="5" t="str">
        <f t="shared" si="222"/>
        <v>Missing Date</v>
      </c>
      <c r="U1566" s="1" t="str">
        <f t="shared" si="223"/>
        <v>No</v>
      </c>
      <c r="V1566" t="s">
        <v>22</v>
      </c>
      <c r="W1566" t="s">
        <v>43</v>
      </c>
      <c r="X1566" t="str">
        <f t="shared" si="224"/>
        <v>Kolkata</v>
      </c>
      <c r="Y1566">
        <v>2685.43</v>
      </c>
      <c r="Z1566" t="str">
        <f>IF(PC_NikeSales[[#This Row],[Profit]]&lt;0,"Loss Making Sales",IF(PC_NikeSales[[#This Row],[Profit]]=0,"No Recorded Profit",IF($Y1564&gt;$P1564,"Invalid Profit", "Valid Profit")))</f>
        <v>Valid Profit</v>
      </c>
      <c r="AA1566" t="str">
        <f>IF(PC_NikeSales[[#This Row],[Profit_Status]]="Valid Profit","Include","Exclude")</f>
        <v>Include</v>
      </c>
    </row>
    <row r="1567" spans="1:27">
      <c r="A1567">
        <v>3565</v>
      </c>
      <c r="B1567" t="s">
        <v>13</v>
      </c>
      <c r="C1567" t="s">
        <v>41</v>
      </c>
      <c r="D1567" t="s">
        <v>47</v>
      </c>
      <c r="E1567" s="3" t="s">
        <v>32</v>
      </c>
      <c r="F1567" t="str">
        <f t="shared" si="216"/>
        <v>Alphabet</v>
      </c>
      <c r="G1567" t="str">
        <f t="shared" si="217"/>
        <v>XL</v>
      </c>
      <c r="H1567" t="str">
        <f t="shared" si="218"/>
        <v>Yes</v>
      </c>
      <c r="J1567" t="str">
        <f>_xlfn.IFS(Units_Sold&lt;0,"Check Return/Refund",Units_Sold=" ",Invalid,Units_Sold=0,"Available",Units_Sold&gt;0,"Sold")</f>
        <v>Available</v>
      </c>
      <c r="L1567">
        <v>0.55000000000000004</v>
      </c>
      <c r="M1567" t="str">
        <f t="shared" si="219"/>
        <v>Valid</v>
      </c>
      <c r="N1567" t="str">
        <f>IF(PC_NikeSales[[#This Row],[Discount_Verification]]="Valid","Include","Exclude")</f>
        <v>Include</v>
      </c>
      <c r="O1567">
        <v>0</v>
      </c>
      <c r="P1567" t="str">
        <f t="shared" si="220"/>
        <v>Insufficient Data</v>
      </c>
      <c r="Q1567" t="str">
        <f t="shared" si="221"/>
        <v>Missing Information</v>
      </c>
      <c r="R1567" t="str">
        <f>IF(PC_NikeSales[[#This Row],[Rev_Verify]]="Valid Revenue","Include","Exclude")</f>
        <v>Exclude</v>
      </c>
      <c r="S1567" s="1">
        <v>45531</v>
      </c>
      <c r="T1567" s="5">
        <f t="shared" si="222"/>
        <v>45531</v>
      </c>
      <c r="U1567" s="1" t="str">
        <f t="shared" si="223"/>
        <v>Yes</v>
      </c>
      <c r="V1567" t="s">
        <v>17</v>
      </c>
      <c r="W1567" t="s">
        <v>43</v>
      </c>
      <c r="X1567" t="str">
        <f t="shared" si="224"/>
        <v>Kolkata</v>
      </c>
      <c r="Y1567">
        <v>3851.81</v>
      </c>
      <c r="Z1567" t="str">
        <f>IF(PC_NikeSales[[#This Row],[Profit]]&lt;0,"Loss Making Sales",IF(PC_NikeSales[[#This Row],[Profit]]=0,"No Recorded Profit",IF($Y1565&gt;$P1565,"Invalid Profit", "Valid Profit")))</f>
        <v>Valid Profit</v>
      </c>
      <c r="AA1567" t="str">
        <f>IF(PC_NikeSales[[#This Row],[Profit_Status]]="Valid Profit","Include","Exclude")</f>
        <v>Include</v>
      </c>
    </row>
    <row r="1568" spans="1:27">
      <c r="A1568">
        <v>3566</v>
      </c>
      <c r="B1568" t="s">
        <v>35</v>
      </c>
      <c r="C1568" t="s">
        <v>26</v>
      </c>
      <c r="D1568" t="s">
        <v>39</v>
      </c>
      <c r="E1568" s="3" t="s">
        <v>32</v>
      </c>
      <c r="F1568" t="str">
        <f t="shared" si="216"/>
        <v>Alphabet</v>
      </c>
      <c r="G1568" t="str">
        <f t="shared" si="217"/>
        <v>XL</v>
      </c>
      <c r="H1568" t="str">
        <f t="shared" si="218"/>
        <v>Yes</v>
      </c>
      <c r="J1568" t="str">
        <f>_xlfn.IFS(Units_Sold&lt;0,"Check Return/Refund",Units_Sold=" ",Invalid,Units_Sold=0,"Available",Units_Sold&gt;0,"Sold")</f>
        <v>Available</v>
      </c>
      <c r="M1568" t="str">
        <f t="shared" si="219"/>
        <v>Invalid</v>
      </c>
      <c r="N1568" t="str">
        <f>IF(PC_NikeSales[[#This Row],[Discount_Verification]]="Valid","Include","Exclude")</f>
        <v>Exclude</v>
      </c>
      <c r="O1568">
        <v>0</v>
      </c>
      <c r="P1568" t="str">
        <f t="shared" si="220"/>
        <v>Insufficient Data</v>
      </c>
      <c r="Q1568" t="str">
        <f t="shared" si="221"/>
        <v>Missing Information</v>
      </c>
      <c r="R1568" t="str">
        <f>IF(PC_NikeSales[[#This Row],[Rev_Verify]]="Valid Revenue","Include","Exclude")</f>
        <v>Exclude</v>
      </c>
      <c r="S1568" s="1">
        <v>45638</v>
      </c>
      <c r="T1568" s="5">
        <f t="shared" si="222"/>
        <v>45638</v>
      </c>
      <c r="U1568" s="1" t="str">
        <f t="shared" si="223"/>
        <v>Yes</v>
      </c>
      <c r="V1568" t="s">
        <v>22</v>
      </c>
      <c r="W1568" t="s">
        <v>37</v>
      </c>
      <c r="X1568" t="str">
        <f t="shared" si="224"/>
        <v>Hyderabad</v>
      </c>
      <c r="Y1568">
        <v>2315.64</v>
      </c>
      <c r="Z1568" t="str">
        <f>IF(PC_NikeSales[[#This Row],[Profit]]&lt;0,"Loss Making Sales",IF(PC_NikeSales[[#This Row],[Profit]]=0,"No Recorded Profit",IF($Y1566&gt;$P1566,"Invalid Profit", "Valid Profit")))</f>
        <v>Valid Profit</v>
      </c>
      <c r="AA1568" t="str">
        <f>IF(PC_NikeSales[[#This Row],[Profit_Status]]="Valid Profit","Include","Exclude")</f>
        <v>Include</v>
      </c>
    </row>
    <row r="1569" spans="1:27">
      <c r="A1569">
        <v>3567</v>
      </c>
      <c r="B1569" t="s">
        <v>35</v>
      </c>
      <c r="C1569" t="s">
        <v>26</v>
      </c>
      <c r="D1569" t="s">
        <v>53</v>
      </c>
      <c r="E1569" s="3" t="s">
        <v>28</v>
      </c>
      <c r="F1569" t="str">
        <f t="shared" si="216"/>
        <v>Alphabet</v>
      </c>
      <c r="G1569" t="str">
        <f t="shared" si="217"/>
        <v>L</v>
      </c>
      <c r="H1569" t="str">
        <f t="shared" si="218"/>
        <v>Yes</v>
      </c>
      <c r="I1569">
        <v>2</v>
      </c>
      <c r="J1569" t="str">
        <f>_xlfn.IFS(Units_Sold&lt;0,"Check Return/Refund",Units_Sold=" ",Invalid,Units_Sold=0,"Available",Units_Sold&gt;0,"Sold")</f>
        <v>Sold</v>
      </c>
      <c r="L1569">
        <v>0.56000000000000005</v>
      </c>
      <c r="M1569" t="str">
        <f t="shared" si="219"/>
        <v>Valid</v>
      </c>
      <c r="N1569" t="str">
        <f>IF(PC_NikeSales[[#This Row],[Discount_Verification]]="Valid","Include","Exclude")</f>
        <v>Include</v>
      </c>
      <c r="O1569">
        <v>0</v>
      </c>
      <c r="P1569" t="str">
        <f t="shared" si="220"/>
        <v>Insufficient Data</v>
      </c>
      <c r="Q1569" t="str">
        <f t="shared" si="221"/>
        <v>Missing Information</v>
      </c>
      <c r="R1569" t="str">
        <f>IF(PC_NikeSales[[#This Row],[Rev_Verify]]="Valid Revenue","Include","Exclude")</f>
        <v>Exclude</v>
      </c>
      <c r="S1569" s="1"/>
      <c r="T1569" s="5" t="str">
        <f t="shared" si="222"/>
        <v>Missing Date</v>
      </c>
      <c r="U1569" s="1" t="str">
        <f t="shared" si="223"/>
        <v>No</v>
      </c>
      <c r="V1569" t="s">
        <v>17</v>
      </c>
      <c r="W1569" t="s">
        <v>43</v>
      </c>
      <c r="X1569" t="str">
        <f t="shared" si="224"/>
        <v>Kolkata</v>
      </c>
      <c r="Y1569">
        <v>1353.32</v>
      </c>
      <c r="Z1569" t="str">
        <f>IF(PC_NikeSales[[#This Row],[Profit]]&lt;0,"Loss Making Sales",IF(PC_NikeSales[[#This Row],[Profit]]=0,"No Recorded Profit",IF($Y1567&gt;$P1567,"Invalid Profit", "Valid Profit")))</f>
        <v>Valid Profit</v>
      </c>
      <c r="AA1569" t="str">
        <f>IF(PC_NikeSales[[#This Row],[Profit_Status]]="Valid Profit","Include","Exclude")</f>
        <v>Include</v>
      </c>
    </row>
    <row r="1570" spans="1:27">
      <c r="A1570">
        <v>3568</v>
      </c>
      <c r="B1570" t="s">
        <v>19</v>
      </c>
      <c r="C1570" t="s">
        <v>30</v>
      </c>
      <c r="D1570" t="s">
        <v>51</v>
      </c>
      <c r="E1570" s="3" t="s">
        <v>28</v>
      </c>
      <c r="F1570" t="str">
        <f t="shared" si="216"/>
        <v>Alphabet</v>
      </c>
      <c r="G1570" t="str">
        <f t="shared" si="217"/>
        <v>L</v>
      </c>
      <c r="H1570" t="str">
        <f t="shared" si="218"/>
        <v>Yes</v>
      </c>
      <c r="I1570">
        <v>0</v>
      </c>
      <c r="J1570" t="str">
        <f>_xlfn.IFS(Units_Sold&lt;0,"Check Return/Refund",Units_Sold=" ",Invalid,Units_Sold=0,"Available",Units_Sold&gt;0,"Sold")</f>
        <v>Available</v>
      </c>
      <c r="K1570">
        <v>6099.8</v>
      </c>
      <c r="L1570">
        <v>1.2</v>
      </c>
      <c r="M1570" t="str">
        <f t="shared" si="219"/>
        <v>Invalid</v>
      </c>
      <c r="N1570" t="str">
        <f>IF(PC_NikeSales[[#This Row],[Discount_Verification]]="Valid","Include","Exclude")</f>
        <v>Exclude</v>
      </c>
      <c r="O1570">
        <v>0</v>
      </c>
      <c r="P1570" t="str">
        <f t="shared" si="220"/>
        <v>Insufficient Data</v>
      </c>
      <c r="Q1570" t="str">
        <f t="shared" si="221"/>
        <v>Missing Information</v>
      </c>
      <c r="R1570" t="str">
        <f>IF(PC_NikeSales[[#This Row],[Rev_Verify]]="Valid Revenue","Include","Exclude")</f>
        <v>Exclude</v>
      </c>
      <c r="S1570" s="1"/>
      <c r="T1570" s="5" t="str">
        <f t="shared" si="222"/>
        <v>Missing Date</v>
      </c>
      <c r="U1570" s="1" t="str">
        <f t="shared" si="223"/>
        <v>No</v>
      </c>
      <c r="V1570" t="s">
        <v>22</v>
      </c>
      <c r="W1570" t="s">
        <v>29</v>
      </c>
      <c r="X1570" t="str">
        <f t="shared" si="224"/>
        <v>Pune</v>
      </c>
      <c r="Y1570">
        <v>1494.24</v>
      </c>
      <c r="Z1570" t="str">
        <f>IF(PC_NikeSales[[#This Row],[Profit]]&lt;0,"Loss Making Sales",IF(PC_NikeSales[[#This Row],[Profit]]=0,"No Recorded Profit",IF($Y1568&gt;$P1568,"Invalid Profit", "Valid Profit")))</f>
        <v>Valid Profit</v>
      </c>
      <c r="AA1570" t="str">
        <f>IF(PC_NikeSales[[#This Row],[Profit_Status]]="Valid Profit","Include","Exclude")</f>
        <v>Include</v>
      </c>
    </row>
    <row r="1571" spans="1:27">
      <c r="A1571">
        <v>3569</v>
      </c>
      <c r="B1571" t="s">
        <v>19</v>
      </c>
      <c r="C1571" t="s">
        <v>20</v>
      </c>
      <c r="D1571" t="s">
        <v>50</v>
      </c>
      <c r="E1571" s="3">
        <v>12</v>
      </c>
      <c r="F1571" t="str">
        <f t="shared" si="216"/>
        <v>Number</v>
      </c>
      <c r="G1571" t="str">
        <f t="shared" si="217"/>
        <v>12</v>
      </c>
      <c r="H1571" t="str">
        <f t="shared" si="218"/>
        <v>Yes</v>
      </c>
      <c r="J1571" t="str">
        <f>_xlfn.IFS(Units_Sold&lt;0,"Check Return/Refund",Units_Sold=" ",Invalid,Units_Sold=0,"Available",Units_Sold&gt;0,"Sold")</f>
        <v>Available</v>
      </c>
      <c r="K1571">
        <v>9203</v>
      </c>
      <c r="M1571" t="str">
        <f t="shared" si="219"/>
        <v>Invalid</v>
      </c>
      <c r="N1571" t="str">
        <f>IF(PC_NikeSales[[#This Row],[Discount_Verification]]="Valid","Include","Exclude")</f>
        <v>Exclude</v>
      </c>
      <c r="O1571">
        <v>0</v>
      </c>
      <c r="P1571" t="str">
        <f t="shared" si="220"/>
        <v>Insufficient Data</v>
      </c>
      <c r="Q1571" t="str">
        <f t="shared" si="221"/>
        <v>Missing Information</v>
      </c>
      <c r="R1571" t="str">
        <f>IF(PC_NikeSales[[#This Row],[Rev_Verify]]="Valid Revenue","Include","Exclude")</f>
        <v>Exclude</v>
      </c>
      <c r="S1571" s="1">
        <v>45516</v>
      </c>
      <c r="T1571" s="5">
        <f t="shared" si="222"/>
        <v>45516</v>
      </c>
      <c r="U1571" s="1" t="str">
        <f t="shared" si="223"/>
        <v>Yes</v>
      </c>
      <c r="V1571" t="s">
        <v>17</v>
      </c>
      <c r="W1571" t="s">
        <v>43</v>
      </c>
      <c r="X1571" t="str">
        <f t="shared" si="224"/>
        <v>Kolkata</v>
      </c>
      <c r="Y1571">
        <v>1797.66</v>
      </c>
      <c r="Z1571" t="str">
        <f>IF(PC_NikeSales[[#This Row],[Profit]]&lt;0,"Loss Making Sales",IF(PC_NikeSales[[#This Row],[Profit]]=0,"No Recorded Profit",IF($Y1569&gt;$P1569,"Invalid Profit", "Valid Profit")))</f>
        <v>Valid Profit</v>
      </c>
      <c r="AA1571" t="str">
        <f>IF(PC_NikeSales[[#This Row],[Profit_Status]]="Valid Profit","Include","Exclude")</f>
        <v>Include</v>
      </c>
    </row>
    <row r="1572" spans="1:27">
      <c r="A1572">
        <v>3570</v>
      </c>
      <c r="B1572" t="s">
        <v>35</v>
      </c>
      <c r="C1572" t="s">
        <v>20</v>
      </c>
      <c r="D1572" t="s">
        <v>21</v>
      </c>
      <c r="F1572" t="str">
        <f t="shared" si="216"/>
        <v>Missing</v>
      </c>
      <c r="G1572" t="str">
        <f t="shared" si="217"/>
        <v>Unknown</v>
      </c>
      <c r="H1572" t="str">
        <f t="shared" si="218"/>
        <v>No</v>
      </c>
      <c r="J1572" t="str">
        <f>_xlfn.IFS(Units_Sold&lt;0,"Check Return/Refund",Units_Sold=" ",Invalid,Units_Sold=0,"Available",Units_Sold&gt;0,"Sold")</f>
        <v>Available</v>
      </c>
      <c r="K1572">
        <v>9713.73</v>
      </c>
      <c r="M1572" t="str">
        <f t="shared" si="219"/>
        <v>Invalid</v>
      </c>
      <c r="N1572" t="str">
        <f>IF(PC_NikeSales[[#This Row],[Discount_Verification]]="Valid","Include","Exclude")</f>
        <v>Exclude</v>
      </c>
      <c r="O1572">
        <v>0</v>
      </c>
      <c r="P1572" t="str">
        <f t="shared" si="220"/>
        <v>Insufficient Data</v>
      </c>
      <c r="Q1572" t="str">
        <f t="shared" si="221"/>
        <v>Missing Information</v>
      </c>
      <c r="R1572" t="str">
        <f>IF(PC_NikeSales[[#This Row],[Rev_Verify]]="Valid Revenue","Include","Exclude")</f>
        <v>Exclude</v>
      </c>
      <c r="S1572" s="1">
        <v>45711</v>
      </c>
      <c r="T1572" s="5">
        <f t="shared" si="222"/>
        <v>45711</v>
      </c>
      <c r="U1572" s="1" t="str">
        <f t="shared" si="223"/>
        <v>Yes</v>
      </c>
      <c r="V1572" t="s">
        <v>17</v>
      </c>
      <c r="W1572" t="s">
        <v>33</v>
      </c>
      <c r="X1572" t="str">
        <f t="shared" si="224"/>
        <v>Delhi</v>
      </c>
      <c r="Y1572">
        <v>1914.18</v>
      </c>
      <c r="Z1572" t="str">
        <f>IF(PC_NikeSales[[#This Row],[Profit]]&lt;0,"Loss Making Sales",IF(PC_NikeSales[[#This Row],[Profit]]=0,"No Recorded Profit",IF($Y1570&gt;$P1570,"Invalid Profit", "Valid Profit")))</f>
        <v>Valid Profit</v>
      </c>
      <c r="AA1572" t="str">
        <f>IF(PC_NikeSales[[#This Row],[Profit_Status]]="Valid Profit","Include","Exclude")</f>
        <v>Include</v>
      </c>
    </row>
    <row r="1573" spans="1:27">
      <c r="A1573">
        <v>3571</v>
      </c>
      <c r="B1573" t="s">
        <v>13</v>
      </c>
      <c r="C1573" t="s">
        <v>41</v>
      </c>
      <c r="D1573" t="s">
        <v>54</v>
      </c>
      <c r="E1573" s="3" t="s">
        <v>32</v>
      </c>
      <c r="F1573" t="str">
        <f t="shared" si="216"/>
        <v>Alphabet</v>
      </c>
      <c r="G1573" t="str">
        <f t="shared" si="217"/>
        <v>XL</v>
      </c>
      <c r="H1573" t="str">
        <f t="shared" si="218"/>
        <v>Yes</v>
      </c>
      <c r="J1573" t="str">
        <f>_xlfn.IFS(Units_Sold&lt;0,"Check Return/Refund",Units_Sold=" ",Invalid,Units_Sold=0,"Available",Units_Sold&gt;0,"Sold")</f>
        <v>Available</v>
      </c>
      <c r="K1573">
        <v>7596.71</v>
      </c>
      <c r="M1573" t="str">
        <f t="shared" si="219"/>
        <v>Invalid</v>
      </c>
      <c r="N1573" t="str">
        <f>IF(PC_NikeSales[[#This Row],[Discount_Verification]]="Valid","Include","Exclude")</f>
        <v>Exclude</v>
      </c>
      <c r="O1573">
        <v>0</v>
      </c>
      <c r="P1573" t="str">
        <f t="shared" si="220"/>
        <v>Insufficient Data</v>
      </c>
      <c r="Q1573" t="str">
        <f t="shared" si="221"/>
        <v>Missing Information</v>
      </c>
      <c r="R1573" t="str">
        <f>IF(PC_NikeSales[[#This Row],[Rev_Verify]]="Valid Revenue","Include","Exclude")</f>
        <v>Exclude</v>
      </c>
      <c r="S1573" s="1"/>
      <c r="T1573" s="5" t="str">
        <f t="shared" si="222"/>
        <v>Missing Date</v>
      </c>
      <c r="U1573" s="1" t="str">
        <f t="shared" si="223"/>
        <v>No</v>
      </c>
      <c r="V1573" t="s">
        <v>17</v>
      </c>
      <c r="W1573" t="s">
        <v>33</v>
      </c>
      <c r="X1573" t="str">
        <f t="shared" si="224"/>
        <v>Delhi</v>
      </c>
      <c r="Y1573">
        <v>166.47</v>
      </c>
      <c r="Z1573" t="str">
        <f>IF(PC_NikeSales[[#This Row],[Profit]]&lt;0,"Loss Making Sales",IF(PC_NikeSales[[#This Row],[Profit]]=0,"No Recorded Profit",IF($Y1571&gt;$P1571,"Invalid Profit", "Valid Profit")))</f>
        <v>Valid Profit</v>
      </c>
      <c r="AA1573" t="str">
        <f>IF(PC_NikeSales[[#This Row],[Profit_Status]]="Valid Profit","Include","Exclude")</f>
        <v>Include</v>
      </c>
    </row>
    <row r="1574" spans="1:27">
      <c r="A1574">
        <v>3572</v>
      </c>
      <c r="B1574" t="s">
        <v>13</v>
      </c>
      <c r="C1574" t="s">
        <v>41</v>
      </c>
      <c r="D1574" t="s">
        <v>54</v>
      </c>
      <c r="E1574" s="3">
        <v>6</v>
      </c>
      <c r="F1574" t="str">
        <f t="shared" si="216"/>
        <v>Number</v>
      </c>
      <c r="G1574" t="str">
        <f t="shared" si="217"/>
        <v>6</v>
      </c>
      <c r="H1574" t="str">
        <f t="shared" si="218"/>
        <v>Yes</v>
      </c>
      <c r="J1574" t="str">
        <f>_xlfn.IFS(Units_Sold&lt;0,"Check Return/Refund",Units_Sold=" ",Invalid,Units_Sold=0,"Available",Units_Sold&gt;0,"Sold")</f>
        <v>Available</v>
      </c>
      <c r="M1574" t="str">
        <f t="shared" si="219"/>
        <v>Invalid</v>
      </c>
      <c r="N1574" t="str">
        <f>IF(PC_NikeSales[[#This Row],[Discount_Verification]]="Valid","Include","Exclude")</f>
        <v>Exclude</v>
      </c>
      <c r="O1574">
        <v>0</v>
      </c>
      <c r="P1574" t="str">
        <f t="shared" si="220"/>
        <v>Insufficient Data</v>
      </c>
      <c r="Q1574" t="str">
        <f t="shared" si="221"/>
        <v>Missing Information</v>
      </c>
      <c r="R1574" t="str">
        <f>IF(PC_NikeSales[[#This Row],[Rev_Verify]]="Valid Revenue","Include","Exclude")</f>
        <v>Exclude</v>
      </c>
      <c r="S1574" s="1"/>
      <c r="T1574" s="5" t="str">
        <f t="shared" si="222"/>
        <v>Missing Date</v>
      </c>
      <c r="U1574" s="1" t="str">
        <f t="shared" si="223"/>
        <v>No</v>
      </c>
      <c r="V1574" t="s">
        <v>22</v>
      </c>
      <c r="W1574" t="s">
        <v>33</v>
      </c>
      <c r="X1574" t="str">
        <f t="shared" si="224"/>
        <v>Delhi</v>
      </c>
      <c r="Y1574">
        <v>3729.45</v>
      </c>
      <c r="Z1574" t="str">
        <f>IF(PC_NikeSales[[#This Row],[Profit]]&lt;0,"Loss Making Sales",IF(PC_NikeSales[[#This Row],[Profit]]=0,"No Recorded Profit",IF($Y1572&gt;$P1572,"Invalid Profit", "Valid Profit")))</f>
        <v>Valid Profit</v>
      </c>
      <c r="AA1574" t="str">
        <f>IF(PC_NikeSales[[#This Row],[Profit_Status]]="Valid Profit","Include","Exclude")</f>
        <v>Include</v>
      </c>
    </row>
    <row r="1575" spans="1:27">
      <c r="A1575">
        <v>3573</v>
      </c>
      <c r="B1575" t="s">
        <v>35</v>
      </c>
      <c r="C1575" t="s">
        <v>41</v>
      </c>
      <c r="D1575" t="s">
        <v>42</v>
      </c>
      <c r="F1575" t="str">
        <f t="shared" si="216"/>
        <v>Missing</v>
      </c>
      <c r="G1575" t="str">
        <f t="shared" si="217"/>
        <v>Unknown</v>
      </c>
      <c r="H1575" t="str">
        <f t="shared" si="218"/>
        <v>No</v>
      </c>
      <c r="I1575">
        <v>1</v>
      </c>
      <c r="J1575" t="str">
        <f>_xlfn.IFS(Units_Sold&lt;0,"Check Return/Refund",Units_Sold=" ",Invalid,Units_Sold=0,"Available",Units_Sold&gt;0,"Sold")</f>
        <v>Sold</v>
      </c>
      <c r="K1575">
        <v>6830.98</v>
      </c>
      <c r="L1575">
        <v>0.39</v>
      </c>
      <c r="M1575" t="str">
        <f t="shared" si="219"/>
        <v>Valid</v>
      </c>
      <c r="N1575" t="str">
        <f>IF(PC_NikeSales[[#This Row],[Discount_Verification]]="Valid","Include","Exclude")</f>
        <v>Include</v>
      </c>
      <c r="O1575">
        <v>4166.8999999999996</v>
      </c>
      <c r="P1575">
        <f t="shared" si="220"/>
        <v>4166.8977999999997</v>
      </c>
      <c r="Q1575" t="str">
        <f t="shared" si="221"/>
        <v>Valid Revenue</v>
      </c>
      <c r="R1575" t="str">
        <f>IF(PC_NikeSales[[#This Row],[Rev_Verify]]="Valid Revenue","Include","Exclude")</f>
        <v>Include</v>
      </c>
      <c r="S1575" s="1">
        <v>45734</v>
      </c>
      <c r="T1575" s="5">
        <f t="shared" si="222"/>
        <v>45734</v>
      </c>
      <c r="U1575" s="1" t="str">
        <f t="shared" si="223"/>
        <v>Yes</v>
      </c>
      <c r="V1575" t="s">
        <v>22</v>
      </c>
      <c r="W1575" t="s">
        <v>25</v>
      </c>
      <c r="X1575" t="str">
        <f t="shared" si="224"/>
        <v>Mumbai</v>
      </c>
      <c r="Y1575">
        <v>-175.76</v>
      </c>
      <c r="Z1575" t="str">
        <f>IF(PC_NikeSales[[#This Row],[Profit]]&lt;0,"Loss Making Sales",IF(PC_NikeSales[[#This Row],[Profit]]=0,"No Recorded Profit",IF(PC_NikeSales[[#This Row],[Profit]]&gt;PC_NikeSales[Rev_Recalc],"Invalid Profit", "Valid Profit")))</f>
        <v>Loss Making Sales</v>
      </c>
      <c r="AA1575" t="str">
        <f>IF(PC_NikeSales[[#This Row],[Profit_Status]]="Valid Profit","Include","Exclude")</f>
        <v>Exclude</v>
      </c>
    </row>
    <row r="1576" spans="1:27">
      <c r="A1576">
        <v>3574</v>
      </c>
      <c r="B1576" t="s">
        <v>13</v>
      </c>
      <c r="C1576" t="s">
        <v>41</v>
      </c>
      <c r="D1576" t="s">
        <v>42</v>
      </c>
      <c r="E1576" s="3" t="s">
        <v>32</v>
      </c>
      <c r="F1576" t="str">
        <f t="shared" si="216"/>
        <v>Alphabet</v>
      </c>
      <c r="G1576" t="str">
        <f t="shared" si="217"/>
        <v>XL</v>
      </c>
      <c r="H1576" t="str">
        <f t="shared" si="218"/>
        <v>Yes</v>
      </c>
      <c r="I1576">
        <v>0</v>
      </c>
      <c r="J1576" t="str">
        <f>_xlfn.IFS(Units_Sold&lt;0,"Check Return/Refund",Units_Sold=" ",Invalid,Units_Sold=0,"Available",Units_Sold&gt;0,"Sold")</f>
        <v>Available</v>
      </c>
      <c r="L1576">
        <v>0.96</v>
      </c>
      <c r="M1576" t="str">
        <f t="shared" si="219"/>
        <v>Valid</v>
      </c>
      <c r="N1576" t="str">
        <f>IF(PC_NikeSales[[#This Row],[Discount_Verification]]="Valid","Include","Exclude")</f>
        <v>Include</v>
      </c>
      <c r="O1576">
        <v>0</v>
      </c>
      <c r="P1576" t="str">
        <f t="shared" si="220"/>
        <v>Insufficient Data</v>
      </c>
      <c r="Q1576" t="str">
        <f t="shared" si="221"/>
        <v>Missing Information</v>
      </c>
      <c r="R1576" t="str">
        <f>IF(PC_NikeSales[[#This Row],[Rev_Verify]]="Valid Revenue","Include","Exclude")</f>
        <v>Exclude</v>
      </c>
      <c r="S1576" s="1">
        <v>45670</v>
      </c>
      <c r="T1576" s="5">
        <f t="shared" si="222"/>
        <v>45670</v>
      </c>
      <c r="U1576" s="1" t="str">
        <f t="shared" si="223"/>
        <v>Yes</v>
      </c>
      <c r="V1576" t="s">
        <v>17</v>
      </c>
      <c r="W1576" t="s">
        <v>36</v>
      </c>
      <c r="X1576" t="str">
        <f t="shared" si="224"/>
        <v>Bangalore</v>
      </c>
      <c r="Y1576">
        <v>2589</v>
      </c>
      <c r="Z1576" t="str">
        <f>IF(PC_NikeSales[[#This Row],[Profit]]&lt;0,"Loss Making Sales",IF(PC_NikeSales[[#This Row],[Profit]]=0,"No Recorded Profit",IF($Y1574&gt;$P1574,"Invalid Profit", "Valid Profit")))</f>
        <v>Valid Profit</v>
      </c>
      <c r="AA1576" t="str">
        <f>IF(PC_NikeSales[[#This Row],[Profit_Status]]="Valid Profit","Include","Exclude")</f>
        <v>Include</v>
      </c>
    </row>
    <row r="1577" spans="1:27">
      <c r="A1577">
        <v>3575</v>
      </c>
      <c r="B1577" t="s">
        <v>19</v>
      </c>
      <c r="C1577" t="s">
        <v>30</v>
      </c>
      <c r="D1577" t="s">
        <v>31</v>
      </c>
      <c r="E1577" s="3" t="s">
        <v>32</v>
      </c>
      <c r="F1577" t="str">
        <f t="shared" si="216"/>
        <v>Alphabet</v>
      </c>
      <c r="G1577" t="str">
        <f t="shared" si="217"/>
        <v>XL</v>
      </c>
      <c r="H1577" t="str">
        <f t="shared" si="218"/>
        <v>Yes</v>
      </c>
      <c r="I1577">
        <v>0</v>
      </c>
      <c r="J1577" t="str">
        <f>_xlfn.IFS(Units_Sold&lt;0,"Check Return/Refund",Units_Sold=" ",Invalid,Units_Sold=0,"Available",Units_Sold&gt;0,"Sold")</f>
        <v>Available</v>
      </c>
      <c r="K1577">
        <v>5716.18</v>
      </c>
      <c r="L1577">
        <v>1.1000000000000001</v>
      </c>
      <c r="M1577" t="str">
        <f t="shared" si="219"/>
        <v>Invalid</v>
      </c>
      <c r="N1577" t="str">
        <f>IF(PC_NikeSales[[#This Row],[Discount_Verification]]="Valid","Include","Exclude")</f>
        <v>Exclude</v>
      </c>
      <c r="O1577">
        <v>0</v>
      </c>
      <c r="P1577" t="str">
        <f t="shared" si="220"/>
        <v>Insufficient Data</v>
      </c>
      <c r="Q1577" t="str">
        <f t="shared" si="221"/>
        <v>Missing Information</v>
      </c>
      <c r="R1577" t="str">
        <f>IF(PC_NikeSales[[#This Row],[Rev_Verify]]="Valid Revenue","Include","Exclude")</f>
        <v>Exclude</v>
      </c>
      <c r="S1577" s="1">
        <v>45841</v>
      </c>
      <c r="T1577" s="5">
        <f t="shared" si="222"/>
        <v>45841</v>
      </c>
      <c r="U1577" s="1" t="str">
        <f t="shared" si="223"/>
        <v>Yes</v>
      </c>
      <c r="V1577" t="s">
        <v>22</v>
      </c>
      <c r="W1577" t="s">
        <v>29</v>
      </c>
      <c r="X1577" t="str">
        <f t="shared" si="224"/>
        <v>Pune</v>
      </c>
      <c r="Y1577">
        <v>3271.27</v>
      </c>
      <c r="Z1577" t="str">
        <f>IF(PC_NikeSales[[#This Row],[Profit]]&lt;0,"Loss Making Sales",IF(PC_NikeSales[[#This Row],[Profit]]=0,"No Recorded Profit",IF($Y1575&gt;$P1575,"Invalid Profit", "Valid Profit")))</f>
        <v>Valid Profit</v>
      </c>
      <c r="AA1577" t="str">
        <f>IF(PC_NikeSales[[#This Row],[Profit_Status]]="Valid Profit","Include","Exclude")</f>
        <v>Include</v>
      </c>
    </row>
    <row r="1578" spans="1:27">
      <c r="A1578">
        <v>3576</v>
      </c>
      <c r="B1578" t="s">
        <v>19</v>
      </c>
      <c r="C1578" t="s">
        <v>26</v>
      </c>
      <c r="D1578" t="s">
        <v>39</v>
      </c>
      <c r="E1578" s="3" t="s">
        <v>16</v>
      </c>
      <c r="F1578" t="str">
        <f t="shared" si="216"/>
        <v>Alphabet</v>
      </c>
      <c r="G1578" t="str">
        <f t="shared" si="217"/>
        <v>M</v>
      </c>
      <c r="H1578" t="str">
        <f t="shared" si="218"/>
        <v>Yes</v>
      </c>
      <c r="I1578">
        <v>2</v>
      </c>
      <c r="J1578" t="str">
        <f>_xlfn.IFS(Units_Sold&lt;0,"Check Return/Refund",Units_Sold=" ",Invalid,Units_Sold=0,"Available",Units_Sold&gt;0,"Sold")</f>
        <v>Sold</v>
      </c>
      <c r="K1578">
        <v>3533.18</v>
      </c>
      <c r="M1578" t="str">
        <f t="shared" si="219"/>
        <v>Invalid</v>
      </c>
      <c r="N1578" t="str">
        <f>IF(PC_NikeSales[[#This Row],[Discount_Verification]]="Valid","Include","Exclude")</f>
        <v>Exclude</v>
      </c>
      <c r="O1578">
        <v>0</v>
      </c>
      <c r="P1578">
        <f t="shared" si="220"/>
        <v>7066.36</v>
      </c>
      <c r="Q1578" t="str">
        <f t="shared" si="221"/>
        <v>Valid Revenue</v>
      </c>
      <c r="R1578" t="str">
        <f>IF(PC_NikeSales[[#This Row],[Rev_Verify]]="Valid Revenue","Include","Exclude")</f>
        <v>Include</v>
      </c>
      <c r="S1578" s="1">
        <v>45368</v>
      </c>
      <c r="T1578" s="5">
        <f t="shared" si="222"/>
        <v>45368</v>
      </c>
      <c r="U1578" s="1" t="str">
        <f t="shared" si="223"/>
        <v>Yes</v>
      </c>
      <c r="V1578" t="s">
        <v>22</v>
      </c>
      <c r="W1578" t="s">
        <v>18</v>
      </c>
      <c r="X1578" t="str">
        <f t="shared" si="224"/>
        <v>Bengaluru</v>
      </c>
      <c r="Y1578">
        <v>-586.23</v>
      </c>
      <c r="Z1578" t="str">
        <f>IF(PC_NikeSales[[#This Row],[Profit]]&lt;0,"Loss Making Sales",IF(PC_NikeSales[[#This Row],[Profit]]=0,"No Recorded Profit",IF(PC_NikeSales[[#This Row],[Profit]]&gt;PC_NikeSales[Rev_Recalc],"Invalid Profit", "Valid Profit")))</f>
        <v>Loss Making Sales</v>
      </c>
      <c r="AA1578" t="str">
        <f>IF(PC_NikeSales[[#This Row],[Profit_Status]]="Valid Profit","Include","Exclude")</f>
        <v>Exclude</v>
      </c>
    </row>
    <row r="1579" spans="1:27">
      <c r="A1579">
        <v>3577</v>
      </c>
      <c r="B1579" t="s">
        <v>19</v>
      </c>
      <c r="C1579" t="s">
        <v>30</v>
      </c>
      <c r="D1579" t="s">
        <v>51</v>
      </c>
      <c r="E1579" s="3" t="s">
        <v>32</v>
      </c>
      <c r="F1579" t="str">
        <f t="shared" si="216"/>
        <v>Alphabet</v>
      </c>
      <c r="G1579" t="str">
        <f t="shared" si="217"/>
        <v>XL</v>
      </c>
      <c r="H1579" t="str">
        <f t="shared" si="218"/>
        <v>Yes</v>
      </c>
      <c r="I1579">
        <v>0</v>
      </c>
      <c r="J1579" t="str">
        <f>_xlfn.IFS(Units_Sold&lt;0,"Check Return/Refund",Units_Sold=" ",Invalid,Units_Sold=0,"Available",Units_Sold&gt;0,"Sold")</f>
        <v>Available</v>
      </c>
      <c r="M1579" t="str">
        <f t="shared" si="219"/>
        <v>Invalid</v>
      </c>
      <c r="N1579" t="str">
        <f>IF(PC_NikeSales[[#This Row],[Discount_Verification]]="Valid","Include","Exclude")</f>
        <v>Exclude</v>
      </c>
      <c r="O1579">
        <v>0</v>
      </c>
      <c r="P1579" t="str">
        <f t="shared" si="220"/>
        <v>Insufficient Data</v>
      </c>
      <c r="Q1579" t="str">
        <f t="shared" si="221"/>
        <v>Missing Information</v>
      </c>
      <c r="R1579" t="str">
        <f>IF(PC_NikeSales[[#This Row],[Rev_Verify]]="Valid Revenue","Include","Exclude")</f>
        <v>Exclude</v>
      </c>
      <c r="S1579" s="1">
        <v>45584</v>
      </c>
      <c r="T1579" s="5">
        <f t="shared" si="222"/>
        <v>45584</v>
      </c>
      <c r="U1579" s="1" t="str">
        <f t="shared" si="223"/>
        <v>Yes</v>
      </c>
      <c r="V1579" t="s">
        <v>17</v>
      </c>
      <c r="W1579" t="s">
        <v>43</v>
      </c>
      <c r="X1579" t="str">
        <f t="shared" si="224"/>
        <v>Kolkata</v>
      </c>
      <c r="Y1579">
        <v>102.77</v>
      </c>
      <c r="Z1579" t="str">
        <f>IF(PC_NikeSales[[#This Row],[Profit]]&lt;0,"Loss Making Sales",IF(PC_NikeSales[[#This Row],[Profit]]=0,"No Recorded Profit",IF($Y1577&gt;$P1577,"Invalid Profit", "Valid Profit")))</f>
        <v>Valid Profit</v>
      </c>
      <c r="AA1579" t="str">
        <f>IF(PC_NikeSales[[#This Row],[Profit_Status]]="Valid Profit","Include","Exclude")</f>
        <v>Include</v>
      </c>
    </row>
    <row r="1580" spans="1:27">
      <c r="A1580">
        <v>3578</v>
      </c>
      <c r="B1580" t="s">
        <v>35</v>
      </c>
      <c r="C1580" t="s">
        <v>26</v>
      </c>
      <c r="D1580" t="s">
        <v>27</v>
      </c>
      <c r="E1580" s="3" t="s">
        <v>32</v>
      </c>
      <c r="F1580" t="str">
        <f t="shared" si="216"/>
        <v>Alphabet</v>
      </c>
      <c r="G1580" t="str">
        <f t="shared" si="217"/>
        <v>XL</v>
      </c>
      <c r="H1580" t="str">
        <f t="shared" si="218"/>
        <v>Yes</v>
      </c>
      <c r="I1580">
        <v>4</v>
      </c>
      <c r="J1580" t="str">
        <f>_xlfn.IFS(Units_Sold&lt;0,"Check Return/Refund",Units_Sold=" ",Invalid,Units_Sold=0,"Available",Units_Sold&gt;0,"Sold")</f>
        <v>Sold</v>
      </c>
      <c r="K1580">
        <v>6348.19</v>
      </c>
      <c r="M1580" t="str">
        <f t="shared" si="219"/>
        <v>Invalid</v>
      </c>
      <c r="N1580" t="str">
        <f>IF(PC_NikeSales[[#This Row],[Discount_Verification]]="Valid","Include","Exclude")</f>
        <v>Exclude</v>
      </c>
      <c r="O1580">
        <v>0</v>
      </c>
      <c r="P1580">
        <f t="shared" si="220"/>
        <v>25392.76</v>
      </c>
      <c r="Q1580" t="str">
        <f t="shared" si="221"/>
        <v>Valid Revenue</v>
      </c>
      <c r="R1580" t="str">
        <f>IF(PC_NikeSales[[#This Row],[Rev_Verify]]="Valid Revenue","Include","Exclude")</f>
        <v>Include</v>
      </c>
      <c r="S1580" s="1"/>
      <c r="T1580" s="5" t="str">
        <f t="shared" si="222"/>
        <v>Missing Date</v>
      </c>
      <c r="U1580" s="1" t="str">
        <f t="shared" si="223"/>
        <v>No</v>
      </c>
      <c r="V1580" t="s">
        <v>22</v>
      </c>
      <c r="W1580" t="s">
        <v>37</v>
      </c>
      <c r="X1580" t="str">
        <f t="shared" si="224"/>
        <v>Hyderabad</v>
      </c>
      <c r="Y1580">
        <v>1939.74</v>
      </c>
      <c r="Z1580" t="str">
        <f>IF(PC_NikeSales[[#This Row],[Profit]]&lt;0,"Loss Making Sales",IF(PC_NikeSales[[#This Row],[Profit]]=0,"No Recorded Profit",IF($Y1578&gt;$P1578,"Invalid Profit", "Valid Profit")))</f>
        <v>Valid Profit</v>
      </c>
      <c r="AA1580" t="str">
        <f>IF(PC_NikeSales[[#This Row],[Profit_Status]]="Valid Profit","Include","Exclude")</f>
        <v>Include</v>
      </c>
    </row>
    <row r="1581" spans="1:27">
      <c r="A1581">
        <v>3579</v>
      </c>
      <c r="B1581" t="s">
        <v>35</v>
      </c>
      <c r="C1581" t="s">
        <v>41</v>
      </c>
      <c r="D1581" t="s">
        <v>54</v>
      </c>
      <c r="E1581" s="3" t="s">
        <v>32</v>
      </c>
      <c r="F1581" t="str">
        <f t="shared" si="216"/>
        <v>Alphabet</v>
      </c>
      <c r="G1581" t="str">
        <f t="shared" si="217"/>
        <v>XL</v>
      </c>
      <c r="H1581" t="str">
        <f t="shared" si="218"/>
        <v>Yes</v>
      </c>
      <c r="I1581">
        <v>0</v>
      </c>
      <c r="J1581" t="str">
        <f>_xlfn.IFS(Units_Sold&lt;0,"Check Return/Refund",Units_Sold=" ",Invalid,Units_Sold=0,"Available",Units_Sold&gt;0,"Sold")</f>
        <v>Available</v>
      </c>
      <c r="K1581">
        <v>9995.5499999999993</v>
      </c>
      <c r="M1581" t="str">
        <f t="shared" si="219"/>
        <v>Invalid</v>
      </c>
      <c r="N1581" t="str">
        <f>IF(PC_NikeSales[[#This Row],[Discount_Verification]]="Valid","Include","Exclude")</f>
        <v>Exclude</v>
      </c>
      <c r="O1581">
        <v>0</v>
      </c>
      <c r="P1581">
        <f t="shared" si="220"/>
        <v>0</v>
      </c>
      <c r="Q1581" t="str">
        <f t="shared" si="221"/>
        <v>No Recorded Revenue</v>
      </c>
      <c r="R1581" t="str">
        <f>IF(PC_NikeSales[[#This Row],[Rev_Verify]]="Valid Revenue","Include","Exclude")</f>
        <v>Exclude</v>
      </c>
      <c r="S1581" s="1">
        <v>45691</v>
      </c>
      <c r="T1581" s="5">
        <f t="shared" si="222"/>
        <v>45691</v>
      </c>
      <c r="U1581" s="1" t="str">
        <f t="shared" si="223"/>
        <v>Yes</v>
      </c>
      <c r="V1581" t="s">
        <v>22</v>
      </c>
      <c r="W1581" t="s">
        <v>33</v>
      </c>
      <c r="X1581" t="str">
        <f t="shared" si="224"/>
        <v>Delhi</v>
      </c>
      <c r="Y1581">
        <v>1962.41</v>
      </c>
      <c r="Z1581" t="str">
        <f>IF(PC_NikeSales[[#This Row],[Profit]]&lt;0,"Loss Making Sales",IF(PC_NikeSales[[#This Row],[Profit]]=0,"No Recorded Profit",IF(PC_NikeSales[[#This Row],[Profit]]&gt;PC_NikeSales[Rev_Recalc],"Invalid Profit", "Valid Profit")))</f>
        <v>Invalid Profit</v>
      </c>
      <c r="AA1581" t="str">
        <f>IF(PC_NikeSales[[#This Row],[Profit_Status]]="Valid Profit","Include","Exclude")</f>
        <v>Exclude</v>
      </c>
    </row>
    <row r="1582" spans="1:27">
      <c r="A1582">
        <v>3580</v>
      </c>
      <c r="B1582" t="s">
        <v>35</v>
      </c>
      <c r="C1582" t="s">
        <v>41</v>
      </c>
      <c r="D1582" t="s">
        <v>54</v>
      </c>
      <c r="F1582" t="str">
        <f t="shared" si="216"/>
        <v>Missing</v>
      </c>
      <c r="G1582" t="str">
        <f t="shared" si="217"/>
        <v>Unknown</v>
      </c>
      <c r="H1582" t="str">
        <f t="shared" si="218"/>
        <v>No</v>
      </c>
      <c r="J1582" t="str">
        <f>_xlfn.IFS(Units_Sold&lt;0,"Check Return/Refund",Units_Sold=" ",Invalid,Units_Sold=0,"Available",Units_Sold&gt;0,"Sold")</f>
        <v>Available</v>
      </c>
      <c r="K1582">
        <v>2992.37</v>
      </c>
      <c r="M1582" t="str">
        <f t="shared" si="219"/>
        <v>Invalid</v>
      </c>
      <c r="N1582" t="str">
        <f>IF(PC_NikeSales[[#This Row],[Discount_Verification]]="Valid","Include","Exclude")</f>
        <v>Exclude</v>
      </c>
      <c r="O1582">
        <v>0</v>
      </c>
      <c r="P1582" t="str">
        <f t="shared" si="220"/>
        <v>Insufficient Data</v>
      </c>
      <c r="Q1582" t="str">
        <f t="shared" si="221"/>
        <v>Missing Information</v>
      </c>
      <c r="R1582" t="str">
        <f>IF(PC_NikeSales[[#This Row],[Rev_Verify]]="Valid Revenue","Include","Exclude")</f>
        <v>Exclude</v>
      </c>
      <c r="S1582" s="1"/>
      <c r="T1582" s="5" t="str">
        <f t="shared" si="222"/>
        <v>Missing Date</v>
      </c>
      <c r="U1582" s="1" t="str">
        <f t="shared" si="223"/>
        <v>No</v>
      </c>
      <c r="V1582" t="s">
        <v>22</v>
      </c>
      <c r="W1582" t="s">
        <v>43</v>
      </c>
      <c r="X1582" t="str">
        <f t="shared" si="224"/>
        <v>Kolkata</v>
      </c>
      <c r="Y1582">
        <v>677.35</v>
      </c>
      <c r="Z1582" t="str">
        <f>IF(PC_NikeSales[[#This Row],[Profit]]&lt;0,"Loss Making Sales",IF(PC_NikeSales[[#This Row],[Profit]]=0,"No Recorded Profit",IF($Y1580&gt;$P1580,"Invalid Profit", "Valid Profit")))</f>
        <v>Valid Profit</v>
      </c>
      <c r="AA1582" t="str">
        <f>IF(PC_NikeSales[[#This Row],[Profit_Status]]="Valid Profit","Include","Exclude")</f>
        <v>Include</v>
      </c>
    </row>
    <row r="1583" spans="1:27">
      <c r="A1583">
        <v>3581</v>
      </c>
      <c r="B1583" t="s">
        <v>19</v>
      </c>
      <c r="C1583" t="s">
        <v>20</v>
      </c>
      <c r="D1583" t="s">
        <v>50</v>
      </c>
      <c r="E1583" s="3" t="s">
        <v>28</v>
      </c>
      <c r="F1583" t="str">
        <f t="shared" si="216"/>
        <v>Alphabet</v>
      </c>
      <c r="G1583" t="str">
        <f t="shared" si="217"/>
        <v>L</v>
      </c>
      <c r="H1583" t="str">
        <f t="shared" si="218"/>
        <v>Yes</v>
      </c>
      <c r="I1583">
        <v>4</v>
      </c>
      <c r="J1583" t="str">
        <f>_xlfn.IFS(Units_Sold&lt;0,"Check Return/Refund",Units_Sold=" ",Invalid,Units_Sold=0,"Available",Units_Sold&gt;0,"Sold")</f>
        <v>Sold</v>
      </c>
      <c r="M1583" t="str">
        <f t="shared" si="219"/>
        <v>Invalid</v>
      </c>
      <c r="N1583" t="str">
        <f>IF(PC_NikeSales[[#This Row],[Discount_Verification]]="Valid","Include","Exclude")</f>
        <v>Exclude</v>
      </c>
      <c r="O1583">
        <v>0</v>
      </c>
      <c r="P1583" t="str">
        <f t="shared" si="220"/>
        <v>Insufficient Data</v>
      </c>
      <c r="Q1583" t="str">
        <f t="shared" si="221"/>
        <v>Missing Information</v>
      </c>
      <c r="R1583" t="str">
        <f>IF(PC_NikeSales[[#This Row],[Rev_Verify]]="Valid Revenue","Include","Exclude")</f>
        <v>Exclude</v>
      </c>
      <c r="S1583" s="1">
        <v>45649</v>
      </c>
      <c r="T1583" s="5">
        <f t="shared" si="222"/>
        <v>45649</v>
      </c>
      <c r="U1583" s="1" t="str">
        <f t="shared" si="223"/>
        <v>Yes</v>
      </c>
      <c r="V1583" t="s">
        <v>22</v>
      </c>
      <c r="W1583" t="s">
        <v>43</v>
      </c>
      <c r="X1583" t="str">
        <f t="shared" si="224"/>
        <v>Kolkata</v>
      </c>
      <c r="Y1583">
        <v>2178.0500000000002</v>
      </c>
      <c r="Z1583" t="str">
        <f>IF(PC_NikeSales[[#This Row],[Profit]]&lt;0,"Loss Making Sales",IF(PC_NikeSales[[#This Row],[Profit]]=0,"No Recorded Profit",IF($Y1581&gt;$P1581,"Invalid Profit", "Valid Profit")))</f>
        <v>Invalid Profit</v>
      </c>
      <c r="AA1583" t="str">
        <f>IF(PC_NikeSales[[#This Row],[Profit_Status]]="Valid Profit","Include","Exclude")</f>
        <v>Exclude</v>
      </c>
    </row>
    <row r="1584" spans="1:27">
      <c r="A1584">
        <v>3582</v>
      </c>
      <c r="B1584" t="s">
        <v>13</v>
      </c>
      <c r="C1584" t="s">
        <v>20</v>
      </c>
      <c r="D1584" t="s">
        <v>38</v>
      </c>
      <c r="E1584" s="3" t="s">
        <v>16</v>
      </c>
      <c r="F1584" t="str">
        <f t="shared" si="216"/>
        <v>Alphabet</v>
      </c>
      <c r="G1584" t="str">
        <f t="shared" si="217"/>
        <v>M</v>
      </c>
      <c r="H1584" t="str">
        <f t="shared" si="218"/>
        <v>Yes</v>
      </c>
      <c r="J1584" t="str">
        <f>_xlfn.IFS(Units_Sold&lt;0,"Check Return/Refund",Units_Sold=" ",Invalid,Units_Sold=0,"Available",Units_Sold&gt;0,"Sold")</f>
        <v>Available</v>
      </c>
      <c r="K1584">
        <v>2117.04</v>
      </c>
      <c r="M1584" t="str">
        <f t="shared" si="219"/>
        <v>Invalid</v>
      </c>
      <c r="N1584" t="str">
        <f>IF(PC_NikeSales[[#This Row],[Discount_Verification]]="Valid","Include","Exclude")</f>
        <v>Exclude</v>
      </c>
      <c r="O1584">
        <v>0</v>
      </c>
      <c r="P1584" t="str">
        <f t="shared" si="220"/>
        <v>Insufficient Data</v>
      </c>
      <c r="Q1584" t="str">
        <f t="shared" si="221"/>
        <v>Missing Information</v>
      </c>
      <c r="R1584" t="str">
        <f>IF(PC_NikeSales[[#This Row],[Rev_Verify]]="Valid Revenue","Include","Exclude")</f>
        <v>Exclude</v>
      </c>
      <c r="S1584" s="1">
        <v>45536</v>
      </c>
      <c r="T1584" s="5">
        <f t="shared" si="222"/>
        <v>45536</v>
      </c>
      <c r="U1584" s="1" t="str">
        <f t="shared" si="223"/>
        <v>Yes</v>
      </c>
      <c r="V1584" t="s">
        <v>17</v>
      </c>
      <c r="W1584" t="s">
        <v>29</v>
      </c>
      <c r="X1584" t="str">
        <f t="shared" si="224"/>
        <v>Pune</v>
      </c>
      <c r="Y1584">
        <v>806.52</v>
      </c>
      <c r="Z1584" t="str">
        <f>IF(PC_NikeSales[[#This Row],[Profit]]&lt;0,"Loss Making Sales",IF(PC_NikeSales[[#This Row],[Profit]]=0,"No Recorded Profit",IF($Y1582&gt;$P1582,"Invalid Profit", "Valid Profit")))</f>
        <v>Valid Profit</v>
      </c>
      <c r="AA1584" t="str">
        <f>IF(PC_NikeSales[[#This Row],[Profit_Status]]="Valid Profit","Include","Exclude")</f>
        <v>Include</v>
      </c>
    </row>
    <row r="1585" spans="1:27">
      <c r="A1585">
        <v>3583</v>
      </c>
      <c r="B1585" t="s">
        <v>35</v>
      </c>
      <c r="C1585" t="s">
        <v>41</v>
      </c>
      <c r="D1585" t="s">
        <v>47</v>
      </c>
      <c r="E1585" s="3">
        <v>12</v>
      </c>
      <c r="F1585" t="str">
        <f t="shared" si="216"/>
        <v>Number</v>
      </c>
      <c r="G1585" t="str">
        <f t="shared" si="217"/>
        <v>12</v>
      </c>
      <c r="H1585" t="str">
        <f t="shared" si="218"/>
        <v>Yes</v>
      </c>
      <c r="J1585" t="str">
        <f>_xlfn.IFS(Units_Sold&lt;0,"Check Return/Refund",Units_Sold=" ",Invalid,Units_Sold=0,"Available",Units_Sold&gt;0,"Sold")</f>
        <v>Available</v>
      </c>
      <c r="K1585">
        <v>3153.32</v>
      </c>
      <c r="L1585">
        <v>0.02</v>
      </c>
      <c r="M1585" t="str">
        <f t="shared" si="219"/>
        <v>Valid</v>
      </c>
      <c r="N1585" t="str">
        <f>IF(PC_NikeSales[[#This Row],[Discount_Verification]]="Valid","Include","Exclude")</f>
        <v>Include</v>
      </c>
      <c r="O1585">
        <v>0</v>
      </c>
      <c r="P1585" t="str">
        <f t="shared" si="220"/>
        <v>Insufficient Data</v>
      </c>
      <c r="Q1585" t="str">
        <f t="shared" si="221"/>
        <v>Missing Information</v>
      </c>
      <c r="R1585" t="str">
        <f>IF(PC_NikeSales[[#This Row],[Rev_Verify]]="Valid Revenue","Include","Exclude")</f>
        <v>Exclude</v>
      </c>
      <c r="S1585" s="1"/>
      <c r="T1585" s="5" t="str">
        <f t="shared" si="222"/>
        <v>Missing Date</v>
      </c>
      <c r="U1585" s="1" t="str">
        <f t="shared" si="223"/>
        <v>No</v>
      </c>
      <c r="V1585" t="s">
        <v>17</v>
      </c>
      <c r="W1585" t="s">
        <v>18</v>
      </c>
      <c r="X1585" t="str">
        <f t="shared" si="224"/>
        <v>Bengaluru</v>
      </c>
      <c r="Y1585">
        <v>204.06</v>
      </c>
      <c r="Z1585" t="str">
        <f>IF(PC_NikeSales[[#This Row],[Profit]]&lt;0,"Loss Making Sales",IF(PC_NikeSales[[#This Row],[Profit]]=0,"No Recorded Profit",IF($Y1583&gt;$P1583,"Invalid Profit", "Valid Profit")))</f>
        <v>Valid Profit</v>
      </c>
      <c r="AA1585" t="str">
        <f>IF(PC_NikeSales[[#This Row],[Profit_Status]]="Valid Profit","Include","Exclude")</f>
        <v>Include</v>
      </c>
    </row>
    <row r="1586" spans="1:27">
      <c r="A1586">
        <v>3584</v>
      </c>
      <c r="B1586" t="s">
        <v>35</v>
      </c>
      <c r="C1586" t="s">
        <v>41</v>
      </c>
      <c r="D1586" t="s">
        <v>42</v>
      </c>
      <c r="E1586" s="3">
        <v>10</v>
      </c>
      <c r="F1586" t="str">
        <f t="shared" si="216"/>
        <v>Number</v>
      </c>
      <c r="G1586" t="str">
        <f t="shared" si="217"/>
        <v>10</v>
      </c>
      <c r="H1586" t="str">
        <f t="shared" si="218"/>
        <v>Yes</v>
      </c>
      <c r="J1586" t="str">
        <f>_xlfn.IFS(Units_Sold&lt;0,"Check Return/Refund",Units_Sold=" ",Invalid,Units_Sold=0,"Available",Units_Sold&gt;0,"Sold")</f>
        <v>Available</v>
      </c>
      <c r="K1586">
        <v>3500.16</v>
      </c>
      <c r="M1586" t="str">
        <f t="shared" si="219"/>
        <v>Invalid</v>
      </c>
      <c r="N1586" t="str">
        <f>IF(PC_NikeSales[[#This Row],[Discount_Verification]]="Valid","Include","Exclude")</f>
        <v>Exclude</v>
      </c>
      <c r="O1586">
        <v>0</v>
      </c>
      <c r="P1586" t="str">
        <f t="shared" si="220"/>
        <v>Insufficient Data</v>
      </c>
      <c r="Q1586" t="str">
        <f t="shared" si="221"/>
        <v>Missing Information</v>
      </c>
      <c r="R1586" t="str">
        <f>IF(PC_NikeSales[[#This Row],[Rev_Verify]]="Valid Revenue","Include","Exclude")</f>
        <v>Exclude</v>
      </c>
      <c r="S1586" s="1">
        <v>45735</v>
      </c>
      <c r="T1586" s="5">
        <f t="shared" si="222"/>
        <v>45735</v>
      </c>
      <c r="U1586" s="1" t="str">
        <f t="shared" si="223"/>
        <v>Yes</v>
      </c>
      <c r="V1586" t="s">
        <v>17</v>
      </c>
      <c r="W1586" t="s">
        <v>43</v>
      </c>
      <c r="X1586" t="str">
        <f t="shared" si="224"/>
        <v>Kolkata</v>
      </c>
      <c r="Y1586">
        <v>-258.05</v>
      </c>
      <c r="Z1586" t="str">
        <f>IF(PC_NikeSales[[#This Row],[Profit]]&lt;0,"Loss Making Sales",IF(PC_NikeSales[[#This Row],[Profit]]=0,"No Recorded Profit",IF(PC_NikeSales[[#This Row],[Profit]]&gt;PC_NikeSales[Rev_Recalc],"Invalid Profit", "Valid Profit")))</f>
        <v>Loss Making Sales</v>
      </c>
      <c r="AA1586" t="str">
        <f>IF(PC_NikeSales[[#This Row],[Profit_Status]]="Valid Profit","Include","Exclude")</f>
        <v>Exclude</v>
      </c>
    </row>
    <row r="1587" spans="1:27">
      <c r="A1587">
        <v>3585</v>
      </c>
      <c r="B1587" t="s">
        <v>35</v>
      </c>
      <c r="C1587" t="s">
        <v>30</v>
      </c>
      <c r="D1587" t="s">
        <v>45</v>
      </c>
      <c r="E1587" s="3" t="s">
        <v>32</v>
      </c>
      <c r="F1587" t="str">
        <f t="shared" si="216"/>
        <v>Alphabet</v>
      </c>
      <c r="G1587" t="str">
        <f t="shared" si="217"/>
        <v>XL</v>
      </c>
      <c r="H1587" t="str">
        <f t="shared" si="218"/>
        <v>Yes</v>
      </c>
      <c r="J1587" t="str">
        <f>_xlfn.IFS(Units_Sold&lt;0,"Check Return/Refund",Units_Sold=" ",Invalid,Units_Sold=0,"Available",Units_Sold&gt;0,"Sold")</f>
        <v>Available</v>
      </c>
      <c r="L1587">
        <v>0.52</v>
      </c>
      <c r="M1587" t="str">
        <f t="shared" si="219"/>
        <v>Valid</v>
      </c>
      <c r="N1587" t="str">
        <f>IF(PC_NikeSales[[#This Row],[Discount_Verification]]="Valid","Include","Exclude")</f>
        <v>Include</v>
      </c>
      <c r="O1587">
        <v>0</v>
      </c>
      <c r="P1587" t="str">
        <f t="shared" si="220"/>
        <v>Insufficient Data</v>
      </c>
      <c r="Q1587" t="str">
        <f t="shared" si="221"/>
        <v>Missing Information</v>
      </c>
      <c r="R1587" t="str">
        <f>IF(PC_NikeSales[[#This Row],[Rev_Verify]]="Valid Revenue","Include","Exclude")</f>
        <v>Exclude</v>
      </c>
      <c r="S1587" s="1">
        <v>45780</v>
      </c>
      <c r="T1587" s="5">
        <f t="shared" si="222"/>
        <v>45780</v>
      </c>
      <c r="U1587" s="1" t="str">
        <f t="shared" si="223"/>
        <v>Yes</v>
      </c>
      <c r="V1587" t="s">
        <v>22</v>
      </c>
      <c r="W1587" t="s">
        <v>43</v>
      </c>
      <c r="X1587" t="str">
        <f t="shared" si="224"/>
        <v>Kolkata</v>
      </c>
      <c r="Y1587">
        <v>1263.9100000000001</v>
      </c>
      <c r="Z1587" t="str">
        <f>IF(PC_NikeSales[[#This Row],[Profit]]&lt;0,"Loss Making Sales",IF(PC_NikeSales[[#This Row],[Profit]]=0,"No Recorded Profit",IF($Y1585&gt;$P1585,"Invalid Profit", "Valid Profit")))</f>
        <v>Valid Profit</v>
      </c>
      <c r="AA1587" t="str">
        <f>IF(PC_NikeSales[[#This Row],[Profit_Status]]="Valid Profit","Include","Exclude")</f>
        <v>Include</v>
      </c>
    </row>
    <row r="1588" spans="1:27">
      <c r="A1588">
        <v>3586</v>
      </c>
      <c r="B1588" t="s">
        <v>19</v>
      </c>
      <c r="C1588" t="s">
        <v>26</v>
      </c>
      <c r="D1588" t="s">
        <v>39</v>
      </c>
      <c r="E1588" s="3" t="s">
        <v>28</v>
      </c>
      <c r="F1588" t="str">
        <f t="shared" si="216"/>
        <v>Alphabet</v>
      </c>
      <c r="G1588" t="str">
        <f t="shared" si="217"/>
        <v>L</v>
      </c>
      <c r="H1588" t="str">
        <f t="shared" si="218"/>
        <v>Yes</v>
      </c>
      <c r="J1588" t="str">
        <f>_xlfn.IFS(Units_Sold&lt;0,"Check Return/Refund",Units_Sold=" ",Invalid,Units_Sold=0,"Available",Units_Sold&gt;0,"Sold")</f>
        <v>Available</v>
      </c>
      <c r="M1588" t="str">
        <f t="shared" si="219"/>
        <v>Invalid</v>
      </c>
      <c r="N1588" t="str">
        <f>IF(PC_NikeSales[[#This Row],[Discount_Verification]]="Valid","Include","Exclude")</f>
        <v>Exclude</v>
      </c>
      <c r="O1588">
        <v>0</v>
      </c>
      <c r="P1588" t="str">
        <f t="shared" si="220"/>
        <v>Insufficient Data</v>
      </c>
      <c r="Q1588" t="str">
        <f t="shared" si="221"/>
        <v>Missing Information</v>
      </c>
      <c r="R1588" t="str">
        <f>IF(PC_NikeSales[[#This Row],[Rev_Verify]]="Valid Revenue","Include","Exclude")</f>
        <v>Exclude</v>
      </c>
      <c r="S1588" s="1">
        <v>45640</v>
      </c>
      <c r="T1588" s="5">
        <f t="shared" si="222"/>
        <v>45640</v>
      </c>
      <c r="U1588" s="1" t="str">
        <f t="shared" si="223"/>
        <v>Yes</v>
      </c>
      <c r="V1588" t="s">
        <v>17</v>
      </c>
      <c r="W1588" t="s">
        <v>33</v>
      </c>
      <c r="X1588" t="str">
        <f t="shared" si="224"/>
        <v>Delhi</v>
      </c>
      <c r="Y1588">
        <v>3579.64</v>
      </c>
      <c r="Z1588" t="str">
        <f>IF(PC_NikeSales[[#This Row],[Profit]]&lt;0,"Loss Making Sales",IF(PC_NikeSales[[#This Row],[Profit]]=0,"No Recorded Profit",IF($Y1586&gt;$P1586,"Invalid Profit", "Valid Profit")))</f>
        <v>Valid Profit</v>
      </c>
      <c r="AA1588" t="str">
        <f>IF(PC_NikeSales[[#This Row],[Profit_Status]]="Valid Profit","Include","Exclude")</f>
        <v>Include</v>
      </c>
    </row>
    <row r="1589" spans="1:27">
      <c r="A1589">
        <v>3587</v>
      </c>
      <c r="B1589" t="s">
        <v>35</v>
      </c>
      <c r="C1589" t="s">
        <v>14</v>
      </c>
      <c r="D1589" t="s">
        <v>15</v>
      </c>
      <c r="E1589" s="3">
        <v>6</v>
      </c>
      <c r="F1589" t="str">
        <f t="shared" si="216"/>
        <v>Number</v>
      </c>
      <c r="G1589" t="str">
        <f t="shared" si="217"/>
        <v>6</v>
      </c>
      <c r="H1589" t="str">
        <f t="shared" si="218"/>
        <v>Yes</v>
      </c>
      <c r="J1589" t="str">
        <f>_xlfn.IFS(Units_Sold&lt;0,"Check Return/Refund",Units_Sold=" ",Invalid,Units_Sold=0,"Available",Units_Sold&gt;0,"Sold")</f>
        <v>Available</v>
      </c>
      <c r="M1589" t="str">
        <f t="shared" si="219"/>
        <v>Invalid</v>
      </c>
      <c r="N1589" t="str">
        <f>IF(PC_NikeSales[[#This Row],[Discount_Verification]]="Valid","Include","Exclude")</f>
        <v>Exclude</v>
      </c>
      <c r="O1589">
        <v>0</v>
      </c>
      <c r="P1589" t="str">
        <f t="shared" si="220"/>
        <v>Insufficient Data</v>
      </c>
      <c r="Q1589" t="str">
        <f t="shared" si="221"/>
        <v>Missing Information</v>
      </c>
      <c r="R1589" t="str">
        <f>IF(PC_NikeSales[[#This Row],[Rev_Verify]]="Valid Revenue","Include","Exclude")</f>
        <v>Exclude</v>
      </c>
      <c r="S1589" s="1">
        <v>45839</v>
      </c>
      <c r="T1589" s="5">
        <f t="shared" si="222"/>
        <v>45839</v>
      </c>
      <c r="U1589" s="1" t="str">
        <f t="shared" si="223"/>
        <v>Yes</v>
      </c>
      <c r="V1589" t="s">
        <v>17</v>
      </c>
      <c r="W1589" t="s">
        <v>18</v>
      </c>
      <c r="X1589" t="str">
        <f t="shared" si="224"/>
        <v>Bengaluru</v>
      </c>
      <c r="Y1589">
        <v>-1182.04</v>
      </c>
      <c r="Z1589" t="str">
        <f>IF(PC_NikeSales[[#This Row],[Profit]]&lt;0,"Loss Making Sales",IF(PC_NikeSales[[#This Row],[Profit]]=0,"No Recorded Profit",IF(PC_NikeSales[[#This Row],[Profit]]&gt;PC_NikeSales[Rev_Recalc],"Invalid Profit", "Valid Profit")))</f>
        <v>Loss Making Sales</v>
      </c>
      <c r="AA1589" t="str">
        <f>IF(PC_NikeSales[[#This Row],[Profit_Status]]="Valid Profit","Include","Exclude")</f>
        <v>Exclude</v>
      </c>
    </row>
    <row r="1590" spans="1:27">
      <c r="A1590">
        <v>3588</v>
      </c>
      <c r="B1590" t="s">
        <v>35</v>
      </c>
      <c r="C1590" t="s">
        <v>26</v>
      </c>
      <c r="D1590" t="s">
        <v>39</v>
      </c>
      <c r="E1590" s="3" t="s">
        <v>28</v>
      </c>
      <c r="F1590" t="str">
        <f t="shared" si="216"/>
        <v>Alphabet</v>
      </c>
      <c r="G1590" t="str">
        <f t="shared" si="217"/>
        <v>L</v>
      </c>
      <c r="H1590" t="str">
        <f t="shared" si="218"/>
        <v>Yes</v>
      </c>
      <c r="J1590" t="str">
        <f>_xlfn.IFS(Units_Sold&lt;0,"Check Return/Refund",Units_Sold=" ",Invalid,Units_Sold=0,"Available",Units_Sold&gt;0,"Sold")</f>
        <v>Available</v>
      </c>
      <c r="K1590">
        <v>7808.46</v>
      </c>
      <c r="M1590" t="str">
        <f t="shared" si="219"/>
        <v>Invalid</v>
      </c>
      <c r="N1590" t="str">
        <f>IF(PC_NikeSales[[#This Row],[Discount_Verification]]="Valid","Include","Exclude")</f>
        <v>Exclude</v>
      </c>
      <c r="O1590">
        <v>0</v>
      </c>
      <c r="P1590" t="str">
        <f t="shared" si="220"/>
        <v>Insufficient Data</v>
      </c>
      <c r="Q1590" t="str">
        <f t="shared" si="221"/>
        <v>Missing Information</v>
      </c>
      <c r="R1590" t="str">
        <f>IF(PC_NikeSales[[#This Row],[Rev_Verify]]="Valid Revenue","Include","Exclude")</f>
        <v>Exclude</v>
      </c>
      <c r="S1590" s="1">
        <v>45533</v>
      </c>
      <c r="T1590" s="5">
        <f t="shared" si="222"/>
        <v>45533</v>
      </c>
      <c r="U1590" s="1" t="str">
        <f t="shared" si="223"/>
        <v>Yes</v>
      </c>
      <c r="V1590" t="s">
        <v>17</v>
      </c>
      <c r="W1590" t="s">
        <v>29</v>
      </c>
      <c r="X1590" t="str">
        <f t="shared" si="224"/>
        <v>Pune</v>
      </c>
      <c r="Y1590">
        <v>3190.87</v>
      </c>
      <c r="Z1590" t="str">
        <f>IF(PC_NikeSales[[#This Row],[Profit]]&lt;0,"Loss Making Sales",IF(PC_NikeSales[[#This Row],[Profit]]=0,"No Recorded Profit",IF($Y1588&gt;$P1588,"Invalid Profit", "Valid Profit")))</f>
        <v>Valid Profit</v>
      </c>
      <c r="AA1590" t="str">
        <f>IF(PC_NikeSales[[#This Row],[Profit_Status]]="Valid Profit","Include","Exclude")</f>
        <v>Include</v>
      </c>
    </row>
    <row r="1591" spans="1:27">
      <c r="A1591">
        <v>3589</v>
      </c>
      <c r="B1591" t="s">
        <v>13</v>
      </c>
      <c r="C1591" t="s">
        <v>14</v>
      </c>
      <c r="D1591" t="s">
        <v>34</v>
      </c>
      <c r="E1591" s="3">
        <v>12</v>
      </c>
      <c r="F1591" t="str">
        <f t="shared" si="216"/>
        <v>Number</v>
      </c>
      <c r="G1591" t="str">
        <f t="shared" si="217"/>
        <v>12</v>
      </c>
      <c r="H1591" t="str">
        <f t="shared" si="218"/>
        <v>Yes</v>
      </c>
      <c r="J1591" t="str">
        <f>_xlfn.IFS(Units_Sold&lt;0,"Check Return/Refund",Units_Sold=" ",Invalid,Units_Sold=0,"Available",Units_Sold&gt;0,"Sold")</f>
        <v>Available</v>
      </c>
      <c r="M1591" t="str">
        <f t="shared" si="219"/>
        <v>Invalid</v>
      </c>
      <c r="N1591" t="str">
        <f>IF(PC_NikeSales[[#This Row],[Discount_Verification]]="Valid","Include","Exclude")</f>
        <v>Exclude</v>
      </c>
      <c r="O1591">
        <v>0</v>
      </c>
      <c r="P1591" t="str">
        <f t="shared" si="220"/>
        <v>Insufficient Data</v>
      </c>
      <c r="Q1591" t="str">
        <f t="shared" si="221"/>
        <v>Missing Information</v>
      </c>
      <c r="R1591" t="str">
        <f>IF(PC_NikeSales[[#This Row],[Rev_Verify]]="Valid Revenue","Include","Exclude")</f>
        <v>Exclude</v>
      </c>
      <c r="S1591" s="1">
        <v>45547</v>
      </c>
      <c r="T1591" s="5">
        <f t="shared" si="222"/>
        <v>45547</v>
      </c>
      <c r="U1591" s="1" t="str">
        <f t="shared" si="223"/>
        <v>Yes</v>
      </c>
      <c r="V1591" t="s">
        <v>22</v>
      </c>
      <c r="W1591" t="s">
        <v>25</v>
      </c>
      <c r="X1591" t="str">
        <f t="shared" si="224"/>
        <v>Mumbai</v>
      </c>
      <c r="Y1591">
        <v>-247.69</v>
      </c>
      <c r="Z1591" t="str">
        <f>IF(PC_NikeSales[[#This Row],[Profit]]&lt;0,"Loss Making Sales",IF(PC_NikeSales[[#This Row],[Profit]]=0,"No Recorded Profit",IF(PC_NikeSales[[#This Row],[Profit]]&gt;PC_NikeSales[Rev_Recalc],"Invalid Profit", "Valid Profit")))</f>
        <v>Loss Making Sales</v>
      </c>
      <c r="AA1591" t="str">
        <f>IF(PC_NikeSales[[#This Row],[Profit_Status]]="Valid Profit","Include","Exclude")</f>
        <v>Exclude</v>
      </c>
    </row>
    <row r="1592" spans="1:27">
      <c r="A1592">
        <v>2025</v>
      </c>
      <c r="B1592" t="s">
        <v>35</v>
      </c>
      <c r="C1592" t="s">
        <v>26</v>
      </c>
      <c r="D1592" t="s">
        <v>39</v>
      </c>
      <c r="F1592" t="str">
        <f t="shared" si="216"/>
        <v>Missing</v>
      </c>
      <c r="G1592" t="str">
        <f t="shared" si="217"/>
        <v>Unknown</v>
      </c>
      <c r="H1592" t="str">
        <f t="shared" si="218"/>
        <v>No</v>
      </c>
      <c r="J1592" t="str">
        <f>_xlfn.IFS(Units_Sold&lt;0,"Check Return/Refund",Units_Sold=" ",Invalid,Units_Sold=0,"Available",Units_Sold&gt;0,"Sold")</f>
        <v>Available</v>
      </c>
      <c r="K1592">
        <v>5245.87</v>
      </c>
      <c r="M1592" t="str">
        <f t="shared" si="219"/>
        <v>Invalid</v>
      </c>
      <c r="N1592" t="str">
        <f>IF(PC_NikeSales[[#This Row],[Discount_Verification]]="Valid","Include","Exclude")</f>
        <v>Exclude</v>
      </c>
      <c r="O1592">
        <v>0</v>
      </c>
      <c r="P1592" t="str">
        <f t="shared" si="220"/>
        <v>Insufficient Data</v>
      </c>
      <c r="Q1592" t="str">
        <f t="shared" si="221"/>
        <v>Missing Information</v>
      </c>
      <c r="R1592" t="str">
        <f>IF(PC_NikeSales[[#This Row],[Rev_Verify]]="Valid Revenue","Include","Exclude")</f>
        <v>Exclude</v>
      </c>
      <c r="S1592" s="1">
        <v>45505</v>
      </c>
      <c r="T1592" s="5">
        <f t="shared" si="222"/>
        <v>45505</v>
      </c>
      <c r="U1592" s="1" t="str">
        <f t="shared" si="223"/>
        <v>Yes</v>
      </c>
      <c r="V1592" t="s">
        <v>22</v>
      </c>
      <c r="W1592" t="s">
        <v>37</v>
      </c>
      <c r="X1592" t="str">
        <f t="shared" si="224"/>
        <v>Hyderabad</v>
      </c>
      <c r="Y1592">
        <v>-1193.8699999999999</v>
      </c>
      <c r="Z1592" t="str">
        <f>IF(PC_NikeSales[[#This Row],[Profit]]&lt;0,"Loss Making Sales",IF(PC_NikeSales[[#This Row],[Profit]]=0,"No Recorded Profit",IF(PC_NikeSales[[#This Row],[Profit]]&gt;PC_NikeSales[Rev_Recalc],"Invalid Profit", "Valid Profit")))</f>
        <v>Loss Making Sales</v>
      </c>
      <c r="AA1592" t="str">
        <f>IF(PC_NikeSales[[#This Row],[Profit_Status]]="Valid Profit","Include","Exclude")</f>
        <v>Exclude</v>
      </c>
    </row>
    <row r="1593" spans="1:27">
      <c r="A1593">
        <v>3591</v>
      </c>
      <c r="B1593" t="s">
        <v>13</v>
      </c>
      <c r="C1593" t="s">
        <v>30</v>
      </c>
      <c r="D1593" t="s">
        <v>51</v>
      </c>
      <c r="E1593" s="3">
        <v>8</v>
      </c>
      <c r="F1593" t="str">
        <f t="shared" si="216"/>
        <v>Number</v>
      </c>
      <c r="G1593" t="str">
        <f t="shared" si="217"/>
        <v>8</v>
      </c>
      <c r="H1593" t="str">
        <f t="shared" si="218"/>
        <v>Yes</v>
      </c>
      <c r="J1593" t="str">
        <f>_xlfn.IFS(Units_Sold&lt;0,"Check Return/Refund",Units_Sold=" ",Invalid,Units_Sold=0,"Available",Units_Sold&gt;0,"Sold")</f>
        <v>Available</v>
      </c>
      <c r="K1593">
        <v>3718.65</v>
      </c>
      <c r="L1593">
        <v>1.1000000000000001</v>
      </c>
      <c r="M1593" t="str">
        <f t="shared" si="219"/>
        <v>Invalid</v>
      </c>
      <c r="N1593" t="str">
        <f>IF(PC_NikeSales[[#This Row],[Discount_Verification]]="Valid","Include","Exclude")</f>
        <v>Exclude</v>
      </c>
      <c r="O1593">
        <v>0</v>
      </c>
      <c r="P1593" t="str">
        <f t="shared" si="220"/>
        <v>Insufficient Data</v>
      </c>
      <c r="Q1593" t="str">
        <f t="shared" si="221"/>
        <v>Missing Information</v>
      </c>
      <c r="R1593" t="str">
        <f>IF(PC_NikeSales[[#This Row],[Rev_Verify]]="Valid Revenue","Include","Exclude")</f>
        <v>Exclude</v>
      </c>
      <c r="S1593" s="1">
        <v>45604</v>
      </c>
      <c r="T1593" s="5">
        <f t="shared" si="222"/>
        <v>45604</v>
      </c>
      <c r="U1593" s="1" t="str">
        <f t="shared" si="223"/>
        <v>Yes</v>
      </c>
      <c r="V1593" t="s">
        <v>22</v>
      </c>
      <c r="W1593" t="s">
        <v>33</v>
      </c>
      <c r="X1593" t="str">
        <f t="shared" si="224"/>
        <v>Delhi</v>
      </c>
      <c r="Y1593">
        <v>2210.66</v>
      </c>
      <c r="Z1593" t="str">
        <f>IF(PC_NikeSales[[#This Row],[Profit]]&lt;0,"Loss Making Sales",IF(PC_NikeSales[[#This Row],[Profit]]=0,"No Recorded Profit",IF($Y1591&gt;$P1591,"Invalid Profit", "Valid Profit")))</f>
        <v>Valid Profit</v>
      </c>
      <c r="AA1593" t="str">
        <f>IF(PC_NikeSales[[#This Row],[Profit_Status]]="Valid Profit","Include","Exclude")</f>
        <v>Include</v>
      </c>
    </row>
    <row r="1594" spans="1:27">
      <c r="A1594">
        <v>3592</v>
      </c>
      <c r="B1594" t="s">
        <v>19</v>
      </c>
      <c r="C1594" t="s">
        <v>30</v>
      </c>
      <c r="D1594" t="s">
        <v>46</v>
      </c>
      <c r="E1594" s="3" t="s">
        <v>28</v>
      </c>
      <c r="F1594" t="str">
        <f t="shared" si="216"/>
        <v>Alphabet</v>
      </c>
      <c r="G1594" t="str">
        <f t="shared" si="217"/>
        <v>L</v>
      </c>
      <c r="H1594" t="str">
        <f t="shared" si="218"/>
        <v>Yes</v>
      </c>
      <c r="J1594" t="str">
        <f>_xlfn.IFS(Units_Sold&lt;0,"Check Return/Refund",Units_Sold=" ",Invalid,Units_Sold=0,"Available",Units_Sold&gt;0,"Sold")</f>
        <v>Available</v>
      </c>
      <c r="K1594">
        <v>8609.0499999999993</v>
      </c>
      <c r="M1594" t="str">
        <f t="shared" si="219"/>
        <v>Invalid</v>
      </c>
      <c r="N1594" t="str">
        <f>IF(PC_NikeSales[[#This Row],[Discount_Verification]]="Valid","Include","Exclude")</f>
        <v>Exclude</v>
      </c>
      <c r="O1594">
        <v>0</v>
      </c>
      <c r="P1594" t="str">
        <f t="shared" si="220"/>
        <v>Insufficient Data</v>
      </c>
      <c r="Q1594" t="str">
        <f t="shared" si="221"/>
        <v>Missing Information</v>
      </c>
      <c r="R1594" t="str">
        <f>IF(PC_NikeSales[[#This Row],[Rev_Verify]]="Valid Revenue","Include","Exclude")</f>
        <v>Exclude</v>
      </c>
      <c r="S1594" s="1">
        <v>45823</v>
      </c>
      <c r="T1594" s="5">
        <f t="shared" si="222"/>
        <v>45823</v>
      </c>
      <c r="U1594" s="1" t="str">
        <f t="shared" si="223"/>
        <v>Yes</v>
      </c>
      <c r="V1594" t="s">
        <v>22</v>
      </c>
      <c r="W1594" t="s">
        <v>43</v>
      </c>
      <c r="X1594" t="str">
        <f t="shared" si="224"/>
        <v>Kolkata</v>
      </c>
      <c r="Y1594">
        <v>1289.77</v>
      </c>
      <c r="Z1594" t="str">
        <f>IF(PC_NikeSales[[#This Row],[Profit]]&lt;0,"Loss Making Sales",IF(PC_NikeSales[[#This Row],[Profit]]=0,"No Recorded Profit",IF($Y1592&gt;$P1592,"Invalid Profit", "Valid Profit")))</f>
        <v>Valid Profit</v>
      </c>
      <c r="AA1594" t="str">
        <f>IF(PC_NikeSales[[#This Row],[Profit_Status]]="Valid Profit","Include","Exclude")</f>
        <v>Include</v>
      </c>
    </row>
    <row r="1595" spans="1:27">
      <c r="A1595">
        <v>3593</v>
      </c>
      <c r="B1595" t="s">
        <v>19</v>
      </c>
      <c r="C1595" t="s">
        <v>41</v>
      </c>
      <c r="D1595" t="s">
        <v>42</v>
      </c>
      <c r="E1595" s="3" t="s">
        <v>28</v>
      </c>
      <c r="F1595" t="str">
        <f t="shared" si="216"/>
        <v>Alphabet</v>
      </c>
      <c r="G1595" t="str">
        <f t="shared" si="217"/>
        <v>L</v>
      </c>
      <c r="H1595" t="str">
        <f t="shared" si="218"/>
        <v>Yes</v>
      </c>
      <c r="J1595" t="str">
        <f>_xlfn.IFS(Units_Sold&lt;0,"Check Return/Refund",Units_Sold=" ",Invalid,Units_Sold=0,"Available",Units_Sold&gt;0,"Sold")</f>
        <v>Available</v>
      </c>
      <c r="K1595">
        <v>6452.43</v>
      </c>
      <c r="M1595" t="str">
        <f t="shared" si="219"/>
        <v>Invalid</v>
      </c>
      <c r="N1595" t="str">
        <f>IF(PC_NikeSales[[#This Row],[Discount_Verification]]="Valid","Include","Exclude")</f>
        <v>Exclude</v>
      </c>
      <c r="O1595">
        <v>0</v>
      </c>
      <c r="P1595" t="str">
        <f t="shared" si="220"/>
        <v>Insufficient Data</v>
      </c>
      <c r="Q1595" t="str">
        <f t="shared" si="221"/>
        <v>Missing Information</v>
      </c>
      <c r="R1595" t="str">
        <f>IF(PC_NikeSales[[#This Row],[Rev_Verify]]="Valid Revenue","Include","Exclude")</f>
        <v>Exclude</v>
      </c>
      <c r="S1595" s="1"/>
      <c r="T1595" s="5" t="str">
        <f t="shared" si="222"/>
        <v>Missing Date</v>
      </c>
      <c r="U1595" s="1" t="str">
        <f t="shared" si="223"/>
        <v>No</v>
      </c>
      <c r="V1595" t="s">
        <v>17</v>
      </c>
      <c r="W1595" t="s">
        <v>29</v>
      </c>
      <c r="X1595" t="str">
        <f t="shared" si="224"/>
        <v>Pune</v>
      </c>
      <c r="Y1595">
        <v>-1012.43</v>
      </c>
      <c r="Z1595" t="str">
        <f>IF(PC_NikeSales[[#This Row],[Profit]]&lt;0,"Loss Making Sales",IF(PC_NikeSales[[#This Row],[Profit]]=0,"No Recorded Profit",IF(PC_NikeSales[[#This Row],[Profit]]&gt;PC_NikeSales[Rev_Recalc],"Invalid Profit", "Valid Profit")))</f>
        <v>Loss Making Sales</v>
      </c>
      <c r="AA1595" t="str">
        <f>IF(PC_NikeSales[[#This Row],[Profit_Status]]="Valid Profit","Include","Exclude")</f>
        <v>Exclude</v>
      </c>
    </row>
    <row r="1596" spans="1:27">
      <c r="A1596">
        <v>3594</v>
      </c>
      <c r="B1596" t="s">
        <v>13</v>
      </c>
      <c r="C1596" t="s">
        <v>14</v>
      </c>
      <c r="D1596" t="s">
        <v>34</v>
      </c>
      <c r="F1596" t="str">
        <f t="shared" si="216"/>
        <v>Missing</v>
      </c>
      <c r="G1596" t="str">
        <f t="shared" si="217"/>
        <v>Unknown</v>
      </c>
      <c r="H1596" t="str">
        <f t="shared" si="218"/>
        <v>No</v>
      </c>
      <c r="I1596">
        <v>-1</v>
      </c>
      <c r="J1596" t="str">
        <f>_xlfn.IFS(Units_Sold&lt;0,"Check Return/Refund",Units_Sold=" ",Invalid,Units_Sold=0,"Available",Units_Sold&gt;0,"Sold")</f>
        <v>Check Return/Refund</v>
      </c>
      <c r="K1596">
        <v>9694.85</v>
      </c>
      <c r="L1596">
        <v>0.98</v>
      </c>
      <c r="M1596" t="str">
        <f t="shared" si="219"/>
        <v>Valid</v>
      </c>
      <c r="N1596" t="str">
        <f>IF(PC_NikeSales[[#This Row],[Discount_Verification]]="Valid","Include","Exclude")</f>
        <v>Include</v>
      </c>
      <c r="O1596">
        <v>-193.9</v>
      </c>
      <c r="P1596">
        <f t="shared" si="220"/>
        <v>-193.89700000000019</v>
      </c>
      <c r="Q1596" t="str">
        <f t="shared" si="221"/>
        <v>Negative Revenue</v>
      </c>
      <c r="R1596" t="str">
        <f>IF(PC_NikeSales[[#This Row],[Rev_Verify]]="Valid Revenue","Include","Exclude")</f>
        <v>Exclude</v>
      </c>
      <c r="S1596" s="1">
        <v>45712</v>
      </c>
      <c r="T1596" s="5">
        <f t="shared" si="222"/>
        <v>45712</v>
      </c>
      <c r="U1596" s="1" t="str">
        <f t="shared" si="223"/>
        <v>Yes</v>
      </c>
      <c r="V1596" t="s">
        <v>17</v>
      </c>
      <c r="W1596" t="s">
        <v>37</v>
      </c>
      <c r="X1596" t="str">
        <f t="shared" si="224"/>
        <v>Hyderabad</v>
      </c>
      <c r="Y1596">
        <v>1562.86</v>
      </c>
      <c r="Z1596" t="str">
        <f>IF(PC_NikeSales[[#This Row],[Profit]]&lt;0,"Loss Making Sales",IF(PC_NikeSales[[#This Row],[Profit]]=0,"No Recorded Profit",IF(PC_NikeSales[[#This Row],[Profit]]&gt;PC_NikeSales[Rev_Recalc],"Invalid Profit", "Valid Profit")))</f>
        <v>Invalid Profit</v>
      </c>
      <c r="AA1596" t="str">
        <f>IF(PC_NikeSales[[#This Row],[Profit_Status]]="Valid Profit","Include","Exclude")</f>
        <v>Exclude</v>
      </c>
    </row>
    <row r="1597" spans="1:27">
      <c r="A1597">
        <v>3595</v>
      </c>
      <c r="B1597" t="s">
        <v>13</v>
      </c>
      <c r="C1597" t="s">
        <v>30</v>
      </c>
      <c r="D1597" t="s">
        <v>45</v>
      </c>
      <c r="E1597" s="3" t="s">
        <v>28</v>
      </c>
      <c r="F1597" t="str">
        <f t="shared" si="216"/>
        <v>Alphabet</v>
      </c>
      <c r="G1597" t="str">
        <f t="shared" si="217"/>
        <v>L</v>
      </c>
      <c r="H1597" t="str">
        <f t="shared" si="218"/>
        <v>Yes</v>
      </c>
      <c r="J1597" t="str">
        <f>_xlfn.IFS(Units_Sold&lt;0,"Check Return/Refund",Units_Sold=" ",Invalid,Units_Sold=0,"Available",Units_Sold&gt;0,"Sold")</f>
        <v>Available</v>
      </c>
      <c r="K1597">
        <v>6890.68</v>
      </c>
      <c r="M1597" t="str">
        <f t="shared" si="219"/>
        <v>Invalid</v>
      </c>
      <c r="N1597" t="str">
        <f>IF(PC_NikeSales[[#This Row],[Discount_Verification]]="Valid","Include","Exclude")</f>
        <v>Exclude</v>
      </c>
      <c r="O1597">
        <v>0</v>
      </c>
      <c r="P1597" t="str">
        <f t="shared" si="220"/>
        <v>Insufficient Data</v>
      </c>
      <c r="Q1597" t="str">
        <f t="shared" si="221"/>
        <v>Missing Information</v>
      </c>
      <c r="R1597" t="str">
        <f>IF(PC_NikeSales[[#This Row],[Rev_Verify]]="Valid Revenue","Include","Exclude")</f>
        <v>Exclude</v>
      </c>
      <c r="S1597" s="1">
        <v>45174</v>
      </c>
      <c r="T1597" s="5">
        <f t="shared" si="222"/>
        <v>45174</v>
      </c>
      <c r="U1597" s="1" t="str">
        <f t="shared" si="223"/>
        <v>Yes</v>
      </c>
      <c r="V1597" t="s">
        <v>17</v>
      </c>
      <c r="W1597" t="s">
        <v>29</v>
      </c>
      <c r="X1597" t="str">
        <f t="shared" si="224"/>
        <v>Pune</v>
      </c>
      <c r="Y1597">
        <v>3385.84</v>
      </c>
      <c r="Z1597" t="str">
        <f>IF(PC_NikeSales[[#This Row],[Profit]]&lt;0,"Loss Making Sales",IF(PC_NikeSales[[#This Row],[Profit]]=0,"No Recorded Profit",IF($Y1595&gt;$P1595,"Invalid Profit", "Valid Profit")))</f>
        <v>Valid Profit</v>
      </c>
      <c r="AA1597" t="str">
        <f>IF(PC_NikeSales[[#This Row],[Profit_Status]]="Valid Profit","Include","Exclude")</f>
        <v>Include</v>
      </c>
    </row>
    <row r="1598" spans="1:27">
      <c r="A1598">
        <v>3596</v>
      </c>
      <c r="B1598" t="s">
        <v>35</v>
      </c>
      <c r="C1598" t="s">
        <v>14</v>
      </c>
      <c r="D1598" t="s">
        <v>44</v>
      </c>
      <c r="E1598" s="3">
        <v>8</v>
      </c>
      <c r="F1598" t="str">
        <f t="shared" si="216"/>
        <v>Number</v>
      </c>
      <c r="G1598" t="str">
        <f t="shared" si="217"/>
        <v>8</v>
      </c>
      <c r="H1598" t="str">
        <f t="shared" si="218"/>
        <v>Yes</v>
      </c>
      <c r="I1598">
        <v>2</v>
      </c>
      <c r="J1598" t="str">
        <f>_xlfn.IFS(Units_Sold&lt;0,"Check Return/Refund",Units_Sold=" ",Invalid,Units_Sold=0,"Available",Units_Sold&gt;0,"Sold")</f>
        <v>Sold</v>
      </c>
      <c r="M1598" t="str">
        <f t="shared" si="219"/>
        <v>Invalid</v>
      </c>
      <c r="N1598" t="str">
        <f>IF(PC_NikeSales[[#This Row],[Discount_Verification]]="Valid","Include","Exclude")</f>
        <v>Exclude</v>
      </c>
      <c r="O1598">
        <v>0</v>
      </c>
      <c r="P1598" t="str">
        <f t="shared" si="220"/>
        <v>Insufficient Data</v>
      </c>
      <c r="Q1598" t="str">
        <f t="shared" si="221"/>
        <v>Missing Information</v>
      </c>
      <c r="R1598" t="str">
        <f>IF(PC_NikeSales[[#This Row],[Rev_Verify]]="Valid Revenue","Include","Exclude")</f>
        <v>Exclude</v>
      </c>
      <c r="S1598" s="1">
        <v>45818</v>
      </c>
      <c r="T1598" s="5">
        <f t="shared" si="222"/>
        <v>45818</v>
      </c>
      <c r="U1598" s="1" t="str">
        <f t="shared" si="223"/>
        <v>Yes</v>
      </c>
      <c r="V1598" t="s">
        <v>17</v>
      </c>
      <c r="W1598" t="s">
        <v>29</v>
      </c>
      <c r="X1598" t="str">
        <f t="shared" si="224"/>
        <v>Pune</v>
      </c>
      <c r="Y1598">
        <v>-66.97</v>
      </c>
      <c r="Z1598" t="str">
        <f>IF(PC_NikeSales[[#This Row],[Profit]]&lt;0,"Loss Making Sales",IF(PC_NikeSales[[#This Row],[Profit]]=0,"No Recorded Profit",IF(PC_NikeSales[[#This Row],[Profit]]&gt;PC_NikeSales[Rev_Recalc],"Invalid Profit", "Valid Profit")))</f>
        <v>Loss Making Sales</v>
      </c>
      <c r="AA1598" t="str">
        <f>IF(PC_NikeSales[[#This Row],[Profit_Status]]="Valid Profit","Include","Exclude")</f>
        <v>Exclude</v>
      </c>
    </row>
    <row r="1599" spans="1:27">
      <c r="A1599">
        <v>3597</v>
      </c>
      <c r="B1599" t="s">
        <v>13</v>
      </c>
      <c r="C1599" t="s">
        <v>41</v>
      </c>
      <c r="D1599" t="s">
        <v>48</v>
      </c>
      <c r="F1599" t="str">
        <f t="shared" si="216"/>
        <v>Missing</v>
      </c>
      <c r="G1599" t="str">
        <f t="shared" si="217"/>
        <v>Unknown</v>
      </c>
      <c r="H1599" t="str">
        <f t="shared" si="218"/>
        <v>No</v>
      </c>
      <c r="J1599" t="str">
        <f>_xlfn.IFS(Units_Sold&lt;0,"Check Return/Refund",Units_Sold=" ",Invalid,Units_Sold=0,"Available",Units_Sold&gt;0,"Sold")</f>
        <v>Available</v>
      </c>
      <c r="L1599">
        <v>1.17</v>
      </c>
      <c r="M1599" t="str">
        <f t="shared" si="219"/>
        <v>Invalid</v>
      </c>
      <c r="N1599" t="str">
        <f>IF(PC_NikeSales[[#This Row],[Discount_Verification]]="Valid","Include","Exclude")</f>
        <v>Exclude</v>
      </c>
      <c r="O1599">
        <v>0</v>
      </c>
      <c r="P1599" t="str">
        <f t="shared" si="220"/>
        <v>Insufficient Data</v>
      </c>
      <c r="Q1599" t="str">
        <f t="shared" si="221"/>
        <v>Missing Information</v>
      </c>
      <c r="R1599" t="str">
        <f>IF(PC_NikeSales[[#This Row],[Rev_Verify]]="Valid Revenue","Include","Exclude")</f>
        <v>Exclude</v>
      </c>
      <c r="S1599" s="1">
        <v>45754</v>
      </c>
      <c r="T1599" s="5">
        <f t="shared" si="222"/>
        <v>45754</v>
      </c>
      <c r="U1599" s="1" t="str">
        <f t="shared" si="223"/>
        <v>Yes</v>
      </c>
      <c r="V1599" t="s">
        <v>17</v>
      </c>
      <c r="W1599" t="s">
        <v>37</v>
      </c>
      <c r="X1599" t="str">
        <f t="shared" si="224"/>
        <v>Hyderabad</v>
      </c>
      <c r="Y1599">
        <v>230.4</v>
      </c>
      <c r="Z1599" t="str">
        <f>IF(PC_NikeSales[[#This Row],[Profit]]&lt;0,"Loss Making Sales",IF(PC_NikeSales[[#This Row],[Profit]]=0,"No Recorded Profit",IF($Y1597&gt;$P1597,"Invalid Profit", "Valid Profit")))</f>
        <v>Valid Profit</v>
      </c>
      <c r="AA1599" t="str">
        <f>IF(PC_NikeSales[[#This Row],[Profit_Status]]="Valid Profit","Include","Exclude")</f>
        <v>Include</v>
      </c>
    </row>
    <row r="1600" spans="1:27">
      <c r="A1600">
        <v>3598</v>
      </c>
      <c r="B1600" t="s">
        <v>35</v>
      </c>
      <c r="C1600" t="s">
        <v>20</v>
      </c>
      <c r="D1600" t="s">
        <v>21</v>
      </c>
      <c r="E1600" s="3" t="s">
        <v>32</v>
      </c>
      <c r="F1600" t="str">
        <f t="shared" si="216"/>
        <v>Alphabet</v>
      </c>
      <c r="G1600" t="str">
        <f t="shared" si="217"/>
        <v>XL</v>
      </c>
      <c r="H1600" t="str">
        <f t="shared" si="218"/>
        <v>Yes</v>
      </c>
      <c r="I1600">
        <v>1</v>
      </c>
      <c r="J1600" t="str">
        <f>_xlfn.IFS(Units_Sold&lt;0,"Check Return/Refund",Units_Sold=" ",Invalid,Units_Sold=0,"Available",Units_Sold&gt;0,"Sold")</f>
        <v>Sold</v>
      </c>
      <c r="M1600" t="str">
        <f t="shared" si="219"/>
        <v>Invalid</v>
      </c>
      <c r="N1600" t="str">
        <f>IF(PC_NikeSales[[#This Row],[Discount_Verification]]="Valid","Include","Exclude")</f>
        <v>Exclude</v>
      </c>
      <c r="O1600">
        <v>0</v>
      </c>
      <c r="P1600" t="str">
        <f t="shared" si="220"/>
        <v>Insufficient Data</v>
      </c>
      <c r="Q1600" t="str">
        <f t="shared" si="221"/>
        <v>Missing Information</v>
      </c>
      <c r="R1600" t="str">
        <f>IF(PC_NikeSales[[#This Row],[Rev_Verify]]="Valid Revenue","Include","Exclude")</f>
        <v>Exclude</v>
      </c>
      <c r="S1600" s="1"/>
      <c r="T1600" s="5" t="str">
        <f t="shared" si="222"/>
        <v>Missing Date</v>
      </c>
      <c r="U1600" s="1" t="str">
        <f t="shared" si="223"/>
        <v>No</v>
      </c>
      <c r="V1600" t="s">
        <v>17</v>
      </c>
      <c r="W1600" t="s">
        <v>33</v>
      </c>
      <c r="X1600" t="str">
        <f t="shared" si="224"/>
        <v>Delhi</v>
      </c>
      <c r="Y1600">
        <v>-798.42</v>
      </c>
      <c r="Z1600" t="str">
        <f>IF(PC_NikeSales[[#This Row],[Profit]]&lt;0,"Loss Making Sales",IF(PC_NikeSales[[#This Row],[Profit]]=0,"No Recorded Profit",IF(PC_NikeSales[[#This Row],[Profit]]&gt;PC_NikeSales[Rev_Recalc],"Invalid Profit", "Valid Profit")))</f>
        <v>Loss Making Sales</v>
      </c>
      <c r="AA1600" t="str">
        <f>IF(PC_NikeSales[[#This Row],[Profit_Status]]="Valid Profit","Include","Exclude")</f>
        <v>Exclude</v>
      </c>
    </row>
    <row r="1601" spans="1:27">
      <c r="A1601">
        <v>3599</v>
      </c>
      <c r="B1601" t="s">
        <v>13</v>
      </c>
      <c r="C1601" t="s">
        <v>14</v>
      </c>
      <c r="D1601" t="s">
        <v>34</v>
      </c>
      <c r="E1601" s="3" t="s">
        <v>28</v>
      </c>
      <c r="F1601" t="str">
        <f t="shared" si="216"/>
        <v>Alphabet</v>
      </c>
      <c r="G1601" t="str">
        <f t="shared" si="217"/>
        <v>L</v>
      </c>
      <c r="H1601" t="str">
        <f t="shared" si="218"/>
        <v>Yes</v>
      </c>
      <c r="J1601" t="str">
        <f>_xlfn.IFS(Units_Sold&lt;0,"Check Return/Refund",Units_Sold=" ",Invalid,Units_Sold=0,"Available",Units_Sold&gt;0,"Sold")</f>
        <v>Available</v>
      </c>
      <c r="M1601" t="str">
        <f t="shared" si="219"/>
        <v>Invalid</v>
      </c>
      <c r="N1601" t="str">
        <f>IF(PC_NikeSales[[#This Row],[Discount_Verification]]="Valid","Include","Exclude")</f>
        <v>Exclude</v>
      </c>
      <c r="O1601">
        <v>0</v>
      </c>
      <c r="P1601" t="str">
        <f t="shared" si="220"/>
        <v>Insufficient Data</v>
      </c>
      <c r="Q1601" t="str">
        <f t="shared" si="221"/>
        <v>Missing Information</v>
      </c>
      <c r="R1601" t="str">
        <f>IF(PC_NikeSales[[#This Row],[Rev_Verify]]="Valid Revenue","Include","Exclude")</f>
        <v>Exclude</v>
      </c>
      <c r="S1601" s="1"/>
      <c r="T1601" s="5" t="str">
        <f t="shared" si="222"/>
        <v>Missing Date</v>
      </c>
      <c r="U1601" s="1" t="str">
        <f t="shared" si="223"/>
        <v>No</v>
      </c>
      <c r="V1601" t="s">
        <v>17</v>
      </c>
      <c r="W1601" t="s">
        <v>29</v>
      </c>
      <c r="X1601" t="str">
        <f t="shared" si="224"/>
        <v>Pune</v>
      </c>
      <c r="Y1601">
        <v>-1041.33</v>
      </c>
      <c r="Z1601" t="str">
        <f>IF(PC_NikeSales[[#This Row],[Profit]]&lt;0,"Loss Making Sales",IF(PC_NikeSales[[#This Row],[Profit]]=0,"No Recorded Profit",IF(PC_NikeSales[[#This Row],[Profit]]&gt;PC_NikeSales[Rev_Recalc],"Invalid Profit", "Valid Profit")))</f>
        <v>Loss Making Sales</v>
      </c>
      <c r="AA1601" t="str">
        <f>IF(PC_NikeSales[[#This Row],[Profit_Status]]="Valid Profit","Include","Exclude")</f>
        <v>Exclude</v>
      </c>
    </row>
    <row r="1602" spans="1:27">
      <c r="A1602">
        <v>3600</v>
      </c>
      <c r="B1602" t="s">
        <v>19</v>
      </c>
      <c r="C1602" t="s">
        <v>20</v>
      </c>
      <c r="D1602" t="s">
        <v>50</v>
      </c>
      <c r="F1602" t="str">
        <f t="shared" ref="F1602:F1665" si="225">_xlfn.IFS(ISBLANK(Size),"Missing",ISNUMBER(Size),"Number",ISTEXT(Size),"Alphabet")</f>
        <v>Missing</v>
      </c>
      <c r="G1602" t="str">
        <f t="shared" ref="G1602:G1665" si="226">IF(Size_Type ="Missing","Unknown",TRIM(Size))</f>
        <v>Unknown</v>
      </c>
      <c r="H1602" t="str">
        <f t="shared" ref="H1602:H1665" si="227">IF(Size_Verification="Unknown","No","Yes")</f>
        <v>No</v>
      </c>
      <c r="I1602">
        <v>4</v>
      </c>
      <c r="J1602" t="str">
        <f>_xlfn.IFS(Units_Sold&lt;0,"Check Return/Refund",Units_Sold=" ",Invalid,Units_Sold=0,"Available",Units_Sold&gt;0,"Sold")</f>
        <v>Sold</v>
      </c>
      <c r="L1602">
        <v>0.65</v>
      </c>
      <c r="M1602" t="str">
        <f t="shared" ref="M1602:M1665" si="228">IF(OR(Discount_Applied="",Discount_Applied&gt;1,Discount_Applied&lt;0),"Invalid","Valid")</f>
        <v>Valid</v>
      </c>
      <c r="N1602" t="str">
        <f>IF(PC_NikeSales[[#This Row],[Discount_Verification]]="Valid","Include","Exclude")</f>
        <v>Include</v>
      </c>
      <c r="O1602">
        <v>0</v>
      </c>
      <c r="P1602" t="str">
        <f t="shared" ref="P1602:P1665" si="229">IF(AND(Units_Sold&lt;&gt;"",MRP&lt;&gt;"",Discount_Applied&lt;1),Units_Sold*MRP*(1-Discount_Applied),"Insufficient Data")</f>
        <v>Insufficient Data</v>
      </c>
      <c r="Q1602" t="str">
        <f t="shared" ref="Q1602:Q1665" si="230">_xlfn.IFS(Rev_Recalc="Insufficient Data","Missing Information",Rev_Recalc&lt;0,"Negative Revenue",Rev_Recalc=0,"No Recorded Revenue",Rev_Recalc&gt;0,"Valid Revenue")</f>
        <v>Missing Information</v>
      </c>
      <c r="R1602" t="str">
        <f>IF(PC_NikeSales[[#This Row],[Rev_Verify]]="Valid Revenue","Include","Exclude")</f>
        <v>Exclude</v>
      </c>
      <c r="S1602" s="1"/>
      <c r="T1602" s="5" t="str">
        <f t="shared" ref="T1602:T1665" si="231">IF(ISBLANK(Order_Date),"Missing Date",Order_Date)</f>
        <v>Missing Date</v>
      </c>
      <c r="U1602" s="1" t="str">
        <f t="shared" ref="U1602:U1665" si="232">IF(ISBLANK(Order_Date),"No","Yes")</f>
        <v>No</v>
      </c>
      <c r="V1602" t="s">
        <v>17</v>
      </c>
      <c r="W1602" t="s">
        <v>37</v>
      </c>
      <c r="X1602" t="str">
        <f t="shared" ref="X1602:X1665" si="233">PROPER(Region)</f>
        <v>Hyderabad</v>
      </c>
      <c r="Y1602">
        <v>1129.1199999999999</v>
      </c>
      <c r="Z1602" t="str">
        <f>IF(PC_NikeSales[[#This Row],[Profit]]&lt;0,"Loss Making Sales",IF(PC_NikeSales[[#This Row],[Profit]]=0,"No Recorded Profit",IF($Y1600&gt;$P1600,"Invalid Profit", "Valid Profit")))</f>
        <v>Valid Profit</v>
      </c>
      <c r="AA1602" t="str">
        <f>IF(PC_NikeSales[[#This Row],[Profit_Status]]="Valid Profit","Include","Exclude")</f>
        <v>Include</v>
      </c>
    </row>
    <row r="1603" spans="1:27">
      <c r="A1603">
        <v>3601</v>
      </c>
      <c r="B1603" t="s">
        <v>19</v>
      </c>
      <c r="C1603" t="s">
        <v>30</v>
      </c>
      <c r="D1603" t="s">
        <v>46</v>
      </c>
      <c r="E1603" s="3" t="s">
        <v>32</v>
      </c>
      <c r="F1603" t="str">
        <f t="shared" si="225"/>
        <v>Alphabet</v>
      </c>
      <c r="G1603" t="str">
        <f t="shared" si="226"/>
        <v>XL</v>
      </c>
      <c r="H1603" t="str">
        <f t="shared" si="227"/>
        <v>Yes</v>
      </c>
      <c r="I1603">
        <v>2</v>
      </c>
      <c r="J1603" t="str">
        <f>_xlfn.IFS(Units_Sold&lt;0,"Check Return/Refund",Units_Sold=" ",Invalid,Units_Sold=0,"Available",Units_Sold&gt;0,"Sold")</f>
        <v>Sold</v>
      </c>
      <c r="K1603">
        <v>4318.12</v>
      </c>
      <c r="M1603" t="str">
        <f t="shared" si="228"/>
        <v>Invalid</v>
      </c>
      <c r="N1603" t="str">
        <f>IF(PC_NikeSales[[#This Row],[Discount_Verification]]="Valid","Include","Exclude")</f>
        <v>Exclude</v>
      </c>
      <c r="O1603">
        <v>0</v>
      </c>
      <c r="P1603">
        <f t="shared" si="229"/>
        <v>8636.24</v>
      </c>
      <c r="Q1603" t="str">
        <f t="shared" si="230"/>
        <v>Valid Revenue</v>
      </c>
      <c r="R1603" t="str">
        <f>IF(PC_NikeSales[[#This Row],[Rev_Verify]]="Valid Revenue","Include","Exclude")</f>
        <v>Include</v>
      </c>
      <c r="S1603" s="1"/>
      <c r="T1603" s="5" t="str">
        <f t="shared" si="231"/>
        <v>Missing Date</v>
      </c>
      <c r="U1603" s="1" t="str">
        <f t="shared" si="232"/>
        <v>No</v>
      </c>
      <c r="V1603" t="s">
        <v>22</v>
      </c>
      <c r="W1603" t="s">
        <v>29</v>
      </c>
      <c r="X1603" t="str">
        <f t="shared" si="233"/>
        <v>Pune</v>
      </c>
      <c r="Y1603">
        <v>2730.68</v>
      </c>
      <c r="Z1603" t="str">
        <f>IF(PC_NikeSales[[#This Row],[Profit]]&lt;0,"Loss Making Sales",IF(PC_NikeSales[[#This Row],[Profit]]=0,"No Recorded Profit",IF($Y1601&gt;$P1601,"Invalid Profit", "Valid Profit")))</f>
        <v>Valid Profit</v>
      </c>
      <c r="AA1603" t="str">
        <f>IF(PC_NikeSales[[#This Row],[Profit_Status]]="Valid Profit","Include","Exclude")</f>
        <v>Include</v>
      </c>
    </row>
    <row r="1604" spans="1:27">
      <c r="A1604">
        <v>3602</v>
      </c>
      <c r="B1604" t="s">
        <v>35</v>
      </c>
      <c r="C1604" t="s">
        <v>20</v>
      </c>
      <c r="D1604" t="s">
        <v>21</v>
      </c>
      <c r="E1604" s="3" t="s">
        <v>32</v>
      </c>
      <c r="F1604" t="str">
        <f t="shared" si="225"/>
        <v>Alphabet</v>
      </c>
      <c r="G1604" t="str">
        <f t="shared" si="226"/>
        <v>XL</v>
      </c>
      <c r="H1604" t="str">
        <f t="shared" si="227"/>
        <v>Yes</v>
      </c>
      <c r="I1604">
        <v>-1</v>
      </c>
      <c r="J1604" t="str">
        <f>_xlfn.IFS(Units_Sold&lt;0,"Check Return/Refund",Units_Sold=" ",Invalid,Units_Sold=0,"Available",Units_Sold&gt;0,"Sold")</f>
        <v>Check Return/Refund</v>
      </c>
      <c r="M1604" t="str">
        <f t="shared" si="228"/>
        <v>Invalid</v>
      </c>
      <c r="N1604" t="str">
        <f>IF(PC_NikeSales[[#This Row],[Discount_Verification]]="Valid","Include","Exclude")</f>
        <v>Exclude</v>
      </c>
      <c r="O1604">
        <v>0</v>
      </c>
      <c r="P1604" t="str">
        <f t="shared" si="229"/>
        <v>Insufficient Data</v>
      </c>
      <c r="Q1604" t="str">
        <f t="shared" si="230"/>
        <v>Missing Information</v>
      </c>
      <c r="R1604" t="str">
        <f>IF(PC_NikeSales[[#This Row],[Rev_Verify]]="Valid Revenue","Include","Exclude")</f>
        <v>Exclude</v>
      </c>
      <c r="S1604" s="1">
        <v>45501</v>
      </c>
      <c r="T1604" s="5">
        <f t="shared" si="231"/>
        <v>45501</v>
      </c>
      <c r="U1604" s="1" t="str">
        <f t="shared" si="232"/>
        <v>Yes</v>
      </c>
      <c r="V1604" t="s">
        <v>17</v>
      </c>
      <c r="W1604" t="s">
        <v>29</v>
      </c>
      <c r="X1604" t="str">
        <f t="shared" si="233"/>
        <v>Pune</v>
      </c>
      <c r="Y1604">
        <v>3731.9</v>
      </c>
      <c r="Z1604" t="str">
        <f>IF(PC_NikeSales[[#This Row],[Profit]]&lt;0,"Loss Making Sales",IF(PC_NikeSales[[#This Row],[Profit]]=0,"No Recorded Profit",IF($Y1602&gt;$P1602,"Invalid Profit", "Valid Profit")))</f>
        <v>Valid Profit</v>
      </c>
      <c r="AA1604" t="str">
        <f>IF(PC_NikeSales[[#This Row],[Profit_Status]]="Valid Profit","Include","Exclude")</f>
        <v>Include</v>
      </c>
    </row>
    <row r="1605" spans="1:27">
      <c r="A1605">
        <v>2019</v>
      </c>
      <c r="B1605" t="s">
        <v>35</v>
      </c>
      <c r="C1605" t="s">
        <v>30</v>
      </c>
      <c r="D1605" t="s">
        <v>45</v>
      </c>
      <c r="E1605" s="3">
        <v>8</v>
      </c>
      <c r="F1605" t="str">
        <f t="shared" si="225"/>
        <v>Number</v>
      </c>
      <c r="G1605" t="str">
        <f t="shared" si="226"/>
        <v>8</v>
      </c>
      <c r="H1605" t="str">
        <f t="shared" si="227"/>
        <v>Yes</v>
      </c>
      <c r="J1605" t="str">
        <f>_xlfn.IFS(Units_Sold&lt;0,"Check Return/Refund",Units_Sold=" ",Invalid,Units_Sold=0,"Available",Units_Sold&gt;0,"Sold")</f>
        <v>Available</v>
      </c>
      <c r="M1605" t="str">
        <f t="shared" si="228"/>
        <v>Invalid</v>
      </c>
      <c r="N1605" t="str">
        <f>IF(PC_NikeSales[[#This Row],[Discount_Verification]]="Valid","Include","Exclude")</f>
        <v>Exclude</v>
      </c>
      <c r="O1605">
        <v>0</v>
      </c>
      <c r="P1605" t="str">
        <f t="shared" si="229"/>
        <v>Insufficient Data</v>
      </c>
      <c r="Q1605" t="str">
        <f t="shared" si="230"/>
        <v>Missing Information</v>
      </c>
      <c r="R1605" t="str">
        <f>IF(PC_NikeSales[[#This Row],[Rev_Verify]]="Valid Revenue","Include","Exclude")</f>
        <v>Exclude</v>
      </c>
      <c r="S1605" s="1"/>
      <c r="T1605" s="5" t="str">
        <f t="shared" si="231"/>
        <v>Missing Date</v>
      </c>
      <c r="U1605" s="1" t="str">
        <f t="shared" si="232"/>
        <v>No</v>
      </c>
      <c r="V1605" t="s">
        <v>22</v>
      </c>
      <c r="W1605" t="s">
        <v>36</v>
      </c>
      <c r="X1605" t="str">
        <f t="shared" si="233"/>
        <v>Bangalore</v>
      </c>
      <c r="Y1605">
        <v>-229.65</v>
      </c>
      <c r="Z1605" t="str">
        <f>IF(PC_NikeSales[[#This Row],[Profit]]&lt;0,"Loss Making Sales",IF(PC_NikeSales[[#This Row],[Profit]]=0,"No Recorded Profit",IF(PC_NikeSales[[#This Row],[Profit]]&gt;PC_NikeSales[Rev_Recalc],"Invalid Profit", "Valid Profit")))</f>
        <v>Loss Making Sales</v>
      </c>
      <c r="AA1605" t="str">
        <f>IF(PC_NikeSales[[#This Row],[Profit_Status]]="Valid Profit","Include","Exclude")</f>
        <v>Exclude</v>
      </c>
    </row>
    <row r="1606" spans="1:27">
      <c r="A1606">
        <v>3604</v>
      </c>
      <c r="B1606" t="s">
        <v>13</v>
      </c>
      <c r="C1606" t="s">
        <v>14</v>
      </c>
      <c r="D1606" t="s">
        <v>34</v>
      </c>
      <c r="F1606" t="str">
        <f t="shared" si="225"/>
        <v>Missing</v>
      </c>
      <c r="G1606" t="str">
        <f t="shared" si="226"/>
        <v>Unknown</v>
      </c>
      <c r="H1606" t="str">
        <f t="shared" si="227"/>
        <v>No</v>
      </c>
      <c r="J1606" t="str">
        <f>_xlfn.IFS(Units_Sold&lt;0,"Check Return/Refund",Units_Sold=" ",Invalid,Units_Sold=0,"Available",Units_Sold&gt;0,"Sold")</f>
        <v>Available</v>
      </c>
      <c r="M1606" t="str">
        <f t="shared" si="228"/>
        <v>Invalid</v>
      </c>
      <c r="N1606" t="str">
        <f>IF(PC_NikeSales[[#This Row],[Discount_Verification]]="Valid","Include","Exclude")</f>
        <v>Exclude</v>
      </c>
      <c r="O1606">
        <v>0</v>
      </c>
      <c r="P1606" t="str">
        <f t="shared" si="229"/>
        <v>Insufficient Data</v>
      </c>
      <c r="Q1606" t="str">
        <f t="shared" si="230"/>
        <v>Missing Information</v>
      </c>
      <c r="R1606" t="str">
        <f>IF(PC_NikeSales[[#This Row],[Rev_Verify]]="Valid Revenue","Include","Exclude")</f>
        <v>Exclude</v>
      </c>
      <c r="S1606" s="1"/>
      <c r="T1606" s="5" t="str">
        <f t="shared" si="231"/>
        <v>Missing Date</v>
      </c>
      <c r="U1606" s="1" t="str">
        <f t="shared" si="232"/>
        <v>No</v>
      </c>
      <c r="V1606" t="s">
        <v>22</v>
      </c>
      <c r="W1606" t="s">
        <v>25</v>
      </c>
      <c r="X1606" t="str">
        <f t="shared" si="233"/>
        <v>Mumbai</v>
      </c>
      <c r="Y1606">
        <v>-1150.99</v>
      </c>
      <c r="Z1606" t="str">
        <f>IF(PC_NikeSales[[#This Row],[Profit]]&lt;0,"Loss Making Sales",IF(PC_NikeSales[[#This Row],[Profit]]=0,"No Recorded Profit",IF(PC_NikeSales[[#This Row],[Profit]]&gt;PC_NikeSales[Rev_Recalc],"Invalid Profit", "Valid Profit")))</f>
        <v>Loss Making Sales</v>
      </c>
      <c r="AA1606" t="str">
        <f>IF(PC_NikeSales[[#This Row],[Profit_Status]]="Valid Profit","Include","Exclude")</f>
        <v>Exclude</v>
      </c>
    </row>
    <row r="1607" spans="1:27">
      <c r="A1607">
        <v>3605</v>
      </c>
      <c r="B1607" t="s">
        <v>35</v>
      </c>
      <c r="C1607" t="s">
        <v>20</v>
      </c>
      <c r="D1607" t="s">
        <v>50</v>
      </c>
      <c r="E1607" s="3" t="s">
        <v>16</v>
      </c>
      <c r="F1607" t="str">
        <f t="shared" si="225"/>
        <v>Alphabet</v>
      </c>
      <c r="G1607" t="str">
        <f t="shared" si="226"/>
        <v>M</v>
      </c>
      <c r="H1607" t="str">
        <f t="shared" si="227"/>
        <v>Yes</v>
      </c>
      <c r="I1607">
        <v>2</v>
      </c>
      <c r="J1607" t="str">
        <f>_xlfn.IFS(Units_Sold&lt;0,"Check Return/Refund",Units_Sold=" ",Invalid,Units_Sold=0,"Available",Units_Sold&gt;0,"Sold")</f>
        <v>Sold</v>
      </c>
      <c r="K1607">
        <v>8837.76</v>
      </c>
      <c r="M1607" t="str">
        <f t="shared" si="228"/>
        <v>Invalid</v>
      </c>
      <c r="N1607" t="str">
        <f>IF(PC_NikeSales[[#This Row],[Discount_Verification]]="Valid","Include","Exclude")</f>
        <v>Exclude</v>
      </c>
      <c r="O1607">
        <v>0</v>
      </c>
      <c r="P1607">
        <f t="shared" si="229"/>
        <v>17675.52</v>
      </c>
      <c r="Q1607" t="str">
        <f t="shared" si="230"/>
        <v>Valid Revenue</v>
      </c>
      <c r="R1607" t="str">
        <f>IF(PC_NikeSales[[#This Row],[Rev_Verify]]="Valid Revenue","Include","Exclude")</f>
        <v>Include</v>
      </c>
      <c r="S1607" s="1">
        <v>45666</v>
      </c>
      <c r="T1607" s="5">
        <f t="shared" si="231"/>
        <v>45666</v>
      </c>
      <c r="U1607" s="1" t="str">
        <f t="shared" si="232"/>
        <v>Yes</v>
      </c>
      <c r="V1607" t="s">
        <v>17</v>
      </c>
      <c r="W1607" t="s">
        <v>37</v>
      </c>
      <c r="X1607" t="str">
        <f t="shared" si="233"/>
        <v>Hyderabad</v>
      </c>
      <c r="Y1607">
        <v>1627.87</v>
      </c>
      <c r="Z1607" t="str">
        <f>IF(PC_NikeSales[[#This Row],[Profit]]&lt;0,"Loss Making Sales",IF(PC_NikeSales[[#This Row],[Profit]]=0,"No Recorded Profit",IF($Y1605&gt;$P1605,"Invalid Profit", "Valid Profit")))</f>
        <v>Valid Profit</v>
      </c>
      <c r="AA1607" t="str">
        <f>IF(PC_NikeSales[[#This Row],[Profit_Status]]="Valid Profit","Include","Exclude")</f>
        <v>Include</v>
      </c>
    </row>
    <row r="1608" spans="1:27">
      <c r="A1608">
        <v>3606</v>
      </c>
      <c r="B1608" t="s">
        <v>19</v>
      </c>
      <c r="C1608" t="s">
        <v>41</v>
      </c>
      <c r="D1608" t="s">
        <v>54</v>
      </c>
      <c r="E1608" s="3" t="s">
        <v>32</v>
      </c>
      <c r="F1608" t="str">
        <f t="shared" si="225"/>
        <v>Alphabet</v>
      </c>
      <c r="G1608" t="str">
        <f t="shared" si="226"/>
        <v>XL</v>
      </c>
      <c r="H1608" t="str">
        <f t="shared" si="227"/>
        <v>Yes</v>
      </c>
      <c r="I1608">
        <v>3</v>
      </c>
      <c r="J1608" t="str">
        <f>_xlfn.IFS(Units_Sold&lt;0,"Check Return/Refund",Units_Sold=" ",Invalid,Units_Sold=0,"Available",Units_Sold&gt;0,"Sold")</f>
        <v>Sold</v>
      </c>
      <c r="K1608">
        <v>3515.86</v>
      </c>
      <c r="M1608" t="str">
        <f t="shared" si="228"/>
        <v>Invalid</v>
      </c>
      <c r="N1608" t="str">
        <f>IF(PC_NikeSales[[#This Row],[Discount_Verification]]="Valid","Include","Exclude")</f>
        <v>Exclude</v>
      </c>
      <c r="O1608">
        <v>0</v>
      </c>
      <c r="P1608">
        <f t="shared" si="229"/>
        <v>10547.58</v>
      </c>
      <c r="Q1608" t="str">
        <f t="shared" si="230"/>
        <v>Valid Revenue</v>
      </c>
      <c r="R1608" t="str">
        <f>IF(PC_NikeSales[[#This Row],[Rev_Verify]]="Valid Revenue","Include","Exclude")</f>
        <v>Include</v>
      </c>
      <c r="S1608" s="1">
        <v>45702</v>
      </c>
      <c r="T1608" s="5">
        <f t="shared" si="231"/>
        <v>45702</v>
      </c>
      <c r="U1608" s="1" t="str">
        <f t="shared" si="232"/>
        <v>Yes</v>
      </c>
      <c r="V1608" t="s">
        <v>22</v>
      </c>
      <c r="W1608" t="s">
        <v>29</v>
      </c>
      <c r="X1608" t="str">
        <f t="shared" si="233"/>
        <v>Pune</v>
      </c>
      <c r="Y1608">
        <v>-511.49</v>
      </c>
      <c r="Z1608" t="str">
        <f>IF(PC_NikeSales[[#This Row],[Profit]]&lt;0,"Loss Making Sales",IF(PC_NikeSales[[#This Row],[Profit]]=0,"No Recorded Profit",IF(PC_NikeSales[[#This Row],[Profit]]&gt;PC_NikeSales[Rev_Recalc],"Invalid Profit", "Valid Profit")))</f>
        <v>Loss Making Sales</v>
      </c>
      <c r="AA1608" t="str">
        <f>IF(PC_NikeSales[[#This Row],[Profit_Status]]="Valid Profit","Include","Exclude")</f>
        <v>Exclude</v>
      </c>
    </row>
    <row r="1609" spans="1:27">
      <c r="A1609">
        <v>3607</v>
      </c>
      <c r="B1609" t="s">
        <v>13</v>
      </c>
      <c r="C1609" t="s">
        <v>14</v>
      </c>
      <c r="D1609" t="s">
        <v>15</v>
      </c>
      <c r="F1609" t="str">
        <f t="shared" si="225"/>
        <v>Missing</v>
      </c>
      <c r="G1609" t="str">
        <f t="shared" si="226"/>
        <v>Unknown</v>
      </c>
      <c r="H1609" t="str">
        <f t="shared" si="227"/>
        <v>No</v>
      </c>
      <c r="J1609" t="str">
        <f>_xlfn.IFS(Units_Sold&lt;0,"Check Return/Refund",Units_Sold=" ",Invalid,Units_Sold=0,"Available",Units_Sold&gt;0,"Sold")</f>
        <v>Available</v>
      </c>
      <c r="K1609">
        <v>3020.51</v>
      </c>
      <c r="L1609">
        <v>0.08</v>
      </c>
      <c r="M1609" t="str">
        <f t="shared" si="228"/>
        <v>Valid</v>
      </c>
      <c r="N1609" t="str">
        <f>IF(PC_NikeSales[[#This Row],[Discount_Verification]]="Valid","Include","Exclude")</f>
        <v>Include</v>
      </c>
      <c r="O1609">
        <v>0</v>
      </c>
      <c r="P1609" t="str">
        <f t="shared" si="229"/>
        <v>Insufficient Data</v>
      </c>
      <c r="Q1609" t="str">
        <f t="shared" si="230"/>
        <v>Missing Information</v>
      </c>
      <c r="R1609" t="str">
        <f>IF(PC_NikeSales[[#This Row],[Rev_Verify]]="Valid Revenue","Include","Exclude")</f>
        <v>Exclude</v>
      </c>
      <c r="S1609" s="1"/>
      <c r="T1609" s="5" t="str">
        <f t="shared" si="231"/>
        <v>Missing Date</v>
      </c>
      <c r="U1609" s="1" t="str">
        <f t="shared" si="232"/>
        <v>No</v>
      </c>
      <c r="V1609" t="s">
        <v>22</v>
      </c>
      <c r="W1609" t="s">
        <v>43</v>
      </c>
      <c r="X1609" t="str">
        <f t="shared" si="233"/>
        <v>Kolkata</v>
      </c>
      <c r="Y1609">
        <v>3934.51</v>
      </c>
      <c r="Z1609" t="str">
        <f>IF(PC_NikeSales[[#This Row],[Profit]]&lt;0,"Loss Making Sales",IF(PC_NikeSales[[#This Row],[Profit]]=0,"No Recorded Profit",IF($Y1607&gt;$P1607,"Invalid Profit", "Valid Profit")))</f>
        <v>Valid Profit</v>
      </c>
      <c r="AA1609" t="str">
        <f>IF(PC_NikeSales[[#This Row],[Profit_Status]]="Valid Profit","Include","Exclude")</f>
        <v>Include</v>
      </c>
    </row>
    <row r="1610" spans="1:27">
      <c r="A1610">
        <v>3608</v>
      </c>
      <c r="B1610" t="s">
        <v>35</v>
      </c>
      <c r="C1610" t="s">
        <v>20</v>
      </c>
      <c r="D1610" t="s">
        <v>24</v>
      </c>
      <c r="E1610" s="3" t="s">
        <v>32</v>
      </c>
      <c r="F1610" t="str">
        <f t="shared" si="225"/>
        <v>Alphabet</v>
      </c>
      <c r="G1610" t="str">
        <f t="shared" si="226"/>
        <v>XL</v>
      </c>
      <c r="H1610" t="str">
        <f t="shared" si="227"/>
        <v>Yes</v>
      </c>
      <c r="J1610" t="str">
        <f>_xlfn.IFS(Units_Sold&lt;0,"Check Return/Refund",Units_Sold=" ",Invalid,Units_Sold=0,"Available",Units_Sold&gt;0,"Sold")</f>
        <v>Available</v>
      </c>
      <c r="M1610" t="str">
        <f t="shared" si="228"/>
        <v>Invalid</v>
      </c>
      <c r="N1610" t="str">
        <f>IF(PC_NikeSales[[#This Row],[Discount_Verification]]="Valid","Include","Exclude")</f>
        <v>Exclude</v>
      </c>
      <c r="O1610">
        <v>0</v>
      </c>
      <c r="P1610" t="str">
        <f t="shared" si="229"/>
        <v>Insufficient Data</v>
      </c>
      <c r="Q1610" t="str">
        <f t="shared" si="230"/>
        <v>Missing Information</v>
      </c>
      <c r="R1610" t="str">
        <f>IF(PC_NikeSales[[#This Row],[Rev_Verify]]="Valid Revenue","Include","Exclude")</f>
        <v>Exclude</v>
      </c>
      <c r="S1610" s="1">
        <v>45822</v>
      </c>
      <c r="T1610" s="5">
        <f t="shared" si="231"/>
        <v>45822</v>
      </c>
      <c r="U1610" s="1" t="str">
        <f t="shared" si="232"/>
        <v>Yes</v>
      </c>
      <c r="V1610" t="s">
        <v>22</v>
      </c>
      <c r="W1610" t="s">
        <v>33</v>
      </c>
      <c r="X1610" t="str">
        <f t="shared" si="233"/>
        <v>Delhi</v>
      </c>
      <c r="Y1610">
        <v>-610.17999999999995</v>
      </c>
      <c r="Z1610" t="str">
        <f>IF(PC_NikeSales[[#This Row],[Profit]]&lt;0,"Loss Making Sales",IF(PC_NikeSales[[#This Row],[Profit]]=0,"No Recorded Profit",IF(PC_NikeSales[[#This Row],[Profit]]&gt;PC_NikeSales[Rev_Recalc],"Invalid Profit", "Valid Profit")))</f>
        <v>Loss Making Sales</v>
      </c>
      <c r="AA1610" t="str">
        <f>IF(PC_NikeSales[[#This Row],[Profit_Status]]="Valid Profit","Include","Exclude")</f>
        <v>Exclude</v>
      </c>
    </row>
    <row r="1611" spans="1:27">
      <c r="A1611">
        <v>3609</v>
      </c>
      <c r="B1611" t="s">
        <v>35</v>
      </c>
      <c r="C1611" t="s">
        <v>14</v>
      </c>
      <c r="D1611" t="s">
        <v>15</v>
      </c>
      <c r="E1611" s="3" t="s">
        <v>32</v>
      </c>
      <c r="F1611" t="str">
        <f t="shared" si="225"/>
        <v>Alphabet</v>
      </c>
      <c r="G1611" t="str">
        <f t="shared" si="226"/>
        <v>XL</v>
      </c>
      <c r="H1611" t="str">
        <f t="shared" si="227"/>
        <v>Yes</v>
      </c>
      <c r="J1611" t="str">
        <f>_xlfn.IFS(Units_Sold&lt;0,"Check Return/Refund",Units_Sold=" ",Invalid,Units_Sold=0,"Available",Units_Sold&gt;0,"Sold")</f>
        <v>Available</v>
      </c>
      <c r="M1611" t="str">
        <f t="shared" si="228"/>
        <v>Invalid</v>
      </c>
      <c r="N1611" t="str">
        <f>IF(PC_NikeSales[[#This Row],[Discount_Verification]]="Valid","Include","Exclude")</f>
        <v>Exclude</v>
      </c>
      <c r="O1611">
        <v>0</v>
      </c>
      <c r="P1611" t="str">
        <f t="shared" si="229"/>
        <v>Insufficient Data</v>
      </c>
      <c r="Q1611" t="str">
        <f t="shared" si="230"/>
        <v>Missing Information</v>
      </c>
      <c r="R1611" t="str">
        <f>IF(PC_NikeSales[[#This Row],[Rev_Verify]]="Valid Revenue","Include","Exclude")</f>
        <v>Exclude</v>
      </c>
      <c r="S1611" s="1">
        <v>45599</v>
      </c>
      <c r="T1611" s="5">
        <f t="shared" si="231"/>
        <v>45599</v>
      </c>
      <c r="U1611" s="1" t="str">
        <f t="shared" si="232"/>
        <v>Yes</v>
      </c>
      <c r="V1611" t="s">
        <v>17</v>
      </c>
      <c r="W1611" t="s">
        <v>33</v>
      </c>
      <c r="X1611" t="str">
        <f t="shared" si="233"/>
        <v>Delhi</v>
      </c>
      <c r="Y1611">
        <v>-696.69</v>
      </c>
      <c r="Z1611" t="str">
        <f>IF(PC_NikeSales[[#This Row],[Profit]]&lt;0,"Loss Making Sales",IF(PC_NikeSales[[#This Row],[Profit]]=0,"No Recorded Profit",IF(PC_NikeSales[[#This Row],[Profit]]&gt;PC_NikeSales[Rev_Recalc],"Invalid Profit", "Valid Profit")))</f>
        <v>Loss Making Sales</v>
      </c>
      <c r="AA1611" t="str">
        <f>IF(PC_NikeSales[[#This Row],[Profit_Status]]="Valid Profit","Include","Exclude")</f>
        <v>Exclude</v>
      </c>
    </row>
    <row r="1612" spans="1:27">
      <c r="A1612">
        <v>3610</v>
      </c>
      <c r="B1612" t="s">
        <v>13</v>
      </c>
      <c r="C1612" t="s">
        <v>26</v>
      </c>
      <c r="D1612" t="s">
        <v>52</v>
      </c>
      <c r="E1612" s="3">
        <v>11</v>
      </c>
      <c r="F1612" t="str">
        <f t="shared" si="225"/>
        <v>Number</v>
      </c>
      <c r="G1612" t="str">
        <f t="shared" si="226"/>
        <v>11</v>
      </c>
      <c r="H1612" t="str">
        <f t="shared" si="227"/>
        <v>Yes</v>
      </c>
      <c r="I1612">
        <v>2</v>
      </c>
      <c r="J1612" t="str">
        <f>_xlfn.IFS(Units_Sold&lt;0,"Check Return/Refund",Units_Sold=" ",Invalid,Units_Sold=0,"Available",Units_Sold&gt;0,"Sold")</f>
        <v>Sold</v>
      </c>
      <c r="L1612">
        <v>0.64</v>
      </c>
      <c r="M1612" t="str">
        <f t="shared" si="228"/>
        <v>Valid</v>
      </c>
      <c r="N1612" t="str">
        <f>IF(PC_NikeSales[[#This Row],[Discount_Verification]]="Valid","Include","Exclude")</f>
        <v>Include</v>
      </c>
      <c r="O1612">
        <v>0</v>
      </c>
      <c r="P1612" t="str">
        <f t="shared" si="229"/>
        <v>Insufficient Data</v>
      </c>
      <c r="Q1612" t="str">
        <f t="shared" si="230"/>
        <v>Missing Information</v>
      </c>
      <c r="R1612" t="str">
        <f>IF(PC_NikeSales[[#This Row],[Rev_Verify]]="Valid Revenue","Include","Exclude")</f>
        <v>Exclude</v>
      </c>
      <c r="S1612" s="1">
        <v>45730</v>
      </c>
      <c r="T1612" s="5">
        <f t="shared" si="231"/>
        <v>45730</v>
      </c>
      <c r="U1612" s="1" t="str">
        <f t="shared" si="232"/>
        <v>Yes</v>
      </c>
      <c r="V1612" t="s">
        <v>17</v>
      </c>
      <c r="W1612" t="s">
        <v>43</v>
      </c>
      <c r="X1612" t="str">
        <f t="shared" si="233"/>
        <v>Kolkata</v>
      </c>
      <c r="Y1612">
        <v>-336.38</v>
      </c>
      <c r="Z1612" t="str">
        <f>IF(PC_NikeSales[[#This Row],[Profit]]&lt;0,"Loss Making Sales",IF(PC_NikeSales[[#This Row],[Profit]]=0,"No Recorded Profit",IF(PC_NikeSales[[#This Row],[Profit]]&gt;PC_NikeSales[Rev_Recalc],"Invalid Profit", "Valid Profit")))</f>
        <v>Loss Making Sales</v>
      </c>
      <c r="AA1612" t="str">
        <f>IF(PC_NikeSales[[#This Row],[Profit_Status]]="Valid Profit","Include","Exclude")</f>
        <v>Exclude</v>
      </c>
    </row>
    <row r="1613" spans="1:27">
      <c r="A1613">
        <v>3611</v>
      </c>
      <c r="B1613" t="s">
        <v>19</v>
      </c>
      <c r="C1613" t="s">
        <v>26</v>
      </c>
      <c r="D1613" t="s">
        <v>39</v>
      </c>
      <c r="F1613" t="str">
        <f t="shared" si="225"/>
        <v>Missing</v>
      </c>
      <c r="G1613" t="str">
        <f t="shared" si="226"/>
        <v>Unknown</v>
      </c>
      <c r="H1613" t="str">
        <f t="shared" si="227"/>
        <v>No</v>
      </c>
      <c r="I1613">
        <v>-1</v>
      </c>
      <c r="J1613" t="str">
        <f>_xlfn.IFS(Units_Sold&lt;0,"Check Return/Refund",Units_Sold=" ",Invalid,Units_Sold=0,"Available",Units_Sold&gt;0,"Sold")</f>
        <v>Check Return/Refund</v>
      </c>
      <c r="K1613">
        <v>5798.69</v>
      </c>
      <c r="M1613" t="str">
        <f t="shared" si="228"/>
        <v>Invalid</v>
      </c>
      <c r="N1613" t="str">
        <f>IF(PC_NikeSales[[#This Row],[Discount_Verification]]="Valid","Include","Exclude")</f>
        <v>Exclude</v>
      </c>
      <c r="O1613">
        <v>0</v>
      </c>
      <c r="P1613">
        <f t="shared" si="229"/>
        <v>-5798.69</v>
      </c>
      <c r="Q1613" t="str">
        <f t="shared" si="230"/>
        <v>Negative Revenue</v>
      </c>
      <c r="R1613" t="str">
        <f>IF(PC_NikeSales[[#This Row],[Rev_Verify]]="Valid Revenue","Include","Exclude")</f>
        <v>Exclude</v>
      </c>
      <c r="S1613" s="1">
        <v>45757</v>
      </c>
      <c r="T1613" s="5">
        <f t="shared" si="231"/>
        <v>45757</v>
      </c>
      <c r="U1613" s="1" t="str">
        <f t="shared" si="232"/>
        <v>Yes</v>
      </c>
      <c r="V1613" t="s">
        <v>17</v>
      </c>
      <c r="W1613" t="s">
        <v>33</v>
      </c>
      <c r="X1613" t="str">
        <f t="shared" si="233"/>
        <v>Delhi</v>
      </c>
      <c r="Y1613">
        <v>3450.57</v>
      </c>
      <c r="Z1613" t="str">
        <f>IF(PC_NikeSales[[#This Row],[Profit]]&lt;0,"Loss Making Sales",IF(PC_NikeSales[[#This Row],[Profit]]=0,"No Recorded Profit",IF(PC_NikeSales[[#This Row],[Profit]]&gt;PC_NikeSales[Rev_Recalc],"Invalid Profit", "Valid Profit")))</f>
        <v>Invalid Profit</v>
      </c>
      <c r="AA1613" t="str">
        <f>IF(PC_NikeSales[[#This Row],[Profit_Status]]="Valid Profit","Include","Exclude")</f>
        <v>Exclude</v>
      </c>
    </row>
    <row r="1614" spans="1:27">
      <c r="A1614">
        <v>3612</v>
      </c>
      <c r="B1614" t="s">
        <v>19</v>
      </c>
      <c r="C1614" t="s">
        <v>30</v>
      </c>
      <c r="D1614" t="s">
        <v>45</v>
      </c>
      <c r="E1614" s="3" t="s">
        <v>32</v>
      </c>
      <c r="F1614" t="str">
        <f t="shared" si="225"/>
        <v>Alphabet</v>
      </c>
      <c r="G1614" t="str">
        <f t="shared" si="226"/>
        <v>XL</v>
      </c>
      <c r="H1614" t="str">
        <f t="shared" si="227"/>
        <v>Yes</v>
      </c>
      <c r="I1614">
        <v>1</v>
      </c>
      <c r="J1614" t="str">
        <f>_xlfn.IFS(Units_Sold&lt;0,"Check Return/Refund",Units_Sold=" ",Invalid,Units_Sold=0,"Available",Units_Sold&gt;0,"Sold")</f>
        <v>Sold</v>
      </c>
      <c r="K1614">
        <v>4632</v>
      </c>
      <c r="M1614" t="str">
        <f t="shared" si="228"/>
        <v>Invalid</v>
      </c>
      <c r="N1614" t="str">
        <f>IF(PC_NikeSales[[#This Row],[Discount_Verification]]="Valid","Include","Exclude")</f>
        <v>Exclude</v>
      </c>
      <c r="O1614">
        <v>0</v>
      </c>
      <c r="P1614">
        <f t="shared" si="229"/>
        <v>4632</v>
      </c>
      <c r="Q1614" t="str">
        <f t="shared" si="230"/>
        <v>Valid Revenue</v>
      </c>
      <c r="R1614" t="str">
        <f>IF(PC_NikeSales[[#This Row],[Rev_Verify]]="Valid Revenue","Include","Exclude")</f>
        <v>Include</v>
      </c>
      <c r="S1614" s="1">
        <v>45830</v>
      </c>
      <c r="T1614" s="5">
        <f t="shared" si="231"/>
        <v>45830</v>
      </c>
      <c r="U1614" s="1" t="str">
        <f t="shared" si="232"/>
        <v>Yes</v>
      </c>
      <c r="V1614" t="s">
        <v>17</v>
      </c>
      <c r="W1614" t="s">
        <v>25</v>
      </c>
      <c r="X1614" t="str">
        <f t="shared" si="233"/>
        <v>Mumbai</v>
      </c>
      <c r="Y1614">
        <v>2397.42</v>
      </c>
      <c r="Z1614" t="str">
        <f>IF(PC_NikeSales[[#This Row],[Profit]]&lt;0,"Loss Making Sales",IF(PC_NikeSales[[#This Row],[Profit]]=0,"No Recorded Profit",IF($Y1612&gt;$P1612,"Invalid Profit", "Valid Profit")))</f>
        <v>Valid Profit</v>
      </c>
      <c r="AA1614" t="str">
        <f>IF(PC_NikeSales[[#This Row],[Profit_Status]]="Valid Profit","Include","Exclude")</f>
        <v>Include</v>
      </c>
    </row>
    <row r="1615" spans="1:27">
      <c r="A1615">
        <v>3613</v>
      </c>
      <c r="B1615" t="s">
        <v>35</v>
      </c>
      <c r="C1615" t="s">
        <v>26</v>
      </c>
      <c r="D1615" t="s">
        <v>27</v>
      </c>
      <c r="E1615" s="3" t="s">
        <v>32</v>
      </c>
      <c r="F1615" t="str">
        <f t="shared" si="225"/>
        <v>Alphabet</v>
      </c>
      <c r="G1615" t="str">
        <f t="shared" si="226"/>
        <v>XL</v>
      </c>
      <c r="H1615" t="str">
        <f t="shared" si="227"/>
        <v>Yes</v>
      </c>
      <c r="I1615">
        <v>4</v>
      </c>
      <c r="J1615" t="str">
        <f>_xlfn.IFS(Units_Sold&lt;0,"Check Return/Refund",Units_Sold=" ",Invalid,Units_Sold=0,"Available",Units_Sold&gt;0,"Sold")</f>
        <v>Sold</v>
      </c>
      <c r="M1615" t="str">
        <f t="shared" si="228"/>
        <v>Invalid</v>
      </c>
      <c r="N1615" t="str">
        <f>IF(PC_NikeSales[[#This Row],[Discount_Verification]]="Valid","Include","Exclude")</f>
        <v>Exclude</v>
      </c>
      <c r="O1615">
        <v>0</v>
      </c>
      <c r="P1615" t="str">
        <f t="shared" si="229"/>
        <v>Insufficient Data</v>
      </c>
      <c r="Q1615" t="str">
        <f t="shared" si="230"/>
        <v>Missing Information</v>
      </c>
      <c r="R1615" t="str">
        <f>IF(PC_NikeSales[[#This Row],[Rev_Verify]]="Valid Revenue","Include","Exclude")</f>
        <v>Exclude</v>
      </c>
      <c r="S1615" s="1">
        <v>45520</v>
      </c>
      <c r="T1615" s="5">
        <f t="shared" si="231"/>
        <v>45520</v>
      </c>
      <c r="U1615" s="1" t="str">
        <f t="shared" si="232"/>
        <v>Yes</v>
      </c>
      <c r="V1615" t="s">
        <v>17</v>
      </c>
      <c r="W1615" t="s">
        <v>37</v>
      </c>
      <c r="X1615" t="str">
        <f t="shared" si="233"/>
        <v>Hyderabad</v>
      </c>
      <c r="Y1615">
        <v>2136.73</v>
      </c>
      <c r="Z1615" t="str">
        <f>IF(PC_NikeSales[[#This Row],[Profit]]&lt;0,"Loss Making Sales",IF(PC_NikeSales[[#This Row],[Profit]]=0,"No Recorded Profit",IF($Y1613&gt;$P1613,"Invalid Profit", "Valid Profit")))</f>
        <v>Invalid Profit</v>
      </c>
      <c r="AA1615" t="str">
        <f>IF(PC_NikeSales[[#This Row],[Profit_Status]]="Valid Profit","Include","Exclude")</f>
        <v>Exclude</v>
      </c>
    </row>
    <row r="1616" spans="1:27">
      <c r="A1616">
        <v>3614</v>
      </c>
      <c r="B1616" t="s">
        <v>35</v>
      </c>
      <c r="C1616" t="s">
        <v>14</v>
      </c>
      <c r="D1616" t="s">
        <v>49</v>
      </c>
      <c r="E1616" s="3" t="s">
        <v>28</v>
      </c>
      <c r="F1616" t="str">
        <f t="shared" si="225"/>
        <v>Alphabet</v>
      </c>
      <c r="G1616" t="str">
        <f t="shared" si="226"/>
        <v>L</v>
      </c>
      <c r="H1616" t="str">
        <f t="shared" si="227"/>
        <v>Yes</v>
      </c>
      <c r="J1616" t="str">
        <f>_xlfn.IFS(Units_Sold&lt;0,"Check Return/Refund",Units_Sold=" ",Invalid,Units_Sold=0,"Available",Units_Sold&gt;0,"Sold")</f>
        <v>Available</v>
      </c>
      <c r="K1616">
        <v>6186.3</v>
      </c>
      <c r="L1616">
        <v>0.22</v>
      </c>
      <c r="M1616" t="str">
        <f t="shared" si="228"/>
        <v>Valid</v>
      </c>
      <c r="N1616" t="str">
        <f>IF(PC_NikeSales[[#This Row],[Discount_Verification]]="Valid","Include","Exclude")</f>
        <v>Include</v>
      </c>
      <c r="O1616">
        <v>0</v>
      </c>
      <c r="P1616" t="str">
        <f t="shared" si="229"/>
        <v>Insufficient Data</v>
      </c>
      <c r="Q1616" t="str">
        <f t="shared" si="230"/>
        <v>Missing Information</v>
      </c>
      <c r="R1616" t="str">
        <f>IF(PC_NikeSales[[#This Row],[Rev_Verify]]="Valid Revenue","Include","Exclude")</f>
        <v>Exclude</v>
      </c>
      <c r="S1616" s="1">
        <v>45552</v>
      </c>
      <c r="T1616" s="5">
        <f t="shared" si="231"/>
        <v>45552</v>
      </c>
      <c r="U1616" s="1" t="str">
        <f t="shared" si="232"/>
        <v>Yes</v>
      </c>
      <c r="V1616" t="s">
        <v>17</v>
      </c>
      <c r="W1616" t="s">
        <v>29</v>
      </c>
      <c r="X1616" t="str">
        <f t="shared" si="233"/>
        <v>Pune</v>
      </c>
      <c r="Y1616">
        <v>2169.69</v>
      </c>
      <c r="Z1616" t="str">
        <f>IF(PC_NikeSales[[#This Row],[Profit]]&lt;0,"Loss Making Sales",IF(PC_NikeSales[[#This Row],[Profit]]=0,"No Recorded Profit",IF($Y1614&gt;$P1614,"Invalid Profit", "Valid Profit")))</f>
        <v>Valid Profit</v>
      </c>
      <c r="AA1616" t="str">
        <f>IF(PC_NikeSales[[#This Row],[Profit_Status]]="Valid Profit","Include","Exclude")</f>
        <v>Include</v>
      </c>
    </row>
    <row r="1617" spans="1:27">
      <c r="A1617">
        <v>3615</v>
      </c>
      <c r="B1617" t="s">
        <v>19</v>
      </c>
      <c r="C1617" t="s">
        <v>26</v>
      </c>
      <c r="D1617" t="s">
        <v>27</v>
      </c>
      <c r="F1617" t="str">
        <f t="shared" si="225"/>
        <v>Missing</v>
      </c>
      <c r="G1617" t="str">
        <f t="shared" si="226"/>
        <v>Unknown</v>
      </c>
      <c r="H1617" t="str">
        <f t="shared" si="227"/>
        <v>No</v>
      </c>
      <c r="I1617">
        <v>3</v>
      </c>
      <c r="J1617" t="str">
        <f>_xlfn.IFS(Units_Sold&lt;0,"Check Return/Refund",Units_Sold=" ",Invalid,Units_Sold=0,"Available",Units_Sold&gt;0,"Sold")</f>
        <v>Sold</v>
      </c>
      <c r="M1617" t="str">
        <f t="shared" si="228"/>
        <v>Invalid</v>
      </c>
      <c r="N1617" t="str">
        <f>IF(PC_NikeSales[[#This Row],[Discount_Verification]]="Valid","Include","Exclude")</f>
        <v>Exclude</v>
      </c>
      <c r="O1617">
        <v>0</v>
      </c>
      <c r="P1617" t="str">
        <f t="shared" si="229"/>
        <v>Insufficient Data</v>
      </c>
      <c r="Q1617" t="str">
        <f t="shared" si="230"/>
        <v>Missing Information</v>
      </c>
      <c r="R1617" t="str">
        <f>IF(PC_NikeSales[[#This Row],[Rev_Verify]]="Valid Revenue","Include","Exclude")</f>
        <v>Exclude</v>
      </c>
      <c r="S1617" s="1"/>
      <c r="T1617" s="5" t="str">
        <f t="shared" si="231"/>
        <v>Missing Date</v>
      </c>
      <c r="U1617" s="1" t="str">
        <f t="shared" si="232"/>
        <v>No</v>
      </c>
      <c r="V1617" t="s">
        <v>22</v>
      </c>
      <c r="W1617" t="s">
        <v>33</v>
      </c>
      <c r="X1617" t="str">
        <f t="shared" si="233"/>
        <v>Delhi</v>
      </c>
      <c r="Y1617">
        <v>-582.41999999999996</v>
      </c>
      <c r="Z1617" t="str">
        <f>IF(PC_NikeSales[[#This Row],[Profit]]&lt;0,"Loss Making Sales",IF(PC_NikeSales[[#This Row],[Profit]]=0,"No Recorded Profit",IF(PC_NikeSales[[#This Row],[Profit]]&gt;PC_NikeSales[Rev_Recalc],"Invalid Profit", "Valid Profit")))</f>
        <v>Loss Making Sales</v>
      </c>
      <c r="AA1617" t="str">
        <f>IF(PC_NikeSales[[#This Row],[Profit_Status]]="Valid Profit","Include","Exclude")</f>
        <v>Exclude</v>
      </c>
    </row>
    <row r="1618" spans="1:27">
      <c r="A1618">
        <v>3616</v>
      </c>
      <c r="B1618" t="s">
        <v>13</v>
      </c>
      <c r="C1618" t="s">
        <v>26</v>
      </c>
      <c r="D1618" t="s">
        <v>27</v>
      </c>
      <c r="E1618" s="3" t="s">
        <v>28</v>
      </c>
      <c r="F1618" t="str">
        <f t="shared" si="225"/>
        <v>Alphabet</v>
      </c>
      <c r="G1618" t="str">
        <f t="shared" si="226"/>
        <v>L</v>
      </c>
      <c r="H1618" t="str">
        <f t="shared" si="227"/>
        <v>Yes</v>
      </c>
      <c r="I1618">
        <v>1</v>
      </c>
      <c r="J1618" t="str">
        <f>_xlfn.IFS(Units_Sold&lt;0,"Check Return/Refund",Units_Sold=" ",Invalid,Units_Sold=0,"Available",Units_Sold&gt;0,"Sold")</f>
        <v>Sold</v>
      </c>
      <c r="K1618">
        <v>9799.16</v>
      </c>
      <c r="M1618" t="str">
        <f t="shared" si="228"/>
        <v>Invalid</v>
      </c>
      <c r="N1618" t="str">
        <f>IF(PC_NikeSales[[#This Row],[Discount_Verification]]="Valid","Include","Exclude")</f>
        <v>Exclude</v>
      </c>
      <c r="O1618">
        <v>0</v>
      </c>
      <c r="P1618">
        <f t="shared" si="229"/>
        <v>9799.16</v>
      </c>
      <c r="Q1618" t="str">
        <f t="shared" si="230"/>
        <v>Valid Revenue</v>
      </c>
      <c r="R1618" t="str">
        <f>IF(PC_NikeSales[[#This Row],[Rev_Verify]]="Valid Revenue","Include","Exclude")</f>
        <v>Include</v>
      </c>
      <c r="S1618" s="1">
        <v>45839</v>
      </c>
      <c r="T1618" s="5">
        <f t="shared" si="231"/>
        <v>45839</v>
      </c>
      <c r="U1618" s="1" t="str">
        <f t="shared" si="232"/>
        <v>Yes</v>
      </c>
      <c r="V1618" t="s">
        <v>22</v>
      </c>
      <c r="W1618" t="s">
        <v>43</v>
      </c>
      <c r="X1618" t="str">
        <f t="shared" si="233"/>
        <v>Kolkata</v>
      </c>
      <c r="Y1618">
        <v>3969.15</v>
      </c>
      <c r="Z1618" t="str">
        <f>IF(PC_NikeSales[[#This Row],[Profit]]&lt;0,"Loss Making Sales",IF(PC_NikeSales[[#This Row],[Profit]]=0,"No Recorded Profit",IF($Y1616&gt;$P1616,"Invalid Profit", "Valid Profit")))</f>
        <v>Valid Profit</v>
      </c>
      <c r="AA1618" t="str">
        <f>IF(PC_NikeSales[[#This Row],[Profit_Status]]="Valid Profit","Include","Exclude")</f>
        <v>Include</v>
      </c>
    </row>
    <row r="1619" spans="1:27">
      <c r="A1619">
        <v>3617</v>
      </c>
      <c r="B1619" t="s">
        <v>35</v>
      </c>
      <c r="C1619" t="s">
        <v>20</v>
      </c>
      <c r="D1619" t="s">
        <v>24</v>
      </c>
      <c r="E1619" s="3">
        <v>9</v>
      </c>
      <c r="F1619" t="str">
        <f t="shared" si="225"/>
        <v>Number</v>
      </c>
      <c r="G1619" t="str">
        <f t="shared" si="226"/>
        <v>9</v>
      </c>
      <c r="H1619" t="str">
        <f t="shared" si="227"/>
        <v>Yes</v>
      </c>
      <c r="I1619">
        <v>2</v>
      </c>
      <c r="J1619" t="str">
        <f>_xlfn.IFS(Units_Sold&lt;0,"Check Return/Refund",Units_Sold=" ",Invalid,Units_Sold=0,"Available",Units_Sold&gt;0,"Sold")</f>
        <v>Sold</v>
      </c>
      <c r="K1619">
        <v>4694.37</v>
      </c>
      <c r="M1619" t="str">
        <f t="shared" si="228"/>
        <v>Invalid</v>
      </c>
      <c r="N1619" t="str">
        <f>IF(PC_NikeSales[[#This Row],[Discount_Verification]]="Valid","Include","Exclude")</f>
        <v>Exclude</v>
      </c>
      <c r="O1619">
        <v>0</v>
      </c>
      <c r="P1619">
        <f t="shared" si="229"/>
        <v>9388.74</v>
      </c>
      <c r="Q1619" t="str">
        <f t="shared" si="230"/>
        <v>Valid Revenue</v>
      </c>
      <c r="R1619" t="str">
        <f>IF(PC_NikeSales[[#This Row],[Rev_Verify]]="Valid Revenue","Include","Exclude")</f>
        <v>Include</v>
      </c>
      <c r="S1619" s="1">
        <v>45616</v>
      </c>
      <c r="T1619" s="5">
        <f t="shared" si="231"/>
        <v>45616</v>
      </c>
      <c r="U1619" s="1" t="str">
        <f t="shared" si="232"/>
        <v>Yes</v>
      </c>
      <c r="V1619" t="s">
        <v>17</v>
      </c>
      <c r="W1619" t="s">
        <v>25</v>
      </c>
      <c r="X1619" t="str">
        <f t="shared" si="233"/>
        <v>Mumbai</v>
      </c>
      <c r="Y1619">
        <v>2406.4699999999998</v>
      </c>
      <c r="Z1619" t="str">
        <f>IF(PC_NikeSales[[#This Row],[Profit]]&lt;0,"Loss Making Sales",IF(PC_NikeSales[[#This Row],[Profit]]=0,"No Recorded Profit",IF($Y1617&gt;$P1617,"Invalid Profit", "Valid Profit")))</f>
        <v>Valid Profit</v>
      </c>
      <c r="AA1619" t="str">
        <f>IF(PC_NikeSales[[#This Row],[Profit_Status]]="Valid Profit","Include","Exclude")</f>
        <v>Include</v>
      </c>
    </row>
    <row r="1620" spans="1:27">
      <c r="A1620">
        <v>3618</v>
      </c>
      <c r="B1620" t="s">
        <v>35</v>
      </c>
      <c r="C1620" t="s">
        <v>20</v>
      </c>
      <c r="D1620" t="s">
        <v>38</v>
      </c>
      <c r="E1620" s="3">
        <v>9</v>
      </c>
      <c r="F1620" t="str">
        <f t="shared" si="225"/>
        <v>Number</v>
      </c>
      <c r="G1620" t="str">
        <f t="shared" si="226"/>
        <v>9</v>
      </c>
      <c r="H1620" t="str">
        <f t="shared" si="227"/>
        <v>Yes</v>
      </c>
      <c r="I1620">
        <v>3</v>
      </c>
      <c r="J1620" t="str">
        <f>_xlfn.IFS(Units_Sold&lt;0,"Check Return/Refund",Units_Sold=" ",Invalid,Units_Sold=0,"Available",Units_Sold&gt;0,"Sold")</f>
        <v>Sold</v>
      </c>
      <c r="K1620">
        <v>2209.4499999999998</v>
      </c>
      <c r="M1620" t="str">
        <f t="shared" si="228"/>
        <v>Invalid</v>
      </c>
      <c r="N1620" t="str">
        <f>IF(PC_NikeSales[[#This Row],[Discount_Verification]]="Valid","Include","Exclude")</f>
        <v>Exclude</v>
      </c>
      <c r="O1620">
        <v>0</v>
      </c>
      <c r="P1620">
        <f t="shared" si="229"/>
        <v>6628.3499999999995</v>
      </c>
      <c r="Q1620" t="str">
        <f t="shared" si="230"/>
        <v>Valid Revenue</v>
      </c>
      <c r="R1620" t="str">
        <f>IF(PC_NikeSales[[#This Row],[Rev_Verify]]="Valid Revenue","Include","Exclude")</f>
        <v>Include</v>
      </c>
      <c r="S1620" s="1">
        <v>45823</v>
      </c>
      <c r="T1620" s="5">
        <f t="shared" si="231"/>
        <v>45823</v>
      </c>
      <c r="U1620" s="1" t="str">
        <f t="shared" si="232"/>
        <v>Yes</v>
      </c>
      <c r="V1620" t="s">
        <v>22</v>
      </c>
      <c r="W1620" t="s">
        <v>43</v>
      </c>
      <c r="X1620" t="str">
        <f t="shared" si="233"/>
        <v>Kolkata</v>
      </c>
      <c r="Y1620">
        <v>932.04</v>
      </c>
      <c r="Z1620" t="str">
        <f>IF(PC_NikeSales[[#This Row],[Profit]]&lt;0,"Loss Making Sales",IF(PC_NikeSales[[#This Row],[Profit]]=0,"No Recorded Profit",IF($Y1618&gt;$P1618,"Invalid Profit", "Valid Profit")))</f>
        <v>Valid Profit</v>
      </c>
      <c r="AA1620" t="str">
        <f>IF(PC_NikeSales[[#This Row],[Profit_Status]]="Valid Profit","Include","Exclude")</f>
        <v>Include</v>
      </c>
    </row>
    <row r="1621" spans="1:27">
      <c r="A1621">
        <v>3619</v>
      </c>
      <c r="B1621" t="s">
        <v>13</v>
      </c>
      <c r="C1621" t="s">
        <v>26</v>
      </c>
      <c r="D1621" t="s">
        <v>53</v>
      </c>
      <c r="E1621" s="3" t="s">
        <v>28</v>
      </c>
      <c r="F1621" t="str">
        <f t="shared" si="225"/>
        <v>Alphabet</v>
      </c>
      <c r="G1621" t="str">
        <f t="shared" si="226"/>
        <v>L</v>
      </c>
      <c r="H1621" t="str">
        <f t="shared" si="227"/>
        <v>Yes</v>
      </c>
      <c r="I1621">
        <v>0</v>
      </c>
      <c r="J1621" t="str">
        <f>_xlfn.IFS(Units_Sold&lt;0,"Check Return/Refund",Units_Sold=" ",Invalid,Units_Sold=0,"Available",Units_Sold&gt;0,"Sold")</f>
        <v>Available</v>
      </c>
      <c r="K1621">
        <v>8915.8799999999992</v>
      </c>
      <c r="M1621" t="str">
        <f t="shared" si="228"/>
        <v>Invalid</v>
      </c>
      <c r="N1621" t="str">
        <f>IF(PC_NikeSales[[#This Row],[Discount_Verification]]="Valid","Include","Exclude")</f>
        <v>Exclude</v>
      </c>
      <c r="O1621">
        <v>0</v>
      </c>
      <c r="P1621">
        <f t="shared" si="229"/>
        <v>0</v>
      </c>
      <c r="Q1621" t="str">
        <f t="shared" si="230"/>
        <v>No Recorded Revenue</v>
      </c>
      <c r="R1621" t="str">
        <f>IF(PC_NikeSales[[#This Row],[Rev_Verify]]="Valid Revenue","Include","Exclude")</f>
        <v>Exclude</v>
      </c>
      <c r="S1621" s="1">
        <v>45695</v>
      </c>
      <c r="T1621" s="5">
        <f t="shared" si="231"/>
        <v>45695</v>
      </c>
      <c r="U1621" s="1" t="str">
        <f t="shared" si="232"/>
        <v>Yes</v>
      </c>
      <c r="V1621" t="s">
        <v>17</v>
      </c>
      <c r="W1621" t="s">
        <v>43</v>
      </c>
      <c r="X1621" t="str">
        <f t="shared" si="233"/>
        <v>Kolkata</v>
      </c>
      <c r="Y1621">
        <v>824.23</v>
      </c>
      <c r="Z1621" t="str">
        <f>IF(PC_NikeSales[[#This Row],[Profit]]&lt;0,"Loss Making Sales",IF(PC_NikeSales[[#This Row],[Profit]]=0,"No Recorded Profit",IF(PC_NikeSales[[#This Row],[Profit]]&gt;PC_NikeSales[Rev_Recalc],"Invalid Profit", "Valid Profit")))</f>
        <v>Invalid Profit</v>
      </c>
      <c r="AA1621" t="str">
        <f>IF(PC_NikeSales[[#This Row],[Profit_Status]]="Valid Profit","Include","Exclude")</f>
        <v>Exclude</v>
      </c>
    </row>
    <row r="1622" spans="1:27">
      <c r="A1622">
        <v>3620</v>
      </c>
      <c r="B1622" t="s">
        <v>35</v>
      </c>
      <c r="C1622" t="s">
        <v>30</v>
      </c>
      <c r="D1622" t="s">
        <v>31</v>
      </c>
      <c r="E1622" s="3">
        <v>11</v>
      </c>
      <c r="F1622" t="str">
        <f t="shared" si="225"/>
        <v>Number</v>
      </c>
      <c r="G1622" t="str">
        <f t="shared" si="226"/>
        <v>11</v>
      </c>
      <c r="H1622" t="str">
        <f t="shared" si="227"/>
        <v>Yes</v>
      </c>
      <c r="I1622">
        <v>0</v>
      </c>
      <c r="J1622" t="str">
        <f>_xlfn.IFS(Units_Sold&lt;0,"Check Return/Refund",Units_Sold=" ",Invalid,Units_Sold=0,"Available",Units_Sold&gt;0,"Sold")</f>
        <v>Available</v>
      </c>
      <c r="K1622">
        <v>8561.18</v>
      </c>
      <c r="M1622" t="str">
        <f t="shared" si="228"/>
        <v>Invalid</v>
      </c>
      <c r="N1622" t="str">
        <f>IF(PC_NikeSales[[#This Row],[Discount_Verification]]="Valid","Include","Exclude")</f>
        <v>Exclude</v>
      </c>
      <c r="O1622">
        <v>0</v>
      </c>
      <c r="P1622">
        <f t="shared" si="229"/>
        <v>0</v>
      </c>
      <c r="Q1622" t="str">
        <f t="shared" si="230"/>
        <v>No Recorded Revenue</v>
      </c>
      <c r="R1622" t="str">
        <f>IF(PC_NikeSales[[#This Row],[Rev_Verify]]="Valid Revenue","Include","Exclude")</f>
        <v>Exclude</v>
      </c>
      <c r="S1622" s="1">
        <v>45598</v>
      </c>
      <c r="T1622" s="5">
        <f t="shared" si="231"/>
        <v>45598</v>
      </c>
      <c r="U1622" s="1" t="str">
        <f t="shared" si="232"/>
        <v>Yes</v>
      </c>
      <c r="V1622" t="s">
        <v>22</v>
      </c>
      <c r="W1622" t="s">
        <v>36</v>
      </c>
      <c r="X1622" t="str">
        <f t="shared" si="233"/>
        <v>Bangalore</v>
      </c>
      <c r="Y1622">
        <v>1538.46</v>
      </c>
      <c r="Z1622" t="str">
        <f>IF(PC_NikeSales[[#This Row],[Profit]]&lt;0,"Loss Making Sales",IF(PC_NikeSales[[#This Row],[Profit]]=0,"No Recorded Profit",IF(PC_NikeSales[[#This Row],[Profit]]&gt;PC_NikeSales[Rev_Recalc],"Invalid Profit", "Valid Profit")))</f>
        <v>Invalid Profit</v>
      </c>
      <c r="AA1622" t="str">
        <f>IF(PC_NikeSales[[#This Row],[Profit_Status]]="Valid Profit","Include","Exclude")</f>
        <v>Exclude</v>
      </c>
    </row>
    <row r="1623" spans="1:27">
      <c r="A1623">
        <v>3621</v>
      </c>
      <c r="B1623" t="s">
        <v>19</v>
      </c>
      <c r="C1623" t="s">
        <v>41</v>
      </c>
      <c r="D1623" t="s">
        <v>54</v>
      </c>
      <c r="E1623" s="3" t="s">
        <v>28</v>
      </c>
      <c r="F1623" t="str">
        <f t="shared" si="225"/>
        <v>Alphabet</v>
      </c>
      <c r="G1623" t="str">
        <f t="shared" si="226"/>
        <v>L</v>
      </c>
      <c r="H1623" t="str">
        <f t="shared" si="227"/>
        <v>Yes</v>
      </c>
      <c r="J1623" t="str">
        <f>_xlfn.IFS(Units_Sold&lt;0,"Check Return/Refund",Units_Sold=" ",Invalid,Units_Sold=0,"Available",Units_Sold&gt;0,"Sold")</f>
        <v>Available</v>
      </c>
      <c r="K1623">
        <v>9699.01</v>
      </c>
      <c r="M1623" t="str">
        <f t="shared" si="228"/>
        <v>Invalid</v>
      </c>
      <c r="N1623" t="str">
        <f>IF(PC_NikeSales[[#This Row],[Discount_Verification]]="Valid","Include","Exclude")</f>
        <v>Exclude</v>
      </c>
      <c r="O1623">
        <v>0</v>
      </c>
      <c r="P1623" t="str">
        <f t="shared" si="229"/>
        <v>Insufficient Data</v>
      </c>
      <c r="Q1623" t="str">
        <f t="shared" si="230"/>
        <v>Missing Information</v>
      </c>
      <c r="R1623" t="str">
        <f>IF(PC_NikeSales[[#This Row],[Rev_Verify]]="Valid Revenue","Include","Exclude")</f>
        <v>Exclude</v>
      </c>
      <c r="S1623" s="1">
        <v>45767</v>
      </c>
      <c r="T1623" s="5">
        <f t="shared" si="231"/>
        <v>45767</v>
      </c>
      <c r="U1623" s="1" t="str">
        <f t="shared" si="232"/>
        <v>Yes</v>
      </c>
      <c r="V1623" t="s">
        <v>22</v>
      </c>
      <c r="W1623" t="s">
        <v>25</v>
      </c>
      <c r="X1623" t="str">
        <f t="shared" si="233"/>
        <v>Mumbai</v>
      </c>
      <c r="Y1623">
        <v>3858.11</v>
      </c>
      <c r="Z1623" t="str">
        <f>IF(PC_NikeSales[[#This Row],[Profit]]&lt;0,"Loss Making Sales",IF(PC_NikeSales[[#This Row],[Profit]]=0,"No Recorded Profit",IF($Y1621&gt;$P1621,"Invalid Profit", "Valid Profit")))</f>
        <v>Invalid Profit</v>
      </c>
      <c r="AA1623" t="str">
        <f>IF(PC_NikeSales[[#This Row],[Profit_Status]]="Valid Profit","Include","Exclude")</f>
        <v>Exclude</v>
      </c>
    </row>
    <row r="1624" spans="1:27">
      <c r="A1624">
        <v>3622</v>
      </c>
      <c r="B1624" t="s">
        <v>19</v>
      </c>
      <c r="C1624" t="s">
        <v>20</v>
      </c>
      <c r="D1624" t="s">
        <v>24</v>
      </c>
      <c r="E1624" s="3">
        <v>8</v>
      </c>
      <c r="F1624" t="str">
        <f t="shared" si="225"/>
        <v>Number</v>
      </c>
      <c r="G1624" t="str">
        <f t="shared" si="226"/>
        <v>8</v>
      </c>
      <c r="H1624" t="str">
        <f t="shared" si="227"/>
        <v>Yes</v>
      </c>
      <c r="I1624">
        <v>3</v>
      </c>
      <c r="J1624" t="str">
        <f>_xlfn.IFS(Units_Sold&lt;0,"Check Return/Refund",Units_Sold=" ",Invalid,Units_Sold=0,"Available",Units_Sold&gt;0,"Sold")</f>
        <v>Sold</v>
      </c>
      <c r="K1624">
        <v>2187.91</v>
      </c>
      <c r="M1624" t="str">
        <f t="shared" si="228"/>
        <v>Invalid</v>
      </c>
      <c r="N1624" t="str">
        <f>IF(PC_NikeSales[[#This Row],[Discount_Verification]]="Valid","Include","Exclude")</f>
        <v>Exclude</v>
      </c>
      <c r="O1624">
        <v>0</v>
      </c>
      <c r="P1624">
        <f t="shared" si="229"/>
        <v>6563.73</v>
      </c>
      <c r="Q1624" t="str">
        <f t="shared" si="230"/>
        <v>Valid Revenue</v>
      </c>
      <c r="R1624" t="str">
        <f>IF(PC_NikeSales[[#This Row],[Rev_Verify]]="Valid Revenue","Include","Exclude")</f>
        <v>Include</v>
      </c>
      <c r="S1624" s="1">
        <v>45557</v>
      </c>
      <c r="T1624" s="5">
        <f t="shared" si="231"/>
        <v>45557</v>
      </c>
      <c r="U1624" s="1" t="str">
        <f t="shared" si="232"/>
        <v>Yes</v>
      </c>
      <c r="V1624" t="s">
        <v>17</v>
      </c>
      <c r="W1624" t="s">
        <v>37</v>
      </c>
      <c r="X1624" t="str">
        <f t="shared" si="233"/>
        <v>Hyderabad</v>
      </c>
      <c r="Y1624">
        <v>1951.56</v>
      </c>
      <c r="Z1624" t="str">
        <f>IF(PC_NikeSales[[#This Row],[Profit]]&lt;0,"Loss Making Sales",IF(PC_NikeSales[[#This Row],[Profit]]=0,"No Recorded Profit",IF($Y1622&gt;$P1622,"Invalid Profit", "Valid Profit")))</f>
        <v>Invalid Profit</v>
      </c>
      <c r="AA1624" t="str">
        <f>IF(PC_NikeSales[[#This Row],[Profit_Status]]="Valid Profit","Include","Exclude")</f>
        <v>Exclude</v>
      </c>
    </row>
    <row r="1625" spans="1:27">
      <c r="A1625">
        <v>3623</v>
      </c>
      <c r="B1625" t="s">
        <v>35</v>
      </c>
      <c r="C1625" t="s">
        <v>26</v>
      </c>
      <c r="D1625" t="s">
        <v>39</v>
      </c>
      <c r="E1625" s="3" t="s">
        <v>32</v>
      </c>
      <c r="F1625" t="str">
        <f t="shared" si="225"/>
        <v>Alphabet</v>
      </c>
      <c r="G1625" t="str">
        <f t="shared" si="226"/>
        <v>XL</v>
      </c>
      <c r="H1625" t="str">
        <f t="shared" si="227"/>
        <v>Yes</v>
      </c>
      <c r="J1625" t="str">
        <f>_xlfn.IFS(Units_Sold&lt;0,"Check Return/Refund",Units_Sold=" ",Invalid,Units_Sold=0,"Available",Units_Sold&gt;0,"Sold")</f>
        <v>Available</v>
      </c>
      <c r="L1625">
        <v>0.75</v>
      </c>
      <c r="M1625" t="str">
        <f t="shared" si="228"/>
        <v>Valid</v>
      </c>
      <c r="N1625" t="str">
        <f>IF(PC_NikeSales[[#This Row],[Discount_Verification]]="Valid","Include","Exclude")</f>
        <v>Include</v>
      </c>
      <c r="O1625">
        <v>0</v>
      </c>
      <c r="P1625" t="str">
        <f t="shared" si="229"/>
        <v>Insufficient Data</v>
      </c>
      <c r="Q1625" t="str">
        <f t="shared" si="230"/>
        <v>Missing Information</v>
      </c>
      <c r="R1625" t="str">
        <f>IF(PC_NikeSales[[#This Row],[Rev_Verify]]="Valid Revenue","Include","Exclude")</f>
        <v>Exclude</v>
      </c>
      <c r="S1625" s="1">
        <v>45832</v>
      </c>
      <c r="T1625" s="5">
        <f t="shared" si="231"/>
        <v>45832</v>
      </c>
      <c r="U1625" s="1" t="str">
        <f t="shared" si="232"/>
        <v>Yes</v>
      </c>
      <c r="V1625" t="s">
        <v>22</v>
      </c>
      <c r="W1625" t="s">
        <v>25</v>
      </c>
      <c r="X1625" t="str">
        <f t="shared" si="233"/>
        <v>Mumbai</v>
      </c>
      <c r="Y1625">
        <v>1980.48</v>
      </c>
      <c r="Z1625" t="str">
        <f>IF(PC_NikeSales[[#This Row],[Profit]]&lt;0,"Loss Making Sales",IF(PC_NikeSales[[#This Row],[Profit]]=0,"No Recorded Profit",IF($Y1623&gt;$P1623,"Invalid Profit", "Valid Profit")))</f>
        <v>Valid Profit</v>
      </c>
      <c r="AA1625" t="str">
        <f>IF(PC_NikeSales[[#This Row],[Profit_Status]]="Valid Profit","Include","Exclude")</f>
        <v>Include</v>
      </c>
    </row>
    <row r="1626" spans="1:27">
      <c r="A1626">
        <v>3624</v>
      </c>
      <c r="B1626" t="s">
        <v>19</v>
      </c>
      <c r="C1626" t="s">
        <v>20</v>
      </c>
      <c r="D1626" t="s">
        <v>24</v>
      </c>
      <c r="E1626" s="3">
        <v>6</v>
      </c>
      <c r="F1626" t="str">
        <f t="shared" si="225"/>
        <v>Number</v>
      </c>
      <c r="G1626" t="str">
        <f t="shared" si="226"/>
        <v>6</v>
      </c>
      <c r="H1626" t="str">
        <f t="shared" si="227"/>
        <v>Yes</v>
      </c>
      <c r="I1626">
        <v>-1</v>
      </c>
      <c r="J1626" t="str">
        <f>_xlfn.IFS(Units_Sold&lt;0,"Check Return/Refund",Units_Sold=" ",Invalid,Units_Sold=0,"Available",Units_Sold&gt;0,"Sold")</f>
        <v>Check Return/Refund</v>
      </c>
      <c r="K1626">
        <v>8534.07</v>
      </c>
      <c r="M1626" t="str">
        <f t="shared" si="228"/>
        <v>Invalid</v>
      </c>
      <c r="N1626" t="str">
        <f>IF(PC_NikeSales[[#This Row],[Discount_Verification]]="Valid","Include","Exclude")</f>
        <v>Exclude</v>
      </c>
      <c r="O1626">
        <v>0</v>
      </c>
      <c r="P1626">
        <f t="shared" si="229"/>
        <v>-8534.07</v>
      </c>
      <c r="Q1626" t="str">
        <f t="shared" si="230"/>
        <v>Negative Revenue</v>
      </c>
      <c r="R1626" t="str">
        <f>IF(PC_NikeSales[[#This Row],[Rev_Verify]]="Valid Revenue","Include","Exclude")</f>
        <v>Exclude</v>
      </c>
      <c r="S1626" s="1">
        <v>45613</v>
      </c>
      <c r="T1626" s="5">
        <f t="shared" si="231"/>
        <v>45613</v>
      </c>
      <c r="U1626" s="1" t="str">
        <f t="shared" si="232"/>
        <v>Yes</v>
      </c>
      <c r="V1626" t="s">
        <v>22</v>
      </c>
      <c r="W1626" t="s">
        <v>25</v>
      </c>
      <c r="X1626" t="str">
        <f t="shared" si="233"/>
        <v>Mumbai</v>
      </c>
      <c r="Y1626">
        <v>-1124.03</v>
      </c>
      <c r="Z1626" t="str">
        <f>IF(PC_NikeSales[[#This Row],[Profit]]&lt;0,"Loss Making Sales",IF(PC_NikeSales[[#This Row],[Profit]]=0,"No Recorded Profit",IF(PC_NikeSales[[#This Row],[Profit]]&gt;PC_NikeSales[Rev_Recalc],"Invalid Profit", "Valid Profit")))</f>
        <v>Loss Making Sales</v>
      </c>
      <c r="AA1626" t="str">
        <f>IF(PC_NikeSales[[#This Row],[Profit_Status]]="Valid Profit","Include","Exclude")</f>
        <v>Exclude</v>
      </c>
    </row>
    <row r="1627" spans="1:27">
      <c r="A1627">
        <v>3625</v>
      </c>
      <c r="B1627" t="s">
        <v>13</v>
      </c>
      <c r="C1627" t="s">
        <v>20</v>
      </c>
      <c r="D1627" t="s">
        <v>21</v>
      </c>
      <c r="E1627" s="3" t="s">
        <v>32</v>
      </c>
      <c r="F1627" t="str">
        <f t="shared" si="225"/>
        <v>Alphabet</v>
      </c>
      <c r="G1627" t="str">
        <f t="shared" si="226"/>
        <v>XL</v>
      </c>
      <c r="H1627" t="str">
        <f t="shared" si="227"/>
        <v>Yes</v>
      </c>
      <c r="J1627" t="str">
        <f>_xlfn.IFS(Units_Sold&lt;0,"Check Return/Refund",Units_Sold=" ",Invalid,Units_Sold=0,"Available",Units_Sold&gt;0,"Sold")</f>
        <v>Available</v>
      </c>
      <c r="M1627" t="str">
        <f t="shared" si="228"/>
        <v>Invalid</v>
      </c>
      <c r="N1627" t="str">
        <f>IF(PC_NikeSales[[#This Row],[Discount_Verification]]="Valid","Include","Exclude")</f>
        <v>Exclude</v>
      </c>
      <c r="O1627">
        <v>0</v>
      </c>
      <c r="P1627" t="str">
        <f t="shared" si="229"/>
        <v>Insufficient Data</v>
      </c>
      <c r="Q1627" t="str">
        <f t="shared" si="230"/>
        <v>Missing Information</v>
      </c>
      <c r="R1627" t="str">
        <f>IF(PC_NikeSales[[#This Row],[Rev_Verify]]="Valid Revenue","Include","Exclude")</f>
        <v>Exclude</v>
      </c>
      <c r="S1627" s="1">
        <v>45718</v>
      </c>
      <c r="T1627" s="5">
        <f t="shared" si="231"/>
        <v>45718</v>
      </c>
      <c r="U1627" s="1" t="str">
        <f t="shared" si="232"/>
        <v>Yes</v>
      </c>
      <c r="V1627" t="s">
        <v>22</v>
      </c>
      <c r="W1627" t="s">
        <v>43</v>
      </c>
      <c r="X1627" t="str">
        <f t="shared" si="233"/>
        <v>Kolkata</v>
      </c>
      <c r="Y1627">
        <v>849.98</v>
      </c>
      <c r="Z1627" t="str">
        <f>IF(PC_NikeSales[[#This Row],[Profit]]&lt;0,"Loss Making Sales",IF(PC_NikeSales[[#This Row],[Profit]]=0,"No Recorded Profit",IF($Y1625&gt;$P1625,"Invalid Profit", "Valid Profit")))</f>
        <v>Valid Profit</v>
      </c>
      <c r="AA1627" t="str">
        <f>IF(PC_NikeSales[[#This Row],[Profit_Status]]="Valid Profit","Include","Exclude")</f>
        <v>Include</v>
      </c>
    </row>
    <row r="1628" spans="1:27">
      <c r="A1628">
        <v>3626</v>
      </c>
      <c r="B1628" t="s">
        <v>35</v>
      </c>
      <c r="C1628" t="s">
        <v>30</v>
      </c>
      <c r="D1628" t="s">
        <v>31</v>
      </c>
      <c r="E1628" s="3">
        <v>7</v>
      </c>
      <c r="F1628" t="str">
        <f t="shared" si="225"/>
        <v>Number</v>
      </c>
      <c r="G1628" t="str">
        <f t="shared" si="226"/>
        <v>7</v>
      </c>
      <c r="H1628" t="str">
        <f t="shared" si="227"/>
        <v>Yes</v>
      </c>
      <c r="J1628" t="str">
        <f>_xlfn.IFS(Units_Sold&lt;0,"Check Return/Refund",Units_Sold=" ",Invalid,Units_Sold=0,"Available",Units_Sold&gt;0,"Sold")</f>
        <v>Available</v>
      </c>
      <c r="M1628" t="str">
        <f t="shared" si="228"/>
        <v>Invalid</v>
      </c>
      <c r="N1628" t="str">
        <f>IF(PC_NikeSales[[#This Row],[Discount_Verification]]="Valid","Include","Exclude")</f>
        <v>Exclude</v>
      </c>
      <c r="O1628">
        <v>0</v>
      </c>
      <c r="P1628" t="str">
        <f t="shared" si="229"/>
        <v>Insufficient Data</v>
      </c>
      <c r="Q1628" t="str">
        <f t="shared" si="230"/>
        <v>Missing Information</v>
      </c>
      <c r="R1628" t="str">
        <f>IF(PC_NikeSales[[#This Row],[Rev_Verify]]="Valid Revenue","Include","Exclude")</f>
        <v>Exclude</v>
      </c>
      <c r="S1628" s="1">
        <v>45559</v>
      </c>
      <c r="T1628" s="5">
        <f t="shared" si="231"/>
        <v>45559</v>
      </c>
      <c r="U1628" s="1" t="str">
        <f t="shared" si="232"/>
        <v>Yes</v>
      </c>
      <c r="V1628" t="s">
        <v>22</v>
      </c>
      <c r="W1628" t="s">
        <v>29</v>
      </c>
      <c r="X1628" t="str">
        <f t="shared" si="233"/>
        <v>Pune</v>
      </c>
      <c r="Y1628">
        <v>1911.32</v>
      </c>
      <c r="Z1628" t="str">
        <f>IF(PC_NikeSales[[#This Row],[Profit]]&lt;0,"Loss Making Sales",IF(PC_NikeSales[[#This Row],[Profit]]=0,"No Recorded Profit",IF($Y1626&gt;$P1626,"Invalid Profit", "Valid Profit")))</f>
        <v>Invalid Profit</v>
      </c>
      <c r="AA1628" t="str">
        <f>IF(PC_NikeSales[[#This Row],[Profit_Status]]="Valid Profit","Include","Exclude")</f>
        <v>Exclude</v>
      </c>
    </row>
    <row r="1629" spans="1:27">
      <c r="A1629">
        <v>3627</v>
      </c>
      <c r="B1629" t="s">
        <v>13</v>
      </c>
      <c r="C1629" t="s">
        <v>14</v>
      </c>
      <c r="D1629" t="s">
        <v>15</v>
      </c>
      <c r="E1629" s="3">
        <v>8</v>
      </c>
      <c r="F1629" t="str">
        <f t="shared" si="225"/>
        <v>Number</v>
      </c>
      <c r="G1629" t="str">
        <f t="shared" si="226"/>
        <v>8</v>
      </c>
      <c r="H1629" t="str">
        <f t="shared" si="227"/>
        <v>Yes</v>
      </c>
      <c r="J1629" t="str">
        <f>_xlfn.IFS(Units_Sold&lt;0,"Check Return/Refund",Units_Sold=" ",Invalid,Units_Sold=0,"Available",Units_Sold&gt;0,"Sold")</f>
        <v>Available</v>
      </c>
      <c r="L1629">
        <v>1.07</v>
      </c>
      <c r="M1629" t="str">
        <f t="shared" si="228"/>
        <v>Invalid</v>
      </c>
      <c r="N1629" t="str">
        <f>IF(PC_NikeSales[[#This Row],[Discount_Verification]]="Valid","Include","Exclude")</f>
        <v>Exclude</v>
      </c>
      <c r="O1629">
        <v>0</v>
      </c>
      <c r="P1629" t="str">
        <f t="shared" si="229"/>
        <v>Insufficient Data</v>
      </c>
      <c r="Q1629" t="str">
        <f t="shared" si="230"/>
        <v>Missing Information</v>
      </c>
      <c r="R1629" t="str">
        <f>IF(PC_NikeSales[[#This Row],[Rev_Verify]]="Valid Revenue","Include","Exclude")</f>
        <v>Exclude</v>
      </c>
      <c r="S1629" s="1">
        <v>45647</v>
      </c>
      <c r="T1629" s="5">
        <f t="shared" si="231"/>
        <v>45647</v>
      </c>
      <c r="U1629" s="1" t="str">
        <f t="shared" si="232"/>
        <v>Yes</v>
      </c>
      <c r="V1629" t="s">
        <v>17</v>
      </c>
      <c r="W1629" t="s">
        <v>25</v>
      </c>
      <c r="X1629" t="str">
        <f t="shared" si="233"/>
        <v>Mumbai</v>
      </c>
      <c r="Y1629">
        <v>396.74</v>
      </c>
      <c r="Z1629" t="str">
        <f>IF(PC_NikeSales[[#This Row],[Profit]]&lt;0,"Loss Making Sales",IF(PC_NikeSales[[#This Row],[Profit]]=0,"No Recorded Profit",IF($Y1627&gt;$P1627,"Invalid Profit", "Valid Profit")))</f>
        <v>Valid Profit</v>
      </c>
      <c r="AA1629" t="str">
        <f>IF(PC_NikeSales[[#This Row],[Profit_Status]]="Valid Profit","Include","Exclude")</f>
        <v>Include</v>
      </c>
    </row>
    <row r="1630" spans="1:27">
      <c r="A1630">
        <v>3628</v>
      </c>
      <c r="B1630" t="s">
        <v>13</v>
      </c>
      <c r="C1630" t="s">
        <v>30</v>
      </c>
      <c r="D1630" t="s">
        <v>46</v>
      </c>
      <c r="F1630" t="str">
        <f t="shared" si="225"/>
        <v>Missing</v>
      </c>
      <c r="G1630" t="str">
        <f t="shared" si="226"/>
        <v>Unknown</v>
      </c>
      <c r="H1630" t="str">
        <f t="shared" si="227"/>
        <v>No</v>
      </c>
      <c r="J1630" t="str">
        <f>_xlfn.IFS(Units_Sold&lt;0,"Check Return/Refund",Units_Sold=" ",Invalid,Units_Sold=0,"Available",Units_Sold&gt;0,"Sold")</f>
        <v>Available</v>
      </c>
      <c r="K1630">
        <v>8584.41</v>
      </c>
      <c r="L1630">
        <v>0.98</v>
      </c>
      <c r="M1630" t="str">
        <f t="shared" si="228"/>
        <v>Valid</v>
      </c>
      <c r="N1630" t="str">
        <f>IF(PC_NikeSales[[#This Row],[Discount_Verification]]="Valid","Include","Exclude")</f>
        <v>Include</v>
      </c>
      <c r="O1630">
        <v>0</v>
      </c>
      <c r="P1630" t="str">
        <f t="shared" si="229"/>
        <v>Insufficient Data</v>
      </c>
      <c r="Q1630" t="str">
        <f t="shared" si="230"/>
        <v>Missing Information</v>
      </c>
      <c r="R1630" t="str">
        <f>IF(PC_NikeSales[[#This Row],[Rev_Verify]]="Valid Revenue","Include","Exclude")</f>
        <v>Exclude</v>
      </c>
      <c r="S1630" s="1"/>
      <c r="T1630" s="5" t="str">
        <f t="shared" si="231"/>
        <v>Missing Date</v>
      </c>
      <c r="U1630" s="1" t="str">
        <f t="shared" si="232"/>
        <v>No</v>
      </c>
      <c r="V1630" t="s">
        <v>17</v>
      </c>
      <c r="W1630" t="s">
        <v>37</v>
      </c>
      <c r="X1630" t="str">
        <f t="shared" si="233"/>
        <v>Hyderabad</v>
      </c>
      <c r="Y1630">
        <v>-357.52</v>
      </c>
      <c r="Z1630" t="str">
        <f>IF(PC_NikeSales[[#This Row],[Profit]]&lt;0,"Loss Making Sales",IF(PC_NikeSales[[#This Row],[Profit]]=0,"No Recorded Profit",IF(PC_NikeSales[[#This Row],[Profit]]&gt;PC_NikeSales[Rev_Recalc],"Invalid Profit", "Valid Profit")))</f>
        <v>Loss Making Sales</v>
      </c>
      <c r="AA1630" t="str">
        <f>IF(PC_NikeSales[[#This Row],[Profit_Status]]="Valid Profit","Include","Exclude")</f>
        <v>Exclude</v>
      </c>
    </row>
    <row r="1631" spans="1:27">
      <c r="A1631">
        <v>3629</v>
      </c>
      <c r="B1631" t="s">
        <v>13</v>
      </c>
      <c r="C1631" t="s">
        <v>20</v>
      </c>
      <c r="D1631" t="s">
        <v>38</v>
      </c>
      <c r="E1631" s="3" t="s">
        <v>32</v>
      </c>
      <c r="F1631" t="str">
        <f t="shared" si="225"/>
        <v>Alphabet</v>
      </c>
      <c r="G1631" t="str">
        <f t="shared" si="226"/>
        <v>XL</v>
      </c>
      <c r="H1631" t="str">
        <f t="shared" si="227"/>
        <v>Yes</v>
      </c>
      <c r="J1631" t="str">
        <f>_xlfn.IFS(Units_Sold&lt;0,"Check Return/Refund",Units_Sold=" ",Invalid,Units_Sold=0,"Available",Units_Sold&gt;0,"Sold")</f>
        <v>Available</v>
      </c>
      <c r="M1631" t="str">
        <f t="shared" si="228"/>
        <v>Invalid</v>
      </c>
      <c r="N1631" t="str">
        <f>IF(PC_NikeSales[[#This Row],[Discount_Verification]]="Valid","Include","Exclude")</f>
        <v>Exclude</v>
      </c>
      <c r="O1631">
        <v>0</v>
      </c>
      <c r="P1631" t="str">
        <f t="shared" si="229"/>
        <v>Insufficient Data</v>
      </c>
      <c r="Q1631" t="str">
        <f t="shared" si="230"/>
        <v>Missing Information</v>
      </c>
      <c r="R1631" t="str">
        <f>IF(PC_NikeSales[[#This Row],[Rev_Verify]]="Valid Revenue","Include","Exclude")</f>
        <v>Exclude</v>
      </c>
      <c r="S1631" s="1"/>
      <c r="T1631" s="5" t="str">
        <f t="shared" si="231"/>
        <v>Missing Date</v>
      </c>
      <c r="U1631" s="1" t="str">
        <f t="shared" si="232"/>
        <v>No</v>
      </c>
      <c r="V1631" t="s">
        <v>17</v>
      </c>
      <c r="W1631" t="s">
        <v>37</v>
      </c>
      <c r="X1631" t="str">
        <f t="shared" si="233"/>
        <v>Hyderabad</v>
      </c>
      <c r="Y1631">
        <v>-1052.78</v>
      </c>
      <c r="Z1631" t="str">
        <f>IF(PC_NikeSales[[#This Row],[Profit]]&lt;0,"Loss Making Sales",IF(PC_NikeSales[[#This Row],[Profit]]=0,"No Recorded Profit",IF(PC_NikeSales[[#This Row],[Profit]]&gt;PC_NikeSales[Rev_Recalc],"Invalid Profit", "Valid Profit")))</f>
        <v>Loss Making Sales</v>
      </c>
      <c r="AA1631" t="str">
        <f>IF(PC_NikeSales[[#This Row],[Profit_Status]]="Valid Profit","Include","Exclude")</f>
        <v>Exclude</v>
      </c>
    </row>
    <row r="1632" spans="1:27">
      <c r="A1632">
        <v>3630</v>
      </c>
      <c r="B1632" t="s">
        <v>35</v>
      </c>
      <c r="C1632" t="s">
        <v>14</v>
      </c>
      <c r="D1632" t="s">
        <v>34</v>
      </c>
      <c r="E1632" s="3">
        <v>12</v>
      </c>
      <c r="F1632" t="str">
        <f t="shared" si="225"/>
        <v>Number</v>
      </c>
      <c r="G1632" t="str">
        <f t="shared" si="226"/>
        <v>12</v>
      </c>
      <c r="H1632" t="str">
        <f t="shared" si="227"/>
        <v>Yes</v>
      </c>
      <c r="I1632">
        <v>-1</v>
      </c>
      <c r="J1632" t="str">
        <f>_xlfn.IFS(Units_Sold&lt;0,"Check Return/Refund",Units_Sold=" ",Invalid,Units_Sold=0,"Available",Units_Sold&gt;0,"Sold")</f>
        <v>Check Return/Refund</v>
      </c>
      <c r="K1632">
        <v>2467.4899999999998</v>
      </c>
      <c r="M1632" t="str">
        <f t="shared" si="228"/>
        <v>Invalid</v>
      </c>
      <c r="N1632" t="str">
        <f>IF(PC_NikeSales[[#This Row],[Discount_Verification]]="Valid","Include","Exclude")</f>
        <v>Exclude</v>
      </c>
      <c r="O1632">
        <v>0</v>
      </c>
      <c r="P1632">
        <f t="shared" si="229"/>
        <v>-2467.4899999999998</v>
      </c>
      <c r="Q1632" t="str">
        <f t="shared" si="230"/>
        <v>Negative Revenue</v>
      </c>
      <c r="R1632" t="str">
        <f>IF(PC_NikeSales[[#This Row],[Rev_Verify]]="Valid Revenue","Include","Exclude")</f>
        <v>Exclude</v>
      </c>
      <c r="S1632" s="1"/>
      <c r="T1632" s="5" t="str">
        <f t="shared" si="231"/>
        <v>Missing Date</v>
      </c>
      <c r="U1632" s="1" t="str">
        <f t="shared" si="232"/>
        <v>No</v>
      </c>
      <c r="V1632" t="s">
        <v>17</v>
      </c>
      <c r="W1632" t="s">
        <v>29</v>
      </c>
      <c r="X1632" t="str">
        <f t="shared" si="233"/>
        <v>Pune</v>
      </c>
      <c r="Y1632">
        <v>3101.6</v>
      </c>
      <c r="Z1632" t="str">
        <f>IF(PC_NikeSales[[#This Row],[Profit]]&lt;0,"Loss Making Sales",IF(PC_NikeSales[[#This Row],[Profit]]=0,"No Recorded Profit",IF(PC_NikeSales[[#This Row],[Profit]]&gt;PC_NikeSales[Rev_Recalc],"Invalid Profit", "Valid Profit")))</f>
        <v>Invalid Profit</v>
      </c>
      <c r="AA1632" t="str">
        <f>IF(PC_NikeSales[[#This Row],[Profit_Status]]="Valid Profit","Include","Exclude")</f>
        <v>Exclude</v>
      </c>
    </row>
    <row r="1633" spans="1:27">
      <c r="A1633">
        <v>3631</v>
      </c>
      <c r="B1633" t="s">
        <v>35</v>
      </c>
      <c r="C1633" t="s">
        <v>14</v>
      </c>
      <c r="D1633" t="s">
        <v>44</v>
      </c>
      <c r="E1633" s="3" t="s">
        <v>32</v>
      </c>
      <c r="F1633" t="str">
        <f t="shared" si="225"/>
        <v>Alphabet</v>
      </c>
      <c r="G1633" t="str">
        <f t="shared" si="226"/>
        <v>XL</v>
      </c>
      <c r="H1633" t="str">
        <f t="shared" si="227"/>
        <v>Yes</v>
      </c>
      <c r="J1633" t="str">
        <f>_xlfn.IFS(Units_Sold&lt;0,"Check Return/Refund",Units_Sold=" ",Invalid,Units_Sold=0,"Available",Units_Sold&gt;0,"Sold")</f>
        <v>Available</v>
      </c>
      <c r="K1633">
        <v>2855.37</v>
      </c>
      <c r="M1633" t="str">
        <f t="shared" si="228"/>
        <v>Invalid</v>
      </c>
      <c r="N1633" t="str">
        <f>IF(PC_NikeSales[[#This Row],[Discount_Verification]]="Valid","Include","Exclude")</f>
        <v>Exclude</v>
      </c>
      <c r="O1633">
        <v>0</v>
      </c>
      <c r="P1633" t="str">
        <f t="shared" si="229"/>
        <v>Insufficient Data</v>
      </c>
      <c r="Q1633" t="str">
        <f t="shared" si="230"/>
        <v>Missing Information</v>
      </c>
      <c r="R1633" t="str">
        <f>IF(PC_NikeSales[[#This Row],[Rev_Verify]]="Valid Revenue","Include","Exclude")</f>
        <v>Exclude</v>
      </c>
      <c r="S1633" s="1"/>
      <c r="T1633" s="5" t="str">
        <f t="shared" si="231"/>
        <v>Missing Date</v>
      </c>
      <c r="U1633" s="1" t="str">
        <f t="shared" si="232"/>
        <v>No</v>
      </c>
      <c r="V1633" t="s">
        <v>22</v>
      </c>
      <c r="W1633" t="s">
        <v>18</v>
      </c>
      <c r="X1633" t="str">
        <f t="shared" si="233"/>
        <v>Bengaluru</v>
      </c>
      <c r="Y1633">
        <v>185.49</v>
      </c>
      <c r="Z1633" t="str">
        <f>IF(PC_NikeSales[[#This Row],[Profit]]&lt;0,"Loss Making Sales",IF(PC_NikeSales[[#This Row],[Profit]]=0,"No Recorded Profit",IF($Y1631&gt;$P1631,"Invalid Profit", "Valid Profit")))</f>
        <v>Valid Profit</v>
      </c>
      <c r="AA1633" t="str">
        <f>IF(PC_NikeSales[[#This Row],[Profit_Status]]="Valid Profit","Include","Exclude")</f>
        <v>Include</v>
      </c>
    </row>
    <row r="1634" spans="1:27">
      <c r="A1634">
        <v>3632</v>
      </c>
      <c r="B1634" t="s">
        <v>13</v>
      </c>
      <c r="C1634" t="s">
        <v>41</v>
      </c>
      <c r="D1634" t="s">
        <v>54</v>
      </c>
      <c r="F1634" t="str">
        <f t="shared" si="225"/>
        <v>Missing</v>
      </c>
      <c r="G1634" t="str">
        <f t="shared" si="226"/>
        <v>Unknown</v>
      </c>
      <c r="H1634" t="str">
        <f t="shared" si="227"/>
        <v>No</v>
      </c>
      <c r="I1634">
        <v>1</v>
      </c>
      <c r="J1634" t="str">
        <f>_xlfn.IFS(Units_Sold&lt;0,"Check Return/Refund",Units_Sold=" ",Invalid,Units_Sold=0,"Available",Units_Sold&gt;0,"Sold")</f>
        <v>Sold</v>
      </c>
      <c r="L1634">
        <v>0.56000000000000005</v>
      </c>
      <c r="M1634" t="str">
        <f t="shared" si="228"/>
        <v>Valid</v>
      </c>
      <c r="N1634" t="str">
        <f>IF(PC_NikeSales[[#This Row],[Discount_Verification]]="Valid","Include","Exclude")</f>
        <v>Include</v>
      </c>
      <c r="O1634">
        <v>0</v>
      </c>
      <c r="P1634" t="str">
        <f t="shared" si="229"/>
        <v>Insufficient Data</v>
      </c>
      <c r="Q1634" t="str">
        <f t="shared" si="230"/>
        <v>Missing Information</v>
      </c>
      <c r="R1634" t="str">
        <f>IF(PC_NikeSales[[#This Row],[Rev_Verify]]="Valid Revenue","Include","Exclude")</f>
        <v>Exclude</v>
      </c>
      <c r="S1634" s="1">
        <v>45636</v>
      </c>
      <c r="T1634" s="5">
        <f t="shared" si="231"/>
        <v>45636</v>
      </c>
      <c r="U1634" s="1" t="str">
        <f t="shared" si="232"/>
        <v>Yes</v>
      </c>
      <c r="V1634" t="s">
        <v>22</v>
      </c>
      <c r="W1634" t="s">
        <v>36</v>
      </c>
      <c r="X1634" t="str">
        <f t="shared" si="233"/>
        <v>Bangalore</v>
      </c>
      <c r="Y1634">
        <v>2836.11</v>
      </c>
      <c r="Z1634" t="str">
        <f>IF(PC_NikeSales[[#This Row],[Profit]]&lt;0,"Loss Making Sales",IF(PC_NikeSales[[#This Row],[Profit]]=0,"No Recorded Profit",IF($Y1632&gt;$P1632,"Invalid Profit", "Valid Profit")))</f>
        <v>Invalid Profit</v>
      </c>
      <c r="AA1634" t="str">
        <f>IF(PC_NikeSales[[#This Row],[Profit_Status]]="Valid Profit","Include","Exclude")</f>
        <v>Exclude</v>
      </c>
    </row>
    <row r="1635" spans="1:27">
      <c r="A1635">
        <v>3633</v>
      </c>
      <c r="B1635" t="s">
        <v>13</v>
      </c>
      <c r="C1635" t="s">
        <v>14</v>
      </c>
      <c r="D1635" t="s">
        <v>34</v>
      </c>
      <c r="F1635" t="str">
        <f t="shared" si="225"/>
        <v>Missing</v>
      </c>
      <c r="G1635" t="str">
        <f t="shared" si="226"/>
        <v>Unknown</v>
      </c>
      <c r="H1635" t="str">
        <f t="shared" si="227"/>
        <v>No</v>
      </c>
      <c r="I1635">
        <v>2</v>
      </c>
      <c r="J1635" t="str">
        <f>_xlfn.IFS(Units_Sold&lt;0,"Check Return/Refund",Units_Sold=" ",Invalid,Units_Sold=0,"Available",Units_Sold&gt;0,"Sold")</f>
        <v>Sold</v>
      </c>
      <c r="K1635">
        <v>3019.98</v>
      </c>
      <c r="M1635" t="str">
        <f t="shared" si="228"/>
        <v>Invalid</v>
      </c>
      <c r="N1635" t="str">
        <f>IF(PC_NikeSales[[#This Row],[Discount_Verification]]="Valid","Include","Exclude")</f>
        <v>Exclude</v>
      </c>
      <c r="O1635">
        <v>0</v>
      </c>
      <c r="P1635">
        <f t="shared" si="229"/>
        <v>6039.96</v>
      </c>
      <c r="Q1635" t="str">
        <f t="shared" si="230"/>
        <v>Valid Revenue</v>
      </c>
      <c r="R1635" t="str">
        <f>IF(PC_NikeSales[[#This Row],[Rev_Verify]]="Valid Revenue","Include","Exclude")</f>
        <v>Include</v>
      </c>
      <c r="S1635" s="1"/>
      <c r="T1635" s="5" t="str">
        <f t="shared" si="231"/>
        <v>Missing Date</v>
      </c>
      <c r="U1635" s="1" t="str">
        <f t="shared" si="232"/>
        <v>No</v>
      </c>
      <c r="V1635" t="s">
        <v>17</v>
      </c>
      <c r="W1635" t="s">
        <v>18</v>
      </c>
      <c r="X1635" t="str">
        <f t="shared" si="233"/>
        <v>Bengaluru</v>
      </c>
      <c r="Y1635">
        <v>1647.81</v>
      </c>
      <c r="Z1635" t="str">
        <f>IF(PC_NikeSales[[#This Row],[Profit]]&lt;0,"Loss Making Sales",IF(PC_NikeSales[[#This Row],[Profit]]=0,"No Recorded Profit",IF($Y1633&gt;$P1633,"Invalid Profit", "Valid Profit")))</f>
        <v>Valid Profit</v>
      </c>
      <c r="AA1635" t="str">
        <f>IF(PC_NikeSales[[#This Row],[Profit_Status]]="Valid Profit","Include","Exclude")</f>
        <v>Include</v>
      </c>
    </row>
    <row r="1636" spans="1:27">
      <c r="A1636">
        <v>3634</v>
      </c>
      <c r="B1636" t="s">
        <v>35</v>
      </c>
      <c r="C1636" t="s">
        <v>26</v>
      </c>
      <c r="D1636" t="s">
        <v>39</v>
      </c>
      <c r="E1636" s="3" t="s">
        <v>28</v>
      </c>
      <c r="F1636" t="str">
        <f t="shared" si="225"/>
        <v>Alphabet</v>
      </c>
      <c r="G1636" t="str">
        <f t="shared" si="226"/>
        <v>L</v>
      </c>
      <c r="H1636" t="str">
        <f t="shared" si="227"/>
        <v>Yes</v>
      </c>
      <c r="J1636" t="str">
        <f>_xlfn.IFS(Units_Sold&lt;0,"Check Return/Refund",Units_Sold=" ",Invalid,Units_Sold=0,"Available",Units_Sold&gt;0,"Sold")</f>
        <v>Available</v>
      </c>
      <c r="L1636">
        <v>1.06</v>
      </c>
      <c r="M1636" t="str">
        <f t="shared" si="228"/>
        <v>Invalid</v>
      </c>
      <c r="N1636" t="str">
        <f>IF(PC_NikeSales[[#This Row],[Discount_Verification]]="Valid","Include","Exclude")</f>
        <v>Exclude</v>
      </c>
      <c r="O1636">
        <v>0</v>
      </c>
      <c r="P1636" t="str">
        <f t="shared" si="229"/>
        <v>Insufficient Data</v>
      </c>
      <c r="Q1636" t="str">
        <f t="shared" si="230"/>
        <v>Missing Information</v>
      </c>
      <c r="R1636" t="str">
        <f>IF(PC_NikeSales[[#This Row],[Rev_Verify]]="Valid Revenue","Include","Exclude")</f>
        <v>Exclude</v>
      </c>
      <c r="S1636" s="1">
        <v>45846</v>
      </c>
      <c r="T1636" s="5">
        <f t="shared" si="231"/>
        <v>45846</v>
      </c>
      <c r="U1636" s="1" t="str">
        <f t="shared" si="232"/>
        <v>Yes</v>
      </c>
      <c r="V1636" t="s">
        <v>17</v>
      </c>
      <c r="W1636" t="s">
        <v>43</v>
      </c>
      <c r="X1636" t="str">
        <f t="shared" si="233"/>
        <v>Kolkata</v>
      </c>
      <c r="Y1636">
        <v>3717.46</v>
      </c>
      <c r="Z1636" t="str">
        <f>IF(PC_NikeSales[[#This Row],[Profit]]&lt;0,"Loss Making Sales",IF(PC_NikeSales[[#This Row],[Profit]]=0,"No Recorded Profit",IF($Y1634&gt;$P1634,"Invalid Profit", "Valid Profit")))</f>
        <v>Valid Profit</v>
      </c>
      <c r="AA1636" t="str">
        <f>IF(PC_NikeSales[[#This Row],[Profit_Status]]="Valid Profit","Include","Exclude")</f>
        <v>Include</v>
      </c>
    </row>
    <row r="1637" spans="1:27">
      <c r="A1637">
        <v>3635</v>
      </c>
      <c r="B1637" t="s">
        <v>35</v>
      </c>
      <c r="C1637" t="s">
        <v>14</v>
      </c>
      <c r="D1637" t="s">
        <v>15</v>
      </c>
      <c r="E1637" s="3" t="s">
        <v>16</v>
      </c>
      <c r="F1637" t="str">
        <f t="shared" si="225"/>
        <v>Alphabet</v>
      </c>
      <c r="G1637" t="str">
        <f t="shared" si="226"/>
        <v>M</v>
      </c>
      <c r="H1637" t="str">
        <f t="shared" si="227"/>
        <v>Yes</v>
      </c>
      <c r="I1637">
        <v>2</v>
      </c>
      <c r="J1637" t="str">
        <f>_xlfn.IFS(Units_Sold&lt;0,"Check Return/Refund",Units_Sold=" ",Invalid,Units_Sold=0,"Available",Units_Sold&gt;0,"Sold")</f>
        <v>Sold</v>
      </c>
      <c r="M1637" t="str">
        <f t="shared" si="228"/>
        <v>Invalid</v>
      </c>
      <c r="N1637" t="str">
        <f>IF(PC_NikeSales[[#This Row],[Discount_Verification]]="Valid","Include","Exclude")</f>
        <v>Exclude</v>
      </c>
      <c r="O1637">
        <v>0</v>
      </c>
      <c r="P1637" t="str">
        <f t="shared" si="229"/>
        <v>Insufficient Data</v>
      </c>
      <c r="Q1637" t="str">
        <f t="shared" si="230"/>
        <v>Missing Information</v>
      </c>
      <c r="R1637" t="str">
        <f>IF(PC_NikeSales[[#This Row],[Rev_Verify]]="Valid Revenue","Include","Exclude")</f>
        <v>Exclude</v>
      </c>
      <c r="S1637" s="1">
        <v>45738</v>
      </c>
      <c r="T1637" s="5">
        <f t="shared" si="231"/>
        <v>45738</v>
      </c>
      <c r="U1637" s="1" t="str">
        <f t="shared" si="232"/>
        <v>Yes</v>
      </c>
      <c r="V1637" t="s">
        <v>22</v>
      </c>
      <c r="W1637" t="s">
        <v>36</v>
      </c>
      <c r="X1637" t="str">
        <f t="shared" si="233"/>
        <v>Bangalore</v>
      </c>
      <c r="Y1637">
        <v>3656.45</v>
      </c>
      <c r="Z1637" t="str">
        <f>IF(PC_NikeSales[[#This Row],[Profit]]&lt;0,"Loss Making Sales",IF(PC_NikeSales[[#This Row],[Profit]]=0,"No Recorded Profit",IF($Y1635&gt;$P1635,"Invalid Profit", "Valid Profit")))</f>
        <v>Valid Profit</v>
      </c>
      <c r="AA1637" t="str">
        <f>IF(PC_NikeSales[[#This Row],[Profit_Status]]="Valid Profit","Include","Exclude")</f>
        <v>Include</v>
      </c>
    </row>
    <row r="1638" spans="1:27">
      <c r="A1638">
        <v>3636</v>
      </c>
      <c r="B1638" t="s">
        <v>19</v>
      </c>
      <c r="C1638" t="s">
        <v>20</v>
      </c>
      <c r="D1638" t="s">
        <v>21</v>
      </c>
      <c r="E1638" s="3" t="s">
        <v>16</v>
      </c>
      <c r="F1638" t="str">
        <f t="shared" si="225"/>
        <v>Alphabet</v>
      </c>
      <c r="G1638" t="str">
        <f t="shared" si="226"/>
        <v>M</v>
      </c>
      <c r="H1638" t="str">
        <f t="shared" si="227"/>
        <v>Yes</v>
      </c>
      <c r="I1638">
        <v>2</v>
      </c>
      <c r="J1638" t="str">
        <f>_xlfn.IFS(Units_Sold&lt;0,"Check Return/Refund",Units_Sold=" ",Invalid,Units_Sold=0,"Available",Units_Sold&gt;0,"Sold")</f>
        <v>Sold</v>
      </c>
      <c r="K1638">
        <v>7881.53</v>
      </c>
      <c r="M1638" t="str">
        <f t="shared" si="228"/>
        <v>Invalid</v>
      </c>
      <c r="N1638" t="str">
        <f>IF(PC_NikeSales[[#This Row],[Discount_Verification]]="Valid","Include","Exclude")</f>
        <v>Exclude</v>
      </c>
      <c r="O1638">
        <v>0</v>
      </c>
      <c r="P1638">
        <f t="shared" si="229"/>
        <v>15763.06</v>
      </c>
      <c r="Q1638" t="str">
        <f t="shared" si="230"/>
        <v>Valid Revenue</v>
      </c>
      <c r="R1638" t="str">
        <f>IF(PC_NikeSales[[#This Row],[Rev_Verify]]="Valid Revenue","Include","Exclude")</f>
        <v>Include</v>
      </c>
      <c r="S1638" s="1">
        <v>45279</v>
      </c>
      <c r="T1638" s="5">
        <f t="shared" si="231"/>
        <v>45279</v>
      </c>
      <c r="U1638" s="1" t="str">
        <f t="shared" si="232"/>
        <v>Yes</v>
      </c>
      <c r="V1638" t="s">
        <v>22</v>
      </c>
      <c r="W1638" t="s">
        <v>33</v>
      </c>
      <c r="X1638" t="str">
        <f t="shared" si="233"/>
        <v>Delhi</v>
      </c>
      <c r="Y1638">
        <v>2615.73</v>
      </c>
      <c r="Z1638" t="str">
        <f>IF(PC_NikeSales[[#This Row],[Profit]]&lt;0,"Loss Making Sales",IF(PC_NikeSales[[#This Row],[Profit]]=0,"No Recorded Profit",IF($Y1636&gt;$P1636,"Invalid Profit", "Valid Profit")))</f>
        <v>Valid Profit</v>
      </c>
      <c r="AA1638" t="str">
        <f>IF(PC_NikeSales[[#This Row],[Profit_Status]]="Valid Profit","Include","Exclude")</f>
        <v>Include</v>
      </c>
    </row>
    <row r="1639" spans="1:27">
      <c r="A1639">
        <v>3637</v>
      </c>
      <c r="B1639" t="s">
        <v>19</v>
      </c>
      <c r="C1639" t="s">
        <v>30</v>
      </c>
      <c r="D1639" t="s">
        <v>51</v>
      </c>
      <c r="E1639" s="3">
        <v>6</v>
      </c>
      <c r="F1639" t="str">
        <f t="shared" si="225"/>
        <v>Number</v>
      </c>
      <c r="G1639" t="str">
        <f t="shared" si="226"/>
        <v>6</v>
      </c>
      <c r="H1639" t="str">
        <f t="shared" si="227"/>
        <v>Yes</v>
      </c>
      <c r="I1639">
        <v>2</v>
      </c>
      <c r="J1639" t="str">
        <f>_xlfn.IFS(Units_Sold&lt;0,"Check Return/Refund",Units_Sold=" ",Invalid,Units_Sold=0,"Available",Units_Sold&gt;0,"Sold")</f>
        <v>Sold</v>
      </c>
      <c r="K1639">
        <v>6577.39</v>
      </c>
      <c r="M1639" t="str">
        <f t="shared" si="228"/>
        <v>Invalid</v>
      </c>
      <c r="N1639" t="str">
        <f>IF(PC_NikeSales[[#This Row],[Discount_Verification]]="Valid","Include","Exclude")</f>
        <v>Exclude</v>
      </c>
      <c r="O1639">
        <v>0</v>
      </c>
      <c r="P1639">
        <f t="shared" si="229"/>
        <v>13154.78</v>
      </c>
      <c r="Q1639" t="str">
        <f t="shared" si="230"/>
        <v>Valid Revenue</v>
      </c>
      <c r="R1639" t="str">
        <f>IF(PC_NikeSales[[#This Row],[Rev_Verify]]="Valid Revenue","Include","Exclude")</f>
        <v>Include</v>
      </c>
      <c r="S1639" s="1">
        <v>45806</v>
      </c>
      <c r="T1639" s="5">
        <f t="shared" si="231"/>
        <v>45806</v>
      </c>
      <c r="U1639" s="1" t="str">
        <f t="shared" si="232"/>
        <v>Yes</v>
      </c>
      <c r="V1639" t="s">
        <v>22</v>
      </c>
      <c r="W1639" t="s">
        <v>33</v>
      </c>
      <c r="X1639" t="str">
        <f t="shared" si="233"/>
        <v>Delhi</v>
      </c>
      <c r="Y1639">
        <v>1945.9</v>
      </c>
      <c r="Z1639" t="str">
        <f>IF(PC_NikeSales[[#This Row],[Profit]]&lt;0,"Loss Making Sales",IF(PC_NikeSales[[#This Row],[Profit]]=0,"No Recorded Profit",IF($Y1637&gt;$P1637,"Invalid Profit", "Valid Profit")))</f>
        <v>Valid Profit</v>
      </c>
      <c r="AA1639" t="str">
        <f>IF(PC_NikeSales[[#This Row],[Profit_Status]]="Valid Profit","Include","Exclude")</f>
        <v>Include</v>
      </c>
    </row>
    <row r="1640" spans="1:27">
      <c r="A1640">
        <v>3638</v>
      </c>
      <c r="B1640" t="s">
        <v>13</v>
      </c>
      <c r="C1640" t="s">
        <v>41</v>
      </c>
      <c r="D1640" t="s">
        <v>42</v>
      </c>
      <c r="E1640" s="3">
        <v>8</v>
      </c>
      <c r="F1640" t="str">
        <f t="shared" si="225"/>
        <v>Number</v>
      </c>
      <c r="G1640" t="str">
        <f t="shared" si="226"/>
        <v>8</v>
      </c>
      <c r="H1640" t="str">
        <f t="shared" si="227"/>
        <v>Yes</v>
      </c>
      <c r="J1640" t="str">
        <f>_xlfn.IFS(Units_Sold&lt;0,"Check Return/Refund",Units_Sold=" ",Invalid,Units_Sold=0,"Available",Units_Sold&gt;0,"Sold")</f>
        <v>Available</v>
      </c>
      <c r="K1640">
        <v>3701.59</v>
      </c>
      <c r="M1640" t="str">
        <f t="shared" si="228"/>
        <v>Invalid</v>
      </c>
      <c r="N1640" t="str">
        <f>IF(PC_NikeSales[[#This Row],[Discount_Verification]]="Valid","Include","Exclude")</f>
        <v>Exclude</v>
      </c>
      <c r="O1640">
        <v>0</v>
      </c>
      <c r="P1640" t="str">
        <f t="shared" si="229"/>
        <v>Insufficient Data</v>
      </c>
      <c r="Q1640" t="str">
        <f t="shared" si="230"/>
        <v>Missing Information</v>
      </c>
      <c r="R1640" t="str">
        <f>IF(PC_NikeSales[[#This Row],[Rev_Verify]]="Valid Revenue","Include","Exclude")</f>
        <v>Exclude</v>
      </c>
      <c r="S1640" s="1">
        <v>45797</v>
      </c>
      <c r="T1640" s="5">
        <f t="shared" si="231"/>
        <v>45797</v>
      </c>
      <c r="U1640" s="1" t="str">
        <f t="shared" si="232"/>
        <v>Yes</v>
      </c>
      <c r="V1640" t="s">
        <v>17</v>
      </c>
      <c r="W1640" t="s">
        <v>43</v>
      </c>
      <c r="X1640" t="str">
        <f t="shared" si="233"/>
        <v>Kolkata</v>
      </c>
      <c r="Y1640">
        <v>1148.57</v>
      </c>
      <c r="Z1640" t="str">
        <f>IF(PC_NikeSales[[#This Row],[Profit]]&lt;0,"Loss Making Sales",IF(PC_NikeSales[[#This Row],[Profit]]=0,"No Recorded Profit",IF($Y1638&gt;$P1638,"Invalid Profit", "Valid Profit")))</f>
        <v>Valid Profit</v>
      </c>
      <c r="AA1640" t="str">
        <f>IF(PC_NikeSales[[#This Row],[Profit_Status]]="Valid Profit","Include","Exclude")</f>
        <v>Include</v>
      </c>
    </row>
    <row r="1641" spans="1:27">
      <c r="A1641">
        <v>3639</v>
      </c>
      <c r="B1641" t="s">
        <v>35</v>
      </c>
      <c r="C1641" t="s">
        <v>20</v>
      </c>
      <c r="D1641" t="s">
        <v>38</v>
      </c>
      <c r="E1641" s="3" t="s">
        <v>32</v>
      </c>
      <c r="F1641" t="str">
        <f t="shared" si="225"/>
        <v>Alphabet</v>
      </c>
      <c r="G1641" t="str">
        <f t="shared" si="226"/>
        <v>XL</v>
      </c>
      <c r="H1641" t="str">
        <f t="shared" si="227"/>
        <v>Yes</v>
      </c>
      <c r="J1641" t="str">
        <f>_xlfn.IFS(Units_Sold&lt;0,"Check Return/Refund",Units_Sold=" ",Invalid,Units_Sold=0,"Available",Units_Sold&gt;0,"Sold")</f>
        <v>Available</v>
      </c>
      <c r="L1641">
        <v>0.43</v>
      </c>
      <c r="M1641" t="str">
        <f t="shared" si="228"/>
        <v>Valid</v>
      </c>
      <c r="N1641" t="str">
        <f>IF(PC_NikeSales[[#This Row],[Discount_Verification]]="Valid","Include","Exclude")</f>
        <v>Include</v>
      </c>
      <c r="O1641">
        <v>0</v>
      </c>
      <c r="P1641" t="str">
        <f t="shared" si="229"/>
        <v>Insufficient Data</v>
      </c>
      <c r="Q1641" t="str">
        <f t="shared" si="230"/>
        <v>Missing Information</v>
      </c>
      <c r="R1641" t="str">
        <f>IF(PC_NikeSales[[#This Row],[Rev_Verify]]="Valid Revenue","Include","Exclude")</f>
        <v>Exclude</v>
      </c>
      <c r="S1641" s="1">
        <v>45662</v>
      </c>
      <c r="T1641" s="5">
        <f t="shared" si="231"/>
        <v>45662</v>
      </c>
      <c r="U1641" s="1" t="str">
        <f t="shared" si="232"/>
        <v>Yes</v>
      </c>
      <c r="V1641" t="s">
        <v>17</v>
      </c>
      <c r="W1641" t="s">
        <v>29</v>
      </c>
      <c r="X1641" t="str">
        <f t="shared" si="233"/>
        <v>Pune</v>
      </c>
      <c r="Y1641">
        <v>2929.76</v>
      </c>
      <c r="Z1641" t="str">
        <f>IF(PC_NikeSales[[#This Row],[Profit]]&lt;0,"Loss Making Sales",IF(PC_NikeSales[[#This Row],[Profit]]=0,"No Recorded Profit",IF($Y1639&gt;$P1639,"Invalid Profit", "Valid Profit")))</f>
        <v>Valid Profit</v>
      </c>
      <c r="AA1641" t="str">
        <f>IF(PC_NikeSales[[#This Row],[Profit_Status]]="Valid Profit","Include","Exclude")</f>
        <v>Include</v>
      </c>
    </row>
    <row r="1642" spans="1:27">
      <c r="A1642">
        <v>3640</v>
      </c>
      <c r="B1642" t="s">
        <v>35</v>
      </c>
      <c r="C1642" t="s">
        <v>14</v>
      </c>
      <c r="D1642" t="s">
        <v>44</v>
      </c>
      <c r="E1642" s="3" t="s">
        <v>16</v>
      </c>
      <c r="F1642" t="str">
        <f t="shared" si="225"/>
        <v>Alphabet</v>
      </c>
      <c r="G1642" t="str">
        <f t="shared" si="226"/>
        <v>M</v>
      </c>
      <c r="H1642" t="str">
        <f t="shared" si="227"/>
        <v>Yes</v>
      </c>
      <c r="I1642">
        <v>0</v>
      </c>
      <c r="J1642" t="str">
        <f>_xlfn.IFS(Units_Sold&lt;0,"Check Return/Refund",Units_Sold=" ",Invalid,Units_Sold=0,"Available",Units_Sold&gt;0,"Sold")</f>
        <v>Available</v>
      </c>
      <c r="K1642">
        <v>5219.18</v>
      </c>
      <c r="M1642" t="str">
        <f t="shared" si="228"/>
        <v>Invalid</v>
      </c>
      <c r="N1642" t="str">
        <f>IF(PC_NikeSales[[#This Row],[Discount_Verification]]="Valid","Include","Exclude")</f>
        <v>Exclude</v>
      </c>
      <c r="O1642">
        <v>0</v>
      </c>
      <c r="P1642">
        <f t="shared" si="229"/>
        <v>0</v>
      </c>
      <c r="Q1642" t="str">
        <f t="shared" si="230"/>
        <v>No Recorded Revenue</v>
      </c>
      <c r="R1642" t="str">
        <f>IF(PC_NikeSales[[#This Row],[Rev_Verify]]="Valid Revenue","Include","Exclude")</f>
        <v>Exclude</v>
      </c>
      <c r="S1642" s="1">
        <v>45775</v>
      </c>
      <c r="T1642" s="5">
        <f t="shared" si="231"/>
        <v>45775</v>
      </c>
      <c r="U1642" s="1" t="str">
        <f t="shared" si="232"/>
        <v>Yes</v>
      </c>
      <c r="V1642" t="s">
        <v>17</v>
      </c>
      <c r="W1642" t="s">
        <v>33</v>
      </c>
      <c r="X1642" t="str">
        <f t="shared" si="233"/>
        <v>Delhi</v>
      </c>
      <c r="Y1642">
        <v>309.64999999999998</v>
      </c>
      <c r="Z1642" t="str">
        <f>IF(PC_NikeSales[[#This Row],[Profit]]&lt;0,"Loss Making Sales",IF(PC_NikeSales[[#This Row],[Profit]]=0,"No Recorded Profit",IF(PC_NikeSales[[#This Row],[Profit]]&gt;PC_NikeSales[Rev_Recalc],"Invalid Profit", "Valid Profit")))</f>
        <v>Invalid Profit</v>
      </c>
      <c r="AA1642" t="str">
        <f>IF(PC_NikeSales[[#This Row],[Profit_Status]]="Valid Profit","Include","Exclude")</f>
        <v>Exclude</v>
      </c>
    </row>
    <row r="1643" spans="1:27">
      <c r="A1643">
        <v>3641</v>
      </c>
      <c r="B1643" t="s">
        <v>13</v>
      </c>
      <c r="C1643" t="s">
        <v>14</v>
      </c>
      <c r="D1643" t="s">
        <v>15</v>
      </c>
      <c r="E1643" s="3" t="s">
        <v>32</v>
      </c>
      <c r="F1643" t="str">
        <f t="shared" si="225"/>
        <v>Alphabet</v>
      </c>
      <c r="G1643" t="str">
        <f t="shared" si="226"/>
        <v>XL</v>
      </c>
      <c r="H1643" t="str">
        <f t="shared" si="227"/>
        <v>Yes</v>
      </c>
      <c r="I1643">
        <v>0</v>
      </c>
      <c r="J1643" t="str">
        <f>_xlfn.IFS(Units_Sold&lt;0,"Check Return/Refund",Units_Sold=" ",Invalid,Units_Sold=0,"Available",Units_Sold&gt;0,"Sold")</f>
        <v>Available</v>
      </c>
      <c r="K1643">
        <v>6037.65</v>
      </c>
      <c r="M1643" t="str">
        <f t="shared" si="228"/>
        <v>Invalid</v>
      </c>
      <c r="N1643" t="str">
        <f>IF(PC_NikeSales[[#This Row],[Discount_Verification]]="Valid","Include","Exclude")</f>
        <v>Exclude</v>
      </c>
      <c r="O1643">
        <v>0</v>
      </c>
      <c r="P1643">
        <f t="shared" si="229"/>
        <v>0</v>
      </c>
      <c r="Q1643" t="str">
        <f t="shared" si="230"/>
        <v>No Recorded Revenue</v>
      </c>
      <c r="R1643" t="str">
        <f>IF(PC_NikeSales[[#This Row],[Rev_Verify]]="Valid Revenue","Include","Exclude")</f>
        <v>Exclude</v>
      </c>
      <c r="S1643" s="1"/>
      <c r="T1643" s="5" t="str">
        <f t="shared" si="231"/>
        <v>Missing Date</v>
      </c>
      <c r="U1643" s="1" t="str">
        <f t="shared" si="232"/>
        <v>No</v>
      </c>
      <c r="V1643" t="s">
        <v>22</v>
      </c>
      <c r="W1643" t="s">
        <v>33</v>
      </c>
      <c r="X1643" t="str">
        <f t="shared" si="233"/>
        <v>Delhi</v>
      </c>
      <c r="Y1643">
        <v>-132.13</v>
      </c>
      <c r="Z1643" t="str">
        <f>IF(PC_NikeSales[[#This Row],[Profit]]&lt;0,"Loss Making Sales",IF(PC_NikeSales[[#This Row],[Profit]]=0,"No Recorded Profit",IF(PC_NikeSales[[#This Row],[Profit]]&gt;PC_NikeSales[Rev_Recalc],"Invalid Profit", "Valid Profit")))</f>
        <v>Loss Making Sales</v>
      </c>
      <c r="AA1643" t="str">
        <f>IF(PC_NikeSales[[#This Row],[Profit_Status]]="Valid Profit","Include","Exclude")</f>
        <v>Exclude</v>
      </c>
    </row>
    <row r="1644" spans="1:27">
      <c r="A1644">
        <v>3642</v>
      </c>
      <c r="B1644" t="s">
        <v>35</v>
      </c>
      <c r="C1644" t="s">
        <v>14</v>
      </c>
      <c r="D1644" t="s">
        <v>44</v>
      </c>
      <c r="E1644" s="3" t="s">
        <v>32</v>
      </c>
      <c r="F1644" t="str">
        <f t="shared" si="225"/>
        <v>Alphabet</v>
      </c>
      <c r="G1644" t="str">
        <f t="shared" si="226"/>
        <v>XL</v>
      </c>
      <c r="H1644" t="str">
        <f t="shared" si="227"/>
        <v>Yes</v>
      </c>
      <c r="I1644">
        <v>-1</v>
      </c>
      <c r="J1644" t="str">
        <f>_xlfn.IFS(Units_Sold&lt;0,"Check Return/Refund",Units_Sold=" ",Invalid,Units_Sold=0,"Available",Units_Sold&gt;0,"Sold")</f>
        <v>Check Return/Refund</v>
      </c>
      <c r="M1644" t="str">
        <f t="shared" si="228"/>
        <v>Invalid</v>
      </c>
      <c r="N1644" t="str">
        <f>IF(PC_NikeSales[[#This Row],[Discount_Verification]]="Valid","Include","Exclude")</f>
        <v>Exclude</v>
      </c>
      <c r="O1644">
        <v>0</v>
      </c>
      <c r="P1644" t="str">
        <f t="shared" si="229"/>
        <v>Insufficient Data</v>
      </c>
      <c r="Q1644" t="str">
        <f t="shared" si="230"/>
        <v>Missing Information</v>
      </c>
      <c r="R1644" t="str">
        <f>IF(PC_NikeSales[[#This Row],[Rev_Verify]]="Valid Revenue","Include","Exclude")</f>
        <v>Exclude</v>
      </c>
      <c r="S1644" s="1"/>
      <c r="T1644" s="5" t="str">
        <f t="shared" si="231"/>
        <v>Missing Date</v>
      </c>
      <c r="U1644" s="1" t="str">
        <f t="shared" si="232"/>
        <v>No</v>
      </c>
      <c r="V1644" t="s">
        <v>17</v>
      </c>
      <c r="W1644" t="s">
        <v>25</v>
      </c>
      <c r="X1644" t="str">
        <f t="shared" si="233"/>
        <v>Mumbai</v>
      </c>
      <c r="Y1644">
        <v>3617.85</v>
      </c>
      <c r="Z1644" t="str">
        <f>IF(PC_NikeSales[[#This Row],[Profit]]&lt;0,"Loss Making Sales",IF(PC_NikeSales[[#This Row],[Profit]]=0,"No Recorded Profit",IF($Y1642&gt;$P1642,"Invalid Profit", "Valid Profit")))</f>
        <v>Invalid Profit</v>
      </c>
      <c r="AA1644" t="str">
        <f>IF(PC_NikeSales[[#This Row],[Profit_Status]]="Valid Profit","Include","Exclude")</f>
        <v>Exclude</v>
      </c>
    </row>
    <row r="1645" spans="1:27">
      <c r="A1645">
        <v>3643</v>
      </c>
      <c r="B1645" t="s">
        <v>13</v>
      </c>
      <c r="C1645" t="s">
        <v>14</v>
      </c>
      <c r="D1645" t="s">
        <v>44</v>
      </c>
      <c r="E1645" s="3">
        <v>10</v>
      </c>
      <c r="F1645" t="str">
        <f t="shared" si="225"/>
        <v>Number</v>
      </c>
      <c r="G1645" t="str">
        <f t="shared" si="226"/>
        <v>10</v>
      </c>
      <c r="H1645" t="str">
        <f t="shared" si="227"/>
        <v>Yes</v>
      </c>
      <c r="J1645" t="str">
        <f>_xlfn.IFS(Units_Sold&lt;0,"Check Return/Refund",Units_Sold=" ",Invalid,Units_Sold=0,"Available",Units_Sold&gt;0,"Sold")</f>
        <v>Available</v>
      </c>
      <c r="K1645">
        <v>9262.4500000000007</v>
      </c>
      <c r="L1645">
        <v>0.73</v>
      </c>
      <c r="M1645" t="str">
        <f t="shared" si="228"/>
        <v>Valid</v>
      </c>
      <c r="N1645" t="str">
        <f>IF(PC_NikeSales[[#This Row],[Discount_Verification]]="Valid","Include","Exclude")</f>
        <v>Include</v>
      </c>
      <c r="O1645">
        <v>0</v>
      </c>
      <c r="P1645" t="str">
        <f t="shared" si="229"/>
        <v>Insufficient Data</v>
      </c>
      <c r="Q1645" t="str">
        <f t="shared" si="230"/>
        <v>Missing Information</v>
      </c>
      <c r="R1645" t="str">
        <f>IF(PC_NikeSales[[#This Row],[Rev_Verify]]="Valid Revenue","Include","Exclude")</f>
        <v>Exclude</v>
      </c>
      <c r="S1645" s="1"/>
      <c r="T1645" s="5" t="str">
        <f t="shared" si="231"/>
        <v>Missing Date</v>
      </c>
      <c r="U1645" s="1" t="str">
        <f t="shared" si="232"/>
        <v>No</v>
      </c>
      <c r="V1645" t="s">
        <v>17</v>
      </c>
      <c r="W1645" t="s">
        <v>43</v>
      </c>
      <c r="X1645" t="str">
        <f t="shared" si="233"/>
        <v>Kolkata</v>
      </c>
      <c r="Y1645">
        <v>2037.13</v>
      </c>
      <c r="Z1645" t="str">
        <f>IF(PC_NikeSales[[#This Row],[Profit]]&lt;0,"Loss Making Sales",IF(PC_NikeSales[[#This Row],[Profit]]=0,"No Recorded Profit",IF($Y1643&gt;$P1643,"Invalid Profit", "Valid Profit")))</f>
        <v>Valid Profit</v>
      </c>
      <c r="AA1645" t="str">
        <f>IF(PC_NikeSales[[#This Row],[Profit_Status]]="Valid Profit","Include","Exclude")</f>
        <v>Include</v>
      </c>
    </row>
    <row r="1646" spans="1:27">
      <c r="A1646">
        <v>3644</v>
      </c>
      <c r="B1646" t="s">
        <v>13</v>
      </c>
      <c r="C1646" t="s">
        <v>30</v>
      </c>
      <c r="D1646" t="s">
        <v>31</v>
      </c>
      <c r="F1646" t="str">
        <f t="shared" si="225"/>
        <v>Missing</v>
      </c>
      <c r="G1646" t="str">
        <f t="shared" si="226"/>
        <v>Unknown</v>
      </c>
      <c r="H1646" t="str">
        <f t="shared" si="227"/>
        <v>No</v>
      </c>
      <c r="J1646" t="str">
        <f>_xlfn.IFS(Units_Sold&lt;0,"Check Return/Refund",Units_Sold=" ",Invalid,Units_Sold=0,"Available",Units_Sold&gt;0,"Sold")</f>
        <v>Available</v>
      </c>
      <c r="K1646">
        <v>5702.53</v>
      </c>
      <c r="M1646" t="str">
        <f t="shared" si="228"/>
        <v>Invalid</v>
      </c>
      <c r="N1646" t="str">
        <f>IF(PC_NikeSales[[#This Row],[Discount_Verification]]="Valid","Include","Exclude")</f>
        <v>Exclude</v>
      </c>
      <c r="O1646">
        <v>0</v>
      </c>
      <c r="P1646" t="str">
        <f t="shared" si="229"/>
        <v>Insufficient Data</v>
      </c>
      <c r="Q1646" t="str">
        <f t="shared" si="230"/>
        <v>Missing Information</v>
      </c>
      <c r="R1646" t="str">
        <f>IF(PC_NikeSales[[#This Row],[Rev_Verify]]="Valid Revenue","Include","Exclude")</f>
        <v>Exclude</v>
      </c>
      <c r="S1646" s="1">
        <v>45230</v>
      </c>
      <c r="T1646" s="5">
        <f t="shared" si="231"/>
        <v>45230</v>
      </c>
      <c r="U1646" s="1" t="str">
        <f t="shared" si="232"/>
        <v>Yes</v>
      </c>
      <c r="V1646" t="s">
        <v>17</v>
      </c>
      <c r="W1646" t="s">
        <v>33</v>
      </c>
      <c r="X1646" t="str">
        <f t="shared" si="233"/>
        <v>Delhi</v>
      </c>
      <c r="Y1646">
        <v>1437.04</v>
      </c>
      <c r="Z1646" t="str">
        <f>IF(PC_NikeSales[[#This Row],[Profit]]&lt;0,"Loss Making Sales",IF(PC_NikeSales[[#This Row],[Profit]]=0,"No Recorded Profit",IF($Y1644&gt;$P1644,"Invalid Profit", "Valid Profit")))</f>
        <v>Valid Profit</v>
      </c>
      <c r="AA1646" t="str">
        <f>IF(PC_NikeSales[[#This Row],[Profit_Status]]="Valid Profit","Include","Exclude")</f>
        <v>Include</v>
      </c>
    </row>
    <row r="1647" spans="1:27">
      <c r="A1647">
        <v>3645</v>
      </c>
      <c r="B1647" t="s">
        <v>35</v>
      </c>
      <c r="C1647" t="s">
        <v>20</v>
      </c>
      <c r="D1647" t="s">
        <v>21</v>
      </c>
      <c r="F1647" t="str">
        <f t="shared" si="225"/>
        <v>Missing</v>
      </c>
      <c r="G1647" t="str">
        <f t="shared" si="226"/>
        <v>Unknown</v>
      </c>
      <c r="H1647" t="str">
        <f t="shared" si="227"/>
        <v>No</v>
      </c>
      <c r="J1647" t="str">
        <f>_xlfn.IFS(Units_Sold&lt;0,"Check Return/Refund",Units_Sold=" ",Invalid,Units_Sold=0,"Available",Units_Sold&gt;0,"Sold")</f>
        <v>Available</v>
      </c>
      <c r="K1647">
        <v>6830.85</v>
      </c>
      <c r="L1647">
        <v>0.81</v>
      </c>
      <c r="M1647" t="str">
        <f t="shared" si="228"/>
        <v>Valid</v>
      </c>
      <c r="N1647" t="str">
        <f>IF(PC_NikeSales[[#This Row],[Discount_Verification]]="Valid","Include","Exclude")</f>
        <v>Include</v>
      </c>
      <c r="O1647">
        <v>0</v>
      </c>
      <c r="P1647" t="str">
        <f t="shared" si="229"/>
        <v>Insufficient Data</v>
      </c>
      <c r="Q1647" t="str">
        <f t="shared" si="230"/>
        <v>Missing Information</v>
      </c>
      <c r="R1647" t="str">
        <f>IF(PC_NikeSales[[#This Row],[Rev_Verify]]="Valid Revenue","Include","Exclude")</f>
        <v>Exclude</v>
      </c>
      <c r="S1647" s="1"/>
      <c r="T1647" s="5" t="str">
        <f t="shared" si="231"/>
        <v>Missing Date</v>
      </c>
      <c r="U1647" s="1" t="str">
        <f t="shared" si="232"/>
        <v>No</v>
      </c>
      <c r="V1647" t="s">
        <v>17</v>
      </c>
      <c r="W1647" t="s">
        <v>43</v>
      </c>
      <c r="X1647" t="str">
        <f t="shared" si="233"/>
        <v>Kolkata</v>
      </c>
      <c r="Y1647">
        <v>632.37</v>
      </c>
      <c r="Z1647" t="str">
        <f>IF(PC_NikeSales[[#This Row],[Profit]]&lt;0,"Loss Making Sales",IF(PC_NikeSales[[#This Row],[Profit]]=0,"No Recorded Profit",IF($Y1645&gt;$P1645,"Invalid Profit", "Valid Profit")))</f>
        <v>Valid Profit</v>
      </c>
      <c r="AA1647" t="str">
        <f>IF(PC_NikeSales[[#This Row],[Profit_Status]]="Valid Profit","Include","Exclude")</f>
        <v>Include</v>
      </c>
    </row>
    <row r="1648" spans="1:27">
      <c r="A1648">
        <v>3646</v>
      </c>
      <c r="B1648" t="s">
        <v>35</v>
      </c>
      <c r="C1648" t="s">
        <v>14</v>
      </c>
      <c r="D1648" t="s">
        <v>34</v>
      </c>
      <c r="E1648" s="3" t="s">
        <v>32</v>
      </c>
      <c r="F1648" t="str">
        <f t="shared" si="225"/>
        <v>Alphabet</v>
      </c>
      <c r="G1648" t="str">
        <f t="shared" si="226"/>
        <v>XL</v>
      </c>
      <c r="H1648" t="str">
        <f t="shared" si="227"/>
        <v>Yes</v>
      </c>
      <c r="I1648">
        <v>3</v>
      </c>
      <c r="J1648" t="str">
        <f>_xlfn.IFS(Units_Sold&lt;0,"Check Return/Refund",Units_Sold=" ",Invalid,Units_Sold=0,"Available",Units_Sold&gt;0,"Sold")</f>
        <v>Sold</v>
      </c>
      <c r="M1648" t="str">
        <f t="shared" si="228"/>
        <v>Invalid</v>
      </c>
      <c r="N1648" t="str">
        <f>IF(PC_NikeSales[[#This Row],[Discount_Verification]]="Valid","Include","Exclude")</f>
        <v>Exclude</v>
      </c>
      <c r="O1648">
        <v>0</v>
      </c>
      <c r="P1648" t="str">
        <f t="shared" si="229"/>
        <v>Insufficient Data</v>
      </c>
      <c r="Q1648" t="str">
        <f t="shared" si="230"/>
        <v>Missing Information</v>
      </c>
      <c r="R1648" t="str">
        <f>IF(PC_NikeSales[[#This Row],[Rev_Verify]]="Valid Revenue","Include","Exclude")</f>
        <v>Exclude</v>
      </c>
      <c r="S1648" s="1">
        <v>45768</v>
      </c>
      <c r="T1648" s="5">
        <f t="shared" si="231"/>
        <v>45768</v>
      </c>
      <c r="U1648" s="1" t="str">
        <f t="shared" si="232"/>
        <v>Yes</v>
      </c>
      <c r="V1648" t="s">
        <v>17</v>
      </c>
      <c r="W1648" t="s">
        <v>36</v>
      </c>
      <c r="X1648" t="str">
        <f t="shared" si="233"/>
        <v>Bangalore</v>
      </c>
      <c r="Y1648">
        <v>2873.66</v>
      </c>
      <c r="Z1648" t="str">
        <f>IF(PC_NikeSales[[#This Row],[Profit]]&lt;0,"Loss Making Sales",IF(PC_NikeSales[[#This Row],[Profit]]=0,"No Recorded Profit",IF($Y1646&gt;$P1646,"Invalid Profit", "Valid Profit")))</f>
        <v>Valid Profit</v>
      </c>
      <c r="AA1648" t="str">
        <f>IF(PC_NikeSales[[#This Row],[Profit_Status]]="Valid Profit","Include","Exclude")</f>
        <v>Include</v>
      </c>
    </row>
    <row r="1649" spans="1:27">
      <c r="A1649">
        <v>3647</v>
      </c>
      <c r="B1649" t="s">
        <v>19</v>
      </c>
      <c r="C1649" t="s">
        <v>41</v>
      </c>
      <c r="D1649" t="s">
        <v>54</v>
      </c>
      <c r="E1649" s="3" t="s">
        <v>16</v>
      </c>
      <c r="F1649" t="str">
        <f t="shared" si="225"/>
        <v>Alphabet</v>
      </c>
      <c r="G1649" t="str">
        <f t="shared" si="226"/>
        <v>M</v>
      </c>
      <c r="H1649" t="str">
        <f t="shared" si="227"/>
        <v>Yes</v>
      </c>
      <c r="I1649">
        <v>0</v>
      </c>
      <c r="J1649" t="str">
        <f>_xlfn.IFS(Units_Sold&lt;0,"Check Return/Refund",Units_Sold=" ",Invalid,Units_Sold=0,"Available",Units_Sold&gt;0,"Sold")</f>
        <v>Available</v>
      </c>
      <c r="K1649">
        <v>3263.64</v>
      </c>
      <c r="M1649" t="str">
        <f t="shared" si="228"/>
        <v>Invalid</v>
      </c>
      <c r="N1649" t="str">
        <f>IF(PC_NikeSales[[#This Row],[Discount_Verification]]="Valid","Include","Exclude")</f>
        <v>Exclude</v>
      </c>
      <c r="O1649">
        <v>0</v>
      </c>
      <c r="P1649">
        <f t="shared" si="229"/>
        <v>0</v>
      </c>
      <c r="Q1649" t="str">
        <f t="shared" si="230"/>
        <v>No Recorded Revenue</v>
      </c>
      <c r="R1649" t="str">
        <f>IF(PC_NikeSales[[#This Row],[Rev_Verify]]="Valid Revenue","Include","Exclude")</f>
        <v>Exclude</v>
      </c>
      <c r="S1649" s="1">
        <v>45571</v>
      </c>
      <c r="T1649" s="5">
        <f t="shared" si="231"/>
        <v>45571</v>
      </c>
      <c r="U1649" s="1" t="str">
        <f t="shared" si="232"/>
        <v>Yes</v>
      </c>
      <c r="V1649" t="s">
        <v>22</v>
      </c>
      <c r="W1649" t="s">
        <v>43</v>
      </c>
      <c r="X1649" t="str">
        <f t="shared" si="233"/>
        <v>Kolkata</v>
      </c>
      <c r="Y1649">
        <v>3233.66</v>
      </c>
      <c r="Z1649" t="str">
        <f>IF(PC_NikeSales[[#This Row],[Profit]]&lt;0,"Loss Making Sales",IF(PC_NikeSales[[#This Row],[Profit]]=0,"No Recorded Profit",IF(PC_NikeSales[[#This Row],[Profit]]&gt;PC_NikeSales[Rev_Recalc],"Invalid Profit", "Valid Profit")))</f>
        <v>Invalid Profit</v>
      </c>
      <c r="AA1649" t="str">
        <f>IF(PC_NikeSales[[#This Row],[Profit_Status]]="Valid Profit","Include","Exclude")</f>
        <v>Exclude</v>
      </c>
    </row>
    <row r="1650" spans="1:27">
      <c r="A1650">
        <v>3648</v>
      </c>
      <c r="B1650" t="s">
        <v>35</v>
      </c>
      <c r="C1650" t="s">
        <v>20</v>
      </c>
      <c r="D1650" t="s">
        <v>21</v>
      </c>
      <c r="E1650" s="3" t="s">
        <v>16</v>
      </c>
      <c r="F1650" t="str">
        <f t="shared" si="225"/>
        <v>Alphabet</v>
      </c>
      <c r="G1650" t="str">
        <f t="shared" si="226"/>
        <v>M</v>
      </c>
      <c r="H1650" t="str">
        <f t="shared" si="227"/>
        <v>Yes</v>
      </c>
      <c r="J1650" t="str">
        <f>_xlfn.IFS(Units_Sold&lt;0,"Check Return/Refund",Units_Sold=" ",Invalid,Units_Sold=0,"Available",Units_Sold&gt;0,"Sold")</f>
        <v>Available</v>
      </c>
      <c r="M1650" t="str">
        <f t="shared" si="228"/>
        <v>Invalid</v>
      </c>
      <c r="N1650" t="str">
        <f>IF(PC_NikeSales[[#This Row],[Discount_Verification]]="Valid","Include","Exclude")</f>
        <v>Exclude</v>
      </c>
      <c r="O1650">
        <v>0</v>
      </c>
      <c r="P1650" t="str">
        <f t="shared" si="229"/>
        <v>Insufficient Data</v>
      </c>
      <c r="Q1650" t="str">
        <f t="shared" si="230"/>
        <v>Missing Information</v>
      </c>
      <c r="R1650" t="str">
        <f>IF(PC_NikeSales[[#This Row],[Rev_Verify]]="Valid Revenue","Include","Exclude")</f>
        <v>Exclude</v>
      </c>
      <c r="S1650" s="1">
        <v>45665</v>
      </c>
      <c r="T1650" s="5">
        <f t="shared" si="231"/>
        <v>45665</v>
      </c>
      <c r="U1650" s="1" t="str">
        <f t="shared" si="232"/>
        <v>Yes</v>
      </c>
      <c r="V1650" t="s">
        <v>17</v>
      </c>
      <c r="W1650" t="s">
        <v>18</v>
      </c>
      <c r="X1650" t="str">
        <f t="shared" si="233"/>
        <v>Bengaluru</v>
      </c>
      <c r="Y1650">
        <v>3584.04</v>
      </c>
      <c r="Z1650" t="str">
        <f>IF(PC_NikeSales[[#This Row],[Profit]]&lt;0,"Loss Making Sales",IF(PC_NikeSales[[#This Row],[Profit]]=0,"No Recorded Profit",IF($Y1648&gt;$P1648,"Invalid Profit", "Valid Profit")))</f>
        <v>Valid Profit</v>
      </c>
      <c r="AA1650" t="str">
        <f>IF(PC_NikeSales[[#This Row],[Profit_Status]]="Valid Profit","Include","Exclude")</f>
        <v>Include</v>
      </c>
    </row>
    <row r="1651" spans="1:27">
      <c r="A1651">
        <v>3649</v>
      </c>
      <c r="B1651" t="s">
        <v>13</v>
      </c>
      <c r="C1651" t="s">
        <v>26</v>
      </c>
      <c r="D1651" t="s">
        <v>27</v>
      </c>
      <c r="E1651" s="3" t="s">
        <v>32</v>
      </c>
      <c r="F1651" t="str">
        <f t="shared" si="225"/>
        <v>Alphabet</v>
      </c>
      <c r="G1651" t="str">
        <f t="shared" si="226"/>
        <v>XL</v>
      </c>
      <c r="H1651" t="str">
        <f t="shared" si="227"/>
        <v>Yes</v>
      </c>
      <c r="I1651">
        <v>0</v>
      </c>
      <c r="J1651" t="str">
        <f>_xlfn.IFS(Units_Sold&lt;0,"Check Return/Refund",Units_Sold=" ",Invalid,Units_Sold=0,"Available",Units_Sold&gt;0,"Sold")</f>
        <v>Available</v>
      </c>
      <c r="K1651">
        <v>6486.51</v>
      </c>
      <c r="M1651" t="str">
        <f t="shared" si="228"/>
        <v>Invalid</v>
      </c>
      <c r="N1651" t="str">
        <f>IF(PC_NikeSales[[#This Row],[Discount_Verification]]="Valid","Include","Exclude")</f>
        <v>Exclude</v>
      </c>
      <c r="O1651">
        <v>0</v>
      </c>
      <c r="P1651">
        <f t="shared" si="229"/>
        <v>0</v>
      </c>
      <c r="Q1651" t="str">
        <f t="shared" si="230"/>
        <v>No Recorded Revenue</v>
      </c>
      <c r="R1651" t="str">
        <f>IF(PC_NikeSales[[#This Row],[Rev_Verify]]="Valid Revenue","Include","Exclude")</f>
        <v>Exclude</v>
      </c>
      <c r="S1651" s="1">
        <v>45584</v>
      </c>
      <c r="T1651" s="5">
        <f t="shared" si="231"/>
        <v>45584</v>
      </c>
      <c r="U1651" s="1" t="str">
        <f t="shared" si="232"/>
        <v>Yes</v>
      </c>
      <c r="V1651" t="s">
        <v>17</v>
      </c>
      <c r="W1651" t="s">
        <v>43</v>
      </c>
      <c r="X1651" t="str">
        <f t="shared" si="233"/>
        <v>Kolkata</v>
      </c>
      <c r="Y1651">
        <v>2408.58</v>
      </c>
      <c r="Z1651" t="str">
        <f>IF(PC_NikeSales[[#This Row],[Profit]]&lt;0,"Loss Making Sales",IF(PC_NikeSales[[#This Row],[Profit]]=0,"No Recorded Profit",IF(PC_NikeSales[[#This Row],[Profit]]&gt;PC_NikeSales[Rev_Recalc],"Invalid Profit", "Valid Profit")))</f>
        <v>Invalid Profit</v>
      </c>
      <c r="AA1651" t="str">
        <f>IF(PC_NikeSales[[#This Row],[Profit_Status]]="Valid Profit","Include","Exclude")</f>
        <v>Exclude</v>
      </c>
    </row>
    <row r="1652" spans="1:27">
      <c r="A1652">
        <v>3650</v>
      </c>
      <c r="B1652" t="s">
        <v>19</v>
      </c>
      <c r="C1652" t="s">
        <v>20</v>
      </c>
      <c r="D1652" t="s">
        <v>24</v>
      </c>
      <c r="E1652" s="3" t="s">
        <v>16</v>
      </c>
      <c r="F1652" t="str">
        <f t="shared" si="225"/>
        <v>Alphabet</v>
      </c>
      <c r="G1652" t="str">
        <f t="shared" si="226"/>
        <v>M</v>
      </c>
      <c r="H1652" t="str">
        <f t="shared" si="227"/>
        <v>Yes</v>
      </c>
      <c r="J1652" t="str">
        <f>_xlfn.IFS(Units_Sold&lt;0,"Check Return/Refund",Units_Sold=" ",Invalid,Units_Sold=0,"Available",Units_Sold&gt;0,"Sold")</f>
        <v>Available</v>
      </c>
      <c r="M1652" t="str">
        <f t="shared" si="228"/>
        <v>Invalid</v>
      </c>
      <c r="N1652" t="str">
        <f>IF(PC_NikeSales[[#This Row],[Discount_Verification]]="Valid","Include","Exclude")</f>
        <v>Exclude</v>
      </c>
      <c r="O1652">
        <v>0</v>
      </c>
      <c r="P1652" t="str">
        <f t="shared" si="229"/>
        <v>Insufficient Data</v>
      </c>
      <c r="Q1652" t="str">
        <f t="shared" si="230"/>
        <v>Missing Information</v>
      </c>
      <c r="R1652" t="str">
        <f>IF(PC_NikeSales[[#This Row],[Rev_Verify]]="Valid Revenue","Include","Exclude")</f>
        <v>Exclude</v>
      </c>
      <c r="S1652" s="1">
        <v>45298</v>
      </c>
      <c r="T1652" s="5">
        <f t="shared" si="231"/>
        <v>45298</v>
      </c>
      <c r="U1652" s="1" t="str">
        <f t="shared" si="232"/>
        <v>Yes</v>
      </c>
      <c r="V1652" t="s">
        <v>22</v>
      </c>
      <c r="W1652" t="s">
        <v>33</v>
      </c>
      <c r="X1652" t="str">
        <f t="shared" si="233"/>
        <v>Delhi</v>
      </c>
      <c r="Y1652">
        <v>-520.92999999999995</v>
      </c>
      <c r="Z1652" t="str">
        <f>IF(PC_NikeSales[[#This Row],[Profit]]&lt;0,"Loss Making Sales",IF(PC_NikeSales[[#This Row],[Profit]]=0,"No Recorded Profit",IF(PC_NikeSales[[#This Row],[Profit]]&gt;PC_NikeSales[Rev_Recalc],"Invalid Profit", "Valid Profit")))</f>
        <v>Loss Making Sales</v>
      </c>
      <c r="AA1652" t="str">
        <f>IF(PC_NikeSales[[#This Row],[Profit_Status]]="Valid Profit","Include","Exclude")</f>
        <v>Exclude</v>
      </c>
    </row>
    <row r="1653" spans="1:27">
      <c r="A1653">
        <v>3651</v>
      </c>
      <c r="B1653" t="s">
        <v>35</v>
      </c>
      <c r="C1653" t="s">
        <v>14</v>
      </c>
      <c r="D1653" t="s">
        <v>15</v>
      </c>
      <c r="E1653" s="3" t="s">
        <v>16</v>
      </c>
      <c r="F1653" t="str">
        <f t="shared" si="225"/>
        <v>Alphabet</v>
      </c>
      <c r="G1653" t="str">
        <f t="shared" si="226"/>
        <v>M</v>
      </c>
      <c r="H1653" t="str">
        <f t="shared" si="227"/>
        <v>Yes</v>
      </c>
      <c r="J1653" t="str">
        <f>_xlfn.IFS(Units_Sold&lt;0,"Check Return/Refund",Units_Sold=" ",Invalid,Units_Sold=0,"Available",Units_Sold&gt;0,"Sold")</f>
        <v>Available</v>
      </c>
      <c r="K1653">
        <v>8891.6299999999992</v>
      </c>
      <c r="L1653">
        <v>1.07</v>
      </c>
      <c r="M1653" t="str">
        <f t="shared" si="228"/>
        <v>Invalid</v>
      </c>
      <c r="N1653" t="str">
        <f>IF(PC_NikeSales[[#This Row],[Discount_Verification]]="Valid","Include","Exclude")</f>
        <v>Exclude</v>
      </c>
      <c r="O1653">
        <v>0</v>
      </c>
      <c r="P1653" t="str">
        <f t="shared" si="229"/>
        <v>Insufficient Data</v>
      </c>
      <c r="Q1653" t="str">
        <f t="shared" si="230"/>
        <v>Missing Information</v>
      </c>
      <c r="R1653" t="str">
        <f>IF(PC_NikeSales[[#This Row],[Rev_Verify]]="Valid Revenue","Include","Exclude")</f>
        <v>Exclude</v>
      </c>
      <c r="S1653" s="1">
        <v>45643</v>
      </c>
      <c r="T1653" s="5">
        <f t="shared" si="231"/>
        <v>45643</v>
      </c>
      <c r="U1653" s="1" t="str">
        <f t="shared" si="232"/>
        <v>Yes</v>
      </c>
      <c r="V1653" t="s">
        <v>22</v>
      </c>
      <c r="W1653" t="s">
        <v>33</v>
      </c>
      <c r="X1653" t="str">
        <f t="shared" si="233"/>
        <v>Delhi</v>
      </c>
      <c r="Y1653">
        <v>-636.77</v>
      </c>
      <c r="Z1653" t="str">
        <f>IF(PC_NikeSales[[#This Row],[Profit]]&lt;0,"Loss Making Sales",IF(PC_NikeSales[[#This Row],[Profit]]=0,"No Recorded Profit",IF(PC_NikeSales[[#This Row],[Profit]]&gt;PC_NikeSales[Rev_Recalc],"Invalid Profit", "Valid Profit")))</f>
        <v>Loss Making Sales</v>
      </c>
      <c r="AA1653" t="str">
        <f>IF(PC_NikeSales[[#This Row],[Profit_Status]]="Valid Profit","Include","Exclude")</f>
        <v>Exclude</v>
      </c>
    </row>
    <row r="1654" spans="1:27">
      <c r="A1654">
        <v>3652</v>
      </c>
      <c r="B1654" t="s">
        <v>13</v>
      </c>
      <c r="C1654" t="s">
        <v>41</v>
      </c>
      <c r="D1654" t="s">
        <v>42</v>
      </c>
      <c r="E1654" s="3" t="s">
        <v>32</v>
      </c>
      <c r="F1654" t="str">
        <f t="shared" si="225"/>
        <v>Alphabet</v>
      </c>
      <c r="G1654" t="str">
        <f t="shared" si="226"/>
        <v>XL</v>
      </c>
      <c r="H1654" t="str">
        <f t="shared" si="227"/>
        <v>Yes</v>
      </c>
      <c r="I1654">
        <v>0</v>
      </c>
      <c r="J1654" t="str">
        <f>_xlfn.IFS(Units_Sold&lt;0,"Check Return/Refund",Units_Sold=" ",Invalid,Units_Sold=0,"Available",Units_Sold&gt;0,"Sold")</f>
        <v>Available</v>
      </c>
      <c r="K1654">
        <v>3176.7</v>
      </c>
      <c r="M1654" t="str">
        <f t="shared" si="228"/>
        <v>Invalid</v>
      </c>
      <c r="N1654" t="str">
        <f>IF(PC_NikeSales[[#This Row],[Discount_Verification]]="Valid","Include","Exclude")</f>
        <v>Exclude</v>
      </c>
      <c r="O1654">
        <v>0</v>
      </c>
      <c r="P1654">
        <f t="shared" si="229"/>
        <v>0</v>
      </c>
      <c r="Q1654" t="str">
        <f t="shared" si="230"/>
        <v>No Recorded Revenue</v>
      </c>
      <c r="R1654" t="str">
        <f>IF(PC_NikeSales[[#This Row],[Rev_Verify]]="Valid Revenue","Include","Exclude")</f>
        <v>Exclude</v>
      </c>
      <c r="S1654" s="1">
        <v>45251</v>
      </c>
      <c r="T1654" s="5">
        <f t="shared" si="231"/>
        <v>45251</v>
      </c>
      <c r="U1654" s="1" t="str">
        <f t="shared" si="232"/>
        <v>Yes</v>
      </c>
      <c r="V1654" t="s">
        <v>17</v>
      </c>
      <c r="W1654" t="s">
        <v>37</v>
      </c>
      <c r="X1654" t="str">
        <f t="shared" si="233"/>
        <v>Hyderabad</v>
      </c>
      <c r="Y1654">
        <v>3349.8</v>
      </c>
      <c r="Z1654" t="str">
        <f>IF(PC_NikeSales[[#This Row],[Profit]]&lt;0,"Loss Making Sales",IF(PC_NikeSales[[#This Row],[Profit]]=0,"No Recorded Profit",IF(PC_NikeSales[[#This Row],[Profit]]&gt;PC_NikeSales[Rev_Recalc],"Invalid Profit", "Valid Profit")))</f>
        <v>Invalid Profit</v>
      </c>
      <c r="AA1654" t="str">
        <f>IF(PC_NikeSales[[#This Row],[Profit_Status]]="Valid Profit","Include","Exclude")</f>
        <v>Exclude</v>
      </c>
    </row>
    <row r="1655" spans="1:27">
      <c r="A1655">
        <v>3653</v>
      </c>
      <c r="B1655" t="s">
        <v>35</v>
      </c>
      <c r="C1655" t="s">
        <v>30</v>
      </c>
      <c r="D1655" t="s">
        <v>45</v>
      </c>
      <c r="E1655" s="3">
        <v>10</v>
      </c>
      <c r="F1655" t="str">
        <f t="shared" si="225"/>
        <v>Number</v>
      </c>
      <c r="G1655" t="str">
        <f t="shared" si="226"/>
        <v>10</v>
      </c>
      <c r="H1655" t="str">
        <f t="shared" si="227"/>
        <v>Yes</v>
      </c>
      <c r="J1655" t="str">
        <f>_xlfn.IFS(Units_Sold&lt;0,"Check Return/Refund",Units_Sold=" ",Invalid,Units_Sold=0,"Available",Units_Sold&gt;0,"Sold")</f>
        <v>Available</v>
      </c>
      <c r="M1655" t="str">
        <f t="shared" si="228"/>
        <v>Invalid</v>
      </c>
      <c r="N1655" t="str">
        <f>IF(PC_NikeSales[[#This Row],[Discount_Verification]]="Valid","Include","Exclude")</f>
        <v>Exclude</v>
      </c>
      <c r="O1655">
        <v>0</v>
      </c>
      <c r="P1655" t="str">
        <f t="shared" si="229"/>
        <v>Insufficient Data</v>
      </c>
      <c r="Q1655" t="str">
        <f t="shared" si="230"/>
        <v>Missing Information</v>
      </c>
      <c r="R1655" t="str">
        <f>IF(PC_NikeSales[[#This Row],[Rev_Verify]]="Valid Revenue","Include","Exclude")</f>
        <v>Exclude</v>
      </c>
      <c r="S1655" s="1">
        <v>45629</v>
      </c>
      <c r="T1655" s="5">
        <f t="shared" si="231"/>
        <v>45629</v>
      </c>
      <c r="U1655" s="1" t="str">
        <f t="shared" si="232"/>
        <v>Yes</v>
      </c>
      <c r="V1655" t="s">
        <v>22</v>
      </c>
      <c r="W1655" t="s">
        <v>37</v>
      </c>
      <c r="X1655" t="str">
        <f t="shared" si="233"/>
        <v>Hyderabad</v>
      </c>
      <c r="Y1655">
        <v>1642.93</v>
      </c>
      <c r="Z1655" t="str">
        <f>IF(PC_NikeSales[[#This Row],[Profit]]&lt;0,"Loss Making Sales",IF(PC_NikeSales[[#This Row],[Profit]]=0,"No Recorded Profit",IF($Y1653&gt;$P1653,"Invalid Profit", "Valid Profit")))</f>
        <v>Valid Profit</v>
      </c>
      <c r="AA1655" t="str">
        <f>IF(PC_NikeSales[[#This Row],[Profit_Status]]="Valid Profit","Include","Exclude")</f>
        <v>Include</v>
      </c>
    </row>
    <row r="1656" spans="1:27">
      <c r="A1656">
        <v>3654</v>
      </c>
      <c r="B1656" t="s">
        <v>19</v>
      </c>
      <c r="C1656" t="s">
        <v>14</v>
      </c>
      <c r="D1656" t="s">
        <v>44</v>
      </c>
      <c r="E1656" s="3" t="s">
        <v>28</v>
      </c>
      <c r="F1656" t="str">
        <f t="shared" si="225"/>
        <v>Alphabet</v>
      </c>
      <c r="G1656" t="str">
        <f t="shared" si="226"/>
        <v>L</v>
      </c>
      <c r="H1656" t="str">
        <f t="shared" si="227"/>
        <v>Yes</v>
      </c>
      <c r="I1656">
        <v>3</v>
      </c>
      <c r="J1656" t="str">
        <f>_xlfn.IFS(Units_Sold&lt;0,"Check Return/Refund",Units_Sold=" ",Invalid,Units_Sold=0,"Available",Units_Sold&gt;0,"Sold")</f>
        <v>Sold</v>
      </c>
      <c r="M1656" t="str">
        <f t="shared" si="228"/>
        <v>Invalid</v>
      </c>
      <c r="N1656" t="str">
        <f>IF(PC_NikeSales[[#This Row],[Discount_Verification]]="Valid","Include","Exclude")</f>
        <v>Exclude</v>
      </c>
      <c r="O1656">
        <v>0</v>
      </c>
      <c r="P1656" t="str">
        <f t="shared" si="229"/>
        <v>Insufficient Data</v>
      </c>
      <c r="Q1656" t="str">
        <f t="shared" si="230"/>
        <v>Missing Information</v>
      </c>
      <c r="R1656" t="str">
        <f>IF(PC_NikeSales[[#This Row],[Rev_Verify]]="Valid Revenue","Include","Exclude")</f>
        <v>Exclude</v>
      </c>
      <c r="S1656" s="1">
        <v>45545</v>
      </c>
      <c r="T1656" s="5">
        <f t="shared" si="231"/>
        <v>45545</v>
      </c>
      <c r="U1656" s="1" t="str">
        <f t="shared" si="232"/>
        <v>Yes</v>
      </c>
      <c r="V1656" t="s">
        <v>22</v>
      </c>
      <c r="W1656" t="s">
        <v>29</v>
      </c>
      <c r="X1656" t="str">
        <f t="shared" si="233"/>
        <v>Pune</v>
      </c>
      <c r="Y1656">
        <v>2395.7399999999998</v>
      </c>
      <c r="Z1656" t="str">
        <f>IF(PC_NikeSales[[#This Row],[Profit]]&lt;0,"Loss Making Sales",IF(PC_NikeSales[[#This Row],[Profit]]=0,"No Recorded Profit",IF($Y1654&gt;$P1654,"Invalid Profit", "Valid Profit")))</f>
        <v>Invalid Profit</v>
      </c>
      <c r="AA1656" t="str">
        <f>IF(PC_NikeSales[[#This Row],[Profit_Status]]="Valid Profit","Include","Exclude")</f>
        <v>Exclude</v>
      </c>
    </row>
    <row r="1657" spans="1:27">
      <c r="A1657">
        <v>3655</v>
      </c>
      <c r="B1657" t="s">
        <v>19</v>
      </c>
      <c r="C1657" t="s">
        <v>26</v>
      </c>
      <c r="D1657" t="s">
        <v>53</v>
      </c>
      <c r="E1657" s="3">
        <v>6</v>
      </c>
      <c r="F1657" t="str">
        <f t="shared" si="225"/>
        <v>Number</v>
      </c>
      <c r="G1657" t="str">
        <f t="shared" si="226"/>
        <v>6</v>
      </c>
      <c r="H1657" t="str">
        <f t="shared" si="227"/>
        <v>Yes</v>
      </c>
      <c r="J1657" t="str">
        <f>_xlfn.IFS(Units_Sold&lt;0,"Check Return/Refund",Units_Sold=" ",Invalid,Units_Sold=0,"Available",Units_Sold&gt;0,"Sold")</f>
        <v>Available</v>
      </c>
      <c r="M1657" t="str">
        <f t="shared" si="228"/>
        <v>Invalid</v>
      </c>
      <c r="N1657" t="str">
        <f>IF(PC_NikeSales[[#This Row],[Discount_Verification]]="Valid","Include","Exclude")</f>
        <v>Exclude</v>
      </c>
      <c r="O1657">
        <v>0</v>
      </c>
      <c r="P1657" t="str">
        <f t="shared" si="229"/>
        <v>Insufficient Data</v>
      </c>
      <c r="Q1657" t="str">
        <f t="shared" si="230"/>
        <v>Missing Information</v>
      </c>
      <c r="R1657" t="str">
        <f>IF(PC_NikeSales[[#This Row],[Rev_Verify]]="Valid Revenue","Include","Exclude")</f>
        <v>Exclude</v>
      </c>
      <c r="S1657" s="1">
        <v>45785</v>
      </c>
      <c r="T1657" s="5">
        <f t="shared" si="231"/>
        <v>45785</v>
      </c>
      <c r="U1657" s="1" t="str">
        <f t="shared" si="232"/>
        <v>Yes</v>
      </c>
      <c r="V1657" t="s">
        <v>22</v>
      </c>
      <c r="W1657" t="s">
        <v>29</v>
      </c>
      <c r="X1657" t="str">
        <f t="shared" si="233"/>
        <v>Pune</v>
      </c>
      <c r="Y1657">
        <v>3499.88</v>
      </c>
      <c r="Z1657" t="str">
        <f>IF(PC_NikeSales[[#This Row],[Profit]]&lt;0,"Loss Making Sales",IF(PC_NikeSales[[#This Row],[Profit]]=0,"No Recorded Profit",IF($Y1655&gt;$P1655,"Invalid Profit", "Valid Profit")))</f>
        <v>Valid Profit</v>
      </c>
      <c r="AA1657" t="str">
        <f>IF(PC_NikeSales[[#This Row],[Profit_Status]]="Valid Profit","Include","Exclude")</f>
        <v>Include</v>
      </c>
    </row>
    <row r="1658" spans="1:27">
      <c r="A1658">
        <v>3656</v>
      </c>
      <c r="B1658" t="s">
        <v>35</v>
      </c>
      <c r="C1658" t="s">
        <v>26</v>
      </c>
      <c r="D1658" t="s">
        <v>39</v>
      </c>
      <c r="E1658" s="3" t="s">
        <v>28</v>
      </c>
      <c r="F1658" t="str">
        <f t="shared" si="225"/>
        <v>Alphabet</v>
      </c>
      <c r="G1658" t="str">
        <f t="shared" si="226"/>
        <v>L</v>
      </c>
      <c r="H1658" t="str">
        <f t="shared" si="227"/>
        <v>Yes</v>
      </c>
      <c r="I1658">
        <v>4</v>
      </c>
      <c r="J1658" t="str">
        <f>_xlfn.IFS(Units_Sold&lt;0,"Check Return/Refund",Units_Sold=" ",Invalid,Units_Sold=0,"Available",Units_Sold&gt;0,"Sold")</f>
        <v>Sold</v>
      </c>
      <c r="M1658" t="str">
        <f t="shared" si="228"/>
        <v>Invalid</v>
      </c>
      <c r="N1658" t="str">
        <f>IF(PC_NikeSales[[#This Row],[Discount_Verification]]="Valid","Include","Exclude")</f>
        <v>Exclude</v>
      </c>
      <c r="O1658">
        <v>0</v>
      </c>
      <c r="P1658" t="str">
        <f t="shared" si="229"/>
        <v>Insufficient Data</v>
      </c>
      <c r="Q1658" t="str">
        <f t="shared" si="230"/>
        <v>Missing Information</v>
      </c>
      <c r="R1658" t="str">
        <f>IF(PC_NikeSales[[#This Row],[Rev_Verify]]="Valid Revenue","Include","Exclude")</f>
        <v>Exclude</v>
      </c>
      <c r="S1658" s="1">
        <v>45819</v>
      </c>
      <c r="T1658" s="5">
        <f t="shared" si="231"/>
        <v>45819</v>
      </c>
      <c r="U1658" s="1" t="str">
        <f t="shared" si="232"/>
        <v>Yes</v>
      </c>
      <c r="V1658" t="s">
        <v>22</v>
      </c>
      <c r="W1658" t="s">
        <v>29</v>
      </c>
      <c r="X1658" t="str">
        <f t="shared" si="233"/>
        <v>Pune</v>
      </c>
      <c r="Y1658">
        <v>3421.81</v>
      </c>
      <c r="Z1658" t="str">
        <f>IF(PC_NikeSales[[#This Row],[Profit]]&lt;0,"Loss Making Sales",IF(PC_NikeSales[[#This Row],[Profit]]=0,"No Recorded Profit",IF($Y1656&gt;$P1656,"Invalid Profit", "Valid Profit")))</f>
        <v>Valid Profit</v>
      </c>
      <c r="AA1658" t="str">
        <f>IF(PC_NikeSales[[#This Row],[Profit_Status]]="Valid Profit","Include","Exclude")</f>
        <v>Include</v>
      </c>
    </row>
    <row r="1659" spans="1:27">
      <c r="A1659">
        <v>3657</v>
      </c>
      <c r="B1659" t="s">
        <v>35</v>
      </c>
      <c r="C1659" t="s">
        <v>20</v>
      </c>
      <c r="D1659" t="s">
        <v>38</v>
      </c>
      <c r="F1659" t="str">
        <f t="shared" si="225"/>
        <v>Missing</v>
      </c>
      <c r="G1659" t="str">
        <f t="shared" si="226"/>
        <v>Unknown</v>
      </c>
      <c r="H1659" t="str">
        <f t="shared" si="227"/>
        <v>No</v>
      </c>
      <c r="I1659">
        <v>-1</v>
      </c>
      <c r="J1659" t="str">
        <f>_xlfn.IFS(Units_Sold&lt;0,"Check Return/Refund",Units_Sold=" ",Invalid,Units_Sold=0,"Available",Units_Sold&gt;0,"Sold")</f>
        <v>Check Return/Refund</v>
      </c>
      <c r="L1659">
        <v>0.67</v>
      </c>
      <c r="M1659" t="str">
        <f t="shared" si="228"/>
        <v>Valid</v>
      </c>
      <c r="N1659" t="str">
        <f>IF(PC_NikeSales[[#This Row],[Discount_Verification]]="Valid","Include","Exclude")</f>
        <v>Include</v>
      </c>
      <c r="O1659">
        <v>0</v>
      </c>
      <c r="P1659" t="str">
        <f t="shared" si="229"/>
        <v>Insufficient Data</v>
      </c>
      <c r="Q1659" t="str">
        <f t="shared" si="230"/>
        <v>Missing Information</v>
      </c>
      <c r="R1659" t="str">
        <f>IF(PC_NikeSales[[#This Row],[Rev_Verify]]="Valid Revenue","Include","Exclude")</f>
        <v>Exclude</v>
      </c>
      <c r="S1659" s="1">
        <v>45509</v>
      </c>
      <c r="T1659" s="5">
        <f t="shared" si="231"/>
        <v>45509</v>
      </c>
      <c r="U1659" s="1" t="str">
        <f t="shared" si="232"/>
        <v>Yes</v>
      </c>
      <c r="V1659" t="s">
        <v>17</v>
      </c>
      <c r="W1659" t="s">
        <v>43</v>
      </c>
      <c r="X1659" t="str">
        <f t="shared" si="233"/>
        <v>Kolkata</v>
      </c>
      <c r="Y1659">
        <v>3451.02</v>
      </c>
      <c r="Z1659" t="str">
        <f>IF(PC_NikeSales[[#This Row],[Profit]]&lt;0,"Loss Making Sales",IF(PC_NikeSales[[#This Row],[Profit]]=0,"No Recorded Profit",IF($Y1657&gt;$P1657,"Invalid Profit", "Valid Profit")))</f>
        <v>Valid Profit</v>
      </c>
      <c r="AA1659" t="str">
        <f>IF(PC_NikeSales[[#This Row],[Profit_Status]]="Valid Profit","Include","Exclude")</f>
        <v>Include</v>
      </c>
    </row>
    <row r="1660" spans="1:27">
      <c r="A1660">
        <v>3658</v>
      </c>
      <c r="B1660" t="s">
        <v>19</v>
      </c>
      <c r="C1660" t="s">
        <v>14</v>
      </c>
      <c r="D1660" t="s">
        <v>34</v>
      </c>
      <c r="E1660" s="3" t="s">
        <v>28</v>
      </c>
      <c r="F1660" t="str">
        <f t="shared" si="225"/>
        <v>Alphabet</v>
      </c>
      <c r="G1660" t="str">
        <f t="shared" si="226"/>
        <v>L</v>
      </c>
      <c r="H1660" t="str">
        <f t="shared" si="227"/>
        <v>Yes</v>
      </c>
      <c r="J1660" t="str">
        <f>_xlfn.IFS(Units_Sold&lt;0,"Check Return/Refund",Units_Sold=" ",Invalid,Units_Sold=0,"Available",Units_Sold&gt;0,"Sold")</f>
        <v>Available</v>
      </c>
      <c r="K1660">
        <v>3516.53</v>
      </c>
      <c r="M1660" t="str">
        <f t="shared" si="228"/>
        <v>Invalid</v>
      </c>
      <c r="N1660" t="str">
        <f>IF(PC_NikeSales[[#This Row],[Discount_Verification]]="Valid","Include","Exclude")</f>
        <v>Exclude</v>
      </c>
      <c r="O1660">
        <v>0</v>
      </c>
      <c r="P1660" t="str">
        <f t="shared" si="229"/>
        <v>Insufficient Data</v>
      </c>
      <c r="Q1660" t="str">
        <f t="shared" si="230"/>
        <v>Missing Information</v>
      </c>
      <c r="R1660" t="str">
        <f>IF(PC_NikeSales[[#This Row],[Rev_Verify]]="Valid Revenue","Include","Exclude")</f>
        <v>Exclude</v>
      </c>
      <c r="S1660" s="1"/>
      <c r="T1660" s="5" t="str">
        <f t="shared" si="231"/>
        <v>Missing Date</v>
      </c>
      <c r="U1660" s="1" t="str">
        <f t="shared" si="232"/>
        <v>No</v>
      </c>
      <c r="V1660" t="s">
        <v>22</v>
      </c>
      <c r="W1660" t="s">
        <v>33</v>
      </c>
      <c r="X1660" t="str">
        <f t="shared" si="233"/>
        <v>Delhi</v>
      </c>
      <c r="Y1660">
        <v>1485.12</v>
      </c>
      <c r="Z1660" t="str">
        <f>IF(PC_NikeSales[[#This Row],[Profit]]&lt;0,"Loss Making Sales",IF(PC_NikeSales[[#This Row],[Profit]]=0,"No Recorded Profit",IF($Y1658&gt;$P1658,"Invalid Profit", "Valid Profit")))</f>
        <v>Valid Profit</v>
      </c>
      <c r="AA1660" t="str">
        <f>IF(PC_NikeSales[[#This Row],[Profit_Status]]="Valid Profit","Include","Exclude")</f>
        <v>Include</v>
      </c>
    </row>
    <row r="1661" spans="1:27">
      <c r="A1661">
        <v>3659</v>
      </c>
      <c r="B1661" t="s">
        <v>13</v>
      </c>
      <c r="C1661" t="s">
        <v>30</v>
      </c>
      <c r="D1661" t="s">
        <v>45</v>
      </c>
      <c r="E1661" s="3">
        <v>7</v>
      </c>
      <c r="F1661" t="str">
        <f t="shared" si="225"/>
        <v>Number</v>
      </c>
      <c r="G1661" t="str">
        <f t="shared" si="226"/>
        <v>7</v>
      </c>
      <c r="H1661" t="str">
        <f t="shared" si="227"/>
        <v>Yes</v>
      </c>
      <c r="J1661" t="str">
        <f>_xlfn.IFS(Units_Sold&lt;0,"Check Return/Refund",Units_Sold=" ",Invalid,Units_Sold=0,"Available",Units_Sold&gt;0,"Sold")</f>
        <v>Available</v>
      </c>
      <c r="M1661" t="str">
        <f t="shared" si="228"/>
        <v>Invalid</v>
      </c>
      <c r="N1661" t="str">
        <f>IF(PC_NikeSales[[#This Row],[Discount_Verification]]="Valid","Include","Exclude")</f>
        <v>Exclude</v>
      </c>
      <c r="O1661">
        <v>0</v>
      </c>
      <c r="P1661" t="str">
        <f t="shared" si="229"/>
        <v>Insufficient Data</v>
      </c>
      <c r="Q1661" t="str">
        <f t="shared" si="230"/>
        <v>Missing Information</v>
      </c>
      <c r="R1661" t="str">
        <f>IF(PC_NikeSales[[#This Row],[Rev_Verify]]="Valid Revenue","Include","Exclude")</f>
        <v>Exclude</v>
      </c>
      <c r="S1661" s="1"/>
      <c r="T1661" s="5" t="str">
        <f t="shared" si="231"/>
        <v>Missing Date</v>
      </c>
      <c r="U1661" s="1" t="str">
        <f t="shared" si="232"/>
        <v>No</v>
      </c>
      <c r="V1661" t="s">
        <v>17</v>
      </c>
      <c r="W1661" t="s">
        <v>43</v>
      </c>
      <c r="X1661" t="str">
        <f t="shared" si="233"/>
        <v>Kolkata</v>
      </c>
      <c r="Y1661">
        <v>684.79</v>
      </c>
      <c r="Z1661" t="str">
        <f>IF(PC_NikeSales[[#This Row],[Profit]]&lt;0,"Loss Making Sales",IF(PC_NikeSales[[#This Row],[Profit]]=0,"No Recorded Profit",IF($Y1659&gt;$P1659,"Invalid Profit", "Valid Profit")))</f>
        <v>Valid Profit</v>
      </c>
      <c r="AA1661" t="str">
        <f>IF(PC_NikeSales[[#This Row],[Profit_Status]]="Valid Profit","Include","Exclude")</f>
        <v>Include</v>
      </c>
    </row>
    <row r="1662" spans="1:27">
      <c r="A1662">
        <v>2033</v>
      </c>
      <c r="B1662" t="s">
        <v>19</v>
      </c>
      <c r="C1662" t="s">
        <v>30</v>
      </c>
      <c r="D1662" t="s">
        <v>31</v>
      </c>
      <c r="E1662" s="3" t="s">
        <v>16</v>
      </c>
      <c r="F1662" t="str">
        <f t="shared" si="225"/>
        <v>Alphabet</v>
      </c>
      <c r="G1662" t="str">
        <f t="shared" si="226"/>
        <v>M</v>
      </c>
      <c r="H1662" t="str">
        <f t="shared" si="227"/>
        <v>Yes</v>
      </c>
      <c r="J1662" t="str">
        <f>_xlfn.IFS(Units_Sold&lt;0,"Check Return/Refund",Units_Sold=" ",Invalid,Units_Sold=0,"Available",Units_Sold&gt;0,"Sold")</f>
        <v>Available</v>
      </c>
      <c r="L1662">
        <v>0.8</v>
      </c>
      <c r="M1662" t="str">
        <f t="shared" si="228"/>
        <v>Valid</v>
      </c>
      <c r="N1662" t="str">
        <f>IF(PC_NikeSales[[#This Row],[Discount_Verification]]="Valid","Include","Exclude")</f>
        <v>Include</v>
      </c>
      <c r="O1662">
        <v>0</v>
      </c>
      <c r="P1662" t="str">
        <f t="shared" si="229"/>
        <v>Insufficient Data</v>
      </c>
      <c r="Q1662" t="str">
        <f t="shared" si="230"/>
        <v>Missing Information</v>
      </c>
      <c r="R1662" t="str">
        <f>IF(PC_NikeSales[[#This Row],[Rev_Verify]]="Valid Revenue","Include","Exclude")</f>
        <v>Exclude</v>
      </c>
      <c r="S1662" s="1">
        <v>45496</v>
      </c>
      <c r="T1662" s="5">
        <f t="shared" si="231"/>
        <v>45496</v>
      </c>
      <c r="U1662" s="1" t="str">
        <f t="shared" si="232"/>
        <v>Yes</v>
      </c>
      <c r="V1662" t="s">
        <v>22</v>
      </c>
      <c r="W1662" t="s">
        <v>33</v>
      </c>
      <c r="X1662" t="str">
        <f t="shared" si="233"/>
        <v>Delhi</v>
      </c>
      <c r="Y1662">
        <v>437.17</v>
      </c>
      <c r="Z1662" t="str">
        <f>IF(PC_NikeSales[[#This Row],[Profit]]&lt;0,"Loss Making Sales",IF(PC_NikeSales[[#This Row],[Profit]]=0,"No Recorded Profit",IF($Y1660&gt;$P1660,"Invalid Profit", "Valid Profit")))</f>
        <v>Valid Profit</v>
      </c>
      <c r="AA1662" t="str">
        <f>IF(PC_NikeSales[[#This Row],[Profit_Status]]="Valid Profit","Include","Exclude")</f>
        <v>Include</v>
      </c>
    </row>
    <row r="1663" spans="1:27">
      <c r="A1663">
        <v>3661</v>
      </c>
      <c r="B1663" t="s">
        <v>13</v>
      </c>
      <c r="C1663" t="s">
        <v>14</v>
      </c>
      <c r="D1663" t="s">
        <v>49</v>
      </c>
      <c r="E1663" s="3" t="s">
        <v>32</v>
      </c>
      <c r="F1663" t="str">
        <f t="shared" si="225"/>
        <v>Alphabet</v>
      </c>
      <c r="G1663" t="str">
        <f t="shared" si="226"/>
        <v>XL</v>
      </c>
      <c r="H1663" t="str">
        <f t="shared" si="227"/>
        <v>Yes</v>
      </c>
      <c r="I1663">
        <v>0</v>
      </c>
      <c r="J1663" t="str">
        <f>_xlfn.IFS(Units_Sold&lt;0,"Check Return/Refund",Units_Sold=" ",Invalid,Units_Sold=0,"Available",Units_Sold&gt;0,"Sold")</f>
        <v>Available</v>
      </c>
      <c r="K1663">
        <v>9979.3799999999992</v>
      </c>
      <c r="M1663" t="str">
        <f t="shared" si="228"/>
        <v>Invalid</v>
      </c>
      <c r="N1663" t="str">
        <f>IF(PC_NikeSales[[#This Row],[Discount_Verification]]="Valid","Include","Exclude")</f>
        <v>Exclude</v>
      </c>
      <c r="O1663">
        <v>0</v>
      </c>
      <c r="P1663">
        <f t="shared" si="229"/>
        <v>0</v>
      </c>
      <c r="Q1663" t="str">
        <f t="shared" si="230"/>
        <v>No Recorded Revenue</v>
      </c>
      <c r="R1663" t="str">
        <f>IF(PC_NikeSales[[#This Row],[Rev_Verify]]="Valid Revenue","Include","Exclude")</f>
        <v>Exclude</v>
      </c>
      <c r="S1663" s="1">
        <v>45631</v>
      </c>
      <c r="T1663" s="5">
        <f t="shared" si="231"/>
        <v>45631</v>
      </c>
      <c r="U1663" s="1" t="str">
        <f t="shared" si="232"/>
        <v>Yes</v>
      </c>
      <c r="V1663" t="s">
        <v>17</v>
      </c>
      <c r="W1663" t="s">
        <v>33</v>
      </c>
      <c r="X1663" t="str">
        <f t="shared" si="233"/>
        <v>Delhi</v>
      </c>
      <c r="Y1663">
        <v>2957.86</v>
      </c>
      <c r="Z1663" t="str">
        <f>IF(PC_NikeSales[[#This Row],[Profit]]&lt;0,"Loss Making Sales",IF(PC_NikeSales[[#This Row],[Profit]]=0,"No Recorded Profit",IF(PC_NikeSales[[#This Row],[Profit]]&gt;PC_NikeSales[Rev_Recalc],"Invalid Profit", "Valid Profit")))</f>
        <v>Invalid Profit</v>
      </c>
      <c r="AA1663" t="str">
        <f>IF(PC_NikeSales[[#This Row],[Profit_Status]]="Valid Profit","Include","Exclude")</f>
        <v>Exclude</v>
      </c>
    </row>
    <row r="1664" spans="1:27">
      <c r="A1664">
        <v>3662</v>
      </c>
      <c r="B1664" t="s">
        <v>13</v>
      </c>
      <c r="C1664" t="s">
        <v>26</v>
      </c>
      <c r="D1664" t="s">
        <v>39</v>
      </c>
      <c r="F1664" t="str">
        <f t="shared" si="225"/>
        <v>Missing</v>
      </c>
      <c r="G1664" t="str">
        <f t="shared" si="226"/>
        <v>Unknown</v>
      </c>
      <c r="H1664" t="str">
        <f t="shared" si="227"/>
        <v>No</v>
      </c>
      <c r="I1664">
        <v>4</v>
      </c>
      <c r="J1664" t="str">
        <f>_xlfn.IFS(Units_Sold&lt;0,"Check Return/Refund",Units_Sold=" ",Invalid,Units_Sold=0,"Available",Units_Sold&gt;0,"Sold")</f>
        <v>Sold</v>
      </c>
      <c r="K1664">
        <v>9032.9</v>
      </c>
      <c r="L1664">
        <v>0.64</v>
      </c>
      <c r="M1664" t="str">
        <f t="shared" si="228"/>
        <v>Valid</v>
      </c>
      <c r="N1664" t="str">
        <f>IF(PC_NikeSales[[#This Row],[Discount_Verification]]="Valid","Include","Exclude")</f>
        <v>Include</v>
      </c>
      <c r="O1664">
        <v>13007.38</v>
      </c>
      <c r="P1664">
        <f t="shared" si="229"/>
        <v>13007.375999999998</v>
      </c>
      <c r="Q1664" t="str">
        <f t="shared" si="230"/>
        <v>Valid Revenue</v>
      </c>
      <c r="R1664" t="str">
        <f>IF(PC_NikeSales[[#This Row],[Rev_Verify]]="Valid Revenue","Include","Exclude")</f>
        <v>Include</v>
      </c>
      <c r="S1664" s="1"/>
      <c r="T1664" s="5" t="str">
        <f t="shared" si="231"/>
        <v>Missing Date</v>
      </c>
      <c r="U1664" s="1" t="str">
        <f t="shared" si="232"/>
        <v>No</v>
      </c>
      <c r="V1664" t="s">
        <v>17</v>
      </c>
      <c r="W1664" t="s">
        <v>18</v>
      </c>
      <c r="X1664" t="str">
        <f t="shared" si="233"/>
        <v>Bengaluru</v>
      </c>
      <c r="Y1664">
        <v>131.76</v>
      </c>
      <c r="Z1664" t="str">
        <f>IF(PC_NikeSales[[#This Row],[Profit]]&lt;0,"Loss Making Sales",IF(PC_NikeSales[[#This Row],[Profit]]=0,"No Recorded Profit",IF($Y1662&gt;$P1662,"Invalid Profit", "Valid Profit")))</f>
        <v>Valid Profit</v>
      </c>
      <c r="AA1664" t="str">
        <f>IF(PC_NikeSales[[#This Row],[Profit_Status]]="Valid Profit","Include","Exclude")</f>
        <v>Include</v>
      </c>
    </row>
    <row r="1665" spans="1:27">
      <c r="A1665">
        <v>3663</v>
      </c>
      <c r="B1665" t="s">
        <v>19</v>
      </c>
      <c r="C1665" t="s">
        <v>14</v>
      </c>
      <c r="D1665" t="s">
        <v>15</v>
      </c>
      <c r="E1665" s="3" t="s">
        <v>28</v>
      </c>
      <c r="F1665" t="str">
        <f t="shared" si="225"/>
        <v>Alphabet</v>
      </c>
      <c r="G1665" t="str">
        <f t="shared" si="226"/>
        <v>L</v>
      </c>
      <c r="H1665" t="str">
        <f t="shared" si="227"/>
        <v>Yes</v>
      </c>
      <c r="J1665" t="str">
        <f>_xlfn.IFS(Units_Sold&lt;0,"Check Return/Refund",Units_Sold=" ",Invalid,Units_Sold=0,"Available",Units_Sold&gt;0,"Sold")</f>
        <v>Available</v>
      </c>
      <c r="K1665">
        <v>5604.03</v>
      </c>
      <c r="M1665" t="str">
        <f t="shared" si="228"/>
        <v>Invalid</v>
      </c>
      <c r="N1665" t="str">
        <f>IF(PC_NikeSales[[#This Row],[Discount_Verification]]="Valid","Include","Exclude")</f>
        <v>Exclude</v>
      </c>
      <c r="O1665">
        <v>0</v>
      </c>
      <c r="P1665" t="str">
        <f t="shared" si="229"/>
        <v>Insufficient Data</v>
      </c>
      <c r="Q1665" t="str">
        <f t="shared" si="230"/>
        <v>Missing Information</v>
      </c>
      <c r="R1665" t="str">
        <f>IF(PC_NikeSales[[#This Row],[Rev_Verify]]="Valid Revenue","Include","Exclude")</f>
        <v>Exclude</v>
      </c>
      <c r="S1665" s="1">
        <v>45756</v>
      </c>
      <c r="T1665" s="5">
        <f t="shared" si="231"/>
        <v>45756</v>
      </c>
      <c r="U1665" s="1" t="str">
        <f t="shared" si="232"/>
        <v>Yes</v>
      </c>
      <c r="V1665" t="s">
        <v>22</v>
      </c>
      <c r="W1665" t="s">
        <v>33</v>
      </c>
      <c r="X1665" t="str">
        <f t="shared" si="233"/>
        <v>Delhi</v>
      </c>
      <c r="Y1665">
        <v>3359.81</v>
      </c>
      <c r="Z1665" t="str">
        <f>IF(PC_NikeSales[[#This Row],[Profit]]&lt;0,"Loss Making Sales",IF(PC_NikeSales[[#This Row],[Profit]]=0,"No Recorded Profit",IF($Y1663&gt;$P1663,"Invalid Profit", "Valid Profit")))</f>
        <v>Invalid Profit</v>
      </c>
      <c r="AA1665" t="str">
        <f>IF(PC_NikeSales[[#This Row],[Profit_Status]]="Valid Profit","Include","Exclude")</f>
        <v>Exclude</v>
      </c>
    </row>
    <row r="1666" spans="1:27">
      <c r="A1666">
        <v>3664</v>
      </c>
      <c r="B1666" t="s">
        <v>19</v>
      </c>
      <c r="C1666" t="s">
        <v>14</v>
      </c>
      <c r="D1666" t="s">
        <v>34</v>
      </c>
      <c r="E1666" s="3" t="s">
        <v>32</v>
      </c>
      <c r="F1666" t="str">
        <f t="shared" ref="F1666:F1729" si="234">_xlfn.IFS(ISBLANK(Size),"Missing",ISNUMBER(Size),"Number",ISTEXT(Size),"Alphabet")</f>
        <v>Alphabet</v>
      </c>
      <c r="G1666" t="str">
        <f t="shared" ref="G1666:G1729" si="235">IF(Size_Type ="Missing","Unknown",TRIM(Size))</f>
        <v>XL</v>
      </c>
      <c r="H1666" t="str">
        <f t="shared" ref="H1666:H1729" si="236">IF(Size_Verification="Unknown","No","Yes")</f>
        <v>Yes</v>
      </c>
      <c r="J1666" t="str">
        <f>_xlfn.IFS(Units_Sold&lt;0,"Check Return/Refund",Units_Sold=" ",Invalid,Units_Sold=0,"Available",Units_Sold&gt;0,"Sold")</f>
        <v>Available</v>
      </c>
      <c r="L1666">
        <v>1.22</v>
      </c>
      <c r="M1666" t="str">
        <f t="shared" ref="M1666:M1729" si="237">IF(OR(Discount_Applied="",Discount_Applied&gt;1,Discount_Applied&lt;0),"Invalid","Valid")</f>
        <v>Invalid</v>
      </c>
      <c r="N1666" t="str">
        <f>IF(PC_NikeSales[[#This Row],[Discount_Verification]]="Valid","Include","Exclude")</f>
        <v>Exclude</v>
      </c>
      <c r="O1666">
        <v>0</v>
      </c>
      <c r="P1666" t="str">
        <f t="shared" ref="P1666:P1729" si="238">IF(AND(Units_Sold&lt;&gt;"",MRP&lt;&gt;"",Discount_Applied&lt;1),Units_Sold*MRP*(1-Discount_Applied),"Insufficient Data")</f>
        <v>Insufficient Data</v>
      </c>
      <c r="Q1666" t="str">
        <f t="shared" ref="Q1666:Q1729" si="239">_xlfn.IFS(Rev_Recalc="Insufficient Data","Missing Information",Rev_Recalc&lt;0,"Negative Revenue",Rev_Recalc=0,"No Recorded Revenue",Rev_Recalc&gt;0,"Valid Revenue")</f>
        <v>Missing Information</v>
      </c>
      <c r="R1666" t="str">
        <f>IF(PC_NikeSales[[#This Row],[Rev_Verify]]="Valid Revenue","Include","Exclude")</f>
        <v>Exclude</v>
      </c>
      <c r="S1666" s="1">
        <v>45767</v>
      </c>
      <c r="T1666" s="5">
        <f t="shared" ref="T1666:T1729" si="240">IF(ISBLANK(Order_Date),"Missing Date",Order_Date)</f>
        <v>45767</v>
      </c>
      <c r="U1666" s="1" t="str">
        <f t="shared" ref="U1666:U1729" si="241">IF(ISBLANK(Order_Date),"No","Yes")</f>
        <v>Yes</v>
      </c>
      <c r="V1666" t="s">
        <v>22</v>
      </c>
      <c r="W1666" t="s">
        <v>25</v>
      </c>
      <c r="X1666" t="str">
        <f t="shared" ref="X1666:X1729" si="242">PROPER(Region)</f>
        <v>Mumbai</v>
      </c>
      <c r="Y1666">
        <v>480.16</v>
      </c>
      <c r="Z1666" t="str">
        <f>IF(PC_NikeSales[[#This Row],[Profit]]&lt;0,"Loss Making Sales",IF(PC_NikeSales[[#This Row],[Profit]]=0,"No Recorded Profit",IF($Y1664&gt;$P1664,"Invalid Profit", "Valid Profit")))</f>
        <v>Valid Profit</v>
      </c>
      <c r="AA1666" t="str">
        <f>IF(PC_NikeSales[[#This Row],[Profit_Status]]="Valid Profit","Include","Exclude")</f>
        <v>Include</v>
      </c>
    </row>
    <row r="1667" spans="1:27">
      <c r="A1667">
        <v>3665</v>
      </c>
      <c r="B1667" t="s">
        <v>19</v>
      </c>
      <c r="C1667" t="s">
        <v>26</v>
      </c>
      <c r="D1667" t="s">
        <v>27</v>
      </c>
      <c r="F1667" t="str">
        <f t="shared" si="234"/>
        <v>Missing</v>
      </c>
      <c r="G1667" t="str">
        <f t="shared" si="235"/>
        <v>Unknown</v>
      </c>
      <c r="H1667" t="str">
        <f t="shared" si="236"/>
        <v>No</v>
      </c>
      <c r="J1667" t="str">
        <f>_xlfn.IFS(Units_Sold&lt;0,"Check Return/Refund",Units_Sold=" ",Invalid,Units_Sold=0,"Available",Units_Sold&gt;0,"Sold")</f>
        <v>Available</v>
      </c>
      <c r="K1667">
        <v>2958.1</v>
      </c>
      <c r="M1667" t="str">
        <f t="shared" si="237"/>
        <v>Invalid</v>
      </c>
      <c r="N1667" t="str">
        <f>IF(PC_NikeSales[[#This Row],[Discount_Verification]]="Valid","Include","Exclude")</f>
        <v>Exclude</v>
      </c>
      <c r="O1667">
        <v>0</v>
      </c>
      <c r="P1667" t="str">
        <f t="shared" si="238"/>
        <v>Insufficient Data</v>
      </c>
      <c r="Q1667" t="str">
        <f t="shared" si="239"/>
        <v>Missing Information</v>
      </c>
      <c r="R1667" t="str">
        <f>IF(PC_NikeSales[[#This Row],[Rev_Verify]]="Valid Revenue","Include","Exclude")</f>
        <v>Exclude</v>
      </c>
      <c r="S1667" s="1">
        <v>45479</v>
      </c>
      <c r="T1667" s="5">
        <f t="shared" si="240"/>
        <v>45479</v>
      </c>
      <c r="U1667" s="1" t="str">
        <f t="shared" si="241"/>
        <v>Yes</v>
      </c>
      <c r="V1667" t="s">
        <v>22</v>
      </c>
      <c r="W1667" t="s">
        <v>37</v>
      </c>
      <c r="X1667" t="str">
        <f t="shared" si="242"/>
        <v>Hyderabad</v>
      </c>
      <c r="Y1667">
        <v>2003.55</v>
      </c>
      <c r="Z1667" t="str">
        <f>IF(PC_NikeSales[[#This Row],[Profit]]&lt;0,"Loss Making Sales",IF(PC_NikeSales[[#This Row],[Profit]]=0,"No Recorded Profit",IF($Y1665&gt;$P1665,"Invalid Profit", "Valid Profit")))</f>
        <v>Valid Profit</v>
      </c>
      <c r="AA1667" t="str">
        <f>IF(PC_NikeSales[[#This Row],[Profit_Status]]="Valid Profit","Include","Exclude")</f>
        <v>Include</v>
      </c>
    </row>
    <row r="1668" spans="1:27">
      <c r="A1668">
        <v>3666</v>
      </c>
      <c r="B1668" t="s">
        <v>19</v>
      </c>
      <c r="C1668" t="s">
        <v>30</v>
      </c>
      <c r="D1668" t="s">
        <v>45</v>
      </c>
      <c r="F1668" t="str">
        <f t="shared" si="234"/>
        <v>Missing</v>
      </c>
      <c r="G1668" t="str">
        <f t="shared" si="235"/>
        <v>Unknown</v>
      </c>
      <c r="H1668" t="str">
        <f t="shared" si="236"/>
        <v>No</v>
      </c>
      <c r="I1668">
        <v>2</v>
      </c>
      <c r="J1668" t="str">
        <f>_xlfn.IFS(Units_Sold&lt;0,"Check Return/Refund",Units_Sold=" ",Invalid,Units_Sold=0,"Available",Units_Sold&gt;0,"Sold")</f>
        <v>Sold</v>
      </c>
      <c r="L1668">
        <v>1.18</v>
      </c>
      <c r="M1668" t="str">
        <f t="shared" si="237"/>
        <v>Invalid</v>
      </c>
      <c r="N1668" t="str">
        <f>IF(PC_NikeSales[[#This Row],[Discount_Verification]]="Valid","Include","Exclude")</f>
        <v>Exclude</v>
      </c>
      <c r="O1668">
        <v>0</v>
      </c>
      <c r="P1668" t="str">
        <f t="shared" si="238"/>
        <v>Insufficient Data</v>
      </c>
      <c r="Q1668" t="str">
        <f t="shared" si="239"/>
        <v>Missing Information</v>
      </c>
      <c r="R1668" t="str">
        <f>IF(PC_NikeSales[[#This Row],[Rev_Verify]]="Valid Revenue","Include","Exclude")</f>
        <v>Exclude</v>
      </c>
      <c r="S1668" s="1">
        <v>45754</v>
      </c>
      <c r="T1668" s="5">
        <f t="shared" si="240"/>
        <v>45754</v>
      </c>
      <c r="U1668" s="1" t="str">
        <f t="shared" si="241"/>
        <v>Yes</v>
      </c>
      <c r="V1668" t="s">
        <v>22</v>
      </c>
      <c r="W1668" t="s">
        <v>33</v>
      </c>
      <c r="X1668" t="str">
        <f t="shared" si="242"/>
        <v>Delhi</v>
      </c>
      <c r="Y1668">
        <v>3382.55</v>
      </c>
      <c r="Z1668" t="str">
        <f>IF(PC_NikeSales[[#This Row],[Profit]]&lt;0,"Loss Making Sales",IF(PC_NikeSales[[#This Row],[Profit]]=0,"No Recorded Profit",IF($Y1666&gt;$P1666,"Invalid Profit", "Valid Profit")))</f>
        <v>Valid Profit</v>
      </c>
      <c r="AA1668" t="str">
        <f>IF(PC_NikeSales[[#This Row],[Profit_Status]]="Valid Profit","Include","Exclude")</f>
        <v>Include</v>
      </c>
    </row>
    <row r="1669" spans="1:27">
      <c r="A1669">
        <v>3667</v>
      </c>
      <c r="B1669" t="s">
        <v>13</v>
      </c>
      <c r="C1669" t="s">
        <v>30</v>
      </c>
      <c r="D1669" t="s">
        <v>45</v>
      </c>
      <c r="E1669" s="3" t="s">
        <v>16</v>
      </c>
      <c r="F1669" t="str">
        <f t="shared" si="234"/>
        <v>Alphabet</v>
      </c>
      <c r="G1669" t="str">
        <f t="shared" si="235"/>
        <v>M</v>
      </c>
      <c r="H1669" t="str">
        <f t="shared" si="236"/>
        <v>Yes</v>
      </c>
      <c r="I1669">
        <v>4</v>
      </c>
      <c r="J1669" t="str">
        <f>_xlfn.IFS(Units_Sold&lt;0,"Check Return/Refund",Units_Sold=" ",Invalid,Units_Sold=0,"Available",Units_Sold&gt;0,"Sold")</f>
        <v>Sold</v>
      </c>
      <c r="K1669">
        <v>9386.2000000000007</v>
      </c>
      <c r="L1669">
        <v>0.01</v>
      </c>
      <c r="M1669" t="str">
        <f t="shared" si="237"/>
        <v>Valid</v>
      </c>
      <c r="N1669" t="str">
        <f>IF(PC_NikeSales[[#This Row],[Discount_Verification]]="Valid","Include","Exclude")</f>
        <v>Include</v>
      </c>
      <c r="O1669">
        <v>37169.35</v>
      </c>
      <c r="P1669">
        <f t="shared" si="238"/>
        <v>37169.351999999999</v>
      </c>
      <c r="Q1669" t="str">
        <f t="shared" si="239"/>
        <v>Valid Revenue</v>
      </c>
      <c r="R1669" t="str">
        <f>IF(PC_NikeSales[[#This Row],[Rev_Verify]]="Valid Revenue","Include","Exclude")</f>
        <v>Include</v>
      </c>
      <c r="S1669" s="1"/>
      <c r="T1669" s="5" t="str">
        <f t="shared" si="240"/>
        <v>Missing Date</v>
      </c>
      <c r="U1669" s="1" t="str">
        <f t="shared" si="241"/>
        <v>No</v>
      </c>
      <c r="V1669" t="s">
        <v>17</v>
      </c>
      <c r="W1669" t="s">
        <v>29</v>
      </c>
      <c r="X1669" t="str">
        <f t="shared" si="242"/>
        <v>Pune</v>
      </c>
      <c r="Y1669">
        <v>-1121.02</v>
      </c>
      <c r="Z1669" t="str">
        <f>IF(PC_NikeSales[[#This Row],[Profit]]&lt;0,"Loss Making Sales",IF(PC_NikeSales[[#This Row],[Profit]]=0,"No Recorded Profit",IF(PC_NikeSales[[#This Row],[Profit]]&gt;PC_NikeSales[Rev_Recalc],"Invalid Profit", "Valid Profit")))</f>
        <v>Loss Making Sales</v>
      </c>
      <c r="AA1669" t="str">
        <f>IF(PC_NikeSales[[#This Row],[Profit_Status]]="Valid Profit","Include","Exclude")</f>
        <v>Exclude</v>
      </c>
    </row>
    <row r="1670" spans="1:27">
      <c r="A1670">
        <v>3668</v>
      </c>
      <c r="B1670" t="s">
        <v>13</v>
      </c>
      <c r="C1670" t="s">
        <v>20</v>
      </c>
      <c r="D1670" t="s">
        <v>24</v>
      </c>
      <c r="E1670" s="3" t="s">
        <v>32</v>
      </c>
      <c r="F1670" t="str">
        <f t="shared" si="234"/>
        <v>Alphabet</v>
      </c>
      <c r="G1670" t="str">
        <f t="shared" si="235"/>
        <v>XL</v>
      </c>
      <c r="H1670" t="str">
        <f t="shared" si="236"/>
        <v>Yes</v>
      </c>
      <c r="I1670">
        <v>1</v>
      </c>
      <c r="J1670" t="str">
        <f>_xlfn.IFS(Units_Sold&lt;0,"Check Return/Refund",Units_Sold=" ",Invalid,Units_Sold=0,"Available",Units_Sold&gt;0,"Sold")</f>
        <v>Sold</v>
      </c>
      <c r="M1670" t="str">
        <f t="shared" si="237"/>
        <v>Invalid</v>
      </c>
      <c r="N1670" t="str">
        <f>IF(PC_NikeSales[[#This Row],[Discount_Verification]]="Valid","Include","Exclude")</f>
        <v>Exclude</v>
      </c>
      <c r="O1670">
        <v>0</v>
      </c>
      <c r="P1670" t="str">
        <f t="shared" si="238"/>
        <v>Insufficient Data</v>
      </c>
      <c r="Q1670" t="str">
        <f t="shared" si="239"/>
        <v>Missing Information</v>
      </c>
      <c r="R1670" t="str">
        <f>IF(PC_NikeSales[[#This Row],[Rev_Verify]]="Valid Revenue","Include","Exclude")</f>
        <v>Exclude</v>
      </c>
      <c r="S1670" s="1">
        <v>45592</v>
      </c>
      <c r="T1670" s="5">
        <f t="shared" si="240"/>
        <v>45592</v>
      </c>
      <c r="U1670" s="1" t="str">
        <f t="shared" si="241"/>
        <v>Yes</v>
      </c>
      <c r="V1670" t="s">
        <v>22</v>
      </c>
      <c r="W1670" t="s">
        <v>25</v>
      </c>
      <c r="X1670" t="str">
        <f t="shared" si="242"/>
        <v>Mumbai</v>
      </c>
      <c r="Y1670">
        <v>795.86</v>
      </c>
      <c r="Z1670" t="str">
        <f>IF(PC_NikeSales[[#This Row],[Profit]]&lt;0,"Loss Making Sales",IF(PC_NikeSales[[#This Row],[Profit]]=0,"No Recorded Profit",IF($Y1668&gt;$P1668,"Invalid Profit", "Valid Profit")))</f>
        <v>Valid Profit</v>
      </c>
      <c r="AA1670" t="str">
        <f>IF(PC_NikeSales[[#This Row],[Profit_Status]]="Valid Profit","Include","Exclude")</f>
        <v>Include</v>
      </c>
    </row>
    <row r="1671" spans="1:27">
      <c r="A1671">
        <v>3669</v>
      </c>
      <c r="B1671" t="s">
        <v>19</v>
      </c>
      <c r="C1671" t="s">
        <v>26</v>
      </c>
      <c r="D1671" t="s">
        <v>27</v>
      </c>
      <c r="E1671" s="3" t="s">
        <v>28</v>
      </c>
      <c r="F1671" t="str">
        <f t="shared" si="234"/>
        <v>Alphabet</v>
      </c>
      <c r="G1671" t="str">
        <f t="shared" si="235"/>
        <v>L</v>
      </c>
      <c r="H1671" t="str">
        <f t="shared" si="236"/>
        <v>Yes</v>
      </c>
      <c r="J1671" t="str">
        <f>_xlfn.IFS(Units_Sold&lt;0,"Check Return/Refund",Units_Sold=" ",Invalid,Units_Sold=0,"Available",Units_Sold&gt;0,"Sold")</f>
        <v>Available</v>
      </c>
      <c r="K1671">
        <v>2287.3200000000002</v>
      </c>
      <c r="M1671" t="str">
        <f t="shared" si="237"/>
        <v>Invalid</v>
      </c>
      <c r="N1671" t="str">
        <f>IF(PC_NikeSales[[#This Row],[Discount_Verification]]="Valid","Include","Exclude")</f>
        <v>Exclude</v>
      </c>
      <c r="O1671">
        <v>0</v>
      </c>
      <c r="P1671" t="str">
        <f t="shared" si="238"/>
        <v>Insufficient Data</v>
      </c>
      <c r="Q1671" t="str">
        <f t="shared" si="239"/>
        <v>Missing Information</v>
      </c>
      <c r="R1671" t="str">
        <f>IF(PC_NikeSales[[#This Row],[Rev_Verify]]="Valid Revenue","Include","Exclude")</f>
        <v>Exclude</v>
      </c>
      <c r="S1671" s="1">
        <v>45165</v>
      </c>
      <c r="T1671" s="5">
        <f t="shared" si="240"/>
        <v>45165</v>
      </c>
      <c r="U1671" s="1" t="str">
        <f t="shared" si="241"/>
        <v>Yes</v>
      </c>
      <c r="V1671" t="s">
        <v>17</v>
      </c>
      <c r="W1671" t="s">
        <v>43</v>
      </c>
      <c r="X1671" t="str">
        <f t="shared" si="242"/>
        <v>Kolkata</v>
      </c>
      <c r="Y1671">
        <v>3859.9</v>
      </c>
      <c r="Z1671" t="str">
        <f>IF(PC_NikeSales[[#This Row],[Profit]]&lt;0,"Loss Making Sales",IF(PC_NikeSales[[#This Row],[Profit]]=0,"No Recorded Profit",IF($Y1669&gt;$P1669,"Invalid Profit", "Valid Profit")))</f>
        <v>Valid Profit</v>
      </c>
      <c r="AA1671" t="str">
        <f>IF(PC_NikeSales[[#This Row],[Profit_Status]]="Valid Profit","Include","Exclude")</f>
        <v>Include</v>
      </c>
    </row>
    <row r="1672" spans="1:27">
      <c r="A1672">
        <v>3670</v>
      </c>
      <c r="B1672" t="s">
        <v>35</v>
      </c>
      <c r="C1672" t="s">
        <v>26</v>
      </c>
      <c r="D1672" t="s">
        <v>39</v>
      </c>
      <c r="E1672" s="3">
        <v>10</v>
      </c>
      <c r="F1672" t="str">
        <f t="shared" si="234"/>
        <v>Number</v>
      </c>
      <c r="G1672" t="str">
        <f t="shared" si="235"/>
        <v>10</v>
      </c>
      <c r="H1672" t="str">
        <f t="shared" si="236"/>
        <v>Yes</v>
      </c>
      <c r="I1672">
        <v>1</v>
      </c>
      <c r="J1672" t="str">
        <f>_xlfn.IFS(Units_Sold&lt;0,"Check Return/Refund",Units_Sold=" ",Invalid,Units_Sold=0,"Available",Units_Sold&gt;0,"Sold")</f>
        <v>Sold</v>
      </c>
      <c r="M1672" t="str">
        <f t="shared" si="237"/>
        <v>Invalid</v>
      </c>
      <c r="N1672" t="str">
        <f>IF(PC_NikeSales[[#This Row],[Discount_Verification]]="Valid","Include","Exclude")</f>
        <v>Exclude</v>
      </c>
      <c r="O1672">
        <v>0</v>
      </c>
      <c r="P1672" t="str">
        <f t="shared" si="238"/>
        <v>Insufficient Data</v>
      </c>
      <c r="Q1672" t="str">
        <f t="shared" si="239"/>
        <v>Missing Information</v>
      </c>
      <c r="R1672" t="str">
        <f>IF(PC_NikeSales[[#This Row],[Rev_Verify]]="Valid Revenue","Include","Exclude")</f>
        <v>Exclude</v>
      </c>
      <c r="S1672" s="1"/>
      <c r="T1672" s="5" t="str">
        <f t="shared" si="240"/>
        <v>Missing Date</v>
      </c>
      <c r="U1672" s="1" t="str">
        <f t="shared" si="241"/>
        <v>No</v>
      </c>
      <c r="V1672" t="s">
        <v>17</v>
      </c>
      <c r="W1672" t="s">
        <v>29</v>
      </c>
      <c r="X1672" t="str">
        <f t="shared" si="242"/>
        <v>Pune</v>
      </c>
      <c r="Y1672">
        <v>-929.07</v>
      </c>
      <c r="Z1672" t="str">
        <f>IF(PC_NikeSales[[#This Row],[Profit]]&lt;0,"Loss Making Sales",IF(PC_NikeSales[[#This Row],[Profit]]=0,"No Recorded Profit",IF(PC_NikeSales[[#This Row],[Profit]]&gt;PC_NikeSales[Rev_Recalc],"Invalid Profit", "Valid Profit")))</f>
        <v>Loss Making Sales</v>
      </c>
      <c r="AA1672" t="str">
        <f>IF(PC_NikeSales[[#This Row],[Profit_Status]]="Valid Profit","Include","Exclude")</f>
        <v>Exclude</v>
      </c>
    </row>
    <row r="1673" spans="1:27">
      <c r="A1673">
        <v>3671</v>
      </c>
      <c r="B1673" t="s">
        <v>19</v>
      </c>
      <c r="C1673" t="s">
        <v>30</v>
      </c>
      <c r="D1673" t="s">
        <v>51</v>
      </c>
      <c r="E1673" s="3">
        <v>9</v>
      </c>
      <c r="F1673" t="str">
        <f t="shared" si="234"/>
        <v>Number</v>
      </c>
      <c r="G1673" t="str">
        <f t="shared" si="235"/>
        <v>9</v>
      </c>
      <c r="H1673" t="str">
        <f t="shared" si="236"/>
        <v>Yes</v>
      </c>
      <c r="I1673">
        <v>2</v>
      </c>
      <c r="J1673" t="str">
        <f>_xlfn.IFS(Units_Sold&lt;0,"Check Return/Refund",Units_Sold=" ",Invalid,Units_Sold=0,"Available",Units_Sold&gt;0,"Sold")</f>
        <v>Sold</v>
      </c>
      <c r="L1673">
        <v>0.01</v>
      </c>
      <c r="M1673" t="str">
        <f t="shared" si="237"/>
        <v>Valid</v>
      </c>
      <c r="N1673" t="str">
        <f>IF(PC_NikeSales[[#This Row],[Discount_Verification]]="Valid","Include","Exclude")</f>
        <v>Include</v>
      </c>
      <c r="O1673">
        <v>0</v>
      </c>
      <c r="P1673" t="str">
        <f t="shared" si="238"/>
        <v>Insufficient Data</v>
      </c>
      <c r="Q1673" t="str">
        <f t="shared" si="239"/>
        <v>Missing Information</v>
      </c>
      <c r="R1673" t="str">
        <f>IF(PC_NikeSales[[#This Row],[Rev_Verify]]="Valid Revenue","Include","Exclude")</f>
        <v>Exclude</v>
      </c>
      <c r="S1673" s="1"/>
      <c r="T1673" s="5" t="str">
        <f t="shared" si="240"/>
        <v>Missing Date</v>
      </c>
      <c r="U1673" s="1" t="str">
        <f t="shared" si="241"/>
        <v>No</v>
      </c>
      <c r="V1673" t="s">
        <v>22</v>
      </c>
      <c r="W1673" t="s">
        <v>18</v>
      </c>
      <c r="X1673" t="str">
        <f t="shared" si="242"/>
        <v>Bengaluru</v>
      </c>
      <c r="Y1673">
        <v>552.1</v>
      </c>
      <c r="Z1673" t="str">
        <f>IF(PC_NikeSales[[#This Row],[Profit]]&lt;0,"Loss Making Sales",IF(PC_NikeSales[[#This Row],[Profit]]=0,"No Recorded Profit",IF($Y1671&gt;$P1671,"Invalid Profit", "Valid Profit")))</f>
        <v>Valid Profit</v>
      </c>
      <c r="AA1673" t="str">
        <f>IF(PC_NikeSales[[#This Row],[Profit_Status]]="Valid Profit","Include","Exclude")</f>
        <v>Include</v>
      </c>
    </row>
    <row r="1674" spans="1:27">
      <c r="A1674">
        <v>3672</v>
      </c>
      <c r="B1674" t="s">
        <v>19</v>
      </c>
      <c r="C1674" t="s">
        <v>20</v>
      </c>
      <c r="D1674" t="s">
        <v>21</v>
      </c>
      <c r="E1674" s="3">
        <v>7</v>
      </c>
      <c r="F1674" t="str">
        <f t="shared" si="234"/>
        <v>Number</v>
      </c>
      <c r="G1674" t="str">
        <f t="shared" si="235"/>
        <v>7</v>
      </c>
      <c r="H1674" t="str">
        <f t="shared" si="236"/>
        <v>Yes</v>
      </c>
      <c r="I1674">
        <v>3</v>
      </c>
      <c r="J1674" t="str">
        <f>_xlfn.IFS(Units_Sold&lt;0,"Check Return/Refund",Units_Sold=" ",Invalid,Units_Sold=0,"Available",Units_Sold&gt;0,"Sold")</f>
        <v>Sold</v>
      </c>
      <c r="K1674">
        <v>7127.18</v>
      </c>
      <c r="L1674">
        <v>0.32</v>
      </c>
      <c r="M1674" t="str">
        <f t="shared" si="237"/>
        <v>Valid</v>
      </c>
      <c r="N1674" t="str">
        <f>IF(PC_NikeSales[[#This Row],[Discount_Verification]]="Valid","Include","Exclude")</f>
        <v>Include</v>
      </c>
      <c r="O1674">
        <v>14539.45</v>
      </c>
      <c r="P1674">
        <f t="shared" si="238"/>
        <v>14539.447199999999</v>
      </c>
      <c r="Q1674" t="str">
        <f t="shared" si="239"/>
        <v>Valid Revenue</v>
      </c>
      <c r="R1674" t="str">
        <f>IF(PC_NikeSales[[#This Row],[Rev_Verify]]="Valid Revenue","Include","Exclude")</f>
        <v>Include</v>
      </c>
      <c r="S1674" s="1">
        <v>45520</v>
      </c>
      <c r="T1674" s="5">
        <f t="shared" si="240"/>
        <v>45520</v>
      </c>
      <c r="U1674" s="1" t="str">
        <f t="shared" si="241"/>
        <v>Yes</v>
      </c>
      <c r="V1674" t="s">
        <v>17</v>
      </c>
      <c r="W1674" t="s">
        <v>33</v>
      </c>
      <c r="X1674" t="str">
        <f t="shared" si="242"/>
        <v>Delhi</v>
      </c>
      <c r="Y1674">
        <v>2651.63</v>
      </c>
      <c r="Z1674" t="str">
        <f>IF(PC_NikeSales[[#This Row],[Profit]]&lt;0,"Loss Making Sales",IF(PC_NikeSales[[#This Row],[Profit]]=0,"No Recorded Profit",IF($Y1672&gt;$P1672,"Invalid Profit", "Valid Profit")))</f>
        <v>Valid Profit</v>
      </c>
      <c r="AA1674" t="str">
        <f>IF(PC_NikeSales[[#This Row],[Profit_Status]]="Valid Profit","Include","Exclude")</f>
        <v>Include</v>
      </c>
    </row>
    <row r="1675" spans="1:27">
      <c r="A1675">
        <v>3673</v>
      </c>
      <c r="B1675" t="s">
        <v>13</v>
      </c>
      <c r="C1675" t="s">
        <v>26</v>
      </c>
      <c r="D1675" t="s">
        <v>52</v>
      </c>
      <c r="E1675" s="3">
        <v>7</v>
      </c>
      <c r="F1675" t="str">
        <f t="shared" si="234"/>
        <v>Number</v>
      </c>
      <c r="G1675" t="str">
        <f t="shared" si="235"/>
        <v>7</v>
      </c>
      <c r="H1675" t="str">
        <f t="shared" si="236"/>
        <v>Yes</v>
      </c>
      <c r="J1675" t="str">
        <f>_xlfn.IFS(Units_Sold&lt;0,"Check Return/Refund",Units_Sold=" ",Invalid,Units_Sold=0,"Available",Units_Sold&gt;0,"Sold")</f>
        <v>Available</v>
      </c>
      <c r="M1675" t="str">
        <f t="shared" si="237"/>
        <v>Invalid</v>
      </c>
      <c r="N1675" t="str">
        <f>IF(PC_NikeSales[[#This Row],[Discount_Verification]]="Valid","Include","Exclude")</f>
        <v>Exclude</v>
      </c>
      <c r="O1675">
        <v>0</v>
      </c>
      <c r="P1675" t="str">
        <f t="shared" si="238"/>
        <v>Insufficient Data</v>
      </c>
      <c r="Q1675" t="str">
        <f t="shared" si="239"/>
        <v>Missing Information</v>
      </c>
      <c r="R1675" t="str">
        <f>IF(PC_NikeSales[[#This Row],[Rev_Verify]]="Valid Revenue","Include","Exclude")</f>
        <v>Exclude</v>
      </c>
      <c r="S1675" s="1"/>
      <c r="T1675" s="5" t="str">
        <f t="shared" si="240"/>
        <v>Missing Date</v>
      </c>
      <c r="U1675" s="1" t="str">
        <f t="shared" si="241"/>
        <v>No</v>
      </c>
      <c r="V1675" t="s">
        <v>22</v>
      </c>
      <c r="W1675" t="s">
        <v>25</v>
      </c>
      <c r="X1675" t="str">
        <f t="shared" si="242"/>
        <v>Mumbai</v>
      </c>
      <c r="Y1675">
        <v>2199.46</v>
      </c>
      <c r="Z1675" t="str">
        <f>IF(PC_NikeSales[[#This Row],[Profit]]&lt;0,"Loss Making Sales",IF(PC_NikeSales[[#This Row],[Profit]]=0,"No Recorded Profit",IF($Y1673&gt;$P1673,"Invalid Profit", "Valid Profit")))</f>
        <v>Valid Profit</v>
      </c>
      <c r="AA1675" t="str">
        <f>IF(PC_NikeSales[[#This Row],[Profit_Status]]="Valid Profit","Include","Exclude")</f>
        <v>Include</v>
      </c>
    </row>
    <row r="1676" spans="1:27">
      <c r="A1676">
        <v>3674</v>
      </c>
      <c r="B1676" t="s">
        <v>35</v>
      </c>
      <c r="C1676" t="s">
        <v>26</v>
      </c>
      <c r="D1676" t="s">
        <v>39</v>
      </c>
      <c r="E1676" s="3" t="s">
        <v>32</v>
      </c>
      <c r="F1676" t="str">
        <f t="shared" si="234"/>
        <v>Alphabet</v>
      </c>
      <c r="G1676" t="str">
        <f t="shared" si="235"/>
        <v>XL</v>
      </c>
      <c r="H1676" t="str">
        <f t="shared" si="236"/>
        <v>Yes</v>
      </c>
      <c r="J1676" t="str">
        <f>_xlfn.IFS(Units_Sold&lt;0,"Check Return/Refund",Units_Sold=" ",Invalid,Units_Sold=0,"Available",Units_Sold&gt;0,"Sold")</f>
        <v>Available</v>
      </c>
      <c r="M1676" t="str">
        <f t="shared" si="237"/>
        <v>Invalid</v>
      </c>
      <c r="N1676" t="str">
        <f>IF(PC_NikeSales[[#This Row],[Discount_Verification]]="Valid","Include","Exclude")</f>
        <v>Exclude</v>
      </c>
      <c r="O1676">
        <v>0</v>
      </c>
      <c r="P1676" t="str">
        <f t="shared" si="238"/>
        <v>Insufficient Data</v>
      </c>
      <c r="Q1676" t="str">
        <f t="shared" si="239"/>
        <v>Missing Information</v>
      </c>
      <c r="R1676" t="str">
        <f>IF(PC_NikeSales[[#This Row],[Rev_Verify]]="Valid Revenue","Include","Exclude")</f>
        <v>Exclude</v>
      </c>
      <c r="S1676" s="1">
        <v>45765</v>
      </c>
      <c r="T1676" s="5">
        <f t="shared" si="240"/>
        <v>45765</v>
      </c>
      <c r="U1676" s="1" t="str">
        <f t="shared" si="241"/>
        <v>Yes</v>
      </c>
      <c r="V1676" t="s">
        <v>17</v>
      </c>
      <c r="W1676" t="s">
        <v>29</v>
      </c>
      <c r="X1676" t="str">
        <f t="shared" si="242"/>
        <v>Pune</v>
      </c>
      <c r="Y1676">
        <v>1819.44</v>
      </c>
      <c r="Z1676" t="str">
        <f>IF(PC_NikeSales[[#This Row],[Profit]]&lt;0,"Loss Making Sales",IF(PC_NikeSales[[#This Row],[Profit]]=0,"No Recorded Profit",IF($Y1674&gt;$P1674,"Invalid Profit", "Valid Profit")))</f>
        <v>Valid Profit</v>
      </c>
      <c r="AA1676" t="str">
        <f>IF(PC_NikeSales[[#This Row],[Profit_Status]]="Valid Profit","Include","Exclude")</f>
        <v>Include</v>
      </c>
    </row>
    <row r="1677" spans="1:27">
      <c r="A1677">
        <v>3675</v>
      </c>
      <c r="B1677" t="s">
        <v>35</v>
      </c>
      <c r="C1677" t="s">
        <v>30</v>
      </c>
      <c r="D1677" t="s">
        <v>51</v>
      </c>
      <c r="E1677" s="3">
        <v>9</v>
      </c>
      <c r="F1677" t="str">
        <f t="shared" si="234"/>
        <v>Number</v>
      </c>
      <c r="G1677" t="str">
        <f t="shared" si="235"/>
        <v>9</v>
      </c>
      <c r="H1677" t="str">
        <f t="shared" si="236"/>
        <v>Yes</v>
      </c>
      <c r="I1677">
        <v>2</v>
      </c>
      <c r="J1677" t="str">
        <f>_xlfn.IFS(Units_Sold&lt;0,"Check Return/Refund",Units_Sold=" ",Invalid,Units_Sold=0,"Available",Units_Sold&gt;0,"Sold")</f>
        <v>Sold</v>
      </c>
      <c r="M1677" t="str">
        <f t="shared" si="237"/>
        <v>Invalid</v>
      </c>
      <c r="N1677" t="str">
        <f>IF(PC_NikeSales[[#This Row],[Discount_Verification]]="Valid","Include","Exclude")</f>
        <v>Exclude</v>
      </c>
      <c r="O1677">
        <v>0</v>
      </c>
      <c r="P1677" t="str">
        <f t="shared" si="238"/>
        <v>Insufficient Data</v>
      </c>
      <c r="Q1677" t="str">
        <f t="shared" si="239"/>
        <v>Missing Information</v>
      </c>
      <c r="R1677" t="str">
        <f>IF(PC_NikeSales[[#This Row],[Rev_Verify]]="Valid Revenue","Include","Exclude")</f>
        <v>Exclude</v>
      </c>
      <c r="S1677" s="1">
        <v>45609</v>
      </c>
      <c r="T1677" s="5">
        <f t="shared" si="240"/>
        <v>45609</v>
      </c>
      <c r="U1677" s="1" t="str">
        <f t="shared" si="241"/>
        <v>Yes</v>
      </c>
      <c r="V1677" t="s">
        <v>17</v>
      </c>
      <c r="W1677" t="s">
        <v>33</v>
      </c>
      <c r="X1677" t="str">
        <f t="shared" si="242"/>
        <v>Delhi</v>
      </c>
      <c r="Y1677">
        <v>3969.03</v>
      </c>
      <c r="Z1677" t="str">
        <f>IF(PC_NikeSales[[#This Row],[Profit]]&lt;0,"Loss Making Sales",IF(PC_NikeSales[[#This Row],[Profit]]=0,"No Recorded Profit",IF($Y1675&gt;$P1675,"Invalid Profit", "Valid Profit")))</f>
        <v>Valid Profit</v>
      </c>
      <c r="AA1677" t="str">
        <f>IF(PC_NikeSales[[#This Row],[Profit_Status]]="Valid Profit","Include","Exclude")</f>
        <v>Include</v>
      </c>
    </row>
    <row r="1678" spans="1:27">
      <c r="A1678">
        <v>3676</v>
      </c>
      <c r="B1678" t="s">
        <v>35</v>
      </c>
      <c r="C1678" t="s">
        <v>20</v>
      </c>
      <c r="D1678" t="s">
        <v>21</v>
      </c>
      <c r="E1678" s="3" t="s">
        <v>16</v>
      </c>
      <c r="F1678" t="str">
        <f t="shared" si="234"/>
        <v>Alphabet</v>
      </c>
      <c r="G1678" t="str">
        <f t="shared" si="235"/>
        <v>M</v>
      </c>
      <c r="H1678" t="str">
        <f t="shared" si="236"/>
        <v>Yes</v>
      </c>
      <c r="J1678" t="str">
        <f>_xlfn.IFS(Units_Sold&lt;0,"Check Return/Refund",Units_Sold=" ",Invalid,Units_Sold=0,"Available",Units_Sold&gt;0,"Sold")</f>
        <v>Available</v>
      </c>
      <c r="L1678">
        <v>1.24</v>
      </c>
      <c r="M1678" t="str">
        <f t="shared" si="237"/>
        <v>Invalid</v>
      </c>
      <c r="N1678" t="str">
        <f>IF(PC_NikeSales[[#This Row],[Discount_Verification]]="Valid","Include","Exclude")</f>
        <v>Exclude</v>
      </c>
      <c r="O1678">
        <v>0</v>
      </c>
      <c r="P1678" t="str">
        <f t="shared" si="238"/>
        <v>Insufficient Data</v>
      </c>
      <c r="Q1678" t="str">
        <f t="shared" si="239"/>
        <v>Missing Information</v>
      </c>
      <c r="R1678" t="str">
        <f>IF(PC_NikeSales[[#This Row],[Rev_Verify]]="Valid Revenue","Include","Exclude")</f>
        <v>Exclude</v>
      </c>
      <c r="S1678" s="1"/>
      <c r="T1678" s="5" t="str">
        <f t="shared" si="240"/>
        <v>Missing Date</v>
      </c>
      <c r="U1678" s="1" t="str">
        <f t="shared" si="241"/>
        <v>No</v>
      </c>
      <c r="V1678" t="s">
        <v>17</v>
      </c>
      <c r="W1678" t="s">
        <v>33</v>
      </c>
      <c r="X1678" t="str">
        <f t="shared" si="242"/>
        <v>Delhi</v>
      </c>
      <c r="Y1678">
        <v>1923.5</v>
      </c>
      <c r="Z1678" t="str">
        <f>IF(PC_NikeSales[[#This Row],[Profit]]&lt;0,"Loss Making Sales",IF(PC_NikeSales[[#This Row],[Profit]]=0,"No Recorded Profit",IF($Y1676&gt;$P1676,"Invalid Profit", "Valid Profit")))</f>
        <v>Valid Profit</v>
      </c>
      <c r="AA1678" t="str">
        <f>IF(PC_NikeSales[[#This Row],[Profit_Status]]="Valid Profit","Include","Exclude")</f>
        <v>Include</v>
      </c>
    </row>
    <row r="1679" spans="1:27">
      <c r="A1679">
        <v>3677</v>
      </c>
      <c r="B1679" t="s">
        <v>19</v>
      </c>
      <c r="C1679" t="s">
        <v>20</v>
      </c>
      <c r="D1679" t="s">
        <v>38</v>
      </c>
      <c r="E1679" s="3" t="s">
        <v>28</v>
      </c>
      <c r="F1679" t="str">
        <f t="shared" si="234"/>
        <v>Alphabet</v>
      </c>
      <c r="G1679" t="str">
        <f t="shared" si="235"/>
        <v>L</v>
      </c>
      <c r="H1679" t="str">
        <f t="shared" si="236"/>
        <v>Yes</v>
      </c>
      <c r="J1679" t="str">
        <f>_xlfn.IFS(Units_Sold&lt;0,"Check Return/Refund",Units_Sold=" ",Invalid,Units_Sold=0,"Available",Units_Sold&gt;0,"Sold")</f>
        <v>Available</v>
      </c>
      <c r="M1679" t="str">
        <f t="shared" si="237"/>
        <v>Invalid</v>
      </c>
      <c r="N1679" t="str">
        <f>IF(PC_NikeSales[[#This Row],[Discount_Verification]]="Valid","Include","Exclude")</f>
        <v>Exclude</v>
      </c>
      <c r="O1679">
        <v>0</v>
      </c>
      <c r="P1679" t="str">
        <f t="shared" si="238"/>
        <v>Insufficient Data</v>
      </c>
      <c r="Q1679" t="str">
        <f t="shared" si="239"/>
        <v>Missing Information</v>
      </c>
      <c r="R1679" t="str">
        <f>IF(PC_NikeSales[[#This Row],[Rev_Verify]]="Valid Revenue","Include","Exclude")</f>
        <v>Exclude</v>
      </c>
      <c r="S1679" s="1"/>
      <c r="T1679" s="5" t="str">
        <f t="shared" si="240"/>
        <v>Missing Date</v>
      </c>
      <c r="U1679" s="1" t="str">
        <f t="shared" si="241"/>
        <v>No</v>
      </c>
      <c r="V1679" t="s">
        <v>17</v>
      </c>
      <c r="W1679" t="s">
        <v>29</v>
      </c>
      <c r="X1679" t="str">
        <f t="shared" si="242"/>
        <v>Pune</v>
      </c>
      <c r="Y1679">
        <v>717.69</v>
      </c>
      <c r="Z1679" t="str">
        <f>IF(PC_NikeSales[[#This Row],[Profit]]&lt;0,"Loss Making Sales",IF(PC_NikeSales[[#This Row],[Profit]]=0,"No Recorded Profit",IF($Y1677&gt;$P1677,"Invalid Profit", "Valid Profit")))</f>
        <v>Valid Profit</v>
      </c>
      <c r="AA1679" t="str">
        <f>IF(PC_NikeSales[[#This Row],[Profit_Status]]="Valid Profit","Include","Exclude")</f>
        <v>Include</v>
      </c>
    </row>
    <row r="1680" spans="1:27">
      <c r="A1680">
        <v>3678</v>
      </c>
      <c r="B1680" t="s">
        <v>19</v>
      </c>
      <c r="C1680" t="s">
        <v>26</v>
      </c>
      <c r="D1680" t="s">
        <v>39</v>
      </c>
      <c r="E1680" s="3">
        <v>10</v>
      </c>
      <c r="F1680" t="str">
        <f t="shared" si="234"/>
        <v>Number</v>
      </c>
      <c r="G1680" t="str">
        <f t="shared" si="235"/>
        <v>10</v>
      </c>
      <c r="H1680" t="str">
        <f t="shared" si="236"/>
        <v>Yes</v>
      </c>
      <c r="I1680">
        <v>3</v>
      </c>
      <c r="J1680" t="str">
        <f>_xlfn.IFS(Units_Sold&lt;0,"Check Return/Refund",Units_Sold=" ",Invalid,Units_Sold=0,"Available",Units_Sold&gt;0,"Sold")</f>
        <v>Sold</v>
      </c>
      <c r="M1680" t="str">
        <f t="shared" si="237"/>
        <v>Invalid</v>
      </c>
      <c r="N1680" t="str">
        <f>IF(PC_NikeSales[[#This Row],[Discount_Verification]]="Valid","Include","Exclude")</f>
        <v>Exclude</v>
      </c>
      <c r="O1680">
        <v>0</v>
      </c>
      <c r="P1680" t="str">
        <f t="shared" si="238"/>
        <v>Insufficient Data</v>
      </c>
      <c r="Q1680" t="str">
        <f t="shared" si="239"/>
        <v>Missing Information</v>
      </c>
      <c r="R1680" t="str">
        <f>IF(PC_NikeSales[[#This Row],[Rev_Verify]]="Valid Revenue","Include","Exclude")</f>
        <v>Exclude</v>
      </c>
      <c r="S1680" s="1">
        <v>45518</v>
      </c>
      <c r="T1680" s="5">
        <f t="shared" si="240"/>
        <v>45518</v>
      </c>
      <c r="U1680" s="1" t="str">
        <f t="shared" si="241"/>
        <v>Yes</v>
      </c>
      <c r="V1680" t="s">
        <v>17</v>
      </c>
      <c r="W1680" t="s">
        <v>43</v>
      </c>
      <c r="X1680" t="str">
        <f t="shared" si="242"/>
        <v>Kolkata</v>
      </c>
      <c r="Y1680">
        <v>1488.91</v>
      </c>
      <c r="Z1680" t="str">
        <f>IF(PC_NikeSales[[#This Row],[Profit]]&lt;0,"Loss Making Sales",IF(PC_NikeSales[[#This Row],[Profit]]=0,"No Recorded Profit",IF($Y1678&gt;$P1678,"Invalid Profit", "Valid Profit")))</f>
        <v>Valid Profit</v>
      </c>
      <c r="AA1680" t="str">
        <f>IF(PC_NikeSales[[#This Row],[Profit_Status]]="Valid Profit","Include","Exclude")</f>
        <v>Include</v>
      </c>
    </row>
    <row r="1681" spans="1:27">
      <c r="A1681">
        <v>3679</v>
      </c>
      <c r="B1681" t="s">
        <v>19</v>
      </c>
      <c r="C1681" t="s">
        <v>41</v>
      </c>
      <c r="D1681" t="s">
        <v>47</v>
      </c>
      <c r="E1681" s="3" t="s">
        <v>16</v>
      </c>
      <c r="F1681" t="str">
        <f t="shared" si="234"/>
        <v>Alphabet</v>
      </c>
      <c r="G1681" t="str">
        <f t="shared" si="235"/>
        <v>M</v>
      </c>
      <c r="H1681" t="str">
        <f t="shared" si="236"/>
        <v>Yes</v>
      </c>
      <c r="I1681">
        <v>0</v>
      </c>
      <c r="J1681" t="str">
        <f>_xlfn.IFS(Units_Sold&lt;0,"Check Return/Refund",Units_Sold=" ",Invalid,Units_Sold=0,"Available",Units_Sold&gt;0,"Sold")</f>
        <v>Available</v>
      </c>
      <c r="L1681">
        <v>0.9</v>
      </c>
      <c r="M1681" t="str">
        <f t="shared" si="237"/>
        <v>Valid</v>
      </c>
      <c r="N1681" t="str">
        <f>IF(PC_NikeSales[[#This Row],[Discount_Verification]]="Valid","Include","Exclude")</f>
        <v>Include</v>
      </c>
      <c r="O1681">
        <v>0</v>
      </c>
      <c r="P1681" t="str">
        <f t="shared" si="238"/>
        <v>Insufficient Data</v>
      </c>
      <c r="Q1681" t="str">
        <f t="shared" si="239"/>
        <v>Missing Information</v>
      </c>
      <c r="R1681" t="str">
        <f>IF(PC_NikeSales[[#This Row],[Rev_Verify]]="Valid Revenue","Include","Exclude")</f>
        <v>Exclude</v>
      </c>
      <c r="S1681" s="1"/>
      <c r="T1681" s="5" t="str">
        <f t="shared" si="240"/>
        <v>Missing Date</v>
      </c>
      <c r="U1681" s="1" t="str">
        <f t="shared" si="241"/>
        <v>No</v>
      </c>
      <c r="V1681" t="s">
        <v>22</v>
      </c>
      <c r="W1681" t="s">
        <v>36</v>
      </c>
      <c r="X1681" t="str">
        <f t="shared" si="242"/>
        <v>Bangalore</v>
      </c>
      <c r="Y1681">
        <v>3341.51</v>
      </c>
      <c r="Z1681" t="str">
        <f>IF(PC_NikeSales[[#This Row],[Profit]]&lt;0,"Loss Making Sales",IF(PC_NikeSales[[#This Row],[Profit]]=0,"No Recorded Profit",IF($Y1679&gt;$P1679,"Invalid Profit", "Valid Profit")))</f>
        <v>Valid Profit</v>
      </c>
      <c r="AA1681" t="str">
        <f>IF(PC_NikeSales[[#This Row],[Profit_Status]]="Valid Profit","Include","Exclude")</f>
        <v>Include</v>
      </c>
    </row>
    <row r="1682" spans="1:27">
      <c r="A1682">
        <v>3680</v>
      </c>
      <c r="B1682" t="s">
        <v>35</v>
      </c>
      <c r="C1682" t="s">
        <v>14</v>
      </c>
      <c r="D1682" t="s">
        <v>34</v>
      </c>
      <c r="E1682" s="3" t="s">
        <v>32</v>
      </c>
      <c r="F1682" t="str">
        <f t="shared" si="234"/>
        <v>Alphabet</v>
      </c>
      <c r="G1682" t="str">
        <f t="shared" si="235"/>
        <v>XL</v>
      </c>
      <c r="H1682" t="str">
        <f t="shared" si="236"/>
        <v>Yes</v>
      </c>
      <c r="I1682">
        <v>3</v>
      </c>
      <c r="J1682" t="str">
        <f>_xlfn.IFS(Units_Sold&lt;0,"Check Return/Refund",Units_Sold=" ",Invalid,Units_Sold=0,"Available",Units_Sold&gt;0,"Sold")</f>
        <v>Sold</v>
      </c>
      <c r="K1682">
        <v>8835.41</v>
      </c>
      <c r="L1682">
        <v>0.92</v>
      </c>
      <c r="M1682" t="str">
        <f t="shared" si="237"/>
        <v>Valid</v>
      </c>
      <c r="N1682" t="str">
        <f>IF(PC_NikeSales[[#This Row],[Discount_Verification]]="Valid","Include","Exclude")</f>
        <v>Include</v>
      </c>
      <c r="O1682">
        <v>2120.5</v>
      </c>
      <c r="P1682">
        <f t="shared" si="238"/>
        <v>2120.498399999999</v>
      </c>
      <c r="Q1682" t="str">
        <f t="shared" si="239"/>
        <v>Valid Revenue</v>
      </c>
      <c r="R1682" t="str">
        <f>IF(PC_NikeSales[[#This Row],[Rev_Verify]]="Valid Revenue","Include","Exclude")</f>
        <v>Include</v>
      </c>
      <c r="S1682" s="1">
        <v>45684</v>
      </c>
      <c r="T1682" s="5">
        <f t="shared" si="240"/>
        <v>45684</v>
      </c>
      <c r="U1682" s="1" t="str">
        <f t="shared" si="241"/>
        <v>Yes</v>
      </c>
      <c r="V1682" t="s">
        <v>22</v>
      </c>
      <c r="W1682" t="s">
        <v>33</v>
      </c>
      <c r="X1682" t="str">
        <f t="shared" si="242"/>
        <v>Delhi</v>
      </c>
      <c r="Y1682">
        <v>-746.28</v>
      </c>
      <c r="Z1682" t="str">
        <f>IF(PC_NikeSales[[#This Row],[Profit]]&lt;0,"Loss Making Sales",IF(PC_NikeSales[[#This Row],[Profit]]=0,"No Recorded Profit",IF(PC_NikeSales[[#This Row],[Profit]]&gt;PC_NikeSales[Rev_Recalc],"Invalid Profit", "Valid Profit")))</f>
        <v>Loss Making Sales</v>
      </c>
      <c r="AA1682" t="str">
        <f>IF(PC_NikeSales[[#This Row],[Profit_Status]]="Valid Profit","Include","Exclude")</f>
        <v>Exclude</v>
      </c>
    </row>
    <row r="1683" spans="1:27">
      <c r="A1683">
        <v>3681</v>
      </c>
      <c r="B1683" t="s">
        <v>35</v>
      </c>
      <c r="C1683" t="s">
        <v>20</v>
      </c>
      <c r="D1683" t="s">
        <v>50</v>
      </c>
      <c r="E1683" s="3" t="s">
        <v>28</v>
      </c>
      <c r="F1683" t="str">
        <f t="shared" si="234"/>
        <v>Alphabet</v>
      </c>
      <c r="G1683" t="str">
        <f t="shared" si="235"/>
        <v>L</v>
      </c>
      <c r="H1683" t="str">
        <f t="shared" si="236"/>
        <v>Yes</v>
      </c>
      <c r="J1683" t="str">
        <f>_xlfn.IFS(Units_Sold&lt;0,"Check Return/Refund",Units_Sold=" ",Invalid,Units_Sold=0,"Available",Units_Sold&gt;0,"Sold")</f>
        <v>Available</v>
      </c>
      <c r="L1683">
        <v>0.95</v>
      </c>
      <c r="M1683" t="str">
        <f t="shared" si="237"/>
        <v>Valid</v>
      </c>
      <c r="N1683" t="str">
        <f>IF(PC_NikeSales[[#This Row],[Discount_Verification]]="Valid","Include","Exclude")</f>
        <v>Include</v>
      </c>
      <c r="O1683">
        <v>0</v>
      </c>
      <c r="P1683" t="str">
        <f t="shared" si="238"/>
        <v>Insufficient Data</v>
      </c>
      <c r="Q1683" t="str">
        <f t="shared" si="239"/>
        <v>Missing Information</v>
      </c>
      <c r="R1683" t="str">
        <f>IF(PC_NikeSales[[#This Row],[Rev_Verify]]="Valid Revenue","Include","Exclude")</f>
        <v>Exclude</v>
      </c>
      <c r="S1683" s="1">
        <v>45756</v>
      </c>
      <c r="T1683" s="5">
        <f t="shared" si="240"/>
        <v>45756</v>
      </c>
      <c r="U1683" s="1" t="str">
        <f t="shared" si="241"/>
        <v>Yes</v>
      </c>
      <c r="V1683" t="s">
        <v>17</v>
      </c>
      <c r="W1683" t="s">
        <v>37</v>
      </c>
      <c r="X1683" t="str">
        <f t="shared" si="242"/>
        <v>Hyderabad</v>
      </c>
      <c r="Y1683">
        <v>1838.69</v>
      </c>
      <c r="Z1683" t="str">
        <f>IF(PC_NikeSales[[#This Row],[Profit]]&lt;0,"Loss Making Sales",IF(PC_NikeSales[[#This Row],[Profit]]=0,"No Recorded Profit",IF($Y1681&gt;$P1681,"Invalid Profit", "Valid Profit")))</f>
        <v>Valid Profit</v>
      </c>
      <c r="AA1683" t="str">
        <f>IF(PC_NikeSales[[#This Row],[Profit_Status]]="Valid Profit","Include","Exclude")</f>
        <v>Include</v>
      </c>
    </row>
    <row r="1684" spans="1:27">
      <c r="A1684">
        <v>3682</v>
      </c>
      <c r="B1684" t="s">
        <v>19</v>
      </c>
      <c r="C1684" t="s">
        <v>41</v>
      </c>
      <c r="D1684" t="s">
        <v>48</v>
      </c>
      <c r="E1684" s="3">
        <v>12</v>
      </c>
      <c r="F1684" t="str">
        <f t="shared" si="234"/>
        <v>Number</v>
      </c>
      <c r="G1684" t="str">
        <f t="shared" si="235"/>
        <v>12</v>
      </c>
      <c r="H1684" t="str">
        <f t="shared" si="236"/>
        <v>Yes</v>
      </c>
      <c r="J1684" t="str">
        <f>_xlfn.IFS(Units_Sold&lt;0,"Check Return/Refund",Units_Sold=" ",Invalid,Units_Sold=0,"Available",Units_Sold&gt;0,"Sold")</f>
        <v>Available</v>
      </c>
      <c r="K1684">
        <v>6158.05</v>
      </c>
      <c r="L1684">
        <v>1.1200000000000001</v>
      </c>
      <c r="M1684" t="str">
        <f t="shared" si="237"/>
        <v>Invalid</v>
      </c>
      <c r="N1684" t="str">
        <f>IF(PC_NikeSales[[#This Row],[Discount_Verification]]="Valid","Include","Exclude")</f>
        <v>Exclude</v>
      </c>
      <c r="O1684">
        <v>0</v>
      </c>
      <c r="P1684" t="str">
        <f t="shared" si="238"/>
        <v>Insufficient Data</v>
      </c>
      <c r="Q1684" t="str">
        <f t="shared" si="239"/>
        <v>Missing Information</v>
      </c>
      <c r="R1684" t="str">
        <f>IF(PC_NikeSales[[#This Row],[Rev_Verify]]="Valid Revenue","Include","Exclude")</f>
        <v>Exclude</v>
      </c>
      <c r="S1684" s="1">
        <v>45574</v>
      </c>
      <c r="T1684" s="5">
        <f t="shared" si="240"/>
        <v>45574</v>
      </c>
      <c r="U1684" s="1" t="str">
        <f t="shared" si="241"/>
        <v>Yes</v>
      </c>
      <c r="V1684" t="s">
        <v>22</v>
      </c>
      <c r="W1684" t="s">
        <v>25</v>
      </c>
      <c r="X1684" t="str">
        <f t="shared" si="242"/>
        <v>Mumbai</v>
      </c>
      <c r="Y1684">
        <v>160.21</v>
      </c>
      <c r="Z1684" t="str">
        <f>IF(PC_NikeSales[[#This Row],[Profit]]&lt;0,"Loss Making Sales",IF(PC_NikeSales[[#This Row],[Profit]]=0,"No Recorded Profit",IF($Y1682&gt;$P1682,"Invalid Profit", "Valid Profit")))</f>
        <v>Valid Profit</v>
      </c>
      <c r="AA1684" t="str">
        <f>IF(PC_NikeSales[[#This Row],[Profit_Status]]="Valid Profit","Include","Exclude")</f>
        <v>Include</v>
      </c>
    </row>
    <row r="1685" spans="1:27">
      <c r="A1685">
        <v>3683</v>
      </c>
      <c r="B1685" t="s">
        <v>19</v>
      </c>
      <c r="C1685" t="s">
        <v>20</v>
      </c>
      <c r="D1685" t="s">
        <v>24</v>
      </c>
      <c r="E1685" s="3" t="s">
        <v>28</v>
      </c>
      <c r="F1685" t="str">
        <f t="shared" si="234"/>
        <v>Alphabet</v>
      </c>
      <c r="G1685" t="str">
        <f t="shared" si="235"/>
        <v>L</v>
      </c>
      <c r="H1685" t="str">
        <f t="shared" si="236"/>
        <v>Yes</v>
      </c>
      <c r="I1685">
        <v>2</v>
      </c>
      <c r="J1685" t="str">
        <f>_xlfn.IFS(Units_Sold&lt;0,"Check Return/Refund",Units_Sold=" ",Invalid,Units_Sold=0,"Available",Units_Sold&gt;0,"Sold")</f>
        <v>Sold</v>
      </c>
      <c r="M1685" t="str">
        <f t="shared" si="237"/>
        <v>Invalid</v>
      </c>
      <c r="N1685" t="str">
        <f>IF(PC_NikeSales[[#This Row],[Discount_Verification]]="Valid","Include","Exclude")</f>
        <v>Exclude</v>
      </c>
      <c r="O1685">
        <v>0</v>
      </c>
      <c r="P1685" t="str">
        <f t="shared" si="238"/>
        <v>Insufficient Data</v>
      </c>
      <c r="Q1685" t="str">
        <f t="shared" si="239"/>
        <v>Missing Information</v>
      </c>
      <c r="R1685" t="str">
        <f>IF(PC_NikeSales[[#This Row],[Rev_Verify]]="Valid Revenue","Include","Exclude")</f>
        <v>Exclude</v>
      </c>
      <c r="S1685" s="1">
        <v>45427</v>
      </c>
      <c r="T1685" s="5">
        <f t="shared" si="240"/>
        <v>45427</v>
      </c>
      <c r="U1685" s="1" t="str">
        <f t="shared" si="241"/>
        <v>Yes</v>
      </c>
      <c r="V1685" t="s">
        <v>22</v>
      </c>
      <c r="W1685" t="s">
        <v>43</v>
      </c>
      <c r="X1685" t="str">
        <f t="shared" si="242"/>
        <v>Kolkata</v>
      </c>
      <c r="Y1685">
        <v>-4.26</v>
      </c>
      <c r="Z1685" t="str">
        <f>IF(PC_NikeSales[[#This Row],[Profit]]&lt;0,"Loss Making Sales",IF(PC_NikeSales[[#This Row],[Profit]]=0,"No Recorded Profit",IF(PC_NikeSales[[#This Row],[Profit]]&gt;PC_NikeSales[Rev_Recalc],"Invalid Profit", "Valid Profit")))</f>
        <v>Loss Making Sales</v>
      </c>
      <c r="AA1685" t="str">
        <f>IF(PC_NikeSales[[#This Row],[Profit_Status]]="Valid Profit","Include","Exclude")</f>
        <v>Exclude</v>
      </c>
    </row>
    <row r="1686" spans="1:27">
      <c r="A1686">
        <v>3684</v>
      </c>
      <c r="B1686" t="s">
        <v>13</v>
      </c>
      <c r="C1686" t="s">
        <v>20</v>
      </c>
      <c r="D1686" t="s">
        <v>21</v>
      </c>
      <c r="E1686" s="3" t="s">
        <v>28</v>
      </c>
      <c r="F1686" t="str">
        <f t="shared" si="234"/>
        <v>Alphabet</v>
      </c>
      <c r="G1686" t="str">
        <f t="shared" si="235"/>
        <v>L</v>
      </c>
      <c r="H1686" t="str">
        <f t="shared" si="236"/>
        <v>Yes</v>
      </c>
      <c r="J1686" t="str">
        <f>_xlfn.IFS(Units_Sold&lt;0,"Check Return/Refund",Units_Sold=" ",Invalid,Units_Sold=0,"Available",Units_Sold&gt;0,"Sold")</f>
        <v>Available</v>
      </c>
      <c r="K1686">
        <v>3440.57</v>
      </c>
      <c r="L1686">
        <v>1.01</v>
      </c>
      <c r="M1686" t="str">
        <f t="shared" si="237"/>
        <v>Invalid</v>
      </c>
      <c r="N1686" t="str">
        <f>IF(PC_NikeSales[[#This Row],[Discount_Verification]]="Valid","Include","Exclude")</f>
        <v>Exclude</v>
      </c>
      <c r="O1686">
        <v>0</v>
      </c>
      <c r="P1686" t="str">
        <f t="shared" si="238"/>
        <v>Insufficient Data</v>
      </c>
      <c r="Q1686" t="str">
        <f t="shared" si="239"/>
        <v>Missing Information</v>
      </c>
      <c r="R1686" t="str">
        <f>IF(PC_NikeSales[[#This Row],[Rev_Verify]]="Valid Revenue","Include","Exclude")</f>
        <v>Exclude</v>
      </c>
      <c r="S1686" s="1">
        <v>45536</v>
      </c>
      <c r="T1686" s="5">
        <f t="shared" si="240"/>
        <v>45536</v>
      </c>
      <c r="U1686" s="1" t="str">
        <f t="shared" si="241"/>
        <v>Yes</v>
      </c>
      <c r="V1686" t="s">
        <v>17</v>
      </c>
      <c r="W1686" t="s">
        <v>37</v>
      </c>
      <c r="X1686" t="str">
        <f t="shared" si="242"/>
        <v>Hyderabad</v>
      </c>
      <c r="Y1686">
        <v>3299.44</v>
      </c>
      <c r="Z1686" t="str">
        <f>IF(PC_NikeSales[[#This Row],[Profit]]&lt;0,"Loss Making Sales",IF(PC_NikeSales[[#This Row],[Profit]]=0,"No Recorded Profit",IF($Y1684&gt;$P1684,"Invalid Profit", "Valid Profit")))</f>
        <v>Valid Profit</v>
      </c>
      <c r="AA1686" t="str">
        <f>IF(PC_NikeSales[[#This Row],[Profit_Status]]="Valid Profit","Include","Exclude")</f>
        <v>Include</v>
      </c>
    </row>
    <row r="1687" spans="1:27">
      <c r="A1687">
        <v>3685</v>
      </c>
      <c r="B1687" t="s">
        <v>19</v>
      </c>
      <c r="C1687" t="s">
        <v>41</v>
      </c>
      <c r="D1687" t="s">
        <v>42</v>
      </c>
      <c r="E1687" s="3" t="s">
        <v>32</v>
      </c>
      <c r="F1687" t="str">
        <f t="shared" si="234"/>
        <v>Alphabet</v>
      </c>
      <c r="G1687" t="str">
        <f t="shared" si="235"/>
        <v>XL</v>
      </c>
      <c r="H1687" t="str">
        <f t="shared" si="236"/>
        <v>Yes</v>
      </c>
      <c r="J1687" t="str">
        <f>_xlfn.IFS(Units_Sold&lt;0,"Check Return/Refund",Units_Sold=" ",Invalid,Units_Sold=0,"Available",Units_Sold&gt;0,"Sold")</f>
        <v>Available</v>
      </c>
      <c r="K1687">
        <v>2633.72</v>
      </c>
      <c r="M1687" t="str">
        <f t="shared" si="237"/>
        <v>Invalid</v>
      </c>
      <c r="N1687" t="str">
        <f>IF(PC_NikeSales[[#This Row],[Discount_Verification]]="Valid","Include","Exclude")</f>
        <v>Exclude</v>
      </c>
      <c r="O1687">
        <v>0</v>
      </c>
      <c r="P1687" t="str">
        <f t="shared" si="238"/>
        <v>Insufficient Data</v>
      </c>
      <c r="Q1687" t="str">
        <f t="shared" si="239"/>
        <v>Missing Information</v>
      </c>
      <c r="R1687" t="str">
        <f>IF(PC_NikeSales[[#This Row],[Rev_Verify]]="Valid Revenue","Include","Exclude")</f>
        <v>Exclude</v>
      </c>
      <c r="S1687" s="1">
        <v>45701</v>
      </c>
      <c r="T1687" s="5">
        <f t="shared" si="240"/>
        <v>45701</v>
      </c>
      <c r="U1687" s="1" t="str">
        <f t="shared" si="241"/>
        <v>Yes</v>
      </c>
      <c r="V1687" t="s">
        <v>22</v>
      </c>
      <c r="W1687" t="s">
        <v>37</v>
      </c>
      <c r="X1687" t="str">
        <f t="shared" si="242"/>
        <v>Hyderabad</v>
      </c>
      <c r="Y1687">
        <v>1668</v>
      </c>
      <c r="Z1687" t="str">
        <f>IF(PC_NikeSales[[#This Row],[Profit]]&lt;0,"Loss Making Sales",IF(PC_NikeSales[[#This Row],[Profit]]=0,"No Recorded Profit",IF($Y1685&gt;$P1685,"Invalid Profit", "Valid Profit")))</f>
        <v>Valid Profit</v>
      </c>
      <c r="AA1687" t="str">
        <f>IF(PC_NikeSales[[#This Row],[Profit_Status]]="Valid Profit","Include","Exclude")</f>
        <v>Include</v>
      </c>
    </row>
    <row r="1688" spans="1:27">
      <c r="A1688">
        <v>3686</v>
      </c>
      <c r="B1688" t="s">
        <v>19</v>
      </c>
      <c r="C1688" t="s">
        <v>14</v>
      </c>
      <c r="D1688" t="s">
        <v>15</v>
      </c>
      <c r="E1688" s="3">
        <v>8</v>
      </c>
      <c r="F1688" t="str">
        <f t="shared" si="234"/>
        <v>Number</v>
      </c>
      <c r="G1688" t="str">
        <f t="shared" si="235"/>
        <v>8</v>
      </c>
      <c r="H1688" t="str">
        <f t="shared" si="236"/>
        <v>Yes</v>
      </c>
      <c r="J1688" t="str">
        <f>_xlfn.IFS(Units_Sold&lt;0,"Check Return/Refund",Units_Sold=" ",Invalid,Units_Sold=0,"Available",Units_Sold&gt;0,"Sold")</f>
        <v>Available</v>
      </c>
      <c r="M1688" t="str">
        <f t="shared" si="237"/>
        <v>Invalid</v>
      </c>
      <c r="N1688" t="str">
        <f>IF(PC_NikeSales[[#This Row],[Discount_Verification]]="Valid","Include","Exclude")</f>
        <v>Exclude</v>
      </c>
      <c r="O1688">
        <v>0</v>
      </c>
      <c r="P1688" t="str">
        <f t="shared" si="238"/>
        <v>Insufficient Data</v>
      </c>
      <c r="Q1688" t="str">
        <f t="shared" si="239"/>
        <v>Missing Information</v>
      </c>
      <c r="R1688" t="str">
        <f>IF(PC_NikeSales[[#This Row],[Rev_Verify]]="Valid Revenue","Include","Exclude")</f>
        <v>Exclude</v>
      </c>
      <c r="S1688" s="1">
        <v>45591</v>
      </c>
      <c r="T1688" s="5">
        <f t="shared" si="240"/>
        <v>45591</v>
      </c>
      <c r="U1688" s="1" t="str">
        <f t="shared" si="241"/>
        <v>Yes</v>
      </c>
      <c r="V1688" t="s">
        <v>22</v>
      </c>
      <c r="W1688" t="s">
        <v>37</v>
      </c>
      <c r="X1688" t="str">
        <f t="shared" si="242"/>
        <v>Hyderabad</v>
      </c>
      <c r="Y1688">
        <v>-2.86</v>
      </c>
      <c r="Z1688" t="str">
        <f>IF(PC_NikeSales[[#This Row],[Profit]]&lt;0,"Loss Making Sales",IF(PC_NikeSales[[#This Row],[Profit]]=0,"No Recorded Profit",IF(PC_NikeSales[[#This Row],[Profit]]&gt;PC_NikeSales[Rev_Recalc],"Invalid Profit", "Valid Profit")))</f>
        <v>Loss Making Sales</v>
      </c>
      <c r="AA1688" t="str">
        <f>IF(PC_NikeSales[[#This Row],[Profit_Status]]="Valid Profit","Include","Exclude")</f>
        <v>Exclude</v>
      </c>
    </row>
    <row r="1689" spans="1:27">
      <c r="A1689">
        <v>3687</v>
      </c>
      <c r="B1689" t="s">
        <v>19</v>
      </c>
      <c r="C1689" t="s">
        <v>14</v>
      </c>
      <c r="D1689" t="s">
        <v>49</v>
      </c>
      <c r="E1689" s="3" t="s">
        <v>32</v>
      </c>
      <c r="F1689" t="str">
        <f t="shared" si="234"/>
        <v>Alphabet</v>
      </c>
      <c r="G1689" t="str">
        <f t="shared" si="235"/>
        <v>XL</v>
      </c>
      <c r="H1689" t="str">
        <f t="shared" si="236"/>
        <v>Yes</v>
      </c>
      <c r="I1689">
        <v>-1</v>
      </c>
      <c r="J1689" t="str">
        <f>_xlfn.IFS(Units_Sold&lt;0,"Check Return/Refund",Units_Sold=" ",Invalid,Units_Sold=0,"Available",Units_Sold&gt;0,"Sold")</f>
        <v>Check Return/Refund</v>
      </c>
      <c r="K1689">
        <v>6216.27</v>
      </c>
      <c r="M1689" t="str">
        <f t="shared" si="237"/>
        <v>Invalid</v>
      </c>
      <c r="N1689" t="str">
        <f>IF(PC_NikeSales[[#This Row],[Discount_Verification]]="Valid","Include","Exclude")</f>
        <v>Exclude</v>
      </c>
      <c r="O1689">
        <v>0</v>
      </c>
      <c r="P1689">
        <f t="shared" si="238"/>
        <v>-6216.27</v>
      </c>
      <c r="Q1689" t="str">
        <f t="shared" si="239"/>
        <v>Negative Revenue</v>
      </c>
      <c r="R1689" t="str">
        <f>IF(PC_NikeSales[[#This Row],[Rev_Verify]]="Valid Revenue","Include","Exclude")</f>
        <v>Exclude</v>
      </c>
      <c r="S1689" s="1">
        <v>45588</v>
      </c>
      <c r="T1689" s="5">
        <f t="shared" si="240"/>
        <v>45588</v>
      </c>
      <c r="U1689" s="1" t="str">
        <f t="shared" si="241"/>
        <v>Yes</v>
      </c>
      <c r="V1689" t="s">
        <v>22</v>
      </c>
      <c r="W1689" t="s">
        <v>25</v>
      </c>
      <c r="X1689" t="str">
        <f t="shared" si="242"/>
        <v>Mumbai</v>
      </c>
      <c r="Y1689">
        <v>2418.27</v>
      </c>
      <c r="Z1689" t="str">
        <f>IF(PC_NikeSales[[#This Row],[Profit]]&lt;0,"Loss Making Sales",IF(PC_NikeSales[[#This Row],[Profit]]=0,"No Recorded Profit",IF(PC_NikeSales[[#This Row],[Profit]]&gt;PC_NikeSales[Rev_Recalc],"Invalid Profit", "Valid Profit")))</f>
        <v>Invalid Profit</v>
      </c>
      <c r="AA1689" t="str">
        <f>IF(PC_NikeSales[[#This Row],[Profit_Status]]="Valid Profit","Include","Exclude")</f>
        <v>Exclude</v>
      </c>
    </row>
    <row r="1690" spans="1:27">
      <c r="A1690">
        <v>3688</v>
      </c>
      <c r="B1690" t="s">
        <v>13</v>
      </c>
      <c r="C1690" t="s">
        <v>30</v>
      </c>
      <c r="D1690" t="s">
        <v>31</v>
      </c>
      <c r="E1690" s="3" t="s">
        <v>28</v>
      </c>
      <c r="F1690" t="str">
        <f t="shared" si="234"/>
        <v>Alphabet</v>
      </c>
      <c r="G1690" t="str">
        <f t="shared" si="235"/>
        <v>L</v>
      </c>
      <c r="H1690" t="str">
        <f t="shared" si="236"/>
        <v>Yes</v>
      </c>
      <c r="I1690">
        <v>1</v>
      </c>
      <c r="J1690" t="str">
        <f>_xlfn.IFS(Units_Sold&lt;0,"Check Return/Refund",Units_Sold=" ",Invalid,Units_Sold=0,"Available",Units_Sold&gt;0,"Sold")</f>
        <v>Sold</v>
      </c>
      <c r="K1690">
        <v>5048.9799999999996</v>
      </c>
      <c r="M1690" t="str">
        <f t="shared" si="237"/>
        <v>Invalid</v>
      </c>
      <c r="N1690" t="str">
        <f>IF(PC_NikeSales[[#This Row],[Discount_Verification]]="Valid","Include","Exclude")</f>
        <v>Exclude</v>
      </c>
      <c r="O1690">
        <v>0</v>
      </c>
      <c r="P1690">
        <f t="shared" si="238"/>
        <v>5048.9799999999996</v>
      </c>
      <c r="Q1690" t="str">
        <f t="shared" si="239"/>
        <v>Valid Revenue</v>
      </c>
      <c r="R1690" t="str">
        <f>IF(PC_NikeSales[[#This Row],[Rev_Verify]]="Valid Revenue","Include","Exclude")</f>
        <v>Include</v>
      </c>
      <c r="S1690" s="1">
        <v>45764</v>
      </c>
      <c r="T1690" s="5">
        <f t="shared" si="240"/>
        <v>45764</v>
      </c>
      <c r="U1690" s="1" t="str">
        <f t="shared" si="241"/>
        <v>Yes</v>
      </c>
      <c r="V1690" t="s">
        <v>22</v>
      </c>
      <c r="W1690" t="s">
        <v>43</v>
      </c>
      <c r="X1690" t="str">
        <f t="shared" si="242"/>
        <v>Kolkata</v>
      </c>
      <c r="Y1690">
        <v>1214.8599999999999</v>
      </c>
      <c r="Z1690" t="str">
        <f>IF(PC_NikeSales[[#This Row],[Profit]]&lt;0,"Loss Making Sales",IF(PC_NikeSales[[#This Row],[Profit]]=0,"No Recorded Profit",IF($Y1688&gt;$P1688,"Invalid Profit", "Valid Profit")))</f>
        <v>Valid Profit</v>
      </c>
      <c r="AA1690" t="str">
        <f>IF(PC_NikeSales[[#This Row],[Profit_Status]]="Valid Profit","Include","Exclude")</f>
        <v>Include</v>
      </c>
    </row>
    <row r="1691" spans="1:27">
      <c r="A1691">
        <v>3689</v>
      </c>
      <c r="B1691" t="s">
        <v>19</v>
      </c>
      <c r="C1691" t="s">
        <v>20</v>
      </c>
      <c r="D1691" t="s">
        <v>50</v>
      </c>
      <c r="E1691" s="3" t="s">
        <v>32</v>
      </c>
      <c r="F1691" t="str">
        <f t="shared" si="234"/>
        <v>Alphabet</v>
      </c>
      <c r="G1691" t="str">
        <f t="shared" si="235"/>
        <v>XL</v>
      </c>
      <c r="H1691" t="str">
        <f t="shared" si="236"/>
        <v>Yes</v>
      </c>
      <c r="J1691" t="str">
        <f>_xlfn.IFS(Units_Sold&lt;0,"Check Return/Refund",Units_Sold=" ",Invalid,Units_Sold=0,"Available",Units_Sold&gt;0,"Sold")</f>
        <v>Available</v>
      </c>
      <c r="M1691" t="str">
        <f t="shared" si="237"/>
        <v>Invalid</v>
      </c>
      <c r="N1691" t="str">
        <f>IF(PC_NikeSales[[#This Row],[Discount_Verification]]="Valid","Include","Exclude")</f>
        <v>Exclude</v>
      </c>
      <c r="O1691">
        <v>0</v>
      </c>
      <c r="P1691" t="str">
        <f t="shared" si="238"/>
        <v>Insufficient Data</v>
      </c>
      <c r="Q1691" t="str">
        <f t="shared" si="239"/>
        <v>Missing Information</v>
      </c>
      <c r="R1691" t="str">
        <f>IF(PC_NikeSales[[#This Row],[Rev_Verify]]="Valid Revenue","Include","Exclude")</f>
        <v>Exclude</v>
      </c>
      <c r="S1691" s="1">
        <v>45536</v>
      </c>
      <c r="T1691" s="5">
        <f t="shared" si="240"/>
        <v>45536</v>
      </c>
      <c r="U1691" s="1" t="str">
        <f t="shared" si="241"/>
        <v>Yes</v>
      </c>
      <c r="V1691" t="s">
        <v>22</v>
      </c>
      <c r="W1691" t="s">
        <v>29</v>
      </c>
      <c r="X1691" t="str">
        <f t="shared" si="242"/>
        <v>Pune</v>
      </c>
      <c r="Y1691">
        <v>1854.17</v>
      </c>
      <c r="Z1691" t="str">
        <f>IF(PC_NikeSales[[#This Row],[Profit]]&lt;0,"Loss Making Sales",IF(PC_NikeSales[[#This Row],[Profit]]=0,"No Recorded Profit",IF($Y1689&gt;$P1689,"Invalid Profit", "Valid Profit")))</f>
        <v>Invalid Profit</v>
      </c>
      <c r="AA1691" t="str">
        <f>IF(PC_NikeSales[[#This Row],[Profit_Status]]="Valid Profit","Include","Exclude")</f>
        <v>Exclude</v>
      </c>
    </row>
    <row r="1692" spans="1:27">
      <c r="A1692">
        <v>2028</v>
      </c>
      <c r="B1692" t="s">
        <v>13</v>
      </c>
      <c r="C1692" t="s">
        <v>20</v>
      </c>
      <c r="D1692" t="s">
        <v>50</v>
      </c>
      <c r="E1692" s="3" t="s">
        <v>16</v>
      </c>
      <c r="F1692" t="str">
        <f t="shared" si="234"/>
        <v>Alphabet</v>
      </c>
      <c r="G1692" t="str">
        <f t="shared" si="235"/>
        <v>M</v>
      </c>
      <c r="H1692" t="str">
        <f t="shared" si="236"/>
        <v>Yes</v>
      </c>
      <c r="I1692">
        <v>2</v>
      </c>
      <c r="J1692" t="str">
        <f>_xlfn.IFS(Units_Sold&lt;0,"Check Return/Refund",Units_Sold=" ",Invalid,Units_Sold=0,"Available",Units_Sold&gt;0,"Sold")</f>
        <v>Sold</v>
      </c>
      <c r="L1692">
        <v>0.97</v>
      </c>
      <c r="M1692" t="str">
        <f t="shared" si="237"/>
        <v>Valid</v>
      </c>
      <c r="N1692" t="str">
        <f>IF(PC_NikeSales[[#This Row],[Discount_Verification]]="Valid","Include","Exclude")</f>
        <v>Include</v>
      </c>
      <c r="O1692">
        <v>0</v>
      </c>
      <c r="P1692" t="str">
        <f t="shared" si="238"/>
        <v>Insufficient Data</v>
      </c>
      <c r="Q1692" t="str">
        <f t="shared" si="239"/>
        <v>Missing Information</v>
      </c>
      <c r="R1692" t="str">
        <f>IF(PC_NikeSales[[#This Row],[Rev_Verify]]="Valid Revenue","Include","Exclude")</f>
        <v>Exclude</v>
      </c>
      <c r="S1692" s="1">
        <v>45792</v>
      </c>
      <c r="T1692" s="5">
        <f t="shared" si="240"/>
        <v>45792</v>
      </c>
      <c r="U1692" s="1" t="str">
        <f t="shared" si="241"/>
        <v>Yes</v>
      </c>
      <c r="V1692" t="s">
        <v>22</v>
      </c>
      <c r="W1692" t="s">
        <v>29</v>
      </c>
      <c r="X1692" t="str">
        <f t="shared" si="242"/>
        <v>Pune</v>
      </c>
      <c r="Y1692">
        <v>2305.1</v>
      </c>
      <c r="Z1692" t="str">
        <f>IF(PC_NikeSales[[#This Row],[Profit]]&lt;0,"Loss Making Sales",IF(PC_NikeSales[[#This Row],[Profit]]=0,"No Recorded Profit",IF($Y1690&gt;$P1690,"Invalid Profit", "Valid Profit")))</f>
        <v>Valid Profit</v>
      </c>
      <c r="AA1692" t="str">
        <f>IF(PC_NikeSales[[#This Row],[Profit_Status]]="Valid Profit","Include","Exclude")</f>
        <v>Include</v>
      </c>
    </row>
    <row r="1693" spans="1:27">
      <c r="A1693">
        <v>3691</v>
      </c>
      <c r="B1693" t="s">
        <v>35</v>
      </c>
      <c r="C1693" t="s">
        <v>20</v>
      </c>
      <c r="D1693" t="s">
        <v>24</v>
      </c>
      <c r="E1693" s="3">
        <v>11</v>
      </c>
      <c r="F1693" t="str">
        <f t="shared" si="234"/>
        <v>Number</v>
      </c>
      <c r="G1693" t="str">
        <f t="shared" si="235"/>
        <v>11</v>
      </c>
      <c r="H1693" t="str">
        <f t="shared" si="236"/>
        <v>Yes</v>
      </c>
      <c r="I1693">
        <v>4</v>
      </c>
      <c r="J1693" t="str">
        <f>_xlfn.IFS(Units_Sold&lt;0,"Check Return/Refund",Units_Sold=" ",Invalid,Units_Sold=0,"Available",Units_Sold&gt;0,"Sold")</f>
        <v>Sold</v>
      </c>
      <c r="L1693">
        <v>0.51</v>
      </c>
      <c r="M1693" t="str">
        <f t="shared" si="237"/>
        <v>Valid</v>
      </c>
      <c r="N1693" t="str">
        <f>IF(PC_NikeSales[[#This Row],[Discount_Verification]]="Valid","Include","Exclude")</f>
        <v>Include</v>
      </c>
      <c r="O1693">
        <v>0</v>
      </c>
      <c r="P1693" t="str">
        <f t="shared" si="238"/>
        <v>Insufficient Data</v>
      </c>
      <c r="Q1693" t="str">
        <f t="shared" si="239"/>
        <v>Missing Information</v>
      </c>
      <c r="R1693" t="str">
        <f>IF(PC_NikeSales[[#This Row],[Rev_Verify]]="Valid Revenue","Include","Exclude")</f>
        <v>Exclude</v>
      </c>
      <c r="S1693" s="1">
        <v>45744</v>
      </c>
      <c r="T1693" s="5">
        <f t="shared" si="240"/>
        <v>45744</v>
      </c>
      <c r="U1693" s="1" t="str">
        <f t="shared" si="241"/>
        <v>Yes</v>
      </c>
      <c r="V1693" t="s">
        <v>17</v>
      </c>
      <c r="W1693" t="s">
        <v>36</v>
      </c>
      <c r="X1693" t="str">
        <f t="shared" si="242"/>
        <v>Bangalore</v>
      </c>
      <c r="Y1693">
        <v>2305.88</v>
      </c>
      <c r="Z1693" t="str">
        <f>IF(PC_NikeSales[[#This Row],[Profit]]&lt;0,"Loss Making Sales",IF(PC_NikeSales[[#This Row],[Profit]]=0,"No Recorded Profit",IF($Y1691&gt;$P1691,"Invalid Profit", "Valid Profit")))</f>
        <v>Valid Profit</v>
      </c>
      <c r="AA1693" t="str">
        <f>IF(PC_NikeSales[[#This Row],[Profit_Status]]="Valid Profit","Include","Exclude")</f>
        <v>Include</v>
      </c>
    </row>
    <row r="1694" spans="1:27">
      <c r="A1694">
        <v>3692</v>
      </c>
      <c r="B1694" t="s">
        <v>19</v>
      </c>
      <c r="C1694" t="s">
        <v>41</v>
      </c>
      <c r="D1694" t="s">
        <v>48</v>
      </c>
      <c r="F1694" t="str">
        <f t="shared" si="234"/>
        <v>Missing</v>
      </c>
      <c r="G1694" t="str">
        <f t="shared" si="235"/>
        <v>Unknown</v>
      </c>
      <c r="H1694" t="str">
        <f t="shared" si="236"/>
        <v>No</v>
      </c>
      <c r="I1694">
        <v>0</v>
      </c>
      <c r="J1694" t="str">
        <f>_xlfn.IFS(Units_Sold&lt;0,"Check Return/Refund",Units_Sold=" ",Invalid,Units_Sold=0,"Available",Units_Sold&gt;0,"Sold")</f>
        <v>Available</v>
      </c>
      <c r="M1694" t="str">
        <f t="shared" si="237"/>
        <v>Invalid</v>
      </c>
      <c r="N1694" t="str">
        <f>IF(PC_NikeSales[[#This Row],[Discount_Verification]]="Valid","Include","Exclude")</f>
        <v>Exclude</v>
      </c>
      <c r="O1694">
        <v>0</v>
      </c>
      <c r="P1694" t="str">
        <f t="shared" si="238"/>
        <v>Insufficient Data</v>
      </c>
      <c r="Q1694" t="str">
        <f t="shared" si="239"/>
        <v>Missing Information</v>
      </c>
      <c r="R1694" t="str">
        <f>IF(PC_NikeSales[[#This Row],[Rev_Verify]]="Valid Revenue","Include","Exclude")</f>
        <v>Exclude</v>
      </c>
      <c r="S1694" s="1"/>
      <c r="T1694" s="5" t="str">
        <f t="shared" si="240"/>
        <v>Missing Date</v>
      </c>
      <c r="U1694" s="1" t="str">
        <f t="shared" si="241"/>
        <v>No</v>
      </c>
      <c r="V1694" t="s">
        <v>22</v>
      </c>
      <c r="W1694" t="s">
        <v>36</v>
      </c>
      <c r="X1694" t="str">
        <f t="shared" si="242"/>
        <v>Bangalore</v>
      </c>
      <c r="Y1694">
        <v>1194.3499999999999</v>
      </c>
      <c r="Z1694" t="str">
        <f>IF(PC_NikeSales[[#This Row],[Profit]]&lt;0,"Loss Making Sales",IF(PC_NikeSales[[#This Row],[Profit]]=0,"No Recorded Profit",IF($Y1692&gt;$P1692,"Invalid Profit", "Valid Profit")))</f>
        <v>Valid Profit</v>
      </c>
      <c r="AA1694" t="str">
        <f>IF(PC_NikeSales[[#This Row],[Profit_Status]]="Valid Profit","Include","Exclude")</f>
        <v>Include</v>
      </c>
    </row>
    <row r="1695" spans="1:27">
      <c r="A1695">
        <v>3693</v>
      </c>
      <c r="B1695" t="s">
        <v>35</v>
      </c>
      <c r="C1695" t="s">
        <v>41</v>
      </c>
      <c r="D1695" t="s">
        <v>42</v>
      </c>
      <c r="E1695" s="3" t="s">
        <v>32</v>
      </c>
      <c r="F1695" t="str">
        <f t="shared" si="234"/>
        <v>Alphabet</v>
      </c>
      <c r="G1695" t="str">
        <f t="shared" si="235"/>
        <v>XL</v>
      </c>
      <c r="H1695" t="str">
        <f t="shared" si="236"/>
        <v>Yes</v>
      </c>
      <c r="J1695" t="str">
        <f>_xlfn.IFS(Units_Sold&lt;0,"Check Return/Refund",Units_Sold=" ",Invalid,Units_Sold=0,"Available",Units_Sold&gt;0,"Sold")</f>
        <v>Available</v>
      </c>
      <c r="K1695">
        <v>4239.9399999999996</v>
      </c>
      <c r="M1695" t="str">
        <f t="shared" si="237"/>
        <v>Invalid</v>
      </c>
      <c r="N1695" t="str">
        <f>IF(PC_NikeSales[[#This Row],[Discount_Verification]]="Valid","Include","Exclude")</f>
        <v>Exclude</v>
      </c>
      <c r="O1695">
        <v>0</v>
      </c>
      <c r="P1695" t="str">
        <f t="shared" si="238"/>
        <v>Insufficient Data</v>
      </c>
      <c r="Q1695" t="str">
        <f t="shared" si="239"/>
        <v>Missing Information</v>
      </c>
      <c r="R1695" t="str">
        <f>IF(PC_NikeSales[[#This Row],[Rev_Verify]]="Valid Revenue","Include","Exclude")</f>
        <v>Exclude</v>
      </c>
      <c r="S1695" s="1"/>
      <c r="T1695" s="5" t="str">
        <f t="shared" si="240"/>
        <v>Missing Date</v>
      </c>
      <c r="U1695" s="1" t="str">
        <f t="shared" si="241"/>
        <v>No</v>
      </c>
      <c r="V1695" t="s">
        <v>22</v>
      </c>
      <c r="W1695" t="s">
        <v>37</v>
      </c>
      <c r="X1695" t="str">
        <f t="shared" si="242"/>
        <v>Hyderabad</v>
      </c>
      <c r="Y1695">
        <v>-35.71</v>
      </c>
      <c r="Z1695" t="str">
        <f>IF(PC_NikeSales[[#This Row],[Profit]]&lt;0,"Loss Making Sales",IF(PC_NikeSales[[#This Row],[Profit]]=0,"No Recorded Profit",IF(PC_NikeSales[[#This Row],[Profit]]&gt;PC_NikeSales[Rev_Recalc],"Invalid Profit", "Valid Profit")))</f>
        <v>Loss Making Sales</v>
      </c>
      <c r="AA1695" t="str">
        <f>IF(PC_NikeSales[[#This Row],[Profit_Status]]="Valid Profit","Include","Exclude")</f>
        <v>Exclude</v>
      </c>
    </row>
    <row r="1696" spans="1:27">
      <c r="A1696">
        <v>3694</v>
      </c>
      <c r="B1696" t="s">
        <v>13</v>
      </c>
      <c r="C1696" t="s">
        <v>20</v>
      </c>
      <c r="D1696" t="s">
        <v>21</v>
      </c>
      <c r="E1696" s="3" t="s">
        <v>28</v>
      </c>
      <c r="F1696" t="str">
        <f t="shared" si="234"/>
        <v>Alphabet</v>
      </c>
      <c r="G1696" t="str">
        <f t="shared" si="235"/>
        <v>L</v>
      </c>
      <c r="H1696" t="str">
        <f t="shared" si="236"/>
        <v>Yes</v>
      </c>
      <c r="I1696">
        <v>0</v>
      </c>
      <c r="J1696" t="str">
        <f>_xlfn.IFS(Units_Sold&lt;0,"Check Return/Refund",Units_Sold=" ",Invalid,Units_Sold=0,"Available",Units_Sold&gt;0,"Sold")</f>
        <v>Available</v>
      </c>
      <c r="K1696">
        <v>4954.41</v>
      </c>
      <c r="M1696" t="str">
        <f t="shared" si="237"/>
        <v>Invalid</v>
      </c>
      <c r="N1696" t="str">
        <f>IF(PC_NikeSales[[#This Row],[Discount_Verification]]="Valid","Include","Exclude")</f>
        <v>Exclude</v>
      </c>
      <c r="O1696">
        <v>0</v>
      </c>
      <c r="P1696">
        <f t="shared" si="238"/>
        <v>0</v>
      </c>
      <c r="Q1696" t="str">
        <f t="shared" si="239"/>
        <v>No Recorded Revenue</v>
      </c>
      <c r="R1696" t="str">
        <f>IF(PC_NikeSales[[#This Row],[Rev_Verify]]="Valid Revenue","Include","Exclude")</f>
        <v>Exclude</v>
      </c>
      <c r="S1696" s="1"/>
      <c r="T1696" s="5" t="str">
        <f t="shared" si="240"/>
        <v>Missing Date</v>
      </c>
      <c r="U1696" s="1" t="str">
        <f t="shared" si="241"/>
        <v>No</v>
      </c>
      <c r="V1696" t="s">
        <v>17</v>
      </c>
      <c r="W1696" t="s">
        <v>37</v>
      </c>
      <c r="X1696" t="str">
        <f t="shared" si="242"/>
        <v>Hyderabad</v>
      </c>
      <c r="Y1696">
        <v>1522.3</v>
      </c>
      <c r="Z1696" t="str">
        <f>IF(PC_NikeSales[[#This Row],[Profit]]&lt;0,"Loss Making Sales",IF(PC_NikeSales[[#This Row],[Profit]]=0,"No Recorded Profit",IF(PC_NikeSales[[#This Row],[Profit]]&gt;PC_NikeSales[Rev_Recalc],"Invalid Profit", "Valid Profit")))</f>
        <v>Invalid Profit</v>
      </c>
      <c r="AA1696" t="str">
        <f>IF(PC_NikeSales[[#This Row],[Profit_Status]]="Valid Profit","Include","Exclude")</f>
        <v>Exclude</v>
      </c>
    </row>
    <row r="1697" spans="1:27">
      <c r="A1697">
        <v>3695</v>
      </c>
      <c r="B1697" t="s">
        <v>13</v>
      </c>
      <c r="C1697" t="s">
        <v>14</v>
      </c>
      <c r="D1697" t="s">
        <v>15</v>
      </c>
      <c r="F1697" t="str">
        <f t="shared" si="234"/>
        <v>Missing</v>
      </c>
      <c r="G1697" t="str">
        <f t="shared" si="235"/>
        <v>Unknown</v>
      </c>
      <c r="H1697" t="str">
        <f t="shared" si="236"/>
        <v>No</v>
      </c>
      <c r="I1697">
        <v>-1</v>
      </c>
      <c r="J1697" t="str">
        <f>_xlfn.IFS(Units_Sold&lt;0,"Check Return/Refund",Units_Sold=" ",Invalid,Units_Sold=0,"Available",Units_Sold&gt;0,"Sold")</f>
        <v>Check Return/Refund</v>
      </c>
      <c r="K1697">
        <v>4788.1099999999997</v>
      </c>
      <c r="L1697">
        <v>0.19</v>
      </c>
      <c r="M1697" t="str">
        <f t="shared" si="237"/>
        <v>Valid</v>
      </c>
      <c r="N1697" t="str">
        <f>IF(PC_NikeSales[[#This Row],[Discount_Verification]]="Valid","Include","Exclude")</f>
        <v>Include</v>
      </c>
      <c r="O1697">
        <v>-3878.37</v>
      </c>
      <c r="P1697">
        <f t="shared" si="238"/>
        <v>-3878.3690999999999</v>
      </c>
      <c r="Q1697" t="str">
        <f t="shared" si="239"/>
        <v>Negative Revenue</v>
      </c>
      <c r="R1697" t="str">
        <f>IF(PC_NikeSales[[#This Row],[Rev_Verify]]="Valid Revenue","Include","Exclude")</f>
        <v>Exclude</v>
      </c>
      <c r="S1697" s="1">
        <v>45754</v>
      </c>
      <c r="T1697" s="5">
        <f t="shared" si="240"/>
        <v>45754</v>
      </c>
      <c r="U1697" s="1" t="str">
        <f t="shared" si="241"/>
        <v>Yes</v>
      </c>
      <c r="V1697" t="s">
        <v>22</v>
      </c>
      <c r="W1697" t="s">
        <v>25</v>
      </c>
      <c r="X1697" t="str">
        <f t="shared" si="242"/>
        <v>Mumbai</v>
      </c>
      <c r="Y1697">
        <v>-259.55</v>
      </c>
      <c r="Z1697" t="str">
        <f>IF(PC_NikeSales[[#This Row],[Profit]]&lt;0,"Loss Making Sales",IF(PC_NikeSales[[#This Row],[Profit]]=0,"No Recorded Profit",IF(PC_NikeSales[[#This Row],[Profit]]&gt;PC_NikeSales[Rev_Recalc],"Invalid Profit", "Valid Profit")))</f>
        <v>Loss Making Sales</v>
      </c>
      <c r="AA1697" t="str">
        <f>IF(PC_NikeSales[[#This Row],[Profit_Status]]="Valid Profit","Include","Exclude")</f>
        <v>Exclude</v>
      </c>
    </row>
    <row r="1698" spans="1:27">
      <c r="A1698">
        <v>3696</v>
      </c>
      <c r="B1698" t="s">
        <v>13</v>
      </c>
      <c r="C1698" t="s">
        <v>14</v>
      </c>
      <c r="D1698" t="s">
        <v>49</v>
      </c>
      <c r="E1698" s="3" t="s">
        <v>16</v>
      </c>
      <c r="F1698" t="str">
        <f t="shared" si="234"/>
        <v>Alphabet</v>
      </c>
      <c r="G1698" t="str">
        <f t="shared" si="235"/>
        <v>M</v>
      </c>
      <c r="H1698" t="str">
        <f t="shared" si="236"/>
        <v>Yes</v>
      </c>
      <c r="J1698" t="str">
        <f>_xlfn.IFS(Units_Sold&lt;0,"Check Return/Refund",Units_Sold=" ",Invalid,Units_Sold=0,"Available",Units_Sold&gt;0,"Sold")</f>
        <v>Available</v>
      </c>
      <c r="K1698">
        <v>6425.04</v>
      </c>
      <c r="M1698" t="str">
        <f t="shared" si="237"/>
        <v>Invalid</v>
      </c>
      <c r="N1698" t="str">
        <f>IF(PC_NikeSales[[#This Row],[Discount_Verification]]="Valid","Include","Exclude")</f>
        <v>Exclude</v>
      </c>
      <c r="O1698">
        <v>0</v>
      </c>
      <c r="P1698" t="str">
        <f t="shared" si="238"/>
        <v>Insufficient Data</v>
      </c>
      <c r="Q1698" t="str">
        <f t="shared" si="239"/>
        <v>Missing Information</v>
      </c>
      <c r="R1698" t="str">
        <f>IF(PC_NikeSales[[#This Row],[Rev_Verify]]="Valid Revenue","Include","Exclude")</f>
        <v>Exclude</v>
      </c>
      <c r="S1698" s="1">
        <v>45605</v>
      </c>
      <c r="T1698" s="5">
        <f t="shared" si="240"/>
        <v>45605</v>
      </c>
      <c r="U1698" s="1" t="str">
        <f t="shared" si="241"/>
        <v>Yes</v>
      </c>
      <c r="V1698" t="s">
        <v>22</v>
      </c>
      <c r="W1698" t="s">
        <v>43</v>
      </c>
      <c r="X1698" t="str">
        <f t="shared" si="242"/>
        <v>Kolkata</v>
      </c>
      <c r="Y1698">
        <v>1966.58</v>
      </c>
      <c r="Z1698" t="str">
        <f>IF(PC_NikeSales[[#This Row],[Profit]]&lt;0,"Loss Making Sales",IF(PC_NikeSales[[#This Row],[Profit]]=0,"No Recorded Profit",IF($Y1696&gt;$P1696,"Invalid Profit", "Valid Profit")))</f>
        <v>Invalid Profit</v>
      </c>
      <c r="AA1698" t="str">
        <f>IF(PC_NikeSales[[#This Row],[Profit_Status]]="Valid Profit","Include","Exclude")</f>
        <v>Exclude</v>
      </c>
    </row>
    <row r="1699" spans="1:27">
      <c r="A1699">
        <v>3697</v>
      </c>
      <c r="B1699" t="s">
        <v>19</v>
      </c>
      <c r="C1699" t="s">
        <v>30</v>
      </c>
      <c r="D1699" t="s">
        <v>46</v>
      </c>
      <c r="F1699" t="str">
        <f t="shared" si="234"/>
        <v>Missing</v>
      </c>
      <c r="G1699" t="str">
        <f t="shared" si="235"/>
        <v>Unknown</v>
      </c>
      <c r="H1699" t="str">
        <f t="shared" si="236"/>
        <v>No</v>
      </c>
      <c r="I1699">
        <v>-1</v>
      </c>
      <c r="J1699" t="str">
        <f>_xlfn.IFS(Units_Sold&lt;0,"Check Return/Refund",Units_Sold=" ",Invalid,Units_Sold=0,"Available",Units_Sold&gt;0,"Sold")</f>
        <v>Check Return/Refund</v>
      </c>
      <c r="L1699">
        <v>1.18</v>
      </c>
      <c r="M1699" t="str">
        <f t="shared" si="237"/>
        <v>Invalid</v>
      </c>
      <c r="N1699" t="str">
        <f>IF(PC_NikeSales[[#This Row],[Discount_Verification]]="Valid","Include","Exclude")</f>
        <v>Exclude</v>
      </c>
      <c r="O1699">
        <v>0</v>
      </c>
      <c r="P1699" t="str">
        <f t="shared" si="238"/>
        <v>Insufficient Data</v>
      </c>
      <c r="Q1699" t="str">
        <f t="shared" si="239"/>
        <v>Missing Information</v>
      </c>
      <c r="R1699" t="str">
        <f>IF(PC_NikeSales[[#This Row],[Rev_Verify]]="Valid Revenue","Include","Exclude")</f>
        <v>Exclude</v>
      </c>
      <c r="S1699" s="1"/>
      <c r="T1699" s="5" t="str">
        <f t="shared" si="240"/>
        <v>Missing Date</v>
      </c>
      <c r="U1699" s="1" t="str">
        <f t="shared" si="241"/>
        <v>No</v>
      </c>
      <c r="V1699" t="s">
        <v>17</v>
      </c>
      <c r="W1699" t="s">
        <v>29</v>
      </c>
      <c r="X1699" t="str">
        <f t="shared" si="242"/>
        <v>Pune</v>
      </c>
      <c r="Y1699">
        <v>80.680000000000007</v>
      </c>
      <c r="Z1699" t="str">
        <f>IF(PC_NikeSales[[#This Row],[Profit]]&lt;0,"Loss Making Sales",IF(PC_NikeSales[[#This Row],[Profit]]=0,"No Recorded Profit",IF($Y1697&gt;$P1697,"Invalid Profit", "Valid Profit")))</f>
        <v>Invalid Profit</v>
      </c>
      <c r="AA1699" t="str">
        <f>IF(PC_NikeSales[[#This Row],[Profit_Status]]="Valid Profit","Include","Exclude")</f>
        <v>Exclude</v>
      </c>
    </row>
    <row r="1700" spans="1:27">
      <c r="A1700">
        <v>3698</v>
      </c>
      <c r="B1700" t="s">
        <v>19</v>
      </c>
      <c r="C1700" t="s">
        <v>41</v>
      </c>
      <c r="D1700" t="s">
        <v>48</v>
      </c>
      <c r="E1700" s="3" t="s">
        <v>28</v>
      </c>
      <c r="F1700" t="str">
        <f t="shared" si="234"/>
        <v>Alphabet</v>
      </c>
      <c r="G1700" t="str">
        <f t="shared" si="235"/>
        <v>L</v>
      </c>
      <c r="H1700" t="str">
        <f t="shared" si="236"/>
        <v>Yes</v>
      </c>
      <c r="I1700">
        <v>0</v>
      </c>
      <c r="J1700" t="str">
        <f>_xlfn.IFS(Units_Sold&lt;0,"Check Return/Refund",Units_Sold=" ",Invalid,Units_Sold=0,"Available",Units_Sold&gt;0,"Sold")</f>
        <v>Available</v>
      </c>
      <c r="K1700">
        <v>7268.55</v>
      </c>
      <c r="L1700">
        <v>0.34</v>
      </c>
      <c r="M1700" t="str">
        <f t="shared" si="237"/>
        <v>Valid</v>
      </c>
      <c r="N1700" t="str">
        <f>IF(PC_NikeSales[[#This Row],[Discount_Verification]]="Valid","Include","Exclude")</f>
        <v>Include</v>
      </c>
      <c r="O1700">
        <v>0</v>
      </c>
      <c r="P1700">
        <f t="shared" si="238"/>
        <v>0</v>
      </c>
      <c r="Q1700" t="str">
        <f t="shared" si="239"/>
        <v>No Recorded Revenue</v>
      </c>
      <c r="R1700" t="str">
        <f>IF(PC_NikeSales[[#This Row],[Rev_Verify]]="Valid Revenue","Include","Exclude")</f>
        <v>Exclude</v>
      </c>
      <c r="S1700" s="1">
        <v>45706</v>
      </c>
      <c r="T1700" s="5">
        <f t="shared" si="240"/>
        <v>45706</v>
      </c>
      <c r="U1700" s="1" t="str">
        <f t="shared" si="241"/>
        <v>Yes</v>
      </c>
      <c r="V1700" t="s">
        <v>22</v>
      </c>
      <c r="W1700" t="s">
        <v>33</v>
      </c>
      <c r="X1700" t="str">
        <f t="shared" si="242"/>
        <v>Delhi</v>
      </c>
      <c r="Y1700">
        <v>219.99</v>
      </c>
      <c r="Z1700" t="str">
        <f>IF(PC_NikeSales[[#This Row],[Profit]]&lt;0,"Loss Making Sales",IF(PC_NikeSales[[#This Row],[Profit]]=0,"No Recorded Profit",IF(PC_NikeSales[[#This Row],[Profit]]&gt;PC_NikeSales[Rev_Recalc],"Invalid Profit", "Valid Profit")))</f>
        <v>Invalid Profit</v>
      </c>
      <c r="AA1700" t="str">
        <f>IF(PC_NikeSales[[#This Row],[Profit_Status]]="Valid Profit","Include","Exclude")</f>
        <v>Exclude</v>
      </c>
    </row>
    <row r="1701" spans="1:27">
      <c r="A1701">
        <v>3699</v>
      </c>
      <c r="B1701" t="s">
        <v>19</v>
      </c>
      <c r="C1701" t="s">
        <v>30</v>
      </c>
      <c r="D1701" t="s">
        <v>45</v>
      </c>
      <c r="E1701" s="3">
        <v>7</v>
      </c>
      <c r="F1701" t="str">
        <f t="shared" si="234"/>
        <v>Number</v>
      </c>
      <c r="G1701" t="str">
        <f t="shared" si="235"/>
        <v>7</v>
      </c>
      <c r="H1701" t="str">
        <f t="shared" si="236"/>
        <v>Yes</v>
      </c>
      <c r="J1701" t="str">
        <f>_xlfn.IFS(Units_Sold&lt;0,"Check Return/Refund",Units_Sold=" ",Invalid,Units_Sold=0,"Available",Units_Sold&gt;0,"Sold")</f>
        <v>Available</v>
      </c>
      <c r="K1701">
        <v>8400.1</v>
      </c>
      <c r="L1701">
        <v>0.47</v>
      </c>
      <c r="M1701" t="str">
        <f t="shared" si="237"/>
        <v>Valid</v>
      </c>
      <c r="N1701" t="str">
        <f>IF(PC_NikeSales[[#This Row],[Discount_Verification]]="Valid","Include","Exclude")</f>
        <v>Include</v>
      </c>
      <c r="O1701">
        <v>0</v>
      </c>
      <c r="P1701" t="str">
        <f t="shared" si="238"/>
        <v>Insufficient Data</v>
      </c>
      <c r="Q1701" t="str">
        <f t="shared" si="239"/>
        <v>Missing Information</v>
      </c>
      <c r="R1701" t="str">
        <f>IF(PC_NikeSales[[#This Row],[Rev_Verify]]="Valid Revenue","Include","Exclude")</f>
        <v>Exclude</v>
      </c>
      <c r="S1701" s="1">
        <v>45571</v>
      </c>
      <c r="T1701" s="5">
        <f t="shared" si="240"/>
        <v>45571</v>
      </c>
      <c r="U1701" s="1" t="str">
        <f t="shared" si="241"/>
        <v>Yes</v>
      </c>
      <c r="V1701" t="s">
        <v>22</v>
      </c>
      <c r="W1701" t="s">
        <v>33</v>
      </c>
      <c r="X1701" t="str">
        <f t="shared" si="242"/>
        <v>Delhi</v>
      </c>
      <c r="Y1701">
        <v>249.58</v>
      </c>
      <c r="Z1701" t="str">
        <f>IF(PC_NikeSales[[#This Row],[Profit]]&lt;0,"Loss Making Sales",IF(PC_NikeSales[[#This Row],[Profit]]=0,"No Recorded Profit",IF($Y1699&gt;$P1699,"Invalid Profit", "Valid Profit")))</f>
        <v>Valid Profit</v>
      </c>
      <c r="AA1701" t="str">
        <f>IF(PC_NikeSales[[#This Row],[Profit_Status]]="Valid Profit","Include","Exclude")</f>
        <v>Include</v>
      </c>
    </row>
    <row r="1702" spans="1:27">
      <c r="A1702">
        <v>3700</v>
      </c>
      <c r="B1702" t="s">
        <v>35</v>
      </c>
      <c r="C1702" t="s">
        <v>20</v>
      </c>
      <c r="D1702" t="s">
        <v>24</v>
      </c>
      <c r="E1702" s="3" t="s">
        <v>32</v>
      </c>
      <c r="F1702" t="str">
        <f t="shared" si="234"/>
        <v>Alphabet</v>
      </c>
      <c r="G1702" t="str">
        <f t="shared" si="235"/>
        <v>XL</v>
      </c>
      <c r="H1702" t="str">
        <f t="shared" si="236"/>
        <v>Yes</v>
      </c>
      <c r="I1702">
        <v>2</v>
      </c>
      <c r="J1702" t="str">
        <f>_xlfn.IFS(Units_Sold&lt;0,"Check Return/Refund",Units_Sold=" ",Invalid,Units_Sold=0,"Available",Units_Sold&gt;0,"Sold")</f>
        <v>Sold</v>
      </c>
      <c r="K1702">
        <v>3951.29</v>
      </c>
      <c r="M1702" t="str">
        <f t="shared" si="237"/>
        <v>Invalid</v>
      </c>
      <c r="N1702" t="str">
        <f>IF(PC_NikeSales[[#This Row],[Discount_Verification]]="Valid","Include","Exclude")</f>
        <v>Exclude</v>
      </c>
      <c r="O1702">
        <v>0</v>
      </c>
      <c r="P1702">
        <f t="shared" si="238"/>
        <v>7902.58</v>
      </c>
      <c r="Q1702" t="str">
        <f t="shared" si="239"/>
        <v>Valid Revenue</v>
      </c>
      <c r="R1702" t="str">
        <f>IF(PC_NikeSales[[#This Row],[Rev_Verify]]="Valid Revenue","Include","Exclude")</f>
        <v>Include</v>
      </c>
      <c r="S1702" s="1"/>
      <c r="T1702" s="5" t="str">
        <f t="shared" si="240"/>
        <v>Missing Date</v>
      </c>
      <c r="U1702" s="1" t="str">
        <f t="shared" si="241"/>
        <v>No</v>
      </c>
      <c r="V1702" t="s">
        <v>17</v>
      </c>
      <c r="W1702" t="s">
        <v>33</v>
      </c>
      <c r="X1702" t="str">
        <f t="shared" si="242"/>
        <v>Delhi</v>
      </c>
      <c r="Y1702">
        <v>-70.930000000000007</v>
      </c>
      <c r="Z1702" t="str">
        <f>IF(PC_NikeSales[[#This Row],[Profit]]&lt;0,"Loss Making Sales",IF(PC_NikeSales[[#This Row],[Profit]]=0,"No Recorded Profit",IF(PC_NikeSales[[#This Row],[Profit]]&gt;PC_NikeSales[Rev_Recalc],"Invalid Profit", "Valid Profit")))</f>
        <v>Loss Making Sales</v>
      </c>
      <c r="AA1702" t="str">
        <f>IF(PC_NikeSales[[#This Row],[Profit_Status]]="Valid Profit","Include","Exclude")</f>
        <v>Exclude</v>
      </c>
    </row>
    <row r="1703" spans="1:27">
      <c r="A1703">
        <v>3701</v>
      </c>
      <c r="B1703" t="s">
        <v>35</v>
      </c>
      <c r="C1703" t="s">
        <v>14</v>
      </c>
      <c r="D1703" t="s">
        <v>44</v>
      </c>
      <c r="E1703" s="3" t="s">
        <v>28</v>
      </c>
      <c r="F1703" t="str">
        <f t="shared" si="234"/>
        <v>Alphabet</v>
      </c>
      <c r="G1703" t="str">
        <f t="shared" si="235"/>
        <v>L</v>
      </c>
      <c r="H1703" t="str">
        <f t="shared" si="236"/>
        <v>Yes</v>
      </c>
      <c r="J1703" t="str">
        <f>_xlfn.IFS(Units_Sold&lt;0,"Check Return/Refund",Units_Sold=" ",Invalid,Units_Sold=0,"Available",Units_Sold&gt;0,"Sold")</f>
        <v>Available</v>
      </c>
      <c r="K1703">
        <v>9459.94</v>
      </c>
      <c r="L1703">
        <v>0.57999999999999996</v>
      </c>
      <c r="M1703" t="str">
        <f t="shared" si="237"/>
        <v>Valid</v>
      </c>
      <c r="N1703" t="str">
        <f>IF(PC_NikeSales[[#This Row],[Discount_Verification]]="Valid","Include","Exclude")</f>
        <v>Include</v>
      </c>
      <c r="O1703">
        <v>0</v>
      </c>
      <c r="P1703" t="str">
        <f t="shared" si="238"/>
        <v>Insufficient Data</v>
      </c>
      <c r="Q1703" t="str">
        <f t="shared" si="239"/>
        <v>Missing Information</v>
      </c>
      <c r="R1703" t="str">
        <f>IF(PC_NikeSales[[#This Row],[Rev_Verify]]="Valid Revenue","Include","Exclude")</f>
        <v>Exclude</v>
      </c>
      <c r="S1703" s="1"/>
      <c r="T1703" s="5" t="str">
        <f t="shared" si="240"/>
        <v>Missing Date</v>
      </c>
      <c r="U1703" s="1" t="str">
        <f t="shared" si="241"/>
        <v>No</v>
      </c>
      <c r="V1703" t="s">
        <v>17</v>
      </c>
      <c r="W1703" t="s">
        <v>18</v>
      </c>
      <c r="X1703" t="str">
        <f t="shared" si="242"/>
        <v>Bengaluru</v>
      </c>
      <c r="Y1703">
        <v>-463.88</v>
      </c>
      <c r="Z1703" t="str">
        <f>IF(PC_NikeSales[[#This Row],[Profit]]&lt;0,"Loss Making Sales",IF(PC_NikeSales[[#This Row],[Profit]]=0,"No Recorded Profit",IF(PC_NikeSales[[#This Row],[Profit]]&gt;PC_NikeSales[Rev_Recalc],"Invalid Profit", "Valid Profit")))</f>
        <v>Loss Making Sales</v>
      </c>
      <c r="AA1703" t="str">
        <f>IF(PC_NikeSales[[#This Row],[Profit_Status]]="Valid Profit","Include","Exclude")</f>
        <v>Exclude</v>
      </c>
    </row>
    <row r="1704" spans="1:27">
      <c r="A1704">
        <v>3702</v>
      </c>
      <c r="B1704" t="s">
        <v>35</v>
      </c>
      <c r="C1704" t="s">
        <v>30</v>
      </c>
      <c r="D1704" t="s">
        <v>31</v>
      </c>
      <c r="E1704" s="3" t="s">
        <v>16</v>
      </c>
      <c r="F1704" t="str">
        <f t="shared" si="234"/>
        <v>Alphabet</v>
      </c>
      <c r="G1704" t="str">
        <f t="shared" si="235"/>
        <v>M</v>
      </c>
      <c r="H1704" t="str">
        <f t="shared" si="236"/>
        <v>Yes</v>
      </c>
      <c r="J1704" t="str">
        <f>_xlfn.IFS(Units_Sold&lt;0,"Check Return/Refund",Units_Sold=" ",Invalid,Units_Sold=0,"Available",Units_Sold&gt;0,"Sold")</f>
        <v>Available</v>
      </c>
      <c r="L1704">
        <v>0.99</v>
      </c>
      <c r="M1704" t="str">
        <f t="shared" si="237"/>
        <v>Valid</v>
      </c>
      <c r="N1704" t="str">
        <f>IF(PC_NikeSales[[#This Row],[Discount_Verification]]="Valid","Include","Exclude")</f>
        <v>Include</v>
      </c>
      <c r="O1704">
        <v>0</v>
      </c>
      <c r="P1704" t="str">
        <f t="shared" si="238"/>
        <v>Insufficient Data</v>
      </c>
      <c r="Q1704" t="str">
        <f t="shared" si="239"/>
        <v>Missing Information</v>
      </c>
      <c r="R1704" t="str">
        <f>IF(PC_NikeSales[[#This Row],[Rev_Verify]]="Valid Revenue","Include","Exclude")</f>
        <v>Exclude</v>
      </c>
      <c r="S1704" s="1">
        <v>45797</v>
      </c>
      <c r="T1704" s="5">
        <f t="shared" si="240"/>
        <v>45797</v>
      </c>
      <c r="U1704" s="1" t="str">
        <f t="shared" si="241"/>
        <v>Yes</v>
      </c>
      <c r="V1704" t="s">
        <v>17</v>
      </c>
      <c r="W1704" t="s">
        <v>29</v>
      </c>
      <c r="X1704" t="str">
        <f t="shared" si="242"/>
        <v>Pune</v>
      </c>
      <c r="Y1704">
        <v>3398.32</v>
      </c>
      <c r="Z1704" t="str">
        <f>IF(PC_NikeSales[[#This Row],[Profit]]&lt;0,"Loss Making Sales",IF(PC_NikeSales[[#This Row],[Profit]]=0,"No Recorded Profit",IF($Y1702&gt;$P1702,"Invalid Profit", "Valid Profit")))</f>
        <v>Valid Profit</v>
      </c>
      <c r="AA1704" t="str">
        <f>IF(PC_NikeSales[[#This Row],[Profit_Status]]="Valid Profit","Include","Exclude")</f>
        <v>Include</v>
      </c>
    </row>
    <row r="1705" spans="1:27">
      <c r="A1705">
        <v>3703</v>
      </c>
      <c r="B1705" t="s">
        <v>35</v>
      </c>
      <c r="C1705" t="s">
        <v>30</v>
      </c>
      <c r="D1705" t="s">
        <v>45</v>
      </c>
      <c r="E1705" s="3" t="s">
        <v>16</v>
      </c>
      <c r="F1705" t="str">
        <f t="shared" si="234"/>
        <v>Alphabet</v>
      </c>
      <c r="G1705" t="str">
        <f t="shared" si="235"/>
        <v>M</v>
      </c>
      <c r="H1705" t="str">
        <f t="shared" si="236"/>
        <v>Yes</v>
      </c>
      <c r="J1705" t="str">
        <f>_xlfn.IFS(Units_Sold&lt;0,"Check Return/Refund",Units_Sold=" ",Invalid,Units_Sold=0,"Available",Units_Sold&gt;0,"Sold")</f>
        <v>Available</v>
      </c>
      <c r="M1705" t="str">
        <f t="shared" si="237"/>
        <v>Invalid</v>
      </c>
      <c r="N1705" t="str">
        <f>IF(PC_NikeSales[[#This Row],[Discount_Verification]]="Valid","Include","Exclude")</f>
        <v>Exclude</v>
      </c>
      <c r="O1705">
        <v>0</v>
      </c>
      <c r="P1705" t="str">
        <f t="shared" si="238"/>
        <v>Insufficient Data</v>
      </c>
      <c r="Q1705" t="str">
        <f t="shared" si="239"/>
        <v>Missing Information</v>
      </c>
      <c r="R1705" t="str">
        <f>IF(PC_NikeSales[[#This Row],[Rev_Verify]]="Valid Revenue","Include","Exclude")</f>
        <v>Exclude</v>
      </c>
      <c r="S1705" s="1">
        <v>45566</v>
      </c>
      <c r="T1705" s="5">
        <f t="shared" si="240"/>
        <v>45566</v>
      </c>
      <c r="U1705" s="1" t="str">
        <f t="shared" si="241"/>
        <v>Yes</v>
      </c>
      <c r="V1705" t="s">
        <v>17</v>
      </c>
      <c r="W1705" t="s">
        <v>25</v>
      </c>
      <c r="X1705" t="str">
        <f t="shared" si="242"/>
        <v>Mumbai</v>
      </c>
      <c r="Y1705">
        <v>326.86</v>
      </c>
      <c r="Z1705" t="str">
        <f>IF(PC_NikeSales[[#This Row],[Profit]]&lt;0,"Loss Making Sales",IF(PC_NikeSales[[#This Row],[Profit]]=0,"No Recorded Profit",IF($Y1703&gt;$P1703,"Invalid Profit", "Valid Profit")))</f>
        <v>Valid Profit</v>
      </c>
      <c r="AA1705" t="str">
        <f>IF(PC_NikeSales[[#This Row],[Profit_Status]]="Valid Profit","Include","Exclude")</f>
        <v>Include</v>
      </c>
    </row>
    <row r="1706" spans="1:27">
      <c r="A1706">
        <v>3704</v>
      </c>
      <c r="B1706" t="s">
        <v>13</v>
      </c>
      <c r="C1706" t="s">
        <v>30</v>
      </c>
      <c r="D1706" t="s">
        <v>51</v>
      </c>
      <c r="E1706" s="3" t="s">
        <v>16</v>
      </c>
      <c r="F1706" t="str">
        <f t="shared" si="234"/>
        <v>Alphabet</v>
      </c>
      <c r="G1706" t="str">
        <f t="shared" si="235"/>
        <v>M</v>
      </c>
      <c r="H1706" t="str">
        <f t="shared" si="236"/>
        <v>Yes</v>
      </c>
      <c r="J1706" t="str">
        <f>_xlfn.IFS(Units_Sold&lt;0,"Check Return/Refund",Units_Sold=" ",Invalid,Units_Sold=0,"Available",Units_Sold&gt;0,"Sold")</f>
        <v>Available</v>
      </c>
      <c r="L1706">
        <v>0.31</v>
      </c>
      <c r="M1706" t="str">
        <f t="shared" si="237"/>
        <v>Valid</v>
      </c>
      <c r="N1706" t="str">
        <f>IF(PC_NikeSales[[#This Row],[Discount_Verification]]="Valid","Include","Exclude")</f>
        <v>Include</v>
      </c>
      <c r="O1706">
        <v>0</v>
      </c>
      <c r="P1706" t="str">
        <f t="shared" si="238"/>
        <v>Insufficient Data</v>
      </c>
      <c r="Q1706" t="str">
        <f t="shared" si="239"/>
        <v>Missing Information</v>
      </c>
      <c r="R1706" t="str">
        <f>IF(PC_NikeSales[[#This Row],[Rev_Verify]]="Valid Revenue","Include","Exclude")</f>
        <v>Exclude</v>
      </c>
      <c r="S1706" s="1"/>
      <c r="T1706" s="5" t="str">
        <f t="shared" si="240"/>
        <v>Missing Date</v>
      </c>
      <c r="U1706" s="1" t="str">
        <f t="shared" si="241"/>
        <v>No</v>
      </c>
      <c r="V1706" t="s">
        <v>22</v>
      </c>
      <c r="W1706" t="s">
        <v>33</v>
      </c>
      <c r="X1706" t="str">
        <f t="shared" si="242"/>
        <v>Delhi</v>
      </c>
      <c r="Y1706">
        <v>3556.62</v>
      </c>
      <c r="Z1706" t="str">
        <f>IF(PC_NikeSales[[#This Row],[Profit]]&lt;0,"Loss Making Sales",IF(PC_NikeSales[[#This Row],[Profit]]=0,"No Recorded Profit",IF($Y1704&gt;$P1704,"Invalid Profit", "Valid Profit")))</f>
        <v>Valid Profit</v>
      </c>
      <c r="AA1706" t="str">
        <f>IF(PC_NikeSales[[#This Row],[Profit_Status]]="Valid Profit","Include","Exclude")</f>
        <v>Include</v>
      </c>
    </row>
    <row r="1707" spans="1:27">
      <c r="A1707">
        <v>3705</v>
      </c>
      <c r="B1707" t="s">
        <v>13</v>
      </c>
      <c r="C1707" t="s">
        <v>14</v>
      </c>
      <c r="D1707" t="s">
        <v>44</v>
      </c>
      <c r="E1707" s="3">
        <v>6</v>
      </c>
      <c r="F1707" t="str">
        <f t="shared" si="234"/>
        <v>Number</v>
      </c>
      <c r="G1707" t="str">
        <f t="shared" si="235"/>
        <v>6</v>
      </c>
      <c r="H1707" t="str">
        <f t="shared" si="236"/>
        <v>Yes</v>
      </c>
      <c r="J1707" t="str">
        <f>_xlfn.IFS(Units_Sold&lt;0,"Check Return/Refund",Units_Sold=" ",Invalid,Units_Sold=0,"Available",Units_Sold&gt;0,"Sold")</f>
        <v>Available</v>
      </c>
      <c r="K1707">
        <v>5644.1</v>
      </c>
      <c r="L1707">
        <v>0.09</v>
      </c>
      <c r="M1707" t="str">
        <f t="shared" si="237"/>
        <v>Valid</v>
      </c>
      <c r="N1707" t="str">
        <f>IF(PC_NikeSales[[#This Row],[Discount_Verification]]="Valid","Include","Exclude")</f>
        <v>Include</v>
      </c>
      <c r="O1707">
        <v>0</v>
      </c>
      <c r="P1707" t="str">
        <f t="shared" si="238"/>
        <v>Insufficient Data</v>
      </c>
      <c r="Q1707" t="str">
        <f t="shared" si="239"/>
        <v>Missing Information</v>
      </c>
      <c r="R1707" t="str">
        <f>IF(PC_NikeSales[[#This Row],[Rev_Verify]]="Valid Revenue","Include","Exclude")</f>
        <v>Exclude</v>
      </c>
      <c r="S1707" s="1">
        <v>45546</v>
      </c>
      <c r="T1707" s="5">
        <f t="shared" si="240"/>
        <v>45546</v>
      </c>
      <c r="U1707" s="1" t="str">
        <f t="shared" si="241"/>
        <v>Yes</v>
      </c>
      <c r="V1707" t="s">
        <v>17</v>
      </c>
      <c r="W1707" t="s">
        <v>37</v>
      </c>
      <c r="X1707" t="str">
        <f t="shared" si="242"/>
        <v>Hyderabad</v>
      </c>
      <c r="Y1707">
        <v>3860.78</v>
      </c>
      <c r="Z1707" t="str">
        <f>IF(PC_NikeSales[[#This Row],[Profit]]&lt;0,"Loss Making Sales",IF(PC_NikeSales[[#This Row],[Profit]]=0,"No Recorded Profit",IF($Y1705&gt;$P1705,"Invalid Profit", "Valid Profit")))</f>
        <v>Valid Profit</v>
      </c>
      <c r="AA1707" t="str">
        <f>IF(PC_NikeSales[[#This Row],[Profit_Status]]="Valid Profit","Include","Exclude")</f>
        <v>Include</v>
      </c>
    </row>
    <row r="1708" spans="1:27">
      <c r="A1708">
        <v>3706</v>
      </c>
      <c r="B1708" t="s">
        <v>35</v>
      </c>
      <c r="C1708" t="s">
        <v>30</v>
      </c>
      <c r="D1708" t="s">
        <v>51</v>
      </c>
      <c r="E1708" s="3" t="s">
        <v>16</v>
      </c>
      <c r="F1708" t="str">
        <f t="shared" si="234"/>
        <v>Alphabet</v>
      </c>
      <c r="G1708" t="str">
        <f t="shared" si="235"/>
        <v>M</v>
      </c>
      <c r="H1708" t="str">
        <f t="shared" si="236"/>
        <v>Yes</v>
      </c>
      <c r="I1708">
        <v>1</v>
      </c>
      <c r="J1708" t="str">
        <f>_xlfn.IFS(Units_Sold&lt;0,"Check Return/Refund",Units_Sold=" ",Invalid,Units_Sold=0,"Available",Units_Sold&gt;0,"Sold")</f>
        <v>Sold</v>
      </c>
      <c r="K1708">
        <v>9437.73</v>
      </c>
      <c r="M1708" t="str">
        <f t="shared" si="237"/>
        <v>Invalid</v>
      </c>
      <c r="N1708" t="str">
        <f>IF(PC_NikeSales[[#This Row],[Discount_Verification]]="Valid","Include","Exclude")</f>
        <v>Exclude</v>
      </c>
      <c r="O1708">
        <v>0</v>
      </c>
      <c r="P1708">
        <f t="shared" si="238"/>
        <v>9437.73</v>
      </c>
      <c r="Q1708" t="str">
        <f t="shared" si="239"/>
        <v>Valid Revenue</v>
      </c>
      <c r="R1708" t="str">
        <f>IF(PC_NikeSales[[#This Row],[Rev_Verify]]="Valid Revenue","Include","Exclude")</f>
        <v>Include</v>
      </c>
      <c r="S1708" s="1">
        <v>45725</v>
      </c>
      <c r="T1708" s="5">
        <f t="shared" si="240"/>
        <v>45725</v>
      </c>
      <c r="U1708" s="1" t="str">
        <f t="shared" si="241"/>
        <v>Yes</v>
      </c>
      <c r="V1708" t="s">
        <v>22</v>
      </c>
      <c r="W1708" t="s">
        <v>37</v>
      </c>
      <c r="X1708" t="str">
        <f t="shared" si="242"/>
        <v>Hyderabad</v>
      </c>
      <c r="Y1708">
        <v>3271.38</v>
      </c>
      <c r="Z1708" t="str">
        <f>IF(PC_NikeSales[[#This Row],[Profit]]&lt;0,"Loss Making Sales",IF(PC_NikeSales[[#This Row],[Profit]]=0,"No Recorded Profit",IF($Y1706&gt;$P1706,"Invalid Profit", "Valid Profit")))</f>
        <v>Valid Profit</v>
      </c>
      <c r="AA1708" t="str">
        <f>IF(PC_NikeSales[[#This Row],[Profit_Status]]="Valid Profit","Include","Exclude")</f>
        <v>Include</v>
      </c>
    </row>
    <row r="1709" spans="1:27">
      <c r="A1709">
        <v>3707</v>
      </c>
      <c r="B1709" t="s">
        <v>13</v>
      </c>
      <c r="C1709" t="s">
        <v>26</v>
      </c>
      <c r="D1709" t="s">
        <v>39</v>
      </c>
      <c r="E1709" s="3" t="s">
        <v>28</v>
      </c>
      <c r="F1709" t="str">
        <f t="shared" si="234"/>
        <v>Alphabet</v>
      </c>
      <c r="G1709" t="str">
        <f t="shared" si="235"/>
        <v>L</v>
      </c>
      <c r="H1709" t="str">
        <f t="shared" si="236"/>
        <v>Yes</v>
      </c>
      <c r="I1709">
        <v>4</v>
      </c>
      <c r="J1709" t="str">
        <f>_xlfn.IFS(Units_Sold&lt;0,"Check Return/Refund",Units_Sold=" ",Invalid,Units_Sold=0,"Available",Units_Sold&gt;0,"Sold")</f>
        <v>Sold</v>
      </c>
      <c r="K1709">
        <v>9532.7999999999993</v>
      </c>
      <c r="M1709" t="str">
        <f t="shared" si="237"/>
        <v>Invalid</v>
      </c>
      <c r="N1709" t="str">
        <f>IF(PC_NikeSales[[#This Row],[Discount_Verification]]="Valid","Include","Exclude")</f>
        <v>Exclude</v>
      </c>
      <c r="O1709">
        <v>0</v>
      </c>
      <c r="P1709">
        <f t="shared" si="238"/>
        <v>38131.199999999997</v>
      </c>
      <c r="Q1709" t="str">
        <f t="shared" si="239"/>
        <v>Valid Revenue</v>
      </c>
      <c r="R1709" t="str">
        <f>IF(PC_NikeSales[[#This Row],[Rev_Verify]]="Valid Revenue","Include","Exclude")</f>
        <v>Include</v>
      </c>
      <c r="S1709" s="1">
        <v>45689</v>
      </c>
      <c r="T1709" s="5">
        <f t="shared" si="240"/>
        <v>45689</v>
      </c>
      <c r="U1709" s="1" t="str">
        <f t="shared" si="241"/>
        <v>Yes</v>
      </c>
      <c r="V1709" t="s">
        <v>17</v>
      </c>
      <c r="W1709" t="s">
        <v>25</v>
      </c>
      <c r="X1709" t="str">
        <f t="shared" si="242"/>
        <v>Mumbai</v>
      </c>
      <c r="Y1709">
        <v>732.26</v>
      </c>
      <c r="Z1709" t="str">
        <f>IF(PC_NikeSales[[#This Row],[Profit]]&lt;0,"Loss Making Sales",IF(PC_NikeSales[[#This Row],[Profit]]=0,"No Recorded Profit",IF($Y1707&gt;$P1707,"Invalid Profit", "Valid Profit")))</f>
        <v>Valid Profit</v>
      </c>
      <c r="AA1709" t="str">
        <f>IF(PC_NikeSales[[#This Row],[Profit_Status]]="Valid Profit","Include","Exclude")</f>
        <v>Include</v>
      </c>
    </row>
    <row r="1710" spans="1:27">
      <c r="A1710">
        <v>3708</v>
      </c>
      <c r="B1710" t="s">
        <v>13</v>
      </c>
      <c r="C1710" t="s">
        <v>41</v>
      </c>
      <c r="D1710" t="s">
        <v>47</v>
      </c>
      <c r="E1710" s="3">
        <v>12</v>
      </c>
      <c r="F1710" t="str">
        <f t="shared" si="234"/>
        <v>Number</v>
      </c>
      <c r="G1710" t="str">
        <f t="shared" si="235"/>
        <v>12</v>
      </c>
      <c r="H1710" t="str">
        <f t="shared" si="236"/>
        <v>Yes</v>
      </c>
      <c r="J1710" t="str">
        <f>_xlfn.IFS(Units_Sold&lt;0,"Check Return/Refund",Units_Sold=" ",Invalid,Units_Sold=0,"Available",Units_Sold&gt;0,"Sold")</f>
        <v>Available</v>
      </c>
      <c r="K1710">
        <v>4546.6400000000003</v>
      </c>
      <c r="L1710">
        <v>0.77</v>
      </c>
      <c r="M1710" t="str">
        <f t="shared" si="237"/>
        <v>Valid</v>
      </c>
      <c r="N1710" t="str">
        <f>IF(PC_NikeSales[[#This Row],[Discount_Verification]]="Valid","Include","Exclude")</f>
        <v>Include</v>
      </c>
      <c r="O1710">
        <v>0</v>
      </c>
      <c r="P1710" t="str">
        <f t="shared" si="238"/>
        <v>Insufficient Data</v>
      </c>
      <c r="Q1710" t="str">
        <f t="shared" si="239"/>
        <v>Missing Information</v>
      </c>
      <c r="R1710" t="str">
        <f>IF(PC_NikeSales[[#This Row],[Rev_Verify]]="Valid Revenue","Include","Exclude")</f>
        <v>Exclude</v>
      </c>
      <c r="S1710" s="1">
        <v>45703</v>
      </c>
      <c r="T1710" s="5">
        <f t="shared" si="240"/>
        <v>45703</v>
      </c>
      <c r="U1710" s="1" t="str">
        <f t="shared" si="241"/>
        <v>Yes</v>
      </c>
      <c r="V1710" t="s">
        <v>22</v>
      </c>
      <c r="W1710" t="s">
        <v>36</v>
      </c>
      <c r="X1710" t="str">
        <f t="shared" si="242"/>
        <v>Bangalore</v>
      </c>
      <c r="Y1710">
        <v>3305.02</v>
      </c>
      <c r="Z1710" t="str">
        <f>IF(PC_NikeSales[[#This Row],[Profit]]&lt;0,"Loss Making Sales",IF(PC_NikeSales[[#This Row],[Profit]]=0,"No Recorded Profit",IF($Y1708&gt;$P1708,"Invalid Profit", "Valid Profit")))</f>
        <v>Valid Profit</v>
      </c>
      <c r="AA1710" t="str">
        <f>IF(PC_NikeSales[[#This Row],[Profit_Status]]="Valid Profit","Include","Exclude")</f>
        <v>Include</v>
      </c>
    </row>
    <row r="1711" spans="1:27">
      <c r="A1711">
        <v>3709</v>
      </c>
      <c r="B1711" t="s">
        <v>35</v>
      </c>
      <c r="C1711" t="s">
        <v>20</v>
      </c>
      <c r="D1711" t="s">
        <v>24</v>
      </c>
      <c r="E1711" s="3">
        <v>9</v>
      </c>
      <c r="F1711" t="str">
        <f t="shared" si="234"/>
        <v>Number</v>
      </c>
      <c r="G1711" t="str">
        <f t="shared" si="235"/>
        <v>9</v>
      </c>
      <c r="H1711" t="str">
        <f t="shared" si="236"/>
        <v>Yes</v>
      </c>
      <c r="I1711">
        <v>-1</v>
      </c>
      <c r="J1711" t="str">
        <f>_xlfn.IFS(Units_Sold&lt;0,"Check Return/Refund",Units_Sold=" ",Invalid,Units_Sold=0,"Available",Units_Sold&gt;0,"Sold")</f>
        <v>Check Return/Refund</v>
      </c>
      <c r="K1711">
        <v>4857.6899999999996</v>
      </c>
      <c r="M1711" t="str">
        <f t="shared" si="237"/>
        <v>Invalid</v>
      </c>
      <c r="N1711" t="str">
        <f>IF(PC_NikeSales[[#This Row],[Discount_Verification]]="Valid","Include","Exclude")</f>
        <v>Exclude</v>
      </c>
      <c r="O1711">
        <v>0</v>
      </c>
      <c r="P1711">
        <f t="shared" si="238"/>
        <v>-4857.6899999999996</v>
      </c>
      <c r="Q1711" t="str">
        <f t="shared" si="239"/>
        <v>Negative Revenue</v>
      </c>
      <c r="R1711" t="str">
        <f>IF(PC_NikeSales[[#This Row],[Rev_Verify]]="Valid Revenue","Include","Exclude")</f>
        <v>Exclude</v>
      </c>
      <c r="S1711" s="1"/>
      <c r="T1711" s="5" t="str">
        <f t="shared" si="240"/>
        <v>Missing Date</v>
      </c>
      <c r="U1711" s="1" t="str">
        <f t="shared" si="241"/>
        <v>No</v>
      </c>
      <c r="V1711" t="s">
        <v>22</v>
      </c>
      <c r="W1711" t="s">
        <v>33</v>
      </c>
      <c r="X1711" t="str">
        <f t="shared" si="242"/>
        <v>Delhi</v>
      </c>
      <c r="Y1711">
        <v>-926.92</v>
      </c>
      <c r="Z1711" t="str">
        <f>IF(PC_NikeSales[[#This Row],[Profit]]&lt;0,"Loss Making Sales",IF(PC_NikeSales[[#This Row],[Profit]]=0,"No Recorded Profit",IF(PC_NikeSales[[#This Row],[Profit]]&gt;PC_NikeSales[Rev_Recalc],"Invalid Profit", "Valid Profit")))</f>
        <v>Loss Making Sales</v>
      </c>
      <c r="AA1711" t="str">
        <f>IF(PC_NikeSales[[#This Row],[Profit_Status]]="Valid Profit","Include","Exclude")</f>
        <v>Exclude</v>
      </c>
    </row>
    <row r="1712" spans="1:27">
      <c r="A1712">
        <v>3710</v>
      </c>
      <c r="B1712" t="s">
        <v>13</v>
      </c>
      <c r="C1712" t="s">
        <v>26</v>
      </c>
      <c r="D1712" t="s">
        <v>27</v>
      </c>
      <c r="E1712" s="3" t="s">
        <v>28</v>
      </c>
      <c r="F1712" t="str">
        <f t="shared" si="234"/>
        <v>Alphabet</v>
      </c>
      <c r="G1712" t="str">
        <f t="shared" si="235"/>
        <v>L</v>
      </c>
      <c r="H1712" t="str">
        <f t="shared" si="236"/>
        <v>Yes</v>
      </c>
      <c r="I1712">
        <v>4</v>
      </c>
      <c r="J1712" t="str">
        <f>_xlfn.IFS(Units_Sold&lt;0,"Check Return/Refund",Units_Sold=" ",Invalid,Units_Sold=0,"Available",Units_Sold&gt;0,"Sold")</f>
        <v>Sold</v>
      </c>
      <c r="K1712">
        <v>9015.7999999999993</v>
      </c>
      <c r="M1712" t="str">
        <f t="shared" si="237"/>
        <v>Invalid</v>
      </c>
      <c r="N1712" t="str">
        <f>IF(PC_NikeSales[[#This Row],[Discount_Verification]]="Valid","Include","Exclude")</f>
        <v>Exclude</v>
      </c>
      <c r="O1712">
        <v>0</v>
      </c>
      <c r="P1712">
        <f t="shared" si="238"/>
        <v>36063.199999999997</v>
      </c>
      <c r="Q1712" t="str">
        <f t="shared" si="239"/>
        <v>Valid Revenue</v>
      </c>
      <c r="R1712" t="str">
        <f>IF(PC_NikeSales[[#This Row],[Rev_Verify]]="Valid Revenue","Include","Exclude")</f>
        <v>Include</v>
      </c>
      <c r="S1712" s="1"/>
      <c r="T1712" s="5" t="str">
        <f t="shared" si="240"/>
        <v>Missing Date</v>
      </c>
      <c r="U1712" s="1" t="str">
        <f t="shared" si="241"/>
        <v>No</v>
      </c>
      <c r="V1712" t="s">
        <v>17</v>
      </c>
      <c r="W1712" t="s">
        <v>25</v>
      </c>
      <c r="X1712" t="str">
        <f t="shared" si="242"/>
        <v>Mumbai</v>
      </c>
      <c r="Y1712">
        <v>1695.86</v>
      </c>
      <c r="Z1712" t="str">
        <f>IF(PC_NikeSales[[#This Row],[Profit]]&lt;0,"Loss Making Sales",IF(PC_NikeSales[[#This Row],[Profit]]=0,"No Recorded Profit",IF($Y1710&gt;$P1710,"Invalid Profit", "Valid Profit")))</f>
        <v>Valid Profit</v>
      </c>
      <c r="AA1712" t="str">
        <f>IF(PC_NikeSales[[#This Row],[Profit_Status]]="Valid Profit","Include","Exclude")</f>
        <v>Include</v>
      </c>
    </row>
    <row r="1713" spans="1:27">
      <c r="A1713">
        <v>3711</v>
      </c>
      <c r="B1713" t="s">
        <v>13</v>
      </c>
      <c r="C1713" t="s">
        <v>41</v>
      </c>
      <c r="D1713" t="s">
        <v>48</v>
      </c>
      <c r="F1713" t="str">
        <f t="shared" si="234"/>
        <v>Missing</v>
      </c>
      <c r="G1713" t="str">
        <f t="shared" si="235"/>
        <v>Unknown</v>
      </c>
      <c r="H1713" t="str">
        <f t="shared" si="236"/>
        <v>No</v>
      </c>
      <c r="I1713">
        <v>2</v>
      </c>
      <c r="J1713" t="str">
        <f>_xlfn.IFS(Units_Sold&lt;0,"Check Return/Refund",Units_Sold=" ",Invalid,Units_Sold=0,"Available",Units_Sold&gt;0,"Sold")</f>
        <v>Sold</v>
      </c>
      <c r="L1713">
        <v>0.53</v>
      </c>
      <c r="M1713" t="str">
        <f t="shared" si="237"/>
        <v>Valid</v>
      </c>
      <c r="N1713" t="str">
        <f>IF(PC_NikeSales[[#This Row],[Discount_Verification]]="Valid","Include","Exclude")</f>
        <v>Include</v>
      </c>
      <c r="O1713">
        <v>0</v>
      </c>
      <c r="P1713" t="str">
        <f t="shared" si="238"/>
        <v>Insufficient Data</v>
      </c>
      <c r="Q1713" t="str">
        <f t="shared" si="239"/>
        <v>Missing Information</v>
      </c>
      <c r="R1713" t="str">
        <f>IF(PC_NikeSales[[#This Row],[Rev_Verify]]="Valid Revenue","Include","Exclude")</f>
        <v>Exclude</v>
      </c>
      <c r="S1713" s="1">
        <v>45288</v>
      </c>
      <c r="T1713" s="5">
        <f t="shared" si="240"/>
        <v>45288</v>
      </c>
      <c r="U1713" s="1" t="str">
        <f t="shared" si="241"/>
        <v>Yes</v>
      </c>
      <c r="V1713" t="s">
        <v>17</v>
      </c>
      <c r="W1713" t="s">
        <v>33</v>
      </c>
      <c r="X1713" t="str">
        <f t="shared" si="242"/>
        <v>Delhi</v>
      </c>
      <c r="Y1713">
        <v>1077.08</v>
      </c>
      <c r="Z1713" t="str">
        <f>IF(PC_NikeSales[[#This Row],[Profit]]&lt;0,"Loss Making Sales",IF(PC_NikeSales[[#This Row],[Profit]]=0,"No Recorded Profit",IF($Y1711&gt;$P1711,"Invalid Profit", "Valid Profit")))</f>
        <v>Invalid Profit</v>
      </c>
      <c r="AA1713" t="str">
        <f>IF(PC_NikeSales[[#This Row],[Profit_Status]]="Valid Profit","Include","Exclude")</f>
        <v>Exclude</v>
      </c>
    </row>
    <row r="1714" spans="1:27">
      <c r="A1714">
        <v>3712</v>
      </c>
      <c r="B1714" t="s">
        <v>13</v>
      </c>
      <c r="C1714" t="s">
        <v>41</v>
      </c>
      <c r="D1714" t="s">
        <v>42</v>
      </c>
      <c r="F1714" t="str">
        <f t="shared" si="234"/>
        <v>Missing</v>
      </c>
      <c r="G1714" t="str">
        <f t="shared" si="235"/>
        <v>Unknown</v>
      </c>
      <c r="H1714" t="str">
        <f t="shared" si="236"/>
        <v>No</v>
      </c>
      <c r="J1714" t="str">
        <f>_xlfn.IFS(Units_Sold&lt;0,"Check Return/Refund",Units_Sold=" ",Invalid,Units_Sold=0,"Available",Units_Sold&gt;0,"Sold")</f>
        <v>Available</v>
      </c>
      <c r="K1714">
        <v>3455.53</v>
      </c>
      <c r="M1714" t="str">
        <f t="shared" si="237"/>
        <v>Invalid</v>
      </c>
      <c r="N1714" t="str">
        <f>IF(PC_NikeSales[[#This Row],[Discount_Verification]]="Valid","Include","Exclude")</f>
        <v>Exclude</v>
      </c>
      <c r="O1714">
        <v>0</v>
      </c>
      <c r="P1714" t="str">
        <f t="shared" si="238"/>
        <v>Insufficient Data</v>
      </c>
      <c r="Q1714" t="str">
        <f t="shared" si="239"/>
        <v>Missing Information</v>
      </c>
      <c r="R1714" t="str">
        <f>IF(PC_NikeSales[[#This Row],[Rev_Verify]]="Valid Revenue","Include","Exclude")</f>
        <v>Exclude</v>
      </c>
      <c r="S1714" s="1">
        <v>45507</v>
      </c>
      <c r="T1714" s="5">
        <f t="shared" si="240"/>
        <v>45507</v>
      </c>
      <c r="U1714" s="1" t="str">
        <f t="shared" si="241"/>
        <v>Yes</v>
      </c>
      <c r="V1714" t="s">
        <v>17</v>
      </c>
      <c r="W1714" t="s">
        <v>33</v>
      </c>
      <c r="X1714" t="str">
        <f t="shared" si="242"/>
        <v>Delhi</v>
      </c>
      <c r="Y1714">
        <v>3810.67</v>
      </c>
      <c r="Z1714" t="str">
        <f>IF(PC_NikeSales[[#This Row],[Profit]]&lt;0,"Loss Making Sales",IF(PC_NikeSales[[#This Row],[Profit]]=0,"No Recorded Profit",IF($Y1712&gt;$P1712,"Invalid Profit", "Valid Profit")))</f>
        <v>Valid Profit</v>
      </c>
      <c r="AA1714" t="str">
        <f>IF(PC_NikeSales[[#This Row],[Profit_Status]]="Valid Profit","Include","Exclude")</f>
        <v>Include</v>
      </c>
    </row>
    <row r="1715" spans="1:27">
      <c r="A1715">
        <v>3713</v>
      </c>
      <c r="B1715" t="s">
        <v>35</v>
      </c>
      <c r="C1715" t="s">
        <v>41</v>
      </c>
      <c r="D1715" t="s">
        <v>48</v>
      </c>
      <c r="E1715" s="3" t="s">
        <v>32</v>
      </c>
      <c r="F1715" t="str">
        <f t="shared" si="234"/>
        <v>Alphabet</v>
      </c>
      <c r="G1715" t="str">
        <f t="shared" si="235"/>
        <v>XL</v>
      </c>
      <c r="H1715" t="str">
        <f t="shared" si="236"/>
        <v>Yes</v>
      </c>
      <c r="J1715" t="str">
        <f>_xlfn.IFS(Units_Sold&lt;0,"Check Return/Refund",Units_Sold=" ",Invalid,Units_Sold=0,"Available",Units_Sold&gt;0,"Sold")</f>
        <v>Available</v>
      </c>
      <c r="L1715">
        <v>0.68</v>
      </c>
      <c r="M1715" t="str">
        <f t="shared" si="237"/>
        <v>Valid</v>
      </c>
      <c r="N1715" t="str">
        <f>IF(PC_NikeSales[[#This Row],[Discount_Verification]]="Valid","Include","Exclude")</f>
        <v>Include</v>
      </c>
      <c r="O1715">
        <v>0</v>
      </c>
      <c r="P1715" t="str">
        <f t="shared" si="238"/>
        <v>Insufficient Data</v>
      </c>
      <c r="Q1715" t="str">
        <f t="shared" si="239"/>
        <v>Missing Information</v>
      </c>
      <c r="R1715" t="str">
        <f>IF(PC_NikeSales[[#This Row],[Rev_Verify]]="Valid Revenue","Include","Exclude")</f>
        <v>Exclude</v>
      </c>
      <c r="S1715" s="1">
        <v>45595</v>
      </c>
      <c r="T1715" s="5">
        <f t="shared" si="240"/>
        <v>45595</v>
      </c>
      <c r="U1715" s="1" t="str">
        <f t="shared" si="241"/>
        <v>Yes</v>
      </c>
      <c r="V1715" t="s">
        <v>22</v>
      </c>
      <c r="W1715" t="s">
        <v>29</v>
      </c>
      <c r="X1715" t="str">
        <f t="shared" si="242"/>
        <v>Pune</v>
      </c>
      <c r="Y1715">
        <v>3271.73</v>
      </c>
      <c r="Z1715" t="str">
        <f>IF(PC_NikeSales[[#This Row],[Profit]]&lt;0,"Loss Making Sales",IF(PC_NikeSales[[#This Row],[Profit]]=0,"No Recorded Profit",IF($Y1713&gt;$P1713,"Invalid Profit", "Valid Profit")))</f>
        <v>Valid Profit</v>
      </c>
      <c r="AA1715" t="str">
        <f>IF(PC_NikeSales[[#This Row],[Profit_Status]]="Valid Profit","Include","Exclude")</f>
        <v>Include</v>
      </c>
    </row>
    <row r="1716" spans="1:27">
      <c r="A1716">
        <v>3714</v>
      </c>
      <c r="B1716" t="s">
        <v>13</v>
      </c>
      <c r="C1716" t="s">
        <v>20</v>
      </c>
      <c r="D1716" t="s">
        <v>21</v>
      </c>
      <c r="E1716" s="3" t="s">
        <v>28</v>
      </c>
      <c r="F1716" t="str">
        <f t="shared" si="234"/>
        <v>Alphabet</v>
      </c>
      <c r="G1716" t="str">
        <f t="shared" si="235"/>
        <v>L</v>
      </c>
      <c r="H1716" t="str">
        <f t="shared" si="236"/>
        <v>Yes</v>
      </c>
      <c r="I1716">
        <v>2</v>
      </c>
      <c r="J1716" t="str">
        <f>_xlfn.IFS(Units_Sold&lt;0,"Check Return/Refund",Units_Sold=" ",Invalid,Units_Sold=0,"Available",Units_Sold&gt;0,"Sold")</f>
        <v>Sold</v>
      </c>
      <c r="K1716">
        <v>3568.35</v>
      </c>
      <c r="M1716" t="str">
        <f t="shared" si="237"/>
        <v>Invalid</v>
      </c>
      <c r="N1716" t="str">
        <f>IF(PC_NikeSales[[#This Row],[Discount_Verification]]="Valid","Include","Exclude")</f>
        <v>Exclude</v>
      </c>
      <c r="O1716">
        <v>0</v>
      </c>
      <c r="P1716">
        <f t="shared" si="238"/>
        <v>7136.7</v>
      </c>
      <c r="Q1716" t="str">
        <f t="shared" si="239"/>
        <v>Valid Revenue</v>
      </c>
      <c r="R1716" t="str">
        <f>IF(PC_NikeSales[[#This Row],[Rev_Verify]]="Valid Revenue","Include","Exclude")</f>
        <v>Include</v>
      </c>
      <c r="S1716" s="1">
        <v>45709</v>
      </c>
      <c r="T1716" s="5">
        <f t="shared" si="240"/>
        <v>45709</v>
      </c>
      <c r="U1716" s="1" t="str">
        <f t="shared" si="241"/>
        <v>Yes</v>
      </c>
      <c r="V1716" t="s">
        <v>22</v>
      </c>
      <c r="W1716" t="s">
        <v>25</v>
      </c>
      <c r="X1716" t="str">
        <f t="shared" si="242"/>
        <v>Mumbai</v>
      </c>
      <c r="Y1716">
        <v>2363.52</v>
      </c>
      <c r="Z1716" t="str">
        <f>IF(PC_NikeSales[[#This Row],[Profit]]&lt;0,"Loss Making Sales",IF(PC_NikeSales[[#This Row],[Profit]]=0,"No Recorded Profit",IF($Y1714&gt;$P1714,"Invalid Profit", "Valid Profit")))</f>
        <v>Valid Profit</v>
      </c>
      <c r="AA1716" t="str">
        <f>IF(PC_NikeSales[[#This Row],[Profit_Status]]="Valid Profit","Include","Exclude")</f>
        <v>Include</v>
      </c>
    </row>
    <row r="1717" spans="1:27">
      <c r="A1717">
        <v>3715</v>
      </c>
      <c r="B1717" t="s">
        <v>35</v>
      </c>
      <c r="C1717" t="s">
        <v>26</v>
      </c>
      <c r="D1717" t="s">
        <v>53</v>
      </c>
      <c r="E1717" s="3" t="s">
        <v>28</v>
      </c>
      <c r="F1717" t="str">
        <f t="shared" si="234"/>
        <v>Alphabet</v>
      </c>
      <c r="G1717" t="str">
        <f t="shared" si="235"/>
        <v>L</v>
      </c>
      <c r="H1717" t="str">
        <f t="shared" si="236"/>
        <v>Yes</v>
      </c>
      <c r="I1717">
        <v>4</v>
      </c>
      <c r="J1717" t="str">
        <f>_xlfn.IFS(Units_Sold&lt;0,"Check Return/Refund",Units_Sold=" ",Invalid,Units_Sold=0,"Available",Units_Sold&gt;0,"Sold")</f>
        <v>Sold</v>
      </c>
      <c r="M1717" t="str">
        <f t="shared" si="237"/>
        <v>Invalid</v>
      </c>
      <c r="N1717" t="str">
        <f>IF(PC_NikeSales[[#This Row],[Discount_Verification]]="Valid","Include","Exclude")</f>
        <v>Exclude</v>
      </c>
      <c r="O1717">
        <v>0</v>
      </c>
      <c r="P1717" t="str">
        <f t="shared" si="238"/>
        <v>Insufficient Data</v>
      </c>
      <c r="Q1717" t="str">
        <f t="shared" si="239"/>
        <v>Missing Information</v>
      </c>
      <c r="R1717" t="str">
        <f>IF(PC_NikeSales[[#This Row],[Rev_Verify]]="Valid Revenue","Include","Exclude")</f>
        <v>Exclude</v>
      </c>
      <c r="S1717" s="1">
        <v>45831</v>
      </c>
      <c r="T1717" s="5">
        <f t="shared" si="240"/>
        <v>45831</v>
      </c>
      <c r="U1717" s="1" t="str">
        <f t="shared" si="241"/>
        <v>Yes</v>
      </c>
      <c r="V1717" t="s">
        <v>17</v>
      </c>
      <c r="W1717" t="s">
        <v>36</v>
      </c>
      <c r="X1717" t="str">
        <f t="shared" si="242"/>
        <v>Bangalore</v>
      </c>
      <c r="Y1717">
        <v>2774.43</v>
      </c>
      <c r="Z1717" t="str">
        <f>IF(PC_NikeSales[[#This Row],[Profit]]&lt;0,"Loss Making Sales",IF(PC_NikeSales[[#This Row],[Profit]]=0,"No Recorded Profit",IF($Y1715&gt;$P1715,"Invalid Profit", "Valid Profit")))</f>
        <v>Valid Profit</v>
      </c>
      <c r="AA1717" t="str">
        <f>IF(PC_NikeSales[[#This Row],[Profit_Status]]="Valid Profit","Include","Exclude")</f>
        <v>Include</v>
      </c>
    </row>
    <row r="1718" spans="1:27">
      <c r="A1718">
        <v>3716</v>
      </c>
      <c r="B1718" t="s">
        <v>19</v>
      </c>
      <c r="C1718" t="s">
        <v>20</v>
      </c>
      <c r="D1718" t="s">
        <v>50</v>
      </c>
      <c r="F1718" t="str">
        <f t="shared" si="234"/>
        <v>Missing</v>
      </c>
      <c r="G1718" t="str">
        <f t="shared" si="235"/>
        <v>Unknown</v>
      </c>
      <c r="H1718" t="str">
        <f t="shared" si="236"/>
        <v>No</v>
      </c>
      <c r="J1718" t="str">
        <f>_xlfn.IFS(Units_Sold&lt;0,"Check Return/Refund",Units_Sold=" ",Invalid,Units_Sold=0,"Available",Units_Sold&gt;0,"Sold")</f>
        <v>Available</v>
      </c>
      <c r="K1718">
        <v>7916.1</v>
      </c>
      <c r="L1718">
        <v>0.9</v>
      </c>
      <c r="M1718" t="str">
        <f t="shared" si="237"/>
        <v>Valid</v>
      </c>
      <c r="N1718" t="str">
        <f>IF(PC_NikeSales[[#This Row],[Discount_Verification]]="Valid","Include","Exclude")</f>
        <v>Include</v>
      </c>
      <c r="O1718">
        <v>0</v>
      </c>
      <c r="P1718" t="str">
        <f t="shared" si="238"/>
        <v>Insufficient Data</v>
      </c>
      <c r="Q1718" t="str">
        <f t="shared" si="239"/>
        <v>Missing Information</v>
      </c>
      <c r="R1718" t="str">
        <f>IF(PC_NikeSales[[#This Row],[Rev_Verify]]="Valid Revenue","Include","Exclude")</f>
        <v>Exclude</v>
      </c>
      <c r="S1718" s="1">
        <v>45161</v>
      </c>
      <c r="T1718" s="5">
        <f t="shared" si="240"/>
        <v>45161</v>
      </c>
      <c r="U1718" s="1" t="str">
        <f t="shared" si="241"/>
        <v>Yes</v>
      </c>
      <c r="V1718" t="s">
        <v>17</v>
      </c>
      <c r="W1718" t="s">
        <v>29</v>
      </c>
      <c r="X1718" t="str">
        <f t="shared" si="242"/>
        <v>Pune</v>
      </c>
      <c r="Y1718">
        <v>2442.4699999999998</v>
      </c>
      <c r="Z1718" t="str">
        <f>IF(PC_NikeSales[[#This Row],[Profit]]&lt;0,"Loss Making Sales",IF(PC_NikeSales[[#This Row],[Profit]]=0,"No Recorded Profit",IF($Y1716&gt;$P1716,"Invalid Profit", "Valid Profit")))</f>
        <v>Valid Profit</v>
      </c>
      <c r="AA1718" t="str">
        <f>IF(PC_NikeSales[[#This Row],[Profit_Status]]="Valid Profit","Include","Exclude")</f>
        <v>Include</v>
      </c>
    </row>
    <row r="1719" spans="1:27">
      <c r="A1719">
        <v>3717</v>
      </c>
      <c r="B1719" t="s">
        <v>13</v>
      </c>
      <c r="C1719" t="s">
        <v>14</v>
      </c>
      <c r="D1719" t="s">
        <v>49</v>
      </c>
      <c r="E1719" s="3">
        <v>9</v>
      </c>
      <c r="F1719" t="str">
        <f t="shared" si="234"/>
        <v>Number</v>
      </c>
      <c r="G1719" t="str">
        <f t="shared" si="235"/>
        <v>9</v>
      </c>
      <c r="H1719" t="str">
        <f t="shared" si="236"/>
        <v>Yes</v>
      </c>
      <c r="I1719">
        <v>0</v>
      </c>
      <c r="J1719" t="str">
        <f>_xlfn.IFS(Units_Sold&lt;0,"Check Return/Refund",Units_Sold=" ",Invalid,Units_Sold=0,"Available",Units_Sold&gt;0,"Sold")</f>
        <v>Available</v>
      </c>
      <c r="K1719">
        <v>7781.11</v>
      </c>
      <c r="M1719" t="str">
        <f t="shared" si="237"/>
        <v>Invalid</v>
      </c>
      <c r="N1719" t="str">
        <f>IF(PC_NikeSales[[#This Row],[Discount_Verification]]="Valid","Include","Exclude")</f>
        <v>Exclude</v>
      </c>
      <c r="O1719">
        <v>0</v>
      </c>
      <c r="P1719">
        <f t="shared" si="238"/>
        <v>0</v>
      </c>
      <c r="Q1719" t="str">
        <f t="shared" si="239"/>
        <v>No Recorded Revenue</v>
      </c>
      <c r="R1719" t="str">
        <f>IF(PC_NikeSales[[#This Row],[Rev_Verify]]="Valid Revenue","Include","Exclude")</f>
        <v>Exclude</v>
      </c>
      <c r="S1719" s="1"/>
      <c r="T1719" s="5" t="str">
        <f t="shared" si="240"/>
        <v>Missing Date</v>
      </c>
      <c r="U1719" s="1" t="str">
        <f t="shared" si="241"/>
        <v>No</v>
      </c>
      <c r="V1719" t="s">
        <v>22</v>
      </c>
      <c r="W1719" t="s">
        <v>43</v>
      </c>
      <c r="X1719" t="str">
        <f t="shared" si="242"/>
        <v>Kolkata</v>
      </c>
      <c r="Y1719">
        <v>-313.83</v>
      </c>
      <c r="Z1719" t="str">
        <f>IF(PC_NikeSales[[#This Row],[Profit]]&lt;0,"Loss Making Sales",IF(PC_NikeSales[[#This Row],[Profit]]=0,"No Recorded Profit",IF(PC_NikeSales[[#This Row],[Profit]]&gt;PC_NikeSales[Rev_Recalc],"Invalid Profit", "Valid Profit")))</f>
        <v>Loss Making Sales</v>
      </c>
      <c r="AA1719" t="str">
        <f>IF(PC_NikeSales[[#This Row],[Profit_Status]]="Valid Profit","Include","Exclude")</f>
        <v>Exclude</v>
      </c>
    </row>
    <row r="1720" spans="1:27">
      <c r="A1720">
        <v>3718</v>
      </c>
      <c r="B1720" t="s">
        <v>13</v>
      </c>
      <c r="C1720" t="s">
        <v>14</v>
      </c>
      <c r="D1720" t="s">
        <v>49</v>
      </c>
      <c r="F1720" t="str">
        <f t="shared" si="234"/>
        <v>Missing</v>
      </c>
      <c r="G1720" t="str">
        <f t="shared" si="235"/>
        <v>Unknown</v>
      </c>
      <c r="H1720" t="str">
        <f t="shared" si="236"/>
        <v>No</v>
      </c>
      <c r="J1720" t="str">
        <f>_xlfn.IFS(Units_Sold&lt;0,"Check Return/Refund",Units_Sold=" ",Invalid,Units_Sold=0,"Available",Units_Sold&gt;0,"Sold")</f>
        <v>Available</v>
      </c>
      <c r="M1720" t="str">
        <f t="shared" si="237"/>
        <v>Invalid</v>
      </c>
      <c r="N1720" t="str">
        <f>IF(PC_NikeSales[[#This Row],[Discount_Verification]]="Valid","Include","Exclude")</f>
        <v>Exclude</v>
      </c>
      <c r="O1720">
        <v>0</v>
      </c>
      <c r="P1720" t="str">
        <f t="shared" si="238"/>
        <v>Insufficient Data</v>
      </c>
      <c r="Q1720" t="str">
        <f t="shared" si="239"/>
        <v>Missing Information</v>
      </c>
      <c r="R1720" t="str">
        <f>IF(PC_NikeSales[[#This Row],[Rev_Verify]]="Valid Revenue","Include","Exclude")</f>
        <v>Exclude</v>
      </c>
      <c r="S1720" s="1"/>
      <c r="T1720" s="5" t="str">
        <f t="shared" si="240"/>
        <v>Missing Date</v>
      </c>
      <c r="U1720" s="1" t="str">
        <f t="shared" si="241"/>
        <v>No</v>
      </c>
      <c r="V1720" t="s">
        <v>17</v>
      </c>
      <c r="W1720" t="s">
        <v>43</v>
      </c>
      <c r="X1720" t="str">
        <f t="shared" si="242"/>
        <v>Kolkata</v>
      </c>
      <c r="Y1720">
        <v>701.83</v>
      </c>
      <c r="Z1720" t="str">
        <f>IF(PC_NikeSales[[#This Row],[Profit]]&lt;0,"Loss Making Sales",IF(PC_NikeSales[[#This Row],[Profit]]=0,"No Recorded Profit",IF($Y1718&gt;$P1718,"Invalid Profit", "Valid Profit")))</f>
        <v>Valid Profit</v>
      </c>
      <c r="AA1720" t="str">
        <f>IF(PC_NikeSales[[#This Row],[Profit_Status]]="Valid Profit","Include","Exclude")</f>
        <v>Include</v>
      </c>
    </row>
    <row r="1721" spans="1:27">
      <c r="A1721">
        <v>3719</v>
      </c>
      <c r="B1721" t="s">
        <v>35</v>
      </c>
      <c r="C1721" t="s">
        <v>30</v>
      </c>
      <c r="D1721" t="s">
        <v>46</v>
      </c>
      <c r="F1721" t="str">
        <f t="shared" si="234"/>
        <v>Missing</v>
      </c>
      <c r="G1721" t="str">
        <f t="shared" si="235"/>
        <v>Unknown</v>
      </c>
      <c r="H1721" t="str">
        <f t="shared" si="236"/>
        <v>No</v>
      </c>
      <c r="I1721">
        <v>2</v>
      </c>
      <c r="J1721" t="str">
        <f>_xlfn.IFS(Units_Sold&lt;0,"Check Return/Refund",Units_Sold=" ",Invalid,Units_Sold=0,"Available",Units_Sold&gt;0,"Sold")</f>
        <v>Sold</v>
      </c>
      <c r="K1721">
        <v>5943.38</v>
      </c>
      <c r="L1721">
        <v>0.23</v>
      </c>
      <c r="M1721" t="str">
        <f t="shared" si="237"/>
        <v>Valid</v>
      </c>
      <c r="N1721" t="str">
        <f>IF(PC_NikeSales[[#This Row],[Discount_Verification]]="Valid","Include","Exclude")</f>
        <v>Include</v>
      </c>
      <c r="O1721">
        <v>9152.81</v>
      </c>
      <c r="P1721">
        <f t="shared" si="238"/>
        <v>9152.8052000000007</v>
      </c>
      <c r="Q1721" t="str">
        <f t="shared" si="239"/>
        <v>Valid Revenue</v>
      </c>
      <c r="R1721" t="str">
        <f>IF(PC_NikeSales[[#This Row],[Rev_Verify]]="Valid Revenue","Include","Exclude")</f>
        <v>Include</v>
      </c>
      <c r="S1721" s="1">
        <v>45829</v>
      </c>
      <c r="T1721" s="5">
        <f t="shared" si="240"/>
        <v>45829</v>
      </c>
      <c r="U1721" s="1" t="str">
        <f t="shared" si="241"/>
        <v>Yes</v>
      </c>
      <c r="V1721" t="s">
        <v>17</v>
      </c>
      <c r="W1721" t="s">
        <v>36</v>
      </c>
      <c r="X1721" t="str">
        <f t="shared" si="242"/>
        <v>Bangalore</v>
      </c>
      <c r="Y1721">
        <v>3260.51</v>
      </c>
      <c r="Z1721" t="str">
        <f>IF(PC_NikeSales[[#This Row],[Profit]]&lt;0,"Loss Making Sales",IF(PC_NikeSales[[#This Row],[Profit]]=0,"No Recorded Profit",IF($Y1719&gt;$P1719,"Invalid Profit", "Valid Profit")))</f>
        <v>Valid Profit</v>
      </c>
      <c r="AA1721" t="str">
        <f>IF(PC_NikeSales[[#This Row],[Profit_Status]]="Valid Profit","Include","Exclude")</f>
        <v>Include</v>
      </c>
    </row>
    <row r="1722" spans="1:27">
      <c r="A1722">
        <v>3720</v>
      </c>
      <c r="B1722" t="s">
        <v>35</v>
      </c>
      <c r="C1722" t="s">
        <v>26</v>
      </c>
      <c r="D1722" t="s">
        <v>27</v>
      </c>
      <c r="E1722" s="3" t="s">
        <v>32</v>
      </c>
      <c r="F1722" t="str">
        <f t="shared" si="234"/>
        <v>Alphabet</v>
      </c>
      <c r="G1722" t="str">
        <f t="shared" si="235"/>
        <v>XL</v>
      </c>
      <c r="H1722" t="str">
        <f t="shared" si="236"/>
        <v>Yes</v>
      </c>
      <c r="J1722" t="str">
        <f>_xlfn.IFS(Units_Sold&lt;0,"Check Return/Refund",Units_Sold=" ",Invalid,Units_Sold=0,"Available",Units_Sold&gt;0,"Sold")</f>
        <v>Available</v>
      </c>
      <c r="K1722">
        <v>7365.14</v>
      </c>
      <c r="M1722" t="str">
        <f t="shared" si="237"/>
        <v>Invalid</v>
      </c>
      <c r="N1722" t="str">
        <f>IF(PC_NikeSales[[#This Row],[Discount_Verification]]="Valid","Include","Exclude")</f>
        <v>Exclude</v>
      </c>
      <c r="O1722">
        <v>0</v>
      </c>
      <c r="P1722" t="str">
        <f t="shared" si="238"/>
        <v>Insufficient Data</v>
      </c>
      <c r="Q1722" t="str">
        <f t="shared" si="239"/>
        <v>Missing Information</v>
      </c>
      <c r="R1722" t="str">
        <f>IF(PC_NikeSales[[#This Row],[Rev_Verify]]="Valid Revenue","Include","Exclude")</f>
        <v>Exclude</v>
      </c>
      <c r="S1722" s="1">
        <v>45681</v>
      </c>
      <c r="T1722" s="5">
        <f t="shared" si="240"/>
        <v>45681</v>
      </c>
      <c r="U1722" s="1" t="str">
        <f t="shared" si="241"/>
        <v>Yes</v>
      </c>
      <c r="V1722" t="s">
        <v>22</v>
      </c>
      <c r="W1722" t="s">
        <v>33</v>
      </c>
      <c r="X1722" t="str">
        <f t="shared" si="242"/>
        <v>Delhi</v>
      </c>
      <c r="Y1722">
        <v>3369.92</v>
      </c>
      <c r="Z1722" t="str">
        <f>IF(PC_NikeSales[[#This Row],[Profit]]&lt;0,"Loss Making Sales",IF(PC_NikeSales[[#This Row],[Profit]]=0,"No Recorded Profit",IF($Y1720&gt;$P1720,"Invalid Profit", "Valid Profit")))</f>
        <v>Valid Profit</v>
      </c>
      <c r="AA1722" t="str">
        <f>IF(PC_NikeSales[[#This Row],[Profit_Status]]="Valid Profit","Include","Exclude")</f>
        <v>Include</v>
      </c>
    </row>
    <row r="1723" spans="1:27">
      <c r="A1723">
        <v>3721</v>
      </c>
      <c r="B1723" t="s">
        <v>13</v>
      </c>
      <c r="C1723" t="s">
        <v>20</v>
      </c>
      <c r="D1723" t="s">
        <v>21</v>
      </c>
      <c r="E1723" s="3">
        <v>10</v>
      </c>
      <c r="F1723" t="str">
        <f t="shared" si="234"/>
        <v>Number</v>
      </c>
      <c r="G1723" t="str">
        <f t="shared" si="235"/>
        <v>10</v>
      </c>
      <c r="H1723" t="str">
        <f t="shared" si="236"/>
        <v>Yes</v>
      </c>
      <c r="J1723" t="str">
        <f>_xlfn.IFS(Units_Sold&lt;0,"Check Return/Refund",Units_Sold=" ",Invalid,Units_Sold=0,"Available",Units_Sold&gt;0,"Sold")</f>
        <v>Available</v>
      </c>
      <c r="K1723">
        <v>7155.1</v>
      </c>
      <c r="M1723" t="str">
        <f t="shared" si="237"/>
        <v>Invalid</v>
      </c>
      <c r="N1723" t="str">
        <f>IF(PC_NikeSales[[#This Row],[Discount_Verification]]="Valid","Include","Exclude")</f>
        <v>Exclude</v>
      </c>
      <c r="O1723">
        <v>0</v>
      </c>
      <c r="P1723" t="str">
        <f t="shared" si="238"/>
        <v>Insufficient Data</v>
      </c>
      <c r="Q1723" t="str">
        <f t="shared" si="239"/>
        <v>Missing Information</v>
      </c>
      <c r="R1723" t="str">
        <f>IF(PC_NikeSales[[#This Row],[Rev_Verify]]="Valid Revenue","Include","Exclude")</f>
        <v>Exclude</v>
      </c>
      <c r="S1723" s="1">
        <v>45840</v>
      </c>
      <c r="T1723" s="5">
        <f t="shared" si="240"/>
        <v>45840</v>
      </c>
      <c r="U1723" s="1" t="str">
        <f t="shared" si="241"/>
        <v>Yes</v>
      </c>
      <c r="V1723" t="s">
        <v>22</v>
      </c>
      <c r="W1723" t="s">
        <v>43</v>
      </c>
      <c r="X1723" t="str">
        <f t="shared" si="242"/>
        <v>Kolkata</v>
      </c>
      <c r="Y1723">
        <v>2274.14</v>
      </c>
      <c r="Z1723" t="str">
        <f>IF(PC_NikeSales[[#This Row],[Profit]]&lt;0,"Loss Making Sales",IF(PC_NikeSales[[#This Row],[Profit]]=0,"No Recorded Profit",IF($Y1721&gt;$P1721,"Invalid Profit", "Valid Profit")))</f>
        <v>Valid Profit</v>
      </c>
      <c r="AA1723" t="str">
        <f>IF(PC_NikeSales[[#This Row],[Profit_Status]]="Valid Profit","Include","Exclude")</f>
        <v>Include</v>
      </c>
    </row>
    <row r="1724" spans="1:27">
      <c r="A1724">
        <v>3722</v>
      </c>
      <c r="B1724" t="s">
        <v>13</v>
      </c>
      <c r="C1724" t="s">
        <v>14</v>
      </c>
      <c r="D1724" t="s">
        <v>49</v>
      </c>
      <c r="E1724" s="3">
        <v>7</v>
      </c>
      <c r="F1724" t="str">
        <f t="shared" si="234"/>
        <v>Number</v>
      </c>
      <c r="G1724" t="str">
        <f t="shared" si="235"/>
        <v>7</v>
      </c>
      <c r="H1724" t="str">
        <f t="shared" si="236"/>
        <v>Yes</v>
      </c>
      <c r="I1724">
        <v>1</v>
      </c>
      <c r="J1724" t="str">
        <f>_xlfn.IFS(Units_Sold&lt;0,"Check Return/Refund",Units_Sold=" ",Invalid,Units_Sold=0,"Available",Units_Sold&gt;0,"Sold")</f>
        <v>Sold</v>
      </c>
      <c r="K1724">
        <v>9335</v>
      </c>
      <c r="L1724">
        <v>0.22</v>
      </c>
      <c r="M1724" t="str">
        <f t="shared" si="237"/>
        <v>Valid</v>
      </c>
      <c r="N1724" t="str">
        <f>IF(PC_NikeSales[[#This Row],[Discount_Verification]]="Valid","Include","Exclude")</f>
        <v>Include</v>
      </c>
      <c r="O1724">
        <v>7281.3</v>
      </c>
      <c r="P1724">
        <f t="shared" si="238"/>
        <v>7281.3</v>
      </c>
      <c r="Q1724" t="str">
        <f t="shared" si="239"/>
        <v>Valid Revenue</v>
      </c>
      <c r="R1724" t="str">
        <f>IF(PC_NikeSales[[#This Row],[Rev_Verify]]="Valid Revenue","Include","Exclude")</f>
        <v>Include</v>
      </c>
      <c r="S1724" s="1">
        <v>45251</v>
      </c>
      <c r="T1724" s="5">
        <f t="shared" si="240"/>
        <v>45251</v>
      </c>
      <c r="U1724" s="1" t="str">
        <f t="shared" si="241"/>
        <v>Yes</v>
      </c>
      <c r="V1724" t="s">
        <v>22</v>
      </c>
      <c r="W1724" t="s">
        <v>25</v>
      </c>
      <c r="X1724" t="str">
        <f t="shared" si="242"/>
        <v>Mumbai</v>
      </c>
      <c r="Y1724">
        <v>1787.45</v>
      </c>
      <c r="Z1724" t="str">
        <f>IF(PC_NikeSales[[#This Row],[Profit]]&lt;0,"Loss Making Sales",IF(PC_NikeSales[[#This Row],[Profit]]=0,"No Recorded Profit",IF($Y1722&gt;$P1722,"Invalid Profit", "Valid Profit")))</f>
        <v>Valid Profit</v>
      </c>
      <c r="AA1724" t="str">
        <f>IF(PC_NikeSales[[#This Row],[Profit_Status]]="Valid Profit","Include","Exclude")</f>
        <v>Include</v>
      </c>
    </row>
    <row r="1725" spans="1:27">
      <c r="A1725">
        <v>3723</v>
      </c>
      <c r="B1725" t="s">
        <v>35</v>
      </c>
      <c r="C1725" t="s">
        <v>20</v>
      </c>
      <c r="D1725" t="s">
        <v>38</v>
      </c>
      <c r="E1725" s="3">
        <v>7</v>
      </c>
      <c r="F1725" t="str">
        <f t="shared" si="234"/>
        <v>Number</v>
      </c>
      <c r="G1725" t="str">
        <f t="shared" si="235"/>
        <v>7</v>
      </c>
      <c r="H1725" t="str">
        <f t="shared" si="236"/>
        <v>Yes</v>
      </c>
      <c r="I1725">
        <v>-1</v>
      </c>
      <c r="J1725" t="str">
        <f>_xlfn.IFS(Units_Sold&lt;0,"Check Return/Refund",Units_Sold=" ",Invalid,Units_Sold=0,"Available",Units_Sold&gt;0,"Sold")</f>
        <v>Check Return/Refund</v>
      </c>
      <c r="K1725">
        <v>7430.5</v>
      </c>
      <c r="M1725" t="str">
        <f t="shared" si="237"/>
        <v>Invalid</v>
      </c>
      <c r="N1725" t="str">
        <f>IF(PC_NikeSales[[#This Row],[Discount_Verification]]="Valid","Include","Exclude")</f>
        <v>Exclude</v>
      </c>
      <c r="O1725">
        <v>0</v>
      </c>
      <c r="P1725">
        <f t="shared" si="238"/>
        <v>-7430.5</v>
      </c>
      <c r="Q1725" t="str">
        <f t="shared" si="239"/>
        <v>Negative Revenue</v>
      </c>
      <c r="R1725" t="str">
        <f>IF(PC_NikeSales[[#This Row],[Rev_Verify]]="Valid Revenue","Include","Exclude")</f>
        <v>Exclude</v>
      </c>
      <c r="S1725" s="1">
        <v>45655</v>
      </c>
      <c r="T1725" s="5">
        <f t="shared" si="240"/>
        <v>45655</v>
      </c>
      <c r="U1725" s="1" t="str">
        <f t="shared" si="241"/>
        <v>Yes</v>
      </c>
      <c r="V1725" t="s">
        <v>17</v>
      </c>
      <c r="W1725" t="s">
        <v>33</v>
      </c>
      <c r="X1725" t="str">
        <f t="shared" si="242"/>
        <v>Delhi</v>
      </c>
      <c r="Y1725">
        <v>2473.13</v>
      </c>
      <c r="Z1725" t="str">
        <f>IF(PC_NikeSales[[#This Row],[Profit]]&lt;0,"Loss Making Sales",IF(PC_NikeSales[[#This Row],[Profit]]=0,"No Recorded Profit",IF(PC_NikeSales[[#This Row],[Profit]]&gt;PC_NikeSales[Rev_Recalc],"Invalid Profit", "Valid Profit")))</f>
        <v>Invalid Profit</v>
      </c>
      <c r="AA1725" t="str">
        <f>IF(PC_NikeSales[[#This Row],[Profit_Status]]="Valid Profit","Include","Exclude")</f>
        <v>Exclude</v>
      </c>
    </row>
    <row r="1726" spans="1:27">
      <c r="A1726">
        <v>3724</v>
      </c>
      <c r="B1726" t="s">
        <v>13</v>
      </c>
      <c r="C1726" t="s">
        <v>41</v>
      </c>
      <c r="D1726" t="s">
        <v>54</v>
      </c>
      <c r="E1726" s="3" t="s">
        <v>32</v>
      </c>
      <c r="F1726" t="str">
        <f t="shared" si="234"/>
        <v>Alphabet</v>
      </c>
      <c r="G1726" t="str">
        <f t="shared" si="235"/>
        <v>XL</v>
      </c>
      <c r="H1726" t="str">
        <f t="shared" si="236"/>
        <v>Yes</v>
      </c>
      <c r="I1726">
        <v>2</v>
      </c>
      <c r="J1726" t="str">
        <f>_xlfn.IFS(Units_Sold&lt;0,"Check Return/Refund",Units_Sold=" ",Invalid,Units_Sold=0,"Available",Units_Sold&gt;0,"Sold")</f>
        <v>Sold</v>
      </c>
      <c r="M1726" t="str">
        <f t="shared" si="237"/>
        <v>Invalid</v>
      </c>
      <c r="N1726" t="str">
        <f>IF(PC_NikeSales[[#This Row],[Discount_Verification]]="Valid","Include","Exclude")</f>
        <v>Exclude</v>
      </c>
      <c r="O1726">
        <v>0</v>
      </c>
      <c r="P1726" t="str">
        <f t="shared" si="238"/>
        <v>Insufficient Data</v>
      </c>
      <c r="Q1726" t="str">
        <f t="shared" si="239"/>
        <v>Missing Information</v>
      </c>
      <c r="R1726" t="str">
        <f>IF(PC_NikeSales[[#This Row],[Rev_Verify]]="Valid Revenue","Include","Exclude")</f>
        <v>Exclude</v>
      </c>
      <c r="S1726" s="1">
        <v>45679</v>
      </c>
      <c r="T1726" s="5">
        <f t="shared" si="240"/>
        <v>45679</v>
      </c>
      <c r="U1726" s="1" t="str">
        <f t="shared" si="241"/>
        <v>Yes</v>
      </c>
      <c r="V1726" t="s">
        <v>17</v>
      </c>
      <c r="W1726" t="s">
        <v>18</v>
      </c>
      <c r="X1726" t="str">
        <f t="shared" si="242"/>
        <v>Bengaluru</v>
      </c>
      <c r="Y1726">
        <v>-866.33</v>
      </c>
      <c r="Z1726" t="str">
        <f>IF(PC_NikeSales[[#This Row],[Profit]]&lt;0,"Loss Making Sales",IF(PC_NikeSales[[#This Row],[Profit]]=0,"No Recorded Profit",IF(PC_NikeSales[[#This Row],[Profit]]&gt;PC_NikeSales[Rev_Recalc],"Invalid Profit", "Valid Profit")))</f>
        <v>Loss Making Sales</v>
      </c>
      <c r="AA1726" t="str">
        <f>IF(PC_NikeSales[[#This Row],[Profit_Status]]="Valid Profit","Include","Exclude")</f>
        <v>Exclude</v>
      </c>
    </row>
    <row r="1727" spans="1:27">
      <c r="A1727">
        <v>3725</v>
      </c>
      <c r="B1727" t="s">
        <v>35</v>
      </c>
      <c r="C1727" t="s">
        <v>20</v>
      </c>
      <c r="D1727" t="s">
        <v>50</v>
      </c>
      <c r="E1727" s="3">
        <v>7</v>
      </c>
      <c r="F1727" t="str">
        <f t="shared" si="234"/>
        <v>Number</v>
      </c>
      <c r="G1727" t="str">
        <f t="shared" si="235"/>
        <v>7</v>
      </c>
      <c r="H1727" t="str">
        <f t="shared" si="236"/>
        <v>Yes</v>
      </c>
      <c r="J1727" t="str">
        <f>_xlfn.IFS(Units_Sold&lt;0,"Check Return/Refund",Units_Sold=" ",Invalid,Units_Sold=0,"Available",Units_Sold&gt;0,"Sold")</f>
        <v>Available</v>
      </c>
      <c r="K1727">
        <v>6318.92</v>
      </c>
      <c r="M1727" t="str">
        <f t="shared" si="237"/>
        <v>Invalid</v>
      </c>
      <c r="N1727" t="str">
        <f>IF(PC_NikeSales[[#This Row],[Discount_Verification]]="Valid","Include","Exclude")</f>
        <v>Exclude</v>
      </c>
      <c r="O1727">
        <v>0</v>
      </c>
      <c r="P1727" t="str">
        <f t="shared" si="238"/>
        <v>Insufficient Data</v>
      </c>
      <c r="Q1727" t="str">
        <f t="shared" si="239"/>
        <v>Missing Information</v>
      </c>
      <c r="R1727" t="str">
        <f>IF(PC_NikeSales[[#This Row],[Rev_Verify]]="Valid Revenue","Include","Exclude")</f>
        <v>Exclude</v>
      </c>
      <c r="S1727" s="1">
        <v>45795</v>
      </c>
      <c r="T1727" s="5">
        <f t="shared" si="240"/>
        <v>45795</v>
      </c>
      <c r="U1727" s="1" t="str">
        <f t="shared" si="241"/>
        <v>Yes</v>
      </c>
      <c r="V1727" t="s">
        <v>17</v>
      </c>
      <c r="W1727" t="s">
        <v>18</v>
      </c>
      <c r="X1727" t="str">
        <f t="shared" si="242"/>
        <v>Bengaluru</v>
      </c>
      <c r="Y1727">
        <v>3353.55</v>
      </c>
      <c r="Z1727" t="str">
        <f>IF(PC_NikeSales[[#This Row],[Profit]]&lt;0,"Loss Making Sales",IF(PC_NikeSales[[#This Row],[Profit]]=0,"No Recorded Profit",IF($Y1725&gt;$P1725,"Invalid Profit", "Valid Profit")))</f>
        <v>Invalid Profit</v>
      </c>
      <c r="AA1727" t="str">
        <f>IF(PC_NikeSales[[#This Row],[Profit_Status]]="Valid Profit","Include","Exclude")</f>
        <v>Exclude</v>
      </c>
    </row>
    <row r="1728" spans="1:27">
      <c r="A1728">
        <v>3726</v>
      </c>
      <c r="B1728" t="s">
        <v>13</v>
      </c>
      <c r="C1728" t="s">
        <v>20</v>
      </c>
      <c r="D1728" t="s">
        <v>21</v>
      </c>
      <c r="F1728" t="str">
        <f t="shared" si="234"/>
        <v>Missing</v>
      </c>
      <c r="G1728" t="str">
        <f t="shared" si="235"/>
        <v>Unknown</v>
      </c>
      <c r="H1728" t="str">
        <f t="shared" si="236"/>
        <v>No</v>
      </c>
      <c r="J1728" t="str">
        <f>_xlfn.IFS(Units_Sold&lt;0,"Check Return/Refund",Units_Sold=" ",Invalid,Units_Sold=0,"Available",Units_Sold&gt;0,"Sold")</f>
        <v>Available</v>
      </c>
      <c r="M1728" t="str">
        <f t="shared" si="237"/>
        <v>Invalid</v>
      </c>
      <c r="N1728" t="str">
        <f>IF(PC_NikeSales[[#This Row],[Discount_Verification]]="Valid","Include","Exclude")</f>
        <v>Exclude</v>
      </c>
      <c r="O1728">
        <v>0</v>
      </c>
      <c r="P1728" t="str">
        <f t="shared" si="238"/>
        <v>Insufficient Data</v>
      </c>
      <c r="Q1728" t="str">
        <f t="shared" si="239"/>
        <v>Missing Information</v>
      </c>
      <c r="R1728" t="str">
        <f>IF(PC_NikeSales[[#This Row],[Rev_Verify]]="Valid Revenue","Include","Exclude")</f>
        <v>Exclude</v>
      </c>
      <c r="S1728" s="1">
        <v>45687</v>
      </c>
      <c r="T1728" s="5">
        <f t="shared" si="240"/>
        <v>45687</v>
      </c>
      <c r="U1728" s="1" t="str">
        <f t="shared" si="241"/>
        <v>Yes</v>
      </c>
      <c r="V1728" t="s">
        <v>22</v>
      </c>
      <c r="W1728" t="s">
        <v>29</v>
      </c>
      <c r="X1728" t="str">
        <f t="shared" si="242"/>
        <v>Pune</v>
      </c>
      <c r="Y1728">
        <v>-239.87</v>
      </c>
      <c r="Z1728" t="str">
        <f>IF(PC_NikeSales[[#This Row],[Profit]]&lt;0,"Loss Making Sales",IF(PC_NikeSales[[#This Row],[Profit]]=0,"No Recorded Profit",IF(PC_NikeSales[[#This Row],[Profit]]&gt;PC_NikeSales[Rev_Recalc],"Invalid Profit", "Valid Profit")))</f>
        <v>Loss Making Sales</v>
      </c>
      <c r="AA1728" t="str">
        <f>IF(PC_NikeSales[[#This Row],[Profit_Status]]="Valid Profit","Include","Exclude")</f>
        <v>Exclude</v>
      </c>
    </row>
    <row r="1729" spans="1:27">
      <c r="A1729">
        <v>3727</v>
      </c>
      <c r="B1729" t="s">
        <v>19</v>
      </c>
      <c r="C1729" t="s">
        <v>41</v>
      </c>
      <c r="D1729" t="s">
        <v>48</v>
      </c>
      <c r="E1729" s="3" t="s">
        <v>28</v>
      </c>
      <c r="F1729" t="str">
        <f t="shared" si="234"/>
        <v>Alphabet</v>
      </c>
      <c r="G1729" t="str">
        <f t="shared" si="235"/>
        <v>L</v>
      </c>
      <c r="H1729" t="str">
        <f t="shared" si="236"/>
        <v>Yes</v>
      </c>
      <c r="J1729" t="str">
        <f>_xlfn.IFS(Units_Sold&lt;0,"Check Return/Refund",Units_Sold=" ",Invalid,Units_Sold=0,"Available",Units_Sold&gt;0,"Sold")</f>
        <v>Available</v>
      </c>
      <c r="L1729">
        <v>0.6</v>
      </c>
      <c r="M1729" t="str">
        <f t="shared" si="237"/>
        <v>Valid</v>
      </c>
      <c r="N1729" t="str">
        <f>IF(PC_NikeSales[[#This Row],[Discount_Verification]]="Valid","Include","Exclude")</f>
        <v>Include</v>
      </c>
      <c r="O1729">
        <v>0</v>
      </c>
      <c r="P1729" t="str">
        <f t="shared" si="238"/>
        <v>Insufficient Data</v>
      </c>
      <c r="Q1729" t="str">
        <f t="shared" si="239"/>
        <v>Missing Information</v>
      </c>
      <c r="R1729" t="str">
        <f>IF(PC_NikeSales[[#This Row],[Rev_Verify]]="Valid Revenue","Include","Exclude")</f>
        <v>Exclude</v>
      </c>
      <c r="S1729" s="1">
        <v>45643</v>
      </c>
      <c r="T1729" s="5">
        <f t="shared" si="240"/>
        <v>45643</v>
      </c>
      <c r="U1729" s="1" t="str">
        <f t="shared" si="241"/>
        <v>Yes</v>
      </c>
      <c r="V1729" t="s">
        <v>22</v>
      </c>
      <c r="W1729" t="s">
        <v>33</v>
      </c>
      <c r="X1729" t="str">
        <f t="shared" si="242"/>
        <v>Delhi</v>
      </c>
      <c r="Y1729">
        <v>1555.74</v>
      </c>
      <c r="Z1729" t="str">
        <f>IF(PC_NikeSales[[#This Row],[Profit]]&lt;0,"Loss Making Sales",IF(PC_NikeSales[[#This Row],[Profit]]=0,"No Recorded Profit",IF($Y1727&gt;$P1727,"Invalid Profit", "Valid Profit")))</f>
        <v>Valid Profit</v>
      </c>
      <c r="AA1729" t="str">
        <f>IF(PC_NikeSales[[#This Row],[Profit_Status]]="Valid Profit","Include","Exclude")</f>
        <v>Include</v>
      </c>
    </row>
    <row r="1730" spans="1:27">
      <c r="A1730">
        <v>3728</v>
      </c>
      <c r="B1730" t="s">
        <v>35</v>
      </c>
      <c r="C1730" t="s">
        <v>14</v>
      </c>
      <c r="D1730" t="s">
        <v>44</v>
      </c>
      <c r="E1730" s="3">
        <v>7</v>
      </c>
      <c r="F1730" t="str">
        <f t="shared" ref="F1730:F1793" si="243">_xlfn.IFS(ISBLANK(Size),"Missing",ISNUMBER(Size),"Number",ISTEXT(Size),"Alphabet")</f>
        <v>Number</v>
      </c>
      <c r="G1730" t="str">
        <f t="shared" ref="G1730:G1793" si="244">IF(Size_Type ="Missing","Unknown",TRIM(Size))</f>
        <v>7</v>
      </c>
      <c r="H1730" t="str">
        <f t="shared" ref="H1730:H1793" si="245">IF(Size_Verification="Unknown","No","Yes")</f>
        <v>Yes</v>
      </c>
      <c r="J1730" t="str">
        <f>_xlfn.IFS(Units_Sold&lt;0,"Check Return/Refund",Units_Sold=" ",Invalid,Units_Sold=0,"Available",Units_Sold&gt;0,"Sold")</f>
        <v>Available</v>
      </c>
      <c r="M1730" t="str">
        <f t="shared" ref="M1730:M1793" si="246">IF(OR(Discount_Applied="",Discount_Applied&gt;1,Discount_Applied&lt;0),"Invalid","Valid")</f>
        <v>Invalid</v>
      </c>
      <c r="N1730" t="str">
        <f>IF(PC_NikeSales[[#This Row],[Discount_Verification]]="Valid","Include","Exclude")</f>
        <v>Exclude</v>
      </c>
      <c r="O1730">
        <v>0</v>
      </c>
      <c r="P1730" t="str">
        <f t="shared" ref="P1730:P1793" si="247">IF(AND(Units_Sold&lt;&gt;"",MRP&lt;&gt;"",Discount_Applied&lt;1),Units_Sold*MRP*(1-Discount_Applied),"Insufficient Data")</f>
        <v>Insufficient Data</v>
      </c>
      <c r="Q1730" t="str">
        <f t="shared" ref="Q1730:Q1793" si="248">_xlfn.IFS(Rev_Recalc="Insufficient Data","Missing Information",Rev_Recalc&lt;0,"Negative Revenue",Rev_Recalc=0,"No Recorded Revenue",Rev_Recalc&gt;0,"Valid Revenue")</f>
        <v>Missing Information</v>
      </c>
      <c r="R1730" t="str">
        <f>IF(PC_NikeSales[[#This Row],[Rev_Verify]]="Valid Revenue","Include","Exclude")</f>
        <v>Exclude</v>
      </c>
      <c r="S1730" s="1"/>
      <c r="T1730" s="5" t="str">
        <f t="shared" ref="T1730:T1793" si="249">IF(ISBLANK(Order_Date),"Missing Date",Order_Date)</f>
        <v>Missing Date</v>
      </c>
      <c r="U1730" s="1" t="str">
        <f t="shared" ref="U1730:U1793" si="250">IF(ISBLANK(Order_Date),"No","Yes")</f>
        <v>No</v>
      </c>
      <c r="V1730" t="s">
        <v>17</v>
      </c>
      <c r="W1730" t="s">
        <v>18</v>
      </c>
      <c r="X1730" t="str">
        <f t="shared" ref="X1730:X1793" si="251">PROPER(Region)</f>
        <v>Bengaluru</v>
      </c>
      <c r="Y1730">
        <v>1376.74</v>
      </c>
      <c r="Z1730" t="str">
        <f>IF(PC_NikeSales[[#This Row],[Profit]]&lt;0,"Loss Making Sales",IF(PC_NikeSales[[#This Row],[Profit]]=0,"No Recorded Profit",IF($Y1728&gt;$P1728,"Invalid Profit", "Valid Profit")))</f>
        <v>Valid Profit</v>
      </c>
      <c r="AA1730" t="str">
        <f>IF(PC_NikeSales[[#This Row],[Profit_Status]]="Valid Profit","Include","Exclude")</f>
        <v>Include</v>
      </c>
    </row>
    <row r="1731" spans="1:27">
      <c r="A1731">
        <v>3729</v>
      </c>
      <c r="B1731" t="s">
        <v>35</v>
      </c>
      <c r="C1731" t="s">
        <v>30</v>
      </c>
      <c r="D1731" t="s">
        <v>46</v>
      </c>
      <c r="E1731" s="3" t="s">
        <v>16</v>
      </c>
      <c r="F1731" t="str">
        <f t="shared" si="243"/>
        <v>Alphabet</v>
      </c>
      <c r="G1731" t="str">
        <f t="shared" si="244"/>
        <v>M</v>
      </c>
      <c r="H1731" t="str">
        <f t="shared" si="245"/>
        <v>Yes</v>
      </c>
      <c r="J1731" t="str">
        <f>_xlfn.IFS(Units_Sold&lt;0,"Check Return/Refund",Units_Sold=" ",Invalid,Units_Sold=0,"Available",Units_Sold&gt;0,"Sold")</f>
        <v>Available</v>
      </c>
      <c r="M1731" t="str">
        <f t="shared" si="246"/>
        <v>Invalid</v>
      </c>
      <c r="N1731" t="str">
        <f>IF(PC_NikeSales[[#This Row],[Discount_Verification]]="Valid","Include","Exclude")</f>
        <v>Exclude</v>
      </c>
      <c r="O1731">
        <v>0</v>
      </c>
      <c r="P1731" t="str">
        <f t="shared" si="247"/>
        <v>Insufficient Data</v>
      </c>
      <c r="Q1731" t="str">
        <f t="shared" si="248"/>
        <v>Missing Information</v>
      </c>
      <c r="R1731" t="str">
        <f>IF(PC_NikeSales[[#This Row],[Rev_Verify]]="Valid Revenue","Include","Exclude")</f>
        <v>Exclude</v>
      </c>
      <c r="S1731" s="1">
        <v>45694</v>
      </c>
      <c r="T1731" s="5">
        <f t="shared" si="249"/>
        <v>45694</v>
      </c>
      <c r="U1731" s="1" t="str">
        <f t="shared" si="250"/>
        <v>Yes</v>
      </c>
      <c r="V1731" t="s">
        <v>22</v>
      </c>
      <c r="W1731" t="s">
        <v>37</v>
      </c>
      <c r="X1731" t="str">
        <f t="shared" si="251"/>
        <v>Hyderabad</v>
      </c>
      <c r="Y1731">
        <v>2966.82</v>
      </c>
      <c r="Z1731" t="str">
        <f>IF(PC_NikeSales[[#This Row],[Profit]]&lt;0,"Loss Making Sales",IF(PC_NikeSales[[#This Row],[Profit]]=0,"No Recorded Profit",IF($Y1729&gt;$P1729,"Invalid Profit", "Valid Profit")))</f>
        <v>Valid Profit</v>
      </c>
      <c r="AA1731" t="str">
        <f>IF(PC_NikeSales[[#This Row],[Profit_Status]]="Valid Profit","Include","Exclude")</f>
        <v>Include</v>
      </c>
    </row>
    <row r="1732" spans="1:27">
      <c r="A1732">
        <v>3730</v>
      </c>
      <c r="B1732" t="s">
        <v>13</v>
      </c>
      <c r="C1732" t="s">
        <v>14</v>
      </c>
      <c r="D1732" t="s">
        <v>49</v>
      </c>
      <c r="E1732" s="3" t="s">
        <v>16</v>
      </c>
      <c r="F1732" t="str">
        <f t="shared" si="243"/>
        <v>Alphabet</v>
      </c>
      <c r="G1732" t="str">
        <f t="shared" si="244"/>
        <v>M</v>
      </c>
      <c r="H1732" t="str">
        <f t="shared" si="245"/>
        <v>Yes</v>
      </c>
      <c r="I1732">
        <v>1</v>
      </c>
      <c r="J1732" t="str">
        <f>_xlfn.IFS(Units_Sold&lt;0,"Check Return/Refund",Units_Sold=" ",Invalid,Units_Sold=0,"Available",Units_Sold&gt;0,"Sold")</f>
        <v>Sold</v>
      </c>
      <c r="K1732">
        <v>7865.95</v>
      </c>
      <c r="M1732" t="str">
        <f t="shared" si="246"/>
        <v>Invalid</v>
      </c>
      <c r="N1732" t="str">
        <f>IF(PC_NikeSales[[#This Row],[Discount_Verification]]="Valid","Include","Exclude")</f>
        <v>Exclude</v>
      </c>
      <c r="O1732">
        <v>0</v>
      </c>
      <c r="P1732">
        <f t="shared" si="247"/>
        <v>7865.95</v>
      </c>
      <c r="Q1732" t="str">
        <f t="shared" si="248"/>
        <v>Valid Revenue</v>
      </c>
      <c r="R1732" t="str">
        <f>IF(PC_NikeSales[[#This Row],[Rev_Verify]]="Valid Revenue","Include","Exclude")</f>
        <v>Include</v>
      </c>
      <c r="S1732" s="1"/>
      <c r="T1732" s="5" t="str">
        <f t="shared" si="249"/>
        <v>Missing Date</v>
      </c>
      <c r="U1732" s="1" t="str">
        <f t="shared" si="250"/>
        <v>No</v>
      </c>
      <c r="V1732" t="s">
        <v>17</v>
      </c>
      <c r="W1732" t="s">
        <v>36</v>
      </c>
      <c r="X1732" t="str">
        <f t="shared" si="251"/>
        <v>Bangalore</v>
      </c>
      <c r="Y1732">
        <v>3302.11</v>
      </c>
      <c r="Z1732" t="str">
        <f>IF(PC_NikeSales[[#This Row],[Profit]]&lt;0,"Loss Making Sales",IF(PC_NikeSales[[#This Row],[Profit]]=0,"No Recorded Profit",IF($Y1730&gt;$P1730,"Invalid Profit", "Valid Profit")))</f>
        <v>Valid Profit</v>
      </c>
      <c r="AA1732" t="str">
        <f>IF(PC_NikeSales[[#This Row],[Profit_Status]]="Valid Profit","Include","Exclude")</f>
        <v>Include</v>
      </c>
    </row>
    <row r="1733" spans="1:27">
      <c r="A1733">
        <v>3731</v>
      </c>
      <c r="B1733" t="s">
        <v>13</v>
      </c>
      <c r="C1733" t="s">
        <v>20</v>
      </c>
      <c r="D1733" t="s">
        <v>50</v>
      </c>
      <c r="E1733" s="3" t="s">
        <v>28</v>
      </c>
      <c r="F1733" t="str">
        <f t="shared" si="243"/>
        <v>Alphabet</v>
      </c>
      <c r="G1733" t="str">
        <f t="shared" si="244"/>
        <v>L</v>
      </c>
      <c r="H1733" t="str">
        <f t="shared" si="245"/>
        <v>Yes</v>
      </c>
      <c r="J1733" t="str">
        <f>_xlfn.IFS(Units_Sold&lt;0,"Check Return/Refund",Units_Sold=" ",Invalid,Units_Sold=0,"Available",Units_Sold&gt;0,"Sold")</f>
        <v>Available</v>
      </c>
      <c r="K1733">
        <v>7038.04</v>
      </c>
      <c r="M1733" t="str">
        <f t="shared" si="246"/>
        <v>Invalid</v>
      </c>
      <c r="N1733" t="str">
        <f>IF(PC_NikeSales[[#This Row],[Discount_Verification]]="Valid","Include","Exclude")</f>
        <v>Exclude</v>
      </c>
      <c r="O1733">
        <v>0</v>
      </c>
      <c r="P1733" t="str">
        <f t="shared" si="247"/>
        <v>Insufficient Data</v>
      </c>
      <c r="Q1733" t="str">
        <f t="shared" si="248"/>
        <v>Missing Information</v>
      </c>
      <c r="R1733" t="str">
        <f>IF(PC_NikeSales[[#This Row],[Rev_Verify]]="Valid Revenue","Include","Exclude")</f>
        <v>Exclude</v>
      </c>
      <c r="S1733" s="1">
        <v>45701</v>
      </c>
      <c r="T1733" s="5">
        <f t="shared" si="249"/>
        <v>45701</v>
      </c>
      <c r="U1733" s="1" t="str">
        <f t="shared" si="250"/>
        <v>Yes</v>
      </c>
      <c r="V1733" t="s">
        <v>17</v>
      </c>
      <c r="W1733" t="s">
        <v>33</v>
      </c>
      <c r="X1733" t="str">
        <f t="shared" si="251"/>
        <v>Delhi</v>
      </c>
      <c r="Y1733">
        <v>301.89999999999998</v>
      </c>
      <c r="Z1733" t="str">
        <f>IF(PC_NikeSales[[#This Row],[Profit]]&lt;0,"Loss Making Sales",IF(PC_NikeSales[[#This Row],[Profit]]=0,"No Recorded Profit",IF($Y1731&gt;$P1731,"Invalid Profit", "Valid Profit")))</f>
        <v>Valid Profit</v>
      </c>
      <c r="AA1733" t="str">
        <f>IF(PC_NikeSales[[#This Row],[Profit_Status]]="Valid Profit","Include","Exclude")</f>
        <v>Include</v>
      </c>
    </row>
    <row r="1734" spans="1:27">
      <c r="A1734">
        <v>2016</v>
      </c>
      <c r="B1734" t="s">
        <v>19</v>
      </c>
      <c r="C1734" t="s">
        <v>14</v>
      </c>
      <c r="D1734" t="s">
        <v>44</v>
      </c>
      <c r="F1734" t="str">
        <f t="shared" si="243"/>
        <v>Missing</v>
      </c>
      <c r="G1734" t="str">
        <f t="shared" si="244"/>
        <v>Unknown</v>
      </c>
      <c r="H1734" t="str">
        <f t="shared" si="245"/>
        <v>No</v>
      </c>
      <c r="I1734">
        <v>2</v>
      </c>
      <c r="J1734" t="str">
        <f>_xlfn.IFS(Units_Sold&lt;0,"Check Return/Refund",Units_Sold=" ",Invalid,Units_Sold=0,"Available",Units_Sold&gt;0,"Sold")</f>
        <v>Sold</v>
      </c>
      <c r="M1734" t="str">
        <f t="shared" si="246"/>
        <v>Invalid</v>
      </c>
      <c r="N1734" t="str">
        <f>IF(PC_NikeSales[[#This Row],[Discount_Verification]]="Valid","Include","Exclude")</f>
        <v>Exclude</v>
      </c>
      <c r="O1734">
        <v>0</v>
      </c>
      <c r="P1734" t="str">
        <f t="shared" si="247"/>
        <v>Insufficient Data</v>
      </c>
      <c r="Q1734" t="str">
        <f t="shared" si="248"/>
        <v>Missing Information</v>
      </c>
      <c r="R1734" t="str">
        <f>IF(PC_NikeSales[[#This Row],[Rev_Verify]]="Valid Revenue","Include","Exclude")</f>
        <v>Exclude</v>
      </c>
      <c r="S1734" s="1">
        <v>45366</v>
      </c>
      <c r="T1734" s="5">
        <f t="shared" si="249"/>
        <v>45366</v>
      </c>
      <c r="U1734" s="1" t="str">
        <f t="shared" si="250"/>
        <v>Yes</v>
      </c>
      <c r="V1734" t="s">
        <v>22</v>
      </c>
      <c r="W1734" t="s">
        <v>33</v>
      </c>
      <c r="X1734" t="str">
        <f t="shared" si="251"/>
        <v>Delhi</v>
      </c>
      <c r="Y1734">
        <v>-263.86</v>
      </c>
      <c r="Z1734" t="str">
        <f>IF(PC_NikeSales[[#This Row],[Profit]]&lt;0,"Loss Making Sales",IF(PC_NikeSales[[#This Row],[Profit]]=0,"No Recorded Profit",IF(PC_NikeSales[[#This Row],[Profit]]&gt;PC_NikeSales[Rev_Recalc],"Invalid Profit", "Valid Profit")))</f>
        <v>Loss Making Sales</v>
      </c>
      <c r="AA1734" t="str">
        <f>IF(PC_NikeSales[[#This Row],[Profit_Status]]="Valid Profit","Include","Exclude")</f>
        <v>Exclude</v>
      </c>
    </row>
    <row r="1735" spans="1:27">
      <c r="A1735">
        <v>2031</v>
      </c>
      <c r="B1735" t="s">
        <v>13</v>
      </c>
      <c r="C1735" t="s">
        <v>30</v>
      </c>
      <c r="D1735" t="s">
        <v>51</v>
      </c>
      <c r="E1735" s="3" t="s">
        <v>28</v>
      </c>
      <c r="F1735" t="str">
        <f t="shared" si="243"/>
        <v>Alphabet</v>
      </c>
      <c r="G1735" t="str">
        <f t="shared" si="244"/>
        <v>L</v>
      </c>
      <c r="H1735" t="str">
        <f t="shared" si="245"/>
        <v>Yes</v>
      </c>
      <c r="I1735">
        <v>0</v>
      </c>
      <c r="J1735" t="str">
        <f>_xlfn.IFS(Units_Sold&lt;0,"Check Return/Refund",Units_Sold=" ",Invalid,Units_Sold=0,"Available",Units_Sold&gt;0,"Sold")</f>
        <v>Available</v>
      </c>
      <c r="K1735">
        <v>3360.35</v>
      </c>
      <c r="L1735">
        <v>0.15</v>
      </c>
      <c r="M1735" t="str">
        <f t="shared" si="246"/>
        <v>Valid</v>
      </c>
      <c r="N1735" t="str">
        <f>IF(PC_NikeSales[[#This Row],[Discount_Verification]]="Valid","Include","Exclude")</f>
        <v>Include</v>
      </c>
      <c r="O1735">
        <v>0</v>
      </c>
      <c r="P1735">
        <f t="shared" si="247"/>
        <v>0</v>
      </c>
      <c r="Q1735" t="str">
        <f t="shared" si="248"/>
        <v>No Recorded Revenue</v>
      </c>
      <c r="R1735" t="str">
        <f>IF(PC_NikeSales[[#This Row],[Rev_Verify]]="Valid Revenue","Include","Exclude")</f>
        <v>Exclude</v>
      </c>
      <c r="S1735" s="1"/>
      <c r="T1735" s="5" t="str">
        <f t="shared" si="249"/>
        <v>Missing Date</v>
      </c>
      <c r="U1735" s="1" t="str">
        <f t="shared" si="250"/>
        <v>No</v>
      </c>
      <c r="V1735" t="s">
        <v>22</v>
      </c>
      <c r="W1735" t="s">
        <v>33</v>
      </c>
      <c r="X1735" t="str">
        <f t="shared" si="251"/>
        <v>Delhi</v>
      </c>
      <c r="Y1735">
        <v>1282.69</v>
      </c>
      <c r="Z1735" t="str">
        <f>IF(PC_NikeSales[[#This Row],[Profit]]&lt;0,"Loss Making Sales",IF(PC_NikeSales[[#This Row],[Profit]]=0,"No Recorded Profit",IF(PC_NikeSales[[#This Row],[Profit]]&gt;PC_NikeSales[Rev_Recalc],"Invalid Profit", "Valid Profit")))</f>
        <v>Invalid Profit</v>
      </c>
      <c r="AA1735" t="str">
        <f>IF(PC_NikeSales[[#This Row],[Profit_Status]]="Valid Profit","Include","Exclude")</f>
        <v>Exclude</v>
      </c>
    </row>
    <row r="1736" spans="1:27">
      <c r="A1736">
        <v>3734</v>
      </c>
      <c r="B1736" t="s">
        <v>35</v>
      </c>
      <c r="C1736" t="s">
        <v>41</v>
      </c>
      <c r="D1736" t="s">
        <v>42</v>
      </c>
      <c r="F1736" t="str">
        <f t="shared" si="243"/>
        <v>Missing</v>
      </c>
      <c r="G1736" t="str">
        <f t="shared" si="244"/>
        <v>Unknown</v>
      </c>
      <c r="H1736" t="str">
        <f t="shared" si="245"/>
        <v>No</v>
      </c>
      <c r="J1736" t="str">
        <f>_xlfn.IFS(Units_Sold&lt;0,"Check Return/Refund",Units_Sold=" ",Invalid,Units_Sold=0,"Available",Units_Sold&gt;0,"Sold")</f>
        <v>Available</v>
      </c>
      <c r="L1736">
        <v>0.43</v>
      </c>
      <c r="M1736" t="str">
        <f t="shared" si="246"/>
        <v>Valid</v>
      </c>
      <c r="N1736" t="str">
        <f>IF(PC_NikeSales[[#This Row],[Discount_Verification]]="Valid","Include","Exclude")</f>
        <v>Include</v>
      </c>
      <c r="O1736">
        <v>0</v>
      </c>
      <c r="P1736" t="str">
        <f t="shared" si="247"/>
        <v>Insufficient Data</v>
      </c>
      <c r="Q1736" t="str">
        <f t="shared" si="248"/>
        <v>Missing Information</v>
      </c>
      <c r="R1736" t="str">
        <f>IF(PC_NikeSales[[#This Row],[Rev_Verify]]="Valid Revenue","Include","Exclude")</f>
        <v>Exclude</v>
      </c>
      <c r="S1736" s="1"/>
      <c r="T1736" s="5" t="str">
        <f t="shared" si="249"/>
        <v>Missing Date</v>
      </c>
      <c r="U1736" s="1" t="str">
        <f t="shared" si="250"/>
        <v>No</v>
      </c>
      <c r="V1736" t="s">
        <v>17</v>
      </c>
      <c r="W1736" t="s">
        <v>43</v>
      </c>
      <c r="X1736" t="str">
        <f t="shared" si="251"/>
        <v>Kolkata</v>
      </c>
      <c r="Y1736">
        <v>1537.11</v>
      </c>
      <c r="Z1736" t="str">
        <f>IF(PC_NikeSales[[#This Row],[Profit]]&lt;0,"Loss Making Sales",IF(PC_NikeSales[[#This Row],[Profit]]=0,"No Recorded Profit",IF($Y1734&gt;$P1734,"Invalid Profit", "Valid Profit")))</f>
        <v>Valid Profit</v>
      </c>
      <c r="AA1736" t="str">
        <f>IF(PC_NikeSales[[#This Row],[Profit_Status]]="Valid Profit","Include","Exclude")</f>
        <v>Include</v>
      </c>
    </row>
    <row r="1737" spans="1:27">
      <c r="A1737">
        <v>3735</v>
      </c>
      <c r="B1737" t="s">
        <v>13</v>
      </c>
      <c r="C1737" t="s">
        <v>41</v>
      </c>
      <c r="D1737" t="s">
        <v>54</v>
      </c>
      <c r="E1737" s="3" t="s">
        <v>16</v>
      </c>
      <c r="F1737" t="str">
        <f t="shared" si="243"/>
        <v>Alphabet</v>
      </c>
      <c r="G1737" t="str">
        <f t="shared" si="244"/>
        <v>M</v>
      </c>
      <c r="H1737" t="str">
        <f t="shared" si="245"/>
        <v>Yes</v>
      </c>
      <c r="J1737" t="str">
        <f>_xlfn.IFS(Units_Sold&lt;0,"Check Return/Refund",Units_Sold=" ",Invalid,Units_Sold=0,"Available",Units_Sold&gt;0,"Sold")</f>
        <v>Available</v>
      </c>
      <c r="K1737">
        <v>2248.14</v>
      </c>
      <c r="M1737" t="str">
        <f t="shared" si="246"/>
        <v>Invalid</v>
      </c>
      <c r="N1737" t="str">
        <f>IF(PC_NikeSales[[#This Row],[Discount_Verification]]="Valid","Include","Exclude")</f>
        <v>Exclude</v>
      </c>
      <c r="O1737">
        <v>0</v>
      </c>
      <c r="P1737" t="str">
        <f t="shared" si="247"/>
        <v>Insufficient Data</v>
      </c>
      <c r="Q1737" t="str">
        <f t="shared" si="248"/>
        <v>Missing Information</v>
      </c>
      <c r="R1737" t="str">
        <f>IF(PC_NikeSales[[#This Row],[Rev_Verify]]="Valid Revenue","Include","Exclude")</f>
        <v>Exclude</v>
      </c>
      <c r="S1737" s="1">
        <v>45554</v>
      </c>
      <c r="T1737" s="5">
        <f t="shared" si="249"/>
        <v>45554</v>
      </c>
      <c r="U1737" s="1" t="str">
        <f t="shared" si="250"/>
        <v>Yes</v>
      </c>
      <c r="V1737" t="s">
        <v>17</v>
      </c>
      <c r="W1737" t="s">
        <v>18</v>
      </c>
      <c r="X1737" t="str">
        <f t="shared" si="251"/>
        <v>Bengaluru</v>
      </c>
      <c r="Y1737">
        <v>3686.2</v>
      </c>
      <c r="Z1737" t="str">
        <f>IF(PC_NikeSales[[#This Row],[Profit]]&lt;0,"Loss Making Sales",IF(PC_NikeSales[[#This Row],[Profit]]=0,"No Recorded Profit",IF($Y1735&gt;$P1735,"Invalid Profit", "Valid Profit")))</f>
        <v>Invalid Profit</v>
      </c>
      <c r="AA1737" t="str">
        <f>IF(PC_NikeSales[[#This Row],[Profit_Status]]="Valid Profit","Include","Exclude")</f>
        <v>Exclude</v>
      </c>
    </row>
    <row r="1738" spans="1:27">
      <c r="A1738">
        <v>3736</v>
      </c>
      <c r="B1738" t="s">
        <v>35</v>
      </c>
      <c r="C1738" t="s">
        <v>14</v>
      </c>
      <c r="D1738" t="s">
        <v>49</v>
      </c>
      <c r="E1738" s="3" t="s">
        <v>16</v>
      </c>
      <c r="F1738" t="str">
        <f t="shared" si="243"/>
        <v>Alphabet</v>
      </c>
      <c r="G1738" t="str">
        <f t="shared" si="244"/>
        <v>M</v>
      </c>
      <c r="H1738" t="str">
        <f t="shared" si="245"/>
        <v>Yes</v>
      </c>
      <c r="I1738">
        <v>1</v>
      </c>
      <c r="J1738" t="str">
        <f>_xlfn.IFS(Units_Sold&lt;0,"Check Return/Refund",Units_Sold=" ",Invalid,Units_Sold=0,"Available",Units_Sold&gt;0,"Sold")</f>
        <v>Sold</v>
      </c>
      <c r="L1738">
        <v>0.38</v>
      </c>
      <c r="M1738" t="str">
        <f t="shared" si="246"/>
        <v>Valid</v>
      </c>
      <c r="N1738" t="str">
        <f>IF(PC_NikeSales[[#This Row],[Discount_Verification]]="Valid","Include","Exclude")</f>
        <v>Include</v>
      </c>
      <c r="O1738">
        <v>0</v>
      </c>
      <c r="P1738" t="str">
        <f t="shared" si="247"/>
        <v>Insufficient Data</v>
      </c>
      <c r="Q1738" t="str">
        <f t="shared" si="248"/>
        <v>Missing Information</v>
      </c>
      <c r="R1738" t="str">
        <f>IF(PC_NikeSales[[#This Row],[Rev_Verify]]="Valid Revenue","Include","Exclude")</f>
        <v>Exclude</v>
      </c>
      <c r="S1738" s="1"/>
      <c r="T1738" s="5" t="str">
        <f t="shared" si="249"/>
        <v>Missing Date</v>
      </c>
      <c r="U1738" s="1" t="str">
        <f t="shared" si="250"/>
        <v>No</v>
      </c>
      <c r="V1738" t="s">
        <v>22</v>
      </c>
      <c r="W1738" t="s">
        <v>29</v>
      </c>
      <c r="X1738" t="str">
        <f t="shared" si="251"/>
        <v>Pune</v>
      </c>
      <c r="Y1738">
        <v>-1171.6099999999999</v>
      </c>
      <c r="Z1738" t="str">
        <f>IF(PC_NikeSales[[#This Row],[Profit]]&lt;0,"Loss Making Sales",IF(PC_NikeSales[[#This Row],[Profit]]=0,"No Recorded Profit",IF(PC_NikeSales[[#This Row],[Profit]]&gt;PC_NikeSales[Rev_Recalc],"Invalid Profit", "Valid Profit")))</f>
        <v>Loss Making Sales</v>
      </c>
      <c r="AA1738" t="str">
        <f>IF(PC_NikeSales[[#This Row],[Profit_Status]]="Valid Profit","Include","Exclude")</f>
        <v>Exclude</v>
      </c>
    </row>
    <row r="1739" spans="1:27">
      <c r="A1739">
        <v>3737</v>
      </c>
      <c r="B1739" t="s">
        <v>13</v>
      </c>
      <c r="C1739" t="s">
        <v>41</v>
      </c>
      <c r="D1739" t="s">
        <v>42</v>
      </c>
      <c r="E1739" s="3">
        <v>12</v>
      </c>
      <c r="F1739" t="str">
        <f t="shared" si="243"/>
        <v>Number</v>
      </c>
      <c r="G1739" t="str">
        <f t="shared" si="244"/>
        <v>12</v>
      </c>
      <c r="H1739" t="str">
        <f t="shared" si="245"/>
        <v>Yes</v>
      </c>
      <c r="I1739">
        <v>0</v>
      </c>
      <c r="J1739" t="str">
        <f>_xlfn.IFS(Units_Sold&lt;0,"Check Return/Refund",Units_Sold=" ",Invalid,Units_Sold=0,"Available",Units_Sold&gt;0,"Sold")</f>
        <v>Available</v>
      </c>
      <c r="M1739" t="str">
        <f t="shared" si="246"/>
        <v>Invalid</v>
      </c>
      <c r="N1739" t="str">
        <f>IF(PC_NikeSales[[#This Row],[Discount_Verification]]="Valid","Include","Exclude")</f>
        <v>Exclude</v>
      </c>
      <c r="O1739">
        <v>0</v>
      </c>
      <c r="P1739" t="str">
        <f t="shared" si="247"/>
        <v>Insufficient Data</v>
      </c>
      <c r="Q1739" t="str">
        <f t="shared" si="248"/>
        <v>Missing Information</v>
      </c>
      <c r="R1739" t="str">
        <f>IF(PC_NikeSales[[#This Row],[Rev_Verify]]="Valid Revenue","Include","Exclude")</f>
        <v>Exclude</v>
      </c>
      <c r="S1739" s="1"/>
      <c r="T1739" s="5" t="str">
        <f t="shared" si="249"/>
        <v>Missing Date</v>
      </c>
      <c r="U1739" s="1" t="str">
        <f t="shared" si="250"/>
        <v>No</v>
      </c>
      <c r="V1739" t="s">
        <v>22</v>
      </c>
      <c r="W1739" t="s">
        <v>29</v>
      </c>
      <c r="X1739" t="str">
        <f t="shared" si="251"/>
        <v>Pune</v>
      </c>
      <c r="Y1739">
        <v>690.1</v>
      </c>
      <c r="Z1739" t="str">
        <f>IF(PC_NikeSales[[#This Row],[Profit]]&lt;0,"Loss Making Sales",IF(PC_NikeSales[[#This Row],[Profit]]=0,"No Recorded Profit",IF($Y1737&gt;$P1737,"Invalid Profit", "Valid Profit")))</f>
        <v>Valid Profit</v>
      </c>
      <c r="AA1739" t="str">
        <f>IF(PC_NikeSales[[#This Row],[Profit_Status]]="Valid Profit","Include","Exclude")</f>
        <v>Include</v>
      </c>
    </row>
    <row r="1740" spans="1:27">
      <c r="A1740">
        <v>3738</v>
      </c>
      <c r="B1740" t="s">
        <v>35</v>
      </c>
      <c r="C1740" t="s">
        <v>20</v>
      </c>
      <c r="D1740" t="s">
        <v>24</v>
      </c>
      <c r="E1740" s="3">
        <v>11</v>
      </c>
      <c r="F1740" t="str">
        <f t="shared" si="243"/>
        <v>Number</v>
      </c>
      <c r="G1740" t="str">
        <f t="shared" si="244"/>
        <v>11</v>
      </c>
      <c r="H1740" t="str">
        <f t="shared" si="245"/>
        <v>Yes</v>
      </c>
      <c r="I1740">
        <v>1</v>
      </c>
      <c r="J1740" t="str">
        <f>_xlfn.IFS(Units_Sold&lt;0,"Check Return/Refund",Units_Sold=" ",Invalid,Units_Sold=0,"Available",Units_Sold&gt;0,"Sold")</f>
        <v>Sold</v>
      </c>
      <c r="K1740">
        <v>6968.08</v>
      </c>
      <c r="L1740">
        <v>0.02</v>
      </c>
      <c r="M1740" t="str">
        <f t="shared" si="246"/>
        <v>Valid</v>
      </c>
      <c r="N1740" t="str">
        <f>IF(PC_NikeSales[[#This Row],[Discount_Verification]]="Valid","Include","Exclude")</f>
        <v>Include</v>
      </c>
      <c r="O1740">
        <v>6828.72</v>
      </c>
      <c r="P1740">
        <f t="shared" si="247"/>
        <v>6828.7183999999997</v>
      </c>
      <c r="Q1740" t="str">
        <f t="shared" si="248"/>
        <v>Valid Revenue</v>
      </c>
      <c r="R1740" t="str">
        <f>IF(PC_NikeSales[[#This Row],[Rev_Verify]]="Valid Revenue","Include","Exclude")</f>
        <v>Include</v>
      </c>
      <c r="S1740" s="1">
        <v>45746</v>
      </c>
      <c r="T1740" s="5">
        <f t="shared" si="249"/>
        <v>45746</v>
      </c>
      <c r="U1740" s="1" t="str">
        <f t="shared" si="250"/>
        <v>Yes</v>
      </c>
      <c r="V1740" t="s">
        <v>17</v>
      </c>
      <c r="W1740" t="s">
        <v>33</v>
      </c>
      <c r="X1740" t="str">
        <f t="shared" si="251"/>
        <v>Delhi</v>
      </c>
      <c r="Y1740">
        <v>-673.94</v>
      </c>
      <c r="Z1740" t="str">
        <f>IF(PC_NikeSales[[#This Row],[Profit]]&lt;0,"Loss Making Sales",IF(PC_NikeSales[[#This Row],[Profit]]=0,"No Recorded Profit",IF(PC_NikeSales[[#This Row],[Profit]]&gt;PC_NikeSales[Rev_Recalc],"Invalid Profit", "Valid Profit")))</f>
        <v>Loss Making Sales</v>
      </c>
      <c r="AA1740" t="str">
        <f>IF(PC_NikeSales[[#This Row],[Profit_Status]]="Valid Profit","Include","Exclude")</f>
        <v>Exclude</v>
      </c>
    </row>
    <row r="1741" spans="1:27">
      <c r="A1741">
        <v>3739</v>
      </c>
      <c r="B1741" t="s">
        <v>19</v>
      </c>
      <c r="C1741" t="s">
        <v>14</v>
      </c>
      <c r="D1741" t="s">
        <v>15</v>
      </c>
      <c r="E1741" s="3">
        <v>11</v>
      </c>
      <c r="F1741" t="str">
        <f t="shared" si="243"/>
        <v>Number</v>
      </c>
      <c r="G1741" t="str">
        <f t="shared" si="244"/>
        <v>11</v>
      </c>
      <c r="H1741" t="str">
        <f t="shared" si="245"/>
        <v>Yes</v>
      </c>
      <c r="I1741">
        <v>-1</v>
      </c>
      <c r="J1741" t="str">
        <f>_xlfn.IFS(Units_Sold&lt;0,"Check Return/Refund",Units_Sold=" ",Invalid,Units_Sold=0,"Available",Units_Sold&gt;0,"Sold")</f>
        <v>Check Return/Refund</v>
      </c>
      <c r="K1741">
        <v>5050.05</v>
      </c>
      <c r="M1741" t="str">
        <f t="shared" si="246"/>
        <v>Invalid</v>
      </c>
      <c r="N1741" t="str">
        <f>IF(PC_NikeSales[[#This Row],[Discount_Verification]]="Valid","Include","Exclude")</f>
        <v>Exclude</v>
      </c>
      <c r="O1741">
        <v>0</v>
      </c>
      <c r="P1741">
        <f t="shared" si="247"/>
        <v>-5050.05</v>
      </c>
      <c r="Q1741" t="str">
        <f t="shared" si="248"/>
        <v>Negative Revenue</v>
      </c>
      <c r="R1741" t="str">
        <f>IF(PC_NikeSales[[#This Row],[Rev_Verify]]="Valid Revenue","Include","Exclude")</f>
        <v>Exclude</v>
      </c>
      <c r="S1741" s="1">
        <v>45670</v>
      </c>
      <c r="T1741" s="5">
        <f t="shared" si="249"/>
        <v>45670</v>
      </c>
      <c r="U1741" s="1" t="str">
        <f t="shared" si="250"/>
        <v>Yes</v>
      </c>
      <c r="V1741" t="s">
        <v>17</v>
      </c>
      <c r="W1741" t="s">
        <v>43</v>
      </c>
      <c r="X1741" t="str">
        <f t="shared" si="251"/>
        <v>Kolkata</v>
      </c>
      <c r="Y1741">
        <v>3928.19</v>
      </c>
      <c r="Z1741" t="str">
        <f>IF(PC_NikeSales[[#This Row],[Profit]]&lt;0,"Loss Making Sales",IF(PC_NikeSales[[#This Row],[Profit]]=0,"No Recorded Profit",IF(PC_NikeSales[[#This Row],[Profit]]&gt;PC_NikeSales[Rev_Recalc],"Invalid Profit", "Valid Profit")))</f>
        <v>Invalid Profit</v>
      </c>
      <c r="AA1741" t="str">
        <f>IF(PC_NikeSales[[#This Row],[Profit_Status]]="Valid Profit","Include","Exclude")</f>
        <v>Exclude</v>
      </c>
    </row>
    <row r="1742" spans="1:27">
      <c r="A1742">
        <v>3740</v>
      </c>
      <c r="B1742" t="s">
        <v>35</v>
      </c>
      <c r="C1742" t="s">
        <v>41</v>
      </c>
      <c r="D1742" t="s">
        <v>48</v>
      </c>
      <c r="F1742" t="str">
        <f t="shared" si="243"/>
        <v>Missing</v>
      </c>
      <c r="G1742" t="str">
        <f t="shared" si="244"/>
        <v>Unknown</v>
      </c>
      <c r="H1742" t="str">
        <f t="shared" si="245"/>
        <v>No</v>
      </c>
      <c r="I1742">
        <v>0</v>
      </c>
      <c r="J1742" t="str">
        <f>_xlfn.IFS(Units_Sold&lt;0,"Check Return/Refund",Units_Sold=" ",Invalid,Units_Sold=0,"Available",Units_Sold&gt;0,"Sold")</f>
        <v>Available</v>
      </c>
      <c r="M1742" t="str">
        <f t="shared" si="246"/>
        <v>Invalid</v>
      </c>
      <c r="N1742" t="str">
        <f>IF(PC_NikeSales[[#This Row],[Discount_Verification]]="Valid","Include","Exclude")</f>
        <v>Exclude</v>
      </c>
      <c r="O1742">
        <v>0</v>
      </c>
      <c r="P1742" t="str">
        <f t="shared" si="247"/>
        <v>Insufficient Data</v>
      </c>
      <c r="Q1742" t="str">
        <f t="shared" si="248"/>
        <v>Missing Information</v>
      </c>
      <c r="R1742" t="str">
        <f>IF(PC_NikeSales[[#This Row],[Rev_Verify]]="Valid Revenue","Include","Exclude")</f>
        <v>Exclude</v>
      </c>
      <c r="S1742" s="1">
        <v>45190</v>
      </c>
      <c r="T1742" s="5">
        <f t="shared" si="249"/>
        <v>45190</v>
      </c>
      <c r="U1742" s="1" t="str">
        <f t="shared" si="250"/>
        <v>Yes</v>
      </c>
      <c r="V1742" t="s">
        <v>22</v>
      </c>
      <c r="W1742" t="s">
        <v>29</v>
      </c>
      <c r="X1742" t="str">
        <f t="shared" si="251"/>
        <v>Pune</v>
      </c>
      <c r="Y1742">
        <v>2909.82</v>
      </c>
      <c r="Z1742" t="str">
        <f>IF(PC_NikeSales[[#This Row],[Profit]]&lt;0,"Loss Making Sales",IF(PC_NikeSales[[#This Row],[Profit]]=0,"No Recorded Profit",IF($Y1740&gt;$P1740,"Invalid Profit", "Valid Profit")))</f>
        <v>Valid Profit</v>
      </c>
      <c r="AA1742" t="str">
        <f>IF(PC_NikeSales[[#This Row],[Profit_Status]]="Valid Profit","Include","Exclude")</f>
        <v>Include</v>
      </c>
    </row>
    <row r="1743" spans="1:27">
      <c r="A1743">
        <v>3741</v>
      </c>
      <c r="B1743" t="s">
        <v>13</v>
      </c>
      <c r="C1743" t="s">
        <v>26</v>
      </c>
      <c r="D1743" t="s">
        <v>53</v>
      </c>
      <c r="E1743" s="3" t="s">
        <v>28</v>
      </c>
      <c r="F1743" t="str">
        <f t="shared" si="243"/>
        <v>Alphabet</v>
      </c>
      <c r="G1743" t="str">
        <f t="shared" si="244"/>
        <v>L</v>
      </c>
      <c r="H1743" t="str">
        <f t="shared" si="245"/>
        <v>Yes</v>
      </c>
      <c r="I1743">
        <v>2</v>
      </c>
      <c r="J1743" t="str">
        <f>_xlfn.IFS(Units_Sold&lt;0,"Check Return/Refund",Units_Sold=" ",Invalid,Units_Sold=0,"Available",Units_Sold&gt;0,"Sold")</f>
        <v>Sold</v>
      </c>
      <c r="K1743">
        <v>8927.2199999999993</v>
      </c>
      <c r="L1743">
        <v>0.2</v>
      </c>
      <c r="M1743" t="str">
        <f t="shared" si="246"/>
        <v>Valid</v>
      </c>
      <c r="N1743" t="str">
        <f>IF(PC_NikeSales[[#This Row],[Discount_Verification]]="Valid","Include","Exclude")</f>
        <v>Include</v>
      </c>
      <c r="O1743">
        <v>14283.55</v>
      </c>
      <c r="P1743">
        <f t="shared" si="247"/>
        <v>14283.552</v>
      </c>
      <c r="Q1743" t="str">
        <f t="shared" si="248"/>
        <v>Valid Revenue</v>
      </c>
      <c r="R1743" t="str">
        <f>IF(PC_NikeSales[[#This Row],[Rev_Verify]]="Valid Revenue","Include","Exclude")</f>
        <v>Include</v>
      </c>
      <c r="S1743" s="1">
        <v>45851</v>
      </c>
      <c r="T1743" s="5">
        <f t="shared" si="249"/>
        <v>45851</v>
      </c>
      <c r="U1743" s="1" t="str">
        <f t="shared" si="250"/>
        <v>Yes</v>
      </c>
      <c r="V1743" t="s">
        <v>22</v>
      </c>
      <c r="W1743" t="s">
        <v>43</v>
      </c>
      <c r="X1743" t="str">
        <f t="shared" si="251"/>
        <v>Kolkata</v>
      </c>
      <c r="Y1743">
        <v>821.32</v>
      </c>
      <c r="Z1743" t="str">
        <f>IF(PC_NikeSales[[#This Row],[Profit]]&lt;0,"Loss Making Sales",IF(PC_NikeSales[[#This Row],[Profit]]=0,"No Recorded Profit",IF($Y1741&gt;$P1741,"Invalid Profit", "Valid Profit")))</f>
        <v>Invalid Profit</v>
      </c>
      <c r="AA1743" t="str">
        <f>IF(PC_NikeSales[[#This Row],[Profit_Status]]="Valid Profit","Include","Exclude")</f>
        <v>Exclude</v>
      </c>
    </row>
    <row r="1744" spans="1:27">
      <c r="A1744">
        <v>3742</v>
      </c>
      <c r="B1744" t="s">
        <v>19</v>
      </c>
      <c r="C1744" t="s">
        <v>20</v>
      </c>
      <c r="D1744" t="s">
        <v>21</v>
      </c>
      <c r="F1744" t="str">
        <f t="shared" si="243"/>
        <v>Missing</v>
      </c>
      <c r="G1744" t="str">
        <f t="shared" si="244"/>
        <v>Unknown</v>
      </c>
      <c r="H1744" t="str">
        <f t="shared" si="245"/>
        <v>No</v>
      </c>
      <c r="J1744" t="str">
        <f>_xlfn.IFS(Units_Sold&lt;0,"Check Return/Refund",Units_Sold=" ",Invalid,Units_Sold=0,"Available",Units_Sold&gt;0,"Sold")</f>
        <v>Available</v>
      </c>
      <c r="L1744">
        <v>0.78</v>
      </c>
      <c r="M1744" t="str">
        <f t="shared" si="246"/>
        <v>Valid</v>
      </c>
      <c r="N1744" t="str">
        <f>IF(PC_NikeSales[[#This Row],[Discount_Verification]]="Valid","Include","Exclude")</f>
        <v>Include</v>
      </c>
      <c r="O1744">
        <v>0</v>
      </c>
      <c r="P1744" t="str">
        <f t="shared" si="247"/>
        <v>Insufficient Data</v>
      </c>
      <c r="Q1744" t="str">
        <f t="shared" si="248"/>
        <v>Missing Information</v>
      </c>
      <c r="R1744" t="str">
        <f>IF(PC_NikeSales[[#This Row],[Rev_Verify]]="Valid Revenue","Include","Exclude")</f>
        <v>Exclude</v>
      </c>
      <c r="S1744" s="1">
        <v>45463</v>
      </c>
      <c r="T1744" s="5">
        <f t="shared" si="249"/>
        <v>45463</v>
      </c>
      <c r="U1744" s="1" t="str">
        <f t="shared" si="250"/>
        <v>Yes</v>
      </c>
      <c r="V1744" t="s">
        <v>22</v>
      </c>
      <c r="W1744" t="s">
        <v>25</v>
      </c>
      <c r="X1744" t="str">
        <f t="shared" si="251"/>
        <v>Mumbai</v>
      </c>
      <c r="Y1744">
        <v>2266.5100000000002</v>
      </c>
      <c r="Z1744" t="str">
        <f>IF(PC_NikeSales[[#This Row],[Profit]]&lt;0,"Loss Making Sales",IF(PC_NikeSales[[#This Row],[Profit]]=0,"No Recorded Profit",IF($Y1742&gt;$P1742,"Invalid Profit", "Valid Profit")))</f>
        <v>Valid Profit</v>
      </c>
      <c r="AA1744" t="str">
        <f>IF(PC_NikeSales[[#This Row],[Profit_Status]]="Valid Profit","Include","Exclude")</f>
        <v>Include</v>
      </c>
    </row>
    <row r="1745" spans="1:27">
      <c r="A1745">
        <v>3743</v>
      </c>
      <c r="B1745" t="s">
        <v>35</v>
      </c>
      <c r="C1745" t="s">
        <v>14</v>
      </c>
      <c r="D1745" t="s">
        <v>34</v>
      </c>
      <c r="E1745" s="3" t="s">
        <v>16</v>
      </c>
      <c r="F1745" t="str">
        <f t="shared" si="243"/>
        <v>Alphabet</v>
      </c>
      <c r="G1745" t="str">
        <f t="shared" si="244"/>
        <v>M</v>
      </c>
      <c r="H1745" t="str">
        <f t="shared" si="245"/>
        <v>Yes</v>
      </c>
      <c r="J1745" t="str">
        <f>_xlfn.IFS(Units_Sold&lt;0,"Check Return/Refund",Units_Sold=" ",Invalid,Units_Sold=0,"Available",Units_Sold&gt;0,"Sold")</f>
        <v>Available</v>
      </c>
      <c r="L1745">
        <v>0.2</v>
      </c>
      <c r="M1745" t="str">
        <f t="shared" si="246"/>
        <v>Valid</v>
      </c>
      <c r="N1745" t="str">
        <f>IF(PC_NikeSales[[#This Row],[Discount_Verification]]="Valid","Include","Exclude")</f>
        <v>Include</v>
      </c>
      <c r="O1745">
        <v>0</v>
      </c>
      <c r="P1745" t="str">
        <f t="shared" si="247"/>
        <v>Insufficient Data</v>
      </c>
      <c r="Q1745" t="str">
        <f t="shared" si="248"/>
        <v>Missing Information</v>
      </c>
      <c r="R1745" t="str">
        <f>IF(PC_NikeSales[[#This Row],[Rev_Verify]]="Valid Revenue","Include","Exclude")</f>
        <v>Exclude</v>
      </c>
      <c r="S1745" s="1">
        <v>45527</v>
      </c>
      <c r="T1745" s="5">
        <f t="shared" si="249"/>
        <v>45527</v>
      </c>
      <c r="U1745" s="1" t="str">
        <f t="shared" si="250"/>
        <v>Yes</v>
      </c>
      <c r="V1745" t="s">
        <v>22</v>
      </c>
      <c r="W1745" t="s">
        <v>43</v>
      </c>
      <c r="X1745" t="str">
        <f t="shared" si="251"/>
        <v>Kolkata</v>
      </c>
      <c r="Y1745">
        <v>1370.17</v>
      </c>
      <c r="Z1745" t="str">
        <f>IF(PC_NikeSales[[#This Row],[Profit]]&lt;0,"Loss Making Sales",IF(PC_NikeSales[[#This Row],[Profit]]=0,"No Recorded Profit",IF($Y1743&gt;$P1743,"Invalid Profit", "Valid Profit")))</f>
        <v>Valid Profit</v>
      </c>
      <c r="AA1745" t="str">
        <f>IF(PC_NikeSales[[#This Row],[Profit_Status]]="Valid Profit","Include","Exclude")</f>
        <v>Include</v>
      </c>
    </row>
    <row r="1746" spans="1:27">
      <c r="A1746">
        <v>3744</v>
      </c>
      <c r="B1746" t="s">
        <v>13</v>
      </c>
      <c r="C1746" t="s">
        <v>14</v>
      </c>
      <c r="D1746" t="s">
        <v>15</v>
      </c>
      <c r="F1746" t="str">
        <f t="shared" si="243"/>
        <v>Missing</v>
      </c>
      <c r="G1746" t="str">
        <f t="shared" si="244"/>
        <v>Unknown</v>
      </c>
      <c r="H1746" t="str">
        <f t="shared" si="245"/>
        <v>No</v>
      </c>
      <c r="I1746">
        <v>3</v>
      </c>
      <c r="J1746" t="str">
        <f>_xlfn.IFS(Units_Sold&lt;0,"Check Return/Refund",Units_Sold=" ",Invalid,Units_Sold=0,"Available",Units_Sold&gt;0,"Sold")</f>
        <v>Sold</v>
      </c>
      <c r="K1746">
        <v>2370.48</v>
      </c>
      <c r="M1746" t="str">
        <f t="shared" si="246"/>
        <v>Invalid</v>
      </c>
      <c r="N1746" t="str">
        <f>IF(PC_NikeSales[[#This Row],[Discount_Verification]]="Valid","Include","Exclude")</f>
        <v>Exclude</v>
      </c>
      <c r="O1746">
        <v>0</v>
      </c>
      <c r="P1746">
        <f t="shared" si="247"/>
        <v>7111.4400000000005</v>
      </c>
      <c r="Q1746" t="str">
        <f t="shared" si="248"/>
        <v>Valid Revenue</v>
      </c>
      <c r="R1746" t="str">
        <f>IF(PC_NikeSales[[#This Row],[Rev_Verify]]="Valid Revenue","Include","Exclude")</f>
        <v>Include</v>
      </c>
      <c r="S1746" s="1"/>
      <c r="T1746" s="5" t="str">
        <f t="shared" si="249"/>
        <v>Missing Date</v>
      </c>
      <c r="U1746" s="1" t="str">
        <f t="shared" si="250"/>
        <v>No</v>
      </c>
      <c r="V1746" t="s">
        <v>17</v>
      </c>
      <c r="W1746" t="s">
        <v>36</v>
      </c>
      <c r="X1746" t="str">
        <f t="shared" si="251"/>
        <v>Bangalore</v>
      </c>
      <c r="Y1746">
        <v>2830.51</v>
      </c>
      <c r="Z1746" t="str">
        <f>IF(PC_NikeSales[[#This Row],[Profit]]&lt;0,"Loss Making Sales",IF(PC_NikeSales[[#This Row],[Profit]]=0,"No Recorded Profit",IF($Y1744&gt;$P1744,"Invalid Profit", "Valid Profit")))</f>
        <v>Valid Profit</v>
      </c>
      <c r="AA1746" t="str">
        <f>IF(PC_NikeSales[[#This Row],[Profit_Status]]="Valid Profit","Include","Exclude")</f>
        <v>Include</v>
      </c>
    </row>
    <row r="1747" spans="1:27">
      <c r="A1747">
        <v>3745</v>
      </c>
      <c r="B1747" t="s">
        <v>35</v>
      </c>
      <c r="C1747" t="s">
        <v>26</v>
      </c>
      <c r="D1747" t="s">
        <v>39</v>
      </c>
      <c r="F1747" t="str">
        <f t="shared" si="243"/>
        <v>Missing</v>
      </c>
      <c r="G1747" t="str">
        <f t="shared" si="244"/>
        <v>Unknown</v>
      </c>
      <c r="H1747" t="str">
        <f t="shared" si="245"/>
        <v>No</v>
      </c>
      <c r="J1747" t="str">
        <f>_xlfn.IFS(Units_Sold&lt;0,"Check Return/Refund",Units_Sold=" ",Invalid,Units_Sold=0,"Available",Units_Sold&gt;0,"Sold")</f>
        <v>Available</v>
      </c>
      <c r="M1747" t="str">
        <f t="shared" si="246"/>
        <v>Invalid</v>
      </c>
      <c r="N1747" t="str">
        <f>IF(PC_NikeSales[[#This Row],[Discount_Verification]]="Valid","Include","Exclude")</f>
        <v>Exclude</v>
      </c>
      <c r="O1747">
        <v>0</v>
      </c>
      <c r="P1747" t="str">
        <f t="shared" si="247"/>
        <v>Insufficient Data</v>
      </c>
      <c r="Q1747" t="str">
        <f t="shared" si="248"/>
        <v>Missing Information</v>
      </c>
      <c r="R1747" t="str">
        <f>IF(PC_NikeSales[[#This Row],[Rev_Verify]]="Valid Revenue","Include","Exclude")</f>
        <v>Exclude</v>
      </c>
      <c r="S1747" s="1">
        <v>45725</v>
      </c>
      <c r="T1747" s="5">
        <f t="shared" si="249"/>
        <v>45725</v>
      </c>
      <c r="U1747" s="1" t="str">
        <f t="shared" si="250"/>
        <v>Yes</v>
      </c>
      <c r="V1747" t="s">
        <v>17</v>
      </c>
      <c r="W1747" t="s">
        <v>43</v>
      </c>
      <c r="X1747" t="str">
        <f t="shared" si="251"/>
        <v>Kolkata</v>
      </c>
      <c r="Y1747">
        <v>552.84</v>
      </c>
      <c r="Z1747" t="str">
        <f>IF(PC_NikeSales[[#This Row],[Profit]]&lt;0,"Loss Making Sales",IF(PC_NikeSales[[#This Row],[Profit]]=0,"No Recorded Profit",IF($Y1745&gt;$P1745,"Invalid Profit", "Valid Profit")))</f>
        <v>Valid Profit</v>
      </c>
      <c r="AA1747" t="str">
        <f>IF(PC_NikeSales[[#This Row],[Profit_Status]]="Valid Profit","Include","Exclude")</f>
        <v>Include</v>
      </c>
    </row>
    <row r="1748" spans="1:27">
      <c r="A1748">
        <v>3746</v>
      </c>
      <c r="B1748" t="s">
        <v>13</v>
      </c>
      <c r="C1748" t="s">
        <v>26</v>
      </c>
      <c r="D1748" t="s">
        <v>39</v>
      </c>
      <c r="E1748" s="3" t="s">
        <v>16</v>
      </c>
      <c r="F1748" t="str">
        <f t="shared" si="243"/>
        <v>Alphabet</v>
      </c>
      <c r="G1748" t="str">
        <f t="shared" si="244"/>
        <v>M</v>
      </c>
      <c r="H1748" t="str">
        <f t="shared" si="245"/>
        <v>Yes</v>
      </c>
      <c r="J1748" t="str">
        <f>_xlfn.IFS(Units_Sold&lt;0,"Check Return/Refund",Units_Sold=" ",Invalid,Units_Sold=0,"Available",Units_Sold&gt;0,"Sold")</f>
        <v>Available</v>
      </c>
      <c r="K1748">
        <v>7490.78</v>
      </c>
      <c r="M1748" t="str">
        <f t="shared" si="246"/>
        <v>Invalid</v>
      </c>
      <c r="N1748" t="str">
        <f>IF(PC_NikeSales[[#This Row],[Discount_Verification]]="Valid","Include","Exclude")</f>
        <v>Exclude</v>
      </c>
      <c r="O1748">
        <v>0</v>
      </c>
      <c r="P1748" t="str">
        <f t="shared" si="247"/>
        <v>Insufficient Data</v>
      </c>
      <c r="Q1748" t="str">
        <f t="shared" si="248"/>
        <v>Missing Information</v>
      </c>
      <c r="R1748" t="str">
        <f>IF(PC_NikeSales[[#This Row],[Rev_Verify]]="Valid Revenue","Include","Exclude")</f>
        <v>Exclude</v>
      </c>
      <c r="S1748" s="1">
        <v>45632</v>
      </c>
      <c r="T1748" s="5">
        <f t="shared" si="249"/>
        <v>45632</v>
      </c>
      <c r="U1748" s="1" t="str">
        <f t="shared" si="250"/>
        <v>Yes</v>
      </c>
      <c r="V1748" t="s">
        <v>22</v>
      </c>
      <c r="W1748" t="s">
        <v>25</v>
      </c>
      <c r="X1748" t="str">
        <f t="shared" si="251"/>
        <v>Mumbai</v>
      </c>
      <c r="Y1748">
        <v>2815.43</v>
      </c>
      <c r="Z1748" t="str">
        <f>IF(PC_NikeSales[[#This Row],[Profit]]&lt;0,"Loss Making Sales",IF(PC_NikeSales[[#This Row],[Profit]]=0,"No Recorded Profit",IF($Y1746&gt;$P1746,"Invalid Profit", "Valid Profit")))</f>
        <v>Valid Profit</v>
      </c>
      <c r="AA1748" t="str">
        <f>IF(PC_NikeSales[[#This Row],[Profit_Status]]="Valid Profit","Include","Exclude")</f>
        <v>Include</v>
      </c>
    </row>
    <row r="1749" spans="1:27">
      <c r="A1749">
        <v>3747</v>
      </c>
      <c r="B1749" t="s">
        <v>35</v>
      </c>
      <c r="C1749" t="s">
        <v>26</v>
      </c>
      <c r="D1749" t="s">
        <v>53</v>
      </c>
      <c r="F1749" t="str">
        <f t="shared" si="243"/>
        <v>Missing</v>
      </c>
      <c r="G1749" t="str">
        <f t="shared" si="244"/>
        <v>Unknown</v>
      </c>
      <c r="H1749" t="str">
        <f t="shared" si="245"/>
        <v>No</v>
      </c>
      <c r="I1749">
        <v>4</v>
      </c>
      <c r="J1749" t="str">
        <f>_xlfn.IFS(Units_Sold&lt;0,"Check Return/Refund",Units_Sold=" ",Invalid,Units_Sold=0,"Available",Units_Sold&gt;0,"Sold")</f>
        <v>Sold</v>
      </c>
      <c r="K1749">
        <v>5776.58</v>
      </c>
      <c r="M1749" t="str">
        <f t="shared" si="246"/>
        <v>Invalid</v>
      </c>
      <c r="N1749" t="str">
        <f>IF(PC_NikeSales[[#This Row],[Discount_Verification]]="Valid","Include","Exclude")</f>
        <v>Exclude</v>
      </c>
      <c r="O1749">
        <v>0</v>
      </c>
      <c r="P1749">
        <f t="shared" si="247"/>
        <v>23106.32</v>
      </c>
      <c r="Q1749" t="str">
        <f t="shared" si="248"/>
        <v>Valid Revenue</v>
      </c>
      <c r="R1749" t="str">
        <f>IF(PC_NikeSales[[#This Row],[Rev_Verify]]="Valid Revenue","Include","Exclude")</f>
        <v>Include</v>
      </c>
      <c r="S1749" s="1">
        <v>45816</v>
      </c>
      <c r="T1749" s="5">
        <f t="shared" si="249"/>
        <v>45816</v>
      </c>
      <c r="U1749" s="1" t="str">
        <f t="shared" si="250"/>
        <v>Yes</v>
      </c>
      <c r="V1749" t="s">
        <v>22</v>
      </c>
      <c r="W1749" t="s">
        <v>37</v>
      </c>
      <c r="X1749" t="str">
        <f t="shared" si="251"/>
        <v>Hyderabad</v>
      </c>
      <c r="Y1749">
        <v>616.71</v>
      </c>
      <c r="Z1749" t="str">
        <f>IF(PC_NikeSales[[#This Row],[Profit]]&lt;0,"Loss Making Sales",IF(PC_NikeSales[[#This Row],[Profit]]=0,"No Recorded Profit",IF($Y1747&gt;$P1747,"Invalid Profit", "Valid Profit")))</f>
        <v>Valid Profit</v>
      </c>
      <c r="AA1749" t="str">
        <f>IF(PC_NikeSales[[#This Row],[Profit_Status]]="Valid Profit","Include","Exclude")</f>
        <v>Include</v>
      </c>
    </row>
    <row r="1750" spans="1:27">
      <c r="A1750">
        <v>3748</v>
      </c>
      <c r="B1750" t="s">
        <v>13</v>
      </c>
      <c r="C1750" t="s">
        <v>14</v>
      </c>
      <c r="D1750" t="s">
        <v>15</v>
      </c>
      <c r="E1750" s="3" t="s">
        <v>32</v>
      </c>
      <c r="F1750" t="str">
        <f t="shared" si="243"/>
        <v>Alphabet</v>
      </c>
      <c r="G1750" t="str">
        <f t="shared" si="244"/>
        <v>XL</v>
      </c>
      <c r="H1750" t="str">
        <f t="shared" si="245"/>
        <v>Yes</v>
      </c>
      <c r="J1750" t="str">
        <f>_xlfn.IFS(Units_Sold&lt;0,"Check Return/Refund",Units_Sold=" ",Invalid,Units_Sold=0,"Available",Units_Sold&gt;0,"Sold")</f>
        <v>Available</v>
      </c>
      <c r="K1750">
        <v>6272.89</v>
      </c>
      <c r="L1750">
        <v>1.02</v>
      </c>
      <c r="M1750" t="str">
        <f t="shared" si="246"/>
        <v>Invalid</v>
      </c>
      <c r="N1750" t="str">
        <f>IF(PC_NikeSales[[#This Row],[Discount_Verification]]="Valid","Include","Exclude")</f>
        <v>Exclude</v>
      </c>
      <c r="O1750">
        <v>0</v>
      </c>
      <c r="P1750" t="str">
        <f t="shared" si="247"/>
        <v>Insufficient Data</v>
      </c>
      <c r="Q1750" t="str">
        <f t="shared" si="248"/>
        <v>Missing Information</v>
      </c>
      <c r="R1750" t="str">
        <f>IF(PC_NikeSales[[#This Row],[Rev_Verify]]="Valid Revenue","Include","Exclude")</f>
        <v>Exclude</v>
      </c>
      <c r="S1750" s="1"/>
      <c r="T1750" s="5" t="str">
        <f t="shared" si="249"/>
        <v>Missing Date</v>
      </c>
      <c r="U1750" s="1" t="str">
        <f t="shared" si="250"/>
        <v>No</v>
      </c>
      <c r="V1750" t="s">
        <v>17</v>
      </c>
      <c r="W1750" t="s">
        <v>18</v>
      </c>
      <c r="X1750" t="str">
        <f t="shared" si="251"/>
        <v>Bengaluru</v>
      </c>
      <c r="Y1750">
        <v>3386.86</v>
      </c>
      <c r="Z1750" t="str">
        <f>IF(PC_NikeSales[[#This Row],[Profit]]&lt;0,"Loss Making Sales",IF(PC_NikeSales[[#This Row],[Profit]]=0,"No Recorded Profit",IF($Y1748&gt;$P1748,"Invalid Profit", "Valid Profit")))</f>
        <v>Valid Profit</v>
      </c>
      <c r="AA1750" t="str">
        <f>IF(PC_NikeSales[[#This Row],[Profit_Status]]="Valid Profit","Include","Exclude")</f>
        <v>Include</v>
      </c>
    </row>
    <row r="1751" spans="1:27">
      <c r="A1751">
        <v>3749</v>
      </c>
      <c r="B1751" t="s">
        <v>35</v>
      </c>
      <c r="C1751" t="s">
        <v>41</v>
      </c>
      <c r="D1751" t="s">
        <v>42</v>
      </c>
      <c r="F1751" t="str">
        <f t="shared" si="243"/>
        <v>Missing</v>
      </c>
      <c r="G1751" t="str">
        <f t="shared" si="244"/>
        <v>Unknown</v>
      </c>
      <c r="H1751" t="str">
        <f t="shared" si="245"/>
        <v>No</v>
      </c>
      <c r="J1751" t="str">
        <f>_xlfn.IFS(Units_Sold&lt;0,"Check Return/Refund",Units_Sold=" ",Invalid,Units_Sold=0,"Available",Units_Sold&gt;0,"Sold")</f>
        <v>Available</v>
      </c>
      <c r="K1751">
        <v>6985.01</v>
      </c>
      <c r="M1751" t="str">
        <f t="shared" si="246"/>
        <v>Invalid</v>
      </c>
      <c r="N1751" t="str">
        <f>IF(PC_NikeSales[[#This Row],[Discount_Verification]]="Valid","Include","Exclude")</f>
        <v>Exclude</v>
      </c>
      <c r="O1751">
        <v>0</v>
      </c>
      <c r="P1751" t="str">
        <f t="shared" si="247"/>
        <v>Insufficient Data</v>
      </c>
      <c r="Q1751" t="str">
        <f t="shared" si="248"/>
        <v>Missing Information</v>
      </c>
      <c r="R1751" t="str">
        <f>IF(PC_NikeSales[[#This Row],[Rev_Verify]]="Valid Revenue","Include","Exclude")</f>
        <v>Exclude</v>
      </c>
      <c r="S1751" s="1">
        <v>45798</v>
      </c>
      <c r="T1751" s="5">
        <f t="shared" si="249"/>
        <v>45798</v>
      </c>
      <c r="U1751" s="1" t="str">
        <f t="shared" si="250"/>
        <v>Yes</v>
      </c>
      <c r="V1751" t="s">
        <v>17</v>
      </c>
      <c r="W1751" t="s">
        <v>43</v>
      </c>
      <c r="X1751" t="str">
        <f t="shared" si="251"/>
        <v>Kolkata</v>
      </c>
      <c r="Y1751">
        <v>479.32</v>
      </c>
      <c r="Z1751" t="str">
        <f>IF(PC_NikeSales[[#This Row],[Profit]]&lt;0,"Loss Making Sales",IF(PC_NikeSales[[#This Row],[Profit]]=0,"No Recorded Profit",IF($Y1749&gt;$P1749,"Invalid Profit", "Valid Profit")))</f>
        <v>Valid Profit</v>
      </c>
      <c r="AA1751" t="str">
        <f>IF(PC_NikeSales[[#This Row],[Profit_Status]]="Valid Profit","Include","Exclude")</f>
        <v>Include</v>
      </c>
    </row>
    <row r="1752" spans="1:27">
      <c r="A1752">
        <v>3750</v>
      </c>
      <c r="B1752" t="s">
        <v>13</v>
      </c>
      <c r="C1752" t="s">
        <v>14</v>
      </c>
      <c r="D1752" t="s">
        <v>44</v>
      </c>
      <c r="E1752" s="3">
        <v>7</v>
      </c>
      <c r="F1752" t="str">
        <f t="shared" si="243"/>
        <v>Number</v>
      </c>
      <c r="G1752" t="str">
        <f t="shared" si="244"/>
        <v>7</v>
      </c>
      <c r="H1752" t="str">
        <f t="shared" si="245"/>
        <v>Yes</v>
      </c>
      <c r="I1752">
        <v>-1</v>
      </c>
      <c r="J1752" t="str">
        <f>_xlfn.IFS(Units_Sold&lt;0,"Check Return/Refund",Units_Sold=" ",Invalid,Units_Sold=0,"Available",Units_Sold&gt;0,"Sold")</f>
        <v>Check Return/Refund</v>
      </c>
      <c r="M1752" t="str">
        <f t="shared" si="246"/>
        <v>Invalid</v>
      </c>
      <c r="N1752" t="str">
        <f>IF(PC_NikeSales[[#This Row],[Discount_Verification]]="Valid","Include","Exclude")</f>
        <v>Exclude</v>
      </c>
      <c r="O1752">
        <v>0</v>
      </c>
      <c r="P1752" t="str">
        <f t="shared" si="247"/>
        <v>Insufficient Data</v>
      </c>
      <c r="Q1752" t="str">
        <f t="shared" si="248"/>
        <v>Missing Information</v>
      </c>
      <c r="R1752" t="str">
        <f>IF(PC_NikeSales[[#This Row],[Rev_Verify]]="Valid Revenue","Include","Exclude")</f>
        <v>Exclude</v>
      </c>
      <c r="S1752" s="1">
        <v>45647</v>
      </c>
      <c r="T1752" s="5">
        <f t="shared" si="249"/>
        <v>45647</v>
      </c>
      <c r="U1752" s="1" t="str">
        <f t="shared" si="250"/>
        <v>Yes</v>
      </c>
      <c r="V1752" t="s">
        <v>22</v>
      </c>
      <c r="W1752" t="s">
        <v>18</v>
      </c>
      <c r="X1752" t="str">
        <f t="shared" si="251"/>
        <v>Bengaluru</v>
      </c>
      <c r="Y1752">
        <v>1566.16</v>
      </c>
      <c r="Z1752" t="str">
        <f>IF(PC_NikeSales[[#This Row],[Profit]]&lt;0,"Loss Making Sales",IF(PC_NikeSales[[#This Row],[Profit]]=0,"No Recorded Profit",IF($Y1750&gt;$P1750,"Invalid Profit", "Valid Profit")))</f>
        <v>Valid Profit</v>
      </c>
      <c r="AA1752" t="str">
        <f>IF(PC_NikeSales[[#This Row],[Profit_Status]]="Valid Profit","Include","Exclude")</f>
        <v>Include</v>
      </c>
    </row>
    <row r="1753" spans="1:27">
      <c r="A1753">
        <v>3751</v>
      </c>
      <c r="B1753" t="s">
        <v>13</v>
      </c>
      <c r="C1753" t="s">
        <v>26</v>
      </c>
      <c r="D1753" t="s">
        <v>53</v>
      </c>
      <c r="E1753" s="3" t="s">
        <v>32</v>
      </c>
      <c r="F1753" t="str">
        <f t="shared" si="243"/>
        <v>Alphabet</v>
      </c>
      <c r="G1753" t="str">
        <f t="shared" si="244"/>
        <v>XL</v>
      </c>
      <c r="H1753" t="str">
        <f t="shared" si="245"/>
        <v>Yes</v>
      </c>
      <c r="I1753">
        <v>-1</v>
      </c>
      <c r="J1753" t="str">
        <f>_xlfn.IFS(Units_Sold&lt;0,"Check Return/Refund",Units_Sold=" ",Invalid,Units_Sold=0,"Available",Units_Sold&gt;0,"Sold")</f>
        <v>Check Return/Refund</v>
      </c>
      <c r="L1753">
        <v>0.4</v>
      </c>
      <c r="M1753" t="str">
        <f t="shared" si="246"/>
        <v>Valid</v>
      </c>
      <c r="N1753" t="str">
        <f>IF(PC_NikeSales[[#This Row],[Discount_Verification]]="Valid","Include","Exclude")</f>
        <v>Include</v>
      </c>
      <c r="O1753">
        <v>0</v>
      </c>
      <c r="P1753" t="str">
        <f t="shared" si="247"/>
        <v>Insufficient Data</v>
      </c>
      <c r="Q1753" t="str">
        <f t="shared" si="248"/>
        <v>Missing Information</v>
      </c>
      <c r="R1753" t="str">
        <f>IF(PC_NikeSales[[#This Row],[Rev_Verify]]="Valid Revenue","Include","Exclude")</f>
        <v>Exclude</v>
      </c>
      <c r="S1753" s="1"/>
      <c r="T1753" s="5" t="str">
        <f t="shared" si="249"/>
        <v>Missing Date</v>
      </c>
      <c r="U1753" s="1" t="str">
        <f t="shared" si="250"/>
        <v>No</v>
      </c>
      <c r="V1753" t="s">
        <v>22</v>
      </c>
      <c r="W1753" t="s">
        <v>33</v>
      </c>
      <c r="X1753" t="str">
        <f t="shared" si="251"/>
        <v>Delhi</v>
      </c>
      <c r="Y1753">
        <v>-399.23</v>
      </c>
      <c r="Z1753" t="str">
        <f>IF(PC_NikeSales[[#This Row],[Profit]]&lt;0,"Loss Making Sales",IF(PC_NikeSales[[#This Row],[Profit]]=0,"No Recorded Profit",IF(PC_NikeSales[[#This Row],[Profit]]&gt;PC_NikeSales[Rev_Recalc],"Invalid Profit", "Valid Profit")))</f>
        <v>Loss Making Sales</v>
      </c>
      <c r="AA1753" t="str">
        <f>IF(PC_NikeSales[[#This Row],[Profit_Status]]="Valid Profit","Include","Exclude")</f>
        <v>Exclude</v>
      </c>
    </row>
    <row r="1754" spans="1:27">
      <c r="A1754">
        <v>3752</v>
      </c>
      <c r="B1754" t="s">
        <v>13</v>
      </c>
      <c r="C1754" t="s">
        <v>20</v>
      </c>
      <c r="D1754" t="s">
        <v>38</v>
      </c>
      <c r="E1754" s="3" t="s">
        <v>28</v>
      </c>
      <c r="F1754" t="str">
        <f t="shared" si="243"/>
        <v>Alphabet</v>
      </c>
      <c r="G1754" t="str">
        <f t="shared" si="244"/>
        <v>L</v>
      </c>
      <c r="H1754" t="str">
        <f t="shared" si="245"/>
        <v>Yes</v>
      </c>
      <c r="J1754" t="str">
        <f>_xlfn.IFS(Units_Sold&lt;0,"Check Return/Refund",Units_Sold=" ",Invalid,Units_Sold=0,"Available",Units_Sold&gt;0,"Sold")</f>
        <v>Available</v>
      </c>
      <c r="K1754">
        <v>9021.7900000000009</v>
      </c>
      <c r="L1754">
        <v>0.04</v>
      </c>
      <c r="M1754" t="str">
        <f t="shared" si="246"/>
        <v>Valid</v>
      </c>
      <c r="N1754" t="str">
        <f>IF(PC_NikeSales[[#This Row],[Discount_Verification]]="Valid","Include","Exclude")</f>
        <v>Include</v>
      </c>
      <c r="O1754">
        <v>0</v>
      </c>
      <c r="P1754" t="str">
        <f t="shared" si="247"/>
        <v>Insufficient Data</v>
      </c>
      <c r="Q1754" t="str">
        <f t="shared" si="248"/>
        <v>Missing Information</v>
      </c>
      <c r="R1754" t="str">
        <f>IF(PC_NikeSales[[#This Row],[Rev_Verify]]="Valid Revenue","Include","Exclude")</f>
        <v>Exclude</v>
      </c>
      <c r="S1754" s="1">
        <v>45572</v>
      </c>
      <c r="T1754" s="5">
        <f t="shared" si="249"/>
        <v>45572</v>
      </c>
      <c r="U1754" s="1" t="str">
        <f t="shared" si="250"/>
        <v>Yes</v>
      </c>
      <c r="V1754" t="s">
        <v>22</v>
      </c>
      <c r="W1754" t="s">
        <v>43</v>
      </c>
      <c r="X1754" t="str">
        <f t="shared" si="251"/>
        <v>Kolkata</v>
      </c>
      <c r="Y1754">
        <v>2618.7199999999998</v>
      </c>
      <c r="Z1754" t="str">
        <f>IF(PC_NikeSales[[#This Row],[Profit]]&lt;0,"Loss Making Sales",IF(PC_NikeSales[[#This Row],[Profit]]=0,"No Recorded Profit",IF($Y1752&gt;$P1752,"Invalid Profit", "Valid Profit")))</f>
        <v>Valid Profit</v>
      </c>
      <c r="AA1754" t="str">
        <f>IF(PC_NikeSales[[#This Row],[Profit_Status]]="Valid Profit","Include","Exclude")</f>
        <v>Include</v>
      </c>
    </row>
    <row r="1755" spans="1:27">
      <c r="A1755">
        <v>3753</v>
      </c>
      <c r="B1755" t="s">
        <v>13</v>
      </c>
      <c r="C1755" t="s">
        <v>14</v>
      </c>
      <c r="D1755" t="s">
        <v>49</v>
      </c>
      <c r="F1755" t="str">
        <f t="shared" si="243"/>
        <v>Missing</v>
      </c>
      <c r="G1755" t="str">
        <f t="shared" si="244"/>
        <v>Unknown</v>
      </c>
      <c r="H1755" t="str">
        <f t="shared" si="245"/>
        <v>No</v>
      </c>
      <c r="I1755">
        <v>2</v>
      </c>
      <c r="J1755" t="str">
        <f>_xlfn.IFS(Units_Sold&lt;0,"Check Return/Refund",Units_Sold=" ",Invalid,Units_Sold=0,"Available",Units_Sold&gt;0,"Sold")</f>
        <v>Sold</v>
      </c>
      <c r="K1755">
        <v>9315.06</v>
      </c>
      <c r="L1755">
        <v>1.03</v>
      </c>
      <c r="M1755" t="str">
        <f t="shared" si="246"/>
        <v>Invalid</v>
      </c>
      <c r="N1755" t="str">
        <f>IF(PC_NikeSales[[#This Row],[Discount_Verification]]="Valid","Include","Exclude")</f>
        <v>Exclude</v>
      </c>
      <c r="O1755">
        <v>-558.9</v>
      </c>
      <c r="P1755" t="str">
        <f t="shared" si="247"/>
        <v>Insufficient Data</v>
      </c>
      <c r="Q1755" t="str">
        <f t="shared" si="248"/>
        <v>Missing Information</v>
      </c>
      <c r="R1755" t="str">
        <f>IF(PC_NikeSales[[#This Row],[Rev_Verify]]="Valid Revenue","Include","Exclude")</f>
        <v>Exclude</v>
      </c>
      <c r="S1755" s="1">
        <v>45746</v>
      </c>
      <c r="T1755" s="5">
        <f t="shared" si="249"/>
        <v>45746</v>
      </c>
      <c r="U1755" s="1" t="str">
        <f t="shared" si="250"/>
        <v>Yes</v>
      </c>
      <c r="V1755" t="s">
        <v>17</v>
      </c>
      <c r="W1755" t="s">
        <v>37</v>
      </c>
      <c r="X1755" t="str">
        <f t="shared" si="251"/>
        <v>Hyderabad</v>
      </c>
      <c r="Y1755">
        <v>-757.47</v>
      </c>
      <c r="Z1755" t="str">
        <f>IF(PC_NikeSales[[#This Row],[Profit]]&lt;0,"Loss Making Sales",IF(PC_NikeSales[[#This Row],[Profit]]=0,"No Recorded Profit",IF(PC_NikeSales[[#This Row],[Profit]]&gt;PC_NikeSales[Rev_Recalc],"Invalid Profit", "Valid Profit")))</f>
        <v>Loss Making Sales</v>
      </c>
      <c r="AA1755" t="str">
        <f>IF(PC_NikeSales[[#This Row],[Profit_Status]]="Valid Profit","Include","Exclude")</f>
        <v>Exclude</v>
      </c>
    </row>
    <row r="1756" spans="1:27">
      <c r="A1756">
        <v>3754</v>
      </c>
      <c r="B1756" t="s">
        <v>13</v>
      </c>
      <c r="C1756" t="s">
        <v>30</v>
      </c>
      <c r="D1756" t="s">
        <v>46</v>
      </c>
      <c r="E1756" s="3" t="s">
        <v>28</v>
      </c>
      <c r="F1756" t="str">
        <f t="shared" si="243"/>
        <v>Alphabet</v>
      </c>
      <c r="G1756" t="str">
        <f t="shared" si="244"/>
        <v>L</v>
      </c>
      <c r="H1756" t="str">
        <f t="shared" si="245"/>
        <v>Yes</v>
      </c>
      <c r="I1756">
        <v>3</v>
      </c>
      <c r="J1756" t="str">
        <f>_xlfn.IFS(Units_Sold&lt;0,"Check Return/Refund",Units_Sold=" ",Invalid,Units_Sold=0,"Available",Units_Sold&gt;0,"Sold")</f>
        <v>Sold</v>
      </c>
      <c r="K1756">
        <v>4288.2700000000004</v>
      </c>
      <c r="M1756" t="str">
        <f t="shared" si="246"/>
        <v>Invalid</v>
      </c>
      <c r="N1756" t="str">
        <f>IF(PC_NikeSales[[#This Row],[Discount_Verification]]="Valid","Include","Exclude")</f>
        <v>Exclude</v>
      </c>
      <c r="O1756">
        <v>0</v>
      </c>
      <c r="P1756">
        <f t="shared" si="247"/>
        <v>12864.810000000001</v>
      </c>
      <c r="Q1756" t="str">
        <f t="shared" si="248"/>
        <v>Valid Revenue</v>
      </c>
      <c r="R1756" t="str">
        <f>IF(PC_NikeSales[[#This Row],[Rev_Verify]]="Valid Revenue","Include","Exclude")</f>
        <v>Include</v>
      </c>
      <c r="S1756" s="1">
        <v>45564</v>
      </c>
      <c r="T1756" s="5">
        <f t="shared" si="249"/>
        <v>45564</v>
      </c>
      <c r="U1756" s="1" t="str">
        <f t="shared" si="250"/>
        <v>Yes</v>
      </c>
      <c r="V1756" t="s">
        <v>17</v>
      </c>
      <c r="W1756" t="s">
        <v>18</v>
      </c>
      <c r="X1756" t="str">
        <f t="shared" si="251"/>
        <v>Bengaluru</v>
      </c>
      <c r="Y1756">
        <v>828.22</v>
      </c>
      <c r="Z1756" t="str">
        <f>IF(PC_NikeSales[[#This Row],[Profit]]&lt;0,"Loss Making Sales",IF(PC_NikeSales[[#This Row],[Profit]]=0,"No Recorded Profit",IF($Y1754&gt;$P1754,"Invalid Profit", "Valid Profit")))</f>
        <v>Valid Profit</v>
      </c>
      <c r="AA1756" t="str">
        <f>IF(PC_NikeSales[[#This Row],[Profit_Status]]="Valid Profit","Include","Exclude")</f>
        <v>Include</v>
      </c>
    </row>
    <row r="1757" spans="1:27">
      <c r="A1757">
        <v>3755</v>
      </c>
      <c r="B1757" t="s">
        <v>19</v>
      </c>
      <c r="C1757" t="s">
        <v>20</v>
      </c>
      <c r="D1757" t="s">
        <v>50</v>
      </c>
      <c r="E1757" s="3">
        <v>8</v>
      </c>
      <c r="F1757" t="str">
        <f t="shared" si="243"/>
        <v>Number</v>
      </c>
      <c r="G1757" t="str">
        <f t="shared" si="244"/>
        <v>8</v>
      </c>
      <c r="H1757" t="str">
        <f t="shared" si="245"/>
        <v>Yes</v>
      </c>
      <c r="I1757">
        <v>4</v>
      </c>
      <c r="J1757" t="str">
        <f>_xlfn.IFS(Units_Sold&lt;0,"Check Return/Refund",Units_Sold=" ",Invalid,Units_Sold=0,"Available",Units_Sold&gt;0,"Sold")</f>
        <v>Sold</v>
      </c>
      <c r="K1757">
        <v>2342.16</v>
      </c>
      <c r="L1757">
        <v>0.25</v>
      </c>
      <c r="M1757" t="str">
        <f t="shared" si="246"/>
        <v>Valid</v>
      </c>
      <c r="N1757" t="str">
        <f>IF(PC_NikeSales[[#This Row],[Discount_Verification]]="Valid","Include","Exclude")</f>
        <v>Include</v>
      </c>
      <c r="O1757">
        <v>7026.48</v>
      </c>
      <c r="P1757">
        <f t="shared" si="247"/>
        <v>7026.48</v>
      </c>
      <c r="Q1757" t="str">
        <f t="shared" si="248"/>
        <v>Valid Revenue</v>
      </c>
      <c r="R1757" t="str">
        <f>IF(PC_NikeSales[[#This Row],[Rev_Verify]]="Valid Revenue","Include","Exclude")</f>
        <v>Include</v>
      </c>
      <c r="S1757" s="1">
        <v>45767</v>
      </c>
      <c r="T1757" s="5">
        <f t="shared" si="249"/>
        <v>45767</v>
      </c>
      <c r="U1757" s="1" t="str">
        <f t="shared" si="250"/>
        <v>Yes</v>
      </c>
      <c r="V1757" t="s">
        <v>22</v>
      </c>
      <c r="W1757" t="s">
        <v>25</v>
      </c>
      <c r="X1757" t="str">
        <f t="shared" si="251"/>
        <v>Mumbai</v>
      </c>
      <c r="Y1757">
        <v>1007</v>
      </c>
      <c r="Z1757" t="str">
        <f>IF(PC_NikeSales[[#This Row],[Profit]]&lt;0,"Loss Making Sales",IF(PC_NikeSales[[#This Row],[Profit]]=0,"No Recorded Profit",IF($Y1755&gt;$P1755,"Invalid Profit", "Valid Profit")))</f>
        <v>Valid Profit</v>
      </c>
      <c r="AA1757" t="str">
        <f>IF(PC_NikeSales[[#This Row],[Profit_Status]]="Valid Profit","Include","Exclude")</f>
        <v>Include</v>
      </c>
    </row>
    <row r="1758" spans="1:27">
      <c r="A1758">
        <v>3756</v>
      </c>
      <c r="B1758" t="s">
        <v>35</v>
      </c>
      <c r="C1758" t="s">
        <v>41</v>
      </c>
      <c r="D1758" t="s">
        <v>47</v>
      </c>
      <c r="E1758" s="3" t="s">
        <v>32</v>
      </c>
      <c r="F1758" t="str">
        <f t="shared" si="243"/>
        <v>Alphabet</v>
      </c>
      <c r="G1758" t="str">
        <f t="shared" si="244"/>
        <v>XL</v>
      </c>
      <c r="H1758" t="str">
        <f t="shared" si="245"/>
        <v>Yes</v>
      </c>
      <c r="J1758" t="str">
        <f>_xlfn.IFS(Units_Sold&lt;0,"Check Return/Refund",Units_Sold=" ",Invalid,Units_Sold=0,"Available",Units_Sold&gt;0,"Sold")</f>
        <v>Available</v>
      </c>
      <c r="M1758" t="str">
        <f t="shared" si="246"/>
        <v>Invalid</v>
      </c>
      <c r="N1758" t="str">
        <f>IF(PC_NikeSales[[#This Row],[Discount_Verification]]="Valid","Include","Exclude")</f>
        <v>Exclude</v>
      </c>
      <c r="O1758">
        <v>0</v>
      </c>
      <c r="P1758" t="str">
        <f t="shared" si="247"/>
        <v>Insufficient Data</v>
      </c>
      <c r="Q1758" t="str">
        <f t="shared" si="248"/>
        <v>Missing Information</v>
      </c>
      <c r="R1758" t="str">
        <f>IF(PC_NikeSales[[#This Row],[Rev_Verify]]="Valid Revenue","Include","Exclude")</f>
        <v>Exclude</v>
      </c>
      <c r="S1758" s="1">
        <v>45566</v>
      </c>
      <c r="T1758" s="5">
        <f t="shared" si="249"/>
        <v>45566</v>
      </c>
      <c r="U1758" s="1" t="str">
        <f t="shared" si="250"/>
        <v>Yes</v>
      </c>
      <c r="V1758" t="s">
        <v>22</v>
      </c>
      <c r="W1758" t="s">
        <v>37</v>
      </c>
      <c r="X1758" t="str">
        <f t="shared" si="251"/>
        <v>Hyderabad</v>
      </c>
      <c r="Y1758">
        <v>-289.63</v>
      </c>
      <c r="Z1758" t="str">
        <f>IF(PC_NikeSales[[#This Row],[Profit]]&lt;0,"Loss Making Sales",IF(PC_NikeSales[[#This Row],[Profit]]=0,"No Recorded Profit",IF(PC_NikeSales[[#This Row],[Profit]]&gt;PC_NikeSales[Rev_Recalc],"Invalid Profit", "Valid Profit")))</f>
        <v>Loss Making Sales</v>
      </c>
      <c r="AA1758" t="str">
        <f>IF(PC_NikeSales[[#This Row],[Profit_Status]]="Valid Profit","Include","Exclude")</f>
        <v>Exclude</v>
      </c>
    </row>
    <row r="1759" spans="1:27">
      <c r="A1759">
        <v>3757</v>
      </c>
      <c r="B1759" t="s">
        <v>35</v>
      </c>
      <c r="C1759" t="s">
        <v>14</v>
      </c>
      <c r="D1759" t="s">
        <v>44</v>
      </c>
      <c r="F1759" t="str">
        <f t="shared" si="243"/>
        <v>Missing</v>
      </c>
      <c r="G1759" t="str">
        <f t="shared" si="244"/>
        <v>Unknown</v>
      </c>
      <c r="H1759" t="str">
        <f t="shared" si="245"/>
        <v>No</v>
      </c>
      <c r="J1759" t="str">
        <f>_xlfn.IFS(Units_Sold&lt;0,"Check Return/Refund",Units_Sold=" ",Invalid,Units_Sold=0,"Available",Units_Sold&gt;0,"Sold")</f>
        <v>Available</v>
      </c>
      <c r="M1759" t="str">
        <f t="shared" si="246"/>
        <v>Invalid</v>
      </c>
      <c r="N1759" t="str">
        <f>IF(PC_NikeSales[[#This Row],[Discount_Verification]]="Valid","Include","Exclude")</f>
        <v>Exclude</v>
      </c>
      <c r="O1759">
        <v>0</v>
      </c>
      <c r="P1759" t="str">
        <f t="shared" si="247"/>
        <v>Insufficient Data</v>
      </c>
      <c r="Q1759" t="str">
        <f t="shared" si="248"/>
        <v>Missing Information</v>
      </c>
      <c r="R1759" t="str">
        <f>IF(PC_NikeSales[[#This Row],[Rev_Verify]]="Valid Revenue","Include","Exclude")</f>
        <v>Exclude</v>
      </c>
      <c r="S1759" s="1">
        <v>45455</v>
      </c>
      <c r="T1759" s="5">
        <f t="shared" si="249"/>
        <v>45455</v>
      </c>
      <c r="U1759" s="1" t="str">
        <f t="shared" si="250"/>
        <v>Yes</v>
      </c>
      <c r="V1759" t="s">
        <v>22</v>
      </c>
      <c r="W1759" t="s">
        <v>37</v>
      </c>
      <c r="X1759" t="str">
        <f t="shared" si="251"/>
        <v>Hyderabad</v>
      </c>
      <c r="Y1759">
        <v>-106.88</v>
      </c>
      <c r="Z1759" t="str">
        <f>IF(PC_NikeSales[[#This Row],[Profit]]&lt;0,"Loss Making Sales",IF(PC_NikeSales[[#This Row],[Profit]]=0,"No Recorded Profit",IF(PC_NikeSales[[#This Row],[Profit]]&gt;PC_NikeSales[Rev_Recalc],"Invalid Profit", "Valid Profit")))</f>
        <v>Loss Making Sales</v>
      </c>
      <c r="AA1759" t="str">
        <f>IF(PC_NikeSales[[#This Row],[Profit_Status]]="Valid Profit","Include","Exclude")</f>
        <v>Exclude</v>
      </c>
    </row>
    <row r="1760" spans="1:27">
      <c r="A1760">
        <v>3758</v>
      </c>
      <c r="B1760" t="s">
        <v>13</v>
      </c>
      <c r="C1760" t="s">
        <v>30</v>
      </c>
      <c r="D1760" t="s">
        <v>51</v>
      </c>
      <c r="E1760" s="3" t="s">
        <v>16</v>
      </c>
      <c r="F1760" t="str">
        <f t="shared" si="243"/>
        <v>Alphabet</v>
      </c>
      <c r="G1760" t="str">
        <f t="shared" si="244"/>
        <v>M</v>
      </c>
      <c r="H1760" t="str">
        <f t="shared" si="245"/>
        <v>Yes</v>
      </c>
      <c r="I1760">
        <v>3</v>
      </c>
      <c r="J1760" t="str">
        <f>_xlfn.IFS(Units_Sold&lt;0,"Check Return/Refund",Units_Sold=" ",Invalid,Units_Sold=0,"Available",Units_Sold&gt;0,"Sold")</f>
        <v>Sold</v>
      </c>
      <c r="K1760">
        <v>4306.67</v>
      </c>
      <c r="M1760" t="str">
        <f t="shared" si="246"/>
        <v>Invalid</v>
      </c>
      <c r="N1760" t="str">
        <f>IF(PC_NikeSales[[#This Row],[Discount_Verification]]="Valid","Include","Exclude")</f>
        <v>Exclude</v>
      </c>
      <c r="O1760">
        <v>0</v>
      </c>
      <c r="P1760">
        <f t="shared" si="247"/>
        <v>12920.01</v>
      </c>
      <c r="Q1760" t="str">
        <f t="shared" si="248"/>
        <v>Valid Revenue</v>
      </c>
      <c r="R1760" t="str">
        <f>IF(PC_NikeSales[[#This Row],[Rev_Verify]]="Valid Revenue","Include","Exclude")</f>
        <v>Include</v>
      </c>
      <c r="S1760" s="1">
        <v>45787</v>
      </c>
      <c r="T1760" s="5">
        <f t="shared" si="249"/>
        <v>45787</v>
      </c>
      <c r="U1760" s="1" t="str">
        <f t="shared" si="250"/>
        <v>Yes</v>
      </c>
      <c r="V1760" t="s">
        <v>22</v>
      </c>
      <c r="W1760" t="s">
        <v>33</v>
      </c>
      <c r="X1760" t="str">
        <f t="shared" si="251"/>
        <v>Delhi</v>
      </c>
      <c r="Y1760">
        <v>-233.45</v>
      </c>
      <c r="Z1760" t="str">
        <f>IF(PC_NikeSales[[#This Row],[Profit]]&lt;0,"Loss Making Sales",IF(PC_NikeSales[[#This Row],[Profit]]=0,"No Recorded Profit",IF(PC_NikeSales[[#This Row],[Profit]]&gt;PC_NikeSales[Rev_Recalc],"Invalid Profit", "Valid Profit")))</f>
        <v>Loss Making Sales</v>
      </c>
      <c r="AA1760" t="str">
        <f>IF(PC_NikeSales[[#This Row],[Profit_Status]]="Valid Profit","Include","Exclude")</f>
        <v>Exclude</v>
      </c>
    </row>
    <row r="1761" spans="1:27">
      <c r="A1761">
        <v>3759</v>
      </c>
      <c r="B1761" t="s">
        <v>19</v>
      </c>
      <c r="C1761" t="s">
        <v>41</v>
      </c>
      <c r="D1761" t="s">
        <v>54</v>
      </c>
      <c r="E1761" s="3">
        <v>12</v>
      </c>
      <c r="F1761" t="str">
        <f t="shared" si="243"/>
        <v>Number</v>
      </c>
      <c r="G1761" t="str">
        <f t="shared" si="244"/>
        <v>12</v>
      </c>
      <c r="H1761" t="str">
        <f t="shared" si="245"/>
        <v>Yes</v>
      </c>
      <c r="I1761">
        <v>0</v>
      </c>
      <c r="J1761" t="str">
        <f>_xlfn.IFS(Units_Sold&lt;0,"Check Return/Refund",Units_Sold=" ",Invalid,Units_Sold=0,"Available",Units_Sold&gt;0,"Sold")</f>
        <v>Available</v>
      </c>
      <c r="K1761">
        <v>9605.6</v>
      </c>
      <c r="L1761">
        <v>0.81</v>
      </c>
      <c r="M1761" t="str">
        <f t="shared" si="246"/>
        <v>Valid</v>
      </c>
      <c r="N1761" t="str">
        <f>IF(PC_NikeSales[[#This Row],[Discount_Verification]]="Valid","Include","Exclude")</f>
        <v>Include</v>
      </c>
      <c r="O1761">
        <v>0</v>
      </c>
      <c r="P1761">
        <f t="shared" si="247"/>
        <v>0</v>
      </c>
      <c r="Q1761" t="str">
        <f t="shared" si="248"/>
        <v>No Recorded Revenue</v>
      </c>
      <c r="R1761" t="str">
        <f>IF(PC_NikeSales[[#This Row],[Rev_Verify]]="Valid Revenue","Include","Exclude")</f>
        <v>Exclude</v>
      </c>
      <c r="S1761" s="1">
        <v>45691</v>
      </c>
      <c r="T1761" s="5">
        <f t="shared" si="249"/>
        <v>45691</v>
      </c>
      <c r="U1761" s="1" t="str">
        <f t="shared" si="250"/>
        <v>Yes</v>
      </c>
      <c r="V1761" t="s">
        <v>17</v>
      </c>
      <c r="W1761" t="s">
        <v>37</v>
      </c>
      <c r="X1761" t="str">
        <f t="shared" si="251"/>
        <v>Hyderabad</v>
      </c>
      <c r="Y1761">
        <v>1611.59</v>
      </c>
      <c r="Z1761" t="str">
        <f>IF(PC_NikeSales[[#This Row],[Profit]]&lt;0,"Loss Making Sales",IF(PC_NikeSales[[#This Row],[Profit]]=0,"No Recorded Profit",IF(PC_NikeSales[[#This Row],[Profit]]&gt;PC_NikeSales[Rev_Recalc],"Invalid Profit", "Valid Profit")))</f>
        <v>Invalid Profit</v>
      </c>
      <c r="AA1761" t="str">
        <f>IF(PC_NikeSales[[#This Row],[Profit_Status]]="Valid Profit","Include","Exclude")</f>
        <v>Exclude</v>
      </c>
    </row>
    <row r="1762" spans="1:27">
      <c r="A1762">
        <v>3760</v>
      </c>
      <c r="B1762" t="s">
        <v>35</v>
      </c>
      <c r="C1762" t="s">
        <v>41</v>
      </c>
      <c r="D1762" t="s">
        <v>42</v>
      </c>
      <c r="E1762" s="3">
        <v>7</v>
      </c>
      <c r="F1762" t="str">
        <f t="shared" si="243"/>
        <v>Number</v>
      </c>
      <c r="G1762" t="str">
        <f t="shared" si="244"/>
        <v>7</v>
      </c>
      <c r="H1762" t="str">
        <f t="shared" si="245"/>
        <v>Yes</v>
      </c>
      <c r="J1762" t="str">
        <f>_xlfn.IFS(Units_Sold&lt;0,"Check Return/Refund",Units_Sold=" ",Invalid,Units_Sold=0,"Available",Units_Sold&gt;0,"Sold")</f>
        <v>Available</v>
      </c>
      <c r="K1762">
        <v>8313.84</v>
      </c>
      <c r="M1762" t="str">
        <f t="shared" si="246"/>
        <v>Invalid</v>
      </c>
      <c r="N1762" t="str">
        <f>IF(PC_NikeSales[[#This Row],[Discount_Verification]]="Valid","Include","Exclude")</f>
        <v>Exclude</v>
      </c>
      <c r="O1762">
        <v>0</v>
      </c>
      <c r="P1762" t="str">
        <f t="shared" si="247"/>
        <v>Insufficient Data</v>
      </c>
      <c r="Q1762" t="str">
        <f t="shared" si="248"/>
        <v>Missing Information</v>
      </c>
      <c r="R1762" t="str">
        <f>IF(PC_NikeSales[[#This Row],[Rev_Verify]]="Valid Revenue","Include","Exclude")</f>
        <v>Exclude</v>
      </c>
      <c r="S1762" s="1">
        <v>45806</v>
      </c>
      <c r="T1762" s="5">
        <f t="shared" si="249"/>
        <v>45806</v>
      </c>
      <c r="U1762" s="1" t="str">
        <f t="shared" si="250"/>
        <v>Yes</v>
      </c>
      <c r="V1762" t="s">
        <v>17</v>
      </c>
      <c r="W1762" t="s">
        <v>43</v>
      </c>
      <c r="X1762" t="str">
        <f t="shared" si="251"/>
        <v>Kolkata</v>
      </c>
      <c r="Y1762">
        <v>1735.58</v>
      </c>
      <c r="Z1762" t="str">
        <f>IF(PC_NikeSales[[#This Row],[Profit]]&lt;0,"Loss Making Sales",IF(PC_NikeSales[[#This Row],[Profit]]=0,"No Recorded Profit",IF($Y1760&gt;$P1760,"Invalid Profit", "Valid Profit")))</f>
        <v>Valid Profit</v>
      </c>
      <c r="AA1762" t="str">
        <f>IF(PC_NikeSales[[#This Row],[Profit_Status]]="Valid Profit","Include","Exclude")</f>
        <v>Include</v>
      </c>
    </row>
    <row r="1763" spans="1:27">
      <c r="A1763">
        <v>3761</v>
      </c>
      <c r="B1763" t="s">
        <v>19</v>
      </c>
      <c r="C1763" t="s">
        <v>41</v>
      </c>
      <c r="D1763" t="s">
        <v>48</v>
      </c>
      <c r="E1763" s="3" t="s">
        <v>28</v>
      </c>
      <c r="F1763" t="str">
        <f t="shared" si="243"/>
        <v>Alphabet</v>
      </c>
      <c r="G1763" t="str">
        <f t="shared" si="244"/>
        <v>L</v>
      </c>
      <c r="H1763" t="str">
        <f t="shared" si="245"/>
        <v>Yes</v>
      </c>
      <c r="I1763">
        <v>4</v>
      </c>
      <c r="J1763" t="str">
        <f>_xlfn.IFS(Units_Sold&lt;0,"Check Return/Refund",Units_Sold=" ",Invalid,Units_Sold=0,"Available",Units_Sold&gt;0,"Sold")</f>
        <v>Sold</v>
      </c>
      <c r="K1763">
        <v>2972.38</v>
      </c>
      <c r="L1763">
        <v>0.14000000000000001</v>
      </c>
      <c r="M1763" t="str">
        <f t="shared" si="246"/>
        <v>Valid</v>
      </c>
      <c r="N1763" t="str">
        <f>IF(PC_NikeSales[[#This Row],[Discount_Verification]]="Valid","Include","Exclude")</f>
        <v>Include</v>
      </c>
      <c r="O1763">
        <v>10224.99</v>
      </c>
      <c r="P1763">
        <f t="shared" si="247"/>
        <v>10224.9872</v>
      </c>
      <c r="Q1763" t="str">
        <f t="shared" si="248"/>
        <v>Valid Revenue</v>
      </c>
      <c r="R1763" t="str">
        <f>IF(PC_NikeSales[[#This Row],[Rev_Verify]]="Valid Revenue","Include","Exclude")</f>
        <v>Include</v>
      </c>
      <c r="S1763" s="1">
        <v>45614</v>
      </c>
      <c r="T1763" s="5">
        <f t="shared" si="249"/>
        <v>45614</v>
      </c>
      <c r="U1763" s="1" t="str">
        <f t="shared" si="250"/>
        <v>Yes</v>
      </c>
      <c r="V1763" t="s">
        <v>17</v>
      </c>
      <c r="W1763" t="s">
        <v>37</v>
      </c>
      <c r="X1763" t="str">
        <f t="shared" si="251"/>
        <v>Hyderabad</v>
      </c>
      <c r="Y1763">
        <v>2569.7399999999998</v>
      </c>
      <c r="Z1763" t="str">
        <f>IF(PC_NikeSales[[#This Row],[Profit]]&lt;0,"Loss Making Sales",IF(PC_NikeSales[[#This Row],[Profit]]=0,"No Recorded Profit",IF($Y1761&gt;$P1761,"Invalid Profit", "Valid Profit")))</f>
        <v>Invalid Profit</v>
      </c>
      <c r="AA1763" t="str">
        <f>IF(PC_NikeSales[[#This Row],[Profit_Status]]="Valid Profit","Include","Exclude")</f>
        <v>Exclude</v>
      </c>
    </row>
    <row r="1764" spans="1:27">
      <c r="A1764">
        <v>3762</v>
      </c>
      <c r="B1764" t="s">
        <v>35</v>
      </c>
      <c r="C1764" t="s">
        <v>26</v>
      </c>
      <c r="D1764" t="s">
        <v>53</v>
      </c>
      <c r="E1764" s="3">
        <v>9</v>
      </c>
      <c r="F1764" t="str">
        <f t="shared" si="243"/>
        <v>Number</v>
      </c>
      <c r="G1764" t="str">
        <f t="shared" si="244"/>
        <v>9</v>
      </c>
      <c r="H1764" t="str">
        <f t="shared" si="245"/>
        <v>Yes</v>
      </c>
      <c r="I1764">
        <v>1</v>
      </c>
      <c r="J1764" t="str">
        <f>_xlfn.IFS(Units_Sold&lt;0,"Check Return/Refund",Units_Sold=" ",Invalid,Units_Sold=0,"Available",Units_Sold&gt;0,"Sold")</f>
        <v>Sold</v>
      </c>
      <c r="K1764">
        <v>2725.1</v>
      </c>
      <c r="M1764" t="str">
        <f t="shared" si="246"/>
        <v>Invalid</v>
      </c>
      <c r="N1764" t="str">
        <f>IF(PC_NikeSales[[#This Row],[Discount_Verification]]="Valid","Include","Exclude")</f>
        <v>Exclude</v>
      </c>
      <c r="O1764">
        <v>0</v>
      </c>
      <c r="P1764">
        <f t="shared" si="247"/>
        <v>2725.1</v>
      </c>
      <c r="Q1764" t="str">
        <f t="shared" si="248"/>
        <v>Valid Revenue</v>
      </c>
      <c r="R1764" t="str">
        <f>IF(PC_NikeSales[[#This Row],[Rev_Verify]]="Valid Revenue","Include","Exclude")</f>
        <v>Include</v>
      </c>
      <c r="S1764" s="1">
        <v>45844</v>
      </c>
      <c r="T1764" s="5">
        <f t="shared" si="249"/>
        <v>45844</v>
      </c>
      <c r="U1764" s="1" t="str">
        <f t="shared" si="250"/>
        <v>Yes</v>
      </c>
      <c r="V1764" t="s">
        <v>22</v>
      </c>
      <c r="W1764" t="s">
        <v>25</v>
      </c>
      <c r="X1764" t="str">
        <f t="shared" si="251"/>
        <v>Mumbai</v>
      </c>
      <c r="Y1764">
        <v>-997.11</v>
      </c>
      <c r="Z1764" t="str">
        <f>IF(PC_NikeSales[[#This Row],[Profit]]&lt;0,"Loss Making Sales",IF(PC_NikeSales[[#This Row],[Profit]]=0,"No Recorded Profit",IF(PC_NikeSales[[#This Row],[Profit]]&gt;PC_NikeSales[Rev_Recalc],"Invalid Profit", "Valid Profit")))</f>
        <v>Loss Making Sales</v>
      </c>
      <c r="AA1764" t="str">
        <f>IF(PC_NikeSales[[#This Row],[Profit_Status]]="Valid Profit","Include","Exclude")</f>
        <v>Exclude</v>
      </c>
    </row>
    <row r="1765" spans="1:27">
      <c r="A1765">
        <v>3763</v>
      </c>
      <c r="B1765" t="s">
        <v>13</v>
      </c>
      <c r="C1765" t="s">
        <v>41</v>
      </c>
      <c r="D1765" t="s">
        <v>54</v>
      </c>
      <c r="E1765" s="3">
        <v>11</v>
      </c>
      <c r="F1765" t="str">
        <f t="shared" si="243"/>
        <v>Number</v>
      </c>
      <c r="G1765" t="str">
        <f t="shared" si="244"/>
        <v>11</v>
      </c>
      <c r="H1765" t="str">
        <f t="shared" si="245"/>
        <v>Yes</v>
      </c>
      <c r="I1765">
        <v>0</v>
      </c>
      <c r="J1765" t="str">
        <f>_xlfn.IFS(Units_Sold&lt;0,"Check Return/Refund",Units_Sold=" ",Invalid,Units_Sold=0,"Available",Units_Sold&gt;0,"Sold")</f>
        <v>Available</v>
      </c>
      <c r="M1765" t="str">
        <f t="shared" si="246"/>
        <v>Invalid</v>
      </c>
      <c r="N1765" t="str">
        <f>IF(PC_NikeSales[[#This Row],[Discount_Verification]]="Valid","Include","Exclude")</f>
        <v>Exclude</v>
      </c>
      <c r="O1765">
        <v>0</v>
      </c>
      <c r="P1765" t="str">
        <f t="shared" si="247"/>
        <v>Insufficient Data</v>
      </c>
      <c r="Q1765" t="str">
        <f t="shared" si="248"/>
        <v>Missing Information</v>
      </c>
      <c r="R1765" t="str">
        <f>IF(PC_NikeSales[[#This Row],[Rev_Verify]]="Valid Revenue","Include","Exclude")</f>
        <v>Exclude</v>
      </c>
      <c r="S1765" s="1">
        <v>45720</v>
      </c>
      <c r="T1765" s="5">
        <f t="shared" si="249"/>
        <v>45720</v>
      </c>
      <c r="U1765" s="1" t="str">
        <f t="shared" si="250"/>
        <v>Yes</v>
      </c>
      <c r="V1765" t="s">
        <v>22</v>
      </c>
      <c r="W1765" t="s">
        <v>37</v>
      </c>
      <c r="X1765" t="str">
        <f t="shared" si="251"/>
        <v>Hyderabad</v>
      </c>
      <c r="Y1765">
        <v>3671.32</v>
      </c>
      <c r="Z1765" t="str">
        <f>IF(PC_NikeSales[[#This Row],[Profit]]&lt;0,"Loss Making Sales",IF(PC_NikeSales[[#This Row],[Profit]]=0,"No Recorded Profit",IF($Y1763&gt;$P1763,"Invalid Profit", "Valid Profit")))</f>
        <v>Valid Profit</v>
      </c>
      <c r="AA1765" t="str">
        <f>IF(PC_NikeSales[[#This Row],[Profit_Status]]="Valid Profit","Include","Exclude")</f>
        <v>Include</v>
      </c>
    </row>
    <row r="1766" spans="1:27">
      <c r="A1766">
        <v>3764</v>
      </c>
      <c r="B1766" t="s">
        <v>35</v>
      </c>
      <c r="C1766" t="s">
        <v>26</v>
      </c>
      <c r="D1766" t="s">
        <v>27</v>
      </c>
      <c r="E1766" s="3">
        <v>10</v>
      </c>
      <c r="F1766" t="str">
        <f t="shared" si="243"/>
        <v>Number</v>
      </c>
      <c r="G1766" t="str">
        <f t="shared" si="244"/>
        <v>10</v>
      </c>
      <c r="H1766" t="str">
        <f t="shared" si="245"/>
        <v>Yes</v>
      </c>
      <c r="I1766">
        <v>2</v>
      </c>
      <c r="J1766" t="str">
        <f>_xlfn.IFS(Units_Sold&lt;0,"Check Return/Refund",Units_Sold=" ",Invalid,Units_Sold=0,"Available",Units_Sold&gt;0,"Sold")</f>
        <v>Sold</v>
      </c>
      <c r="K1766">
        <v>3953.6</v>
      </c>
      <c r="M1766" t="str">
        <f t="shared" si="246"/>
        <v>Invalid</v>
      </c>
      <c r="N1766" t="str">
        <f>IF(PC_NikeSales[[#This Row],[Discount_Verification]]="Valid","Include","Exclude")</f>
        <v>Exclude</v>
      </c>
      <c r="O1766">
        <v>0</v>
      </c>
      <c r="P1766">
        <f t="shared" si="247"/>
        <v>7907.2</v>
      </c>
      <c r="Q1766" t="str">
        <f t="shared" si="248"/>
        <v>Valid Revenue</v>
      </c>
      <c r="R1766" t="str">
        <f>IF(PC_NikeSales[[#This Row],[Rev_Verify]]="Valid Revenue","Include","Exclude")</f>
        <v>Include</v>
      </c>
      <c r="S1766" s="1">
        <v>45344</v>
      </c>
      <c r="T1766" s="5">
        <f t="shared" si="249"/>
        <v>45344</v>
      </c>
      <c r="U1766" s="1" t="str">
        <f t="shared" si="250"/>
        <v>Yes</v>
      </c>
      <c r="V1766" t="s">
        <v>17</v>
      </c>
      <c r="W1766" t="s">
        <v>43</v>
      </c>
      <c r="X1766" t="str">
        <f t="shared" si="251"/>
        <v>Kolkata</v>
      </c>
      <c r="Y1766">
        <v>528.86</v>
      </c>
      <c r="Z1766" t="str">
        <f>IF(PC_NikeSales[[#This Row],[Profit]]&lt;0,"Loss Making Sales",IF(PC_NikeSales[[#This Row],[Profit]]=0,"No Recorded Profit",IF($Y1764&gt;$P1764,"Invalid Profit", "Valid Profit")))</f>
        <v>Valid Profit</v>
      </c>
      <c r="AA1766" t="str">
        <f>IF(PC_NikeSales[[#This Row],[Profit_Status]]="Valid Profit","Include","Exclude")</f>
        <v>Include</v>
      </c>
    </row>
    <row r="1767" spans="1:27">
      <c r="A1767">
        <v>3765</v>
      </c>
      <c r="B1767" t="s">
        <v>13</v>
      </c>
      <c r="C1767" t="s">
        <v>30</v>
      </c>
      <c r="D1767" t="s">
        <v>51</v>
      </c>
      <c r="E1767" s="3" t="s">
        <v>16</v>
      </c>
      <c r="F1767" t="str">
        <f t="shared" si="243"/>
        <v>Alphabet</v>
      </c>
      <c r="G1767" t="str">
        <f t="shared" si="244"/>
        <v>M</v>
      </c>
      <c r="H1767" t="str">
        <f t="shared" si="245"/>
        <v>Yes</v>
      </c>
      <c r="I1767">
        <v>3</v>
      </c>
      <c r="J1767" t="str">
        <f>_xlfn.IFS(Units_Sold&lt;0,"Check Return/Refund",Units_Sold=" ",Invalid,Units_Sold=0,"Available",Units_Sold&gt;0,"Sold")</f>
        <v>Sold</v>
      </c>
      <c r="L1767">
        <v>0.44</v>
      </c>
      <c r="M1767" t="str">
        <f t="shared" si="246"/>
        <v>Valid</v>
      </c>
      <c r="N1767" t="str">
        <f>IF(PC_NikeSales[[#This Row],[Discount_Verification]]="Valid","Include","Exclude")</f>
        <v>Include</v>
      </c>
      <c r="O1767">
        <v>0</v>
      </c>
      <c r="P1767" t="str">
        <f t="shared" si="247"/>
        <v>Insufficient Data</v>
      </c>
      <c r="Q1767" t="str">
        <f t="shared" si="248"/>
        <v>Missing Information</v>
      </c>
      <c r="R1767" t="str">
        <f>IF(PC_NikeSales[[#This Row],[Rev_Verify]]="Valid Revenue","Include","Exclude")</f>
        <v>Exclude</v>
      </c>
      <c r="S1767" s="1">
        <v>45537</v>
      </c>
      <c r="T1767" s="5">
        <f t="shared" si="249"/>
        <v>45537</v>
      </c>
      <c r="U1767" s="1" t="str">
        <f t="shared" si="250"/>
        <v>Yes</v>
      </c>
      <c r="V1767" t="s">
        <v>17</v>
      </c>
      <c r="W1767" t="s">
        <v>37</v>
      </c>
      <c r="X1767" t="str">
        <f t="shared" si="251"/>
        <v>Hyderabad</v>
      </c>
      <c r="Y1767">
        <v>3376.32</v>
      </c>
      <c r="Z1767" t="str">
        <f>IF(PC_NikeSales[[#This Row],[Profit]]&lt;0,"Loss Making Sales",IF(PC_NikeSales[[#This Row],[Profit]]=0,"No Recorded Profit",IF($Y1765&gt;$P1765,"Invalid Profit", "Valid Profit")))</f>
        <v>Valid Profit</v>
      </c>
      <c r="AA1767" t="str">
        <f>IF(PC_NikeSales[[#This Row],[Profit_Status]]="Valid Profit","Include","Exclude")</f>
        <v>Include</v>
      </c>
    </row>
    <row r="1768" spans="1:27">
      <c r="A1768">
        <v>3766</v>
      </c>
      <c r="B1768" t="s">
        <v>19</v>
      </c>
      <c r="C1768" t="s">
        <v>14</v>
      </c>
      <c r="D1768" t="s">
        <v>44</v>
      </c>
      <c r="F1768" t="str">
        <f t="shared" si="243"/>
        <v>Missing</v>
      </c>
      <c r="G1768" t="str">
        <f t="shared" si="244"/>
        <v>Unknown</v>
      </c>
      <c r="H1768" t="str">
        <f t="shared" si="245"/>
        <v>No</v>
      </c>
      <c r="J1768" t="str">
        <f>_xlfn.IFS(Units_Sold&lt;0,"Check Return/Refund",Units_Sold=" ",Invalid,Units_Sold=0,"Available",Units_Sold&gt;0,"Sold")</f>
        <v>Available</v>
      </c>
      <c r="M1768" t="str">
        <f t="shared" si="246"/>
        <v>Invalid</v>
      </c>
      <c r="N1768" t="str">
        <f>IF(PC_NikeSales[[#This Row],[Discount_Verification]]="Valid","Include","Exclude")</f>
        <v>Exclude</v>
      </c>
      <c r="O1768">
        <v>0</v>
      </c>
      <c r="P1768" t="str">
        <f t="shared" si="247"/>
        <v>Insufficient Data</v>
      </c>
      <c r="Q1768" t="str">
        <f t="shared" si="248"/>
        <v>Missing Information</v>
      </c>
      <c r="R1768" t="str">
        <f>IF(PC_NikeSales[[#This Row],[Rev_Verify]]="Valid Revenue","Include","Exclude")</f>
        <v>Exclude</v>
      </c>
      <c r="S1768" s="1"/>
      <c r="T1768" s="5" t="str">
        <f t="shared" si="249"/>
        <v>Missing Date</v>
      </c>
      <c r="U1768" s="1" t="str">
        <f t="shared" si="250"/>
        <v>No</v>
      </c>
      <c r="V1768" t="s">
        <v>17</v>
      </c>
      <c r="W1768" t="s">
        <v>29</v>
      </c>
      <c r="X1768" t="str">
        <f t="shared" si="251"/>
        <v>Pune</v>
      </c>
      <c r="Y1768">
        <v>1979.8</v>
      </c>
      <c r="Z1768" t="str">
        <f>IF(PC_NikeSales[[#This Row],[Profit]]&lt;0,"Loss Making Sales",IF(PC_NikeSales[[#This Row],[Profit]]=0,"No Recorded Profit",IF($Y1766&gt;$P1766,"Invalid Profit", "Valid Profit")))</f>
        <v>Valid Profit</v>
      </c>
      <c r="AA1768" t="str">
        <f>IF(PC_NikeSales[[#This Row],[Profit_Status]]="Valid Profit","Include","Exclude")</f>
        <v>Include</v>
      </c>
    </row>
    <row r="1769" spans="1:27">
      <c r="A1769">
        <v>3767</v>
      </c>
      <c r="B1769" t="s">
        <v>13</v>
      </c>
      <c r="C1769" t="s">
        <v>14</v>
      </c>
      <c r="D1769" t="s">
        <v>34</v>
      </c>
      <c r="F1769" t="str">
        <f t="shared" si="243"/>
        <v>Missing</v>
      </c>
      <c r="G1769" t="str">
        <f t="shared" si="244"/>
        <v>Unknown</v>
      </c>
      <c r="H1769" t="str">
        <f t="shared" si="245"/>
        <v>No</v>
      </c>
      <c r="I1769">
        <v>1</v>
      </c>
      <c r="J1769" t="str">
        <f>_xlfn.IFS(Units_Sold&lt;0,"Check Return/Refund",Units_Sold=" ",Invalid,Units_Sold=0,"Available",Units_Sold&gt;0,"Sold")</f>
        <v>Sold</v>
      </c>
      <c r="L1769">
        <v>0.2</v>
      </c>
      <c r="M1769" t="str">
        <f t="shared" si="246"/>
        <v>Valid</v>
      </c>
      <c r="N1769" t="str">
        <f>IF(PC_NikeSales[[#This Row],[Discount_Verification]]="Valid","Include","Exclude")</f>
        <v>Include</v>
      </c>
      <c r="O1769">
        <v>0</v>
      </c>
      <c r="P1769" t="str">
        <f t="shared" si="247"/>
        <v>Insufficient Data</v>
      </c>
      <c r="Q1769" t="str">
        <f t="shared" si="248"/>
        <v>Missing Information</v>
      </c>
      <c r="R1769" t="str">
        <f>IF(PC_NikeSales[[#This Row],[Rev_Verify]]="Valid Revenue","Include","Exclude")</f>
        <v>Exclude</v>
      </c>
      <c r="S1769" s="1">
        <v>45785</v>
      </c>
      <c r="T1769" s="5">
        <f t="shared" si="249"/>
        <v>45785</v>
      </c>
      <c r="U1769" s="1" t="str">
        <f t="shared" si="250"/>
        <v>Yes</v>
      </c>
      <c r="V1769" t="s">
        <v>22</v>
      </c>
      <c r="W1769" t="s">
        <v>25</v>
      </c>
      <c r="X1769" t="str">
        <f t="shared" si="251"/>
        <v>Mumbai</v>
      </c>
      <c r="Y1769">
        <v>-102.84</v>
      </c>
      <c r="Z1769" t="str">
        <f>IF(PC_NikeSales[[#This Row],[Profit]]&lt;0,"Loss Making Sales",IF(PC_NikeSales[[#This Row],[Profit]]=0,"No Recorded Profit",IF(PC_NikeSales[[#This Row],[Profit]]&gt;PC_NikeSales[Rev_Recalc],"Invalid Profit", "Valid Profit")))</f>
        <v>Loss Making Sales</v>
      </c>
      <c r="AA1769" t="str">
        <f>IF(PC_NikeSales[[#This Row],[Profit_Status]]="Valid Profit","Include","Exclude")</f>
        <v>Exclude</v>
      </c>
    </row>
    <row r="1770" spans="1:27">
      <c r="A1770">
        <v>3768</v>
      </c>
      <c r="B1770" t="s">
        <v>35</v>
      </c>
      <c r="C1770" t="s">
        <v>20</v>
      </c>
      <c r="D1770" t="s">
        <v>21</v>
      </c>
      <c r="E1770" s="3" t="s">
        <v>32</v>
      </c>
      <c r="F1770" t="str">
        <f t="shared" si="243"/>
        <v>Alphabet</v>
      </c>
      <c r="G1770" t="str">
        <f t="shared" si="244"/>
        <v>XL</v>
      </c>
      <c r="H1770" t="str">
        <f t="shared" si="245"/>
        <v>Yes</v>
      </c>
      <c r="J1770" t="str">
        <f>_xlfn.IFS(Units_Sold&lt;0,"Check Return/Refund",Units_Sold=" ",Invalid,Units_Sold=0,"Available",Units_Sold&gt;0,"Sold")</f>
        <v>Available</v>
      </c>
      <c r="L1770">
        <v>1.1499999999999999</v>
      </c>
      <c r="M1770" t="str">
        <f t="shared" si="246"/>
        <v>Invalid</v>
      </c>
      <c r="N1770" t="str">
        <f>IF(PC_NikeSales[[#This Row],[Discount_Verification]]="Valid","Include","Exclude")</f>
        <v>Exclude</v>
      </c>
      <c r="O1770">
        <v>0</v>
      </c>
      <c r="P1770" t="str">
        <f t="shared" si="247"/>
        <v>Insufficient Data</v>
      </c>
      <c r="Q1770" t="str">
        <f t="shared" si="248"/>
        <v>Missing Information</v>
      </c>
      <c r="R1770" t="str">
        <f>IF(PC_NikeSales[[#This Row],[Rev_Verify]]="Valid Revenue","Include","Exclude")</f>
        <v>Exclude</v>
      </c>
      <c r="S1770" s="1">
        <v>45568</v>
      </c>
      <c r="T1770" s="5">
        <f t="shared" si="249"/>
        <v>45568</v>
      </c>
      <c r="U1770" s="1" t="str">
        <f t="shared" si="250"/>
        <v>Yes</v>
      </c>
      <c r="V1770" t="s">
        <v>22</v>
      </c>
      <c r="W1770" t="s">
        <v>37</v>
      </c>
      <c r="X1770" t="str">
        <f t="shared" si="251"/>
        <v>Hyderabad</v>
      </c>
      <c r="Y1770">
        <v>647.72</v>
      </c>
      <c r="Z1770" t="str">
        <f>IF(PC_NikeSales[[#This Row],[Profit]]&lt;0,"Loss Making Sales",IF(PC_NikeSales[[#This Row],[Profit]]=0,"No Recorded Profit",IF($Y1768&gt;$P1768,"Invalid Profit", "Valid Profit")))</f>
        <v>Valid Profit</v>
      </c>
      <c r="AA1770" t="str">
        <f>IF(PC_NikeSales[[#This Row],[Profit_Status]]="Valid Profit","Include","Exclude")</f>
        <v>Include</v>
      </c>
    </row>
    <row r="1771" spans="1:27">
      <c r="A1771">
        <v>3769</v>
      </c>
      <c r="B1771" t="s">
        <v>19</v>
      </c>
      <c r="C1771" t="s">
        <v>30</v>
      </c>
      <c r="D1771" t="s">
        <v>46</v>
      </c>
      <c r="E1771" s="3">
        <v>10</v>
      </c>
      <c r="F1771" t="str">
        <f t="shared" si="243"/>
        <v>Number</v>
      </c>
      <c r="G1771" t="str">
        <f t="shared" si="244"/>
        <v>10</v>
      </c>
      <c r="H1771" t="str">
        <f t="shared" si="245"/>
        <v>Yes</v>
      </c>
      <c r="J1771" t="str">
        <f>_xlfn.IFS(Units_Sold&lt;0,"Check Return/Refund",Units_Sold=" ",Invalid,Units_Sold=0,"Available",Units_Sold&gt;0,"Sold")</f>
        <v>Available</v>
      </c>
      <c r="L1771">
        <v>0.62</v>
      </c>
      <c r="M1771" t="str">
        <f t="shared" si="246"/>
        <v>Valid</v>
      </c>
      <c r="N1771" t="str">
        <f>IF(PC_NikeSales[[#This Row],[Discount_Verification]]="Valid","Include","Exclude")</f>
        <v>Include</v>
      </c>
      <c r="O1771">
        <v>0</v>
      </c>
      <c r="P1771" t="str">
        <f t="shared" si="247"/>
        <v>Insufficient Data</v>
      </c>
      <c r="Q1771" t="str">
        <f t="shared" si="248"/>
        <v>Missing Information</v>
      </c>
      <c r="R1771" t="str">
        <f>IF(PC_NikeSales[[#This Row],[Rev_Verify]]="Valid Revenue","Include","Exclude")</f>
        <v>Exclude</v>
      </c>
      <c r="S1771" s="1">
        <v>45733</v>
      </c>
      <c r="T1771" s="5">
        <f t="shared" si="249"/>
        <v>45733</v>
      </c>
      <c r="U1771" s="1" t="str">
        <f t="shared" si="250"/>
        <v>Yes</v>
      </c>
      <c r="V1771" t="s">
        <v>22</v>
      </c>
      <c r="W1771" t="s">
        <v>36</v>
      </c>
      <c r="X1771" t="str">
        <f t="shared" si="251"/>
        <v>Bangalore</v>
      </c>
      <c r="Y1771">
        <v>799.21</v>
      </c>
      <c r="Z1771" t="str">
        <f>IF(PC_NikeSales[[#This Row],[Profit]]&lt;0,"Loss Making Sales",IF(PC_NikeSales[[#This Row],[Profit]]=0,"No Recorded Profit",IF($Y1769&gt;$P1769,"Invalid Profit", "Valid Profit")))</f>
        <v>Valid Profit</v>
      </c>
      <c r="AA1771" t="str">
        <f>IF(PC_NikeSales[[#This Row],[Profit_Status]]="Valid Profit","Include","Exclude")</f>
        <v>Include</v>
      </c>
    </row>
    <row r="1772" spans="1:27">
      <c r="A1772">
        <v>3770</v>
      </c>
      <c r="B1772" t="s">
        <v>19</v>
      </c>
      <c r="C1772" t="s">
        <v>30</v>
      </c>
      <c r="D1772" t="s">
        <v>46</v>
      </c>
      <c r="E1772" s="3" t="s">
        <v>16</v>
      </c>
      <c r="F1772" t="str">
        <f t="shared" si="243"/>
        <v>Alphabet</v>
      </c>
      <c r="G1772" t="str">
        <f t="shared" si="244"/>
        <v>M</v>
      </c>
      <c r="H1772" t="str">
        <f t="shared" si="245"/>
        <v>Yes</v>
      </c>
      <c r="I1772">
        <v>4</v>
      </c>
      <c r="J1772" t="str">
        <f>_xlfn.IFS(Units_Sold&lt;0,"Check Return/Refund",Units_Sold=" ",Invalid,Units_Sold=0,"Available",Units_Sold&gt;0,"Sold")</f>
        <v>Sold</v>
      </c>
      <c r="L1772">
        <v>0.36</v>
      </c>
      <c r="M1772" t="str">
        <f t="shared" si="246"/>
        <v>Valid</v>
      </c>
      <c r="N1772" t="str">
        <f>IF(PC_NikeSales[[#This Row],[Discount_Verification]]="Valid","Include","Exclude")</f>
        <v>Include</v>
      </c>
      <c r="O1772">
        <v>0</v>
      </c>
      <c r="P1772" t="str">
        <f t="shared" si="247"/>
        <v>Insufficient Data</v>
      </c>
      <c r="Q1772" t="str">
        <f t="shared" si="248"/>
        <v>Missing Information</v>
      </c>
      <c r="R1772" t="str">
        <f>IF(PC_NikeSales[[#This Row],[Rev_Verify]]="Valid Revenue","Include","Exclude")</f>
        <v>Exclude</v>
      </c>
      <c r="S1772" s="1">
        <v>45325</v>
      </c>
      <c r="T1772" s="5">
        <f t="shared" si="249"/>
        <v>45325</v>
      </c>
      <c r="U1772" s="1" t="str">
        <f t="shared" si="250"/>
        <v>Yes</v>
      </c>
      <c r="V1772" t="s">
        <v>22</v>
      </c>
      <c r="W1772" t="s">
        <v>25</v>
      </c>
      <c r="X1772" t="str">
        <f t="shared" si="251"/>
        <v>Mumbai</v>
      </c>
      <c r="Y1772">
        <v>3784.67</v>
      </c>
      <c r="Z1772" t="str">
        <f>IF(PC_NikeSales[[#This Row],[Profit]]&lt;0,"Loss Making Sales",IF(PC_NikeSales[[#This Row],[Profit]]=0,"No Recorded Profit",IF($Y1770&gt;$P1770,"Invalid Profit", "Valid Profit")))</f>
        <v>Valid Profit</v>
      </c>
      <c r="AA1772" t="str">
        <f>IF(PC_NikeSales[[#This Row],[Profit_Status]]="Valid Profit","Include","Exclude")</f>
        <v>Include</v>
      </c>
    </row>
    <row r="1773" spans="1:27">
      <c r="A1773">
        <v>3771</v>
      </c>
      <c r="B1773" t="s">
        <v>13</v>
      </c>
      <c r="C1773" t="s">
        <v>41</v>
      </c>
      <c r="D1773" t="s">
        <v>47</v>
      </c>
      <c r="E1773" s="3" t="s">
        <v>32</v>
      </c>
      <c r="F1773" t="str">
        <f t="shared" si="243"/>
        <v>Alphabet</v>
      </c>
      <c r="G1773" t="str">
        <f t="shared" si="244"/>
        <v>XL</v>
      </c>
      <c r="H1773" t="str">
        <f t="shared" si="245"/>
        <v>Yes</v>
      </c>
      <c r="I1773">
        <v>-1</v>
      </c>
      <c r="J1773" t="str">
        <f>_xlfn.IFS(Units_Sold&lt;0,"Check Return/Refund",Units_Sold=" ",Invalid,Units_Sold=0,"Available",Units_Sold&gt;0,"Sold")</f>
        <v>Check Return/Refund</v>
      </c>
      <c r="K1773">
        <v>3388.26</v>
      </c>
      <c r="M1773" t="str">
        <f t="shared" si="246"/>
        <v>Invalid</v>
      </c>
      <c r="N1773" t="str">
        <f>IF(PC_NikeSales[[#This Row],[Discount_Verification]]="Valid","Include","Exclude")</f>
        <v>Exclude</v>
      </c>
      <c r="O1773">
        <v>0</v>
      </c>
      <c r="P1773">
        <f t="shared" si="247"/>
        <v>-3388.26</v>
      </c>
      <c r="Q1773" t="str">
        <f t="shared" si="248"/>
        <v>Negative Revenue</v>
      </c>
      <c r="R1773" t="str">
        <f>IF(PC_NikeSales[[#This Row],[Rev_Verify]]="Valid Revenue","Include","Exclude")</f>
        <v>Exclude</v>
      </c>
      <c r="S1773" s="1">
        <v>45537</v>
      </c>
      <c r="T1773" s="5">
        <f t="shared" si="249"/>
        <v>45537</v>
      </c>
      <c r="U1773" s="1" t="str">
        <f t="shared" si="250"/>
        <v>Yes</v>
      </c>
      <c r="V1773" t="s">
        <v>22</v>
      </c>
      <c r="W1773" t="s">
        <v>33</v>
      </c>
      <c r="X1773" t="str">
        <f t="shared" si="251"/>
        <v>Delhi</v>
      </c>
      <c r="Y1773">
        <v>2376.36</v>
      </c>
      <c r="Z1773" t="str">
        <f>IF(PC_NikeSales[[#This Row],[Profit]]&lt;0,"Loss Making Sales",IF(PC_NikeSales[[#This Row],[Profit]]=0,"No Recorded Profit",IF(PC_NikeSales[[#This Row],[Profit]]&gt;PC_NikeSales[Rev_Recalc],"Invalid Profit", "Valid Profit")))</f>
        <v>Invalid Profit</v>
      </c>
      <c r="AA1773" t="str">
        <f>IF(PC_NikeSales[[#This Row],[Profit_Status]]="Valid Profit","Include","Exclude")</f>
        <v>Exclude</v>
      </c>
    </row>
    <row r="1774" spans="1:27">
      <c r="A1774">
        <v>3772</v>
      </c>
      <c r="B1774" t="s">
        <v>19</v>
      </c>
      <c r="C1774" t="s">
        <v>20</v>
      </c>
      <c r="D1774" t="s">
        <v>38</v>
      </c>
      <c r="E1774" s="3" t="s">
        <v>32</v>
      </c>
      <c r="F1774" t="str">
        <f t="shared" si="243"/>
        <v>Alphabet</v>
      </c>
      <c r="G1774" t="str">
        <f t="shared" si="244"/>
        <v>XL</v>
      </c>
      <c r="H1774" t="str">
        <f t="shared" si="245"/>
        <v>Yes</v>
      </c>
      <c r="I1774">
        <v>3</v>
      </c>
      <c r="J1774" t="str">
        <f>_xlfn.IFS(Units_Sold&lt;0,"Check Return/Refund",Units_Sold=" ",Invalid,Units_Sold=0,"Available",Units_Sold&gt;0,"Sold")</f>
        <v>Sold</v>
      </c>
      <c r="K1774">
        <v>8140.47</v>
      </c>
      <c r="M1774" t="str">
        <f t="shared" si="246"/>
        <v>Invalid</v>
      </c>
      <c r="N1774" t="str">
        <f>IF(PC_NikeSales[[#This Row],[Discount_Verification]]="Valid","Include","Exclude")</f>
        <v>Exclude</v>
      </c>
      <c r="O1774">
        <v>0</v>
      </c>
      <c r="P1774">
        <f t="shared" si="247"/>
        <v>24421.41</v>
      </c>
      <c r="Q1774" t="str">
        <f t="shared" si="248"/>
        <v>Valid Revenue</v>
      </c>
      <c r="R1774" t="str">
        <f>IF(PC_NikeSales[[#This Row],[Rev_Verify]]="Valid Revenue","Include","Exclude")</f>
        <v>Include</v>
      </c>
      <c r="S1774" s="1">
        <v>45619</v>
      </c>
      <c r="T1774" s="5">
        <f t="shared" si="249"/>
        <v>45619</v>
      </c>
      <c r="U1774" s="1" t="str">
        <f t="shared" si="250"/>
        <v>Yes</v>
      </c>
      <c r="V1774" t="s">
        <v>22</v>
      </c>
      <c r="W1774" t="s">
        <v>29</v>
      </c>
      <c r="X1774" t="str">
        <f t="shared" si="251"/>
        <v>Pune</v>
      </c>
      <c r="Y1774">
        <v>3115.97</v>
      </c>
      <c r="Z1774" t="str">
        <f>IF(PC_NikeSales[[#This Row],[Profit]]&lt;0,"Loss Making Sales",IF(PC_NikeSales[[#This Row],[Profit]]=0,"No Recorded Profit",IF($Y1772&gt;$P1772,"Invalid Profit", "Valid Profit")))</f>
        <v>Valid Profit</v>
      </c>
      <c r="AA1774" t="str">
        <f>IF(PC_NikeSales[[#This Row],[Profit_Status]]="Valid Profit","Include","Exclude")</f>
        <v>Include</v>
      </c>
    </row>
    <row r="1775" spans="1:27">
      <c r="A1775">
        <v>3773</v>
      </c>
      <c r="B1775" t="s">
        <v>35</v>
      </c>
      <c r="C1775" t="s">
        <v>26</v>
      </c>
      <c r="D1775" t="s">
        <v>52</v>
      </c>
      <c r="E1775" s="3" t="s">
        <v>28</v>
      </c>
      <c r="F1775" t="str">
        <f t="shared" si="243"/>
        <v>Alphabet</v>
      </c>
      <c r="G1775" t="str">
        <f t="shared" si="244"/>
        <v>L</v>
      </c>
      <c r="H1775" t="str">
        <f t="shared" si="245"/>
        <v>Yes</v>
      </c>
      <c r="J1775" t="str">
        <f>_xlfn.IFS(Units_Sold&lt;0,"Check Return/Refund",Units_Sold=" ",Invalid,Units_Sold=0,"Available",Units_Sold&gt;0,"Sold")</f>
        <v>Available</v>
      </c>
      <c r="K1775">
        <v>3633.25</v>
      </c>
      <c r="M1775" t="str">
        <f t="shared" si="246"/>
        <v>Invalid</v>
      </c>
      <c r="N1775" t="str">
        <f>IF(PC_NikeSales[[#This Row],[Discount_Verification]]="Valid","Include","Exclude")</f>
        <v>Exclude</v>
      </c>
      <c r="O1775">
        <v>0</v>
      </c>
      <c r="P1775" t="str">
        <f t="shared" si="247"/>
        <v>Insufficient Data</v>
      </c>
      <c r="Q1775" t="str">
        <f t="shared" si="248"/>
        <v>Missing Information</v>
      </c>
      <c r="R1775" t="str">
        <f>IF(PC_NikeSales[[#This Row],[Rev_Verify]]="Valid Revenue","Include","Exclude")</f>
        <v>Exclude</v>
      </c>
      <c r="S1775" s="1"/>
      <c r="T1775" s="5" t="str">
        <f t="shared" si="249"/>
        <v>Missing Date</v>
      </c>
      <c r="U1775" s="1" t="str">
        <f t="shared" si="250"/>
        <v>No</v>
      </c>
      <c r="V1775" t="s">
        <v>17</v>
      </c>
      <c r="W1775" t="s">
        <v>37</v>
      </c>
      <c r="X1775" t="str">
        <f t="shared" si="251"/>
        <v>Hyderabad</v>
      </c>
      <c r="Y1775">
        <v>-816.85</v>
      </c>
      <c r="Z1775" t="str">
        <f>IF(PC_NikeSales[[#This Row],[Profit]]&lt;0,"Loss Making Sales",IF(PC_NikeSales[[#This Row],[Profit]]=0,"No Recorded Profit",IF(PC_NikeSales[[#This Row],[Profit]]&gt;PC_NikeSales[Rev_Recalc],"Invalid Profit", "Valid Profit")))</f>
        <v>Loss Making Sales</v>
      </c>
      <c r="AA1775" t="str">
        <f>IF(PC_NikeSales[[#This Row],[Profit_Status]]="Valid Profit","Include","Exclude")</f>
        <v>Exclude</v>
      </c>
    </row>
    <row r="1776" spans="1:27">
      <c r="A1776">
        <v>3774</v>
      </c>
      <c r="B1776" t="s">
        <v>19</v>
      </c>
      <c r="C1776" t="s">
        <v>20</v>
      </c>
      <c r="D1776" t="s">
        <v>38</v>
      </c>
      <c r="E1776" s="3" t="s">
        <v>28</v>
      </c>
      <c r="F1776" t="str">
        <f t="shared" si="243"/>
        <v>Alphabet</v>
      </c>
      <c r="G1776" t="str">
        <f t="shared" si="244"/>
        <v>L</v>
      </c>
      <c r="H1776" t="str">
        <f t="shared" si="245"/>
        <v>Yes</v>
      </c>
      <c r="J1776" t="str">
        <f>_xlfn.IFS(Units_Sold&lt;0,"Check Return/Refund",Units_Sold=" ",Invalid,Units_Sold=0,"Available",Units_Sold&gt;0,"Sold")</f>
        <v>Available</v>
      </c>
      <c r="K1776">
        <v>3126.57</v>
      </c>
      <c r="M1776" t="str">
        <f t="shared" si="246"/>
        <v>Invalid</v>
      </c>
      <c r="N1776" t="str">
        <f>IF(PC_NikeSales[[#This Row],[Discount_Verification]]="Valid","Include","Exclude")</f>
        <v>Exclude</v>
      </c>
      <c r="O1776">
        <v>0</v>
      </c>
      <c r="P1776" t="str">
        <f t="shared" si="247"/>
        <v>Insufficient Data</v>
      </c>
      <c r="Q1776" t="str">
        <f t="shared" si="248"/>
        <v>Missing Information</v>
      </c>
      <c r="R1776" t="str">
        <f>IF(PC_NikeSales[[#This Row],[Rev_Verify]]="Valid Revenue","Include","Exclude")</f>
        <v>Exclude</v>
      </c>
      <c r="S1776" s="1">
        <v>45642</v>
      </c>
      <c r="T1776" s="5">
        <f t="shared" si="249"/>
        <v>45642</v>
      </c>
      <c r="U1776" s="1" t="str">
        <f t="shared" si="250"/>
        <v>Yes</v>
      </c>
      <c r="V1776" t="s">
        <v>22</v>
      </c>
      <c r="W1776" t="s">
        <v>37</v>
      </c>
      <c r="X1776" t="str">
        <f t="shared" si="251"/>
        <v>Hyderabad</v>
      </c>
      <c r="Y1776">
        <v>66.02</v>
      </c>
      <c r="Z1776" t="str">
        <f>IF(PC_NikeSales[[#This Row],[Profit]]&lt;0,"Loss Making Sales",IF(PC_NikeSales[[#This Row],[Profit]]=0,"No Recorded Profit",IF($Y1774&gt;$P1774,"Invalid Profit", "Valid Profit")))</f>
        <v>Valid Profit</v>
      </c>
      <c r="AA1776" t="str">
        <f>IF(PC_NikeSales[[#This Row],[Profit_Status]]="Valid Profit","Include","Exclude")</f>
        <v>Include</v>
      </c>
    </row>
    <row r="1777" spans="1:27">
      <c r="A1777">
        <v>3775</v>
      </c>
      <c r="B1777" t="s">
        <v>19</v>
      </c>
      <c r="C1777" t="s">
        <v>30</v>
      </c>
      <c r="D1777" t="s">
        <v>51</v>
      </c>
      <c r="F1777" t="str">
        <f t="shared" si="243"/>
        <v>Missing</v>
      </c>
      <c r="G1777" t="str">
        <f t="shared" si="244"/>
        <v>Unknown</v>
      </c>
      <c r="H1777" t="str">
        <f t="shared" si="245"/>
        <v>No</v>
      </c>
      <c r="I1777">
        <v>0</v>
      </c>
      <c r="J1777" t="str">
        <f>_xlfn.IFS(Units_Sold&lt;0,"Check Return/Refund",Units_Sold=" ",Invalid,Units_Sold=0,"Available",Units_Sold&gt;0,"Sold")</f>
        <v>Available</v>
      </c>
      <c r="L1777">
        <v>0.12</v>
      </c>
      <c r="M1777" t="str">
        <f t="shared" si="246"/>
        <v>Valid</v>
      </c>
      <c r="N1777" t="str">
        <f>IF(PC_NikeSales[[#This Row],[Discount_Verification]]="Valid","Include","Exclude")</f>
        <v>Include</v>
      </c>
      <c r="O1777">
        <v>0</v>
      </c>
      <c r="P1777" t="str">
        <f t="shared" si="247"/>
        <v>Insufficient Data</v>
      </c>
      <c r="Q1777" t="str">
        <f t="shared" si="248"/>
        <v>Missing Information</v>
      </c>
      <c r="R1777" t="str">
        <f>IF(PC_NikeSales[[#This Row],[Rev_Verify]]="Valid Revenue","Include","Exclude")</f>
        <v>Exclude</v>
      </c>
      <c r="S1777" s="1">
        <v>45475</v>
      </c>
      <c r="T1777" s="5">
        <f t="shared" si="249"/>
        <v>45475</v>
      </c>
      <c r="U1777" s="1" t="str">
        <f t="shared" si="250"/>
        <v>Yes</v>
      </c>
      <c r="V1777" t="s">
        <v>17</v>
      </c>
      <c r="W1777" t="s">
        <v>33</v>
      </c>
      <c r="X1777" t="str">
        <f t="shared" si="251"/>
        <v>Delhi</v>
      </c>
      <c r="Y1777">
        <v>2865.11</v>
      </c>
      <c r="Z1777" t="str">
        <f>IF(PC_NikeSales[[#This Row],[Profit]]&lt;0,"Loss Making Sales",IF(PC_NikeSales[[#This Row],[Profit]]=0,"No Recorded Profit",IF($Y1775&gt;$P1775,"Invalid Profit", "Valid Profit")))</f>
        <v>Valid Profit</v>
      </c>
      <c r="AA1777" t="str">
        <f>IF(PC_NikeSales[[#This Row],[Profit_Status]]="Valid Profit","Include","Exclude")</f>
        <v>Include</v>
      </c>
    </row>
    <row r="1778" spans="1:27">
      <c r="A1778">
        <v>3776</v>
      </c>
      <c r="B1778" t="s">
        <v>35</v>
      </c>
      <c r="C1778" t="s">
        <v>20</v>
      </c>
      <c r="D1778" t="s">
        <v>21</v>
      </c>
      <c r="E1778" s="3" t="s">
        <v>28</v>
      </c>
      <c r="F1778" t="str">
        <f t="shared" si="243"/>
        <v>Alphabet</v>
      </c>
      <c r="G1778" t="str">
        <f t="shared" si="244"/>
        <v>L</v>
      </c>
      <c r="H1778" t="str">
        <f t="shared" si="245"/>
        <v>Yes</v>
      </c>
      <c r="J1778" t="str">
        <f>_xlfn.IFS(Units_Sold&lt;0,"Check Return/Refund",Units_Sold=" ",Invalid,Units_Sold=0,"Available",Units_Sold&gt;0,"Sold")</f>
        <v>Available</v>
      </c>
      <c r="L1778">
        <v>1.22</v>
      </c>
      <c r="M1778" t="str">
        <f t="shared" si="246"/>
        <v>Invalid</v>
      </c>
      <c r="N1778" t="str">
        <f>IF(PC_NikeSales[[#This Row],[Discount_Verification]]="Valid","Include","Exclude")</f>
        <v>Exclude</v>
      </c>
      <c r="O1778">
        <v>0</v>
      </c>
      <c r="P1778" t="str">
        <f t="shared" si="247"/>
        <v>Insufficient Data</v>
      </c>
      <c r="Q1778" t="str">
        <f t="shared" si="248"/>
        <v>Missing Information</v>
      </c>
      <c r="R1778" t="str">
        <f>IF(PC_NikeSales[[#This Row],[Rev_Verify]]="Valid Revenue","Include","Exclude")</f>
        <v>Exclude</v>
      </c>
      <c r="S1778" s="1">
        <v>45608</v>
      </c>
      <c r="T1778" s="5">
        <f t="shared" si="249"/>
        <v>45608</v>
      </c>
      <c r="U1778" s="1" t="str">
        <f t="shared" si="250"/>
        <v>Yes</v>
      </c>
      <c r="V1778" t="s">
        <v>17</v>
      </c>
      <c r="W1778" t="s">
        <v>43</v>
      </c>
      <c r="X1778" t="str">
        <f t="shared" si="251"/>
        <v>Kolkata</v>
      </c>
      <c r="Y1778">
        <v>-1034.46</v>
      </c>
      <c r="Z1778" t="str">
        <f>IF(PC_NikeSales[[#This Row],[Profit]]&lt;0,"Loss Making Sales",IF(PC_NikeSales[[#This Row],[Profit]]=0,"No Recorded Profit",IF(PC_NikeSales[[#This Row],[Profit]]&gt;PC_NikeSales[Rev_Recalc],"Invalid Profit", "Valid Profit")))</f>
        <v>Loss Making Sales</v>
      </c>
      <c r="AA1778" t="str">
        <f>IF(PC_NikeSales[[#This Row],[Profit_Status]]="Valid Profit","Include","Exclude")</f>
        <v>Exclude</v>
      </c>
    </row>
    <row r="1779" spans="1:27">
      <c r="A1779">
        <v>3777</v>
      </c>
      <c r="B1779" t="s">
        <v>35</v>
      </c>
      <c r="C1779" t="s">
        <v>14</v>
      </c>
      <c r="D1779" t="s">
        <v>15</v>
      </c>
      <c r="E1779" s="3" t="s">
        <v>32</v>
      </c>
      <c r="F1779" t="str">
        <f t="shared" si="243"/>
        <v>Alphabet</v>
      </c>
      <c r="G1779" t="str">
        <f t="shared" si="244"/>
        <v>XL</v>
      </c>
      <c r="H1779" t="str">
        <f t="shared" si="245"/>
        <v>Yes</v>
      </c>
      <c r="I1779">
        <v>-1</v>
      </c>
      <c r="J1779" t="str">
        <f>_xlfn.IFS(Units_Sold&lt;0,"Check Return/Refund",Units_Sold=" ",Invalid,Units_Sold=0,"Available",Units_Sold&gt;0,"Sold")</f>
        <v>Check Return/Refund</v>
      </c>
      <c r="M1779" t="str">
        <f t="shared" si="246"/>
        <v>Invalid</v>
      </c>
      <c r="N1779" t="str">
        <f>IF(PC_NikeSales[[#This Row],[Discount_Verification]]="Valid","Include","Exclude")</f>
        <v>Exclude</v>
      </c>
      <c r="O1779">
        <v>0</v>
      </c>
      <c r="P1779" t="str">
        <f t="shared" si="247"/>
        <v>Insufficient Data</v>
      </c>
      <c r="Q1779" t="str">
        <f t="shared" si="248"/>
        <v>Missing Information</v>
      </c>
      <c r="R1779" t="str">
        <f>IF(PC_NikeSales[[#This Row],[Rev_Verify]]="Valid Revenue","Include","Exclude")</f>
        <v>Exclude</v>
      </c>
      <c r="S1779" s="1">
        <v>45813</v>
      </c>
      <c r="T1779" s="5">
        <f t="shared" si="249"/>
        <v>45813</v>
      </c>
      <c r="U1779" s="1" t="str">
        <f t="shared" si="250"/>
        <v>Yes</v>
      </c>
      <c r="V1779" t="s">
        <v>22</v>
      </c>
      <c r="W1779" t="s">
        <v>37</v>
      </c>
      <c r="X1779" t="str">
        <f t="shared" si="251"/>
        <v>Hyderabad</v>
      </c>
      <c r="Y1779">
        <v>2781.77</v>
      </c>
      <c r="Z1779" t="str">
        <f>IF(PC_NikeSales[[#This Row],[Profit]]&lt;0,"Loss Making Sales",IF(PC_NikeSales[[#This Row],[Profit]]=0,"No Recorded Profit",IF($Y1777&gt;$P1777,"Invalid Profit", "Valid Profit")))</f>
        <v>Valid Profit</v>
      </c>
      <c r="AA1779" t="str">
        <f>IF(PC_NikeSales[[#This Row],[Profit_Status]]="Valid Profit","Include","Exclude")</f>
        <v>Include</v>
      </c>
    </row>
    <row r="1780" spans="1:27">
      <c r="A1780">
        <v>3778</v>
      </c>
      <c r="B1780" t="s">
        <v>13</v>
      </c>
      <c r="C1780" t="s">
        <v>26</v>
      </c>
      <c r="D1780" t="s">
        <v>39</v>
      </c>
      <c r="E1780" s="3">
        <v>11</v>
      </c>
      <c r="F1780" t="str">
        <f t="shared" si="243"/>
        <v>Number</v>
      </c>
      <c r="G1780" t="str">
        <f t="shared" si="244"/>
        <v>11</v>
      </c>
      <c r="H1780" t="str">
        <f t="shared" si="245"/>
        <v>Yes</v>
      </c>
      <c r="J1780" t="str">
        <f>_xlfn.IFS(Units_Sold&lt;0,"Check Return/Refund",Units_Sold=" ",Invalid,Units_Sold=0,"Available",Units_Sold&gt;0,"Sold")</f>
        <v>Available</v>
      </c>
      <c r="K1780">
        <v>7248.3</v>
      </c>
      <c r="M1780" t="str">
        <f t="shared" si="246"/>
        <v>Invalid</v>
      </c>
      <c r="N1780" t="str">
        <f>IF(PC_NikeSales[[#This Row],[Discount_Verification]]="Valid","Include","Exclude")</f>
        <v>Exclude</v>
      </c>
      <c r="O1780">
        <v>0</v>
      </c>
      <c r="P1780" t="str">
        <f t="shared" si="247"/>
        <v>Insufficient Data</v>
      </c>
      <c r="Q1780" t="str">
        <f t="shared" si="248"/>
        <v>Missing Information</v>
      </c>
      <c r="R1780" t="str">
        <f>IF(PC_NikeSales[[#This Row],[Rev_Verify]]="Valid Revenue","Include","Exclude")</f>
        <v>Exclude</v>
      </c>
      <c r="S1780" s="1">
        <v>45783</v>
      </c>
      <c r="T1780" s="5">
        <f t="shared" si="249"/>
        <v>45783</v>
      </c>
      <c r="U1780" s="1" t="str">
        <f t="shared" si="250"/>
        <v>Yes</v>
      </c>
      <c r="V1780" t="s">
        <v>17</v>
      </c>
      <c r="W1780" t="s">
        <v>43</v>
      </c>
      <c r="X1780" t="str">
        <f t="shared" si="251"/>
        <v>Kolkata</v>
      </c>
      <c r="Y1780">
        <v>-672.15</v>
      </c>
      <c r="Z1780" t="str">
        <f>IF(PC_NikeSales[[#This Row],[Profit]]&lt;0,"Loss Making Sales",IF(PC_NikeSales[[#This Row],[Profit]]=0,"No Recorded Profit",IF(PC_NikeSales[[#This Row],[Profit]]&gt;PC_NikeSales[Rev_Recalc],"Invalid Profit", "Valid Profit")))</f>
        <v>Loss Making Sales</v>
      </c>
      <c r="AA1780" t="str">
        <f>IF(PC_NikeSales[[#This Row],[Profit_Status]]="Valid Profit","Include","Exclude")</f>
        <v>Exclude</v>
      </c>
    </row>
    <row r="1781" spans="1:27">
      <c r="A1781">
        <v>3779</v>
      </c>
      <c r="B1781" t="s">
        <v>19</v>
      </c>
      <c r="C1781" t="s">
        <v>20</v>
      </c>
      <c r="D1781" t="s">
        <v>21</v>
      </c>
      <c r="E1781" s="3" t="s">
        <v>16</v>
      </c>
      <c r="F1781" t="str">
        <f t="shared" si="243"/>
        <v>Alphabet</v>
      </c>
      <c r="G1781" t="str">
        <f t="shared" si="244"/>
        <v>M</v>
      </c>
      <c r="H1781" t="str">
        <f t="shared" si="245"/>
        <v>Yes</v>
      </c>
      <c r="J1781" t="str">
        <f>_xlfn.IFS(Units_Sold&lt;0,"Check Return/Refund",Units_Sold=" ",Invalid,Units_Sold=0,"Available",Units_Sold&gt;0,"Sold")</f>
        <v>Available</v>
      </c>
      <c r="L1781">
        <v>1.08</v>
      </c>
      <c r="M1781" t="str">
        <f t="shared" si="246"/>
        <v>Invalid</v>
      </c>
      <c r="N1781" t="str">
        <f>IF(PC_NikeSales[[#This Row],[Discount_Verification]]="Valid","Include","Exclude")</f>
        <v>Exclude</v>
      </c>
      <c r="O1781">
        <v>0</v>
      </c>
      <c r="P1781" t="str">
        <f t="shared" si="247"/>
        <v>Insufficient Data</v>
      </c>
      <c r="Q1781" t="str">
        <f t="shared" si="248"/>
        <v>Missing Information</v>
      </c>
      <c r="R1781" t="str">
        <f>IF(PC_NikeSales[[#This Row],[Rev_Verify]]="Valid Revenue","Include","Exclude")</f>
        <v>Exclude</v>
      </c>
      <c r="S1781" s="1">
        <v>45643</v>
      </c>
      <c r="T1781" s="5">
        <f t="shared" si="249"/>
        <v>45643</v>
      </c>
      <c r="U1781" s="1" t="str">
        <f t="shared" si="250"/>
        <v>Yes</v>
      </c>
      <c r="V1781" t="s">
        <v>17</v>
      </c>
      <c r="W1781" t="s">
        <v>43</v>
      </c>
      <c r="X1781" t="str">
        <f t="shared" si="251"/>
        <v>Kolkata</v>
      </c>
      <c r="Y1781">
        <v>1073.22</v>
      </c>
      <c r="Z1781" t="str">
        <f>IF(PC_NikeSales[[#This Row],[Profit]]&lt;0,"Loss Making Sales",IF(PC_NikeSales[[#This Row],[Profit]]=0,"No Recorded Profit",IF($Y1779&gt;$P1779,"Invalid Profit", "Valid Profit")))</f>
        <v>Valid Profit</v>
      </c>
      <c r="AA1781" t="str">
        <f>IF(PC_NikeSales[[#This Row],[Profit_Status]]="Valid Profit","Include","Exclude")</f>
        <v>Include</v>
      </c>
    </row>
    <row r="1782" spans="1:27">
      <c r="A1782">
        <v>3780</v>
      </c>
      <c r="B1782" t="s">
        <v>19</v>
      </c>
      <c r="C1782" t="s">
        <v>20</v>
      </c>
      <c r="D1782" t="s">
        <v>21</v>
      </c>
      <c r="E1782" s="3" t="s">
        <v>32</v>
      </c>
      <c r="F1782" t="str">
        <f t="shared" si="243"/>
        <v>Alphabet</v>
      </c>
      <c r="G1782" t="str">
        <f t="shared" si="244"/>
        <v>XL</v>
      </c>
      <c r="H1782" t="str">
        <f t="shared" si="245"/>
        <v>Yes</v>
      </c>
      <c r="I1782">
        <v>0</v>
      </c>
      <c r="J1782" t="str">
        <f>_xlfn.IFS(Units_Sold&lt;0,"Check Return/Refund",Units_Sold=" ",Invalid,Units_Sold=0,"Available",Units_Sold&gt;0,"Sold")</f>
        <v>Available</v>
      </c>
      <c r="K1782">
        <v>5054.63</v>
      </c>
      <c r="L1782">
        <v>0.21</v>
      </c>
      <c r="M1782" t="str">
        <f t="shared" si="246"/>
        <v>Valid</v>
      </c>
      <c r="N1782" t="str">
        <f>IF(PC_NikeSales[[#This Row],[Discount_Verification]]="Valid","Include","Exclude")</f>
        <v>Include</v>
      </c>
      <c r="O1782">
        <v>0</v>
      </c>
      <c r="P1782">
        <f t="shared" si="247"/>
        <v>0</v>
      </c>
      <c r="Q1782" t="str">
        <f t="shared" si="248"/>
        <v>No Recorded Revenue</v>
      </c>
      <c r="R1782" t="str">
        <f>IF(PC_NikeSales[[#This Row],[Rev_Verify]]="Valid Revenue","Include","Exclude")</f>
        <v>Exclude</v>
      </c>
      <c r="S1782" s="1"/>
      <c r="T1782" s="5" t="str">
        <f t="shared" si="249"/>
        <v>Missing Date</v>
      </c>
      <c r="U1782" s="1" t="str">
        <f t="shared" si="250"/>
        <v>No</v>
      </c>
      <c r="V1782" t="s">
        <v>17</v>
      </c>
      <c r="W1782" t="s">
        <v>29</v>
      </c>
      <c r="X1782" t="str">
        <f t="shared" si="251"/>
        <v>Pune</v>
      </c>
      <c r="Y1782">
        <v>3818.72</v>
      </c>
      <c r="Z1782" t="str">
        <f>IF(PC_NikeSales[[#This Row],[Profit]]&lt;0,"Loss Making Sales",IF(PC_NikeSales[[#This Row],[Profit]]=0,"No Recorded Profit",IF(PC_NikeSales[[#This Row],[Profit]]&gt;PC_NikeSales[Rev_Recalc],"Invalid Profit", "Valid Profit")))</f>
        <v>Invalid Profit</v>
      </c>
      <c r="AA1782" t="str">
        <f>IF(PC_NikeSales[[#This Row],[Profit_Status]]="Valid Profit","Include","Exclude")</f>
        <v>Exclude</v>
      </c>
    </row>
    <row r="1783" spans="1:27">
      <c r="A1783">
        <v>3781</v>
      </c>
      <c r="B1783" t="s">
        <v>13</v>
      </c>
      <c r="C1783" t="s">
        <v>30</v>
      </c>
      <c r="D1783" t="s">
        <v>51</v>
      </c>
      <c r="E1783" s="3" t="s">
        <v>28</v>
      </c>
      <c r="F1783" t="str">
        <f t="shared" si="243"/>
        <v>Alphabet</v>
      </c>
      <c r="G1783" t="str">
        <f t="shared" si="244"/>
        <v>L</v>
      </c>
      <c r="H1783" t="str">
        <f t="shared" si="245"/>
        <v>Yes</v>
      </c>
      <c r="J1783" t="str">
        <f>_xlfn.IFS(Units_Sold&lt;0,"Check Return/Refund",Units_Sold=" ",Invalid,Units_Sold=0,"Available",Units_Sold&gt;0,"Sold")</f>
        <v>Available</v>
      </c>
      <c r="L1783">
        <v>0.36</v>
      </c>
      <c r="M1783" t="str">
        <f t="shared" si="246"/>
        <v>Valid</v>
      </c>
      <c r="N1783" t="str">
        <f>IF(PC_NikeSales[[#This Row],[Discount_Verification]]="Valid","Include","Exclude")</f>
        <v>Include</v>
      </c>
      <c r="O1783">
        <v>0</v>
      </c>
      <c r="P1783" t="str">
        <f t="shared" si="247"/>
        <v>Insufficient Data</v>
      </c>
      <c r="Q1783" t="str">
        <f t="shared" si="248"/>
        <v>Missing Information</v>
      </c>
      <c r="R1783" t="str">
        <f>IF(PC_NikeSales[[#This Row],[Rev_Verify]]="Valid Revenue","Include","Exclude")</f>
        <v>Exclude</v>
      </c>
      <c r="S1783" s="1">
        <v>45343</v>
      </c>
      <c r="T1783" s="5">
        <f t="shared" si="249"/>
        <v>45343</v>
      </c>
      <c r="U1783" s="1" t="str">
        <f t="shared" si="250"/>
        <v>Yes</v>
      </c>
      <c r="V1783" t="s">
        <v>22</v>
      </c>
      <c r="W1783" t="s">
        <v>25</v>
      </c>
      <c r="X1783" t="str">
        <f t="shared" si="251"/>
        <v>Mumbai</v>
      </c>
      <c r="Y1783">
        <v>642.29999999999995</v>
      </c>
      <c r="Z1783" t="str">
        <f>IF(PC_NikeSales[[#This Row],[Profit]]&lt;0,"Loss Making Sales",IF(PC_NikeSales[[#This Row],[Profit]]=0,"No Recorded Profit",IF($Y1781&gt;$P1781,"Invalid Profit", "Valid Profit")))</f>
        <v>Valid Profit</v>
      </c>
      <c r="AA1783" t="str">
        <f>IF(PC_NikeSales[[#This Row],[Profit_Status]]="Valid Profit","Include","Exclude")</f>
        <v>Include</v>
      </c>
    </row>
    <row r="1784" spans="1:27">
      <c r="A1784">
        <v>3782</v>
      </c>
      <c r="B1784" t="s">
        <v>13</v>
      </c>
      <c r="C1784" t="s">
        <v>14</v>
      </c>
      <c r="D1784" t="s">
        <v>49</v>
      </c>
      <c r="F1784" t="str">
        <f t="shared" si="243"/>
        <v>Missing</v>
      </c>
      <c r="G1784" t="str">
        <f t="shared" si="244"/>
        <v>Unknown</v>
      </c>
      <c r="H1784" t="str">
        <f t="shared" si="245"/>
        <v>No</v>
      </c>
      <c r="I1784">
        <v>0</v>
      </c>
      <c r="J1784" t="str">
        <f>_xlfn.IFS(Units_Sold&lt;0,"Check Return/Refund",Units_Sold=" ",Invalid,Units_Sold=0,"Available",Units_Sold&gt;0,"Sold")</f>
        <v>Available</v>
      </c>
      <c r="L1784">
        <v>0.99</v>
      </c>
      <c r="M1784" t="str">
        <f t="shared" si="246"/>
        <v>Valid</v>
      </c>
      <c r="N1784" t="str">
        <f>IF(PC_NikeSales[[#This Row],[Discount_Verification]]="Valid","Include","Exclude")</f>
        <v>Include</v>
      </c>
      <c r="O1784">
        <v>0</v>
      </c>
      <c r="P1784" t="str">
        <f t="shared" si="247"/>
        <v>Insufficient Data</v>
      </c>
      <c r="Q1784" t="str">
        <f t="shared" si="248"/>
        <v>Missing Information</v>
      </c>
      <c r="R1784" t="str">
        <f>IF(PC_NikeSales[[#This Row],[Rev_Verify]]="Valid Revenue","Include","Exclude")</f>
        <v>Exclude</v>
      </c>
      <c r="S1784" s="1">
        <v>45710</v>
      </c>
      <c r="T1784" s="5">
        <f t="shared" si="249"/>
        <v>45710</v>
      </c>
      <c r="U1784" s="1" t="str">
        <f t="shared" si="250"/>
        <v>Yes</v>
      </c>
      <c r="V1784" t="s">
        <v>17</v>
      </c>
      <c r="W1784" t="s">
        <v>25</v>
      </c>
      <c r="X1784" t="str">
        <f t="shared" si="251"/>
        <v>Mumbai</v>
      </c>
      <c r="Y1784">
        <v>804.02</v>
      </c>
      <c r="Z1784" t="str">
        <f>IF(PC_NikeSales[[#This Row],[Profit]]&lt;0,"Loss Making Sales",IF(PC_NikeSales[[#This Row],[Profit]]=0,"No Recorded Profit",IF($Y1782&gt;$P1782,"Invalid Profit", "Valid Profit")))</f>
        <v>Invalid Profit</v>
      </c>
      <c r="AA1784" t="str">
        <f>IF(PC_NikeSales[[#This Row],[Profit_Status]]="Valid Profit","Include","Exclude")</f>
        <v>Exclude</v>
      </c>
    </row>
    <row r="1785" spans="1:27">
      <c r="A1785">
        <v>3783</v>
      </c>
      <c r="B1785" t="s">
        <v>19</v>
      </c>
      <c r="C1785" t="s">
        <v>30</v>
      </c>
      <c r="D1785" t="s">
        <v>31</v>
      </c>
      <c r="E1785" s="3" t="s">
        <v>16</v>
      </c>
      <c r="F1785" t="str">
        <f t="shared" si="243"/>
        <v>Alphabet</v>
      </c>
      <c r="G1785" t="str">
        <f t="shared" si="244"/>
        <v>M</v>
      </c>
      <c r="H1785" t="str">
        <f t="shared" si="245"/>
        <v>Yes</v>
      </c>
      <c r="I1785">
        <v>2</v>
      </c>
      <c r="J1785" t="str">
        <f>_xlfn.IFS(Units_Sold&lt;0,"Check Return/Refund",Units_Sold=" ",Invalid,Units_Sold=0,"Available",Units_Sold&gt;0,"Sold")</f>
        <v>Sold</v>
      </c>
      <c r="K1785">
        <v>8500.65</v>
      </c>
      <c r="M1785" t="str">
        <f t="shared" si="246"/>
        <v>Invalid</v>
      </c>
      <c r="N1785" t="str">
        <f>IF(PC_NikeSales[[#This Row],[Discount_Verification]]="Valid","Include","Exclude")</f>
        <v>Exclude</v>
      </c>
      <c r="O1785">
        <v>0</v>
      </c>
      <c r="P1785">
        <f t="shared" si="247"/>
        <v>17001.3</v>
      </c>
      <c r="Q1785" t="str">
        <f t="shared" si="248"/>
        <v>Valid Revenue</v>
      </c>
      <c r="R1785" t="str">
        <f>IF(PC_NikeSales[[#This Row],[Rev_Verify]]="Valid Revenue","Include","Exclude")</f>
        <v>Include</v>
      </c>
      <c r="S1785" s="1"/>
      <c r="T1785" s="5" t="str">
        <f t="shared" si="249"/>
        <v>Missing Date</v>
      </c>
      <c r="U1785" s="1" t="str">
        <f t="shared" si="250"/>
        <v>No</v>
      </c>
      <c r="V1785" t="s">
        <v>17</v>
      </c>
      <c r="W1785" t="s">
        <v>25</v>
      </c>
      <c r="X1785" t="str">
        <f t="shared" si="251"/>
        <v>Mumbai</v>
      </c>
      <c r="Y1785">
        <v>3344.47</v>
      </c>
      <c r="Z1785" t="str">
        <f>IF(PC_NikeSales[[#This Row],[Profit]]&lt;0,"Loss Making Sales",IF(PC_NikeSales[[#This Row],[Profit]]=0,"No Recorded Profit",IF($Y1783&gt;$P1783,"Invalid Profit", "Valid Profit")))</f>
        <v>Valid Profit</v>
      </c>
      <c r="AA1785" t="str">
        <f>IF(PC_NikeSales[[#This Row],[Profit_Status]]="Valid Profit","Include","Exclude")</f>
        <v>Include</v>
      </c>
    </row>
    <row r="1786" spans="1:27">
      <c r="A1786">
        <v>3784</v>
      </c>
      <c r="B1786" t="s">
        <v>13</v>
      </c>
      <c r="C1786" t="s">
        <v>14</v>
      </c>
      <c r="D1786" t="s">
        <v>15</v>
      </c>
      <c r="E1786" s="3">
        <v>10</v>
      </c>
      <c r="F1786" t="str">
        <f t="shared" si="243"/>
        <v>Number</v>
      </c>
      <c r="G1786" t="str">
        <f t="shared" si="244"/>
        <v>10</v>
      </c>
      <c r="H1786" t="str">
        <f t="shared" si="245"/>
        <v>Yes</v>
      </c>
      <c r="I1786">
        <v>0</v>
      </c>
      <c r="J1786" t="str">
        <f>_xlfn.IFS(Units_Sold&lt;0,"Check Return/Refund",Units_Sold=" ",Invalid,Units_Sold=0,"Available",Units_Sold&gt;0,"Sold")</f>
        <v>Available</v>
      </c>
      <c r="M1786" t="str">
        <f t="shared" si="246"/>
        <v>Invalid</v>
      </c>
      <c r="N1786" t="str">
        <f>IF(PC_NikeSales[[#This Row],[Discount_Verification]]="Valid","Include","Exclude")</f>
        <v>Exclude</v>
      </c>
      <c r="O1786">
        <v>0</v>
      </c>
      <c r="P1786" t="str">
        <f t="shared" si="247"/>
        <v>Insufficient Data</v>
      </c>
      <c r="Q1786" t="str">
        <f t="shared" si="248"/>
        <v>Missing Information</v>
      </c>
      <c r="R1786" t="str">
        <f>IF(PC_NikeSales[[#This Row],[Rev_Verify]]="Valid Revenue","Include","Exclude")</f>
        <v>Exclude</v>
      </c>
      <c r="S1786" s="1">
        <v>45845</v>
      </c>
      <c r="T1786" s="5">
        <f t="shared" si="249"/>
        <v>45845</v>
      </c>
      <c r="U1786" s="1" t="str">
        <f t="shared" si="250"/>
        <v>Yes</v>
      </c>
      <c r="V1786" t="s">
        <v>22</v>
      </c>
      <c r="W1786" t="s">
        <v>29</v>
      </c>
      <c r="X1786" t="str">
        <f t="shared" si="251"/>
        <v>Pune</v>
      </c>
      <c r="Y1786">
        <v>2743.21</v>
      </c>
      <c r="Z1786" t="str">
        <f>IF(PC_NikeSales[[#This Row],[Profit]]&lt;0,"Loss Making Sales",IF(PC_NikeSales[[#This Row],[Profit]]=0,"No Recorded Profit",IF($Y1784&gt;$P1784,"Invalid Profit", "Valid Profit")))</f>
        <v>Valid Profit</v>
      </c>
      <c r="AA1786" t="str">
        <f>IF(PC_NikeSales[[#This Row],[Profit_Status]]="Valid Profit","Include","Exclude")</f>
        <v>Include</v>
      </c>
    </row>
    <row r="1787" spans="1:27">
      <c r="A1787">
        <v>3785</v>
      </c>
      <c r="B1787" t="s">
        <v>13</v>
      </c>
      <c r="C1787" t="s">
        <v>26</v>
      </c>
      <c r="D1787" t="s">
        <v>27</v>
      </c>
      <c r="E1787" s="3" t="s">
        <v>32</v>
      </c>
      <c r="F1787" t="str">
        <f t="shared" si="243"/>
        <v>Alphabet</v>
      </c>
      <c r="G1787" t="str">
        <f t="shared" si="244"/>
        <v>XL</v>
      </c>
      <c r="H1787" t="str">
        <f t="shared" si="245"/>
        <v>Yes</v>
      </c>
      <c r="I1787">
        <v>3</v>
      </c>
      <c r="J1787" t="str">
        <f>_xlfn.IFS(Units_Sold&lt;0,"Check Return/Refund",Units_Sold=" ",Invalid,Units_Sold=0,"Available",Units_Sold&gt;0,"Sold")</f>
        <v>Sold</v>
      </c>
      <c r="K1787">
        <v>6464</v>
      </c>
      <c r="L1787">
        <v>0.45</v>
      </c>
      <c r="M1787" t="str">
        <f t="shared" si="246"/>
        <v>Valid</v>
      </c>
      <c r="N1787" t="str">
        <f>IF(PC_NikeSales[[#This Row],[Discount_Verification]]="Valid","Include","Exclude")</f>
        <v>Include</v>
      </c>
      <c r="O1787">
        <v>10665.6</v>
      </c>
      <c r="P1787">
        <f t="shared" si="247"/>
        <v>10665.6</v>
      </c>
      <c r="Q1787" t="str">
        <f t="shared" si="248"/>
        <v>Valid Revenue</v>
      </c>
      <c r="R1787" t="str">
        <f>IF(PC_NikeSales[[#This Row],[Rev_Verify]]="Valid Revenue","Include","Exclude")</f>
        <v>Include</v>
      </c>
      <c r="S1787" s="1"/>
      <c r="T1787" s="5" t="str">
        <f t="shared" si="249"/>
        <v>Missing Date</v>
      </c>
      <c r="U1787" s="1" t="str">
        <f t="shared" si="250"/>
        <v>No</v>
      </c>
      <c r="V1787" t="s">
        <v>22</v>
      </c>
      <c r="W1787" t="s">
        <v>33</v>
      </c>
      <c r="X1787" t="str">
        <f t="shared" si="251"/>
        <v>Delhi</v>
      </c>
      <c r="Y1787">
        <v>698.11</v>
      </c>
      <c r="Z1787" t="str">
        <f>IF(PC_NikeSales[[#This Row],[Profit]]&lt;0,"Loss Making Sales",IF(PC_NikeSales[[#This Row],[Profit]]=0,"No Recorded Profit",IF($Y1785&gt;$P1785,"Invalid Profit", "Valid Profit")))</f>
        <v>Valid Profit</v>
      </c>
      <c r="AA1787" t="str">
        <f>IF(PC_NikeSales[[#This Row],[Profit_Status]]="Valid Profit","Include","Exclude")</f>
        <v>Include</v>
      </c>
    </row>
    <row r="1788" spans="1:27">
      <c r="A1788">
        <v>3786</v>
      </c>
      <c r="B1788" t="s">
        <v>35</v>
      </c>
      <c r="C1788" t="s">
        <v>26</v>
      </c>
      <c r="D1788" t="s">
        <v>53</v>
      </c>
      <c r="E1788" s="3" t="s">
        <v>16</v>
      </c>
      <c r="F1788" t="str">
        <f t="shared" si="243"/>
        <v>Alphabet</v>
      </c>
      <c r="G1788" t="str">
        <f t="shared" si="244"/>
        <v>M</v>
      </c>
      <c r="H1788" t="str">
        <f t="shared" si="245"/>
        <v>Yes</v>
      </c>
      <c r="J1788" t="str">
        <f>_xlfn.IFS(Units_Sold&lt;0,"Check Return/Refund",Units_Sold=" ",Invalid,Units_Sold=0,"Available",Units_Sold&gt;0,"Sold")</f>
        <v>Available</v>
      </c>
      <c r="L1788">
        <v>0.76</v>
      </c>
      <c r="M1788" t="str">
        <f t="shared" si="246"/>
        <v>Valid</v>
      </c>
      <c r="N1788" t="str">
        <f>IF(PC_NikeSales[[#This Row],[Discount_Verification]]="Valid","Include","Exclude")</f>
        <v>Include</v>
      </c>
      <c r="O1788">
        <v>0</v>
      </c>
      <c r="P1788" t="str">
        <f t="shared" si="247"/>
        <v>Insufficient Data</v>
      </c>
      <c r="Q1788" t="str">
        <f t="shared" si="248"/>
        <v>Missing Information</v>
      </c>
      <c r="R1788" t="str">
        <f>IF(PC_NikeSales[[#This Row],[Rev_Verify]]="Valid Revenue","Include","Exclude")</f>
        <v>Exclude</v>
      </c>
      <c r="S1788" s="1">
        <v>45819</v>
      </c>
      <c r="T1788" s="5">
        <f t="shared" si="249"/>
        <v>45819</v>
      </c>
      <c r="U1788" s="1" t="str">
        <f t="shared" si="250"/>
        <v>Yes</v>
      </c>
      <c r="V1788" t="s">
        <v>22</v>
      </c>
      <c r="W1788" t="s">
        <v>43</v>
      </c>
      <c r="X1788" t="str">
        <f t="shared" si="251"/>
        <v>Kolkata</v>
      </c>
      <c r="Y1788">
        <v>155.59</v>
      </c>
      <c r="Z1788" t="str">
        <f>IF(PC_NikeSales[[#This Row],[Profit]]&lt;0,"Loss Making Sales",IF(PC_NikeSales[[#This Row],[Profit]]=0,"No Recorded Profit",IF($Y1786&gt;$P1786,"Invalid Profit", "Valid Profit")))</f>
        <v>Valid Profit</v>
      </c>
      <c r="AA1788" t="str">
        <f>IF(PC_NikeSales[[#This Row],[Profit_Status]]="Valid Profit","Include","Exclude")</f>
        <v>Include</v>
      </c>
    </row>
    <row r="1789" spans="1:27">
      <c r="A1789">
        <v>3787</v>
      </c>
      <c r="B1789" t="s">
        <v>13</v>
      </c>
      <c r="C1789" t="s">
        <v>20</v>
      </c>
      <c r="D1789" t="s">
        <v>38</v>
      </c>
      <c r="F1789" t="str">
        <f t="shared" si="243"/>
        <v>Missing</v>
      </c>
      <c r="G1789" t="str">
        <f t="shared" si="244"/>
        <v>Unknown</v>
      </c>
      <c r="H1789" t="str">
        <f t="shared" si="245"/>
        <v>No</v>
      </c>
      <c r="J1789" t="str">
        <f>_xlfn.IFS(Units_Sold&lt;0,"Check Return/Refund",Units_Sold=" ",Invalid,Units_Sold=0,"Available",Units_Sold&gt;0,"Sold")</f>
        <v>Available</v>
      </c>
      <c r="K1789">
        <v>5782.29</v>
      </c>
      <c r="M1789" t="str">
        <f t="shared" si="246"/>
        <v>Invalid</v>
      </c>
      <c r="N1789" t="str">
        <f>IF(PC_NikeSales[[#This Row],[Discount_Verification]]="Valid","Include","Exclude")</f>
        <v>Exclude</v>
      </c>
      <c r="O1789">
        <v>0</v>
      </c>
      <c r="P1789" t="str">
        <f t="shared" si="247"/>
        <v>Insufficient Data</v>
      </c>
      <c r="Q1789" t="str">
        <f t="shared" si="248"/>
        <v>Missing Information</v>
      </c>
      <c r="R1789" t="str">
        <f>IF(PC_NikeSales[[#This Row],[Rev_Verify]]="Valid Revenue","Include","Exclude")</f>
        <v>Exclude</v>
      </c>
      <c r="S1789" s="1">
        <v>45316</v>
      </c>
      <c r="T1789" s="5">
        <f t="shared" si="249"/>
        <v>45316</v>
      </c>
      <c r="U1789" s="1" t="str">
        <f t="shared" si="250"/>
        <v>Yes</v>
      </c>
      <c r="V1789" t="s">
        <v>22</v>
      </c>
      <c r="W1789" t="s">
        <v>36</v>
      </c>
      <c r="X1789" t="str">
        <f t="shared" si="251"/>
        <v>Bangalore</v>
      </c>
      <c r="Y1789">
        <v>2660.28</v>
      </c>
      <c r="Z1789" t="str">
        <f>IF(PC_NikeSales[[#This Row],[Profit]]&lt;0,"Loss Making Sales",IF(PC_NikeSales[[#This Row],[Profit]]=0,"No Recorded Profit",IF($Y1787&gt;$P1787,"Invalid Profit", "Valid Profit")))</f>
        <v>Valid Profit</v>
      </c>
      <c r="AA1789" t="str">
        <f>IF(PC_NikeSales[[#This Row],[Profit_Status]]="Valid Profit","Include","Exclude")</f>
        <v>Include</v>
      </c>
    </row>
    <row r="1790" spans="1:27">
      <c r="A1790">
        <v>3788</v>
      </c>
      <c r="B1790" t="s">
        <v>13</v>
      </c>
      <c r="C1790" t="s">
        <v>20</v>
      </c>
      <c r="D1790" t="s">
        <v>21</v>
      </c>
      <c r="E1790" s="3" t="s">
        <v>28</v>
      </c>
      <c r="F1790" t="str">
        <f t="shared" si="243"/>
        <v>Alphabet</v>
      </c>
      <c r="G1790" t="str">
        <f t="shared" si="244"/>
        <v>L</v>
      </c>
      <c r="H1790" t="str">
        <f t="shared" si="245"/>
        <v>Yes</v>
      </c>
      <c r="J1790" t="str">
        <f>_xlfn.IFS(Units_Sold&lt;0,"Check Return/Refund",Units_Sold=" ",Invalid,Units_Sold=0,"Available",Units_Sold&gt;0,"Sold")</f>
        <v>Available</v>
      </c>
      <c r="M1790" t="str">
        <f t="shared" si="246"/>
        <v>Invalid</v>
      </c>
      <c r="N1790" t="str">
        <f>IF(PC_NikeSales[[#This Row],[Discount_Verification]]="Valid","Include","Exclude")</f>
        <v>Exclude</v>
      </c>
      <c r="O1790">
        <v>0</v>
      </c>
      <c r="P1790" t="str">
        <f t="shared" si="247"/>
        <v>Insufficient Data</v>
      </c>
      <c r="Q1790" t="str">
        <f t="shared" si="248"/>
        <v>Missing Information</v>
      </c>
      <c r="R1790" t="str">
        <f>IF(PC_NikeSales[[#This Row],[Rev_Verify]]="Valid Revenue","Include","Exclude")</f>
        <v>Exclude</v>
      </c>
      <c r="S1790" s="1">
        <v>45795</v>
      </c>
      <c r="T1790" s="5">
        <f t="shared" si="249"/>
        <v>45795</v>
      </c>
      <c r="U1790" s="1" t="str">
        <f t="shared" si="250"/>
        <v>Yes</v>
      </c>
      <c r="V1790" t="s">
        <v>22</v>
      </c>
      <c r="W1790" t="s">
        <v>43</v>
      </c>
      <c r="X1790" t="str">
        <f t="shared" si="251"/>
        <v>Kolkata</v>
      </c>
      <c r="Y1790">
        <v>-302.19</v>
      </c>
      <c r="Z1790" t="str">
        <f>IF(PC_NikeSales[[#This Row],[Profit]]&lt;0,"Loss Making Sales",IF(PC_NikeSales[[#This Row],[Profit]]=0,"No Recorded Profit",IF(PC_NikeSales[[#This Row],[Profit]]&gt;PC_NikeSales[Rev_Recalc],"Invalid Profit", "Valid Profit")))</f>
        <v>Loss Making Sales</v>
      </c>
      <c r="AA1790" t="str">
        <f>IF(PC_NikeSales[[#This Row],[Profit_Status]]="Valid Profit","Include","Exclude")</f>
        <v>Exclude</v>
      </c>
    </row>
    <row r="1791" spans="1:27">
      <c r="A1791">
        <v>3789</v>
      </c>
      <c r="B1791" t="s">
        <v>19</v>
      </c>
      <c r="C1791" t="s">
        <v>26</v>
      </c>
      <c r="D1791" t="s">
        <v>53</v>
      </c>
      <c r="E1791" s="3" t="s">
        <v>32</v>
      </c>
      <c r="F1791" t="str">
        <f t="shared" si="243"/>
        <v>Alphabet</v>
      </c>
      <c r="G1791" t="str">
        <f t="shared" si="244"/>
        <v>XL</v>
      </c>
      <c r="H1791" t="str">
        <f t="shared" si="245"/>
        <v>Yes</v>
      </c>
      <c r="I1791">
        <v>2</v>
      </c>
      <c r="J1791" t="str">
        <f>_xlfn.IFS(Units_Sold&lt;0,"Check Return/Refund",Units_Sold=" ",Invalid,Units_Sold=0,"Available",Units_Sold&gt;0,"Sold")</f>
        <v>Sold</v>
      </c>
      <c r="K1791">
        <v>2738.79</v>
      </c>
      <c r="M1791" t="str">
        <f t="shared" si="246"/>
        <v>Invalid</v>
      </c>
      <c r="N1791" t="str">
        <f>IF(PC_NikeSales[[#This Row],[Discount_Verification]]="Valid","Include","Exclude")</f>
        <v>Exclude</v>
      </c>
      <c r="O1791">
        <v>0</v>
      </c>
      <c r="P1791">
        <f t="shared" si="247"/>
        <v>5477.58</v>
      </c>
      <c r="Q1791" t="str">
        <f t="shared" si="248"/>
        <v>Valid Revenue</v>
      </c>
      <c r="R1791" t="str">
        <f>IF(PC_NikeSales[[#This Row],[Rev_Verify]]="Valid Revenue","Include","Exclude")</f>
        <v>Include</v>
      </c>
      <c r="S1791" s="1">
        <v>45515</v>
      </c>
      <c r="T1791" s="5">
        <f t="shared" si="249"/>
        <v>45515</v>
      </c>
      <c r="U1791" s="1" t="str">
        <f t="shared" si="250"/>
        <v>Yes</v>
      </c>
      <c r="V1791" t="s">
        <v>22</v>
      </c>
      <c r="W1791" t="s">
        <v>37</v>
      </c>
      <c r="X1791" t="str">
        <f t="shared" si="251"/>
        <v>Hyderabad</v>
      </c>
      <c r="Y1791">
        <v>863.29</v>
      </c>
      <c r="Z1791" t="str">
        <f>IF(PC_NikeSales[[#This Row],[Profit]]&lt;0,"Loss Making Sales",IF(PC_NikeSales[[#This Row],[Profit]]=0,"No Recorded Profit",IF($Y1789&gt;$P1789,"Invalid Profit", "Valid Profit")))</f>
        <v>Valid Profit</v>
      </c>
      <c r="AA1791" t="str">
        <f>IF(PC_NikeSales[[#This Row],[Profit_Status]]="Valid Profit","Include","Exclude")</f>
        <v>Include</v>
      </c>
    </row>
    <row r="1792" spans="1:27">
      <c r="A1792">
        <v>3790</v>
      </c>
      <c r="B1792" t="s">
        <v>35</v>
      </c>
      <c r="C1792" t="s">
        <v>41</v>
      </c>
      <c r="D1792" t="s">
        <v>42</v>
      </c>
      <c r="F1792" t="str">
        <f t="shared" si="243"/>
        <v>Missing</v>
      </c>
      <c r="G1792" t="str">
        <f t="shared" si="244"/>
        <v>Unknown</v>
      </c>
      <c r="H1792" t="str">
        <f t="shared" si="245"/>
        <v>No</v>
      </c>
      <c r="I1792">
        <v>2</v>
      </c>
      <c r="J1792" t="str">
        <f>_xlfn.IFS(Units_Sold&lt;0,"Check Return/Refund",Units_Sold=" ",Invalid,Units_Sold=0,"Available",Units_Sold&gt;0,"Sold")</f>
        <v>Sold</v>
      </c>
      <c r="M1792" t="str">
        <f t="shared" si="246"/>
        <v>Invalid</v>
      </c>
      <c r="N1792" t="str">
        <f>IF(PC_NikeSales[[#This Row],[Discount_Verification]]="Valid","Include","Exclude")</f>
        <v>Exclude</v>
      </c>
      <c r="O1792">
        <v>0</v>
      </c>
      <c r="P1792" t="str">
        <f t="shared" si="247"/>
        <v>Insufficient Data</v>
      </c>
      <c r="Q1792" t="str">
        <f t="shared" si="248"/>
        <v>Missing Information</v>
      </c>
      <c r="R1792" t="str">
        <f>IF(PC_NikeSales[[#This Row],[Rev_Verify]]="Valid Revenue","Include","Exclude")</f>
        <v>Exclude</v>
      </c>
      <c r="S1792" s="1">
        <v>45851</v>
      </c>
      <c r="T1792" s="5">
        <f t="shared" si="249"/>
        <v>45851</v>
      </c>
      <c r="U1792" s="1" t="str">
        <f t="shared" si="250"/>
        <v>Yes</v>
      </c>
      <c r="V1792" t="s">
        <v>22</v>
      </c>
      <c r="W1792" t="s">
        <v>25</v>
      </c>
      <c r="X1792" t="str">
        <f t="shared" si="251"/>
        <v>Mumbai</v>
      </c>
      <c r="Y1792">
        <v>-70.36</v>
      </c>
      <c r="Z1792" t="str">
        <f>IF(PC_NikeSales[[#This Row],[Profit]]&lt;0,"Loss Making Sales",IF(PC_NikeSales[[#This Row],[Profit]]=0,"No Recorded Profit",IF(PC_NikeSales[[#This Row],[Profit]]&gt;PC_NikeSales[Rev_Recalc],"Invalid Profit", "Valid Profit")))</f>
        <v>Loss Making Sales</v>
      </c>
      <c r="AA1792" t="str">
        <f>IF(PC_NikeSales[[#This Row],[Profit_Status]]="Valid Profit","Include","Exclude")</f>
        <v>Exclude</v>
      </c>
    </row>
    <row r="1793" spans="1:27">
      <c r="A1793">
        <v>3791</v>
      </c>
      <c r="B1793" t="s">
        <v>13</v>
      </c>
      <c r="C1793" t="s">
        <v>41</v>
      </c>
      <c r="D1793" t="s">
        <v>47</v>
      </c>
      <c r="E1793" s="3" t="s">
        <v>28</v>
      </c>
      <c r="F1793" t="str">
        <f t="shared" si="243"/>
        <v>Alphabet</v>
      </c>
      <c r="G1793" t="str">
        <f t="shared" si="244"/>
        <v>L</v>
      </c>
      <c r="H1793" t="str">
        <f t="shared" si="245"/>
        <v>Yes</v>
      </c>
      <c r="J1793" t="str">
        <f>_xlfn.IFS(Units_Sold&lt;0,"Check Return/Refund",Units_Sold=" ",Invalid,Units_Sold=0,"Available",Units_Sold&gt;0,"Sold")</f>
        <v>Available</v>
      </c>
      <c r="M1793" t="str">
        <f t="shared" si="246"/>
        <v>Invalid</v>
      </c>
      <c r="N1793" t="str">
        <f>IF(PC_NikeSales[[#This Row],[Discount_Verification]]="Valid","Include","Exclude")</f>
        <v>Exclude</v>
      </c>
      <c r="O1793">
        <v>0</v>
      </c>
      <c r="P1793" t="str">
        <f t="shared" si="247"/>
        <v>Insufficient Data</v>
      </c>
      <c r="Q1793" t="str">
        <f t="shared" si="248"/>
        <v>Missing Information</v>
      </c>
      <c r="R1793" t="str">
        <f>IF(PC_NikeSales[[#This Row],[Rev_Verify]]="Valid Revenue","Include","Exclude")</f>
        <v>Exclude</v>
      </c>
      <c r="S1793" s="1">
        <v>45692</v>
      </c>
      <c r="T1793" s="5">
        <f t="shared" si="249"/>
        <v>45692</v>
      </c>
      <c r="U1793" s="1" t="str">
        <f t="shared" si="250"/>
        <v>Yes</v>
      </c>
      <c r="V1793" t="s">
        <v>17</v>
      </c>
      <c r="W1793" t="s">
        <v>37</v>
      </c>
      <c r="X1793" t="str">
        <f t="shared" si="251"/>
        <v>Hyderabad</v>
      </c>
      <c r="Y1793">
        <v>408.02</v>
      </c>
      <c r="Z1793" t="str">
        <f>IF(PC_NikeSales[[#This Row],[Profit]]&lt;0,"Loss Making Sales",IF(PC_NikeSales[[#This Row],[Profit]]=0,"No Recorded Profit",IF($Y1791&gt;$P1791,"Invalid Profit", "Valid Profit")))</f>
        <v>Valid Profit</v>
      </c>
      <c r="AA1793" t="str">
        <f>IF(PC_NikeSales[[#This Row],[Profit_Status]]="Valid Profit","Include","Exclude")</f>
        <v>Include</v>
      </c>
    </row>
    <row r="1794" spans="1:27">
      <c r="A1794">
        <v>3792</v>
      </c>
      <c r="B1794" t="s">
        <v>35</v>
      </c>
      <c r="C1794" t="s">
        <v>30</v>
      </c>
      <c r="D1794" t="s">
        <v>46</v>
      </c>
      <c r="E1794" s="3" t="s">
        <v>28</v>
      </c>
      <c r="F1794" t="str">
        <f t="shared" ref="F1794:F1857" si="252">_xlfn.IFS(ISBLANK(Size),"Missing",ISNUMBER(Size),"Number",ISTEXT(Size),"Alphabet")</f>
        <v>Alphabet</v>
      </c>
      <c r="G1794" t="str">
        <f t="shared" ref="G1794:G1857" si="253">IF(Size_Type ="Missing","Unknown",TRIM(Size))</f>
        <v>L</v>
      </c>
      <c r="H1794" t="str">
        <f t="shared" ref="H1794:H1857" si="254">IF(Size_Verification="Unknown","No","Yes")</f>
        <v>Yes</v>
      </c>
      <c r="J1794" t="str">
        <f>_xlfn.IFS(Units_Sold&lt;0,"Check Return/Refund",Units_Sold=" ",Invalid,Units_Sold=0,"Available",Units_Sold&gt;0,"Sold")</f>
        <v>Available</v>
      </c>
      <c r="L1794">
        <v>1.23</v>
      </c>
      <c r="M1794" t="str">
        <f t="shared" ref="M1794:M1857" si="255">IF(OR(Discount_Applied="",Discount_Applied&gt;1,Discount_Applied&lt;0),"Invalid","Valid")</f>
        <v>Invalid</v>
      </c>
      <c r="N1794" t="str">
        <f>IF(PC_NikeSales[[#This Row],[Discount_Verification]]="Valid","Include","Exclude")</f>
        <v>Exclude</v>
      </c>
      <c r="O1794">
        <v>0</v>
      </c>
      <c r="P1794" t="str">
        <f t="shared" ref="P1794:P1857" si="256">IF(AND(Units_Sold&lt;&gt;"",MRP&lt;&gt;"",Discount_Applied&lt;1),Units_Sold*MRP*(1-Discount_Applied),"Insufficient Data")</f>
        <v>Insufficient Data</v>
      </c>
      <c r="Q1794" t="str">
        <f t="shared" ref="Q1794:Q1857" si="257">_xlfn.IFS(Rev_Recalc="Insufficient Data","Missing Information",Rev_Recalc&lt;0,"Negative Revenue",Rev_Recalc=0,"No Recorded Revenue",Rev_Recalc&gt;0,"Valid Revenue")</f>
        <v>Missing Information</v>
      </c>
      <c r="R1794" t="str">
        <f>IF(PC_NikeSales[[#This Row],[Rev_Verify]]="Valid Revenue","Include","Exclude")</f>
        <v>Exclude</v>
      </c>
      <c r="S1794" s="1">
        <v>45496</v>
      </c>
      <c r="T1794" s="5">
        <f t="shared" ref="T1794:T1857" si="258">IF(ISBLANK(Order_Date),"Missing Date",Order_Date)</f>
        <v>45496</v>
      </c>
      <c r="U1794" s="1" t="str">
        <f t="shared" ref="U1794:U1857" si="259">IF(ISBLANK(Order_Date),"No","Yes")</f>
        <v>Yes</v>
      </c>
      <c r="V1794" t="s">
        <v>22</v>
      </c>
      <c r="W1794" t="s">
        <v>29</v>
      </c>
      <c r="X1794" t="str">
        <f t="shared" ref="X1794:X1857" si="260">PROPER(Region)</f>
        <v>Pune</v>
      </c>
      <c r="Y1794">
        <v>3737.69</v>
      </c>
      <c r="Z1794" t="str">
        <f>IF(PC_NikeSales[[#This Row],[Profit]]&lt;0,"Loss Making Sales",IF(PC_NikeSales[[#This Row],[Profit]]=0,"No Recorded Profit",IF($Y1792&gt;$P1792,"Invalid Profit", "Valid Profit")))</f>
        <v>Valid Profit</v>
      </c>
      <c r="AA1794" t="str">
        <f>IF(PC_NikeSales[[#This Row],[Profit_Status]]="Valid Profit","Include","Exclude")</f>
        <v>Include</v>
      </c>
    </row>
    <row r="1795" spans="1:27">
      <c r="A1795">
        <v>3793</v>
      </c>
      <c r="B1795" t="s">
        <v>19</v>
      </c>
      <c r="C1795" t="s">
        <v>30</v>
      </c>
      <c r="D1795" t="s">
        <v>51</v>
      </c>
      <c r="F1795" t="str">
        <f t="shared" si="252"/>
        <v>Missing</v>
      </c>
      <c r="G1795" t="str">
        <f t="shared" si="253"/>
        <v>Unknown</v>
      </c>
      <c r="H1795" t="str">
        <f t="shared" si="254"/>
        <v>No</v>
      </c>
      <c r="J1795" t="str">
        <f>_xlfn.IFS(Units_Sold&lt;0,"Check Return/Refund",Units_Sold=" ",Invalid,Units_Sold=0,"Available",Units_Sold&gt;0,"Sold")</f>
        <v>Available</v>
      </c>
      <c r="K1795">
        <v>2749.96</v>
      </c>
      <c r="L1795">
        <v>0.16</v>
      </c>
      <c r="M1795" t="str">
        <f t="shared" si="255"/>
        <v>Valid</v>
      </c>
      <c r="N1795" t="str">
        <f>IF(PC_NikeSales[[#This Row],[Discount_Verification]]="Valid","Include","Exclude")</f>
        <v>Include</v>
      </c>
      <c r="O1795">
        <v>0</v>
      </c>
      <c r="P1795" t="str">
        <f t="shared" si="256"/>
        <v>Insufficient Data</v>
      </c>
      <c r="Q1795" t="str">
        <f t="shared" si="257"/>
        <v>Missing Information</v>
      </c>
      <c r="R1795" t="str">
        <f>IF(PC_NikeSales[[#This Row],[Rev_Verify]]="Valid Revenue","Include","Exclude")</f>
        <v>Exclude</v>
      </c>
      <c r="S1795" s="1">
        <v>45680</v>
      </c>
      <c r="T1795" s="5">
        <f t="shared" si="258"/>
        <v>45680</v>
      </c>
      <c r="U1795" s="1" t="str">
        <f t="shared" si="259"/>
        <v>Yes</v>
      </c>
      <c r="V1795" t="s">
        <v>17</v>
      </c>
      <c r="W1795" t="s">
        <v>37</v>
      </c>
      <c r="X1795" t="str">
        <f t="shared" si="260"/>
        <v>Hyderabad</v>
      </c>
      <c r="Y1795">
        <v>-892.26</v>
      </c>
      <c r="Z1795" t="str">
        <f>IF(PC_NikeSales[[#This Row],[Profit]]&lt;0,"Loss Making Sales",IF(PC_NikeSales[[#This Row],[Profit]]=0,"No Recorded Profit",IF(PC_NikeSales[[#This Row],[Profit]]&gt;PC_NikeSales[Rev_Recalc],"Invalid Profit", "Valid Profit")))</f>
        <v>Loss Making Sales</v>
      </c>
      <c r="AA1795" t="str">
        <f>IF(PC_NikeSales[[#This Row],[Profit_Status]]="Valid Profit","Include","Exclude")</f>
        <v>Exclude</v>
      </c>
    </row>
    <row r="1796" spans="1:27">
      <c r="A1796">
        <v>3794</v>
      </c>
      <c r="B1796" t="s">
        <v>35</v>
      </c>
      <c r="C1796" t="s">
        <v>14</v>
      </c>
      <c r="D1796" t="s">
        <v>34</v>
      </c>
      <c r="E1796" s="3" t="s">
        <v>32</v>
      </c>
      <c r="F1796" t="str">
        <f t="shared" si="252"/>
        <v>Alphabet</v>
      </c>
      <c r="G1796" t="str">
        <f t="shared" si="253"/>
        <v>XL</v>
      </c>
      <c r="H1796" t="str">
        <f t="shared" si="254"/>
        <v>Yes</v>
      </c>
      <c r="I1796">
        <v>3</v>
      </c>
      <c r="J1796" t="str">
        <f>_xlfn.IFS(Units_Sold&lt;0,"Check Return/Refund",Units_Sold=" ",Invalid,Units_Sold=0,"Available",Units_Sold&gt;0,"Sold")</f>
        <v>Sold</v>
      </c>
      <c r="K1796">
        <v>9360.8700000000008</v>
      </c>
      <c r="M1796" t="str">
        <f t="shared" si="255"/>
        <v>Invalid</v>
      </c>
      <c r="N1796" t="str">
        <f>IF(PC_NikeSales[[#This Row],[Discount_Verification]]="Valid","Include","Exclude")</f>
        <v>Exclude</v>
      </c>
      <c r="O1796">
        <v>0</v>
      </c>
      <c r="P1796">
        <f t="shared" si="256"/>
        <v>28082.61</v>
      </c>
      <c r="Q1796" t="str">
        <f t="shared" si="257"/>
        <v>Valid Revenue</v>
      </c>
      <c r="R1796" t="str">
        <f>IF(PC_NikeSales[[#This Row],[Rev_Verify]]="Valid Revenue","Include","Exclude")</f>
        <v>Include</v>
      </c>
      <c r="S1796" s="1">
        <v>45765</v>
      </c>
      <c r="T1796" s="5">
        <f t="shared" si="258"/>
        <v>45765</v>
      </c>
      <c r="U1796" s="1" t="str">
        <f t="shared" si="259"/>
        <v>Yes</v>
      </c>
      <c r="V1796" t="s">
        <v>17</v>
      </c>
      <c r="W1796" t="s">
        <v>29</v>
      </c>
      <c r="X1796" t="str">
        <f t="shared" si="260"/>
        <v>Pune</v>
      </c>
      <c r="Y1796">
        <v>125.97</v>
      </c>
      <c r="Z1796" t="str">
        <f>IF(PC_NikeSales[[#This Row],[Profit]]&lt;0,"Loss Making Sales",IF(PC_NikeSales[[#This Row],[Profit]]=0,"No Recorded Profit",IF($Y1794&gt;$P1794,"Invalid Profit", "Valid Profit")))</f>
        <v>Valid Profit</v>
      </c>
      <c r="AA1796" t="str">
        <f>IF(PC_NikeSales[[#This Row],[Profit_Status]]="Valid Profit","Include","Exclude")</f>
        <v>Include</v>
      </c>
    </row>
    <row r="1797" spans="1:27">
      <c r="A1797">
        <v>3795</v>
      </c>
      <c r="B1797" t="s">
        <v>35</v>
      </c>
      <c r="C1797" t="s">
        <v>20</v>
      </c>
      <c r="D1797" t="s">
        <v>50</v>
      </c>
      <c r="E1797" s="3" t="s">
        <v>16</v>
      </c>
      <c r="F1797" t="str">
        <f t="shared" si="252"/>
        <v>Alphabet</v>
      </c>
      <c r="G1797" t="str">
        <f t="shared" si="253"/>
        <v>M</v>
      </c>
      <c r="H1797" t="str">
        <f t="shared" si="254"/>
        <v>Yes</v>
      </c>
      <c r="I1797">
        <v>4</v>
      </c>
      <c r="J1797" t="str">
        <f>_xlfn.IFS(Units_Sold&lt;0,"Check Return/Refund",Units_Sold=" ",Invalid,Units_Sold=0,"Available",Units_Sold&gt;0,"Sold")</f>
        <v>Sold</v>
      </c>
      <c r="L1797">
        <v>1.03</v>
      </c>
      <c r="M1797" t="str">
        <f t="shared" si="255"/>
        <v>Invalid</v>
      </c>
      <c r="N1797" t="str">
        <f>IF(PC_NikeSales[[#This Row],[Discount_Verification]]="Valid","Include","Exclude")</f>
        <v>Exclude</v>
      </c>
      <c r="O1797">
        <v>0</v>
      </c>
      <c r="P1797" t="str">
        <f t="shared" si="256"/>
        <v>Insufficient Data</v>
      </c>
      <c r="Q1797" t="str">
        <f t="shared" si="257"/>
        <v>Missing Information</v>
      </c>
      <c r="R1797" t="str">
        <f>IF(PC_NikeSales[[#This Row],[Rev_Verify]]="Valid Revenue","Include","Exclude")</f>
        <v>Exclude</v>
      </c>
      <c r="S1797" s="1">
        <v>45555</v>
      </c>
      <c r="T1797" s="5">
        <f t="shared" si="258"/>
        <v>45555</v>
      </c>
      <c r="U1797" s="1" t="str">
        <f t="shared" si="259"/>
        <v>Yes</v>
      </c>
      <c r="V1797" t="s">
        <v>22</v>
      </c>
      <c r="W1797" t="s">
        <v>37</v>
      </c>
      <c r="X1797" t="str">
        <f t="shared" si="260"/>
        <v>Hyderabad</v>
      </c>
      <c r="Y1797">
        <v>2418.5300000000002</v>
      </c>
      <c r="Z1797" t="str">
        <f>IF(PC_NikeSales[[#This Row],[Profit]]&lt;0,"Loss Making Sales",IF(PC_NikeSales[[#This Row],[Profit]]=0,"No Recorded Profit",IF($Y1795&gt;$P1795,"Invalid Profit", "Valid Profit")))</f>
        <v>Valid Profit</v>
      </c>
      <c r="AA1797" t="str">
        <f>IF(PC_NikeSales[[#This Row],[Profit_Status]]="Valid Profit","Include","Exclude")</f>
        <v>Include</v>
      </c>
    </row>
    <row r="1798" spans="1:27">
      <c r="A1798">
        <v>3796</v>
      </c>
      <c r="B1798" t="s">
        <v>19</v>
      </c>
      <c r="C1798" t="s">
        <v>41</v>
      </c>
      <c r="D1798" t="s">
        <v>48</v>
      </c>
      <c r="F1798" t="str">
        <f t="shared" si="252"/>
        <v>Missing</v>
      </c>
      <c r="G1798" t="str">
        <f t="shared" si="253"/>
        <v>Unknown</v>
      </c>
      <c r="H1798" t="str">
        <f t="shared" si="254"/>
        <v>No</v>
      </c>
      <c r="I1798">
        <v>4</v>
      </c>
      <c r="J1798" t="str">
        <f>_xlfn.IFS(Units_Sold&lt;0,"Check Return/Refund",Units_Sold=" ",Invalid,Units_Sold=0,"Available",Units_Sold&gt;0,"Sold")</f>
        <v>Sold</v>
      </c>
      <c r="K1798">
        <v>6165.64</v>
      </c>
      <c r="L1798">
        <v>0.16</v>
      </c>
      <c r="M1798" t="str">
        <f t="shared" si="255"/>
        <v>Valid</v>
      </c>
      <c r="N1798" t="str">
        <f>IF(PC_NikeSales[[#This Row],[Discount_Verification]]="Valid","Include","Exclude")</f>
        <v>Include</v>
      </c>
      <c r="O1798">
        <v>20716.55</v>
      </c>
      <c r="P1798">
        <f t="shared" si="256"/>
        <v>20716.5504</v>
      </c>
      <c r="Q1798" t="str">
        <f t="shared" si="257"/>
        <v>Valid Revenue</v>
      </c>
      <c r="R1798" t="str">
        <f>IF(PC_NikeSales[[#This Row],[Rev_Verify]]="Valid Revenue","Include","Exclude")</f>
        <v>Include</v>
      </c>
      <c r="S1798" s="1">
        <v>45648</v>
      </c>
      <c r="T1798" s="5">
        <f t="shared" si="258"/>
        <v>45648</v>
      </c>
      <c r="U1798" s="1" t="str">
        <f t="shared" si="259"/>
        <v>Yes</v>
      </c>
      <c r="V1798" t="s">
        <v>17</v>
      </c>
      <c r="W1798" t="s">
        <v>33</v>
      </c>
      <c r="X1798" t="str">
        <f t="shared" si="260"/>
        <v>Delhi</v>
      </c>
      <c r="Y1798">
        <v>2081.4299999999998</v>
      </c>
      <c r="Z1798" t="str">
        <f>IF(PC_NikeSales[[#This Row],[Profit]]&lt;0,"Loss Making Sales",IF(PC_NikeSales[[#This Row],[Profit]]=0,"No Recorded Profit",IF($Y1796&gt;$P1796,"Invalid Profit", "Valid Profit")))</f>
        <v>Valid Profit</v>
      </c>
      <c r="AA1798" t="str">
        <f>IF(PC_NikeSales[[#This Row],[Profit_Status]]="Valid Profit","Include","Exclude")</f>
        <v>Include</v>
      </c>
    </row>
    <row r="1799" spans="1:27">
      <c r="A1799">
        <v>3797</v>
      </c>
      <c r="B1799" t="s">
        <v>19</v>
      </c>
      <c r="C1799" t="s">
        <v>14</v>
      </c>
      <c r="D1799" t="s">
        <v>49</v>
      </c>
      <c r="E1799" s="3" t="s">
        <v>28</v>
      </c>
      <c r="F1799" t="str">
        <f t="shared" si="252"/>
        <v>Alphabet</v>
      </c>
      <c r="G1799" t="str">
        <f t="shared" si="253"/>
        <v>L</v>
      </c>
      <c r="H1799" t="str">
        <f t="shared" si="254"/>
        <v>Yes</v>
      </c>
      <c r="J1799" t="str">
        <f>_xlfn.IFS(Units_Sold&lt;0,"Check Return/Refund",Units_Sold=" ",Invalid,Units_Sold=0,"Available",Units_Sold&gt;0,"Sold")</f>
        <v>Available</v>
      </c>
      <c r="K1799">
        <v>8735.51</v>
      </c>
      <c r="L1799">
        <v>0.13</v>
      </c>
      <c r="M1799" t="str">
        <f t="shared" si="255"/>
        <v>Valid</v>
      </c>
      <c r="N1799" t="str">
        <f>IF(PC_NikeSales[[#This Row],[Discount_Verification]]="Valid","Include","Exclude")</f>
        <v>Include</v>
      </c>
      <c r="O1799">
        <v>0</v>
      </c>
      <c r="P1799" t="str">
        <f t="shared" si="256"/>
        <v>Insufficient Data</v>
      </c>
      <c r="Q1799" t="str">
        <f t="shared" si="257"/>
        <v>Missing Information</v>
      </c>
      <c r="R1799" t="str">
        <f>IF(PC_NikeSales[[#This Row],[Rev_Verify]]="Valid Revenue","Include","Exclude")</f>
        <v>Exclude</v>
      </c>
      <c r="S1799" s="1">
        <v>45833</v>
      </c>
      <c r="T1799" s="5">
        <f t="shared" si="258"/>
        <v>45833</v>
      </c>
      <c r="U1799" s="1" t="str">
        <f t="shared" si="259"/>
        <v>Yes</v>
      </c>
      <c r="V1799" t="s">
        <v>17</v>
      </c>
      <c r="W1799" t="s">
        <v>25</v>
      </c>
      <c r="X1799" t="str">
        <f t="shared" si="260"/>
        <v>Mumbai</v>
      </c>
      <c r="Y1799">
        <v>433.58</v>
      </c>
      <c r="Z1799" t="str">
        <f>IF(PC_NikeSales[[#This Row],[Profit]]&lt;0,"Loss Making Sales",IF(PC_NikeSales[[#This Row],[Profit]]=0,"No Recorded Profit",IF($Y1797&gt;$P1797,"Invalid Profit", "Valid Profit")))</f>
        <v>Valid Profit</v>
      </c>
      <c r="AA1799" t="str">
        <f>IF(PC_NikeSales[[#This Row],[Profit_Status]]="Valid Profit","Include","Exclude")</f>
        <v>Include</v>
      </c>
    </row>
    <row r="1800" spans="1:27">
      <c r="A1800">
        <v>3798</v>
      </c>
      <c r="B1800" t="s">
        <v>19</v>
      </c>
      <c r="C1800" t="s">
        <v>14</v>
      </c>
      <c r="D1800" t="s">
        <v>15</v>
      </c>
      <c r="E1800" s="3" t="s">
        <v>28</v>
      </c>
      <c r="F1800" t="str">
        <f t="shared" si="252"/>
        <v>Alphabet</v>
      </c>
      <c r="G1800" t="str">
        <f t="shared" si="253"/>
        <v>L</v>
      </c>
      <c r="H1800" t="str">
        <f t="shared" si="254"/>
        <v>Yes</v>
      </c>
      <c r="J1800" t="str">
        <f>_xlfn.IFS(Units_Sold&lt;0,"Check Return/Refund",Units_Sold=" ",Invalid,Units_Sold=0,"Available",Units_Sold&gt;0,"Sold")</f>
        <v>Available</v>
      </c>
      <c r="K1800">
        <v>3503.14</v>
      </c>
      <c r="M1800" t="str">
        <f t="shared" si="255"/>
        <v>Invalid</v>
      </c>
      <c r="N1800" t="str">
        <f>IF(PC_NikeSales[[#This Row],[Discount_Verification]]="Valid","Include","Exclude")</f>
        <v>Exclude</v>
      </c>
      <c r="O1800">
        <v>0</v>
      </c>
      <c r="P1800" t="str">
        <f t="shared" si="256"/>
        <v>Insufficient Data</v>
      </c>
      <c r="Q1800" t="str">
        <f t="shared" si="257"/>
        <v>Missing Information</v>
      </c>
      <c r="R1800" t="str">
        <f>IF(PC_NikeSales[[#This Row],[Rev_Verify]]="Valid Revenue","Include","Exclude")</f>
        <v>Exclude</v>
      </c>
      <c r="S1800" s="1">
        <v>45801</v>
      </c>
      <c r="T1800" s="5">
        <f t="shared" si="258"/>
        <v>45801</v>
      </c>
      <c r="U1800" s="1" t="str">
        <f t="shared" si="259"/>
        <v>Yes</v>
      </c>
      <c r="V1800" t="s">
        <v>22</v>
      </c>
      <c r="W1800" t="s">
        <v>29</v>
      </c>
      <c r="X1800" t="str">
        <f t="shared" si="260"/>
        <v>Pune</v>
      </c>
      <c r="Y1800">
        <v>957.97</v>
      </c>
      <c r="Z1800" t="str">
        <f>IF(PC_NikeSales[[#This Row],[Profit]]&lt;0,"Loss Making Sales",IF(PC_NikeSales[[#This Row],[Profit]]=0,"No Recorded Profit",IF($Y1798&gt;$P1798,"Invalid Profit", "Valid Profit")))</f>
        <v>Valid Profit</v>
      </c>
      <c r="AA1800" t="str">
        <f>IF(PC_NikeSales[[#This Row],[Profit_Status]]="Valid Profit","Include","Exclude")</f>
        <v>Include</v>
      </c>
    </row>
    <row r="1801" spans="1:27">
      <c r="A1801">
        <v>3799</v>
      </c>
      <c r="B1801" t="s">
        <v>35</v>
      </c>
      <c r="C1801" t="s">
        <v>41</v>
      </c>
      <c r="D1801" t="s">
        <v>42</v>
      </c>
      <c r="E1801" s="3" t="s">
        <v>32</v>
      </c>
      <c r="F1801" t="str">
        <f t="shared" si="252"/>
        <v>Alphabet</v>
      </c>
      <c r="G1801" t="str">
        <f t="shared" si="253"/>
        <v>XL</v>
      </c>
      <c r="H1801" t="str">
        <f t="shared" si="254"/>
        <v>Yes</v>
      </c>
      <c r="I1801">
        <v>3</v>
      </c>
      <c r="J1801" t="str">
        <f>_xlfn.IFS(Units_Sold&lt;0,"Check Return/Refund",Units_Sold=" ",Invalid,Units_Sold=0,"Available",Units_Sold&gt;0,"Sold")</f>
        <v>Sold</v>
      </c>
      <c r="K1801">
        <v>7881.86</v>
      </c>
      <c r="M1801" t="str">
        <f t="shared" si="255"/>
        <v>Invalid</v>
      </c>
      <c r="N1801" t="str">
        <f>IF(PC_NikeSales[[#This Row],[Discount_Verification]]="Valid","Include","Exclude")</f>
        <v>Exclude</v>
      </c>
      <c r="O1801">
        <v>0</v>
      </c>
      <c r="P1801">
        <f t="shared" si="256"/>
        <v>23645.579999999998</v>
      </c>
      <c r="Q1801" t="str">
        <f t="shared" si="257"/>
        <v>Valid Revenue</v>
      </c>
      <c r="R1801" t="str">
        <f>IF(PC_NikeSales[[#This Row],[Rev_Verify]]="Valid Revenue","Include","Exclude")</f>
        <v>Include</v>
      </c>
      <c r="S1801" s="1"/>
      <c r="T1801" s="5" t="str">
        <f t="shared" si="258"/>
        <v>Missing Date</v>
      </c>
      <c r="U1801" s="1" t="str">
        <f t="shared" si="259"/>
        <v>No</v>
      </c>
      <c r="V1801" t="s">
        <v>22</v>
      </c>
      <c r="W1801" t="s">
        <v>25</v>
      </c>
      <c r="X1801" t="str">
        <f t="shared" si="260"/>
        <v>Mumbai</v>
      </c>
      <c r="Y1801">
        <v>830.72</v>
      </c>
      <c r="Z1801" t="str">
        <f>IF(PC_NikeSales[[#This Row],[Profit]]&lt;0,"Loss Making Sales",IF(PC_NikeSales[[#This Row],[Profit]]=0,"No Recorded Profit",IF($Y1799&gt;$P1799,"Invalid Profit", "Valid Profit")))</f>
        <v>Valid Profit</v>
      </c>
      <c r="AA1801" t="str">
        <f>IF(PC_NikeSales[[#This Row],[Profit_Status]]="Valid Profit","Include","Exclude")</f>
        <v>Include</v>
      </c>
    </row>
    <row r="1802" spans="1:27">
      <c r="A1802">
        <v>3800</v>
      </c>
      <c r="B1802" t="s">
        <v>35</v>
      </c>
      <c r="C1802" t="s">
        <v>26</v>
      </c>
      <c r="D1802" t="s">
        <v>52</v>
      </c>
      <c r="E1802" s="3" t="s">
        <v>16</v>
      </c>
      <c r="F1802" t="str">
        <f t="shared" si="252"/>
        <v>Alphabet</v>
      </c>
      <c r="G1802" t="str">
        <f t="shared" si="253"/>
        <v>M</v>
      </c>
      <c r="H1802" t="str">
        <f t="shared" si="254"/>
        <v>Yes</v>
      </c>
      <c r="J1802" t="str">
        <f>_xlfn.IFS(Units_Sold&lt;0,"Check Return/Refund",Units_Sold=" ",Invalid,Units_Sold=0,"Available",Units_Sold&gt;0,"Sold")</f>
        <v>Available</v>
      </c>
      <c r="M1802" t="str">
        <f t="shared" si="255"/>
        <v>Invalid</v>
      </c>
      <c r="N1802" t="str">
        <f>IF(PC_NikeSales[[#This Row],[Discount_Verification]]="Valid","Include","Exclude")</f>
        <v>Exclude</v>
      </c>
      <c r="O1802">
        <v>0</v>
      </c>
      <c r="P1802" t="str">
        <f t="shared" si="256"/>
        <v>Insufficient Data</v>
      </c>
      <c r="Q1802" t="str">
        <f t="shared" si="257"/>
        <v>Missing Information</v>
      </c>
      <c r="R1802" t="str">
        <f>IF(PC_NikeSales[[#This Row],[Rev_Verify]]="Valid Revenue","Include","Exclude")</f>
        <v>Exclude</v>
      </c>
      <c r="S1802" s="1"/>
      <c r="T1802" s="5" t="str">
        <f t="shared" si="258"/>
        <v>Missing Date</v>
      </c>
      <c r="U1802" s="1" t="str">
        <f t="shared" si="259"/>
        <v>No</v>
      </c>
      <c r="V1802" t="s">
        <v>22</v>
      </c>
      <c r="W1802" t="s">
        <v>36</v>
      </c>
      <c r="X1802" t="str">
        <f t="shared" si="260"/>
        <v>Bangalore</v>
      </c>
      <c r="Y1802">
        <v>117.94</v>
      </c>
      <c r="Z1802" t="str">
        <f>IF(PC_NikeSales[[#This Row],[Profit]]&lt;0,"Loss Making Sales",IF(PC_NikeSales[[#This Row],[Profit]]=0,"No Recorded Profit",IF($Y1800&gt;$P1800,"Invalid Profit", "Valid Profit")))</f>
        <v>Valid Profit</v>
      </c>
      <c r="AA1802" t="str">
        <f>IF(PC_NikeSales[[#This Row],[Profit_Status]]="Valid Profit","Include","Exclude")</f>
        <v>Include</v>
      </c>
    </row>
    <row r="1803" spans="1:27">
      <c r="A1803">
        <v>3801</v>
      </c>
      <c r="B1803" t="s">
        <v>19</v>
      </c>
      <c r="C1803" t="s">
        <v>14</v>
      </c>
      <c r="D1803" t="s">
        <v>49</v>
      </c>
      <c r="E1803" s="3" t="s">
        <v>32</v>
      </c>
      <c r="F1803" t="str">
        <f t="shared" si="252"/>
        <v>Alphabet</v>
      </c>
      <c r="G1803" t="str">
        <f t="shared" si="253"/>
        <v>XL</v>
      </c>
      <c r="H1803" t="str">
        <f t="shared" si="254"/>
        <v>Yes</v>
      </c>
      <c r="J1803" t="str">
        <f>_xlfn.IFS(Units_Sold&lt;0,"Check Return/Refund",Units_Sold=" ",Invalid,Units_Sold=0,"Available",Units_Sold&gt;0,"Sold")</f>
        <v>Available</v>
      </c>
      <c r="M1803" t="str">
        <f t="shared" si="255"/>
        <v>Invalid</v>
      </c>
      <c r="N1803" t="str">
        <f>IF(PC_NikeSales[[#This Row],[Discount_Verification]]="Valid","Include","Exclude")</f>
        <v>Exclude</v>
      </c>
      <c r="O1803">
        <v>0</v>
      </c>
      <c r="P1803" t="str">
        <f t="shared" si="256"/>
        <v>Insufficient Data</v>
      </c>
      <c r="Q1803" t="str">
        <f t="shared" si="257"/>
        <v>Missing Information</v>
      </c>
      <c r="R1803" t="str">
        <f>IF(PC_NikeSales[[#This Row],[Rev_Verify]]="Valid Revenue","Include","Exclude")</f>
        <v>Exclude</v>
      </c>
      <c r="S1803" s="1"/>
      <c r="T1803" s="5" t="str">
        <f t="shared" si="258"/>
        <v>Missing Date</v>
      </c>
      <c r="U1803" s="1" t="str">
        <f t="shared" si="259"/>
        <v>No</v>
      </c>
      <c r="V1803" t="s">
        <v>17</v>
      </c>
      <c r="W1803" t="s">
        <v>33</v>
      </c>
      <c r="X1803" t="str">
        <f t="shared" si="260"/>
        <v>Delhi</v>
      </c>
      <c r="Y1803">
        <v>2638.1</v>
      </c>
      <c r="Z1803" t="str">
        <f>IF(PC_NikeSales[[#This Row],[Profit]]&lt;0,"Loss Making Sales",IF(PC_NikeSales[[#This Row],[Profit]]=0,"No Recorded Profit",IF($Y1801&gt;$P1801,"Invalid Profit", "Valid Profit")))</f>
        <v>Valid Profit</v>
      </c>
      <c r="AA1803" t="str">
        <f>IF(PC_NikeSales[[#This Row],[Profit_Status]]="Valid Profit","Include","Exclude")</f>
        <v>Include</v>
      </c>
    </row>
    <row r="1804" spans="1:27">
      <c r="A1804">
        <v>3802</v>
      </c>
      <c r="B1804" t="s">
        <v>19</v>
      </c>
      <c r="C1804" t="s">
        <v>30</v>
      </c>
      <c r="D1804" t="s">
        <v>31</v>
      </c>
      <c r="E1804" s="3" t="s">
        <v>32</v>
      </c>
      <c r="F1804" t="str">
        <f t="shared" si="252"/>
        <v>Alphabet</v>
      </c>
      <c r="G1804" t="str">
        <f t="shared" si="253"/>
        <v>XL</v>
      </c>
      <c r="H1804" t="str">
        <f t="shared" si="254"/>
        <v>Yes</v>
      </c>
      <c r="J1804" t="str">
        <f>_xlfn.IFS(Units_Sold&lt;0,"Check Return/Refund",Units_Sold=" ",Invalid,Units_Sold=0,"Available",Units_Sold&gt;0,"Sold")</f>
        <v>Available</v>
      </c>
      <c r="K1804">
        <v>2391.13</v>
      </c>
      <c r="M1804" t="str">
        <f t="shared" si="255"/>
        <v>Invalid</v>
      </c>
      <c r="N1804" t="str">
        <f>IF(PC_NikeSales[[#This Row],[Discount_Verification]]="Valid","Include","Exclude")</f>
        <v>Exclude</v>
      </c>
      <c r="O1804">
        <v>0</v>
      </c>
      <c r="P1804" t="str">
        <f t="shared" si="256"/>
        <v>Insufficient Data</v>
      </c>
      <c r="Q1804" t="str">
        <f t="shared" si="257"/>
        <v>Missing Information</v>
      </c>
      <c r="R1804" t="str">
        <f>IF(PC_NikeSales[[#This Row],[Rev_Verify]]="Valid Revenue","Include","Exclude")</f>
        <v>Exclude</v>
      </c>
      <c r="S1804" s="1">
        <v>45642</v>
      </c>
      <c r="T1804" s="5">
        <f t="shared" si="258"/>
        <v>45642</v>
      </c>
      <c r="U1804" s="1" t="str">
        <f t="shared" si="259"/>
        <v>Yes</v>
      </c>
      <c r="V1804" t="s">
        <v>22</v>
      </c>
      <c r="W1804" t="s">
        <v>33</v>
      </c>
      <c r="X1804" t="str">
        <f t="shared" si="260"/>
        <v>Delhi</v>
      </c>
      <c r="Y1804">
        <v>-489.64</v>
      </c>
      <c r="Z1804" t="str">
        <f>IF(PC_NikeSales[[#This Row],[Profit]]&lt;0,"Loss Making Sales",IF(PC_NikeSales[[#This Row],[Profit]]=0,"No Recorded Profit",IF(PC_NikeSales[[#This Row],[Profit]]&gt;PC_NikeSales[Rev_Recalc],"Invalid Profit", "Valid Profit")))</f>
        <v>Loss Making Sales</v>
      </c>
      <c r="AA1804" t="str">
        <f>IF(PC_NikeSales[[#This Row],[Profit_Status]]="Valid Profit","Include","Exclude")</f>
        <v>Exclude</v>
      </c>
    </row>
    <row r="1805" spans="1:27">
      <c r="A1805">
        <v>3803</v>
      </c>
      <c r="B1805" t="s">
        <v>35</v>
      </c>
      <c r="C1805" t="s">
        <v>41</v>
      </c>
      <c r="D1805" t="s">
        <v>48</v>
      </c>
      <c r="F1805" t="str">
        <f t="shared" si="252"/>
        <v>Missing</v>
      </c>
      <c r="G1805" t="str">
        <f t="shared" si="253"/>
        <v>Unknown</v>
      </c>
      <c r="H1805" t="str">
        <f t="shared" si="254"/>
        <v>No</v>
      </c>
      <c r="I1805">
        <v>3</v>
      </c>
      <c r="J1805" t="str">
        <f>_xlfn.IFS(Units_Sold&lt;0,"Check Return/Refund",Units_Sold=" ",Invalid,Units_Sold=0,"Available",Units_Sold&gt;0,"Sold")</f>
        <v>Sold</v>
      </c>
      <c r="L1805">
        <v>1.07</v>
      </c>
      <c r="M1805" t="str">
        <f t="shared" si="255"/>
        <v>Invalid</v>
      </c>
      <c r="N1805" t="str">
        <f>IF(PC_NikeSales[[#This Row],[Discount_Verification]]="Valid","Include","Exclude")</f>
        <v>Exclude</v>
      </c>
      <c r="O1805">
        <v>0</v>
      </c>
      <c r="P1805" t="str">
        <f t="shared" si="256"/>
        <v>Insufficient Data</v>
      </c>
      <c r="Q1805" t="str">
        <f t="shared" si="257"/>
        <v>Missing Information</v>
      </c>
      <c r="R1805" t="str">
        <f>IF(PC_NikeSales[[#This Row],[Rev_Verify]]="Valid Revenue","Include","Exclude")</f>
        <v>Exclude</v>
      </c>
      <c r="S1805" s="1">
        <v>45773</v>
      </c>
      <c r="T1805" s="5">
        <f t="shared" si="258"/>
        <v>45773</v>
      </c>
      <c r="U1805" s="1" t="str">
        <f t="shared" si="259"/>
        <v>Yes</v>
      </c>
      <c r="V1805" t="s">
        <v>17</v>
      </c>
      <c r="W1805" t="s">
        <v>25</v>
      </c>
      <c r="X1805" t="str">
        <f t="shared" si="260"/>
        <v>Mumbai</v>
      </c>
      <c r="Y1805">
        <v>-659.53</v>
      </c>
      <c r="Z1805" t="str">
        <f>IF(PC_NikeSales[[#This Row],[Profit]]&lt;0,"Loss Making Sales",IF(PC_NikeSales[[#This Row],[Profit]]=0,"No Recorded Profit",IF(PC_NikeSales[[#This Row],[Profit]]&gt;PC_NikeSales[Rev_Recalc],"Invalid Profit", "Valid Profit")))</f>
        <v>Loss Making Sales</v>
      </c>
      <c r="AA1805" t="str">
        <f>IF(PC_NikeSales[[#This Row],[Profit_Status]]="Valid Profit","Include","Exclude")</f>
        <v>Exclude</v>
      </c>
    </row>
    <row r="1806" spans="1:27">
      <c r="A1806">
        <v>3804</v>
      </c>
      <c r="B1806" t="s">
        <v>19</v>
      </c>
      <c r="C1806" t="s">
        <v>41</v>
      </c>
      <c r="D1806" t="s">
        <v>47</v>
      </c>
      <c r="E1806" s="3" t="s">
        <v>32</v>
      </c>
      <c r="F1806" t="str">
        <f t="shared" si="252"/>
        <v>Alphabet</v>
      </c>
      <c r="G1806" t="str">
        <f t="shared" si="253"/>
        <v>XL</v>
      </c>
      <c r="H1806" t="str">
        <f t="shared" si="254"/>
        <v>Yes</v>
      </c>
      <c r="I1806">
        <v>2</v>
      </c>
      <c r="J1806" t="str">
        <f>_xlfn.IFS(Units_Sold&lt;0,"Check Return/Refund",Units_Sold=" ",Invalid,Units_Sold=0,"Available",Units_Sold&gt;0,"Sold")</f>
        <v>Sold</v>
      </c>
      <c r="M1806" t="str">
        <f t="shared" si="255"/>
        <v>Invalid</v>
      </c>
      <c r="N1806" t="str">
        <f>IF(PC_NikeSales[[#This Row],[Discount_Verification]]="Valid","Include","Exclude")</f>
        <v>Exclude</v>
      </c>
      <c r="O1806">
        <v>0</v>
      </c>
      <c r="P1806" t="str">
        <f t="shared" si="256"/>
        <v>Insufficient Data</v>
      </c>
      <c r="Q1806" t="str">
        <f t="shared" si="257"/>
        <v>Missing Information</v>
      </c>
      <c r="R1806" t="str">
        <f>IF(PC_NikeSales[[#This Row],[Rev_Verify]]="Valid Revenue","Include","Exclude")</f>
        <v>Exclude</v>
      </c>
      <c r="S1806" s="1"/>
      <c r="T1806" s="5" t="str">
        <f t="shared" si="258"/>
        <v>Missing Date</v>
      </c>
      <c r="U1806" s="1" t="str">
        <f t="shared" si="259"/>
        <v>No</v>
      </c>
      <c r="V1806" t="s">
        <v>22</v>
      </c>
      <c r="W1806" t="s">
        <v>37</v>
      </c>
      <c r="X1806" t="str">
        <f t="shared" si="260"/>
        <v>Hyderabad</v>
      </c>
      <c r="Y1806">
        <v>2486.4499999999998</v>
      </c>
      <c r="Z1806" t="str">
        <f>IF(PC_NikeSales[[#This Row],[Profit]]&lt;0,"Loss Making Sales",IF(PC_NikeSales[[#This Row],[Profit]]=0,"No Recorded Profit",IF($Y1804&gt;$P1804,"Invalid Profit", "Valid Profit")))</f>
        <v>Valid Profit</v>
      </c>
      <c r="AA1806" t="str">
        <f>IF(PC_NikeSales[[#This Row],[Profit_Status]]="Valid Profit","Include","Exclude")</f>
        <v>Include</v>
      </c>
    </row>
    <row r="1807" spans="1:27">
      <c r="A1807">
        <v>3805</v>
      </c>
      <c r="B1807" t="s">
        <v>19</v>
      </c>
      <c r="C1807" t="s">
        <v>26</v>
      </c>
      <c r="D1807" t="s">
        <v>52</v>
      </c>
      <c r="E1807" s="3" t="s">
        <v>16</v>
      </c>
      <c r="F1807" t="str">
        <f t="shared" si="252"/>
        <v>Alphabet</v>
      </c>
      <c r="G1807" t="str">
        <f t="shared" si="253"/>
        <v>M</v>
      </c>
      <c r="H1807" t="str">
        <f t="shared" si="254"/>
        <v>Yes</v>
      </c>
      <c r="I1807">
        <v>0</v>
      </c>
      <c r="J1807" t="str">
        <f>_xlfn.IFS(Units_Sold&lt;0,"Check Return/Refund",Units_Sold=" ",Invalid,Units_Sold=0,"Available",Units_Sold&gt;0,"Sold")</f>
        <v>Available</v>
      </c>
      <c r="L1807">
        <v>0.75</v>
      </c>
      <c r="M1807" t="str">
        <f t="shared" si="255"/>
        <v>Valid</v>
      </c>
      <c r="N1807" t="str">
        <f>IF(PC_NikeSales[[#This Row],[Discount_Verification]]="Valid","Include","Exclude")</f>
        <v>Include</v>
      </c>
      <c r="O1807">
        <v>0</v>
      </c>
      <c r="P1807" t="str">
        <f t="shared" si="256"/>
        <v>Insufficient Data</v>
      </c>
      <c r="Q1807" t="str">
        <f t="shared" si="257"/>
        <v>Missing Information</v>
      </c>
      <c r="R1807" t="str">
        <f>IF(PC_NikeSales[[#This Row],[Rev_Verify]]="Valid Revenue","Include","Exclude")</f>
        <v>Exclude</v>
      </c>
      <c r="S1807" s="1">
        <v>45515</v>
      </c>
      <c r="T1807" s="5">
        <f t="shared" si="258"/>
        <v>45515</v>
      </c>
      <c r="U1807" s="1" t="str">
        <f t="shared" si="259"/>
        <v>Yes</v>
      </c>
      <c r="V1807" t="s">
        <v>22</v>
      </c>
      <c r="W1807" t="s">
        <v>18</v>
      </c>
      <c r="X1807" t="str">
        <f t="shared" si="260"/>
        <v>Bengaluru</v>
      </c>
      <c r="Y1807">
        <v>2727.66</v>
      </c>
      <c r="Z1807" t="str">
        <f>IF(PC_NikeSales[[#This Row],[Profit]]&lt;0,"Loss Making Sales",IF(PC_NikeSales[[#This Row],[Profit]]=0,"No Recorded Profit",IF($Y1805&gt;$P1805,"Invalid Profit", "Valid Profit")))</f>
        <v>Valid Profit</v>
      </c>
      <c r="AA1807" t="str">
        <f>IF(PC_NikeSales[[#This Row],[Profit_Status]]="Valid Profit","Include","Exclude")</f>
        <v>Include</v>
      </c>
    </row>
    <row r="1808" spans="1:27">
      <c r="A1808">
        <v>3806</v>
      </c>
      <c r="B1808" t="s">
        <v>19</v>
      </c>
      <c r="C1808" t="s">
        <v>30</v>
      </c>
      <c r="D1808" t="s">
        <v>46</v>
      </c>
      <c r="E1808" s="3" t="s">
        <v>16</v>
      </c>
      <c r="F1808" t="str">
        <f t="shared" si="252"/>
        <v>Alphabet</v>
      </c>
      <c r="G1808" t="str">
        <f t="shared" si="253"/>
        <v>M</v>
      </c>
      <c r="H1808" t="str">
        <f t="shared" si="254"/>
        <v>Yes</v>
      </c>
      <c r="J1808" t="str">
        <f>_xlfn.IFS(Units_Sold&lt;0,"Check Return/Refund",Units_Sold=" ",Invalid,Units_Sold=0,"Available",Units_Sold&gt;0,"Sold")</f>
        <v>Available</v>
      </c>
      <c r="L1808">
        <v>0.28000000000000003</v>
      </c>
      <c r="M1808" t="str">
        <f t="shared" si="255"/>
        <v>Valid</v>
      </c>
      <c r="N1808" t="str">
        <f>IF(PC_NikeSales[[#This Row],[Discount_Verification]]="Valid","Include","Exclude")</f>
        <v>Include</v>
      </c>
      <c r="O1808">
        <v>0</v>
      </c>
      <c r="P1808" t="str">
        <f t="shared" si="256"/>
        <v>Insufficient Data</v>
      </c>
      <c r="Q1808" t="str">
        <f t="shared" si="257"/>
        <v>Missing Information</v>
      </c>
      <c r="R1808" t="str">
        <f>IF(PC_NikeSales[[#This Row],[Rev_Verify]]="Valid Revenue","Include","Exclude")</f>
        <v>Exclude</v>
      </c>
      <c r="S1808" s="1">
        <v>45294</v>
      </c>
      <c r="T1808" s="5">
        <f t="shared" si="258"/>
        <v>45294</v>
      </c>
      <c r="U1808" s="1" t="str">
        <f t="shared" si="259"/>
        <v>Yes</v>
      </c>
      <c r="V1808" t="s">
        <v>22</v>
      </c>
      <c r="W1808" t="s">
        <v>18</v>
      </c>
      <c r="X1808" t="str">
        <f t="shared" si="260"/>
        <v>Bengaluru</v>
      </c>
      <c r="Y1808">
        <v>416.94</v>
      </c>
      <c r="Z1808" t="str">
        <f>IF(PC_NikeSales[[#This Row],[Profit]]&lt;0,"Loss Making Sales",IF(PC_NikeSales[[#This Row],[Profit]]=0,"No Recorded Profit",IF($Y1806&gt;$P1806,"Invalid Profit", "Valid Profit")))</f>
        <v>Valid Profit</v>
      </c>
      <c r="AA1808" t="str">
        <f>IF(PC_NikeSales[[#This Row],[Profit_Status]]="Valid Profit","Include","Exclude")</f>
        <v>Include</v>
      </c>
    </row>
    <row r="1809" spans="1:27">
      <c r="A1809">
        <v>3807</v>
      </c>
      <c r="B1809" t="s">
        <v>13</v>
      </c>
      <c r="C1809" t="s">
        <v>26</v>
      </c>
      <c r="D1809" t="s">
        <v>52</v>
      </c>
      <c r="F1809" t="str">
        <f t="shared" si="252"/>
        <v>Missing</v>
      </c>
      <c r="G1809" t="str">
        <f t="shared" si="253"/>
        <v>Unknown</v>
      </c>
      <c r="H1809" t="str">
        <f t="shared" si="254"/>
        <v>No</v>
      </c>
      <c r="I1809">
        <v>3</v>
      </c>
      <c r="J1809" t="str">
        <f>_xlfn.IFS(Units_Sold&lt;0,"Check Return/Refund",Units_Sold=" ",Invalid,Units_Sold=0,"Available",Units_Sold&gt;0,"Sold")</f>
        <v>Sold</v>
      </c>
      <c r="M1809" t="str">
        <f t="shared" si="255"/>
        <v>Invalid</v>
      </c>
      <c r="N1809" t="str">
        <f>IF(PC_NikeSales[[#This Row],[Discount_Verification]]="Valid","Include","Exclude")</f>
        <v>Exclude</v>
      </c>
      <c r="O1809">
        <v>0</v>
      </c>
      <c r="P1809" t="str">
        <f t="shared" si="256"/>
        <v>Insufficient Data</v>
      </c>
      <c r="Q1809" t="str">
        <f t="shared" si="257"/>
        <v>Missing Information</v>
      </c>
      <c r="R1809" t="str">
        <f>IF(PC_NikeSales[[#This Row],[Rev_Verify]]="Valid Revenue","Include","Exclude")</f>
        <v>Exclude</v>
      </c>
      <c r="S1809" s="1">
        <v>45788</v>
      </c>
      <c r="T1809" s="5">
        <f t="shared" si="258"/>
        <v>45788</v>
      </c>
      <c r="U1809" s="1" t="str">
        <f t="shared" si="259"/>
        <v>Yes</v>
      </c>
      <c r="V1809" t="s">
        <v>22</v>
      </c>
      <c r="W1809" t="s">
        <v>37</v>
      </c>
      <c r="X1809" t="str">
        <f t="shared" si="260"/>
        <v>Hyderabad</v>
      </c>
      <c r="Y1809">
        <v>-1172.3599999999999</v>
      </c>
      <c r="Z1809" t="str">
        <f>IF(PC_NikeSales[[#This Row],[Profit]]&lt;0,"Loss Making Sales",IF(PC_NikeSales[[#This Row],[Profit]]=0,"No Recorded Profit",IF(PC_NikeSales[[#This Row],[Profit]]&gt;PC_NikeSales[Rev_Recalc],"Invalid Profit", "Valid Profit")))</f>
        <v>Loss Making Sales</v>
      </c>
      <c r="AA1809" t="str">
        <f>IF(PC_NikeSales[[#This Row],[Profit_Status]]="Valid Profit","Include","Exclude")</f>
        <v>Exclude</v>
      </c>
    </row>
    <row r="1810" spans="1:27">
      <c r="A1810">
        <v>3808</v>
      </c>
      <c r="B1810" t="s">
        <v>13</v>
      </c>
      <c r="C1810" t="s">
        <v>30</v>
      </c>
      <c r="D1810" t="s">
        <v>46</v>
      </c>
      <c r="E1810" s="3" t="s">
        <v>16</v>
      </c>
      <c r="F1810" t="str">
        <f t="shared" si="252"/>
        <v>Alphabet</v>
      </c>
      <c r="G1810" t="str">
        <f t="shared" si="253"/>
        <v>M</v>
      </c>
      <c r="H1810" t="str">
        <f t="shared" si="254"/>
        <v>Yes</v>
      </c>
      <c r="I1810">
        <v>0</v>
      </c>
      <c r="J1810" t="str">
        <f>_xlfn.IFS(Units_Sold&lt;0,"Check Return/Refund",Units_Sold=" ",Invalid,Units_Sold=0,"Available",Units_Sold&gt;0,"Sold")</f>
        <v>Available</v>
      </c>
      <c r="L1810">
        <v>0.93</v>
      </c>
      <c r="M1810" t="str">
        <f t="shared" si="255"/>
        <v>Valid</v>
      </c>
      <c r="N1810" t="str">
        <f>IF(PC_NikeSales[[#This Row],[Discount_Verification]]="Valid","Include","Exclude")</f>
        <v>Include</v>
      </c>
      <c r="O1810">
        <v>0</v>
      </c>
      <c r="P1810" t="str">
        <f t="shared" si="256"/>
        <v>Insufficient Data</v>
      </c>
      <c r="Q1810" t="str">
        <f t="shared" si="257"/>
        <v>Missing Information</v>
      </c>
      <c r="R1810" t="str">
        <f>IF(PC_NikeSales[[#This Row],[Rev_Verify]]="Valid Revenue","Include","Exclude")</f>
        <v>Exclude</v>
      </c>
      <c r="S1810" s="1"/>
      <c r="T1810" s="5" t="str">
        <f t="shared" si="258"/>
        <v>Missing Date</v>
      </c>
      <c r="U1810" s="1" t="str">
        <f t="shared" si="259"/>
        <v>No</v>
      </c>
      <c r="V1810" t="s">
        <v>17</v>
      </c>
      <c r="W1810" t="s">
        <v>43</v>
      </c>
      <c r="X1810" t="str">
        <f t="shared" si="260"/>
        <v>Kolkata</v>
      </c>
      <c r="Y1810">
        <v>1363.94</v>
      </c>
      <c r="Z1810" t="str">
        <f>IF(PC_NikeSales[[#This Row],[Profit]]&lt;0,"Loss Making Sales",IF(PC_NikeSales[[#This Row],[Profit]]=0,"No Recorded Profit",IF($Y1808&gt;$P1808,"Invalid Profit", "Valid Profit")))</f>
        <v>Valid Profit</v>
      </c>
      <c r="AA1810" t="str">
        <f>IF(PC_NikeSales[[#This Row],[Profit_Status]]="Valid Profit","Include","Exclude")</f>
        <v>Include</v>
      </c>
    </row>
    <row r="1811" spans="1:27">
      <c r="A1811">
        <v>3809</v>
      </c>
      <c r="B1811" t="s">
        <v>19</v>
      </c>
      <c r="C1811" t="s">
        <v>30</v>
      </c>
      <c r="D1811" t="s">
        <v>45</v>
      </c>
      <c r="E1811" s="3">
        <v>11</v>
      </c>
      <c r="F1811" t="str">
        <f t="shared" si="252"/>
        <v>Number</v>
      </c>
      <c r="G1811" t="str">
        <f t="shared" si="253"/>
        <v>11</v>
      </c>
      <c r="H1811" t="str">
        <f t="shared" si="254"/>
        <v>Yes</v>
      </c>
      <c r="I1811">
        <v>-1</v>
      </c>
      <c r="J1811" t="str">
        <f>_xlfn.IFS(Units_Sold&lt;0,"Check Return/Refund",Units_Sold=" ",Invalid,Units_Sold=0,"Available",Units_Sold&gt;0,"Sold")</f>
        <v>Check Return/Refund</v>
      </c>
      <c r="M1811" t="str">
        <f t="shared" si="255"/>
        <v>Invalid</v>
      </c>
      <c r="N1811" t="str">
        <f>IF(PC_NikeSales[[#This Row],[Discount_Verification]]="Valid","Include","Exclude")</f>
        <v>Exclude</v>
      </c>
      <c r="O1811">
        <v>0</v>
      </c>
      <c r="P1811" t="str">
        <f t="shared" si="256"/>
        <v>Insufficient Data</v>
      </c>
      <c r="Q1811" t="str">
        <f t="shared" si="257"/>
        <v>Missing Information</v>
      </c>
      <c r="R1811" t="str">
        <f>IF(PC_NikeSales[[#This Row],[Rev_Verify]]="Valid Revenue","Include","Exclude")</f>
        <v>Exclude</v>
      </c>
      <c r="S1811" s="1">
        <v>45335</v>
      </c>
      <c r="T1811" s="5">
        <f t="shared" si="258"/>
        <v>45335</v>
      </c>
      <c r="U1811" s="1" t="str">
        <f t="shared" si="259"/>
        <v>Yes</v>
      </c>
      <c r="V1811" t="s">
        <v>22</v>
      </c>
      <c r="W1811" t="s">
        <v>43</v>
      </c>
      <c r="X1811" t="str">
        <f t="shared" si="260"/>
        <v>Kolkata</v>
      </c>
      <c r="Y1811">
        <v>3564.78</v>
      </c>
      <c r="Z1811" t="str">
        <f>IF(PC_NikeSales[[#This Row],[Profit]]&lt;0,"Loss Making Sales",IF(PC_NikeSales[[#This Row],[Profit]]=0,"No Recorded Profit",IF($Y1809&gt;$P1809,"Invalid Profit", "Valid Profit")))</f>
        <v>Valid Profit</v>
      </c>
      <c r="AA1811" t="str">
        <f>IF(PC_NikeSales[[#This Row],[Profit_Status]]="Valid Profit","Include","Exclude")</f>
        <v>Include</v>
      </c>
    </row>
    <row r="1812" spans="1:27">
      <c r="A1812">
        <v>3810</v>
      </c>
      <c r="B1812" t="s">
        <v>13</v>
      </c>
      <c r="C1812" t="s">
        <v>20</v>
      </c>
      <c r="D1812" t="s">
        <v>50</v>
      </c>
      <c r="E1812" s="3" t="s">
        <v>16</v>
      </c>
      <c r="F1812" t="str">
        <f t="shared" si="252"/>
        <v>Alphabet</v>
      </c>
      <c r="G1812" t="str">
        <f t="shared" si="253"/>
        <v>M</v>
      </c>
      <c r="H1812" t="str">
        <f t="shared" si="254"/>
        <v>Yes</v>
      </c>
      <c r="J1812" t="str">
        <f>_xlfn.IFS(Units_Sold&lt;0,"Check Return/Refund",Units_Sold=" ",Invalid,Units_Sold=0,"Available",Units_Sold&gt;0,"Sold")</f>
        <v>Available</v>
      </c>
      <c r="K1812">
        <v>7556.37</v>
      </c>
      <c r="M1812" t="str">
        <f t="shared" si="255"/>
        <v>Invalid</v>
      </c>
      <c r="N1812" t="str">
        <f>IF(PC_NikeSales[[#This Row],[Discount_Verification]]="Valid","Include","Exclude")</f>
        <v>Exclude</v>
      </c>
      <c r="O1812">
        <v>0</v>
      </c>
      <c r="P1812" t="str">
        <f t="shared" si="256"/>
        <v>Insufficient Data</v>
      </c>
      <c r="Q1812" t="str">
        <f t="shared" si="257"/>
        <v>Missing Information</v>
      </c>
      <c r="R1812" t="str">
        <f>IF(PC_NikeSales[[#This Row],[Rev_Verify]]="Valid Revenue","Include","Exclude")</f>
        <v>Exclude</v>
      </c>
      <c r="S1812" s="1"/>
      <c r="T1812" s="5" t="str">
        <f t="shared" si="258"/>
        <v>Missing Date</v>
      </c>
      <c r="U1812" s="1" t="str">
        <f t="shared" si="259"/>
        <v>No</v>
      </c>
      <c r="V1812" t="s">
        <v>17</v>
      </c>
      <c r="W1812" t="s">
        <v>29</v>
      </c>
      <c r="X1812" t="str">
        <f t="shared" si="260"/>
        <v>Pune</v>
      </c>
      <c r="Y1812">
        <v>2530.62</v>
      </c>
      <c r="Z1812" t="str">
        <f>IF(PC_NikeSales[[#This Row],[Profit]]&lt;0,"Loss Making Sales",IF(PC_NikeSales[[#This Row],[Profit]]=0,"No Recorded Profit",IF($Y1810&gt;$P1810,"Invalid Profit", "Valid Profit")))</f>
        <v>Valid Profit</v>
      </c>
      <c r="AA1812" t="str">
        <f>IF(PC_NikeSales[[#This Row],[Profit_Status]]="Valid Profit","Include","Exclude")</f>
        <v>Include</v>
      </c>
    </row>
    <row r="1813" spans="1:27">
      <c r="A1813">
        <v>3811</v>
      </c>
      <c r="B1813" t="s">
        <v>19</v>
      </c>
      <c r="C1813" t="s">
        <v>30</v>
      </c>
      <c r="D1813" t="s">
        <v>31</v>
      </c>
      <c r="E1813" s="3" t="s">
        <v>32</v>
      </c>
      <c r="F1813" t="str">
        <f t="shared" si="252"/>
        <v>Alphabet</v>
      </c>
      <c r="G1813" t="str">
        <f t="shared" si="253"/>
        <v>XL</v>
      </c>
      <c r="H1813" t="str">
        <f t="shared" si="254"/>
        <v>Yes</v>
      </c>
      <c r="I1813">
        <v>0</v>
      </c>
      <c r="J1813" t="str">
        <f>_xlfn.IFS(Units_Sold&lt;0,"Check Return/Refund",Units_Sold=" ",Invalid,Units_Sold=0,"Available",Units_Sold&gt;0,"Sold")</f>
        <v>Available</v>
      </c>
      <c r="K1813">
        <v>5706.6</v>
      </c>
      <c r="M1813" t="str">
        <f t="shared" si="255"/>
        <v>Invalid</v>
      </c>
      <c r="N1813" t="str">
        <f>IF(PC_NikeSales[[#This Row],[Discount_Verification]]="Valid","Include","Exclude")</f>
        <v>Exclude</v>
      </c>
      <c r="O1813">
        <v>0</v>
      </c>
      <c r="P1813">
        <f t="shared" si="256"/>
        <v>0</v>
      </c>
      <c r="Q1813" t="str">
        <f t="shared" si="257"/>
        <v>No Recorded Revenue</v>
      </c>
      <c r="R1813" t="str">
        <f>IF(PC_NikeSales[[#This Row],[Rev_Verify]]="Valid Revenue","Include","Exclude")</f>
        <v>Exclude</v>
      </c>
      <c r="S1813" s="1">
        <v>45563</v>
      </c>
      <c r="T1813" s="5">
        <f t="shared" si="258"/>
        <v>45563</v>
      </c>
      <c r="U1813" s="1" t="str">
        <f t="shared" si="259"/>
        <v>Yes</v>
      </c>
      <c r="V1813" t="s">
        <v>17</v>
      </c>
      <c r="W1813" t="s">
        <v>18</v>
      </c>
      <c r="X1813" t="str">
        <f t="shared" si="260"/>
        <v>Bengaluru</v>
      </c>
      <c r="Y1813">
        <v>1397.86</v>
      </c>
      <c r="Z1813" t="str">
        <f>IF(PC_NikeSales[[#This Row],[Profit]]&lt;0,"Loss Making Sales",IF(PC_NikeSales[[#This Row],[Profit]]=0,"No Recorded Profit",IF(PC_NikeSales[[#This Row],[Profit]]&gt;PC_NikeSales[Rev_Recalc],"Invalid Profit", "Valid Profit")))</f>
        <v>Invalid Profit</v>
      </c>
      <c r="AA1813" t="str">
        <f>IF(PC_NikeSales[[#This Row],[Profit_Status]]="Valid Profit","Include","Exclude")</f>
        <v>Exclude</v>
      </c>
    </row>
    <row r="1814" spans="1:27">
      <c r="A1814">
        <v>3812</v>
      </c>
      <c r="B1814" t="s">
        <v>13</v>
      </c>
      <c r="C1814" t="s">
        <v>14</v>
      </c>
      <c r="D1814" t="s">
        <v>49</v>
      </c>
      <c r="E1814" s="3" t="s">
        <v>28</v>
      </c>
      <c r="F1814" t="str">
        <f t="shared" si="252"/>
        <v>Alphabet</v>
      </c>
      <c r="G1814" t="str">
        <f t="shared" si="253"/>
        <v>L</v>
      </c>
      <c r="H1814" t="str">
        <f t="shared" si="254"/>
        <v>Yes</v>
      </c>
      <c r="I1814">
        <v>0</v>
      </c>
      <c r="J1814" t="str">
        <f>_xlfn.IFS(Units_Sold&lt;0,"Check Return/Refund",Units_Sold=" ",Invalid,Units_Sold=0,"Available",Units_Sold&gt;0,"Sold")</f>
        <v>Available</v>
      </c>
      <c r="K1814">
        <v>9321.19</v>
      </c>
      <c r="M1814" t="str">
        <f t="shared" si="255"/>
        <v>Invalid</v>
      </c>
      <c r="N1814" t="str">
        <f>IF(PC_NikeSales[[#This Row],[Discount_Verification]]="Valid","Include","Exclude")</f>
        <v>Exclude</v>
      </c>
      <c r="O1814">
        <v>0</v>
      </c>
      <c r="P1814">
        <f t="shared" si="256"/>
        <v>0</v>
      </c>
      <c r="Q1814" t="str">
        <f t="shared" si="257"/>
        <v>No Recorded Revenue</v>
      </c>
      <c r="R1814" t="str">
        <f>IF(PC_NikeSales[[#This Row],[Rev_Verify]]="Valid Revenue","Include","Exclude")</f>
        <v>Exclude</v>
      </c>
      <c r="S1814" s="1">
        <v>45597</v>
      </c>
      <c r="T1814" s="5">
        <f t="shared" si="258"/>
        <v>45597</v>
      </c>
      <c r="U1814" s="1" t="str">
        <f t="shared" si="259"/>
        <v>Yes</v>
      </c>
      <c r="V1814" t="s">
        <v>17</v>
      </c>
      <c r="W1814" t="s">
        <v>43</v>
      </c>
      <c r="X1814" t="str">
        <f t="shared" si="260"/>
        <v>Kolkata</v>
      </c>
      <c r="Y1814">
        <v>818.49</v>
      </c>
      <c r="Z1814" t="str">
        <f>IF(PC_NikeSales[[#This Row],[Profit]]&lt;0,"Loss Making Sales",IF(PC_NikeSales[[#This Row],[Profit]]=0,"No Recorded Profit",IF(PC_NikeSales[[#This Row],[Profit]]&gt;PC_NikeSales[Rev_Recalc],"Invalid Profit", "Valid Profit")))</f>
        <v>Invalid Profit</v>
      </c>
      <c r="AA1814" t="str">
        <f>IF(PC_NikeSales[[#This Row],[Profit_Status]]="Valid Profit","Include","Exclude")</f>
        <v>Exclude</v>
      </c>
    </row>
    <row r="1815" spans="1:27">
      <c r="A1815">
        <v>3813</v>
      </c>
      <c r="B1815" t="s">
        <v>35</v>
      </c>
      <c r="C1815" t="s">
        <v>26</v>
      </c>
      <c r="D1815" t="s">
        <v>39</v>
      </c>
      <c r="E1815" s="3" t="s">
        <v>16</v>
      </c>
      <c r="F1815" t="str">
        <f t="shared" si="252"/>
        <v>Alphabet</v>
      </c>
      <c r="G1815" t="str">
        <f t="shared" si="253"/>
        <v>M</v>
      </c>
      <c r="H1815" t="str">
        <f t="shared" si="254"/>
        <v>Yes</v>
      </c>
      <c r="I1815">
        <v>3</v>
      </c>
      <c r="J1815" t="str">
        <f>_xlfn.IFS(Units_Sold&lt;0,"Check Return/Refund",Units_Sold=" ",Invalid,Units_Sold=0,"Available",Units_Sold&gt;0,"Sold")</f>
        <v>Sold</v>
      </c>
      <c r="M1815" t="str">
        <f t="shared" si="255"/>
        <v>Invalid</v>
      </c>
      <c r="N1815" t="str">
        <f>IF(PC_NikeSales[[#This Row],[Discount_Verification]]="Valid","Include","Exclude")</f>
        <v>Exclude</v>
      </c>
      <c r="O1815">
        <v>0</v>
      </c>
      <c r="P1815" t="str">
        <f t="shared" si="256"/>
        <v>Insufficient Data</v>
      </c>
      <c r="Q1815" t="str">
        <f t="shared" si="257"/>
        <v>Missing Information</v>
      </c>
      <c r="R1815" t="str">
        <f>IF(PC_NikeSales[[#This Row],[Rev_Verify]]="Valid Revenue","Include","Exclude")</f>
        <v>Exclude</v>
      </c>
      <c r="S1815" s="1">
        <v>45786</v>
      </c>
      <c r="T1815" s="5">
        <f t="shared" si="258"/>
        <v>45786</v>
      </c>
      <c r="U1815" s="1" t="str">
        <f t="shared" si="259"/>
        <v>Yes</v>
      </c>
      <c r="V1815" t="s">
        <v>17</v>
      </c>
      <c r="W1815" t="s">
        <v>25</v>
      </c>
      <c r="X1815" t="str">
        <f t="shared" si="260"/>
        <v>Mumbai</v>
      </c>
      <c r="Y1815">
        <v>-921.98</v>
      </c>
      <c r="Z1815" t="str">
        <f>IF(PC_NikeSales[[#This Row],[Profit]]&lt;0,"Loss Making Sales",IF(PC_NikeSales[[#This Row],[Profit]]=0,"No Recorded Profit",IF(PC_NikeSales[[#This Row],[Profit]]&gt;PC_NikeSales[Rev_Recalc],"Invalid Profit", "Valid Profit")))</f>
        <v>Loss Making Sales</v>
      </c>
      <c r="AA1815" t="str">
        <f>IF(PC_NikeSales[[#This Row],[Profit_Status]]="Valid Profit","Include","Exclude")</f>
        <v>Exclude</v>
      </c>
    </row>
    <row r="1816" spans="1:27">
      <c r="A1816">
        <v>3814</v>
      </c>
      <c r="B1816" t="s">
        <v>13</v>
      </c>
      <c r="C1816" t="s">
        <v>26</v>
      </c>
      <c r="D1816" t="s">
        <v>52</v>
      </c>
      <c r="E1816" s="3" t="s">
        <v>16</v>
      </c>
      <c r="F1816" t="str">
        <f t="shared" si="252"/>
        <v>Alphabet</v>
      </c>
      <c r="G1816" t="str">
        <f t="shared" si="253"/>
        <v>M</v>
      </c>
      <c r="H1816" t="str">
        <f t="shared" si="254"/>
        <v>Yes</v>
      </c>
      <c r="I1816">
        <v>-1</v>
      </c>
      <c r="J1816" t="str">
        <f>_xlfn.IFS(Units_Sold&lt;0,"Check Return/Refund",Units_Sold=" ",Invalid,Units_Sold=0,"Available",Units_Sold&gt;0,"Sold")</f>
        <v>Check Return/Refund</v>
      </c>
      <c r="K1816">
        <v>9668.4699999999993</v>
      </c>
      <c r="M1816" t="str">
        <f t="shared" si="255"/>
        <v>Invalid</v>
      </c>
      <c r="N1816" t="str">
        <f>IF(PC_NikeSales[[#This Row],[Discount_Verification]]="Valid","Include","Exclude")</f>
        <v>Exclude</v>
      </c>
      <c r="O1816">
        <v>0</v>
      </c>
      <c r="P1816">
        <f t="shared" si="256"/>
        <v>-9668.4699999999993</v>
      </c>
      <c r="Q1816" t="str">
        <f t="shared" si="257"/>
        <v>Negative Revenue</v>
      </c>
      <c r="R1816" t="str">
        <f>IF(PC_NikeSales[[#This Row],[Rev_Verify]]="Valid Revenue","Include","Exclude")</f>
        <v>Exclude</v>
      </c>
      <c r="S1816" s="1">
        <v>45651</v>
      </c>
      <c r="T1816" s="5">
        <f t="shared" si="258"/>
        <v>45651</v>
      </c>
      <c r="U1816" s="1" t="str">
        <f t="shared" si="259"/>
        <v>Yes</v>
      </c>
      <c r="V1816" t="s">
        <v>22</v>
      </c>
      <c r="W1816" t="s">
        <v>43</v>
      </c>
      <c r="X1816" t="str">
        <f t="shared" si="260"/>
        <v>Kolkata</v>
      </c>
      <c r="Y1816">
        <v>3718.8</v>
      </c>
      <c r="Z1816" t="str">
        <f>IF(PC_NikeSales[[#This Row],[Profit]]&lt;0,"Loss Making Sales",IF(PC_NikeSales[[#This Row],[Profit]]=0,"No Recorded Profit",IF(PC_NikeSales[[#This Row],[Profit]]&gt;PC_NikeSales[Rev_Recalc],"Invalid Profit", "Valid Profit")))</f>
        <v>Invalid Profit</v>
      </c>
      <c r="AA1816" t="str">
        <f>IF(PC_NikeSales[[#This Row],[Profit_Status]]="Valid Profit","Include","Exclude")</f>
        <v>Exclude</v>
      </c>
    </row>
    <row r="1817" spans="1:27">
      <c r="A1817">
        <v>3815</v>
      </c>
      <c r="B1817" t="s">
        <v>19</v>
      </c>
      <c r="C1817" t="s">
        <v>14</v>
      </c>
      <c r="D1817" t="s">
        <v>34</v>
      </c>
      <c r="E1817" s="3">
        <v>9</v>
      </c>
      <c r="F1817" t="str">
        <f t="shared" si="252"/>
        <v>Number</v>
      </c>
      <c r="G1817" t="str">
        <f t="shared" si="253"/>
        <v>9</v>
      </c>
      <c r="H1817" t="str">
        <f t="shared" si="254"/>
        <v>Yes</v>
      </c>
      <c r="I1817">
        <v>3</v>
      </c>
      <c r="J1817" t="str">
        <f>_xlfn.IFS(Units_Sold&lt;0,"Check Return/Refund",Units_Sold=" ",Invalid,Units_Sold=0,"Available",Units_Sold&gt;0,"Sold")</f>
        <v>Sold</v>
      </c>
      <c r="M1817" t="str">
        <f t="shared" si="255"/>
        <v>Invalid</v>
      </c>
      <c r="N1817" t="str">
        <f>IF(PC_NikeSales[[#This Row],[Discount_Verification]]="Valid","Include","Exclude")</f>
        <v>Exclude</v>
      </c>
      <c r="O1817">
        <v>0</v>
      </c>
      <c r="P1817" t="str">
        <f t="shared" si="256"/>
        <v>Insufficient Data</v>
      </c>
      <c r="Q1817" t="str">
        <f t="shared" si="257"/>
        <v>Missing Information</v>
      </c>
      <c r="R1817" t="str">
        <f>IF(PC_NikeSales[[#This Row],[Rev_Verify]]="Valid Revenue","Include","Exclude")</f>
        <v>Exclude</v>
      </c>
      <c r="S1817" s="1">
        <v>45763</v>
      </c>
      <c r="T1817" s="5">
        <f t="shared" si="258"/>
        <v>45763</v>
      </c>
      <c r="U1817" s="1" t="str">
        <f t="shared" si="259"/>
        <v>Yes</v>
      </c>
      <c r="V1817" t="s">
        <v>17</v>
      </c>
      <c r="W1817" t="s">
        <v>43</v>
      </c>
      <c r="X1817" t="str">
        <f t="shared" si="260"/>
        <v>Kolkata</v>
      </c>
      <c r="Y1817">
        <v>1224.44</v>
      </c>
      <c r="Z1817" t="str">
        <f>IF(PC_NikeSales[[#This Row],[Profit]]&lt;0,"Loss Making Sales",IF(PC_NikeSales[[#This Row],[Profit]]=0,"No Recorded Profit",IF($Y1815&gt;$P1815,"Invalid Profit", "Valid Profit")))</f>
        <v>Valid Profit</v>
      </c>
      <c r="AA1817" t="str">
        <f>IF(PC_NikeSales[[#This Row],[Profit_Status]]="Valid Profit","Include","Exclude")</f>
        <v>Include</v>
      </c>
    </row>
    <row r="1818" spans="1:27">
      <c r="A1818">
        <v>3816</v>
      </c>
      <c r="B1818" t="s">
        <v>35</v>
      </c>
      <c r="C1818" t="s">
        <v>20</v>
      </c>
      <c r="D1818" t="s">
        <v>24</v>
      </c>
      <c r="E1818" s="3">
        <v>8</v>
      </c>
      <c r="F1818" t="str">
        <f t="shared" si="252"/>
        <v>Number</v>
      </c>
      <c r="G1818" t="str">
        <f t="shared" si="253"/>
        <v>8</v>
      </c>
      <c r="H1818" t="str">
        <f t="shared" si="254"/>
        <v>Yes</v>
      </c>
      <c r="J1818" t="str">
        <f>_xlfn.IFS(Units_Sold&lt;0,"Check Return/Refund",Units_Sold=" ",Invalid,Units_Sold=0,"Available",Units_Sold&gt;0,"Sold")</f>
        <v>Available</v>
      </c>
      <c r="K1818">
        <v>7264.55</v>
      </c>
      <c r="M1818" t="str">
        <f t="shared" si="255"/>
        <v>Invalid</v>
      </c>
      <c r="N1818" t="str">
        <f>IF(PC_NikeSales[[#This Row],[Discount_Verification]]="Valid","Include","Exclude")</f>
        <v>Exclude</v>
      </c>
      <c r="O1818">
        <v>0</v>
      </c>
      <c r="P1818" t="str">
        <f t="shared" si="256"/>
        <v>Insufficient Data</v>
      </c>
      <c r="Q1818" t="str">
        <f t="shared" si="257"/>
        <v>Missing Information</v>
      </c>
      <c r="R1818" t="str">
        <f>IF(PC_NikeSales[[#This Row],[Rev_Verify]]="Valid Revenue","Include","Exclude")</f>
        <v>Exclude</v>
      </c>
      <c r="S1818" s="1"/>
      <c r="T1818" s="5" t="str">
        <f t="shared" si="258"/>
        <v>Missing Date</v>
      </c>
      <c r="U1818" s="1" t="str">
        <f t="shared" si="259"/>
        <v>No</v>
      </c>
      <c r="V1818" t="s">
        <v>17</v>
      </c>
      <c r="W1818" t="s">
        <v>36</v>
      </c>
      <c r="X1818" t="str">
        <f t="shared" si="260"/>
        <v>Bangalore</v>
      </c>
      <c r="Y1818">
        <v>-406.85</v>
      </c>
      <c r="Z1818" t="str">
        <f>IF(PC_NikeSales[[#This Row],[Profit]]&lt;0,"Loss Making Sales",IF(PC_NikeSales[[#This Row],[Profit]]=0,"No Recorded Profit",IF(PC_NikeSales[[#This Row],[Profit]]&gt;PC_NikeSales[Rev_Recalc],"Invalid Profit", "Valid Profit")))</f>
        <v>Loss Making Sales</v>
      </c>
      <c r="AA1818" t="str">
        <f>IF(PC_NikeSales[[#This Row],[Profit_Status]]="Valid Profit","Include","Exclude")</f>
        <v>Exclude</v>
      </c>
    </row>
    <row r="1819" spans="1:27">
      <c r="A1819">
        <v>3817</v>
      </c>
      <c r="B1819" t="s">
        <v>13</v>
      </c>
      <c r="C1819" t="s">
        <v>41</v>
      </c>
      <c r="D1819" t="s">
        <v>47</v>
      </c>
      <c r="E1819" s="3" t="s">
        <v>32</v>
      </c>
      <c r="F1819" t="str">
        <f t="shared" si="252"/>
        <v>Alphabet</v>
      </c>
      <c r="G1819" t="str">
        <f t="shared" si="253"/>
        <v>XL</v>
      </c>
      <c r="H1819" t="str">
        <f t="shared" si="254"/>
        <v>Yes</v>
      </c>
      <c r="I1819">
        <v>-1</v>
      </c>
      <c r="J1819" t="str">
        <f>_xlfn.IFS(Units_Sold&lt;0,"Check Return/Refund",Units_Sold=" ",Invalid,Units_Sold=0,"Available",Units_Sold&gt;0,"Sold")</f>
        <v>Check Return/Refund</v>
      </c>
      <c r="L1819">
        <v>0.61</v>
      </c>
      <c r="M1819" t="str">
        <f t="shared" si="255"/>
        <v>Valid</v>
      </c>
      <c r="N1819" t="str">
        <f>IF(PC_NikeSales[[#This Row],[Discount_Verification]]="Valid","Include","Exclude")</f>
        <v>Include</v>
      </c>
      <c r="O1819">
        <v>0</v>
      </c>
      <c r="P1819" t="str">
        <f t="shared" si="256"/>
        <v>Insufficient Data</v>
      </c>
      <c r="Q1819" t="str">
        <f t="shared" si="257"/>
        <v>Missing Information</v>
      </c>
      <c r="R1819" t="str">
        <f>IF(PC_NikeSales[[#This Row],[Rev_Verify]]="Valid Revenue","Include","Exclude")</f>
        <v>Exclude</v>
      </c>
      <c r="S1819" s="1">
        <v>45595</v>
      </c>
      <c r="T1819" s="5">
        <f t="shared" si="258"/>
        <v>45595</v>
      </c>
      <c r="U1819" s="1" t="str">
        <f t="shared" si="259"/>
        <v>Yes</v>
      </c>
      <c r="V1819" t="s">
        <v>22</v>
      </c>
      <c r="W1819" t="s">
        <v>25</v>
      </c>
      <c r="X1819" t="str">
        <f t="shared" si="260"/>
        <v>Mumbai</v>
      </c>
      <c r="Y1819">
        <v>623.82000000000005</v>
      </c>
      <c r="Z1819" t="str">
        <f>IF(PC_NikeSales[[#This Row],[Profit]]&lt;0,"Loss Making Sales",IF(PC_NikeSales[[#This Row],[Profit]]=0,"No Recorded Profit",IF($Y1817&gt;$P1817,"Invalid Profit", "Valid Profit")))</f>
        <v>Valid Profit</v>
      </c>
      <c r="AA1819" t="str">
        <f>IF(PC_NikeSales[[#This Row],[Profit_Status]]="Valid Profit","Include","Exclude")</f>
        <v>Include</v>
      </c>
    </row>
    <row r="1820" spans="1:27">
      <c r="A1820">
        <v>3818</v>
      </c>
      <c r="B1820" t="s">
        <v>19</v>
      </c>
      <c r="C1820" t="s">
        <v>41</v>
      </c>
      <c r="D1820" t="s">
        <v>54</v>
      </c>
      <c r="E1820" s="3" t="s">
        <v>28</v>
      </c>
      <c r="F1820" t="str">
        <f t="shared" si="252"/>
        <v>Alphabet</v>
      </c>
      <c r="G1820" t="str">
        <f t="shared" si="253"/>
        <v>L</v>
      </c>
      <c r="H1820" t="str">
        <f t="shared" si="254"/>
        <v>Yes</v>
      </c>
      <c r="I1820">
        <v>1</v>
      </c>
      <c r="J1820" t="str">
        <f>_xlfn.IFS(Units_Sold&lt;0,"Check Return/Refund",Units_Sold=" ",Invalid,Units_Sold=0,"Available",Units_Sold&gt;0,"Sold")</f>
        <v>Sold</v>
      </c>
      <c r="L1820">
        <v>1.08</v>
      </c>
      <c r="M1820" t="str">
        <f t="shared" si="255"/>
        <v>Invalid</v>
      </c>
      <c r="N1820" t="str">
        <f>IF(PC_NikeSales[[#This Row],[Discount_Verification]]="Valid","Include","Exclude")</f>
        <v>Exclude</v>
      </c>
      <c r="O1820">
        <v>0</v>
      </c>
      <c r="P1820" t="str">
        <f t="shared" si="256"/>
        <v>Insufficient Data</v>
      </c>
      <c r="Q1820" t="str">
        <f t="shared" si="257"/>
        <v>Missing Information</v>
      </c>
      <c r="R1820" t="str">
        <f>IF(PC_NikeSales[[#This Row],[Rev_Verify]]="Valid Revenue","Include","Exclude")</f>
        <v>Exclude</v>
      </c>
      <c r="S1820" s="1"/>
      <c r="T1820" s="5" t="str">
        <f t="shared" si="258"/>
        <v>Missing Date</v>
      </c>
      <c r="U1820" s="1" t="str">
        <f t="shared" si="259"/>
        <v>No</v>
      </c>
      <c r="V1820" t="s">
        <v>22</v>
      </c>
      <c r="W1820" t="s">
        <v>29</v>
      </c>
      <c r="X1820" t="str">
        <f t="shared" si="260"/>
        <v>Pune</v>
      </c>
      <c r="Y1820">
        <v>1201.4100000000001</v>
      </c>
      <c r="Z1820" t="str">
        <f>IF(PC_NikeSales[[#This Row],[Profit]]&lt;0,"Loss Making Sales",IF(PC_NikeSales[[#This Row],[Profit]]=0,"No Recorded Profit",IF($Y1818&gt;$P1818,"Invalid Profit", "Valid Profit")))</f>
        <v>Valid Profit</v>
      </c>
      <c r="AA1820" t="str">
        <f>IF(PC_NikeSales[[#This Row],[Profit_Status]]="Valid Profit","Include","Exclude")</f>
        <v>Include</v>
      </c>
    </row>
    <row r="1821" spans="1:27">
      <c r="A1821">
        <v>3819</v>
      </c>
      <c r="B1821" t="s">
        <v>13</v>
      </c>
      <c r="C1821" t="s">
        <v>41</v>
      </c>
      <c r="D1821" t="s">
        <v>48</v>
      </c>
      <c r="E1821" s="3" t="s">
        <v>16</v>
      </c>
      <c r="F1821" t="str">
        <f t="shared" si="252"/>
        <v>Alphabet</v>
      </c>
      <c r="G1821" t="str">
        <f t="shared" si="253"/>
        <v>M</v>
      </c>
      <c r="H1821" t="str">
        <f t="shared" si="254"/>
        <v>Yes</v>
      </c>
      <c r="I1821">
        <v>3</v>
      </c>
      <c r="J1821" t="str">
        <f>_xlfn.IFS(Units_Sold&lt;0,"Check Return/Refund",Units_Sold=" ",Invalid,Units_Sold=0,"Available",Units_Sold&gt;0,"Sold")</f>
        <v>Sold</v>
      </c>
      <c r="K1821">
        <v>7171.03</v>
      </c>
      <c r="M1821" t="str">
        <f t="shared" si="255"/>
        <v>Invalid</v>
      </c>
      <c r="N1821" t="str">
        <f>IF(PC_NikeSales[[#This Row],[Discount_Verification]]="Valid","Include","Exclude")</f>
        <v>Exclude</v>
      </c>
      <c r="O1821">
        <v>0</v>
      </c>
      <c r="P1821">
        <f t="shared" si="256"/>
        <v>21513.09</v>
      </c>
      <c r="Q1821" t="str">
        <f t="shared" si="257"/>
        <v>Valid Revenue</v>
      </c>
      <c r="R1821" t="str">
        <f>IF(PC_NikeSales[[#This Row],[Rev_Verify]]="Valid Revenue","Include","Exclude")</f>
        <v>Include</v>
      </c>
      <c r="S1821" s="1">
        <v>45804</v>
      </c>
      <c r="T1821" s="5">
        <f t="shared" si="258"/>
        <v>45804</v>
      </c>
      <c r="U1821" s="1" t="str">
        <f t="shared" si="259"/>
        <v>Yes</v>
      </c>
      <c r="V1821" t="s">
        <v>22</v>
      </c>
      <c r="W1821" t="s">
        <v>43</v>
      </c>
      <c r="X1821" t="str">
        <f t="shared" si="260"/>
        <v>Kolkata</v>
      </c>
      <c r="Y1821">
        <v>2723</v>
      </c>
      <c r="Z1821" t="str">
        <f>IF(PC_NikeSales[[#This Row],[Profit]]&lt;0,"Loss Making Sales",IF(PC_NikeSales[[#This Row],[Profit]]=0,"No Recorded Profit",IF($Y1819&gt;$P1819,"Invalid Profit", "Valid Profit")))</f>
        <v>Valid Profit</v>
      </c>
      <c r="AA1821" t="str">
        <f>IF(PC_NikeSales[[#This Row],[Profit_Status]]="Valid Profit","Include","Exclude")</f>
        <v>Include</v>
      </c>
    </row>
    <row r="1822" spans="1:27">
      <c r="A1822">
        <v>3820</v>
      </c>
      <c r="B1822" t="s">
        <v>35</v>
      </c>
      <c r="C1822" t="s">
        <v>14</v>
      </c>
      <c r="D1822" t="s">
        <v>34</v>
      </c>
      <c r="E1822" s="3" t="s">
        <v>32</v>
      </c>
      <c r="F1822" t="str">
        <f t="shared" si="252"/>
        <v>Alphabet</v>
      </c>
      <c r="G1822" t="str">
        <f t="shared" si="253"/>
        <v>XL</v>
      </c>
      <c r="H1822" t="str">
        <f t="shared" si="254"/>
        <v>Yes</v>
      </c>
      <c r="J1822" t="str">
        <f>_xlfn.IFS(Units_Sold&lt;0,"Check Return/Refund",Units_Sold=" ",Invalid,Units_Sold=0,"Available",Units_Sold&gt;0,"Sold")</f>
        <v>Available</v>
      </c>
      <c r="M1822" t="str">
        <f t="shared" si="255"/>
        <v>Invalid</v>
      </c>
      <c r="N1822" t="str">
        <f>IF(PC_NikeSales[[#This Row],[Discount_Verification]]="Valid","Include","Exclude")</f>
        <v>Exclude</v>
      </c>
      <c r="O1822">
        <v>0</v>
      </c>
      <c r="P1822" t="str">
        <f t="shared" si="256"/>
        <v>Insufficient Data</v>
      </c>
      <c r="Q1822" t="str">
        <f t="shared" si="257"/>
        <v>Missing Information</v>
      </c>
      <c r="R1822" t="str">
        <f>IF(PC_NikeSales[[#This Row],[Rev_Verify]]="Valid Revenue","Include","Exclude")</f>
        <v>Exclude</v>
      </c>
      <c r="S1822" s="1">
        <v>45692</v>
      </c>
      <c r="T1822" s="5">
        <f t="shared" si="258"/>
        <v>45692</v>
      </c>
      <c r="U1822" s="1" t="str">
        <f t="shared" si="259"/>
        <v>Yes</v>
      </c>
      <c r="V1822" t="s">
        <v>22</v>
      </c>
      <c r="W1822" t="s">
        <v>25</v>
      </c>
      <c r="X1822" t="str">
        <f t="shared" si="260"/>
        <v>Mumbai</v>
      </c>
      <c r="Y1822">
        <v>3505.71</v>
      </c>
      <c r="Z1822" t="str">
        <f>IF(PC_NikeSales[[#This Row],[Profit]]&lt;0,"Loss Making Sales",IF(PC_NikeSales[[#This Row],[Profit]]=0,"No Recorded Profit",IF($Y1820&gt;$P1820,"Invalid Profit", "Valid Profit")))</f>
        <v>Valid Profit</v>
      </c>
      <c r="AA1822" t="str">
        <f>IF(PC_NikeSales[[#This Row],[Profit_Status]]="Valid Profit","Include","Exclude")</f>
        <v>Include</v>
      </c>
    </row>
    <row r="1823" spans="1:27">
      <c r="A1823">
        <v>3821</v>
      </c>
      <c r="B1823" t="s">
        <v>19</v>
      </c>
      <c r="C1823" t="s">
        <v>26</v>
      </c>
      <c r="D1823" t="s">
        <v>53</v>
      </c>
      <c r="E1823" s="3" t="s">
        <v>28</v>
      </c>
      <c r="F1823" t="str">
        <f t="shared" si="252"/>
        <v>Alphabet</v>
      </c>
      <c r="G1823" t="str">
        <f t="shared" si="253"/>
        <v>L</v>
      </c>
      <c r="H1823" t="str">
        <f t="shared" si="254"/>
        <v>Yes</v>
      </c>
      <c r="I1823">
        <v>-1</v>
      </c>
      <c r="J1823" t="str">
        <f>_xlfn.IFS(Units_Sold&lt;0,"Check Return/Refund",Units_Sold=" ",Invalid,Units_Sold=0,"Available",Units_Sold&gt;0,"Sold")</f>
        <v>Check Return/Refund</v>
      </c>
      <c r="K1823">
        <v>7539.55</v>
      </c>
      <c r="M1823" t="str">
        <f t="shared" si="255"/>
        <v>Invalid</v>
      </c>
      <c r="N1823" t="str">
        <f>IF(PC_NikeSales[[#This Row],[Discount_Verification]]="Valid","Include","Exclude")</f>
        <v>Exclude</v>
      </c>
      <c r="O1823">
        <v>0</v>
      </c>
      <c r="P1823">
        <f t="shared" si="256"/>
        <v>-7539.55</v>
      </c>
      <c r="Q1823" t="str">
        <f t="shared" si="257"/>
        <v>Negative Revenue</v>
      </c>
      <c r="R1823" t="str">
        <f>IF(PC_NikeSales[[#This Row],[Rev_Verify]]="Valid Revenue","Include","Exclude")</f>
        <v>Exclude</v>
      </c>
      <c r="S1823" s="1">
        <v>45584</v>
      </c>
      <c r="T1823" s="5">
        <f t="shared" si="258"/>
        <v>45584</v>
      </c>
      <c r="U1823" s="1" t="str">
        <f t="shared" si="259"/>
        <v>Yes</v>
      </c>
      <c r="V1823" t="s">
        <v>22</v>
      </c>
      <c r="W1823" t="s">
        <v>43</v>
      </c>
      <c r="X1823" t="str">
        <f t="shared" si="260"/>
        <v>Kolkata</v>
      </c>
      <c r="Y1823">
        <v>-17.8</v>
      </c>
      <c r="Z1823" t="str">
        <f>IF(PC_NikeSales[[#This Row],[Profit]]&lt;0,"Loss Making Sales",IF(PC_NikeSales[[#This Row],[Profit]]=0,"No Recorded Profit",IF(PC_NikeSales[[#This Row],[Profit]]&gt;PC_NikeSales[Rev_Recalc],"Invalid Profit", "Valid Profit")))</f>
        <v>Loss Making Sales</v>
      </c>
      <c r="AA1823" t="str">
        <f>IF(PC_NikeSales[[#This Row],[Profit_Status]]="Valid Profit","Include","Exclude")</f>
        <v>Exclude</v>
      </c>
    </row>
    <row r="1824" spans="1:27">
      <c r="A1824">
        <v>3822</v>
      </c>
      <c r="B1824" t="s">
        <v>13</v>
      </c>
      <c r="C1824" t="s">
        <v>41</v>
      </c>
      <c r="D1824" t="s">
        <v>54</v>
      </c>
      <c r="E1824" s="3" t="s">
        <v>16</v>
      </c>
      <c r="F1824" t="str">
        <f t="shared" si="252"/>
        <v>Alphabet</v>
      </c>
      <c r="G1824" t="str">
        <f t="shared" si="253"/>
        <v>M</v>
      </c>
      <c r="H1824" t="str">
        <f t="shared" si="254"/>
        <v>Yes</v>
      </c>
      <c r="J1824" t="str">
        <f>_xlfn.IFS(Units_Sold&lt;0,"Check Return/Refund",Units_Sold=" ",Invalid,Units_Sold=0,"Available",Units_Sold&gt;0,"Sold")</f>
        <v>Available</v>
      </c>
      <c r="K1824">
        <v>4017.71</v>
      </c>
      <c r="M1824" t="str">
        <f t="shared" si="255"/>
        <v>Invalid</v>
      </c>
      <c r="N1824" t="str">
        <f>IF(PC_NikeSales[[#This Row],[Discount_Verification]]="Valid","Include","Exclude")</f>
        <v>Exclude</v>
      </c>
      <c r="O1824">
        <v>0</v>
      </c>
      <c r="P1824" t="str">
        <f t="shared" si="256"/>
        <v>Insufficient Data</v>
      </c>
      <c r="Q1824" t="str">
        <f t="shared" si="257"/>
        <v>Missing Information</v>
      </c>
      <c r="R1824" t="str">
        <f>IF(PC_NikeSales[[#This Row],[Rev_Verify]]="Valid Revenue","Include","Exclude")</f>
        <v>Exclude</v>
      </c>
      <c r="S1824" s="1"/>
      <c r="T1824" s="5" t="str">
        <f t="shared" si="258"/>
        <v>Missing Date</v>
      </c>
      <c r="U1824" s="1" t="str">
        <f t="shared" si="259"/>
        <v>No</v>
      </c>
      <c r="V1824" t="s">
        <v>17</v>
      </c>
      <c r="W1824" t="s">
        <v>29</v>
      </c>
      <c r="X1824" t="str">
        <f t="shared" si="260"/>
        <v>Pune</v>
      </c>
      <c r="Y1824">
        <v>368.32</v>
      </c>
      <c r="Z1824" t="str">
        <f>IF(PC_NikeSales[[#This Row],[Profit]]&lt;0,"Loss Making Sales",IF(PC_NikeSales[[#This Row],[Profit]]=0,"No Recorded Profit",IF($Y1822&gt;$P1822,"Invalid Profit", "Valid Profit")))</f>
        <v>Valid Profit</v>
      </c>
      <c r="AA1824" t="str">
        <f>IF(PC_NikeSales[[#This Row],[Profit_Status]]="Valid Profit","Include","Exclude")</f>
        <v>Include</v>
      </c>
    </row>
    <row r="1825" spans="1:27">
      <c r="A1825">
        <v>3823</v>
      </c>
      <c r="B1825" t="s">
        <v>35</v>
      </c>
      <c r="C1825" t="s">
        <v>30</v>
      </c>
      <c r="D1825" t="s">
        <v>45</v>
      </c>
      <c r="E1825" s="3" t="s">
        <v>28</v>
      </c>
      <c r="F1825" t="str">
        <f t="shared" si="252"/>
        <v>Alphabet</v>
      </c>
      <c r="G1825" t="str">
        <f t="shared" si="253"/>
        <v>L</v>
      </c>
      <c r="H1825" t="str">
        <f t="shared" si="254"/>
        <v>Yes</v>
      </c>
      <c r="I1825">
        <v>-1</v>
      </c>
      <c r="J1825" t="str">
        <f>_xlfn.IFS(Units_Sold&lt;0,"Check Return/Refund",Units_Sold=" ",Invalid,Units_Sold=0,"Available",Units_Sold&gt;0,"Sold")</f>
        <v>Check Return/Refund</v>
      </c>
      <c r="L1825">
        <v>0.14000000000000001</v>
      </c>
      <c r="M1825" t="str">
        <f t="shared" si="255"/>
        <v>Valid</v>
      </c>
      <c r="N1825" t="str">
        <f>IF(PC_NikeSales[[#This Row],[Discount_Verification]]="Valid","Include","Exclude")</f>
        <v>Include</v>
      </c>
      <c r="O1825">
        <v>0</v>
      </c>
      <c r="P1825" t="str">
        <f t="shared" si="256"/>
        <v>Insufficient Data</v>
      </c>
      <c r="Q1825" t="str">
        <f t="shared" si="257"/>
        <v>Missing Information</v>
      </c>
      <c r="R1825" t="str">
        <f>IF(PC_NikeSales[[#This Row],[Rev_Verify]]="Valid Revenue","Include","Exclude")</f>
        <v>Exclude</v>
      </c>
      <c r="S1825" s="1"/>
      <c r="T1825" s="5" t="str">
        <f t="shared" si="258"/>
        <v>Missing Date</v>
      </c>
      <c r="U1825" s="1" t="str">
        <f t="shared" si="259"/>
        <v>No</v>
      </c>
      <c r="V1825" t="s">
        <v>17</v>
      </c>
      <c r="W1825" t="s">
        <v>18</v>
      </c>
      <c r="X1825" t="str">
        <f t="shared" si="260"/>
        <v>Bengaluru</v>
      </c>
      <c r="Y1825">
        <v>531.92999999999995</v>
      </c>
      <c r="Z1825" t="str">
        <f>IF(PC_NikeSales[[#This Row],[Profit]]&lt;0,"Loss Making Sales",IF(PC_NikeSales[[#This Row],[Profit]]=0,"No Recorded Profit",IF($Y1823&gt;$P1823,"Invalid Profit", "Valid Profit")))</f>
        <v>Invalid Profit</v>
      </c>
      <c r="AA1825" t="str">
        <f>IF(PC_NikeSales[[#This Row],[Profit_Status]]="Valid Profit","Include","Exclude")</f>
        <v>Exclude</v>
      </c>
    </row>
    <row r="1826" spans="1:27">
      <c r="A1826">
        <v>3824</v>
      </c>
      <c r="B1826" t="s">
        <v>13</v>
      </c>
      <c r="C1826" t="s">
        <v>30</v>
      </c>
      <c r="D1826" t="s">
        <v>46</v>
      </c>
      <c r="E1826" s="3">
        <v>11</v>
      </c>
      <c r="F1826" t="str">
        <f t="shared" si="252"/>
        <v>Number</v>
      </c>
      <c r="G1826" t="str">
        <f t="shared" si="253"/>
        <v>11</v>
      </c>
      <c r="H1826" t="str">
        <f t="shared" si="254"/>
        <v>Yes</v>
      </c>
      <c r="J1826" t="str">
        <f>_xlfn.IFS(Units_Sold&lt;0,"Check Return/Refund",Units_Sold=" ",Invalid,Units_Sold=0,"Available",Units_Sold&gt;0,"Sold")</f>
        <v>Available</v>
      </c>
      <c r="M1826" t="str">
        <f t="shared" si="255"/>
        <v>Invalid</v>
      </c>
      <c r="N1826" t="str">
        <f>IF(PC_NikeSales[[#This Row],[Discount_Verification]]="Valid","Include","Exclude")</f>
        <v>Exclude</v>
      </c>
      <c r="O1826">
        <v>0</v>
      </c>
      <c r="P1826" t="str">
        <f t="shared" si="256"/>
        <v>Insufficient Data</v>
      </c>
      <c r="Q1826" t="str">
        <f t="shared" si="257"/>
        <v>Missing Information</v>
      </c>
      <c r="R1826" t="str">
        <f>IF(PC_NikeSales[[#This Row],[Rev_Verify]]="Valid Revenue","Include","Exclude")</f>
        <v>Exclude</v>
      </c>
      <c r="S1826" s="1">
        <v>45619</v>
      </c>
      <c r="T1826" s="5">
        <f t="shared" si="258"/>
        <v>45619</v>
      </c>
      <c r="U1826" s="1" t="str">
        <f t="shared" si="259"/>
        <v>Yes</v>
      </c>
      <c r="V1826" t="s">
        <v>22</v>
      </c>
      <c r="W1826" t="s">
        <v>37</v>
      </c>
      <c r="X1826" t="str">
        <f t="shared" si="260"/>
        <v>Hyderabad</v>
      </c>
      <c r="Y1826">
        <v>3501.41</v>
      </c>
      <c r="Z1826" t="str">
        <f>IF(PC_NikeSales[[#This Row],[Profit]]&lt;0,"Loss Making Sales",IF(PC_NikeSales[[#This Row],[Profit]]=0,"No Recorded Profit",IF($Y1824&gt;$P1824,"Invalid Profit", "Valid Profit")))</f>
        <v>Valid Profit</v>
      </c>
      <c r="AA1826" t="str">
        <f>IF(PC_NikeSales[[#This Row],[Profit_Status]]="Valid Profit","Include","Exclude")</f>
        <v>Include</v>
      </c>
    </row>
    <row r="1827" spans="1:27">
      <c r="A1827">
        <v>3825</v>
      </c>
      <c r="B1827" t="s">
        <v>13</v>
      </c>
      <c r="C1827" t="s">
        <v>41</v>
      </c>
      <c r="D1827" t="s">
        <v>54</v>
      </c>
      <c r="F1827" t="str">
        <f t="shared" si="252"/>
        <v>Missing</v>
      </c>
      <c r="G1827" t="str">
        <f t="shared" si="253"/>
        <v>Unknown</v>
      </c>
      <c r="H1827" t="str">
        <f t="shared" si="254"/>
        <v>No</v>
      </c>
      <c r="J1827" t="str">
        <f>_xlfn.IFS(Units_Sold&lt;0,"Check Return/Refund",Units_Sold=" ",Invalid,Units_Sold=0,"Available",Units_Sold&gt;0,"Sold")</f>
        <v>Available</v>
      </c>
      <c r="L1827">
        <v>0.63</v>
      </c>
      <c r="M1827" t="str">
        <f t="shared" si="255"/>
        <v>Valid</v>
      </c>
      <c r="N1827" t="str">
        <f>IF(PC_NikeSales[[#This Row],[Discount_Verification]]="Valid","Include","Exclude")</f>
        <v>Include</v>
      </c>
      <c r="O1827">
        <v>0</v>
      </c>
      <c r="P1827" t="str">
        <f t="shared" si="256"/>
        <v>Insufficient Data</v>
      </c>
      <c r="Q1827" t="str">
        <f t="shared" si="257"/>
        <v>Missing Information</v>
      </c>
      <c r="R1827" t="str">
        <f>IF(PC_NikeSales[[#This Row],[Rev_Verify]]="Valid Revenue","Include","Exclude")</f>
        <v>Exclude</v>
      </c>
      <c r="S1827" s="1">
        <v>45748</v>
      </c>
      <c r="T1827" s="5">
        <f t="shared" si="258"/>
        <v>45748</v>
      </c>
      <c r="U1827" s="1" t="str">
        <f t="shared" si="259"/>
        <v>Yes</v>
      </c>
      <c r="V1827" t="s">
        <v>22</v>
      </c>
      <c r="W1827" t="s">
        <v>43</v>
      </c>
      <c r="X1827" t="str">
        <f t="shared" si="260"/>
        <v>Kolkata</v>
      </c>
      <c r="Y1827">
        <v>3290.66</v>
      </c>
      <c r="Z1827" t="str">
        <f>IF(PC_NikeSales[[#This Row],[Profit]]&lt;0,"Loss Making Sales",IF(PC_NikeSales[[#This Row],[Profit]]=0,"No Recorded Profit",IF($Y1825&gt;$P1825,"Invalid Profit", "Valid Profit")))</f>
        <v>Valid Profit</v>
      </c>
      <c r="AA1827" t="str">
        <f>IF(PC_NikeSales[[#This Row],[Profit_Status]]="Valid Profit","Include","Exclude")</f>
        <v>Include</v>
      </c>
    </row>
    <row r="1828" spans="1:27">
      <c r="A1828">
        <v>3826</v>
      </c>
      <c r="B1828" t="s">
        <v>35</v>
      </c>
      <c r="C1828" t="s">
        <v>26</v>
      </c>
      <c r="D1828" t="s">
        <v>39</v>
      </c>
      <c r="E1828" s="3" t="s">
        <v>32</v>
      </c>
      <c r="F1828" t="str">
        <f t="shared" si="252"/>
        <v>Alphabet</v>
      </c>
      <c r="G1828" t="str">
        <f t="shared" si="253"/>
        <v>XL</v>
      </c>
      <c r="H1828" t="str">
        <f t="shared" si="254"/>
        <v>Yes</v>
      </c>
      <c r="J1828" t="str">
        <f>_xlfn.IFS(Units_Sold&lt;0,"Check Return/Refund",Units_Sold=" ",Invalid,Units_Sold=0,"Available",Units_Sold&gt;0,"Sold")</f>
        <v>Available</v>
      </c>
      <c r="K1828">
        <v>6598.54</v>
      </c>
      <c r="M1828" t="str">
        <f t="shared" si="255"/>
        <v>Invalid</v>
      </c>
      <c r="N1828" t="str">
        <f>IF(PC_NikeSales[[#This Row],[Discount_Verification]]="Valid","Include","Exclude")</f>
        <v>Exclude</v>
      </c>
      <c r="O1828">
        <v>0</v>
      </c>
      <c r="P1828" t="str">
        <f t="shared" si="256"/>
        <v>Insufficient Data</v>
      </c>
      <c r="Q1828" t="str">
        <f t="shared" si="257"/>
        <v>Missing Information</v>
      </c>
      <c r="R1828" t="str">
        <f>IF(PC_NikeSales[[#This Row],[Rev_Verify]]="Valid Revenue","Include","Exclude")</f>
        <v>Exclude</v>
      </c>
      <c r="S1828" s="1">
        <v>45573</v>
      </c>
      <c r="T1828" s="5">
        <f t="shared" si="258"/>
        <v>45573</v>
      </c>
      <c r="U1828" s="1" t="str">
        <f t="shared" si="259"/>
        <v>Yes</v>
      </c>
      <c r="V1828" t="s">
        <v>22</v>
      </c>
      <c r="W1828" t="s">
        <v>25</v>
      </c>
      <c r="X1828" t="str">
        <f t="shared" si="260"/>
        <v>Mumbai</v>
      </c>
      <c r="Y1828">
        <v>314.89999999999998</v>
      </c>
      <c r="Z1828" t="str">
        <f>IF(PC_NikeSales[[#This Row],[Profit]]&lt;0,"Loss Making Sales",IF(PC_NikeSales[[#This Row],[Profit]]=0,"No Recorded Profit",IF($Y1826&gt;$P1826,"Invalid Profit", "Valid Profit")))</f>
        <v>Valid Profit</v>
      </c>
      <c r="AA1828" t="str">
        <f>IF(PC_NikeSales[[#This Row],[Profit_Status]]="Valid Profit","Include","Exclude")</f>
        <v>Include</v>
      </c>
    </row>
    <row r="1829" spans="1:27">
      <c r="A1829">
        <v>3827</v>
      </c>
      <c r="B1829" t="s">
        <v>13</v>
      </c>
      <c r="C1829" t="s">
        <v>20</v>
      </c>
      <c r="D1829" t="s">
        <v>50</v>
      </c>
      <c r="E1829" s="3" t="s">
        <v>16</v>
      </c>
      <c r="F1829" t="str">
        <f t="shared" si="252"/>
        <v>Alphabet</v>
      </c>
      <c r="G1829" t="str">
        <f t="shared" si="253"/>
        <v>M</v>
      </c>
      <c r="H1829" t="str">
        <f t="shared" si="254"/>
        <v>Yes</v>
      </c>
      <c r="I1829">
        <v>2</v>
      </c>
      <c r="J1829" t="str">
        <f>_xlfn.IFS(Units_Sold&lt;0,"Check Return/Refund",Units_Sold=" ",Invalid,Units_Sold=0,"Available",Units_Sold&gt;0,"Sold")</f>
        <v>Sold</v>
      </c>
      <c r="M1829" t="str">
        <f t="shared" si="255"/>
        <v>Invalid</v>
      </c>
      <c r="N1829" t="str">
        <f>IF(PC_NikeSales[[#This Row],[Discount_Verification]]="Valid","Include","Exclude")</f>
        <v>Exclude</v>
      </c>
      <c r="O1829">
        <v>0</v>
      </c>
      <c r="P1829" t="str">
        <f t="shared" si="256"/>
        <v>Insufficient Data</v>
      </c>
      <c r="Q1829" t="str">
        <f t="shared" si="257"/>
        <v>Missing Information</v>
      </c>
      <c r="R1829" t="str">
        <f>IF(PC_NikeSales[[#This Row],[Rev_Verify]]="Valid Revenue","Include","Exclude")</f>
        <v>Exclude</v>
      </c>
      <c r="S1829" s="1"/>
      <c r="T1829" s="5" t="str">
        <f t="shared" si="258"/>
        <v>Missing Date</v>
      </c>
      <c r="U1829" s="1" t="str">
        <f t="shared" si="259"/>
        <v>No</v>
      </c>
      <c r="V1829" t="s">
        <v>17</v>
      </c>
      <c r="W1829" t="s">
        <v>33</v>
      </c>
      <c r="X1829" t="str">
        <f t="shared" si="260"/>
        <v>Delhi</v>
      </c>
      <c r="Y1829">
        <v>-356.71</v>
      </c>
      <c r="Z1829" t="str">
        <f>IF(PC_NikeSales[[#This Row],[Profit]]&lt;0,"Loss Making Sales",IF(PC_NikeSales[[#This Row],[Profit]]=0,"No Recorded Profit",IF(PC_NikeSales[[#This Row],[Profit]]&gt;PC_NikeSales[Rev_Recalc],"Invalid Profit", "Valid Profit")))</f>
        <v>Loss Making Sales</v>
      </c>
      <c r="AA1829" t="str">
        <f>IF(PC_NikeSales[[#This Row],[Profit_Status]]="Valid Profit","Include","Exclude")</f>
        <v>Exclude</v>
      </c>
    </row>
    <row r="1830" spans="1:27">
      <c r="A1830">
        <v>3828</v>
      </c>
      <c r="B1830" t="s">
        <v>35</v>
      </c>
      <c r="C1830" t="s">
        <v>41</v>
      </c>
      <c r="D1830" t="s">
        <v>42</v>
      </c>
      <c r="E1830" s="3" t="s">
        <v>32</v>
      </c>
      <c r="F1830" t="str">
        <f t="shared" si="252"/>
        <v>Alphabet</v>
      </c>
      <c r="G1830" t="str">
        <f t="shared" si="253"/>
        <v>XL</v>
      </c>
      <c r="H1830" t="str">
        <f t="shared" si="254"/>
        <v>Yes</v>
      </c>
      <c r="J1830" t="str">
        <f>_xlfn.IFS(Units_Sold&lt;0,"Check Return/Refund",Units_Sold=" ",Invalid,Units_Sold=0,"Available",Units_Sold&gt;0,"Sold")</f>
        <v>Available</v>
      </c>
      <c r="K1830">
        <v>3208.18</v>
      </c>
      <c r="M1830" t="str">
        <f t="shared" si="255"/>
        <v>Invalid</v>
      </c>
      <c r="N1830" t="str">
        <f>IF(PC_NikeSales[[#This Row],[Discount_Verification]]="Valid","Include","Exclude")</f>
        <v>Exclude</v>
      </c>
      <c r="O1830">
        <v>0</v>
      </c>
      <c r="P1830" t="str">
        <f t="shared" si="256"/>
        <v>Insufficient Data</v>
      </c>
      <c r="Q1830" t="str">
        <f t="shared" si="257"/>
        <v>Missing Information</v>
      </c>
      <c r="R1830" t="str">
        <f>IF(PC_NikeSales[[#This Row],[Rev_Verify]]="Valid Revenue","Include","Exclude")</f>
        <v>Exclude</v>
      </c>
      <c r="S1830" s="1">
        <v>45646</v>
      </c>
      <c r="T1830" s="5">
        <f t="shared" si="258"/>
        <v>45646</v>
      </c>
      <c r="U1830" s="1" t="str">
        <f t="shared" si="259"/>
        <v>Yes</v>
      </c>
      <c r="V1830" t="s">
        <v>22</v>
      </c>
      <c r="W1830" t="s">
        <v>37</v>
      </c>
      <c r="X1830" t="str">
        <f t="shared" si="260"/>
        <v>Hyderabad</v>
      </c>
      <c r="Y1830">
        <v>103.08</v>
      </c>
      <c r="Z1830" t="str">
        <f>IF(PC_NikeSales[[#This Row],[Profit]]&lt;0,"Loss Making Sales",IF(PC_NikeSales[[#This Row],[Profit]]=0,"No Recorded Profit",IF($Y1828&gt;$P1828,"Invalid Profit", "Valid Profit")))</f>
        <v>Valid Profit</v>
      </c>
      <c r="AA1830" t="str">
        <f>IF(PC_NikeSales[[#This Row],[Profit_Status]]="Valid Profit","Include","Exclude")</f>
        <v>Include</v>
      </c>
    </row>
    <row r="1831" spans="1:27">
      <c r="A1831">
        <v>3829</v>
      </c>
      <c r="B1831" t="s">
        <v>13</v>
      </c>
      <c r="C1831" t="s">
        <v>30</v>
      </c>
      <c r="D1831" t="s">
        <v>45</v>
      </c>
      <c r="E1831" s="3" t="s">
        <v>28</v>
      </c>
      <c r="F1831" t="str">
        <f t="shared" si="252"/>
        <v>Alphabet</v>
      </c>
      <c r="G1831" t="str">
        <f t="shared" si="253"/>
        <v>L</v>
      </c>
      <c r="H1831" t="str">
        <f t="shared" si="254"/>
        <v>Yes</v>
      </c>
      <c r="J1831" t="str">
        <f>_xlfn.IFS(Units_Sold&lt;0,"Check Return/Refund",Units_Sold=" ",Invalid,Units_Sold=0,"Available",Units_Sold&gt;0,"Sold")</f>
        <v>Available</v>
      </c>
      <c r="K1831">
        <v>5000.96</v>
      </c>
      <c r="M1831" t="str">
        <f t="shared" si="255"/>
        <v>Invalid</v>
      </c>
      <c r="N1831" t="str">
        <f>IF(PC_NikeSales[[#This Row],[Discount_Verification]]="Valid","Include","Exclude")</f>
        <v>Exclude</v>
      </c>
      <c r="O1831">
        <v>0</v>
      </c>
      <c r="P1831" t="str">
        <f t="shared" si="256"/>
        <v>Insufficient Data</v>
      </c>
      <c r="Q1831" t="str">
        <f t="shared" si="257"/>
        <v>Missing Information</v>
      </c>
      <c r="R1831" t="str">
        <f>IF(PC_NikeSales[[#This Row],[Rev_Verify]]="Valid Revenue","Include","Exclude")</f>
        <v>Exclude</v>
      </c>
      <c r="S1831" s="1">
        <v>45832</v>
      </c>
      <c r="T1831" s="5">
        <f t="shared" si="258"/>
        <v>45832</v>
      </c>
      <c r="U1831" s="1" t="str">
        <f t="shared" si="259"/>
        <v>Yes</v>
      </c>
      <c r="V1831" t="s">
        <v>17</v>
      </c>
      <c r="W1831" t="s">
        <v>25</v>
      </c>
      <c r="X1831" t="str">
        <f t="shared" si="260"/>
        <v>Mumbai</v>
      </c>
      <c r="Y1831">
        <v>2507.54</v>
      </c>
      <c r="Z1831" t="str">
        <f>IF(PC_NikeSales[[#This Row],[Profit]]&lt;0,"Loss Making Sales",IF(PC_NikeSales[[#This Row],[Profit]]=0,"No Recorded Profit",IF($Y1829&gt;$P1829,"Invalid Profit", "Valid Profit")))</f>
        <v>Valid Profit</v>
      </c>
      <c r="AA1831" t="str">
        <f>IF(PC_NikeSales[[#This Row],[Profit_Status]]="Valid Profit","Include","Exclude")</f>
        <v>Include</v>
      </c>
    </row>
    <row r="1832" spans="1:27">
      <c r="A1832">
        <v>3830</v>
      </c>
      <c r="B1832" t="s">
        <v>13</v>
      </c>
      <c r="C1832" t="s">
        <v>20</v>
      </c>
      <c r="D1832" t="s">
        <v>50</v>
      </c>
      <c r="E1832" s="3" t="s">
        <v>28</v>
      </c>
      <c r="F1832" t="str">
        <f t="shared" si="252"/>
        <v>Alphabet</v>
      </c>
      <c r="G1832" t="str">
        <f t="shared" si="253"/>
        <v>L</v>
      </c>
      <c r="H1832" t="str">
        <f t="shared" si="254"/>
        <v>Yes</v>
      </c>
      <c r="I1832">
        <v>2</v>
      </c>
      <c r="J1832" t="str">
        <f>_xlfn.IFS(Units_Sold&lt;0,"Check Return/Refund",Units_Sold=" ",Invalid,Units_Sold=0,"Available",Units_Sold&gt;0,"Sold")</f>
        <v>Sold</v>
      </c>
      <c r="K1832">
        <v>3664.1</v>
      </c>
      <c r="M1832" t="str">
        <f t="shared" si="255"/>
        <v>Invalid</v>
      </c>
      <c r="N1832" t="str">
        <f>IF(PC_NikeSales[[#This Row],[Discount_Verification]]="Valid","Include","Exclude")</f>
        <v>Exclude</v>
      </c>
      <c r="O1832">
        <v>0</v>
      </c>
      <c r="P1832">
        <f t="shared" si="256"/>
        <v>7328.2</v>
      </c>
      <c r="Q1832" t="str">
        <f t="shared" si="257"/>
        <v>Valid Revenue</v>
      </c>
      <c r="R1832" t="str">
        <f>IF(PC_NikeSales[[#This Row],[Rev_Verify]]="Valid Revenue","Include","Exclude")</f>
        <v>Include</v>
      </c>
      <c r="S1832" s="1">
        <v>45539</v>
      </c>
      <c r="T1832" s="5">
        <f t="shared" si="258"/>
        <v>45539</v>
      </c>
      <c r="U1832" s="1" t="str">
        <f t="shared" si="259"/>
        <v>Yes</v>
      </c>
      <c r="V1832" t="s">
        <v>22</v>
      </c>
      <c r="W1832" t="s">
        <v>37</v>
      </c>
      <c r="X1832" t="str">
        <f t="shared" si="260"/>
        <v>Hyderabad</v>
      </c>
      <c r="Y1832">
        <v>3188.23</v>
      </c>
      <c r="Z1832" t="str">
        <f>IF(PC_NikeSales[[#This Row],[Profit]]&lt;0,"Loss Making Sales",IF(PC_NikeSales[[#This Row],[Profit]]=0,"No Recorded Profit",IF($Y1830&gt;$P1830,"Invalid Profit", "Valid Profit")))</f>
        <v>Valid Profit</v>
      </c>
      <c r="AA1832" t="str">
        <f>IF(PC_NikeSales[[#This Row],[Profit_Status]]="Valid Profit","Include","Exclude")</f>
        <v>Include</v>
      </c>
    </row>
    <row r="1833" spans="1:27">
      <c r="A1833">
        <v>3831</v>
      </c>
      <c r="B1833" t="s">
        <v>35</v>
      </c>
      <c r="C1833" t="s">
        <v>30</v>
      </c>
      <c r="D1833" t="s">
        <v>45</v>
      </c>
      <c r="E1833" s="3" t="s">
        <v>28</v>
      </c>
      <c r="F1833" t="str">
        <f t="shared" si="252"/>
        <v>Alphabet</v>
      </c>
      <c r="G1833" t="str">
        <f t="shared" si="253"/>
        <v>L</v>
      </c>
      <c r="H1833" t="str">
        <f t="shared" si="254"/>
        <v>Yes</v>
      </c>
      <c r="I1833">
        <v>0</v>
      </c>
      <c r="J1833" t="str">
        <f>_xlfn.IFS(Units_Sold&lt;0,"Check Return/Refund",Units_Sold=" ",Invalid,Units_Sold=0,"Available",Units_Sold&gt;0,"Sold")</f>
        <v>Available</v>
      </c>
      <c r="K1833">
        <v>3231.05</v>
      </c>
      <c r="M1833" t="str">
        <f t="shared" si="255"/>
        <v>Invalid</v>
      </c>
      <c r="N1833" t="str">
        <f>IF(PC_NikeSales[[#This Row],[Discount_Verification]]="Valid","Include","Exclude")</f>
        <v>Exclude</v>
      </c>
      <c r="O1833">
        <v>0</v>
      </c>
      <c r="P1833">
        <f t="shared" si="256"/>
        <v>0</v>
      </c>
      <c r="Q1833" t="str">
        <f t="shared" si="257"/>
        <v>No Recorded Revenue</v>
      </c>
      <c r="R1833" t="str">
        <f>IF(PC_NikeSales[[#This Row],[Rev_Verify]]="Valid Revenue","Include","Exclude")</f>
        <v>Exclude</v>
      </c>
      <c r="S1833" s="1">
        <v>45773</v>
      </c>
      <c r="T1833" s="5">
        <f t="shared" si="258"/>
        <v>45773</v>
      </c>
      <c r="U1833" s="1" t="str">
        <f t="shared" si="259"/>
        <v>Yes</v>
      </c>
      <c r="V1833" t="s">
        <v>17</v>
      </c>
      <c r="W1833" t="s">
        <v>36</v>
      </c>
      <c r="X1833" t="str">
        <f t="shared" si="260"/>
        <v>Bangalore</v>
      </c>
      <c r="Y1833">
        <v>504.5</v>
      </c>
      <c r="Z1833" t="str">
        <f>IF(PC_NikeSales[[#This Row],[Profit]]&lt;0,"Loss Making Sales",IF(PC_NikeSales[[#This Row],[Profit]]=0,"No Recorded Profit",IF(PC_NikeSales[[#This Row],[Profit]]&gt;PC_NikeSales[Rev_Recalc],"Invalid Profit", "Valid Profit")))</f>
        <v>Invalid Profit</v>
      </c>
      <c r="AA1833" t="str">
        <f>IF(PC_NikeSales[[#This Row],[Profit_Status]]="Valid Profit","Include","Exclude")</f>
        <v>Exclude</v>
      </c>
    </row>
    <row r="1834" spans="1:27">
      <c r="A1834">
        <v>3832</v>
      </c>
      <c r="B1834" t="s">
        <v>35</v>
      </c>
      <c r="C1834" t="s">
        <v>41</v>
      </c>
      <c r="D1834" t="s">
        <v>47</v>
      </c>
      <c r="E1834" s="3" t="s">
        <v>28</v>
      </c>
      <c r="F1834" t="str">
        <f t="shared" si="252"/>
        <v>Alphabet</v>
      </c>
      <c r="G1834" t="str">
        <f t="shared" si="253"/>
        <v>L</v>
      </c>
      <c r="H1834" t="str">
        <f t="shared" si="254"/>
        <v>Yes</v>
      </c>
      <c r="J1834" t="str">
        <f>_xlfn.IFS(Units_Sold&lt;0,"Check Return/Refund",Units_Sold=" ",Invalid,Units_Sold=0,"Available",Units_Sold&gt;0,"Sold")</f>
        <v>Available</v>
      </c>
      <c r="K1834">
        <v>3928.02</v>
      </c>
      <c r="M1834" t="str">
        <f t="shared" si="255"/>
        <v>Invalid</v>
      </c>
      <c r="N1834" t="str">
        <f>IF(PC_NikeSales[[#This Row],[Discount_Verification]]="Valid","Include","Exclude")</f>
        <v>Exclude</v>
      </c>
      <c r="O1834">
        <v>0</v>
      </c>
      <c r="P1834" t="str">
        <f t="shared" si="256"/>
        <v>Insufficient Data</v>
      </c>
      <c r="Q1834" t="str">
        <f t="shared" si="257"/>
        <v>Missing Information</v>
      </c>
      <c r="R1834" t="str">
        <f>IF(PC_NikeSales[[#This Row],[Rev_Verify]]="Valid Revenue","Include","Exclude")</f>
        <v>Exclude</v>
      </c>
      <c r="S1834" s="1">
        <v>45805</v>
      </c>
      <c r="T1834" s="5">
        <f t="shared" si="258"/>
        <v>45805</v>
      </c>
      <c r="U1834" s="1" t="str">
        <f t="shared" si="259"/>
        <v>Yes</v>
      </c>
      <c r="V1834" t="s">
        <v>22</v>
      </c>
      <c r="W1834" t="s">
        <v>43</v>
      </c>
      <c r="X1834" t="str">
        <f t="shared" si="260"/>
        <v>Kolkata</v>
      </c>
      <c r="Y1834">
        <v>3445.25</v>
      </c>
      <c r="Z1834" t="str">
        <f>IF(PC_NikeSales[[#This Row],[Profit]]&lt;0,"Loss Making Sales",IF(PC_NikeSales[[#This Row],[Profit]]=0,"No Recorded Profit",IF($Y1832&gt;$P1832,"Invalid Profit", "Valid Profit")))</f>
        <v>Valid Profit</v>
      </c>
      <c r="AA1834" t="str">
        <f>IF(PC_NikeSales[[#This Row],[Profit_Status]]="Valid Profit","Include","Exclude")</f>
        <v>Include</v>
      </c>
    </row>
    <row r="1835" spans="1:27">
      <c r="A1835">
        <v>3833</v>
      </c>
      <c r="B1835" t="s">
        <v>35</v>
      </c>
      <c r="C1835" t="s">
        <v>20</v>
      </c>
      <c r="D1835" t="s">
        <v>50</v>
      </c>
      <c r="F1835" t="str">
        <f t="shared" si="252"/>
        <v>Missing</v>
      </c>
      <c r="G1835" t="str">
        <f t="shared" si="253"/>
        <v>Unknown</v>
      </c>
      <c r="H1835" t="str">
        <f t="shared" si="254"/>
        <v>No</v>
      </c>
      <c r="J1835" t="str">
        <f>_xlfn.IFS(Units_Sold&lt;0,"Check Return/Refund",Units_Sold=" ",Invalid,Units_Sold=0,"Available",Units_Sold&gt;0,"Sold")</f>
        <v>Available</v>
      </c>
      <c r="K1835">
        <v>5312.88</v>
      </c>
      <c r="M1835" t="str">
        <f t="shared" si="255"/>
        <v>Invalid</v>
      </c>
      <c r="N1835" t="str">
        <f>IF(PC_NikeSales[[#This Row],[Discount_Verification]]="Valid","Include","Exclude")</f>
        <v>Exclude</v>
      </c>
      <c r="O1835">
        <v>0</v>
      </c>
      <c r="P1835" t="str">
        <f t="shared" si="256"/>
        <v>Insufficient Data</v>
      </c>
      <c r="Q1835" t="str">
        <f t="shared" si="257"/>
        <v>Missing Information</v>
      </c>
      <c r="R1835" t="str">
        <f>IF(PC_NikeSales[[#This Row],[Rev_Verify]]="Valid Revenue","Include","Exclude")</f>
        <v>Exclude</v>
      </c>
      <c r="S1835" s="1">
        <v>45714</v>
      </c>
      <c r="T1835" s="5">
        <f t="shared" si="258"/>
        <v>45714</v>
      </c>
      <c r="U1835" s="1" t="str">
        <f t="shared" si="259"/>
        <v>Yes</v>
      </c>
      <c r="V1835" t="s">
        <v>22</v>
      </c>
      <c r="W1835" t="s">
        <v>43</v>
      </c>
      <c r="X1835" t="str">
        <f t="shared" si="260"/>
        <v>Kolkata</v>
      </c>
      <c r="Y1835">
        <v>146.06</v>
      </c>
      <c r="Z1835" t="str">
        <f>IF(PC_NikeSales[[#This Row],[Profit]]&lt;0,"Loss Making Sales",IF(PC_NikeSales[[#This Row],[Profit]]=0,"No Recorded Profit",IF($Y1833&gt;$P1833,"Invalid Profit", "Valid Profit")))</f>
        <v>Invalid Profit</v>
      </c>
      <c r="AA1835" t="str">
        <f>IF(PC_NikeSales[[#This Row],[Profit_Status]]="Valid Profit","Include","Exclude")</f>
        <v>Exclude</v>
      </c>
    </row>
    <row r="1836" spans="1:27">
      <c r="A1836">
        <v>3834</v>
      </c>
      <c r="B1836" t="s">
        <v>13</v>
      </c>
      <c r="C1836" t="s">
        <v>26</v>
      </c>
      <c r="D1836" t="s">
        <v>52</v>
      </c>
      <c r="E1836" s="3" t="s">
        <v>32</v>
      </c>
      <c r="F1836" t="str">
        <f t="shared" si="252"/>
        <v>Alphabet</v>
      </c>
      <c r="G1836" t="str">
        <f t="shared" si="253"/>
        <v>XL</v>
      </c>
      <c r="H1836" t="str">
        <f t="shared" si="254"/>
        <v>Yes</v>
      </c>
      <c r="J1836" t="str">
        <f>_xlfn.IFS(Units_Sold&lt;0,"Check Return/Refund",Units_Sold=" ",Invalid,Units_Sold=0,"Available",Units_Sold&gt;0,"Sold")</f>
        <v>Available</v>
      </c>
      <c r="K1836">
        <v>9190.5499999999993</v>
      </c>
      <c r="L1836">
        <v>1.07</v>
      </c>
      <c r="M1836" t="str">
        <f t="shared" si="255"/>
        <v>Invalid</v>
      </c>
      <c r="N1836" t="str">
        <f>IF(PC_NikeSales[[#This Row],[Discount_Verification]]="Valid","Include","Exclude")</f>
        <v>Exclude</v>
      </c>
      <c r="O1836">
        <v>0</v>
      </c>
      <c r="P1836" t="str">
        <f t="shared" si="256"/>
        <v>Insufficient Data</v>
      </c>
      <c r="Q1836" t="str">
        <f t="shared" si="257"/>
        <v>Missing Information</v>
      </c>
      <c r="R1836" t="str">
        <f>IF(PC_NikeSales[[#This Row],[Rev_Verify]]="Valid Revenue","Include","Exclude")</f>
        <v>Exclude</v>
      </c>
      <c r="S1836" s="1">
        <v>45739</v>
      </c>
      <c r="T1836" s="5">
        <f t="shared" si="258"/>
        <v>45739</v>
      </c>
      <c r="U1836" s="1" t="str">
        <f t="shared" si="259"/>
        <v>Yes</v>
      </c>
      <c r="V1836" t="s">
        <v>22</v>
      </c>
      <c r="W1836" t="s">
        <v>33</v>
      </c>
      <c r="X1836" t="str">
        <f t="shared" si="260"/>
        <v>Delhi</v>
      </c>
      <c r="Y1836">
        <v>3199.75</v>
      </c>
      <c r="Z1836" t="str">
        <f>IF(PC_NikeSales[[#This Row],[Profit]]&lt;0,"Loss Making Sales",IF(PC_NikeSales[[#This Row],[Profit]]=0,"No Recorded Profit",IF($Y1834&gt;$P1834,"Invalid Profit", "Valid Profit")))</f>
        <v>Valid Profit</v>
      </c>
      <c r="AA1836" t="str">
        <f>IF(PC_NikeSales[[#This Row],[Profit_Status]]="Valid Profit","Include","Exclude")</f>
        <v>Include</v>
      </c>
    </row>
    <row r="1837" spans="1:27">
      <c r="A1837">
        <v>3835</v>
      </c>
      <c r="B1837" t="s">
        <v>35</v>
      </c>
      <c r="C1837" t="s">
        <v>30</v>
      </c>
      <c r="D1837" t="s">
        <v>46</v>
      </c>
      <c r="E1837" s="3">
        <v>11</v>
      </c>
      <c r="F1837" t="str">
        <f t="shared" si="252"/>
        <v>Number</v>
      </c>
      <c r="G1837" t="str">
        <f t="shared" si="253"/>
        <v>11</v>
      </c>
      <c r="H1837" t="str">
        <f t="shared" si="254"/>
        <v>Yes</v>
      </c>
      <c r="I1837">
        <v>1</v>
      </c>
      <c r="J1837" t="str">
        <f>_xlfn.IFS(Units_Sold&lt;0,"Check Return/Refund",Units_Sold=" ",Invalid,Units_Sold=0,"Available",Units_Sold&gt;0,"Sold")</f>
        <v>Sold</v>
      </c>
      <c r="M1837" t="str">
        <f t="shared" si="255"/>
        <v>Invalid</v>
      </c>
      <c r="N1837" t="str">
        <f>IF(PC_NikeSales[[#This Row],[Discount_Verification]]="Valid","Include","Exclude")</f>
        <v>Exclude</v>
      </c>
      <c r="O1837">
        <v>0</v>
      </c>
      <c r="P1837" t="str">
        <f t="shared" si="256"/>
        <v>Insufficient Data</v>
      </c>
      <c r="Q1837" t="str">
        <f t="shared" si="257"/>
        <v>Missing Information</v>
      </c>
      <c r="R1837" t="str">
        <f>IF(PC_NikeSales[[#This Row],[Rev_Verify]]="Valid Revenue","Include","Exclude")</f>
        <v>Exclude</v>
      </c>
      <c r="S1837" s="1"/>
      <c r="T1837" s="5" t="str">
        <f t="shared" si="258"/>
        <v>Missing Date</v>
      </c>
      <c r="U1837" s="1" t="str">
        <f t="shared" si="259"/>
        <v>No</v>
      </c>
      <c r="V1837" t="s">
        <v>22</v>
      </c>
      <c r="W1837" t="s">
        <v>29</v>
      </c>
      <c r="X1837" t="str">
        <f t="shared" si="260"/>
        <v>Pune</v>
      </c>
      <c r="Y1837">
        <v>2281.4699999999998</v>
      </c>
      <c r="Z1837" t="str">
        <f>IF(PC_NikeSales[[#This Row],[Profit]]&lt;0,"Loss Making Sales",IF(PC_NikeSales[[#This Row],[Profit]]=0,"No Recorded Profit",IF($Y1835&gt;$P1835,"Invalid Profit", "Valid Profit")))</f>
        <v>Valid Profit</v>
      </c>
      <c r="AA1837" t="str">
        <f>IF(PC_NikeSales[[#This Row],[Profit_Status]]="Valid Profit","Include","Exclude")</f>
        <v>Include</v>
      </c>
    </row>
    <row r="1838" spans="1:27">
      <c r="A1838">
        <v>2028</v>
      </c>
      <c r="B1838" t="s">
        <v>19</v>
      </c>
      <c r="C1838" t="s">
        <v>30</v>
      </c>
      <c r="D1838" t="s">
        <v>51</v>
      </c>
      <c r="E1838" s="3">
        <v>8</v>
      </c>
      <c r="F1838" t="str">
        <f t="shared" si="252"/>
        <v>Number</v>
      </c>
      <c r="G1838" t="str">
        <f t="shared" si="253"/>
        <v>8</v>
      </c>
      <c r="H1838" t="str">
        <f t="shared" si="254"/>
        <v>Yes</v>
      </c>
      <c r="I1838">
        <v>0</v>
      </c>
      <c r="J1838" t="str">
        <f>_xlfn.IFS(Units_Sold&lt;0,"Check Return/Refund",Units_Sold=" ",Invalid,Units_Sold=0,"Available",Units_Sold&gt;0,"Sold")</f>
        <v>Available</v>
      </c>
      <c r="L1838">
        <v>1.02</v>
      </c>
      <c r="M1838" t="str">
        <f t="shared" si="255"/>
        <v>Invalid</v>
      </c>
      <c r="N1838" t="str">
        <f>IF(PC_NikeSales[[#This Row],[Discount_Verification]]="Valid","Include","Exclude")</f>
        <v>Exclude</v>
      </c>
      <c r="O1838">
        <v>0</v>
      </c>
      <c r="P1838" t="str">
        <f t="shared" si="256"/>
        <v>Insufficient Data</v>
      </c>
      <c r="Q1838" t="str">
        <f t="shared" si="257"/>
        <v>Missing Information</v>
      </c>
      <c r="R1838" t="str">
        <f>IF(PC_NikeSales[[#This Row],[Rev_Verify]]="Valid Revenue","Include","Exclude")</f>
        <v>Exclude</v>
      </c>
      <c r="S1838" s="1">
        <v>45708</v>
      </c>
      <c r="T1838" s="5">
        <f t="shared" si="258"/>
        <v>45708</v>
      </c>
      <c r="U1838" s="1" t="str">
        <f t="shared" si="259"/>
        <v>Yes</v>
      </c>
      <c r="V1838" t="s">
        <v>17</v>
      </c>
      <c r="W1838" t="s">
        <v>33</v>
      </c>
      <c r="X1838" t="str">
        <f t="shared" si="260"/>
        <v>Delhi</v>
      </c>
      <c r="Y1838">
        <v>-417.11</v>
      </c>
      <c r="Z1838" t="str">
        <f>IF(PC_NikeSales[[#This Row],[Profit]]&lt;0,"Loss Making Sales",IF(PC_NikeSales[[#This Row],[Profit]]=0,"No Recorded Profit",IF(PC_NikeSales[[#This Row],[Profit]]&gt;PC_NikeSales[Rev_Recalc],"Invalid Profit", "Valid Profit")))</f>
        <v>Loss Making Sales</v>
      </c>
      <c r="AA1838" t="str">
        <f>IF(PC_NikeSales[[#This Row],[Profit_Status]]="Valid Profit","Include","Exclude")</f>
        <v>Exclude</v>
      </c>
    </row>
    <row r="1839" spans="1:27">
      <c r="A1839">
        <v>3837</v>
      </c>
      <c r="B1839" t="s">
        <v>19</v>
      </c>
      <c r="C1839" t="s">
        <v>20</v>
      </c>
      <c r="D1839" t="s">
        <v>21</v>
      </c>
      <c r="E1839" s="3">
        <v>11</v>
      </c>
      <c r="F1839" t="str">
        <f t="shared" si="252"/>
        <v>Number</v>
      </c>
      <c r="G1839" t="str">
        <f t="shared" si="253"/>
        <v>11</v>
      </c>
      <c r="H1839" t="str">
        <f t="shared" si="254"/>
        <v>Yes</v>
      </c>
      <c r="J1839" t="str">
        <f>_xlfn.IFS(Units_Sold&lt;0,"Check Return/Refund",Units_Sold=" ",Invalid,Units_Sold=0,"Available",Units_Sold&gt;0,"Sold")</f>
        <v>Available</v>
      </c>
      <c r="K1839">
        <v>7490.57</v>
      </c>
      <c r="L1839">
        <v>0.99</v>
      </c>
      <c r="M1839" t="str">
        <f t="shared" si="255"/>
        <v>Valid</v>
      </c>
      <c r="N1839" t="str">
        <f>IF(PC_NikeSales[[#This Row],[Discount_Verification]]="Valid","Include","Exclude")</f>
        <v>Include</v>
      </c>
      <c r="O1839">
        <v>0</v>
      </c>
      <c r="P1839" t="str">
        <f t="shared" si="256"/>
        <v>Insufficient Data</v>
      </c>
      <c r="Q1839" t="str">
        <f t="shared" si="257"/>
        <v>Missing Information</v>
      </c>
      <c r="R1839" t="str">
        <f>IF(PC_NikeSales[[#This Row],[Rev_Verify]]="Valid Revenue","Include","Exclude")</f>
        <v>Exclude</v>
      </c>
      <c r="S1839" s="1">
        <v>45499</v>
      </c>
      <c r="T1839" s="5">
        <f t="shared" si="258"/>
        <v>45499</v>
      </c>
      <c r="U1839" s="1" t="str">
        <f t="shared" si="259"/>
        <v>Yes</v>
      </c>
      <c r="V1839" t="s">
        <v>22</v>
      </c>
      <c r="W1839" t="s">
        <v>36</v>
      </c>
      <c r="X1839" t="str">
        <f t="shared" si="260"/>
        <v>Bangalore</v>
      </c>
      <c r="Y1839">
        <v>1006.53</v>
      </c>
      <c r="Z1839" t="str">
        <f>IF(PC_NikeSales[[#This Row],[Profit]]&lt;0,"Loss Making Sales",IF(PC_NikeSales[[#This Row],[Profit]]=0,"No Recorded Profit",IF($Y1837&gt;$P1837,"Invalid Profit", "Valid Profit")))</f>
        <v>Valid Profit</v>
      </c>
      <c r="AA1839" t="str">
        <f>IF(PC_NikeSales[[#This Row],[Profit_Status]]="Valid Profit","Include","Exclude")</f>
        <v>Include</v>
      </c>
    </row>
    <row r="1840" spans="1:27">
      <c r="A1840">
        <v>3838</v>
      </c>
      <c r="B1840" t="s">
        <v>19</v>
      </c>
      <c r="C1840" t="s">
        <v>20</v>
      </c>
      <c r="D1840" t="s">
        <v>38</v>
      </c>
      <c r="E1840" s="3" t="s">
        <v>32</v>
      </c>
      <c r="F1840" t="str">
        <f t="shared" si="252"/>
        <v>Alphabet</v>
      </c>
      <c r="G1840" t="str">
        <f t="shared" si="253"/>
        <v>XL</v>
      </c>
      <c r="H1840" t="str">
        <f t="shared" si="254"/>
        <v>Yes</v>
      </c>
      <c r="J1840" t="str">
        <f>_xlfn.IFS(Units_Sold&lt;0,"Check Return/Refund",Units_Sold=" ",Invalid,Units_Sold=0,"Available",Units_Sold&gt;0,"Sold")</f>
        <v>Available</v>
      </c>
      <c r="K1840">
        <v>4262.63</v>
      </c>
      <c r="L1840">
        <v>0.52</v>
      </c>
      <c r="M1840" t="str">
        <f t="shared" si="255"/>
        <v>Valid</v>
      </c>
      <c r="N1840" t="str">
        <f>IF(PC_NikeSales[[#This Row],[Discount_Verification]]="Valid","Include","Exclude")</f>
        <v>Include</v>
      </c>
      <c r="O1840">
        <v>0</v>
      </c>
      <c r="P1840" t="str">
        <f t="shared" si="256"/>
        <v>Insufficient Data</v>
      </c>
      <c r="Q1840" t="str">
        <f t="shared" si="257"/>
        <v>Missing Information</v>
      </c>
      <c r="R1840" t="str">
        <f>IF(PC_NikeSales[[#This Row],[Rev_Verify]]="Valid Revenue","Include","Exclude")</f>
        <v>Exclude</v>
      </c>
      <c r="S1840" s="1">
        <v>45752</v>
      </c>
      <c r="T1840" s="5">
        <f t="shared" si="258"/>
        <v>45752</v>
      </c>
      <c r="U1840" s="1" t="str">
        <f t="shared" si="259"/>
        <v>Yes</v>
      </c>
      <c r="V1840" t="s">
        <v>22</v>
      </c>
      <c r="W1840" t="s">
        <v>33</v>
      </c>
      <c r="X1840" t="str">
        <f t="shared" si="260"/>
        <v>Delhi</v>
      </c>
      <c r="Y1840">
        <v>373.65</v>
      </c>
      <c r="Z1840" t="str">
        <f>IF(PC_NikeSales[[#This Row],[Profit]]&lt;0,"Loss Making Sales",IF(PC_NikeSales[[#This Row],[Profit]]=0,"No Recorded Profit",IF($Y1838&gt;$P1838,"Invalid Profit", "Valid Profit")))</f>
        <v>Valid Profit</v>
      </c>
      <c r="AA1840" t="str">
        <f>IF(PC_NikeSales[[#This Row],[Profit_Status]]="Valid Profit","Include","Exclude")</f>
        <v>Include</v>
      </c>
    </row>
    <row r="1841" spans="1:27">
      <c r="A1841">
        <v>3839</v>
      </c>
      <c r="B1841" t="s">
        <v>19</v>
      </c>
      <c r="C1841" t="s">
        <v>26</v>
      </c>
      <c r="D1841" t="s">
        <v>53</v>
      </c>
      <c r="E1841" s="3" t="s">
        <v>28</v>
      </c>
      <c r="F1841" t="str">
        <f t="shared" si="252"/>
        <v>Alphabet</v>
      </c>
      <c r="G1841" t="str">
        <f t="shared" si="253"/>
        <v>L</v>
      </c>
      <c r="H1841" t="str">
        <f t="shared" si="254"/>
        <v>Yes</v>
      </c>
      <c r="J1841" t="str">
        <f>_xlfn.IFS(Units_Sold&lt;0,"Check Return/Refund",Units_Sold=" ",Invalid,Units_Sold=0,"Available",Units_Sold&gt;0,"Sold")</f>
        <v>Available</v>
      </c>
      <c r="K1841">
        <v>3907.78</v>
      </c>
      <c r="L1841">
        <v>0.34</v>
      </c>
      <c r="M1841" t="str">
        <f t="shared" si="255"/>
        <v>Valid</v>
      </c>
      <c r="N1841" t="str">
        <f>IF(PC_NikeSales[[#This Row],[Discount_Verification]]="Valid","Include","Exclude")</f>
        <v>Include</v>
      </c>
      <c r="O1841">
        <v>0</v>
      </c>
      <c r="P1841" t="str">
        <f t="shared" si="256"/>
        <v>Insufficient Data</v>
      </c>
      <c r="Q1841" t="str">
        <f t="shared" si="257"/>
        <v>Missing Information</v>
      </c>
      <c r="R1841" t="str">
        <f>IF(PC_NikeSales[[#This Row],[Rev_Verify]]="Valid Revenue","Include","Exclude")</f>
        <v>Exclude</v>
      </c>
      <c r="S1841" s="1"/>
      <c r="T1841" s="5" t="str">
        <f t="shared" si="258"/>
        <v>Missing Date</v>
      </c>
      <c r="U1841" s="1" t="str">
        <f t="shared" si="259"/>
        <v>No</v>
      </c>
      <c r="V1841" t="s">
        <v>17</v>
      </c>
      <c r="W1841" t="s">
        <v>33</v>
      </c>
      <c r="X1841" t="str">
        <f t="shared" si="260"/>
        <v>Delhi</v>
      </c>
      <c r="Y1841">
        <v>-870.71</v>
      </c>
      <c r="Z1841" t="str">
        <f>IF(PC_NikeSales[[#This Row],[Profit]]&lt;0,"Loss Making Sales",IF(PC_NikeSales[[#This Row],[Profit]]=0,"No Recorded Profit",IF(PC_NikeSales[[#This Row],[Profit]]&gt;PC_NikeSales[Rev_Recalc],"Invalid Profit", "Valid Profit")))</f>
        <v>Loss Making Sales</v>
      </c>
      <c r="AA1841" t="str">
        <f>IF(PC_NikeSales[[#This Row],[Profit_Status]]="Valid Profit","Include","Exclude")</f>
        <v>Exclude</v>
      </c>
    </row>
    <row r="1842" spans="1:27">
      <c r="A1842">
        <v>3840</v>
      </c>
      <c r="B1842" t="s">
        <v>35</v>
      </c>
      <c r="C1842" t="s">
        <v>20</v>
      </c>
      <c r="D1842" t="s">
        <v>50</v>
      </c>
      <c r="E1842" s="3">
        <v>7</v>
      </c>
      <c r="F1842" t="str">
        <f t="shared" si="252"/>
        <v>Number</v>
      </c>
      <c r="G1842" t="str">
        <f t="shared" si="253"/>
        <v>7</v>
      </c>
      <c r="H1842" t="str">
        <f t="shared" si="254"/>
        <v>Yes</v>
      </c>
      <c r="I1842">
        <v>0</v>
      </c>
      <c r="J1842" t="str">
        <f>_xlfn.IFS(Units_Sold&lt;0,"Check Return/Refund",Units_Sold=" ",Invalid,Units_Sold=0,"Available",Units_Sold&gt;0,"Sold")</f>
        <v>Available</v>
      </c>
      <c r="M1842" t="str">
        <f t="shared" si="255"/>
        <v>Invalid</v>
      </c>
      <c r="N1842" t="str">
        <f>IF(PC_NikeSales[[#This Row],[Discount_Verification]]="Valid","Include","Exclude")</f>
        <v>Exclude</v>
      </c>
      <c r="O1842">
        <v>0</v>
      </c>
      <c r="P1842" t="str">
        <f t="shared" si="256"/>
        <v>Insufficient Data</v>
      </c>
      <c r="Q1842" t="str">
        <f t="shared" si="257"/>
        <v>Missing Information</v>
      </c>
      <c r="R1842" t="str">
        <f>IF(PC_NikeSales[[#This Row],[Rev_Verify]]="Valid Revenue","Include","Exclude")</f>
        <v>Exclude</v>
      </c>
      <c r="S1842" s="1">
        <v>45736</v>
      </c>
      <c r="T1842" s="5">
        <f t="shared" si="258"/>
        <v>45736</v>
      </c>
      <c r="U1842" s="1" t="str">
        <f t="shared" si="259"/>
        <v>Yes</v>
      </c>
      <c r="V1842" t="s">
        <v>22</v>
      </c>
      <c r="W1842" t="s">
        <v>29</v>
      </c>
      <c r="X1842" t="str">
        <f t="shared" si="260"/>
        <v>Pune</v>
      </c>
      <c r="Y1842">
        <v>-313.26</v>
      </c>
      <c r="Z1842" t="str">
        <f>IF(PC_NikeSales[[#This Row],[Profit]]&lt;0,"Loss Making Sales",IF(PC_NikeSales[[#This Row],[Profit]]=0,"No Recorded Profit",IF(PC_NikeSales[[#This Row],[Profit]]&gt;PC_NikeSales[Rev_Recalc],"Invalid Profit", "Valid Profit")))</f>
        <v>Loss Making Sales</v>
      </c>
      <c r="AA1842" t="str">
        <f>IF(PC_NikeSales[[#This Row],[Profit_Status]]="Valid Profit","Include","Exclude")</f>
        <v>Exclude</v>
      </c>
    </row>
    <row r="1843" spans="1:27">
      <c r="A1843">
        <v>3841</v>
      </c>
      <c r="B1843" t="s">
        <v>35</v>
      </c>
      <c r="C1843" t="s">
        <v>30</v>
      </c>
      <c r="D1843" t="s">
        <v>31</v>
      </c>
      <c r="F1843" t="str">
        <f t="shared" si="252"/>
        <v>Missing</v>
      </c>
      <c r="G1843" t="str">
        <f t="shared" si="253"/>
        <v>Unknown</v>
      </c>
      <c r="H1843" t="str">
        <f t="shared" si="254"/>
        <v>No</v>
      </c>
      <c r="I1843">
        <v>-1</v>
      </c>
      <c r="J1843" t="str">
        <f>_xlfn.IFS(Units_Sold&lt;0,"Check Return/Refund",Units_Sold=" ",Invalid,Units_Sold=0,"Available",Units_Sold&gt;0,"Sold")</f>
        <v>Check Return/Refund</v>
      </c>
      <c r="L1843">
        <v>0.99</v>
      </c>
      <c r="M1843" t="str">
        <f t="shared" si="255"/>
        <v>Valid</v>
      </c>
      <c r="N1843" t="str">
        <f>IF(PC_NikeSales[[#This Row],[Discount_Verification]]="Valid","Include","Exclude")</f>
        <v>Include</v>
      </c>
      <c r="O1843">
        <v>0</v>
      </c>
      <c r="P1843" t="str">
        <f t="shared" si="256"/>
        <v>Insufficient Data</v>
      </c>
      <c r="Q1843" t="str">
        <f t="shared" si="257"/>
        <v>Missing Information</v>
      </c>
      <c r="R1843" t="str">
        <f>IF(PC_NikeSales[[#This Row],[Rev_Verify]]="Valid Revenue","Include","Exclude")</f>
        <v>Exclude</v>
      </c>
      <c r="S1843" s="1"/>
      <c r="T1843" s="5" t="str">
        <f t="shared" si="258"/>
        <v>Missing Date</v>
      </c>
      <c r="U1843" s="1" t="str">
        <f t="shared" si="259"/>
        <v>No</v>
      </c>
      <c r="V1843" t="s">
        <v>22</v>
      </c>
      <c r="W1843" t="s">
        <v>43</v>
      </c>
      <c r="X1843" t="str">
        <f t="shared" si="260"/>
        <v>Kolkata</v>
      </c>
      <c r="Y1843">
        <v>3333.77</v>
      </c>
      <c r="Z1843" t="str">
        <f>IF(PC_NikeSales[[#This Row],[Profit]]&lt;0,"Loss Making Sales",IF(PC_NikeSales[[#This Row],[Profit]]=0,"No Recorded Profit",IF($Y1841&gt;$P1841,"Invalid Profit", "Valid Profit")))</f>
        <v>Valid Profit</v>
      </c>
      <c r="AA1843" t="str">
        <f>IF(PC_NikeSales[[#This Row],[Profit_Status]]="Valid Profit","Include","Exclude")</f>
        <v>Include</v>
      </c>
    </row>
    <row r="1844" spans="1:27">
      <c r="A1844">
        <v>3842</v>
      </c>
      <c r="B1844" t="s">
        <v>35</v>
      </c>
      <c r="C1844" t="s">
        <v>20</v>
      </c>
      <c r="D1844" t="s">
        <v>21</v>
      </c>
      <c r="E1844" s="3" t="s">
        <v>16</v>
      </c>
      <c r="F1844" t="str">
        <f t="shared" si="252"/>
        <v>Alphabet</v>
      </c>
      <c r="G1844" t="str">
        <f t="shared" si="253"/>
        <v>M</v>
      </c>
      <c r="H1844" t="str">
        <f t="shared" si="254"/>
        <v>Yes</v>
      </c>
      <c r="I1844">
        <v>-1</v>
      </c>
      <c r="J1844" t="str">
        <f>_xlfn.IFS(Units_Sold&lt;0,"Check Return/Refund",Units_Sold=" ",Invalid,Units_Sold=0,"Available",Units_Sold&gt;0,"Sold")</f>
        <v>Check Return/Refund</v>
      </c>
      <c r="L1844">
        <v>1.22</v>
      </c>
      <c r="M1844" t="str">
        <f t="shared" si="255"/>
        <v>Invalid</v>
      </c>
      <c r="N1844" t="str">
        <f>IF(PC_NikeSales[[#This Row],[Discount_Verification]]="Valid","Include","Exclude")</f>
        <v>Exclude</v>
      </c>
      <c r="O1844">
        <v>0</v>
      </c>
      <c r="P1844" t="str">
        <f t="shared" si="256"/>
        <v>Insufficient Data</v>
      </c>
      <c r="Q1844" t="str">
        <f t="shared" si="257"/>
        <v>Missing Information</v>
      </c>
      <c r="R1844" t="str">
        <f>IF(PC_NikeSales[[#This Row],[Rev_Verify]]="Valid Revenue","Include","Exclude")</f>
        <v>Exclude</v>
      </c>
      <c r="S1844" s="1">
        <v>45549</v>
      </c>
      <c r="T1844" s="5">
        <f t="shared" si="258"/>
        <v>45549</v>
      </c>
      <c r="U1844" s="1" t="str">
        <f t="shared" si="259"/>
        <v>Yes</v>
      </c>
      <c r="V1844" t="s">
        <v>22</v>
      </c>
      <c r="W1844" t="s">
        <v>25</v>
      </c>
      <c r="X1844" t="str">
        <f t="shared" si="260"/>
        <v>Mumbai</v>
      </c>
      <c r="Y1844">
        <v>3506.47</v>
      </c>
      <c r="Z1844" t="str">
        <f>IF(PC_NikeSales[[#This Row],[Profit]]&lt;0,"Loss Making Sales",IF(PC_NikeSales[[#This Row],[Profit]]=0,"No Recorded Profit",IF($Y1842&gt;$P1842,"Invalid Profit", "Valid Profit")))</f>
        <v>Valid Profit</v>
      </c>
      <c r="AA1844" t="str">
        <f>IF(PC_NikeSales[[#This Row],[Profit_Status]]="Valid Profit","Include","Exclude")</f>
        <v>Include</v>
      </c>
    </row>
    <row r="1845" spans="1:27">
      <c r="A1845">
        <v>3843</v>
      </c>
      <c r="B1845" t="s">
        <v>19</v>
      </c>
      <c r="C1845" t="s">
        <v>14</v>
      </c>
      <c r="D1845" t="s">
        <v>15</v>
      </c>
      <c r="E1845" s="3" t="s">
        <v>16</v>
      </c>
      <c r="F1845" t="str">
        <f t="shared" si="252"/>
        <v>Alphabet</v>
      </c>
      <c r="G1845" t="str">
        <f t="shared" si="253"/>
        <v>M</v>
      </c>
      <c r="H1845" t="str">
        <f t="shared" si="254"/>
        <v>Yes</v>
      </c>
      <c r="I1845">
        <v>2</v>
      </c>
      <c r="J1845" t="str">
        <f>_xlfn.IFS(Units_Sold&lt;0,"Check Return/Refund",Units_Sold=" ",Invalid,Units_Sold=0,"Available",Units_Sold&gt;0,"Sold")</f>
        <v>Sold</v>
      </c>
      <c r="M1845" t="str">
        <f t="shared" si="255"/>
        <v>Invalid</v>
      </c>
      <c r="N1845" t="str">
        <f>IF(PC_NikeSales[[#This Row],[Discount_Verification]]="Valid","Include","Exclude")</f>
        <v>Exclude</v>
      </c>
      <c r="O1845">
        <v>0</v>
      </c>
      <c r="P1845" t="str">
        <f t="shared" si="256"/>
        <v>Insufficient Data</v>
      </c>
      <c r="Q1845" t="str">
        <f t="shared" si="257"/>
        <v>Missing Information</v>
      </c>
      <c r="R1845" t="str">
        <f>IF(PC_NikeSales[[#This Row],[Rev_Verify]]="Valid Revenue","Include","Exclude")</f>
        <v>Exclude</v>
      </c>
      <c r="S1845" s="1"/>
      <c r="T1845" s="5" t="str">
        <f t="shared" si="258"/>
        <v>Missing Date</v>
      </c>
      <c r="U1845" s="1" t="str">
        <f t="shared" si="259"/>
        <v>No</v>
      </c>
      <c r="V1845" t="s">
        <v>17</v>
      </c>
      <c r="W1845" t="s">
        <v>37</v>
      </c>
      <c r="X1845" t="str">
        <f t="shared" si="260"/>
        <v>Hyderabad</v>
      </c>
      <c r="Y1845">
        <v>2882.29</v>
      </c>
      <c r="Z1845" t="str">
        <f>IF(PC_NikeSales[[#This Row],[Profit]]&lt;0,"Loss Making Sales",IF(PC_NikeSales[[#This Row],[Profit]]=0,"No Recorded Profit",IF($Y1843&gt;$P1843,"Invalid Profit", "Valid Profit")))</f>
        <v>Valid Profit</v>
      </c>
      <c r="AA1845" t="str">
        <f>IF(PC_NikeSales[[#This Row],[Profit_Status]]="Valid Profit","Include","Exclude")</f>
        <v>Include</v>
      </c>
    </row>
    <row r="1846" spans="1:27">
      <c r="A1846">
        <v>3844</v>
      </c>
      <c r="B1846" t="s">
        <v>19</v>
      </c>
      <c r="C1846" t="s">
        <v>14</v>
      </c>
      <c r="D1846" t="s">
        <v>44</v>
      </c>
      <c r="E1846" s="3" t="s">
        <v>16</v>
      </c>
      <c r="F1846" t="str">
        <f t="shared" si="252"/>
        <v>Alphabet</v>
      </c>
      <c r="G1846" t="str">
        <f t="shared" si="253"/>
        <v>M</v>
      </c>
      <c r="H1846" t="str">
        <f t="shared" si="254"/>
        <v>Yes</v>
      </c>
      <c r="I1846">
        <v>1</v>
      </c>
      <c r="J1846" t="str">
        <f>_xlfn.IFS(Units_Sold&lt;0,"Check Return/Refund",Units_Sold=" ",Invalid,Units_Sold=0,"Available",Units_Sold&gt;0,"Sold")</f>
        <v>Sold</v>
      </c>
      <c r="L1846">
        <v>0.32</v>
      </c>
      <c r="M1846" t="str">
        <f t="shared" si="255"/>
        <v>Valid</v>
      </c>
      <c r="N1846" t="str">
        <f>IF(PC_NikeSales[[#This Row],[Discount_Verification]]="Valid","Include","Exclude")</f>
        <v>Include</v>
      </c>
      <c r="O1846">
        <v>0</v>
      </c>
      <c r="P1846" t="str">
        <f t="shared" si="256"/>
        <v>Insufficient Data</v>
      </c>
      <c r="Q1846" t="str">
        <f t="shared" si="257"/>
        <v>Missing Information</v>
      </c>
      <c r="R1846" t="str">
        <f>IF(PC_NikeSales[[#This Row],[Rev_Verify]]="Valid Revenue","Include","Exclude")</f>
        <v>Exclude</v>
      </c>
      <c r="S1846" s="1">
        <v>45533</v>
      </c>
      <c r="T1846" s="5">
        <f t="shared" si="258"/>
        <v>45533</v>
      </c>
      <c r="U1846" s="1" t="str">
        <f t="shared" si="259"/>
        <v>Yes</v>
      </c>
      <c r="V1846" t="s">
        <v>17</v>
      </c>
      <c r="W1846" t="s">
        <v>25</v>
      </c>
      <c r="X1846" t="str">
        <f t="shared" si="260"/>
        <v>Mumbai</v>
      </c>
      <c r="Y1846">
        <v>1073.8</v>
      </c>
      <c r="Z1846" t="str">
        <f>IF(PC_NikeSales[[#This Row],[Profit]]&lt;0,"Loss Making Sales",IF(PC_NikeSales[[#This Row],[Profit]]=0,"No Recorded Profit",IF($Y1844&gt;$P1844,"Invalid Profit", "Valid Profit")))</f>
        <v>Valid Profit</v>
      </c>
      <c r="AA1846" t="str">
        <f>IF(PC_NikeSales[[#This Row],[Profit_Status]]="Valid Profit","Include","Exclude")</f>
        <v>Include</v>
      </c>
    </row>
    <row r="1847" spans="1:27">
      <c r="A1847">
        <v>3845</v>
      </c>
      <c r="B1847" t="s">
        <v>13</v>
      </c>
      <c r="C1847" t="s">
        <v>26</v>
      </c>
      <c r="D1847" t="s">
        <v>39</v>
      </c>
      <c r="E1847" s="3" t="s">
        <v>16</v>
      </c>
      <c r="F1847" t="str">
        <f t="shared" si="252"/>
        <v>Alphabet</v>
      </c>
      <c r="G1847" t="str">
        <f t="shared" si="253"/>
        <v>M</v>
      </c>
      <c r="H1847" t="str">
        <f t="shared" si="254"/>
        <v>Yes</v>
      </c>
      <c r="J1847" t="str">
        <f>_xlfn.IFS(Units_Sold&lt;0,"Check Return/Refund",Units_Sold=" ",Invalid,Units_Sold=0,"Available",Units_Sold&gt;0,"Sold")</f>
        <v>Available</v>
      </c>
      <c r="M1847" t="str">
        <f t="shared" si="255"/>
        <v>Invalid</v>
      </c>
      <c r="N1847" t="str">
        <f>IF(PC_NikeSales[[#This Row],[Discount_Verification]]="Valid","Include","Exclude")</f>
        <v>Exclude</v>
      </c>
      <c r="O1847">
        <v>0</v>
      </c>
      <c r="P1847" t="str">
        <f t="shared" si="256"/>
        <v>Insufficient Data</v>
      </c>
      <c r="Q1847" t="str">
        <f t="shared" si="257"/>
        <v>Missing Information</v>
      </c>
      <c r="R1847" t="str">
        <f>IF(PC_NikeSales[[#This Row],[Rev_Verify]]="Valid Revenue","Include","Exclude")</f>
        <v>Exclude</v>
      </c>
      <c r="S1847" s="1"/>
      <c r="T1847" s="5" t="str">
        <f t="shared" si="258"/>
        <v>Missing Date</v>
      </c>
      <c r="U1847" s="1" t="str">
        <f t="shared" si="259"/>
        <v>No</v>
      </c>
      <c r="V1847" t="s">
        <v>17</v>
      </c>
      <c r="W1847" t="s">
        <v>29</v>
      </c>
      <c r="X1847" t="str">
        <f t="shared" si="260"/>
        <v>Pune</v>
      </c>
      <c r="Y1847">
        <v>968.97</v>
      </c>
      <c r="Z1847" t="str">
        <f>IF(PC_NikeSales[[#This Row],[Profit]]&lt;0,"Loss Making Sales",IF(PC_NikeSales[[#This Row],[Profit]]=0,"No Recorded Profit",IF($Y1845&gt;$P1845,"Invalid Profit", "Valid Profit")))</f>
        <v>Valid Profit</v>
      </c>
      <c r="AA1847" t="str">
        <f>IF(PC_NikeSales[[#This Row],[Profit_Status]]="Valid Profit","Include","Exclude")</f>
        <v>Include</v>
      </c>
    </row>
    <row r="1848" spans="1:27">
      <c r="A1848">
        <v>3846</v>
      </c>
      <c r="B1848" t="s">
        <v>19</v>
      </c>
      <c r="C1848" t="s">
        <v>26</v>
      </c>
      <c r="D1848" t="s">
        <v>53</v>
      </c>
      <c r="E1848" s="3">
        <v>6</v>
      </c>
      <c r="F1848" t="str">
        <f t="shared" si="252"/>
        <v>Number</v>
      </c>
      <c r="G1848" t="str">
        <f t="shared" si="253"/>
        <v>6</v>
      </c>
      <c r="H1848" t="str">
        <f t="shared" si="254"/>
        <v>Yes</v>
      </c>
      <c r="J1848" t="str">
        <f>_xlfn.IFS(Units_Sold&lt;0,"Check Return/Refund",Units_Sold=" ",Invalid,Units_Sold=0,"Available",Units_Sold&gt;0,"Sold")</f>
        <v>Available</v>
      </c>
      <c r="K1848">
        <v>8357.9599999999991</v>
      </c>
      <c r="L1848">
        <v>0.28000000000000003</v>
      </c>
      <c r="M1848" t="str">
        <f t="shared" si="255"/>
        <v>Valid</v>
      </c>
      <c r="N1848" t="str">
        <f>IF(PC_NikeSales[[#This Row],[Discount_Verification]]="Valid","Include","Exclude")</f>
        <v>Include</v>
      </c>
      <c r="O1848">
        <v>0</v>
      </c>
      <c r="P1848" t="str">
        <f t="shared" si="256"/>
        <v>Insufficient Data</v>
      </c>
      <c r="Q1848" t="str">
        <f t="shared" si="257"/>
        <v>Missing Information</v>
      </c>
      <c r="R1848" t="str">
        <f>IF(PC_NikeSales[[#This Row],[Rev_Verify]]="Valid Revenue","Include","Exclude")</f>
        <v>Exclude</v>
      </c>
      <c r="S1848" s="1">
        <v>45535</v>
      </c>
      <c r="T1848" s="5">
        <f t="shared" si="258"/>
        <v>45535</v>
      </c>
      <c r="U1848" s="1" t="str">
        <f t="shared" si="259"/>
        <v>Yes</v>
      </c>
      <c r="V1848" t="s">
        <v>22</v>
      </c>
      <c r="W1848" t="s">
        <v>36</v>
      </c>
      <c r="X1848" t="str">
        <f t="shared" si="260"/>
        <v>Bangalore</v>
      </c>
      <c r="Y1848">
        <v>-306.33</v>
      </c>
      <c r="Z1848" t="str">
        <f>IF(PC_NikeSales[[#This Row],[Profit]]&lt;0,"Loss Making Sales",IF(PC_NikeSales[[#This Row],[Profit]]=0,"No Recorded Profit",IF(PC_NikeSales[[#This Row],[Profit]]&gt;PC_NikeSales[Rev_Recalc],"Invalid Profit", "Valid Profit")))</f>
        <v>Loss Making Sales</v>
      </c>
      <c r="AA1848" t="str">
        <f>IF(PC_NikeSales[[#This Row],[Profit_Status]]="Valid Profit","Include","Exclude")</f>
        <v>Exclude</v>
      </c>
    </row>
    <row r="1849" spans="1:27">
      <c r="A1849">
        <v>3847</v>
      </c>
      <c r="B1849" t="s">
        <v>35</v>
      </c>
      <c r="C1849" t="s">
        <v>41</v>
      </c>
      <c r="D1849" t="s">
        <v>47</v>
      </c>
      <c r="E1849" s="3" t="s">
        <v>16</v>
      </c>
      <c r="F1849" t="str">
        <f t="shared" si="252"/>
        <v>Alphabet</v>
      </c>
      <c r="G1849" t="str">
        <f t="shared" si="253"/>
        <v>M</v>
      </c>
      <c r="H1849" t="str">
        <f t="shared" si="254"/>
        <v>Yes</v>
      </c>
      <c r="J1849" t="str">
        <f>_xlfn.IFS(Units_Sold&lt;0,"Check Return/Refund",Units_Sold=" ",Invalid,Units_Sold=0,"Available",Units_Sold&gt;0,"Sold")</f>
        <v>Available</v>
      </c>
      <c r="K1849">
        <v>5605.99</v>
      </c>
      <c r="M1849" t="str">
        <f t="shared" si="255"/>
        <v>Invalid</v>
      </c>
      <c r="N1849" t="str">
        <f>IF(PC_NikeSales[[#This Row],[Discount_Verification]]="Valid","Include","Exclude")</f>
        <v>Exclude</v>
      </c>
      <c r="O1849">
        <v>0</v>
      </c>
      <c r="P1849" t="str">
        <f t="shared" si="256"/>
        <v>Insufficient Data</v>
      </c>
      <c r="Q1849" t="str">
        <f t="shared" si="257"/>
        <v>Missing Information</v>
      </c>
      <c r="R1849" t="str">
        <f>IF(PC_NikeSales[[#This Row],[Rev_Verify]]="Valid Revenue","Include","Exclude")</f>
        <v>Exclude</v>
      </c>
      <c r="S1849" s="1">
        <v>45574</v>
      </c>
      <c r="T1849" s="5">
        <f t="shared" si="258"/>
        <v>45574</v>
      </c>
      <c r="U1849" s="1" t="str">
        <f t="shared" si="259"/>
        <v>Yes</v>
      </c>
      <c r="V1849" t="s">
        <v>22</v>
      </c>
      <c r="W1849" t="s">
        <v>33</v>
      </c>
      <c r="X1849" t="str">
        <f t="shared" si="260"/>
        <v>Delhi</v>
      </c>
      <c r="Y1849">
        <v>2415.33</v>
      </c>
      <c r="Z1849" t="str">
        <f>IF(PC_NikeSales[[#This Row],[Profit]]&lt;0,"Loss Making Sales",IF(PC_NikeSales[[#This Row],[Profit]]=0,"No Recorded Profit",IF($Y1847&gt;$P1847,"Invalid Profit", "Valid Profit")))</f>
        <v>Valid Profit</v>
      </c>
      <c r="AA1849" t="str">
        <f>IF(PC_NikeSales[[#This Row],[Profit_Status]]="Valid Profit","Include","Exclude")</f>
        <v>Include</v>
      </c>
    </row>
    <row r="1850" spans="1:27">
      <c r="A1850">
        <v>3848</v>
      </c>
      <c r="B1850" t="s">
        <v>13</v>
      </c>
      <c r="C1850" t="s">
        <v>41</v>
      </c>
      <c r="D1850" t="s">
        <v>42</v>
      </c>
      <c r="E1850" s="3" t="s">
        <v>28</v>
      </c>
      <c r="F1850" t="str">
        <f t="shared" si="252"/>
        <v>Alphabet</v>
      </c>
      <c r="G1850" t="str">
        <f t="shared" si="253"/>
        <v>L</v>
      </c>
      <c r="H1850" t="str">
        <f t="shared" si="254"/>
        <v>Yes</v>
      </c>
      <c r="J1850" t="str">
        <f>_xlfn.IFS(Units_Sold&lt;0,"Check Return/Refund",Units_Sold=" ",Invalid,Units_Sold=0,"Available",Units_Sold&gt;0,"Sold")</f>
        <v>Available</v>
      </c>
      <c r="K1850">
        <v>9250.25</v>
      </c>
      <c r="L1850">
        <v>1.1399999999999999</v>
      </c>
      <c r="M1850" t="str">
        <f t="shared" si="255"/>
        <v>Invalid</v>
      </c>
      <c r="N1850" t="str">
        <f>IF(PC_NikeSales[[#This Row],[Discount_Verification]]="Valid","Include","Exclude")</f>
        <v>Exclude</v>
      </c>
      <c r="O1850">
        <v>0</v>
      </c>
      <c r="P1850" t="str">
        <f t="shared" si="256"/>
        <v>Insufficient Data</v>
      </c>
      <c r="Q1850" t="str">
        <f t="shared" si="257"/>
        <v>Missing Information</v>
      </c>
      <c r="R1850" t="str">
        <f>IF(PC_NikeSales[[#This Row],[Rev_Verify]]="Valid Revenue","Include","Exclude")</f>
        <v>Exclude</v>
      </c>
      <c r="S1850" s="1">
        <v>45849</v>
      </c>
      <c r="T1850" s="5">
        <f t="shared" si="258"/>
        <v>45849</v>
      </c>
      <c r="U1850" s="1" t="str">
        <f t="shared" si="259"/>
        <v>Yes</v>
      </c>
      <c r="V1850" t="s">
        <v>17</v>
      </c>
      <c r="W1850" t="s">
        <v>18</v>
      </c>
      <c r="X1850" t="str">
        <f t="shared" si="260"/>
        <v>Bengaluru</v>
      </c>
      <c r="Y1850">
        <v>-945.78</v>
      </c>
      <c r="Z1850" t="str">
        <f>IF(PC_NikeSales[[#This Row],[Profit]]&lt;0,"Loss Making Sales",IF(PC_NikeSales[[#This Row],[Profit]]=0,"No Recorded Profit",IF(PC_NikeSales[[#This Row],[Profit]]&gt;PC_NikeSales[Rev_Recalc],"Invalid Profit", "Valid Profit")))</f>
        <v>Loss Making Sales</v>
      </c>
      <c r="AA1850" t="str">
        <f>IF(PC_NikeSales[[#This Row],[Profit_Status]]="Valid Profit","Include","Exclude")</f>
        <v>Exclude</v>
      </c>
    </row>
    <row r="1851" spans="1:27">
      <c r="A1851">
        <v>3849</v>
      </c>
      <c r="B1851" t="s">
        <v>35</v>
      </c>
      <c r="C1851" t="s">
        <v>14</v>
      </c>
      <c r="D1851" t="s">
        <v>44</v>
      </c>
      <c r="E1851" s="3" t="s">
        <v>32</v>
      </c>
      <c r="F1851" t="str">
        <f t="shared" si="252"/>
        <v>Alphabet</v>
      </c>
      <c r="G1851" t="str">
        <f t="shared" si="253"/>
        <v>XL</v>
      </c>
      <c r="H1851" t="str">
        <f t="shared" si="254"/>
        <v>Yes</v>
      </c>
      <c r="I1851">
        <v>1</v>
      </c>
      <c r="J1851" t="str">
        <f>_xlfn.IFS(Units_Sold&lt;0,"Check Return/Refund",Units_Sold=" ",Invalid,Units_Sold=0,"Available",Units_Sold&gt;0,"Sold")</f>
        <v>Sold</v>
      </c>
      <c r="M1851" t="str">
        <f t="shared" si="255"/>
        <v>Invalid</v>
      </c>
      <c r="N1851" t="str">
        <f>IF(PC_NikeSales[[#This Row],[Discount_Verification]]="Valid","Include","Exclude")</f>
        <v>Exclude</v>
      </c>
      <c r="O1851">
        <v>0</v>
      </c>
      <c r="P1851" t="str">
        <f t="shared" si="256"/>
        <v>Insufficient Data</v>
      </c>
      <c r="Q1851" t="str">
        <f t="shared" si="257"/>
        <v>Missing Information</v>
      </c>
      <c r="R1851" t="str">
        <f>IF(PC_NikeSales[[#This Row],[Rev_Verify]]="Valid Revenue","Include","Exclude")</f>
        <v>Exclude</v>
      </c>
      <c r="S1851" s="1"/>
      <c r="T1851" s="5" t="str">
        <f t="shared" si="258"/>
        <v>Missing Date</v>
      </c>
      <c r="U1851" s="1" t="str">
        <f t="shared" si="259"/>
        <v>No</v>
      </c>
      <c r="V1851" t="s">
        <v>17</v>
      </c>
      <c r="W1851" t="s">
        <v>29</v>
      </c>
      <c r="X1851" t="str">
        <f t="shared" si="260"/>
        <v>Pune</v>
      </c>
      <c r="Y1851">
        <v>-671.09</v>
      </c>
      <c r="Z1851" t="str">
        <f>IF(PC_NikeSales[[#This Row],[Profit]]&lt;0,"Loss Making Sales",IF(PC_NikeSales[[#This Row],[Profit]]=0,"No Recorded Profit",IF(PC_NikeSales[[#This Row],[Profit]]&gt;PC_NikeSales[Rev_Recalc],"Invalid Profit", "Valid Profit")))</f>
        <v>Loss Making Sales</v>
      </c>
      <c r="AA1851" t="str">
        <f>IF(PC_NikeSales[[#This Row],[Profit_Status]]="Valid Profit","Include","Exclude")</f>
        <v>Exclude</v>
      </c>
    </row>
    <row r="1852" spans="1:27">
      <c r="A1852">
        <v>3850</v>
      </c>
      <c r="B1852" t="s">
        <v>19</v>
      </c>
      <c r="C1852" t="s">
        <v>14</v>
      </c>
      <c r="D1852" t="s">
        <v>15</v>
      </c>
      <c r="F1852" t="str">
        <f t="shared" si="252"/>
        <v>Missing</v>
      </c>
      <c r="G1852" t="str">
        <f t="shared" si="253"/>
        <v>Unknown</v>
      </c>
      <c r="H1852" t="str">
        <f t="shared" si="254"/>
        <v>No</v>
      </c>
      <c r="I1852">
        <v>1</v>
      </c>
      <c r="J1852" t="str">
        <f>_xlfn.IFS(Units_Sold&lt;0,"Check Return/Refund",Units_Sold=" ",Invalid,Units_Sold=0,"Available",Units_Sold&gt;0,"Sold")</f>
        <v>Sold</v>
      </c>
      <c r="M1852" t="str">
        <f t="shared" si="255"/>
        <v>Invalid</v>
      </c>
      <c r="N1852" t="str">
        <f>IF(PC_NikeSales[[#This Row],[Discount_Verification]]="Valid","Include","Exclude")</f>
        <v>Exclude</v>
      </c>
      <c r="O1852">
        <v>0</v>
      </c>
      <c r="P1852" t="str">
        <f t="shared" si="256"/>
        <v>Insufficient Data</v>
      </c>
      <c r="Q1852" t="str">
        <f t="shared" si="257"/>
        <v>Missing Information</v>
      </c>
      <c r="R1852" t="str">
        <f>IF(PC_NikeSales[[#This Row],[Rev_Verify]]="Valid Revenue","Include","Exclude")</f>
        <v>Exclude</v>
      </c>
      <c r="S1852" s="1">
        <v>45824</v>
      </c>
      <c r="T1852" s="5">
        <f t="shared" si="258"/>
        <v>45824</v>
      </c>
      <c r="U1852" s="1" t="str">
        <f t="shared" si="259"/>
        <v>Yes</v>
      </c>
      <c r="V1852" t="s">
        <v>22</v>
      </c>
      <c r="W1852" t="s">
        <v>33</v>
      </c>
      <c r="X1852" t="str">
        <f t="shared" si="260"/>
        <v>Delhi</v>
      </c>
      <c r="Y1852">
        <v>142.55000000000001</v>
      </c>
      <c r="Z1852" t="str">
        <f>IF(PC_NikeSales[[#This Row],[Profit]]&lt;0,"Loss Making Sales",IF(PC_NikeSales[[#This Row],[Profit]]=0,"No Recorded Profit",IF($Y1850&gt;$P1850,"Invalid Profit", "Valid Profit")))</f>
        <v>Valid Profit</v>
      </c>
      <c r="AA1852" t="str">
        <f>IF(PC_NikeSales[[#This Row],[Profit_Status]]="Valid Profit","Include","Exclude")</f>
        <v>Include</v>
      </c>
    </row>
    <row r="1853" spans="1:27">
      <c r="A1853">
        <v>2045</v>
      </c>
      <c r="B1853" t="s">
        <v>13</v>
      </c>
      <c r="C1853" t="s">
        <v>30</v>
      </c>
      <c r="D1853" t="s">
        <v>51</v>
      </c>
      <c r="E1853" s="3" t="s">
        <v>28</v>
      </c>
      <c r="F1853" t="str">
        <f t="shared" si="252"/>
        <v>Alphabet</v>
      </c>
      <c r="G1853" t="str">
        <f t="shared" si="253"/>
        <v>L</v>
      </c>
      <c r="H1853" t="str">
        <f t="shared" si="254"/>
        <v>Yes</v>
      </c>
      <c r="I1853">
        <v>1</v>
      </c>
      <c r="J1853" t="str">
        <f>_xlfn.IFS(Units_Sold&lt;0,"Check Return/Refund",Units_Sold=" ",Invalid,Units_Sold=0,"Available",Units_Sold&gt;0,"Sold")</f>
        <v>Sold</v>
      </c>
      <c r="K1853">
        <v>4891.0200000000004</v>
      </c>
      <c r="M1853" t="str">
        <f t="shared" si="255"/>
        <v>Invalid</v>
      </c>
      <c r="N1853" t="str">
        <f>IF(PC_NikeSales[[#This Row],[Discount_Verification]]="Valid","Include","Exclude")</f>
        <v>Exclude</v>
      </c>
      <c r="O1853">
        <v>0</v>
      </c>
      <c r="P1853">
        <f t="shared" si="256"/>
        <v>4891.0200000000004</v>
      </c>
      <c r="Q1853" t="str">
        <f t="shared" si="257"/>
        <v>Valid Revenue</v>
      </c>
      <c r="R1853" t="str">
        <f>IF(PC_NikeSales[[#This Row],[Rev_Verify]]="Valid Revenue","Include","Exclude")</f>
        <v>Include</v>
      </c>
      <c r="S1853" s="1"/>
      <c r="T1853" s="5" t="str">
        <f t="shared" si="258"/>
        <v>Missing Date</v>
      </c>
      <c r="U1853" s="1" t="str">
        <f t="shared" si="259"/>
        <v>No</v>
      </c>
      <c r="V1853" t="s">
        <v>17</v>
      </c>
      <c r="W1853" t="s">
        <v>43</v>
      </c>
      <c r="X1853" t="str">
        <f t="shared" si="260"/>
        <v>Kolkata</v>
      </c>
      <c r="Y1853">
        <v>-473.08</v>
      </c>
      <c r="Z1853" t="str">
        <f>IF(PC_NikeSales[[#This Row],[Profit]]&lt;0,"Loss Making Sales",IF(PC_NikeSales[[#This Row],[Profit]]=0,"No Recorded Profit",IF(PC_NikeSales[[#This Row],[Profit]]&gt;PC_NikeSales[Rev_Recalc],"Invalid Profit", "Valid Profit")))</f>
        <v>Loss Making Sales</v>
      </c>
      <c r="AA1853" t="str">
        <f>IF(PC_NikeSales[[#This Row],[Profit_Status]]="Valid Profit","Include","Exclude")</f>
        <v>Exclude</v>
      </c>
    </row>
    <row r="1854" spans="1:27">
      <c r="A1854">
        <v>3852</v>
      </c>
      <c r="B1854" t="s">
        <v>35</v>
      </c>
      <c r="C1854" t="s">
        <v>26</v>
      </c>
      <c r="D1854" t="s">
        <v>53</v>
      </c>
      <c r="F1854" t="str">
        <f t="shared" si="252"/>
        <v>Missing</v>
      </c>
      <c r="G1854" t="str">
        <f t="shared" si="253"/>
        <v>Unknown</v>
      </c>
      <c r="H1854" t="str">
        <f t="shared" si="254"/>
        <v>No</v>
      </c>
      <c r="I1854">
        <v>1</v>
      </c>
      <c r="J1854" t="str">
        <f>_xlfn.IFS(Units_Sold&lt;0,"Check Return/Refund",Units_Sold=" ",Invalid,Units_Sold=0,"Available",Units_Sold&gt;0,"Sold")</f>
        <v>Sold</v>
      </c>
      <c r="K1854">
        <v>7834.8</v>
      </c>
      <c r="M1854" t="str">
        <f t="shared" si="255"/>
        <v>Invalid</v>
      </c>
      <c r="N1854" t="str">
        <f>IF(PC_NikeSales[[#This Row],[Discount_Verification]]="Valid","Include","Exclude")</f>
        <v>Exclude</v>
      </c>
      <c r="O1854">
        <v>0</v>
      </c>
      <c r="P1854">
        <f t="shared" si="256"/>
        <v>7834.8</v>
      </c>
      <c r="Q1854" t="str">
        <f t="shared" si="257"/>
        <v>Valid Revenue</v>
      </c>
      <c r="R1854" t="str">
        <f>IF(PC_NikeSales[[#This Row],[Rev_Verify]]="Valid Revenue","Include","Exclude")</f>
        <v>Include</v>
      </c>
      <c r="S1854" s="1">
        <v>45582</v>
      </c>
      <c r="T1854" s="5">
        <f t="shared" si="258"/>
        <v>45582</v>
      </c>
      <c r="U1854" s="1" t="str">
        <f t="shared" si="259"/>
        <v>Yes</v>
      </c>
      <c r="V1854" t="s">
        <v>17</v>
      </c>
      <c r="W1854" t="s">
        <v>43</v>
      </c>
      <c r="X1854" t="str">
        <f t="shared" si="260"/>
        <v>Kolkata</v>
      </c>
      <c r="Y1854">
        <v>2786.52</v>
      </c>
      <c r="Z1854" t="str">
        <f>IF(PC_NikeSales[[#This Row],[Profit]]&lt;0,"Loss Making Sales",IF(PC_NikeSales[[#This Row],[Profit]]=0,"No Recorded Profit",IF($Y1852&gt;$P1852,"Invalid Profit", "Valid Profit")))</f>
        <v>Valid Profit</v>
      </c>
      <c r="AA1854" t="str">
        <f>IF(PC_NikeSales[[#This Row],[Profit_Status]]="Valid Profit","Include","Exclude")</f>
        <v>Include</v>
      </c>
    </row>
    <row r="1855" spans="1:27">
      <c r="A1855">
        <v>3853</v>
      </c>
      <c r="B1855" t="s">
        <v>19</v>
      </c>
      <c r="C1855" t="s">
        <v>14</v>
      </c>
      <c r="D1855" t="s">
        <v>34</v>
      </c>
      <c r="E1855" s="3" t="s">
        <v>28</v>
      </c>
      <c r="F1855" t="str">
        <f t="shared" si="252"/>
        <v>Alphabet</v>
      </c>
      <c r="G1855" t="str">
        <f t="shared" si="253"/>
        <v>L</v>
      </c>
      <c r="H1855" t="str">
        <f t="shared" si="254"/>
        <v>Yes</v>
      </c>
      <c r="I1855">
        <v>1</v>
      </c>
      <c r="J1855" t="str">
        <f>_xlfn.IFS(Units_Sold&lt;0,"Check Return/Refund",Units_Sold=" ",Invalid,Units_Sold=0,"Available",Units_Sold&gt;0,"Sold")</f>
        <v>Sold</v>
      </c>
      <c r="K1855">
        <v>7753.56</v>
      </c>
      <c r="M1855" t="str">
        <f t="shared" si="255"/>
        <v>Invalid</v>
      </c>
      <c r="N1855" t="str">
        <f>IF(PC_NikeSales[[#This Row],[Discount_Verification]]="Valid","Include","Exclude")</f>
        <v>Exclude</v>
      </c>
      <c r="O1855">
        <v>0</v>
      </c>
      <c r="P1855">
        <f t="shared" si="256"/>
        <v>7753.56</v>
      </c>
      <c r="Q1855" t="str">
        <f t="shared" si="257"/>
        <v>Valid Revenue</v>
      </c>
      <c r="R1855" t="str">
        <f>IF(PC_NikeSales[[#This Row],[Rev_Verify]]="Valid Revenue","Include","Exclude")</f>
        <v>Include</v>
      </c>
      <c r="S1855" s="1"/>
      <c r="T1855" s="5" t="str">
        <f t="shared" si="258"/>
        <v>Missing Date</v>
      </c>
      <c r="U1855" s="1" t="str">
        <f t="shared" si="259"/>
        <v>No</v>
      </c>
      <c r="V1855" t="s">
        <v>17</v>
      </c>
      <c r="W1855" t="s">
        <v>43</v>
      </c>
      <c r="X1855" t="str">
        <f t="shared" si="260"/>
        <v>Kolkata</v>
      </c>
      <c r="Y1855">
        <v>2754.32</v>
      </c>
      <c r="Z1855" t="str">
        <f>IF(PC_NikeSales[[#This Row],[Profit]]&lt;0,"Loss Making Sales",IF(PC_NikeSales[[#This Row],[Profit]]=0,"No Recorded Profit",IF($Y1853&gt;$P1853,"Invalid Profit", "Valid Profit")))</f>
        <v>Valid Profit</v>
      </c>
      <c r="AA1855" t="str">
        <f>IF(PC_NikeSales[[#This Row],[Profit_Status]]="Valid Profit","Include","Exclude")</f>
        <v>Include</v>
      </c>
    </row>
    <row r="1856" spans="1:27">
      <c r="A1856">
        <v>3854</v>
      </c>
      <c r="B1856" t="s">
        <v>19</v>
      </c>
      <c r="C1856" t="s">
        <v>14</v>
      </c>
      <c r="D1856" t="s">
        <v>34</v>
      </c>
      <c r="E1856" s="3" t="s">
        <v>28</v>
      </c>
      <c r="F1856" t="str">
        <f t="shared" si="252"/>
        <v>Alphabet</v>
      </c>
      <c r="G1856" t="str">
        <f t="shared" si="253"/>
        <v>L</v>
      </c>
      <c r="H1856" t="str">
        <f t="shared" si="254"/>
        <v>Yes</v>
      </c>
      <c r="I1856">
        <v>3</v>
      </c>
      <c r="J1856" t="str">
        <f>_xlfn.IFS(Units_Sold&lt;0,"Check Return/Refund",Units_Sold=" ",Invalid,Units_Sold=0,"Available",Units_Sold&gt;0,"Sold")</f>
        <v>Sold</v>
      </c>
      <c r="K1856">
        <v>9569.02</v>
      </c>
      <c r="M1856" t="str">
        <f t="shared" si="255"/>
        <v>Invalid</v>
      </c>
      <c r="N1856" t="str">
        <f>IF(PC_NikeSales[[#This Row],[Discount_Verification]]="Valid","Include","Exclude")</f>
        <v>Exclude</v>
      </c>
      <c r="O1856">
        <v>0</v>
      </c>
      <c r="P1856">
        <f t="shared" si="256"/>
        <v>28707.06</v>
      </c>
      <c r="Q1856" t="str">
        <f t="shared" si="257"/>
        <v>Valid Revenue</v>
      </c>
      <c r="R1856" t="str">
        <f>IF(PC_NikeSales[[#This Row],[Rev_Verify]]="Valid Revenue","Include","Exclude")</f>
        <v>Include</v>
      </c>
      <c r="S1856" s="1"/>
      <c r="T1856" s="5" t="str">
        <f t="shared" si="258"/>
        <v>Missing Date</v>
      </c>
      <c r="U1856" s="1" t="str">
        <f t="shared" si="259"/>
        <v>No</v>
      </c>
      <c r="V1856" t="s">
        <v>17</v>
      </c>
      <c r="W1856" t="s">
        <v>36</v>
      </c>
      <c r="X1856" t="str">
        <f t="shared" si="260"/>
        <v>Bangalore</v>
      </c>
      <c r="Y1856">
        <v>3535.19</v>
      </c>
      <c r="Z1856" t="str">
        <f>IF(PC_NikeSales[[#This Row],[Profit]]&lt;0,"Loss Making Sales",IF(PC_NikeSales[[#This Row],[Profit]]=0,"No Recorded Profit",IF($Y1854&gt;$P1854,"Invalid Profit", "Valid Profit")))</f>
        <v>Valid Profit</v>
      </c>
      <c r="AA1856" t="str">
        <f>IF(PC_NikeSales[[#This Row],[Profit_Status]]="Valid Profit","Include","Exclude")</f>
        <v>Include</v>
      </c>
    </row>
    <row r="1857" spans="1:27">
      <c r="A1857">
        <v>3855</v>
      </c>
      <c r="B1857" t="s">
        <v>13</v>
      </c>
      <c r="C1857" t="s">
        <v>41</v>
      </c>
      <c r="D1857" t="s">
        <v>54</v>
      </c>
      <c r="E1857" s="3" t="s">
        <v>16</v>
      </c>
      <c r="F1857" t="str">
        <f t="shared" si="252"/>
        <v>Alphabet</v>
      </c>
      <c r="G1857" t="str">
        <f t="shared" si="253"/>
        <v>M</v>
      </c>
      <c r="H1857" t="str">
        <f t="shared" si="254"/>
        <v>Yes</v>
      </c>
      <c r="J1857" t="str">
        <f>_xlfn.IFS(Units_Sold&lt;0,"Check Return/Refund",Units_Sold=" ",Invalid,Units_Sold=0,"Available",Units_Sold&gt;0,"Sold")</f>
        <v>Available</v>
      </c>
      <c r="K1857">
        <v>7104.38</v>
      </c>
      <c r="L1857">
        <v>0.05</v>
      </c>
      <c r="M1857" t="str">
        <f t="shared" si="255"/>
        <v>Valid</v>
      </c>
      <c r="N1857" t="str">
        <f>IF(PC_NikeSales[[#This Row],[Discount_Verification]]="Valid","Include","Exclude")</f>
        <v>Include</v>
      </c>
      <c r="O1857">
        <v>0</v>
      </c>
      <c r="P1857" t="str">
        <f t="shared" si="256"/>
        <v>Insufficient Data</v>
      </c>
      <c r="Q1857" t="str">
        <f t="shared" si="257"/>
        <v>Missing Information</v>
      </c>
      <c r="R1857" t="str">
        <f>IF(PC_NikeSales[[#This Row],[Rev_Verify]]="Valid Revenue","Include","Exclude")</f>
        <v>Exclude</v>
      </c>
      <c r="S1857" s="1">
        <v>45688</v>
      </c>
      <c r="T1857" s="5">
        <f t="shared" si="258"/>
        <v>45688</v>
      </c>
      <c r="U1857" s="1" t="str">
        <f t="shared" si="259"/>
        <v>Yes</v>
      </c>
      <c r="V1857" t="s">
        <v>22</v>
      </c>
      <c r="W1857" t="s">
        <v>33</v>
      </c>
      <c r="X1857" t="str">
        <f t="shared" si="260"/>
        <v>Delhi</v>
      </c>
      <c r="Y1857">
        <v>-407.89</v>
      </c>
      <c r="Z1857" t="str">
        <f>IF(PC_NikeSales[[#This Row],[Profit]]&lt;0,"Loss Making Sales",IF(PC_NikeSales[[#This Row],[Profit]]=0,"No Recorded Profit",IF(PC_NikeSales[[#This Row],[Profit]]&gt;PC_NikeSales[Rev_Recalc],"Invalid Profit", "Valid Profit")))</f>
        <v>Loss Making Sales</v>
      </c>
      <c r="AA1857" t="str">
        <f>IF(PC_NikeSales[[#This Row],[Profit_Status]]="Valid Profit","Include","Exclude")</f>
        <v>Exclude</v>
      </c>
    </row>
    <row r="1858" spans="1:27">
      <c r="A1858">
        <v>3856</v>
      </c>
      <c r="B1858" t="s">
        <v>13</v>
      </c>
      <c r="C1858" t="s">
        <v>30</v>
      </c>
      <c r="D1858" t="s">
        <v>31</v>
      </c>
      <c r="E1858" s="3">
        <v>12</v>
      </c>
      <c r="F1858" t="str">
        <f t="shared" ref="F1858:F1921" si="261">_xlfn.IFS(ISBLANK(Size),"Missing",ISNUMBER(Size),"Number",ISTEXT(Size),"Alphabet")</f>
        <v>Number</v>
      </c>
      <c r="G1858" t="str">
        <f t="shared" ref="G1858:G1921" si="262">IF(Size_Type ="Missing","Unknown",TRIM(Size))</f>
        <v>12</v>
      </c>
      <c r="H1858" t="str">
        <f t="shared" ref="H1858:H1921" si="263">IF(Size_Verification="Unknown","No","Yes")</f>
        <v>Yes</v>
      </c>
      <c r="J1858" t="str">
        <f>_xlfn.IFS(Units_Sold&lt;0,"Check Return/Refund",Units_Sold=" ",Invalid,Units_Sold=0,"Available",Units_Sold&gt;0,"Sold")</f>
        <v>Available</v>
      </c>
      <c r="K1858">
        <v>6943.86</v>
      </c>
      <c r="M1858" t="str">
        <f t="shared" ref="M1858:M1921" si="264">IF(OR(Discount_Applied="",Discount_Applied&gt;1,Discount_Applied&lt;0),"Invalid","Valid")</f>
        <v>Invalid</v>
      </c>
      <c r="N1858" t="str">
        <f>IF(PC_NikeSales[[#This Row],[Discount_Verification]]="Valid","Include","Exclude")</f>
        <v>Exclude</v>
      </c>
      <c r="O1858">
        <v>0</v>
      </c>
      <c r="P1858" t="str">
        <f t="shared" ref="P1858:P1921" si="265">IF(AND(Units_Sold&lt;&gt;"",MRP&lt;&gt;"",Discount_Applied&lt;1),Units_Sold*MRP*(1-Discount_Applied),"Insufficient Data")</f>
        <v>Insufficient Data</v>
      </c>
      <c r="Q1858" t="str">
        <f t="shared" ref="Q1858:Q1921" si="266">_xlfn.IFS(Rev_Recalc="Insufficient Data","Missing Information",Rev_Recalc&lt;0,"Negative Revenue",Rev_Recalc=0,"No Recorded Revenue",Rev_Recalc&gt;0,"Valid Revenue")</f>
        <v>Missing Information</v>
      </c>
      <c r="R1858" t="str">
        <f>IF(PC_NikeSales[[#This Row],[Rev_Verify]]="Valid Revenue","Include","Exclude")</f>
        <v>Exclude</v>
      </c>
      <c r="S1858" s="1"/>
      <c r="T1858" s="5" t="str">
        <f t="shared" ref="T1858:T1921" si="267">IF(ISBLANK(Order_Date),"Missing Date",Order_Date)</f>
        <v>Missing Date</v>
      </c>
      <c r="U1858" s="1" t="str">
        <f t="shared" ref="U1858:U1921" si="268">IF(ISBLANK(Order_Date),"No","Yes")</f>
        <v>No</v>
      </c>
      <c r="V1858" t="s">
        <v>22</v>
      </c>
      <c r="W1858" t="s">
        <v>43</v>
      </c>
      <c r="X1858" t="str">
        <f t="shared" ref="X1858:X1921" si="269">PROPER(Region)</f>
        <v>Kolkata</v>
      </c>
      <c r="Y1858">
        <v>2612.88</v>
      </c>
      <c r="Z1858" t="str">
        <f>IF(PC_NikeSales[[#This Row],[Profit]]&lt;0,"Loss Making Sales",IF(PC_NikeSales[[#This Row],[Profit]]=0,"No Recorded Profit",IF($Y1856&gt;$P1856,"Invalid Profit", "Valid Profit")))</f>
        <v>Valid Profit</v>
      </c>
      <c r="AA1858" t="str">
        <f>IF(PC_NikeSales[[#This Row],[Profit_Status]]="Valid Profit","Include","Exclude")</f>
        <v>Include</v>
      </c>
    </row>
    <row r="1859" spans="1:27">
      <c r="A1859">
        <v>3857</v>
      </c>
      <c r="B1859" t="s">
        <v>19</v>
      </c>
      <c r="C1859" t="s">
        <v>20</v>
      </c>
      <c r="D1859" t="s">
        <v>38</v>
      </c>
      <c r="F1859" t="str">
        <f t="shared" si="261"/>
        <v>Missing</v>
      </c>
      <c r="G1859" t="str">
        <f t="shared" si="262"/>
        <v>Unknown</v>
      </c>
      <c r="H1859" t="str">
        <f t="shared" si="263"/>
        <v>No</v>
      </c>
      <c r="J1859" t="str">
        <f>_xlfn.IFS(Units_Sold&lt;0,"Check Return/Refund",Units_Sold=" ",Invalid,Units_Sold=0,"Available",Units_Sold&gt;0,"Sold")</f>
        <v>Available</v>
      </c>
      <c r="K1859">
        <v>8490.02</v>
      </c>
      <c r="L1859">
        <v>0.96</v>
      </c>
      <c r="M1859" t="str">
        <f t="shared" si="264"/>
        <v>Valid</v>
      </c>
      <c r="N1859" t="str">
        <f>IF(PC_NikeSales[[#This Row],[Discount_Verification]]="Valid","Include","Exclude")</f>
        <v>Include</v>
      </c>
      <c r="O1859">
        <v>0</v>
      </c>
      <c r="P1859" t="str">
        <f t="shared" si="265"/>
        <v>Insufficient Data</v>
      </c>
      <c r="Q1859" t="str">
        <f t="shared" si="266"/>
        <v>Missing Information</v>
      </c>
      <c r="R1859" t="str">
        <f>IF(PC_NikeSales[[#This Row],[Rev_Verify]]="Valid Revenue","Include","Exclude")</f>
        <v>Exclude</v>
      </c>
      <c r="S1859" s="1">
        <v>45539</v>
      </c>
      <c r="T1859" s="5">
        <f t="shared" si="267"/>
        <v>45539</v>
      </c>
      <c r="U1859" s="1" t="str">
        <f t="shared" si="268"/>
        <v>Yes</v>
      </c>
      <c r="V1859" t="s">
        <v>17</v>
      </c>
      <c r="W1859" t="s">
        <v>43</v>
      </c>
      <c r="X1859" t="str">
        <f t="shared" si="269"/>
        <v>Kolkata</v>
      </c>
      <c r="Y1859">
        <v>1916.37</v>
      </c>
      <c r="Z1859" t="str">
        <f>IF(PC_NikeSales[[#This Row],[Profit]]&lt;0,"Loss Making Sales",IF(PC_NikeSales[[#This Row],[Profit]]=0,"No Recorded Profit",IF($Y1857&gt;$P1857,"Invalid Profit", "Valid Profit")))</f>
        <v>Valid Profit</v>
      </c>
      <c r="AA1859" t="str">
        <f>IF(PC_NikeSales[[#This Row],[Profit_Status]]="Valid Profit","Include","Exclude")</f>
        <v>Include</v>
      </c>
    </row>
    <row r="1860" spans="1:27">
      <c r="A1860">
        <v>3858</v>
      </c>
      <c r="B1860" t="s">
        <v>13</v>
      </c>
      <c r="C1860" t="s">
        <v>26</v>
      </c>
      <c r="D1860" t="s">
        <v>39</v>
      </c>
      <c r="E1860" s="3" t="s">
        <v>28</v>
      </c>
      <c r="F1860" t="str">
        <f t="shared" si="261"/>
        <v>Alphabet</v>
      </c>
      <c r="G1860" t="str">
        <f t="shared" si="262"/>
        <v>L</v>
      </c>
      <c r="H1860" t="str">
        <f t="shared" si="263"/>
        <v>Yes</v>
      </c>
      <c r="I1860">
        <v>2</v>
      </c>
      <c r="J1860" t="str">
        <f>_xlfn.IFS(Units_Sold&lt;0,"Check Return/Refund",Units_Sold=" ",Invalid,Units_Sold=0,"Available",Units_Sold&gt;0,"Sold")</f>
        <v>Sold</v>
      </c>
      <c r="L1860">
        <v>0.87</v>
      </c>
      <c r="M1860" t="str">
        <f t="shared" si="264"/>
        <v>Valid</v>
      </c>
      <c r="N1860" t="str">
        <f>IF(PC_NikeSales[[#This Row],[Discount_Verification]]="Valid","Include","Exclude")</f>
        <v>Include</v>
      </c>
      <c r="O1860">
        <v>0</v>
      </c>
      <c r="P1860" t="str">
        <f t="shared" si="265"/>
        <v>Insufficient Data</v>
      </c>
      <c r="Q1860" t="str">
        <f t="shared" si="266"/>
        <v>Missing Information</v>
      </c>
      <c r="R1860" t="str">
        <f>IF(PC_NikeSales[[#This Row],[Rev_Verify]]="Valid Revenue","Include","Exclude")</f>
        <v>Exclude</v>
      </c>
      <c r="S1860" s="1">
        <v>45542</v>
      </c>
      <c r="T1860" s="5">
        <f t="shared" si="267"/>
        <v>45542</v>
      </c>
      <c r="U1860" s="1" t="str">
        <f t="shared" si="268"/>
        <v>Yes</v>
      </c>
      <c r="V1860" t="s">
        <v>17</v>
      </c>
      <c r="W1860" t="s">
        <v>36</v>
      </c>
      <c r="X1860" t="str">
        <f t="shared" si="269"/>
        <v>Bangalore</v>
      </c>
      <c r="Y1860">
        <v>-485.83</v>
      </c>
      <c r="Z1860" t="str">
        <f>IF(PC_NikeSales[[#This Row],[Profit]]&lt;0,"Loss Making Sales",IF(PC_NikeSales[[#This Row],[Profit]]=0,"No Recorded Profit",IF(PC_NikeSales[[#This Row],[Profit]]&gt;PC_NikeSales[Rev_Recalc],"Invalid Profit", "Valid Profit")))</f>
        <v>Loss Making Sales</v>
      </c>
      <c r="AA1860" t="str">
        <f>IF(PC_NikeSales[[#This Row],[Profit_Status]]="Valid Profit","Include","Exclude")</f>
        <v>Exclude</v>
      </c>
    </row>
    <row r="1861" spans="1:27">
      <c r="A1861">
        <v>3859</v>
      </c>
      <c r="B1861" t="s">
        <v>13</v>
      </c>
      <c r="C1861" t="s">
        <v>26</v>
      </c>
      <c r="D1861" t="s">
        <v>27</v>
      </c>
      <c r="E1861" s="3" t="s">
        <v>16</v>
      </c>
      <c r="F1861" t="str">
        <f t="shared" si="261"/>
        <v>Alphabet</v>
      </c>
      <c r="G1861" t="str">
        <f t="shared" si="262"/>
        <v>M</v>
      </c>
      <c r="H1861" t="str">
        <f t="shared" si="263"/>
        <v>Yes</v>
      </c>
      <c r="I1861">
        <v>3</v>
      </c>
      <c r="J1861" t="str">
        <f>_xlfn.IFS(Units_Sold&lt;0,"Check Return/Refund",Units_Sold=" ",Invalid,Units_Sold=0,"Available",Units_Sold&gt;0,"Sold")</f>
        <v>Sold</v>
      </c>
      <c r="M1861" t="str">
        <f t="shared" si="264"/>
        <v>Invalid</v>
      </c>
      <c r="N1861" t="str">
        <f>IF(PC_NikeSales[[#This Row],[Discount_Verification]]="Valid","Include","Exclude")</f>
        <v>Exclude</v>
      </c>
      <c r="O1861">
        <v>0</v>
      </c>
      <c r="P1861" t="str">
        <f t="shared" si="265"/>
        <v>Insufficient Data</v>
      </c>
      <c r="Q1861" t="str">
        <f t="shared" si="266"/>
        <v>Missing Information</v>
      </c>
      <c r="R1861" t="str">
        <f>IF(PC_NikeSales[[#This Row],[Rev_Verify]]="Valid Revenue","Include","Exclude")</f>
        <v>Exclude</v>
      </c>
      <c r="S1861" s="1">
        <v>45616</v>
      </c>
      <c r="T1861" s="5">
        <f t="shared" si="267"/>
        <v>45616</v>
      </c>
      <c r="U1861" s="1" t="str">
        <f t="shared" si="268"/>
        <v>Yes</v>
      </c>
      <c r="V1861" t="s">
        <v>22</v>
      </c>
      <c r="W1861" t="s">
        <v>25</v>
      </c>
      <c r="X1861" t="str">
        <f t="shared" si="269"/>
        <v>Mumbai</v>
      </c>
      <c r="Y1861">
        <v>2907.33</v>
      </c>
      <c r="Z1861" t="str">
        <f>IF(PC_NikeSales[[#This Row],[Profit]]&lt;0,"Loss Making Sales",IF(PC_NikeSales[[#This Row],[Profit]]=0,"No Recorded Profit",IF($Y1859&gt;$P1859,"Invalid Profit", "Valid Profit")))</f>
        <v>Valid Profit</v>
      </c>
      <c r="AA1861" t="str">
        <f>IF(PC_NikeSales[[#This Row],[Profit_Status]]="Valid Profit","Include","Exclude")</f>
        <v>Include</v>
      </c>
    </row>
    <row r="1862" spans="1:27">
      <c r="A1862">
        <v>3860</v>
      </c>
      <c r="B1862" t="s">
        <v>35</v>
      </c>
      <c r="C1862" t="s">
        <v>41</v>
      </c>
      <c r="D1862" t="s">
        <v>54</v>
      </c>
      <c r="E1862" s="3">
        <v>7</v>
      </c>
      <c r="F1862" t="str">
        <f t="shared" si="261"/>
        <v>Number</v>
      </c>
      <c r="G1862" t="str">
        <f t="shared" si="262"/>
        <v>7</v>
      </c>
      <c r="H1862" t="str">
        <f t="shared" si="263"/>
        <v>Yes</v>
      </c>
      <c r="I1862">
        <v>3</v>
      </c>
      <c r="J1862" t="str">
        <f>_xlfn.IFS(Units_Sold&lt;0,"Check Return/Refund",Units_Sold=" ",Invalid,Units_Sold=0,"Available",Units_Sold&gt;0,"Sold")</f>
        <v>Sold</v>
      </c>
      <c r="M1862" t="str">
        <f t="shared" si="264"/>
        <v>Invalid</v>
      </c>
      <c r="N1862" t="str">
        <f>IF(PC_NikeSales[[#This Row],[Discount_Verification]]="Valid","Include","Exclude")</f>
        <v>Exclude</v>
      </c>
      <c r="O1862">
        <v>0</v>
      </c>
      <c r="P1862" t="str">
        <f t="shared" si="265"/>
        <v>Insufficient Data</v>
      </c>
      <c r="Q1862" t="str">
        <f t="shared" si="266"/>
        <v>Missing Information</v>
      </c>
      <c r="R1862" t="str">
        <f>IF(PC_NikeSales[[#This Row],[Rev_Verify]]="Valid Revenue","Include","Exclude")</f>
        <v>Exclude</v>
      </c>
      <c r="S1862" s="1">
        <v>45751</v>
      </c>
      <c r="T1862" s="5">
        <f t="shared" si="267"/>
        <v>45751</v>
      </c>
      <c r="U1862" s="1" t="str">
        <f t="shared" si="268"/>
        <v>Yes</v>
      </c>
      <c r="V1862" t="s">
        <v>17</v>
      </c>
      <c r="W1862" t="s">
        <v>25</v>
      </c>
      <c r="X1862" t="str">
        <f t="shared" si="269"/>
        <v>Mumbai</v>
      </c>
      <c r="Y1862">
        <v>3441.46</v>
      </c>
      <c r="Z1862" t="str">
        <f>IF(PC_NikeSales[[#This Row],[Profit]]&lt;0,"Loss Making Sales",IF(PC_NikeSales[[#This Row],[Profit]]=0,"No Recorded Profit",IF($Y1860&gt;$P1860,"Invalid Profit", "Valid Profit")))</f>
        <v>Valid Profit</v>
      </c>
      <c r="AA1862" t="str">
        <f>IF(PC_NikeSales[[#This Row],[Profit_Status]]="Valid Profit","Include","Exclude")</f>
        <v>Include</v>
      </c>
    </row>
    <row r="1863" spans="1:27">
      <c r="A1863">
        <v>3861</v>
      </c>
      <c r="B1863" t="s">
        <v>35</v>
      </c>
      <c r="C1863" t="s">
        <v>41</v>
      </c>
      <c r="D1863" t="s">
        <v>42</v>
      </c>
      <c r="E1863" s="3">
        <v>6</v>
      </c>
      <c r="F1863" t="str">
        <f t="shared" si="261"/>
        <v>Number</v>
      </c>
      <c r="G1863" t="str">
        <f t="shared" si="262"/>
        <v>6</v>
      </c>
      <c r="H1863" t="str">
        <f t="shared" si="263"/>
        <v>Yes</v>
      </c>
      <c r="I1863">
        <v>4</v>
      </c>
      <c r="J1863" t="str">
        <f>_xlfn.IFS(Units_Sold&lt;0,"Check Return/Refund",Units_Sold=" ",Invalid,Units_Sold=0,"Available",Units_Sold&gt;0,"Sold")</f>
        <v>Sold</v>
      </c>
      <c r="L1863">
        <v>0.46</v>
      </c>
      <c r="M1863" t="str">
        <f t="shared" si="264"/>
        <v>Valid</v>
      </c>
      <c r="N1863" t="str">
        <f>IF(PC_NikeSales[[#This Row],[Discount_Verification]]="Valid","Include","Exclude")</f>
        <v>Include</v>
      </c>
      <c r="O1863">
        <v>0</v>
      </c>
      <c r="P1863" t="str">
        <f t="shared" si="265"/>
        <v>Insufficient Data</v>
      </c>
      <c r="Q1863" t="str">
        <f t="shared" si="266"/>
        <v>Missing Information</v>
      </c>
      <c r="R1863" t="str">
        <f>IF(PC_NikeSales[[#This Row],[Rev_Verify]]="Valid Revenue","Include","Exclude")</f>
        <v>Exclude</v>
      </c>
      <c r="S1863" s="1"/>
      <c r="T1863" s="5" t="str">
        <f t="shared" si="267"/>
        <v>Missing Date</v>
      </c>
      <c r="U1863" s="1" t="str">
        <f t="shared" si="268"/>
        <v>No</v>
      </c>
      <c r="V1863" t="s">
        <v>22</v>
      </c>
      <c r="W1863" t="s">
        <v>37</v>
      </c>
      <c r="X1863" t="str">
        <f t="shared" si="269"/>
        <v>Hyderabad</v>
      </c>
      <c r="Y1863">
        <v>419.79</v>
      </c>
      <c r="Z1863" t="str">
        <f>IF(PC_NikeSales[[#This Row],[Profit]]&lt;0,"Loss Making Sales",IF(PC_NikeSales[[#This Row],[Profit]]=0,"No Recorded Profit",IF($Y1861&gt;$P1861,"Invalid Profit", "Valid Profit")))</f>
        <v>Valid Profit</v>
      </c>
      <c r="AA1863" t="str">
        <f>IF(PC_NikeSales[[#This Row],[Profit_Status]]="Valid Profit","Include","Exclude")</f>
        <v>Include</v>
      </c>
    </row>
    <row r="1864" spans="1:27">
      <c r="A1864">
        <v>3862</v>
      </c>
      <c r="B1864" t="s">
        <v>13</v>
      </c>
      <c r="C1864" t="s">
        <v>26</v>
      </c>
      <c r="D1864" t="s">
        <v>52</v>
      </c>
      <c r="E1864" s="3" t="s">
        <v>28</v>
      </c>
      <c r="F1864" t="str">
        <f t="shared" si="261"/>
        <v>Alphabet</v>
      </c>
      <c r="G1864" t="str">
        <f t="shared" si="262"/>
        <v>L</v>
      </c>
      <c r="H1864" t="str">
        <f t="shared" si="263"/>
        <v>Yes</v>
      </c>
      <c r="I1864">
        <v>1</v>
      </c>
      <c r="J1864" t="str">
        <f>_xlfn.IFS(Units_Sold&lt;0,"Check Return/Refund",Units_Sold=" ",Invalid,Units_Sold=0,"Available",Units_Sold&gt;0,"Sold")</f>
        <v>Sold</v>
      </c>
      <c r="L1864">
        <v>0.61</v>
      </c>
      <c r="M1864" t="str">
        <f t="shared" si="264"/>
        <v>Valid</v>
      </c>
      <c r="N1864" t="str">
        <f>IF(PC_NikeSales[[#This Row],[Discount_Verification]]="Valid","Include","Exclude")</f>
        <v>Include</v>
      </c>
      <c r="O1864">
        <v>0</v>
      </c>
      <c r="P1864" t="str">
        <f t="shared" si="265"/>
        <v>Insufficient Data</v>
      </c>
      <c r="Q1864" t="str">
        <f t="shared" si="266"/>
        <v>Missing Information</v>
      </c>
      <c r="R1864" t="str">
        <f>IF(PC_NikeSales[[#This Row],[Rev_Verify]]="Valid Revenue","Include","Exclude")</f>
        <v>Exclude</v>
      </c>
      <c r="S1864" s="1">
        <v>45247</v>
      </c>
      <c r="T1864" s="5">
        <f t="shared" si="267"/>
        <v>45247</v>
      </c>
      <c r="U1864" s="1" t="str">
        <f t="shared" si="268"/>
        <v>Yes</v>
      </c>
      <c r="V1864" t="s">
        <v>17</v>
      </c>
      <c r="W1864" t="s">
        <v>33</v>
      </c>
      <c r="X1864" t="str">
        <f t="shared" si="269"/>
        <v>Delhi</v>
      </c>
      <c r="Y1864">
        <v>3454.42</v>
      </c>
      <c r="Z1864" t="str">
        <f>IF(PC_NikeSales[[#This Row],[Profit]]&lt;0,"Loss Making Sales",IF(PC_NikeSales[[#This Row],[Profit]]=0,"No Recorded Profit",IF($Y1862&gt;$P1862,"Invalid Profit", "Valid Profit")))</f>
        <v>Valid Profit</v>
      </c>
      <c r="AA1864" t="str">
        <f>IF(PC_NikeSales[[#This Row],[Profit_Status]]="Valid Profit","Include","Exclude")</f>
        <v>Include</v>
      </c>
    </row>
    <row r="1865" spans="1:27">
      <c r="A1865">
        <v>3863</v>
      </c>
      <c r="B1865" t="s">
        <v>19</v>
      </c>
      <c r="C1865" t="s">
        <v>14</v>
      </c>
      <c r="D1865" t="s">
        <v>34</v>
      </c>
      <c r="E1865" s="3" t="s">
        <v>32</v>
      </c>
      <c r="F1865" t="str">
        <f t="shared" si="261"/>
        <v>Alphabet</v>
      </c>
      <c r="G1865" t="str">
        <f t="shared" si="262"/>
        <v>XL</v>
      </c>
      <c r="H1865" t="str">
        <f t="shared" si="263"/>
        <v>Yes</v>
      </c>
      <c r="J1865" t="str">
        <f>_xlfn.IFS(Units_Sold&lt;0,"Check Return/Refund",Units_Sold=" ",Invalid,Units_Sold=0,"Available",Units_Sold&gt;0,"Sold")</f>
        <v>Available</v>
      </c>
      <c r="K1865">
        <v>6358.33</v>
      </c>
      <c r="M1865" t="str">
        <f t="shared" si="264"/>
        <v>Invalid</v>
      </c>
      <c r="N1865" t="str">
        <f>IF(PC_NikeSales[[#This Row],[Discount_Verification]]="Valid","Include","Exclude")</f>
        <v>Exclude</v>
      </c>
      <c r="O1865">
        <v>0</v>
      </c>
      <c r="P1865" t="str">
        <f t="shared" si="265"/>
        <v>Insufficient Data</v>
      </c>
      <c r="Q1865" t="str">
        <f t="shared" si="266"/>
        <v>Missing Information</v>
      </c>
      <c r="R1865" t="str">
        <f>IF(PC_NikeSales[[#This Row],[Rev_Verify]]="Valid Revenue","Include","Exclude")</f>
        <v>Exclude</v>
      </c>
      <c r="S1865" s="1">
        <v>45836</v>
      </c>
      <c r="T1865" s="5">
        <f t="shared" si="267"/>
        <v>45836</v>
      </c>
      <c r="U1865" s="1" t="str">
        <f t="shared" si="268"/>
        <v>Yes</v>
      </c>
      <c r="V1865" t="s">
        <v>22</v>
      </c>
      <c r="W1865" t="s">
        <v>37</v>
      </c>
      <c r="X1865" t="str">
        <f t="shared" si="269"/>
        <v>Hyderabad</v>
      </c>
      <c r="Y1865">
        <v>290.35000000000002</v>
      </c>
      <c r="Z1865" t="str">
        <f>IF(PC_NikeSales[[#This Row],[Profit]]&lt;0,"Loss Making Sales",IF(PC_NikeSales[[#This Row],[Profit]]=0,"No Recorded Profit",IF($Y1863&gt;$P1863,"Invalid Profit", "Valid Profit")))</f>
        <v>Valid Profit</v>
      </c>
      <c r="AA1865" t="str">
        <f>IF(PC_NikeSales[[#This Row],[Profit_Status]]="Valid Profit","Include","Exclude")</f>
        <v>Include</v>
      </c>
    </row>
    <row r="1866" spans="1:27">
      <c r="A1866">
        <v>3864</v>
      </c>
      <c r="B1866" t="s">
        <v>19</v>
      </c>
      <c r="C1866" t="s">
        <v>14</v>
      </c>
      <c r="D1866" t="s">
        <v>15</v>
      </c>
      <c r="E1866" s="3">
        <v>7</v>
      </c>
      <c r="F1866" t="str">
        <f t="shared" si="261"/>
        <v>Number</v>
      </c>
      <c r="G1866" t="str">
        <f t="shared" si="262"/>
        <v>7</v>
      </c>
      <c r="H1866" t="str">
        <f t="shared" si="263"/>
        <v>Yes</v>
      </c>
      <c r="J1866" t="str">
        <f>_xlfn.IFS(Units_Sold&lt;0,"Check Return/Refund",Units_Sold=" ",Invalid,Units_Sold=0,"Available",Units_Sold&gt;0,"Sold")</f>
        <v>Available</v>
      </c>
      <c r="M1866" t="str">
        <f t="shared" si="264"/>
        <v>Invalid</v>
      </c>
      <c r="N1866" t="str">
        <f>IF(PC_NikeSales[[#This Row],[Discount_Verification]]="Valid","Include","Exclude")</f>
        <v>Exclude</v>
      </c>
      <c r="O1866">
        <v>0</v>
      </c>
      <c r="P1866" t="str">
        <f t="shared" si="265"/>
        <v>Insufficient Data</v>
      </c>
      <c r="Q1866" t="str">
        <f t="shared" si="266"/>
        <v>Missing Information</v>
      </c>
      <c r="R1866" t="str">
        <f>IF(PC_NikeSales[[#This Row],[Rev_Verify]]="Valid Revenue","Include","Exclude")</f>
        <v>Exclude</v>
      </c>
      <c r="S1866" s="1">
        <v>45778</v>
      </c>
      <c r="T1866" s="5">
        <f t="shared" si="267"/>
        <v>45778</v>
      </c>
      <c r="U1866" s="1" t="str">
        <f t="shared" si="268"/>
        <v>Yes</v>
      </c>
      <c r="V1866" t="s">
        <v>22</v>
      </c>
      <c r="W1866" t="s">
        <v>33</v>
      </c>
      <c r="X1866" t="str">
        <f t="shared" si="269"/>
        <v>Delhi</v>
      </c>
      <c r="Y1866">
        <v>2972.96</v>
      </c>
      <c r="Z1866" t="str">
        <f>IF(PC_NikeSales[[#This Row],[Profit]]&lt;0,"Loss Making Sales",IF(PC_NikeSales[[#This Row],[Profit]]=0,"No Recorded Profit",IF($Y1864&gt;$P1864,"Invalid Profit", "Valid Profit")))</f>
        <v>Valid Profit</v>
      </c>
      <c r="AA1866" t="str">
        <f>IF(PC_NikeSales[[#This Row],[Profit_Status]]="Valid Profit","Include","Exclude")</f>
        <v>Include</v>
      </c>
    </row>
    <row r="1867" spans="1:27">
      <c r="A1867">
        <v>3865</v>
      </c>
      <c r="B1867" t="s">
        <v>35</v>
      </c>
      <c r="C1867" t="s">
        <v>14</v>
      </c>
      <c r="D1867" t="s">
        <v>49</v>
      </c>
      <c r="E1867" s="3" t="s">
        <v>28</v>
      </c>
      <c r="F1867" t="str">
        <f t="shared" si="261"/>
        <v>Alphabet</v>
      </c>
      <c r="G1867" t="str">
        <f t="shared" si="262"/>
        <v>L</v>
      </c>
      <c r="H1867" t="str">
        <f t="shared" si="263"/>
        <v>Yes</v>
      </c>
      <c r="I1867">
        <v>2</v>
      </c>
      <c r="J1867" t="str">
        <f>_xlfn.IFS(Units_Sold&lt;0,"Check Return/Refund",Units_Sold=" ",Invalid,Units_Sold=0,"Available",Units_Sold&gt;0,"Sold")</f>
        <v>Sold</v>
      </c>
      <c r="K1867">
        <v>7356.92</v>
      </c>
      <c r="M1867" t="str">
        <f t="shared" si="264"/>
        <v>Invalid</v>
      </c>
      <c r="N1867" t="str">
        <f>IF(PC_NikeSales[[#This Row],[Discount_Verification]]="Valid","Include","Exclude")</f>
        <v>Exclude</v>
      </c>
      <c r="O1867">
        <v>0</v>
      </c>
      <c r="P1867">
        <f t="shared" si="265"/>
        <v>14713.84</v>
      </c>
      <c r="Q1867" t="str">
        <f t="shared" si="266"/>
        <v>Valid Revenue</v>
      </c>
      <c r="R1867" t="str">
        <f>IF(PC_NikeSales[[#This Row],[Rev_Verify]]="Valid Revenue","Include","Exclude")</f>
        <v>Include</v>
      </c>
      <c r="S1867" s="1"/>
      <c r="T1867" s="5" t="str">
        <f t="shared" si="267"/>
        <v>Missing Date</v>
      </c>
      <c r="U1867" s="1" t="str">
        <f t="shared" si="268"/>
        <v>No</v>
      </c>
      <c r="V1867" t="s">
        <v>17</v>
      </c>
      <c r="W1867" t="s">
        <v>37</v>
      </c>
      <c r="X1867" t="str">
        <f t="shared" si="269"/>
        <v>Hyderabad</v>
      </c>
      <c r="Y1867">
        <v>-1144.1600000000001</v>
      </c>
      <c r="Z1867" t="str">
        <f>IF(PC_NikeSales[[#This Row],[Profit]]&lt;0,"Loss Making Sales",IF(PC_NikeSales[[#This Row],[Profit]]=0,"No Recorded Profit",IF(PC_NikeSales[[#This Row],[Profit]]&gt;PC_NikeSales[Rev_Recalc],"Invalid Profit", "Valid Profit")))</f>
        <v>Loss Making Sales</v>
      </c>
      <c r="AA1867" t="str">
        <f>IF(PC_NikeSales[[#This Row],[Profit_Status]]="Valid Profit","Include","Exclude")</f>
        <v>Exclude</v>
      </c>
    </row>
    <row r="1868" spans="1:27">
      <c r="A1868">
        <v>3866</v>
      </c>
      <c r="B1868" t="s">
        <v>19</v>
      </c>
      <c r="C1868" t="s">
        <v>41</v>
      </c>
      <c r="D1868" t="s">
        <v>54</v>
      </c>
      <c r="F1868" t="str">
        <f t="shared" si="261"/>
        <v>Missing</v>
      </c>
      <c r="G1868" t="str">
        <f t="shared" si="262"/>
        <v>Unknown</v>
      </c>
      <c r="H1868" t="str">
        <f t="shared" si="263"/>
        <v>No</v>
      </c>
      <c r="I1868">
        <v>3</v>
      </c>
      <c r="J1868" t="str">
        <f>_xlfn.IFS(Units_Sold&lt;0,"Check Return/Refund",Units_Sold=" ",Invalid,Units_Sold=0,"Available",Units_Sold&gt;0,"Sold")</f>
        <v>Sold</v>
      </c>
      <c r="L1868">
        <v>0.64</v>
      </c>
      <c r="M1868" t="str">
        <f t="shared" si="264"/>
        <v>Valid</v>
      </c>
      <c r="N1868" t="str">
        <f>IF(PC_NikeSales[[#This Row],[Discount_Verification]]="Valid","Include","Exclude")</f>
        <v>Include</v>
      </c>
      <c r="O1868">
        <v>0</v>
      </c>
      <c r="P1868" t="str">
        <f t="shared" si="265"/>
        <v>Insufficient Data</v>
      </c>
      <c r="Q1868" t="str">
        <f t="shared" si="266"/>
        <v>Missing Information</v>
      </c>
      <c r="R1868" t="str">
        <f>IF(PC_NikeSales[[#This Row],[Rev_Verify]]="Valid Revenue","Include","Exclude")</f>
        <v>Exclude</v>
      </c>
      <c r="S1868" s="1">
        <v>45702</v>
      </c>
      <c r="T1868" s="5">
        <f t="shared" si="267"/>
        <v>45702</v>
      </c>
      <c r="U1868" s="1" t="str">
        <f t="shared" si="268"/>
        <v>Yes</v>
      </c>
      <c r="V1868" t="s">
        <v>22</v>
      </c>
      <c r="W1868" t="s">
        <v>43</v>
      </c>
      <c r="X1868" t="str">
        <f t="shared" si="269"/>
        <v>Kolkata</v>
      </c>
      <c r="Y1868">
        <v>2985.34</v>
      </c>
      <c r="Z1868" t="str">
        <f>IF(PC_NikeSales[[#This Row],[Profit]]&lt;0,"Loss Making Sales",IF(PC_NikeSales[[#This Row],[Profit]]=0,"No Recorded Profit",IF($Y1866&gt;$P1866,"Invalid Profit", "Valid Profit")))</f>
        <v>Valid Profit</v>
      </c>
      <c r="AA1868" t="str">
        <f>IF(PC_NikeSales[[#This Row],[Profit_Status]]="Valid Profit","Include","Exclude")</f>
        <v>Include</v>
      </c>
    </row>
    <row r="1869" spans="1:27">
      <c r="A1869">
        <v>3867</v>
      </c>
      <c r="B1869" t="s">
        <v>13</v>
      </c>
      <c r="C1869" t="s">
        <v>26</v>
      </c>
      <c r="D1869" t="s">
        <v>39</v>
      </c>
      <c r="E1869" s="3" t="s">
        <v>32</v>
      </c>
      <c r="F1869" t="str">
        <f t="shared" si="261"/>
        <v>Alphabet</v>
      </c>
      <c r="G1869" t="str">
        <f t="shared" si="262"/>
        <v>XL</v>
      </c>
      <c r="H1869" t="str">
        <f t="shared" si="263"/>
        <v>Yes</v>
      </c>
      <c r="J1869" t="str">
        <f>_xlfn.IFS(Units_Sold&lt;0,"Check Return/Refund",Units_Sold=" ",Invalid,Units_Sold=0,"Available",Units_Sold&gt;0,"Sold")</f>
        <v>Available</v>
      </c>
      <c r="M1869" t="str">
        <f t="shared" si="264"/>
        <v>Invalid</v>
      </c>
      <c r="N1869" t="str">
        <f>IF(PC_NikeSales[[#This Row],[Discount_Verification]]="Valid","Include","Exclude")</f>
        <v>Exclude</v>
      </c>
      <c r="O1869">
        <v>0</v>
      </c>
      <c r="P1869" t="str">
        <f t="shared" si="265"/>
        <v>Insufficient Data</v>
      </c>
      <c r="Q1869" t="str">
        <f t="shared" si="266"/>
        <v>Missing Information</v>
      </c>
      <c r="R1869" t="str">
        <f>IF(PC_NikeSales[[#This Row],[Rev_Verify]]="Valid Revenue","Include","Exclude")</f>
        <v>Exclude</v>
      </c>
      <c r="S1869" s="1">
        <v>45569</v>
      </c>
      <c r="T1869" s="5">
        <f t="shared" si="267"/>
        <v>45569</v>
      </c>
      <c r="U1869" s="1" t="str">
        <f t="shared" si="268"/>
        <v>Yes</v>
      </c>
      <c r="V1869" t="s">
        <v>17</v>
      </c>
      <c r="W1869" t="s">
        <v>18</v>
      </c>
      <c r="X1869" t="str">
        <f t="shared" si="269"/>
        <v>Bengaluru</v>
      </c>
      <c r="Y1869">
        <v>3405.94</v>
      </c>
      <c r="Z1869" t="str">
        <f>IF(PC_NikeSales[[#This Row],[Profit]]&lt;0,"Loss Making Sales",IF(PC_NikeSales[[#This Row],[Profit]]=0,"No Recorded Profit",IF($Y1867&gt;$P1867,"Invalid Profit", "Valid Profit")))</f>
        <v>Valid Profit</v>
      </c>
      <c r="AA1869" t="str">
        <f>IF(PC_NikeSales[[#This Row],[Profit_Status]]="Valid Profit","Include","Exclude")</f>
        <v>Include</v>
      </c>
    </row>
    <row r="1870" spans="1:27">
      <c r="A1870">
        <v>3868</v>
      </c>
      <c r="B1870" t="s">
        <v>19</v>
      </c>
      <c r="C1870" t="s">
        <v>30</v>
      </c>
      <c r="D1870" t="s">
        <v>46</v>
      </c>
      <c r="E1870" s="3">
        <v>11</v>
      </c>
      <c r="F1870" t="str">
        <f t="shared" si="261"/>
        <v>Number</v>
      </c>
      <c r="G1870" t="str">
        <f t="shared" si="262"/>
        <v>11</v>
      </c>
      <c r="H1870" t="str">
        <f t="shared" si="263"/>
        <v>Yes</v>
      </c>
      <c r="I1870">
        <v>0</v>
      </c>
      <c r="J1870" t="str">
        <f>_xlfn.IFS(Units_Sold&lt;0,"Check Return/Refund",Units_Sold=" ",Invalid,Units_Sold=0,"Available",Units_Sold&gt;0,"Sold")</f>
        <v>Available</v>
      </c>
      <c r="K1870">
        <v>3554.76</v>
      </c>
      <c r="L1870">
        <v>0.51</v>
      </c>
      <c r="M1870" t="str">
        <f t="shared" si="264"/>
        <v>Valid</v>
      </c>
      <c r="N1870" t="str">
        <f>IF(PC_NikeSales[[#This Row],[Discount_Verification]]="Valid","Include","Exclude")</f>
        <v>Include</v>
      </c>
      <c r="O1870">
        <v>0</v>
      </c>
      <c r="P1870">
        <f t="shared" si="265"/>
        <v>0</v>
      </c>
      <c r="Q1870" t="str">
        <f t="shared" si="266"/>
        <v>No Recorded Revenue</v>
      </c>
      <c r="R1870" t="str">
        <f>IF(PC_NikeSales[[#This Row],[Rev_Verify]]="Valid Revenue","Include","Exclude")</f>
        <v>Exclude</v>
      </c>
      <c r="S1870" s="1">
        <v>45774</v>
      </c>
      <c r="T1870" s="5">
        <f t="shared" si="267"/>
        <v>45774</v>
      </c>
      <c r="U1870" s="1" t="str">
        <f t="shared" si="268"/>
        <v>Yes</v>
      </c>
      <c r="V1870" t="s">
        <v>17</v>
      </c>
      <c r="W1870" t="s">
        <v>36</v>
      </c>
      <c r="X1870" t="str">
        <f t="shared" si="269"/>
        <v>Bangalore</v>
      </c>
      <c r="Y1870">
        <v>-593.5</v>
      </c>
      <c r="Z1870" t="str">
        <f>IF(PC_NikeSales[[#This Row],[Profit]]&lt;0,"Loss Making Sales",IF(PC_NikeSales[[#This Row],[Profit]]=0,"No Recorded Profit",IF(PC_NikeSales[[#This Row],[Profit]]&gt;PC_NikeSales[Rev_Recalc],"Invalid Profit", "Valid Profit")))</f>
        <v>Loss Making Sales</v>
      </c>
      <c r="AA1870" t="str">
        <f>IF(PC_NikeSales[[#This Row],[Profit_Status]]="Valid Profit","Include","Exclude")</f>
        <v>Exclude</v>
      </c>
    </row>
    <row r="1871" spans="1:27">
      <c r="A1871">
        <v>3869</v>
      </c>
      <c r="B1871" t="s">
        <v>19</v>
      </c>
      <c r="C1871" t="s">
        <v>41</v>
      </c>
      <c r="D1871" t="s">
        <v>54</v>
      </c>
      <c r="E1871" s="3" t="s">
        <v>28</v>
      </c>
      <c r="F1871" t="str">
        <f t="shared" si="261"/>
        <v>Alphabet</v>
      </c>
      <c r="G1871" t="str">
        <f t="shared" si="262"/>
        <v>L</v>
      </c>
      <c r="H1871" t="str">
        <f t="shared" si="263"/>
        <v>Yes</v>
      </c>
      <c r="I1871">
        <v>3</v>
      </c>
      <c r="J1871" t="str">
        <f>_xlfn.IFS(Units_Sold&lt;0,"Check Return/Refund",Units_Sold=" ",Invalid,Units_Sold=0,"Available",Units_Sold&gt;0,"Sold")</f>
        <v>Sold</v>
      </c>
      <c r="K1871">
        <v>7599.38</v>
      </c>
      <c r="L1871">
        <v>1.17</v>
      </c>
      <c r="M1871" t="str">
        <f t="shared" si="264"/>
        <v>Invalid</v>
      </c>
      <c r="N1871" t="str">
        <f>IF(PC_NikeSales[[#This Row],[Discount_Verification]]="Valid","Include","Exclude")</f>
        <v>Exclude</v>
      </c>
      <c r="O1871">
        <v>-3875.68</v>
      </c>
      <c r="P1871" t="str">
        <f t="shared" si="265"/>
        <v>Insufficient Data</v>
      </c>
      <c r="Q1871" t="str">
        <f t="shared" si="266"/>
        <v>Missing Information</v>
      </c>
      <c r="R1871" t="str">
        <f>IF(PC_NikeSales[[#This Row],[Rev_Verify]]="Valid Revenue","Include","Exclude")</f>
        <v>Exclude</v>
      </c>
      <c r="S1871" s="1"/>
      <c r="T1871" s="5" t="str">
        <f t="shared" si="267"/>
        <v>Missing Date</v>
      </c>
      <c r="U1871" s="1" t="str">
        <f t="shared" si="268"/>
        <v>No</v>
      </c>
      <c r="V1871" t="s">
        <v>22</v>
      </c>
      <c r="W1871" t="s">
        <v>33</v>
      </c>
      <c r="X1871" t="str">
        <f t="shared" si="269"/>
        <v>Delhi</v>
      </c>
      <c r="Y1871">
        <v>-633.80999999999995</v>
      </c>
      <c r="Z1871" t="str">
        <f>IF(PC_NikeSales[[#This Row],[Profit]]&lt;0,"Loss Making Sales",IF(PC_NikeSales[[#This Row],[Profit]]=0,"No Recorded Profit",IF(PC_NikeSales[[#This Row],[Profit]]&gt;PC_NikeSales[Rev_Recalc],"Invalid Profit", "Valid Profit")))</f>
        <v>Loss Making Sales</v>
      </c>
      <c r="AA1871" t="str">
        <f>IF(PC_NikeSales[[#This Row],[Profit_Status]]="Valid Profit","Include","Exclude")</f>
        <v>Exclude</v>
      </c>
    </row>
    <row r="1872" spans="1:27">
      <c r="A1872">
        <v>3870</v>
      </c>
      <c r="B1872" t="s">
        <v>19</v>
      </c>
      <c r="C1872" t="s">
        <v>14</v>
      </c>
      <c r="D1872" t="s">
        <v>49</v>
      </c>
      <c r="E1872" s="3" t="s">
        <v>16</v>
      </c>
      <c r="F1872" t="str">
        <f t="shared" si="261"/>
        <v>Alphabet</v>
      </c>
      <c r="G1872" t="str">
        <f t="shared" si="262"/>
        <v>M</v>
      </c>
      <c r="H1872" t="str">
        <f t="shared" si="263"/>
        <v>Yes</v>
      </c>
      <c r="J1872" t="str">
        <f>_xlfn.IFS(Units_Sold&lt;0,"Check Return/Refund",Units_Sold=" ",Invalid,Units_Sold=0,"Available",Units_Sold&gt;0,"Sold")</f>
        <v>Available</v>
      </c>
      <c r="K1872">
        <v>6944.2</v>
      </c>
      <c r="M1872" t="str">
        <f t="shared" si="264"/>
        <v>Invalid</v>
      </c>
      <c r="N1872" t="str">
        <f>IF(PC_NikeSales[[#This Row],[Discount_Verification]]="Valid","Include","Exclude")</f>
        <v>Exclude</v>
      </c>
      <c r="O1872">
        <v>0</v>
      </c>
      <c r="P1872" t="str">
        <f t="shared" si="265"/>
        <v>Insufficient Data</v>
      </c>
      <c r="Q1872" t="str">
        <f t="shared" si="266"/>
        <v>Missing Information</v>
      </c>
      <c r="R1872" t="str">
        <f>IF(PC_NikeSales[[#This Row],[Rev_Verify]]="Valid Revenue","Include","Exclude")</f>
        <v>Exclude</v>
      </c>
      <c r="S1872" s="1">
        <v>45794</v>
      </c>
      <c r="T1872" s="5">
        <f t="shared" si="267"/>
        <v>45794</v>
      </c>
      <c r="U1872" s="1" t="str">
        <f t="shared" si="268"/>
        <v>Yes</v>
      </c>
      <c r="V1872" t="s">
        <v>17</v>
      </c>
      <c r="W1872" t="s">
        <v>37</v>
      </c>
      <c r="X1872" t="str">
        <f t="shared" si="269"/>
        <v>Hyderabad</v>
      </c>
      <c r="Y1872">
        <v>764.21</v>
      </c>
      <c r="Z1872" t="str">
        <f>IF(PC_NikeSales[[#This Row],[Profit]]&lt;0,"Loss Making Sales",IF(PC_NikeSales[[#This Row],[Profit]]=0,"No Recorded Profit",IF($Y1870&gt;$P1870,"Invalid Profit", "Valid Profit")))</f>
        <v>Valid Profit</v>
      </c>
      <c r="AA1872" t="str">
        <f>IF(PC_NikeSales[[#This Row],[Profit_Status]]="Valid Profit","Include","Exclude")</f>
        <v>Include</v>
      </c>
    </row>
    <row r="1873" spans="1:27">
      <c r="A1873">
        <v>3871</v>
      </c>
      <c r="B1873" t="s">
        <v>19</v>
      </c>
      <c r="C1873" t="s">
        <v>14</v>
      </c>
      <c r="D1873" t="s">
        <v>15</v>
      </c>
      <c r="E1873" s="3" t="s">
        <v>32</v>
      </c>
      <c r="F1873" t="str">
        <f t="shared" si="261"/>
        <v>Alphabet</v>
      </c>
      <c r="G1873" t="str">
        <f t="shared" si="262"/>
        <v>XL</v>
      </c>
      <c r="H1873" t="str">
        <f t="shared" si="263"/>
        <v>Yes</v>
      </c>
      <c r="I1873">
        <v>3</v>
      </c>
      <c r="J1873" t="str">
        <f>_xlfn.IFS(Units_Sold&lt;0,"Check Return/Refund",Units_Sold=" ",Invalid,Units_Sold=0,"Available",Units_Sold&gt;0,"Sold")</f>
        <v>Sold</v>
      </c>
      <c r="M1873" t="str">
        <f t="shared" si="264"/>
        <v>Invalid</v>
      </c>
      <c r="N1873" t="str">
        <f>IF(PC_NikeSales[[#This Row],[Discount_Verification]]="Valid","Include","Exclude")</f>
        <v>Exclude</v>
      </c>
      <c r="O1873">
        <v>0</v>
      </c>
      <c r="P1873" t="str">
        <f t="shared" si="265"/>
        <v>Insufficient Data</v>
      </c>
      <c r="Q1873" t="str">
        <f t="shared" si="266"/>
        <v>Missing Information</v>
      </c>
      <c r="R1873" t="str">
        <f>IF(PC_NikeSales[[#This Row],[Rev_Verify]]="Valid Revenue","Include","Exclude")</f>
        <v>Exclude</v>
      </c>
      <c r="S1873" s="1">
        <v>45552</v>
      </c>
      <c r="T1873" s="5">
        <f t="shared" si="267"/>
        <v>45552</v>
      </c>
      <c r="U1873" s="1" t="str">
        <f t="shared" si="268"/>
        <v>Yes</v>
      </c>
      <c r="V1873" t="s">
        <v>22</v>
      </c>
      <c r="W1873" t="s">
        <v>33</v>
      </c>
      <c r="X1873" t="str">
        <f t="shared" si="269"/>
        <v>Delhi</v>
      </c>
      <c r="Y1873">
        <v>1773.99</v>
      </c>
      <c r="Z1873" t="str">
        <f>IF(PC_NikeSales[[#This Row],[Profit]]&lt;0,"Loss Making Sales",IF(PC_NikeSales[[#This Row],[Profit]]=0,"No Recorded Profit",IF($Y1871&gt;$P1871,"Invalid Profit", "Valid Profit")))</f>
        <v>Valid Profit</v>
      </c>
      <c r="AA1873" t="str">
        <f>IF(PC_NikeSales[[#This Row],[Profit_Status]]="Valid Profit","Include","Exclude")</f>
        <v>Include</v>
      </c>
    </row>
    <row r="1874" spans="1:27">
      <c r="A1874">
        <v>3872</v>
      </c>
      <c r="B1874" t="s">
        <v>19</v>
      </c>
      <c r="C1874" t="s">
        <v>14</v>
      </c>
      <c r="D1874" t="s">
        <v>15</v>
      </c>
      <c r="F1874" t="str">
        <f t="shared" si="261"/>
        <v>Missing</v>
      </c>
      <c r="G1874" t="str">
        <f t="shared" si="262"/>
        <v>Unknown</v>
      </c>
      <c r="H1874" t="str">
        <f t="shared" si="263"/>
        <v>No</v>
      </c>
      <c r="J1874" t="str">
        <f>_xlfn.IFS(Units_Sold&lt;0,"Check Return/Refund",Units_Sold=" ",Invalid,Units_Sold=0,"Available",Units_Sold&gt;0,"Sold")</f>
        <v>Available</v>
      </c>
      <c r="K1874">
        <v>8517.6200000000008</v>
      </c>
      <c r="M1874" t="str">
        <f t="shared" si="264"/>
        <v>Invalid</v>
      </c>
      <c r="N1874" t="str">
        <f>IF(PC_NikeSales[[#This Row],[Discount_Verification]]="Valid","Include","Exclude")</f>
        <v>Exclude</v>
      </c>
      <c r="O1874">
        <v>0</v>
      </c>
      <c r="P1874" t="str">
        <f t="shared" si="265"/>
        <v>Insufficient Data</v>
      </c>
      <c r="Q1874" t="str">
        <f t="shared" si="266"/>
        <v>Missing Information</v>
      </c>
      <c r="R1874" t="str">
        <f>IF(PC_NikeSales[[#This Row],[Rev_Verify]]="Valid Revenue","Include","Exclude")</f>
        <v>Exclude</v>
      </c>
      <c r="S1874" s="1"/>
      <c r="T1874" s="5" t="str">
        <f t="shared" si="267"/>
        <v>Missing Date</v>
      </c>
      <c r="U1874" s="1" t="str">
        <f t="shared" si="268"/>
        <v>No</v>
      </c>
      <c r="V1874" t="s">
        <v>22</v>
      </c>
      <c r="W1874" t="s">
        <v>33</v>
      </c>
      <c r="X1874" t="str">
        <f t="shared" si="269"/>
        <v>Delhi</v>
      </c>
      <c r="Y1874">
        <v>962.82</v>
      </c>
      <c r="Z1874" t="str">
        <f>IF(PC_NikeSales[[#This Row],[Profit]]&lt;0,"Loss Making Sales",IF(PC_NikeSales[[#This Row],[Profit]]=0,"No Recorded Profit",IF($Y1872&gt;$P1872,"Invalid Profit", "Valid Profit")))</f>
        <v>Valid Profit</v>
      </c>
      <c r="AA1874" t="str">
        <f>IF(PC_NikeSales[[#This Row],[Profit_Status]]="Valid Profit","Include","Exclude")</f>
        <v>Include</v>
      </c>
    </row>
    <row r="1875" spans="1:27">
      <c r="A1875">
        <v>3873</v>
      </c>
      <c r="B1875" t="s">
        <v>35</v>
      </c>
      <c r="C1875" t="s">
        <v>20</v>
      </c>
      <c r="D1875" t="s">
        <v>21</v>
      </c>
      <c r="E1875" s="3" t="s">
        <v>16</v>
      </c>
      <c r="F1875" t="str">
        <f t="shared" si="261"/>
        <v>Alphabet</v>
      </c>
      <c r="G1875" t="str">
        <f t="shared" si="262"/>
        <v>M</v>
      </c>
      <c r="H1875" t="str">
        <f t="shared" si="263"/>
        <v>Yes</v>
      </c>
      <c r="I1875">
        <v>3</v>
      </c>
      <c r="J1875" t="str">
        <f>_xlfn.IFS(Units_Sold&lt;0,"Check Return/Refund",Units_Sold=" ",Invalid,Units_Sold=0,"Available",Units_Sold&gt;0,"Sold")</f>
        <v>Sold</v>
      </c>
      <c r="M1875" t="str">
        <f t="shared" si="264"/>
        <v>Invalid</v>
      </c>
      <c r="N1875" t="str">
        <f>IF(PC_NikeSales[[#This Row],[Discount_Verification]]="Valid","Include","Exclude")</f>
        <v>Exclude</v>
      </c>
      <c r="O1875">
        <v>0</v>
      </c>
      <c r="P1875" t="str">
        <f t="shared" si="265"/>
        <v>Insufficient Data</v>
      </c>
      <c r="Q1875" t="str">
        <f t="shared" si="266"/>
        <v>Missing Information</v>
      </c>
      <c r="R1875" t="str">
        <f>IF(PC_NikeSales[[#This Row],[Rev_Verify]]="Valid Revenue","Include","Exclude")</f>
        <v>Exclude</v>
      </c>
      <c r="S1875" s="1"/>
      <c r="T1875" s="5" t="str">
        <f t="shared" si="267"/>
        <v>Missing Date</v>
      </c>
      <c r="U1875" s="1" t="str">
        <f t="shared" si="268"/>
        <v>No</v>
      </c>
      <c r="V1875" t="s">
        <v>17</v>
      </c>
      <c r="W1875" t="s">
        <v>18</v>
      </c>
      <c r="X1875" t="str">
        <f t="shared" si="269"/>
        <v>Bengaluru</v>
      </c>
      <c r="Y1875">
        <v>996.15</v>
      </c>
      <c r="Z1875" t="str">
        <f>IF(PC_NikeSales[[#This Row],[Profit]]&lt;0,"Loss Making Sales",IF(PC_NikeSales[[#This Row],[Profit]]=0,"No Recorded Profit",IF($Y1873&gt;$P1873,"Invalid Profit", "Valid Profit")))</f>
        <v>Valid Profit</v>
      </c>
      <c r="AA1875" t="str">
        <f>IF(PC_NikeSales[[#This Row],[Profit_Status]]="Valid Profit","Include","Exclude")</f>
        <v>Include</v>
      </c>
    </row>
    <row r="1876" spans="1:27">
      <c r="A1876">
        <v>3874</v>
      </c>
      <c r="B1876" t="s">
        <v>19</v>
      </c>
      <c r="C1876" t="s">
        <v>41</v>
      </c>
      <c r="D1876" t="s">
        <v>54</v>
      </c>
      <c r="E1876" s="3" t="s">
        <v>32</v>
      </c>
      <c r="F1876" t="str">
        <f t="shared" si="261"/>
        <v>Alphabet</v>
      </c>
      <c r="G1876" t="str">
        <f t="shared" si="262"/>
        <v>XL</v>
      </c>
      <c r="H1876" t="str">
        <f t="shared" si="263"/>
        <v>Yes</v>
      </c>
      <c r="I1876">
        <v>4</v>
      </c>
      <c r="J1876" t="str">
        <f>_xlfn.IFS(Units_Sold&lt;0,"Check Return/Refund",Units_Sold=" ",Invalid,Units_Sold=0,"Available",Units_Sold&gt;0,"Sold")</f>
        <v>Sold</v>
      </c>
      <c r="K1876">
        <v>3305.6</v>
      </c>
      <c r="L1876">
        <v>0.7</v>
      </c>
      <c r="M1876" t="str">
        <f t="shared" si="264"/>
        <v>Valid</v>
      </c>
      <c r="N1876" t="str">
        <f>IF(PC_NikeSales[[#This Row],[Discount_Verification]]="Valid","Include","Exclude")</f>
        <v>Include</v>
      </c>
      <c r="O1876">
        <v>3966.72</v>
      </c>
      <c r="P1876">
        <f t="shared" si="265"/>
        <v>3966.7200000000003</v>
      </c>
      <c r="Q1876" t="str">
        <f t="shared" si="266"/>
        <v>Valid Revenue</v>
      </c>
      <c r="R1876" t="str">
        <f>IF(PC_NikeSales[[#This Row],[Rev_Verify]]="Valid Revenue","Include","Exclude")</f>
        <v>Include</v>
      </c>
      <c r="S1876" s="1">
        <v>45531</v>
      </c>
      <c r="T1876" s="5">
        <f t="shared" si="267"/>
        <v>45531</v>
      </c>
      <c r="U1876" s="1" t="str">
        <f t="shared" si="268"/>
        <v>Yes</v>
      </c>
      <c r="V1876" t="s">
        <v>17</v>
      </c>
      <c r="W1876" t="s">
        <v>43</v>
      </c>
      <c r="X1876" t="str">
        <f t="shared" si="269"/>
        <v>Kolkata</v>
      </c>
      <c r="Y1876">
        <v>1605.13</v>
      </c>
      <c r="Z1876" t="str">
        <f>IF(PC_NikeSales[[#This Row],[Profit]]&lt;0,"Loss Making Sales",IF(PC_NikeSales[[#This Row],[Profit]]=0,"No Recorded Profit",IF($Y1874&gt;$P1874,"Invalid Profit", "Valid Profit")))</f>
        <v>Valid Profit</v>
      </c>
      <c r="AA1876" t="str">
        <f>IF(PC_NikeSales[[#This Row],[Profit_Status]]="Valid Profit","Include","Exclude")</f>
        <v>Include</v>
      </c>
    </row>
    <row r="1877" spans="1:27">
      <c r="A1877">
        <v>3875</v>
      </c>
      <c r="B1877" t="s">
        <v>19</v>
      </c>
      <c r="C1877" t="s">
        <v>41</v>
      </c>
      <c r="D1877" t="s">
        <v>54</v>
      </c>
      <c r="E1877" s="3" t="s">
        <v>28</v>
      </c>
      <c r="F1877" t="str">
        <f t="shared" si="261"/>
        <v>Alphabet</v>
      </c>
      <c r="G1877" t="str">
        <f t="shared" si="262"/>
        <v>L</v>
      </c>
      <c r="H1877" t="str">
        <f t="shared" si="263"/>
        <v>Yes</v>
      </c>
      <c r="I1877">
        <v>0</v>
      </c>
      <c r="J1877" t="str">
        <f>_xlfn.IFS(Units_Sold&lt;0,"Check Return/Refund",Units_Sold=" ",Invalid,Units_Sold=0,"Available",Units_Sold&gt;0,"Sold")</f>
        <v>Available</v>
      </c>
      <c r="K1877">
        <v>3304.18</v>
      </c>
      <c r="L1877">
        <v>0.9</v>
      </c>
      <c r="M1877" t="str">
        <f t="shared" si="264"/>
        <v>Valid</v>
      </c>
      <c r="N1877" t="str">
        <f>IF(PC_NikeSales[[#This Row],[Discount_Verification]]="Valid","Include","Exclude")</f>
        <v>Include</v>
      </c>
      <c r="O1877">
        <v>0</v>
      </c>
      <c r="P1877">
        <f t="shared" si="265"/>
        <v>0</v>
      </c>
      <c r="Q1877" t="str">
        <f t="shared" si="266"/>
        <v>No Recorded Revenue</v>
      </c>
      <c r="R1877" t="str">
        <f>IF(PC_NikeSales[[#This Row],[Rev_Verify]]="Valid Revenue","Include","Exclude")</f>
        <v>Exclude</v>
      </c>
      <c r="S1877" s="1"/>
      <c r="T1877" s="5" t="str">
        <f t="shared" si="267"/>
        <v>Missing Date</v>
      </c>
      <c r="U1877" s="1" t="str">
        <f t="shared" si="268"/>
        <v>No</v>
      </c>
      <c r="V1877" t="s">
        <v>22</v>
      </c>
      <c r="W1877" t="s">
        <v>29</v>
      </c>
      <c r="X1877" t="str">
        <f t="shared" si="269"/>
        <v>Pune</v>
      </c>
      <c r="Y1877">
        <v>3345.28</v>
      </c>
      <c r="Z1877" t="str">
        <f>IF(PC_NikeSales[[#This Row],[Profit]]&lt;0,"Loss Making Sales",IF(PC_NikeSales[[#This Row],[Profit]]=0,"No Recorded Profit",IF(PC_NikeSales[[#This Row],[Profit]]&gt;PC_NikeSales[Rev_Recalc],"Invalid Profit", "Valid Profit")))</f>
        <v>Invalid Profit</v>
      </c>
      <c r="AA1877" t="str">
        <f>IF(PC_NikeSales[[#This Row],[Profit_Status]]="Valid Profit","Include","Exclude")</f>
        <v>Exclude</v>
      </c>
    </row>
    <row r="1878" spans="1:27">
      <c r="A1878">
        <v>3876</v>
      </c>
      <c r="B1878" t="s">
        <v>35</v>
      </c>
      <c r="C1878" t="s">
        <v>20</v>
      </c>
      <c r="D1878" t="s">
        <v>50</v>
      </c>
      <c r="E1878" s="3" t="s">
        <v>32</v>
      </c>
      <c r="F1878" t="str">
        <f t="shared" si="261"/>
        <v>Alphabet</v>
      </c>
      <c r="G1878" t="str">
        <f t="shared" si="262"/>
        <v>XL</v>
      </c>
      <c r="H1878" t="str">
        <f t="shared" si="263"/>
        <v>Yes</v>
      </c>
      <c r="I1878">
        <v>-1</v>
      </c>
      <c r="J1878" t="str">
        <f>_xlfn.IFS(Units_Sold&lt;0,"Check Return/Refund",Units_Sold=" ",Invalid,Units_Sold=0,"Available",Units_Sold&gt;0,"Sold")</f>
        <v>Check Return/Refund</v>
      </c>
      <c r="K1878">
        <v>4310.8999999999996</v>
      </c>
      <c r="M1878" t="str">
        <f t="shared" si="264"/>
        <v>Invalid</v>
      </c>
      <c r="N1878" t="str">
        <f>IF(PC_NikeSales[[#This Row],[Discount_Verification]]="Valid","Include","Exclude")</f>
        <v>Exclude</v>
      </c>
      <c r="O1878">
        <v>0</v>
      </c>
      <c r="P1878">
        <f t="shared" si="265"/>
        <v>-4310.8999999999996</v>
      </c>
      <c r="Q1878" t="str">
        <f t="shared" si="266"/>
        <v>Negative Revenue</v>
      </c>
      <c r="R1878" t="str">
        <f>IF(PC_NikeSales[[#This Row],[Rev_Verify]]="Valid Revenue","Include","Exclude")</f>
        <v>Exclude</v>
      </c>
      <c r="S1878" s="1">
        <v>45650</v>
      </c>
      <c r="T1878" s="5">
        <f t="shared" si="267"/>
        <v>45650</v>
      </c>
      <c r="U1878" s="1" t="str">
        <f t="shared" si="268"/>
        <v>Yes</v>
      </c>
      <c r="V1878" t="s">
        <v>22</v>
      </c>
      <c r="W1878" t="s">
        <v>37</v>
      </c>
      <c r="X1878" t="str">
        <f t="shared" si="269"/>
        <v>Hyderabad</v>
      </c>
      <c r="Y1878">
        <v>3835.88</v>
      </c>
      <c r="Z1878" t="str">
        <f>IF(PC_NikeSales[[#This Row],[Profit]]&lt;0,"Loss Making Sales",IF(PC_NikeSales[[#This Row],[Profit]]=0,"No Recorded Profit",IF(PC_NikeSales[[#This Row],[Profit]]&gt;PC_NikeSales[Rev_Recalc],"Invalid Profit", "Valid Profit")))</f>
        <v>Invalid Profit</v>
      </c>
      <c r="AA1878" t="str">
        <f>IF(PC_NikeSales[[#This Row],[Profit_Status]]="Valid Profit","Include","Exclude")</f>
        <v>Exclude</v>
      </c>
    </row>
    <row r="1879" spans="1:27">
      <c r="A1879">
        <v>3877</v>
      </c>
      <c r="B1879" t="s">
        <v>35</v>
      </c>
      <c r="C1879" t="s">
        <v>14</v>
      </c>
      <c r="D1879" t="s">
        <v>15</v>
      </c>
      <c r="F1879" t="str">
        <f t="shared" si="261"/>
        <v>Missing</v>
      </c>
      <c r="G1879" t="str">
        <f t="shared" si="262"/>
        <v>Unknown</v>
      </c>
      <c r="H1879" t="str">
        <f t="shared" si="263"/>
        <v>No</v>
      </c>
      <c r="J1879" t="str">
        <f>_xlfn.IFS(Units_Sold&lt;0,"Check Return/Refund",Units_Sold=" ",Invalid,Units_Sold=0,"Available",Units_Sold&gt;0,"Sold")</f>
        <v>Available</v>
      </c>
      <c r="M1879" t="str">
        <f t="shared" si="264"/>
        <v>Invalid</v>
      </c>
      <c r="N1879" t="str">
        <f>IF(PC_NikeSales[[#This Row],[Discount_Verification]]="Valid","Include","Exclude")</f>
        <v>Exclude</v>
      </c>
      <c r="O1879">
        <v>0</v>
      </c>
      <c r="P1879" t="str">
        <f t="shared" si="265"/>
        <v>Insufficient Data</v>
      </c>
      <c r="Q1879" t="str">
        <f t="shared" si="266"/>
        <v>Missing Information</v>
      </c>
      <c r="R1879" t="str">
        <f>IF(PC_NikeSales[[#This Row],[Rev_Verify]]="Valid Revenue","Include","Exclude")</f>
        <v>Exclude</v>
      </c>
      <c r="S1879" s="1">
        <v>45734</v>
      </c>
      <c r="T1879" s="5">
        <f t="shared" si="267"/>
        <v>45734</v>
      </c>
      <c r="U1879" s="1" t="str">
        <f t="shared" si="268"/>
        <v>Yes</v>
      </c>
      <c r="V1879" t="s">
        <v>17</v>
      </c>
      <c r="W1879" t="s">
        <v>33</v>
      </c>
      <c r="X1879" t="str">
        <f t="shared" si="269"/>
        <v>Delhi</v>
      </c>
      <c r="Y1879">
        <v>2594.37</v>
      </c>
      <c r="Z1879" t="str">
        <f>IF(PC_NikeSales[[#This Row],[Profit]]&lt;0,"Loss Making Sales",IF(PC_NikeSales[[#This Row],[Profit]]=0,"No Recorded Profit",IF($Y1877&gt;$P1877,"Invalid Profit", "Valid Profit")))</f>
        <v>Invalid Profit</v>
      </c>
      <c r="AA1879" t="str">
        <f>IF(PC_NikeSales[[#This Row],[Profit_Status]]="Valid Profit","Include","Exclude")</f>
        <v>Exclude</v>
      </c>
    </row>
    <row r="1880" spans="1:27">
      <c r="A1880">
        <v>3878</v>
      </c>
      <c r="B1880" t="s">
        <v>35</v>
      </c>
      <c r="C1880" t="s">
        <v>30</v>
      </c>
      <c r="D1880" t="s">
        <v>45</v>
      </c>
      <c r="E1880" s="3" t="s">
        <v>32</v>
      </c>
      <c r="F1880" t="str">
        <f t="shared" si="261"/>
        <v>Alphabet</v>
      </c>
      <c r="G1880" t="str">
        <f t="shared" si="262"/>
        <v>XL</v>
      </c>
      <c r="H1880" t="str">
        <f t="shared" si="263"/>
        <v>Yes</v>
      </c>
      <c r="J1880" t="str">
        <f>_xlfn.IFS(Units_Sold&lt;0,"Check Return/Refund",Units_Sold=" ",Invalid,Units_Sold=0,"Available",Units_Sold&gt;0,"Sold")</f>
        <v>Available</v>
      </c>
      <c r="K1880">
        <v>3224.56</v>
      </c>
      <c r="M1880" t="str">
        <f t="shared" si="264"/>
        <v>Invalid</v>
      </c>
      <c r="N1880" t="str">
        <f>IF(PC_NikeSales[[#This Row],[Discount_Verification]]="Valid","Include","Exclude")</f>
        <v>Exclude</v>
      </c>
      <c r="O1880">
        <v>0</v>
      </c>
      <c r="P1880" t="str">
        <f t="shared" si="265"/>
        <v>Insufficient Data</v>
      </c>
      <c r="Q1880" t="str">
        <f t="shared" si="266"/>
        <v>Missing Information</v>
      </c>
      <c r="R1880" t="str">
        <f>IF(PC_NikeSales[[#This Row],[Rev_Verify]]="Valid Revenue","Include","Exclude")</f>
        <v>Exclude</v>
      </c>
      <c r="S1880" s="1">
        <v>45517</v>
      </c>
      <c r="T1880" s="5">
        <f t="shared" si="267"/>
        <v>45517</v>
      </c>
      <c r="U1880" s="1" t="str">
        <f t="shared" si="268"/>
        <v>Yes</v>
      </c>
      <c r="V1880" t="s">
        <v>22</v>
      </c>
      <c r="W1880" t="s">
        <v>43</v>
      </c>
      <c r="X1880" t="str">
        <f t="shared" si="269"/>
        <v>Kolkata</v>
      </c>
      <c r="Y1880">
        <v>2178.2199999999998</v>
      </c>
      <c r="Z1880" t="str">
        <f>IF(PC_NikeSales[[#This Row],[Profit]]&lt;0,"Loss Making Sales",IF(PC_NikeSales[[#This Row],[Profit]]=0,"No Recorded Profit",IF($Y1878&gt;$P1878,"Invalid Profit", "Valid Profit")))</f>
        <v>Invalid Profit</v>
      </c>
      <c r="AA1880" t="str">
        <f>IF(PC_NikeSales[[#This Row],[Profit_Status]]="Valid Profit","Include","Exclude")</f>
        <v>Exclude</v>
      </c>
    </row>
    <row r="1881" spans="1:27">
      <c r="A1881">
        <v>3879</v>
      </c>
      <c r="B1881" t="s">
        <v>35</v>
      </c>
      <c r="C1881" t="s">
        <v>14</v>
      </c>
      <c r="D1881" t="s">
        <v>34</v>
      </c>
      <c r="E1881" s="3">
        <v>11</v>
      </c>
      <c r="F1881" t="str">
        <f t="shared" si="261"/>
        <v>Number</v>
      </c>
      <c r="G1881" t="str">
        <f t="shared" si="262"/>
        <v>11</v>
      </c>
      <c r="H1881" t="str">
        <f t="shared" si="263"/>
        <v>Yes</v>
      </c>
      <c r="I1881">
        <v>0</v>
      </c>
      <c r="J1881" t="str">
        <f>_xlfn.IFS(Units_Sold&lt;0,"Check Return/Refund",Units_Sold=" ",Invalid,Units_Sold=0,"Available",Units_Sold&gt;0,"Sold")</f>
        <v>Available</v>
      </c>
      <c r="K1881">
        <v>6473.43</v>
      </c>
      <c r="L1881">
        <v>0.1</v>
      </c>
      <c r="M1881" t="str">
        <f t="shared" si="264"/>
        <v>Valid</v>
      </c>
      <c r="N1881" t="str">
        <f>IF(PC_NikeSales[[#This Row],[Discount_Verification]]="Valid","Include","Exclude")</f>
        <v>Include</v>
      </c>
      <c r="O1881">
        <v>0</v>
      </c>
      <c r="P1881">
        <f t="shared" si="265"/>
        <v>0</v>
      </c>
      <c r="Q1881" t="str">
        <f t="shared" si="266"/>
        <v>No Recorded Revenue</v>
      </c>
      <c r="R1881" t="str">
        <f>IF(PC_NikeSales[[#This Row],[Rev_Verify]]="Valid Revenue","Include","Exclude")</f>
        <v>Exclude</v>
      </c>
      <c r="S1881" s="1"/>
      <c r="T1881" s="5" t="str">
        <f t="shared" si="267"/>
        <v>Missing Date</v>
      </c>
      <c r="U1881" s="1" t="str">
        <f t="shared" si="268"/>
        <v>No</v>
      </c>
      <c r="V1881" t="s">
        <v>22</v>
      </c>
      <c r="W1881" t="s">
        <v>29</v>
      </c>
      <c r="X1881" t="str">
        <f t="shared" si="269"/>
        <v>Pune</v>
      </c>
      <c r="Y1881">
        <v>2954.36</v>
      </c>
      <c r="Z1881" t="str">
        <f>IF(PC_NikeSales[[#This Row],[Profit]]&lt;0,"Loss Making Sales",IF(PC_NikeSales[[#This Row],[Profit]]=0,"No Recorded Profit",IF(PC_NikeSales[[#This Row],[Profit]]&gt;PC_NikeSales[Rev_Recalc],"Invalid Profit", "Valid Profit")))</f>
        <v>Invalid Profit</v>
      </c>
      <c r="AA1881" t="str">
        <f>IF(PC_NikeSales[[#This Row],[Profit_Status]]="Valid Profit","Include","Exclude")</f>
        <v>Exclude</v>
      </c>
    </row>
    <row r="1882" spans="1:27">
      <c r="A1882">
        <v>3880</v>
      </c>
      <c r="B1882" t="s">
        <v>13</v>
      </c>
      <c r="C1882" t="s">
        <v>20</v>
      </c>
      <c r="D1882" t="s">
        <v>24</v>
      </c>
      <c r="F1882" t="str">
        <f t="shared" si="261"/>
        <v>Missing</v>
      </c>
      <c r="G1882" t="str">
        <f t="shared" si="262"/>
        <v>Unknown</v>
      </c>
      <c r="H1882" t="str">
        <f t="shared" si="263"/>
        <v>No</v>
      </c>
      <c r="I1882">
        <v>0</v>
      </c>
      <c r="J1882" t="str">
        <f>_xlfn.IFS(Units_Sold&lt;0,"Check Return/Refund",Units_Sold=" ",Invalid,Units_Sold=0,"Available",Units_Sold&gt;0,"Sold")</f>
        <v>Available</v>
      </c>
      <c r="L1882">
        <v>1.1000000000000001</v>
      </c>
      <c r="M1882" t="str">
        <f t="shared" si="264"/>
        <v>Invalid</v>
      </c>
      <c r="N1882" t="str">
        <f>IF(PC_NikeSales[[#This Row],[Discount_Verification]]="Valid","Include","Exclude")</f>
        <v>Exclude</v>
      </c>
      <c r="O1882">
        <v>0</v>
      </c>
      <c r="P1882" t="str">
        <f t="shared" si="265"/>
        <v>Insufficient Data</v>
      </c>
      <c r="Q1882" t="str">
        <f t="shared" si="266"/>
        <v>Missing Information</v>
      </c>
      <c r="R1882" t="str">
        <f>IF(PC_NikeSales[[#This Row],[Rev_Verify]]="Valid Revenue","Include","Exclude")</f>
        <v>Exclude</v>
      </c>
      <c r="S1882" s="1">
        <v>45713</v>
      </c>
      <c r="T1882" s="5">
        <f t="shared" si="267"/>
        <v>45713</v>
      </c>
      <c r="U1882" s="1" t="str">
        <f t="shared" si="268"/>
        <v>Yes</v>
      </c>
      <c r="V1882" t="s">
        <v>17</v>
      </c>
      <c r="W1882" t="s">
        <v>25</v>
      </c>
      <c r="X1882" t="str">
        <f t="shared" si="269"/>
        <v>Mumbai</v>
      </c>
      <c r="Y1882">
        <v>-185.41</v>
      </c>
      <c r="Z1882" t="str">
        <f>IF(PC_NikeSales[[#This Row],[Profit]]&lt;0,"Loss Making Sales",IF(PC_NikeSales[[#This Row],[Profit]]=0,"No Recorded Profit",IF(PC_NikeSales[[#This Row],[Profit]]&gt;PC_NikeSales[Rev_Recalc],"Invalid Profit", "Valid Profit")))</f>
        <v>Loss Making Sales</v>
      </c>
      <c r="AA1882" t="str">
        <f>IF(PC_NikeSales[[#This Row],[Profit_Status]]="Valid Profit","Include","Exclude")</f>
        <v>Exclude</v>
      </c>
    </row>
    <row r="1883" spans="1:27">
      <c r="A1883">
        <v>3881</v>
      </c>
      <c r="B1883" t="s">
        <v>19</v>
      </c>
      <c r="C1883" t="s">
        <v>14</v>
      </c>
      <c r="D1883" t="s">
        <v>15</v>
      </c>
      <c r="F1883" t="str">
        <f t="shared" si="261"/>
        <v>Missing</v>
      </c>
      <c r="G1883" t="str">
        <f t="shared" si="262"/>
        <v>Unknown</v>
      </c>
      <c r="H1883" t="str">
        <f t="shared" si="263"/>
        <v>No</v>
      </c>
      <c r="I1883">
        <v>3</v>
      </c>
      <c r="J1883" t="str">
        <f>_xlfn.IFS(Units_Sold&lt;0,"Check Return/Refund",Units_Sold=" ",Invalid,Units_Sold=0,"Available",Units_Sold&gt;0,"Sold")</f>
        <v>Sold</v>
      </c>
      <c r="K1883">
        <v>3656.98</v>
      </c>
      <c r="L1883">
        <v>0.06</v>
      </c>
      <c r="M1883" t="str">
        <f t="shared" si="264"/>
        <v>Valid</v>
      </c>
      <c r="N1883" t="str">
        <f>IF(PC_NikeSales[[#This Row],[Discount_Verification]]="Valid","Include","Exclude")</f>
        <v>Include</v>
      </c>
      <c r="O1883">
        <v>10312.68</v>
      </c>
      <c r="P1883">
        <f t="shared" si="265"/>
        <v>10312.6836</v>
      </c>
      <c r="Q1883" t="str">
        <f t="shared" si="266"/>
        <v>Valid Revenue</v>
      </c>
      <c r="R1883" t="str">
        <f>IF(PC_NikeSales[[#This Row],[Rev_Verify]]="Valid Revenue","Include","Exclude")</f>
        <v>Include</v>
      </c>
      <c r="S1883" s="1"/>
      <c r="T1883" s="5" t="str">
        <f t="shared" si="267"/>
        <v>Missing Date</v>
      </c>
      <c r="U1883" s="1" t="str">
        <f t="shared" si="268"/>
        <v>No</v>
      </c>
      <c r="V1883" t="s">
        <v>17</v>
      </c>
      <c r="W1883" t="s">
        <v>37</v>
      </c>
      <c r="X1883" t="str">
        <f t="shared" si="269"/>
        <v>Hyderabad</v>
      </c>
      <c r="Y1883">
        <v>1953.91</v>
      </c>
      <c r="Z1883" t="str">
        <f>IF(PC_NikeSales[[#This Row],[Profit]]&lt;0,"Loss Making Sales",IF(PC_NikeSales[[#This Row],[Profit]]=0,"No Recorded Profit",IF($Y1881&gt;$P1881,"Invalid Profit", "Valid Profit")))</f>
        <v>Invalid Profit</v>
      </c>
      <c r="AA1883" t="str">
        <f>IF(PC_NikeSales[[#This Row],[Profit_Status]]="Valid Profit","Include","Exclude")</f>
        <v>Exclude</v>
      </c>
    </row>
    <row r="1884" spans="1:27">
      <c r="A1884">
        <v>3882</v>
      </c>
      <c r="B1884" t="s">
        <v>35</v>
      </c>
      <c r="C1884" t="s">
        <v>20</v>
      </c>
      <c r="D1884" t="s">
        <v>21</v>
      </c>
      <c r="E1884" s="3" t="s">
        <v>16</v>
      </c>
      <c r="F1884" t="str">
        <f t="shared" si="261"/>
        <v>Alphabet</v>
      </c>
      <c r="G1884" t="str">
        <f t="shared" si="262"/>
        <v>M</v>
      </c>
      <c r="H1884" t="str">
        <f t="shared" si="263"/>
        <v>Yes</v>
      </c>
      <c r="J1884" t="str">
        <f>_xlfn.IFS(Units_Sold&lt;0,"Check Return/Refund",Units_Sold=" ",Invalid,Units_Sold=0,"Available",Units_Sold&gt;0,"Sold")</f>
        <v>Available</v>
      </c>
      <c r="K1884">
        <v>7237.49</v>
      </c>
      <c r="M1884" t="str">
        <f t="shared" si="264"/>
        <v>Invalid</v>
      </c>
      <c r="N1884" t="str">
        <f>IF(PC_NikeSales[[#This Row],[Discount_Verification]]="Valid","Include","Exclude")</f>
        <v>Exclude</v>
      </c>
      <c r="O1884">
        <v>0</v>
      </c>
      <c r="P1884" t="str">
        <f t="shared" si="265"/>
        <v>Insufficient Data</v>
      </c>
      <c r="Q1884" t="str">
        <f t="shared" si="266"/>
        <v>Missing Information</v>
      </c>
      <c r="R1884" t="str">
        <f>IF(PC_NikeSales[[#This Row],[Rev_Verify]]="Valid Revenue","Include","Exclude")</f>
        <v>Exclude</v>
      </c>
      <c r="S1884" s="1"/>
      <c r="T1884" s="5" t="str">
        <f t="shared" si="267"/>
        <v>Missing Date</v>
      </c>
      <c r="U1884" s="1" t="str">
        <f t="shared" si="268"/>
        <v>No</v>
      </c>
      <c r="V1884" t="s">
        <v>17</v>
      </c>
      <c r="W1884" t="s">
        <v>36</v>
      </c>
      <c r="X1884" t="str">
        <f t="shared" si="269"/>
        <v>Bangalore</v>
      </c>
      <c r="Y1884">
        <v>-376.24</v>
      </c>
      <c r="Z1884" t="str">
        <f>IF(PC_NikeSales[[#This Row],[Profit]]&lt;0,"Loss Making Sales",IF(PC_NikeSales[[#This Row],[Profit]]=0,"No Recorded Profit",IF(PC_NikeSales[[#This Row],[Profit]]&gt;PC_NikeSales[Rev_Recalc],"Invalid Profit", "Valid Profit")))</f>
        <v>Loss Making Sales</v>
      </c>
      <c r="AA1884" t="str">
        <f>IF(PC_NikeSales[[#This Row],[Profit_Status]]="Valid Profit","Include","Exclude")</f>
        <v>Exclude</v>
      </c>
    </row>
    <row r="1885" spans="1:27">
      <c r="A1885">
        <v>3883</v>
      </c>
      <c r="B1885" t="s">
        <v>13</v>
      </c>
      <c r="C1885" t="s">
        <v>20</v>
      </c>
      <c r="D1885" t="s">
        <v>24</v>
      </c>
      <c r="E1885" s="3" t="s">
        <v>16</v>
      </c>
      <c r="F1885" t="str">
        <f t="shared" si="261"/>
        <v>Alphabet</v>
      </c>
      <c r="G1885" t="str">
        <f t="shared" si="262"/>
        <v>M</v>
      </c>
      <c r="H1885" t="str">
        <f t="shared" si="263"/>
        <v>Yes</v>
      </c>
      <c r="J1885" t="str">
        <f>_xlfn.IFS(Units_Sold&lt;0,"Check Return/Refund",Units_Sold=" ",Invalid,Units_Sold=0,"Available",Units_Sold&gt;0,"Sold")</f>
        <v>Available</v>
      </c>
      <c r="K1885">
        <v>8737.43</v>
      </c>
      <c r="M1885" t="str">
        <f t="shared" si="264"/>
        <v>Invalid</v>
      </c>
      <c r="N1885" t="str">
        <f>IF(PC_NikeSales[[#This Row],[Discount_Verification]]="Valid","Include","Exclude")</f>
        <v>Exclude</v>
      </c>
      <c r="O1885">
        <v>0</v>
      </c>
      <c r="P1885" t="str">
        <f t="shared" si="265"/>
        <v>Insufficient Data</v>
      </c>
      <c r="Q1885" t="str">
        <f t="shared" si="266"/>
        <v>Missing Information</v>
      </c>
      <c r="R1885" t="str">
        <f>IF(PC_NikeSales[[#This Row],[Rev_Verify]]="Valid Revenue","Include","Exclude")</f>
        <v>Exclude</v>
      </c>
      <c r="S1885" s="1">
        <v>45787</v>
      </c>
      <c r="T1885" s="5">
        <f t="shared" si="267"/>
        <v>45787</v>
      </c>
      <c r="U1885" s="1" t="str">
        <f t="shared" si="268"/>
        <v>Yes</v>
      </c>
      <c r="V1885" t="s">
        <v>22</v>
      </c>
      <c r="W1885" t="s">
        <v>33</v>
      </c>
      <c r="X1885" t="str">
        <f t="shared" si="269"/>
        <v>Delhi</v>
      </c>
      <c r="Y1885">
        <v>-1174.75</v>
      </c>
      <c r="Z1885" t="str">
        <f>IF(PC_NikeSales[[#This Row],[Profit]]&lt;0,"Loss Making Sales",IF(PC_NikeSales[[#This Row],[Profit]]=0,"No Recorded Profit",IF(PC_NikeSales[[#This Row],[Profit]]&gt;PC_NikeSales[Rev_Recalc],"Invalid Profit", "Valid Profit")))</f>
        <v>Loss Making Sales</v>
      </c>
      <c r="AA1885" t="str">
        <f>IF(PC_NikeSales[[#This Row],[Profit_Status]]="Valid Profit","Include","Exclude")</f>
        <v>Exclude</v>
      </c>
    </row>
    <row r="1886" spans="1:27">
      <c r="A1886">
        <v>2012</v>
      </c>
      <c r="B1886" t="s">
        <v>35</v>
      </c>
      <c r="C1886" t="s">
        <v>41</v>
      </c>
      <c r="D1886" t="s">
        <v>42</v>
      </c>
      <c r="E1886" s="3" t="s">
        <v>32</v>
      </c>
      <c r="F1886" t="str">
        <f t="shared" si="261"/>
        <v>Alphabet</v>
      </c>
      <c r="G1886" t="str">
        <f t="shared" si="262"/>
        <v>XL</v>
      </c>
      <c r="H1886" t="str">
        <f t="shared" si="263"/>
        <v>Yes</v>
      </c>
      <c r="J1886" t="str">
        <f>_xlfn.IFS(Units_Sold&lt;0,"Check Return/Refund",Units_Sold=" ",Invalid,Units_Sold=0,"Available",Units_Sold&gt;0,"Sold")</f>
        <v>Available</v>
      </c>
      <c r="M1886" t="str">
        <f t="shared" si="264"/>
        <v>Invalid</v>
      </c>
      <c r="N1886" t="str">
        <f>IF(PC_NikeSales[[#This Row],[Discount_Verification]]="Valid","Include","Exclude")</f>
        <v>Exclude</v>
      </c>
      <c r="O1886">
        <v>0</v>
      </c>
      <c r="P1886" t="str">
        <f t="shared" si="265"/>
        <v>Insufficient Data</v>
      </c>
      <c r="Q1886" t="str">
        <f t="shared" si="266"/>
        <v>Missing Information</v>
      </c>
      <c r="R1886" t="str">
        <f>IF(PC_NikeSales[[#This Row],[Rev_Verify]]="Valid Revenue","Include","Exclude")</f>
        <v>Exclude</v>
      </c>
      <c r="S1886" s="1">
        <v>45746</v>
      </c>
      <c r="T1886" s="5">
        <f t="shared" si="267"/>
        <v>45746</v>
      </c>
      <c r="U1886" s="1" t="str">
        <f t="shared" si="268"/>
        <v>Yes</v>
      </c>
      <c r="V1886" t="s">
        <v>22</v>
      </c>
      <c r="W1886" t="s">
        <v>36</v>
      </c>
      <c r="X1886" t="str">
        <f t="shared" si="269"/>
        <v>Bangalore</v>
      </c>
      <c r="Y1886">
        <v>-685.96</v>
      </c>
      <c r="Z1886" t="str">
        <f>IF(PC_NikeSales[[#This Row],[Profit]]&lt;0,"Loss Making Sales",IF(PC_NikeSales[[#This Row],[Profit]]=0,"No Recorded Profit",IF(PC_NikeSales[[#This Row],[Profit]]&gt;PC_NikeSales[Rev_Recalc],"Invalid Profit", "Valid Profit")))</f>
        <v>Loss Making Sales</v>
      </c>
      <c r="AA1886" t="str">
        <f>IF(PC_NikeSales[[#This Row],[Profit_Status]]="Valid Profit","Include","Exclude")</f>
        <v>Exclude</v>
      </c>
    </row>
    <row r="1887" spans="1:27">
      <c r="A1887">
        <v>3885</v>
      </c>
      <c r="B1887" t="s">
        <v>35</v>
      </c>
      <c r="C1887" t="s">
        <v>14</v>
      </c>
      <c r="D1887" t="s">
        <v>44</v>
      </c>
      <c r="E1887" s="3" t="s">
        <v>32</v>
      </c>
      <c r="F1887" t="str">
        <f t="shared" si="261"/>
        <v>Alphabet</v>
      </c>
      <c r="G1887" t="str">
        <f t="shared" si="262"/>
        <v>XL</v>
      </c>
      <c r="H1887" t="str">
        <f t="shared" si="263"/>
        <v>Yes</v>
      </c>
      <c r="I1887">
        <v>2</v>
      </c>
      <c r="J1887" t="str">
        <f>_xlfn.IFS(Units_Sold&lt;0,"Check Return/Refund",Units_Sold=" ",Invalid,Units_Sold=0,"Available",Units_Sold&gt;0,"Sold")</f>
        <v>Sold</v>
      </c>
      <c r="M1887" t="str">
        <f t="shared" si="264"/>
        <v>Invalid</v>
      </c>
      <c r="N1887" t="str">
        <f>IF(PC_NikeSales[[#This Row],[Discount_Verification]]="Valid","Include","Exclude")</f>
        <v>Exclude</v>
      </c>
      <c r="O1887">
        <v>0</v>
      </c>
      <c r="P1887" t="str">
        <f t="shared" si="265"/>
        <v>Insufficient Data</v>
      </c>
      <c r="Q1887" t="str">
        <f t="shared" si="266"/>
        <v>Missing Information</v>
      </c>
      <c r="R1887" t="str">
        <f>IF(PC_NikeSales[[#This Row],[Rev_Verify]]="Valid Revenue","Include","Exclude")</f>
        <v>Exclude</v>
      </c>
      <c r="S1887" s="1">
        <v>45606</v>
      </c>
      <c r="T1887" s="5">
        <f t="shared" si="267"/>
        <v>45606</v>
      </c>
      <c r="U1887" s="1" t="str">
        <f t="shared" si="268"/>
        <v>Yes</v>
      </c>
      <c r="V1887" t="s">
        <v>17</v>
      </c>
      <c r="W1887" t="s">
        <v>18</v>
      </c>
      <c r="X1887" t="str">
        <f t="shared" si="269"/>
        <v>Bengaluru</v>
      </c>
      <c r="Y1887">
        <v>-512.97</v>
      </c>
      <c r="Z1887" t="str">
        <f>IF(PC_NikeSales[[#This Row],[Profit]]&lt;0,"Loss Making Sales",IF(PC_NikeSales[[#This Row],[Profit]]=0,"No Recorded Profit",IF(PC_NikeSales[[#This Row],[Profit]]&gt;PC_NikeSales[Rev_Recalc],"Invalid Profit", "Valid Profit")))</f>
        <v>Loss Making Sales</v>
      </c>
      <c r="AA1887" t="str">
        <f>IF(PC_NikeSales[[#This Row],[Profit_Status]]="Valid Profit","Include","Exclude")</f>
        <v>Exclude</v>
      </c>
    </row>
    <row r="1888" spans="1:27">
      <c r="A1888">
        <v>3886</v>
      </c>
      <c r="B1888" t="s">
        <v>13</v>
      </c>
      <c r="C1888" t="s">
        <v>41</v>
      </c>
      <c r="D1888" t="s">
        <v>47</v>
      </c>
      <c r="E1888" s="3">
        <v>8</v>
      </c>
      <c r="F1888" t="str">
        <f t="shared" si="261"/>
        <v>Number</v>
      </c>
      <c r="G1888" t="str">
        <f t="shared" si="262"/>
        <v>8</v>
      </c>
      <c r="H1888" t="str">
        <f t="shared" si="263"/>
        <v>Yes</v>
      </c>
      <c r="J1888" t="str">
        <f>_xlfn.IFS(Units_Sold&lt;0,"Check Return/Refund",Units_Sold=" ",Invalid,Units_Sold=0,"Available",Units_Sold&gt;0,"Sold")</f>
        <v>Available</v>
      </c>
      <c r="K1888">
        <v>4967.6899999999996</v>
      </c>
      <c r="M1888" t="str">
        <f t="shared" si="264"/>
        <v>Invalid</v>
      </c>
      <c r="N1888" t="str">
        <f>IF(PC_NikeSales[[#This Row],[Discount_Verification]]="Valid","Include","Exclude")</f>
        <v>Exclude</v>
      </c>
      <c r="O1888">
        <v>0</v>
      </c>
      <c r="P1888" t="str">
        <f t="shared" si="265"/>
        <v>Insufficient Data</v>
      </c>
      <c r="Q1888" t="str">
        <f t="shared" si="266"/>
        <v>Missing Information</v>
      </c>
      <c r="R1888" t="str">
        <f>IF(PC_NikeSales[[#This Row],[Rev_Verify]]="Valid Revenue","Include","Exclude")</f>
        <v>Exclude</v>
      </c>
      <c r="S1888" s="1">
        <v>45673</v>
      </c>
      <c r="T1888" s="5">
        <f t="shared" si="267"/>
        <v>45673</v>
      </c>
      <c r="U1888" s="1" t="str">
        <f t="shared" si="268"/>
        <v>Yes</v>
      </c>
      <c r="V1888" t="s">
        <v>22</v>
      </c>
      <c r="W1888" t="s">
        <v>33</v>
      </c>
      <c r="X1888" t="str">
        <f t="shared" si="269"/>
        <v>Delhi</v>
      </c>
      <c r="Y1888">
        <v>-136.16</v>
      </c>
      <c r="Z1888" t="str">
        <f>IF(PC_NikeSales[[#This Row],[Profit]]&lt;0,"Loss Making Sales",IF(PC_NikeSales[[#This Row],[Profit]]=0,"No Recorded Profit",IF(PC_NikeSales[[#This Row],[Profit]]&gt;PC_NikeSales[Rev_Recalc],"Invalid Profit", "Valid Profit")))</f>
        <v>Loss Making Sales</v>
      </c>
      <c r="AA1888" t="str">
        <f>IF(PC_NikeSales[[#This Row],[Profit_Status]]="Valid Profit","Include","Exclude")</f>
        <v>Exclude</v>
      </c>
    </row>
    <row r="1889" spans="1:27">
      <c r="A1889">
        <v>3887</v>
      </c>
      <c r="B1889" t="s">
        <v>19</v>
      </c>
      <c r="C1889" t="s">
        <v>41</v>
      </c>
      <c r="D1889" t="s">
        <v>48</v>
      </c>
      <c r="E1889" s="3">
        <v>10</v>
      </c>
      <c r="F1889" t="str">
        <f t="shared" si="261"/>
        <v>Number</v>
      </c>
      <c r="G1889" t="str">
        <f t="shared" si="262"/>
        <v>10</v>
      </c>
      <c r="H1889" t="str">
        <f t="shared" si="263"/>
        <v>Yes</v>
      </c>
      <c r="I1889">
        <v>4</v>
      </c>
      <c r="J1889" t="str">
        <f>_xlfn.IFS(Units_Sold&lt;0,"Check Return/Refund",Units_Sold=" ",Invalid,Units_Sold=0,"Available",Units_Sold&gt;0,"Sold")</f>
        <v>Sold</v>
      </c>
      <c r="M1889" t="str">
        <f t="shared" si="264"/>
        <v>Invalid</v>
      </c>
      <c r="N1889" t="str">
        <f>IF(PC_NikeSales[[#This Row],[Discount_Verification]]="Valid","Include","Exclude")</f>
        <v>Exclude</v>
      </c>
      <c r="O1889">
        <v>0</v>
      </c>
      <c r="P1889" t="str">
        <f t="shared" si="265"/>
        <v>Insufficient Data</v>
      </c>
      <c r="Q1889" t="str">
        <f t="shared" si="266"/>
        <v>Missing Information</v>
      </c>
      <c r="R1889" t="str">
        <f>IF(PC_NikeSales[[#This Row],[Rev_Verify]]="Valid Revenue","Include","Exclude")</f>
        <v>Exclude</v>
      </c>
      <c r="S1889" s="1">
        <v>45815</v>
      </c>
      <c r="T1889" s="5">
        <f t="shared" si="267"/>
        <v>45815</v>
      </c>
      <c r="U1889" s="1" t="str">
        <f t="shared" si="268"/>
        <v>Yes</v>
      </c>
      <c r="V1889" t="s">
        <v>17</v>
      </c>
      <c r="W1889" t="s">
        <v>25</v>
      </c>
      <c r="X1889" t="str">
        <f t="shared" si="269"/>
        <v>Mumbai</v>
      </c>
      <c r="Y1889">
        <v>3824.51</v>
      </c>
      <c r="Z1889" t="str">
        <f>IF(PC_NikeSales[[#This Row],[Profit]]&lt;0,"Loss Making Sales",IF(PC_NikeSales[[#This Row],[Profit]]=0,"No Recorded Profit",IF($Y1887&gt;$P1887,"Invalid Profit", "Valid Profit")))</f>
        <v>Valid Profit</v>
      </c>
      <c r="AA1889" t="str">
        <f>IF(PC_NikeSales[[#This Row],[Profit_Status]]="Valid Profit","Include","Exclude")</f>
        <v>Include</v>
      </c>
    </row>
    <row r="1890" spans="1:27">
      <c r="A1890">
        <v>3888</v>
      </c>
      <c r="B1890" t="s">
        <v>13</v>
      </c>
      <c r="C1890" t="s">
        <v>14</v>
      </c>
      <c r="D1890" t="s">
        <v>49</v>
      </c>
      <c r="F1890" t="str">
        <f t="shared" si="261"/>
        <v>Missing</v>
      </c>
      <c r="G1890" t="str">
        <f t="shared" si="262"/>
        <v>Unknown</v>
      </c>
      <c r="H1890" t="str">
        <f t="shared" si="263"/>
        <v>No</v>
      </c>
      <c r="J1890" t="str">
        <f>_xlfn.IFS(Units_Sold&lt;0,"Check Return/Refund",Units_Sold=" ",Invalid,Units_Sold=0,"Available",Units_Sold&gt;0,"Sold")</f>
        <v>Available</v>
      </c>
      <c r="K1890">
        <v>3737.67</v>
      </c>
      <c r="M1890" t="str">
        <f t="shared" si="264"/>
        <v>Invalid</v>
      </c>
      <c r="N1890" t="str">
        <f>IF(PC_NikeSales[[#This Row],[Discount_Verification]]="Valid","Include","Exclude")</f>
        <v>Exclude</v>
      </c>
      <c r="O1890">
        <v>0</v>
      </c>
      <c r="P1890" t="str">
        <f t="shared" si="265"/>
        <v>Insufficient Data</v>
      </c>
      <c r="Q1890" t="str">
        <f t="shared" si="266"/>
        <v>Missing Information</v>
      </c>
      <c r="R1890" t="str">
        <f>IF(PC_NikeSales[[#This Row],[Rev_Verify]]="Valid Revenue","Include","Exclude")</f>
        <v>Exclude</v>
      </c>
      <c r="S1890" s="1">
        <v>45656</v>
      </c>
      <c r="T1890" s="5">
        <f t="shared" si="267"/>
        <v>45656</v>
      </c>
      <c r="U1890" s="1" t="str">
        <f t="shared" si="268"/>
        <v>Yes</v>
      </c>
      <c r="V1890" t="s">
        <v>17</v>
      </c>
      <c r="W1890" t="s">
        <v>25</v>
      </c>
      <c r="X1890" t="str">
        <f t="shared" si="269"/>
        <v>Mumbai</v>
      </c>
      <c r="Y1890">
        <v>-341.37</v>
      </c>
      <c r="Z1890" t="str">
        <f>IF(PC_NikeSales[[#This Row],[Profit]]&lt;0,"Loss Making Sales",IF(PC_NikeSales[[#This Row],[Profit]]=0,"No Recorded Profit",IF(PC_NikeSales[[#This Row],[Profit]]&gt;PC_NikeSales[Rev_Recalc],"Invalid Profit", "Valid Profit")))</f>
        <v>Loss Making Sales</v>
      </c>
      <c r="AA1890" t="str">
        <f>IF(PC_NikeSales[[#This Row],[Profit_Status]]="Valid Profit","Include","Exclude")</f>
        <v>Exclude</v>
      </c>
    </row>
    <row r="1891" spans="1:27">
      <c r="A1891">
        <v>3889</v>
      </c>
      <c r="B1891" t="s">
        <v>13</v>
      </c>
      <c r="C1891" t="s">
        <v>20</v>
      </c>
      <c r="D1891" t="s">
        <v>50</v>
      </c>
      <c r="F1891" t="str">
        <f t="shared" si="261"/>
        <v>Missing</v>
      </c>
      <c r="G1891" t="str">
        <f t="shared" si="262"/>
        <v>Unknown</v>
      </c>
      <c r="H1891" t="str">
        <f t="shared" si="263"/>
        <v>No</v>
      </c>
      <c r="J1891" t="str">
        <f>_xlfn.IFS(Units_Sold&lt;0,"Check Return/Refund",Units_Sold=" ",Invalid,Units_Sold=0,"Available",Units_Sold&gt;0,"Sold")</f>
        <v>Available</v>
      </c>
      <c r="K1891">
        <v>8925.2900000000009</v>
      </c>
      <c r="L1891">
        <v>0.05</v>
      </c>
      <c r="M1891" t="str">
        <f t="shared" si="264"/>
        <v>Valid</v>
      </c>
      <c r="N1891" t="str">
        <f>IF(PC_NikeSales[[#This Row],[Discount_Verification]]="Valid","Include","Exclude")</f>
        <v>Include</v>
      </c>
      <c r="O1891">
        <v>0</v>
      </c>
      <c r="P1891" t="str">
        <f t="shared" si="265"/>
        <v>Insufficient Data</v>
      </c>
      <c r="Q1891" t="str">
        <f t="shared" si="266"/>
        <v>Missing Information</v>
      </c>
      <c r="R1891" t="str">
        <f>IF(PC_NikeSales[[#This Row],[Rev_Verify]]="Valid Revenue","Include","Exclude")</f>
        <v>Exclude</v>
      </c>
      <c r="S1891" s="1">
        <v>45497</v>
      </c>
      <c r="T1891" s="5">
        <f t="shared" si="267"/>
        <v>45497</v>
      </c>
      <c r="U1891" s="1" t="str">
        <f t="shared" si="268"/>
        <v>Yes</v>
      </c>
      <c r="V1891" t="s">
        <v>17</v>
      </c>
      <c r="W1891" t="s">
        <v>43</v>
      </c>
      <c r="X1891" t="str">
        <f t="shared" si="269"/>
        <v>Kolkata</v>
      </c>
      <c r="Y1891">
        <v>-407.63</v>
      </c>
      <c r="Z1891" t="str">
        <f>IF(PC_NikeSales[[#This Row],[Profit]]&lt;0,"Loss Making Sales",IF(PC_NikeSales[[#This Row],[Profit]]=0,"No Recorded Profit",IF(PC_NikeSales[[#This Row],[Profit]]&gt;PC_NikeSales[Rev_Recalc],"Invalid Profit", "Valid Profit")))</f>
        <v>Loss Making Sales</v>
      </c>
      <c r="AA1891" t="str">
        <f>IF(PC_NikeSales[[#This Row],[Profit_Status]]="Valid Profit","Include","Exclude")</f>
        <v>Exclude</v>
      </c>
    </row>
    <row r="1892" spans="1:27">
      <c r="A1892">
        <v>3890</v>
      </c>
      <c r="B1892" t="s">
        <v>19</v>
      </c>
      <c r="C1892" t="s">
        <v>14</v>
      </c>
      <c r="D1892" t="s">
        <v>49</v>
      </c>
      <c r="E1892" s="3" t="s">
        <v>32</v>
      </c>
      <c r="F1892" t="str">
        <f t="shared" si="261"/>
        <v>Alphabet</v>
      </c>
      <c r="G1892" t="str">
        <f t="shared" si="262"/>
        <v>XL</v>
      </c>
      <c r="H1892" t="str">
        <f t="shared" si="263"/>
        <v>Yes</v>
      </c>
      <c r="J1892" t="str">
        <f>_xlfn.IFS(Units_Sold&lt;0,"Check Return/Refund",Units_Sold=" ",Invalid,Units_Sold=0,"Available",Units_Sold&gt;0,"Sold")</f>
        <v>Available</v>
      </c>
      <c r="K1892">
        <v>4392.78</v>
      </c>
      <c r="M1892" t="str">
        <f t="shared" si="264"/>
        <v>Invalid</v>
      </c>
      <c r="N1892" t="str">
        <f>IF(PC_NikeSales[[#This Row],[Discount_Verification]]="Valid","Include","Exclude")</f>
        <v>Exclude</v>
      </c>
      <c r="O1892">
        <v>0</v>
      </c>
      <c r="P1892" t="str">
        <f t="shared" si="265"/>
        <v>Insufficient Data</v>
      </c>
      <c r="Q1892" t="str">
        <f t="shared" si="266"/>
        <v>Missing Information</v>
      </c>
      <c r="R1892" t="str">
        <f>IF(PC_NikeSales[[#This Row],[Rev_Verify]]="Valid Revenue","Include","Exclude")</f>
        <v>Exclude</v>
      </c>
      <c r="S1892" s="1">
        <v>45667</v>
      </c>
      <c r="T1892" s="5">
        <f t="shared" si="267"/>
        <v>45667</v>
      </c>
      <c r="U1892" s="1" t="str">
        <f t="shared" si="268"/>
        <v>Yes</v>
      </c>
      <c r="V1892" t="s">
        <v>17</v>
      </c>
      <c r="W1892" t="s">
        <v>33</v>
      </c>
      <c r="X1892" t="str">
        <f t="shared" si="269"/>
        <v>Delhi</v>
      </c>
      <c r="Y1892">
        <v>676.44</v>
      </c>
      <c r="Z1892" t="str">
        <f>IF(PC_NikeSales[[#This Row],[Profit]]&lt;0,"Loss Making Sales",IF(PC_NikeSales[[#This Row],[Profit]]=0,"No Recorded Profit",IF($Y1890&gt;$P1890,"Invalid Profit", "Valid Profit")))</f>
        <v>Valid Profit</v>
      </c>
      <c r="AA1892" t="str">
        <f>IF(PC_NikeSales[[#This Row],[Profit_Status]]="Valid Profit","Include","Exclude")</f>
        <v>Include</v>
      </c>
    </row>
    <row r="1893" spans="1:27">
      <c r="A1893">
        <v>3891</v>
      </c>
      <c r="B1893" t="s">
        <v>35</v>
      </c>
      <c r="C1893" t="s">
        <v>14</v>
      </c>
      <c r="D1893" t="s">
        <v>49</v>
      </c>
      <c r="E1893" s="3" t="s">
        <v>28</v>
      </c>
      <c r="F1893" t="str">
        <f t="shared" si="261"/>
        <v>Alphabet</v>
      </c>
      <c r="G1893" t="str">
        <f t="shared" si="262"/>
        <v>L</v>
      </c>
      <c r="H1893" t="str">
        <f t="shared" si="263"/>
        <v>Yes</v>
      </c>
      <c r="I1893">
        <v>0</v>
      </c>
      <c r="J1893" t="str">
        <f>_xlfn.IFS(Units_Sold&lt;0,"Check Return/Refund",Units_Sold=" ",Invalid,Units_Sold=0,"Available",Units_Sold&gt;0,"Sold")</f>
        <v>Available</v>
      </c>
      <c r="K1893">
        <v>9453.17</v>
      </c>
      <c r="M1893" t="str">
        <f t="shared" si="264"/>
        <v>Invalid</v>
      </c>
      <c r="N1893" t="str">
        <f>IF(PC_NikeSales[[#This Row],[Discount_Verification]]="Valid","Include","Exclude")</f>
        <v>Exclude</v>
      </c>
      <c r="O1893">
        <v>0</v>
      </c>
      <c r="P1893">
        <f t="shared" si="265"/>
        <v>0</v>
      </c>
      <c r="Q1893" t="str">
        <f t="shared" si="266"/>
        <v>No Recorded Revenue</v>
      </c>
      <c r="R1893" t="str">
        <f>IF(PC_NikeSales[[#This Row],[Rev_Verify]]="Valid Revenue","Include","Exclude")</f>
        <v>Exclude</v>
      </c>
      <c r="S1893" s="1">
        <v>45701</v>
      </c>
      <c r="T1893" s="5">
        <f t="shared" si="267"/>
        <v>45701</v>
      </c>
      <c r="U1893" s="1" t="str">
        <f t="shared" si="268"/>
        <v>Yes</v>
      </c>
      <c r="V1893" t="s">
        <v>22</v>
      </c>
      <c r="W1893" t="s">
        <v>36</v>
      </c>
      <c r="X1893" t="str">
        <f t="shared" si="269"/>
        <v>Bangalore</v>
      </c>
      <c r="Y1893">
        <v>3832.99</v>
      </c>
      <c r="Z1893" t="str">
        <f>IF(PC_NikeSales[[#This Row],[Profit]]&lt;0,"Loss Making Sales",IF(PC_NikeSales[[#This Row],[Profit]]=0,"No Recorded Profit",IF(PC_NikeSales[[#This Row],[Profit]]&gt;PC_NikeSales[Rev_Recalc],"Invalid Profit", "Valid Profit")))</f>
        <v>Invalid Profit</v>
      </c>
      <c r="AA1893" t="str">
        <f>IF(PC_NikeSales[[#This Row],[Profit_Status]]="Valid Profit","Include","Exclude")</f>
        <v>Exclude</v>
      </c>
    </row>
    <row r="1894" spans="1:27">
      <c r="A1894">
        <v>3892</v>
      </c>
      <c r="B1894" t="s">
        <v>13</v>
      </c>
      <c r="C1894" t="s">
        <v>14</v>
      </c>
      <c r="D1894" t="s">
        <v>34</v>
      </c>
      <c r="E1894" s="3" t="s">
        <v>16</v>
      </c>
      <c r="F1894" t="str">
        <f t="shared" si="261"/>
        <v>Alphabet</v>
      </c>
      <c r="G1894" t="str">
        <f t="shared" si="262"/>
        <v>M</v>
      </c>
      <c r="H1894" t="str">
        <f t="shared" si="263"/>
        <v>Yes</v>
      </c>
      <c r="J1894" t="str">
        <f>_xlfn.IFS(Units_Sold&lt;0,"Check Return/Refund",Units_Sold=" ",Invalid,Units_Sold=0,"Available",Units_Sold&gt;0,"Sold")</f>
        <v>Available</v>
      </c>
      <c r="M1894" t="str">
        <f t="shared" si="264"/>
        <v>Invalid</v>
      </c>
      <c r="N1894" t="str">
        <f>IF(PC_NikeSales[[#This Row],[Discount_Verification]]="Valid","Include","Exclude")</f>
        <v>Exclude</v>
      </c>
      <c r="O1894">
        <v>0</v>
      </c>
      <c r="P1894" t="str">
        <f t="shared" si="265"/>
        <v>Insufficient Data</v>
      </c>
      <c r="Q1894" t="str">
        <f t="shared" si="266"/>
        <v>Missing Information</v>
      </c>
      <c r="R1894" t="str">
        <f>IF(PC_NikeSales[[#This Row],[Rev_Verify]]="Valid Revenue","Include","Exclude")</f>
        <v>Exclude</v>
      </c>
      <c r="S1894" s="1"/>
      <c r="T1894" s="5" t="str">
        <f t="shared" si="267"/>
        <v>Missing Date</v>
      </c>
      <c r="U1894" s="1" t="str">
        <f t="shared" si="268"/>
        <v>No</v>
      </c>
      <c r="V1894" t="s">
        <v>17</v>
      </c>
      <c r="W1894" t="s">
        <v>33</v>
      </c>
      <c r="X1894" t="str">
        <f t="shared" si="269"/>
        <v>Delhi</v>
      </c>
      <c r="Y1894">
        <v>2262.3000000000002</v>
      </c>
      <c r="Z1894" t="str">
        <f>IF(PC_NikeSales[[#This Row],[Profit]]&lt;0,"Loss Making Sales",IF(PC_NikeSales[[#This Row],[Profit]]=0,"No Recorded Profit",IF($Y1892&gt;$P1892,"Invalid Profit", "Valid Profit")))</f>
        <v>Valid Profit</v>
      </c>
      <c r="AA1894" t="str">
        <f>IF(PC_NikeSales[[#This Row],[Profit_Status]]="Valid Profit","Include","Exclude")</f>
        <v>Include</v>
      </c>
    </row>
    <row r="1895" spans="1:27">
      <c r="A1895">
        <v>3893</v>
      </c>
      <c r="B1895" t="s">
        <v>35</v>
      </c>
      <c r="C1895" t="s">
        <v>41</v>
      </c>
      <c r="D1895" t="s">
        <v>42</v>
      </c>
      <c r="F1895" t="str">
        <f t="shared" si="261"/>
        <v>Missing</v>
      </c>
      <c r="G1895" t="str">
        <f t="shared" si="262"/>
        <v>Unknown</v>
      </c>
      <c r="H1895" t="str">
        <f t="shared" si="263"/>
        <v>No</v>
      </c>
      <c r="J1895" t="str">
        <f>_xlfn.IFS(Units_Sold&lt;0,"Check Return/Refund",Units_Sold=" ",Invalid,Units_Sold=0,"Available",Units_Sold&gt;0,"Sold")</f>
        <v>Available</v>
      </c>
      <c r="L1895">
        <v>1.22</v>
      </c>
      <c r="M1895" t="str">
        <f t="shared" si="264"/>
        <v>Invalid</v>
      </c>
      <c r="N1895" t="str">
        <f>IF(PC_NikeSales[[#This Row],[Discount_Verification]]="Valid","Include","Exclude")</f>
        <v>Exclude</v>
      </c>
      <c r="O1895">
        <v>0</v>
      </c>
      <c r="P1895" t="str">
        <f t="shared" si="265"/>
        <v>Insufficient Data</v>
      </c>
      <c r="Q1895" t="str">
        <f t="shared" si="266"/>
        <v>Missing Information</v>
      </c>
      <c r="R1895" t="str">
        <f>IF(PC_NikeSales[[#This Row],[Rev_Verify]]="Valid Revenue","Include","Exclude")</f>
        <v>Exclude</v>
      </c>
      <c r="S1895" s="1">
        <v>45851</v>
      </c>
      <c r="T1895" s="5">
        <f t="shared" si="267"/>
        <v>45851</v>
      </c>
      <c r="U1895" s="1" t="str">
        <f t="shared" si="268"/>
        <v>Yes</v>
      </c>
      <c r="V1895" t="s">
        <v>22</v>
      </c>
      <c r="W1895" t="s">
        <v>33</v>
      </c>
      <c r="X1895" t="str">
        <f t="shared" si="269"/>
        <v>Delhi</v>
      </c>
      <c r="Y1895">
        <v>2784.1</v>
      </c>
      <c r="Z1895" t="str">
        <f>IF(PC_NikeSales[[#This Row],[Profit]]&lt;0,"Loss Making Sales",IF(PC_NikeSales[[#This Row],[Profit]]=0,"No Recorded Profit",IF($Y1893&gt;$P1893,"Invalid Profit", "Valid Profit")))</f>
        <v>Invalid Profit</v>
      </c>
      <c r="AA1895" t="str">
        <f>IF(PC_NikeSales[[#This Row],[Profit_Status]]="Valid Profit","Include","Exclude")</f>
        <v>Exclude</v>
      </c>
    </row>
    <row r="1896" spans="1:27">
      <c r="A1896">
        <v>3894</v>
      </c>
      <c r="B1896" t="s">
        <v>19</v>
      </c>
      <c r="C1896" t="s">
        <v>20</v>
      </c>
      <c r="D1896" t="s">
        <v>24</v>
      </c>
      <c r="E1896" s="3">
        <v>11</v>
      </c>
      <c r="F1896" t="str">
        <f t="shared" si="261"/>
        <v>Number</v>
      </c>
      <c r="G1896" t="str">
        <f t="shared" si="262"/>
        <v>11</v>
      </c>
      <c r="H1896" t="str">
        <f t="shared" si="263"/>
        <v>Yes</v>
      </c>
      <c r="I1896">
        <v>-1</v>
      </c>
      <c r="J1896" t="str">
        <f>_xlfn.IFS(Units_Sold&lt;0,"Check Return/Refund",Units_Sold=" ",Invalid,Units_Sold=0,"Available",Units_Sold&gt;0,"Sold")</f>
        <v>Check Return/Refund</v>
      </c>
      <c r="K1896">
        <v>5255.98</v>
      </c>
      <c r="L1896">
        <v>1.03</v>
      </c>
      <c r="M1896" t="str">
        <f t="shared" si="264"/>
        <v>Invalid</v>
      </c>
      <c r="N1896" t="str">
        <f>IF(PC_NikeSales[[#This Row],[Discount_Verification]]="Valid","Include","Exclude")</f>
        <v>Exclude</v>
      </c>
      <c r="O1896">
        <v>157.68</v>
      </c>
      <c r="P1896" t="str">
        <f t="shared" si="265"/>
        <v>Insufficient Data</v>
      </c>
      <c r="Q1896" t="str">
        <f t="shared" si="266"/>
        <v>Missing Information</v>
      </c>
      <c r="R1896" t="str">
        <f>IF(PC_NikeSales[[#This Row],[Rev_Verify]]="Valid Revenue","Include","Exclude")</f>
        <v>Exclude</v>
      </c>
      <c r="S1896" s="1">
        <v>45451</v>
      </c>
      <c r="T1896" s="5">
        <f t="shared" si="267"/>
        <v>45451</v>
      </c>
      <c r="U1896" s="1" t="str">
        <f t="shared" si="268"/>
        <v>Yes</v>
      </c>
      <c r="V1896" t="s">
        <v>17</v>
      </c>
      <c r="W1896" t="s">
        <v>29</v>
      </c>
      <c r="X1896" t="str">
        <f t="shared" si="269"/>
        <v>Pune</v>
      </c>
      <c r="Y1896">
        <v>-1067.96</v>
      </c>
      <c r="Z1896" t="str">
        <f>IF(PC_NikeSales[[#This Row],[Profit]]&lt;0,"Loss Making Sales",IF(PC_NikeSales[[#This Row],[Profit]]=0,"No Recorded Profit",IF(PC_NikeSales[[#This Row],[Profit]]&gt;PC_NikeSales[Rev_Recalc],"Invalid Profit", "Valid Profit")))</f>
        <v>Loss Making Sales</v>
      </c>
      <c r="AA1896" t="str">
        <f>IF(PC_NikeSales[[#This Row],[Profit_Status]]="Valid Profit","Include","Exclude")</f>
        <v>Exclude</v>
      </c>
    </row>
    <row r="1897" spans="1:27">
      <c r="A1897">
        <v>3895</v>
      </c>
      <c r="B1897" t="s">
        <v>35</v>
      </c>
      <c r="C1897" t="s">
        <v>20</v>
      </c>
      <c r="D1897" t="s">
        <v>21</v>
      </c>
      <c r="E1897" s="3" t="s">
        <v>32</v>
      </c>
      <c r="F1897" t="str">
        <f t="shared" si="261"/>
        <v>Alphabet</v>
      </c>
      <c r="G1897" t="str">
        <f t="shared" si="262"/>
        <v>XL</v>
      </c>
      <c r="H1897" t="str">
        <f t="shared" si="263"/>
        <v>Yes</v>
      </c>
      <c r="I1897">
        <v>-1</v>
      </c>
      <c r="J1897" t="str">
        <f>_xlfn.IFS(Units_Sold&lt;0,"Check Return/Refund",Units_Sold=" ",Invalid,Units_Sold=0,"Available",Units_Sold&gt;0,"Sold")</f>
        <v>Check Return/Refund</v>
      </c>
      <c r="M1897" t="str">
        <f t="shared" si="264"/>
        <v>Invalid</v>
      </c>
      <c r="N1897" t="str">
        <f>IF(PC_NikeSales[[#This Row],[Discount_Verification]]="Valid","Include","Exclude")</f>
        <v>Exclude</v>
      </c>
      <c r="O1897">
        <v>0</v>
      </c>
      <c r="P1897" t="str">
        <f t="shared" si="265"/>
        <v>Insufficient Data</v>
      </c>
      <c r="Q1897" t="str">
        <f t="shared" si="266"/>
        <v>Missing Information</v>
      </c>
      <c r="R1897" t="str">
        <f>IF(PC_NikeSales[[#This Row],[Rev_Verify]]="Valid Revenue","Include","Exclude")</f>
        <v>Exclude</v>
      </c>
      <c r="S1897" s="1">
        <v>45703</v>
      </c>
      <c r="T1897" s="5">
        <f t="shared" si="267"/>
        <v>45703</v>
      </c>
      <c r="U1897" s="1" t="str">
        <f t="shared" si="268"/>
        <v>Yes</v>
      </c>
      <c r="V1897" t="s">
        <v>17</v>
      </c>
      <c r="W1897" t="s">
        <v>37</v>
      </c>
      <c r="X1897" t="str">
        <f t="shared" si="269"/>
        <v>Hyderabad</v>
      </c>
      <c r="Y1897">
        <v>366.35</v>
      </c>
      <c r="Z1897" t="str">
        <f>IF(PC_NikeSales[[#This Row],[Profit]]&lt;0,"Loss Making Sales",IF(PC_NikeSales[[#This Row],[Profit]]=0,"No Recorded Profit",IF($Y1895&gt;$P1895,"Invalid Profit", "Valid Profit")))</f>
        <v>Valid Profit</v>
      </c>
      <c r="AA1897" t="str">
        <f>IF(PC_NikeSales[[#This Row],[Profit_Status]]="Valid Profit","Include","Exclude")</f>
        <v>Include</v>
      </c>
    </row>
    <row r="1898" spans="1:27">
      <c r="A1898">
        <v>3896</v>
      </c>
      <c r="B1898" t="s">
        <v>35</v>
      </c>
      <c r="C1898" t="s">
        <v>41</v>
      </c>
      <c r="D1898" t="s">
        <v>47</v>
      </c>
      <c r="F1898" t="str">
        <f t="shared" si="261"/>
        <v>Missing</v>
      </c>
      <c r="G1898" t="str">
        <f t="shared" si="262"/>
        <v>Unknown</v>
      </c>
      <c r="H1898" t="str">
        <f t="shared" si="263"/>
        <v>No</v>
      </c>
      <c r="J1898" t="str">
        <f>_xlfn.IFS(Units_Sold&lt;0,"Check Return/Refund",Units_Sold=" ",Invalid,Units_Sold=0,"Available",Units_Sold&gt;0,"Sold")</f>
        <v>Available</v>
      </c>
      <c r="K1898">
        <v>6289.82</v>
      </c>
      <c r="L1898">
        <v>0.94</v>
      </c>
      <c r="M1898" t="str">
        <f t="shared" si="264"/>
        <v>Valid</v>
      </c>
      <c r="N1898" t="str">
        <f>IF(PC_NikeSales[[#This Row],[Discount_Verification]]="Valid","Include","Exclude")</f>
        <v>Include</v>
      </c>
      <c r="O1898">
        <v>0</v>
      </c>
      <c r="P1898" t="str">
        <f t="shared" si="265"/>
        <v>Insufficient Data</v>
      </c>
      <c r="Q1898" t="str">
        <f t="shared" si="266"/>
        <v>Missing Information</v>
      </c>
      <c r="R1898" t="str">
        <f>IF(PC_NikeSales[[#This Row],[Rev_Verify]]="Valid Revenue","Include","Exclude")</f>
        <v>Exclude</v>
      </c>
      <c r="S1898" s="1"/>
      <c r="T1898" s="5" t="str">
        <f t="shared" si="267"/>
        <v>Missing Date</v>
      </c>
      <c r="U1898" s="1" t="str">
        <f t="shared" si="268"/>
        <v>No</v>
      </c>
      <c r="V1898" t="s">
        <v>17</v>
      </c>
      <c r="W1898" t="s">
        <v>25</v>
      </c>
      <c r="X1898" t="str">
        <f t="shared" si="269"/>
        <v>Mumbai</v>
      </c>
      <c r="Y1898">
        <v>209.79</v>
      </c>
      <c r="Z1898" t="str">
        <f>IF(PC_NikeSales[[#This Row],[Profit]]&lt;0,"Loss Making Sales",IF(PC_NikeSales[[#This Row],[Profit]]=0,"No Recorded Profit",IF($Y1896&gt;$P1896,"Invalid Profit", "Valid Profit")))</f>
        <v>Valid Profit</v>
      </c>
      <c r="AA1898" t="str">
        <f>IF(PC_NikeSales[[#This Row],[Profit_Status]]="Valid Profit","Include","Exclude")</f>
        <v>Include</v>
      </c>
    </row>
    <row r="1899" spans="1:27">
      <c r="A1899">
        <v>3897</v>
      </c>
      <c r="B1899" t="s">
        <v>19</v>
      </c>
      <c r="C1899" t="s">
        <v>20</v>
      </c>
      <c r="D1899" t="s">
        <v>21</v>
      </c>
      <c r="E1899" s="3">
        <v>8</v>
      </c>
      <c r="F1899" t="str">
        <f t="shared" si="261"/>
        <v>Number</v>
      </c>
      <c r="G1899" t="str">
        <f t="shared" si="262"/>
        <v>8</v>
      </c>
      <c r="H1899" t="str">
        <f t="shared" si="263"/>
        <v>Yes</v>
      </c>
      <c r="I1899">
        <v>2</v>
      </c>
      <c r="J1899" t="str">
        <f>_xlfn.IFS(Units_Sold&lt;0,"Check Return/Refund",Units_Sold=" ",Invalid,Units_Sold=0,"Available",Units_Sold&gt;0,"Sold")</f>
        <v>Sold</v>
      </c>
      <c r="K1899">
        <v>6050.27</v>
      </c>
      <c r="L1899">
        <v>0.69</v>
      </c>
      <c r="M1899" t="str">
        <f t="shared" si="264"/>
        <v>Valid</v>
      </c>
      <c r="N1899" t="str">
        <f>IF(PC_NikeSales[[#This Row],[Discount_Verification]]="Valid","Include","Exclude")</f>
        <v>Include</v>
      </c>
      <c r="O1899">
        <v>3751.17</v>
      </c>
      <c r="P1899">
        <f t="shared" si="265"/>
        <v>3751.1674000000007</v>
      </c>
      <c r="Q1899" t="str">
        <f t="shared" si="266"/>
        <v>Valid Revenue</v>
      </c>
      <c r="R1899" t="str">
        <f>IF(PC_NikeSales[[#This Row],[Rev_Verify]]="Valid Revenue","Include","Exclude")</f>
        <v>Include</v>
      </c>
      <c r="S1899" s="1"/>
      <c r="T1899" s="5" t="str">
        <f t="shared" si="267"/>
        <v>Missing Date</v>
      </c>
      <c r="U1899" s="1" t="str">
        <f t="shared" si="268"/>
        <v>No</v>
      </c>
      <c r="V1899" t="s">
        <v>22</v>
      </c>
      <c r="W1899" t="s">
        <v>33</v>
      </c>
      <c r="X1899" t="str">
        <f t="shared" si="269"/>
        <v>Delhi</v>
      </c>
      <c r="Y1899">
        <v>3332.49</v>
      </c>
      <c r="Z1899" t="str">
        <f>IF(PC_NikeSales[[#This Row],[Profit]]&lt;0,"Loss Making Sales",IF(PC_NikeSales[[#This Row],[Profit]]=0,"No Recorded Profit",IF($Y1897&gt;$P1897,"Invalid Profit", "Valid Profit")))</f>
        <v>Valid Profit</v>
      </c>
      <c r="AA1899" t="str">
        <f>IF(PC_NikeSales[[#This Row],[Profit_Status]]="Valid Profit","Include","Exclude")</f>
        <v>Include</v>
      </c>
    </row>
    <row r="1900" spans="1:27">
      <c r="A1900">
        <v>3898</v>
      </c>
      <c r="B1900" t="s">
        <v>35</v>
      </c>
      <c r="C1900" t="s">
        <v>41</v>
      </c>
      <c r="D1900" t="s">
        <v>54</v>
      </c>
      <c r="E1900" s="3" t="s">
        <v>28</v>
      </c>
      <c r="F1900" t="str">
        <f t="shared" si="261"/>
        <v>Alphabet</v>
      </c>
      <c r="G1900" t="str">
        <f t="shared" si="262"/>
        <v>L</v>
      </c>
      <c r="H1900" t="str">
        <f t="shared" si="263"/>
        <v>Yes</v>
      </c>
      <c r="I1900">
        <v>1</v>
      </c>
      <c r="J1900" t="str">
        <f>_xlfn.IFS(Units_Sold&lt;0,"Check Return/Refund",Units_Sold=" ",Invalid,Units_Sold=0,"Available",Units_Sold&gt;0,"Sold")</f>
        <v>Sold</v>
      </c>
      <c r="L1900">
        <v>7.0000000000000007E-2</v>
      </c>
      <c r="M1900" t="str">
        <f t="shared" si="264"/>
        <v>Valid</v>
      </c>
      <c r="N1900" t="str">
        <f>IF(PC_NikeSales[[#This Row],[Discount_Verification]]="Valid","Include","Exclude")</f>
        <v>Include</v>
      </c>
      <c r="O1900">
        <v>0</v>
      </c>
      <c r="P1900" t="str">
        <f t="shared" si="265"/>
        <v>Insufficient Data</v>
      </c>
      <c r="Q1900" t="str">
        <f t="shared" si="266"/>
        <v>Missing Information</v>
      </c>
      <c r="R1900" t="str">
        <f>IF(PC_NikeSales[[#This Row],[Rev_Verify]]="Valid Revenue","Include","Exclude")</f>
        <v>Exclude</v>
      </c>
      <c r="S1900" s="1">
        <v>45715</v>
      </c>
      <c r="T1900" s="5">
        <f t="shared" si="267"/>
        <v>45715</v>
      </c>
      <c r="U1900" s="1" t="str">
        <f t="shared" si="268"/>
        <v>Yes</v>
      </c>
      <c r="V1900" t="s">
        <v>22</v>
      </c>
      <c r="W1900" t="s">
        <v>37</v>
      </c>
      <c r="X1900" t="str">
        <f t="shared" si="269"/>
        <v>Hyderabad</v>
      </c>
      <c r="Y1900">
        <v>1353.92</v>
      </c>
      <c r="Z1900" t="str">
        <f>IF(PC_NikeSales[[#This Row],[Profit]]&lt;0,"Loss Making Sales",IF(PC_NikeSales[[#This Row],[Profit]]=0,"No Recorded Profit",IF($Y1898&gt;$P1898,"Invalid Profit", "Valid Profit")))</f>
        <v>Valid Profit</v>
      </c>
      <c r="AA1900" t="str">
        <f>IF(PC_NikeSales[[#This Row],[Profit_Status]]="Valid Profit","Include","Exclude")</f>
        <v>Include</v>
      </c>
    </row>
    <row r="1901" spans="1:27">
      <c r="A1901">
        <v>3899</v>
      </c>
      <c r="B1901" t="s">
        <v>35</v>
      </c>
      <c r="C1901" t="s">
        <v>41</v>
      </c>
      <c r="D1901" t="s">
        <v>48</v>
      </c>
      <c r="E1901" s="3" t="s">
        <v>28</v>
      </c>
      <c r="F1901" t="str">
        <f t="shared" si="261"/>
        <v>Alphabet</v>
      </c>
      <c r="G1901" t="str">
        <f t="shared" si="262"/>
        <v>L</v>
      </c>
      <c r="H1901" t="str">
        <f t="shared" si="263"/>
        <v>Yes</v>
      </c>
      <c r="I1901">
        <v>1</v>
      </c>
      <c r="J1901" t="str">
        <f>_xlfn.IFS(Units_Sold&lt;0,"Check Return/Refund",Units_Sold=" ",Invalid,Units_Sold=0,"Available",Units_Sold&gt;0,"Sold")</f>
        <v>Sold</v>
      </c>
      <c r="L1901">
        <v>0.75</v>
      </c>
      <c r="M1901" t="str">
        <f t="shared" si="264"/>
        <v>Valid</v>
      </c>
      <c r="N1901" t="str">
        <f>IF(PC_NikeSales[[#This Row],[Discount_Verification]]="Valid","Include","Exclude")</f>
        <v>Include</v>
      </c>
      <c r="O1901">
        <v>0</v>
      </c>
      <c r="P1901" t="str">
        <f t="shared" si="265"/>
        <v>Insufficient Data</v>
      </c>
      <c r="Q1901" t="str">
        <f t="shared" si="266"/>
        <v>Missing Information</v>
      </c>
      <c r="R1901" t="str">
        <f>IF(PC_NikeSales[[#This Row],[Rev_Verify]]="Valid Revenue","Include","Exclude")</f>
        <v>Exclude</v>
      </c>
      <c r="S1901" s="1"/>
      <c r="T1901" s="5" t="str">
        <f t="shared" si="267"/>
        <v>Missing Date</v>
      </c>
      <c r="U1901" s="1" t="str">
        <f t="shared" si="268"/>
        <v>No</v>
      </c>
      <c r="V1901" t="s">
        <v>22</v>
      </c>
      <c r="W1901" t="s">
        <v>29</v>
      </c>
      <c r="X1901" t="str">
        <f t="shared" si="269"/>
        <v>Pune</v>
      </c>
      <c r="Y1901">
        <v>-579.76</v>
      </c>
      <c r="Z1901" t="str">
        <f>IF(PC_NikeSales[[#This Row],[Profit]]&lt;0,"Loss Making Sales",IF(PC_NikeSales[[#This Row],[Profit]]=0,"No Recorded Profit",IF(PC_NikeSales[[#This Row],[Profit]]&gt;PC_NikeSales[Rev_Recalc],"Invalid Profit", "Valid Profit")))</f>
        <v>Loss Making Sales</v>
      </c>
      <c r="AA1901" t="str">
        <f>IF(PC_NikeSales[[#This Row],[Profit_Status]]="Valid Profit","Include","Exclude")</f>
        <v>Exclude</v>
      </c>
    </row>
    <row r="1902" spans="1:27">
      <c r="A1902">
        <v>3900</v>
      </c>
      <c r="B1902" t="s">
        <v>35</v>
      </c>
      <c r="C1902" t="s">
        <v>41</v>
      </c>
      <c r="D1902" t="s">
        <v>48</v>
      </c>
      <c r="E1902" s="3" t="s">
        <v>16</v>
      </c>
      <c r="F1902" t="str">
        <f t="shared" si="261"/>
        <v>Alphabet</v>
      </c>
      <c r="G1902" t="str">
        <f t="shared" si="262"/>
        <v>M</v>
      </c>
      <c r="H1902" t="str">
        <f t="shared" si="263"/>
        <v>Yes</v>
      </c>
      <c r="I1902">
        <v>3</v>
      </c>
      <c r="J1902" t="str">
        <f>_xlfn.IFS(Units_Sold&lt;0,"Check Return/Refund",Units_Sold=" ",Invalid,Units_Sold=0,"Available",Units_Sold&gt;0,"Sold")</f>
        <v>Sold</v>
      </c>
      <c r="K1902">
        <v>9599.44</v>
      </c>
      <c r="M1902" t="str">
        <f t="shared" si="264"/>
        <v>Invalid</v>
      </c>
      <c r="N1902" t="str">
        <f>IF(PC_NikeSales[[#This Row],[Discount_Verification]]="Valid","Include","Exclude")</f>
        <v>Exclude</v>
      </c>
      <c r="O1902">
        <v>0</v>
      </c>
      <c r="P1902">
        <f t="shared" si="265"/>
        <v>28798.32</v>
      </c>
      <c r="Q1902" t="str">
        <f t="shared" si="266"/>
        <v>Valid Revenue</v>
      </c>
      <c r="R1902" t="str">
        <f>IF(PC_NikeSales[[#This Row],[Rev_Verify]]="Valid Revenue","Include","Exclude")</f>
        <v>Include</v>
      </c>
      <c r="S1902" s="1">
        <v>45597</v>
      </c>
      <c r="T1902" s="5">
        <f t="shared" si="267"/>
        <v>45597</v>
      </c>
      <c r="U1902" s="1" t="str">
        <f t="shared" si="268"/>
        <v>Yes</v>
      </c>
      <c r="V1902" t="s">
        <v>22</v>
      </c>
      <c r="W1902" t="s">
        <v>33</v>
      </c>
      <c r="X1902" t="str">
        <f t="shared" si="269"/>
        <v>Delhi</v>
      </c>
      <c r="Y1902">
        <v>-553.29999999999995</v>
      </c>
      <c r="Z1902" t="str">
        <f>IF(PC_NikeSales[[#This Row],[Profit]]&lt;0,"Loss Making Sales",IF(PC_NikeSales[[#This Row],[Profit]]=0,"No Recorded Profit",IF(PC_NikeSales[[#This Row],[Profit]]&gt;PC_NikeSales[Rev_Recalc],"Invalid Profit", "Valid Profit")))</f>
        <v>Loss Making Sales</v>
      </c>
      <c r="AA1902" t="str">
        <f>IF(PC_NikeSales[[#This Row],[Profit_Status]]="Valid Profit","Include","Exclude")</f>
        <v>Exclude</v>
      </c>
    </row>
    <row r="1903" spans="1:27">
      <c r="A1903">
        <v>3901</v>
      </c>
      <c r="B1903" t="s">
        <v>35</v>
      </c>
      <c r="C1903" t="s">
        <v>30</v>
      </c>
      <c r="D1903" t="s">
        <v>45</v>
      </c>
      <c r="E1903" s="3" t="s">
        <v>32</v>
      </c>
      <c r="F1903" t="str">
        <f t="shared" si="261"/>
        <v>Alphabet</v>
      </c>
      <c r="G1903" t="str">
        <f t="shared" si="262"/>
        <v>XL</v>
      </c>
      <c r="H1903" t="str">
        <f t="shared" si="263"/>
        <v>Yes</v>
      </c>
      <c r="J1903" t="str">
        <f>_xlfn.IFS(Units_Sold&lt;0,"Check Return/Refund",Units_Sold=" ",Invalid,Units_Sold=0,"Available",Units_Sold&gt;0,"Sold")</f>
        <v>Available</v>
      </c>
      <c r="L1903">
        <v>0.12</v>
      </c>
      <c r="M1903" t="str">
        <f t="shared" si="264"/>
        <v>Valid</v>
      </c>
      <c r="N1903" t="str">
        <f>IF(PC_NikeSales[[#This Row],[Discount_Verification]]="Valid","Include","Exclude")</f>
        <v>Include</v>
      </c>
      <c r="O1903">
        <v>0</v>
      </c>
      <c r="P1903" t="str">
        <f t="shared" si="265"/>
        <v>Insufficient Data</v>
      </c>
      <c r="Q1903" t="str">
        <f t="shared" si="266"/>
        <v>Missing Information</v>
      </c>
      <c r="R1903" t="str">
        <f>IF(PC_NikeSales[[#This Row],[Rev_Verify]]="Valid Revenue","Include","Exclude")</f>
        <v>Exclude</v>
      </c>
      <c r="S1903" s="1">
        <v>45777</v>
      </c>
      <c r="T1903" s="5">
        <f t="shared" si="267"/>
        <v>45777</v>
      </c>
      <c r="U1903" s="1" t="str">
        <f t="shared" si="268"/>
        <v>Yes</v>
      </c>
      <c r="V1903" t="s">
        <v>22</v>
      </c>
      <c r="W1903" t="s">
        <v>25</v>
      </c>
      <c r="X1903" t="str">
        <f t="shared" si="269"/>
        <v>Mumbai</v>
      </c>
      <c r="Y1903">
        <v>1461.25</v>
      </c>
      <c r="Z1903" t="str">
        <f>IF(PC_NikeSales[[#This Row],[Profit]]&lt;0,"Loss Making Sales",IF(PC_NikeSales[[#This Row],[Profit]]=0,"No Recorded Profit",IF($Y1901&gt;$P1901,"Invalid Profit", "Valid Profit")))</f>
        <v>Valid Profit</v>
      </c>
      <c r="AA1903" t="str">
        <f>IF(PC_NikeSales[[#This Row],[Profit_Status]]="Valid Profit","Include","Exclude")</f>
        <v>Include</v>
      </c>
    </row>
    <row r="1904" spans="1:27">
      <c r="A1904">
        <v>3902</v>
      </c>
      <c r="B1904" t="s">
        <v>35</v>
      </c>
      <c r="C1904" t="s">
        <v>30</v>
      </c>
      <c r="D1904" t="s">
        <v>51</v>
      </c>
      <c r="E1904" s="3" t="s">
        <v>32</v>
      </c>
      <c r="F1904" t="str">
        <f t="shared" si="261"/>
        <v>Alphabet</v>
      </c>
      <c r="G1904" t="str">
        <f t="shared" si="262"/>
        <v>XL</v>
      </c>
      <c r="H1904" t="str">
        <f t="shared" si="263"/>
        <v>Yes</v>
      </c>
      <c r="J1904" t="str">
        <f>_xlfn.IFS(Units_Sold&lt;0,"Check Return/Refund",Units_Sold=" ",Invalid,Units_Sold=0,"Available",Units_Sold&gt;0,"Sold")</f>
        <v>Available</v>
      </c>
      <c r="L1904">
        <v>0.85</v>
      </c>
      <c r="M1904" t="str">
        <f t="shared" si="264"/>
        <v>Valid</v>
      </c>
      <c r="N1904" t="str">
        <f>IF(PC_NikeSales[[#This Row],[Discount_Verification]]="Valid","Include","Exclude")</f>
        <v>Include</v>
      </c>
      <c r="O1904">
        <v>0</v>
      </c>
      <c r="P1904" t="str">
        <f t="shared" si="265"/>
        <v>Insufficient Data</v>
      </c>
      <c r="Q1904" t="str">
        <f t="shared" si="266"/>
        <v>Missing Information</v>
      </c>
      <c r="R1904" t="str">
        <f>IF(PC_NikeSales[[#This Row],[Rev_Verify]]="Valid Revenue","Include","Exclude")</f>
        <v>Exclude</v>
      </c>
      <c r="S1904" s="1">
        <v>45659</v>
      </c>
      <c r="T1904" s="5">
        <f t="shared" si="267"/>
        <v>45659</v>
      </c>
      <c r="U1904" s="1" t="str">
        <f t="shared" si="268"/>
        <v>Yes</v>
      </c>
      <c r="V1904" t="s">
        <v>17</v>
      </c>
      <c r="W1904" t="s">
        <v>43</v>
      </c>
      <c r="X1904" t="str">
        <f t="shared" si="269"/>
        <v>Kolkata</v>
      </c>
      <c r="Y1904">
        <v>3175.54</v>
      </c>
      <c r="Z1904" t="str">
        <f>IF(PC_NikeSales[[#This Row],[Profit]]&lt;0,"Loss Making Sales",IF(PC_NikeSales[[#This Row],[Profit]]=0,"No Recorded Profit",IF($Y1902&gt;$P1902,"Invalid Profit", "Valid Profit")))</f>
        <v>Valid Profit</v>
      </c>
      <c r="AA1904" t="str">
        <f>IF(PC_NikeSales[[#This Row],[Profit_Status]]="Valid Profit","Include","Exclude")</f>
        <v>Include</v>
      </c>
    </row>
    <row r="1905" spans="1:27">
      <c r="A1905">
        <v>3903</v>
      </c>
      <c r="B1905" t="s">
        <v>13</v>
      </c>
      <c r="C1905" t="s">
        <v>30</v>
      </c>
      <c r="D1905" t="s">
        <v>31</v>
      </c>
      <c r="E1905" s="3">
        <v>9</v>
      </c>
      <c r="F1905" t="str">
        <f t="shared" si="261"/>
        <v>Number</v>
      </c>
      <c r="G1905" t="str">
        <f t="shared" si="262"/>
        <v>9</v>
      </c>
      <c r="H1905" t="str">
        <f t="shared" si="263"/>
        <v>Yes</v>
      </c>
      <c r="J1905" t="str">
        <f>_xlfn.IFS(Units_Sold&lt;0,"Check Return/Refund",Units_Sold=" ",Invalid,Units_Sold=0,"Available",Units_Sold&gt;0,"Sold")</f>
        <v>Available</v>
      </c>
      <c r="M1905" t="str">
        <f t="shared" si="264"/>
        <v>Invalid</v>
      </c>
      <c r="N1905" t="str">
        <f>IF(PC_NikeSales[[#This Row],[Discount_Verification]]="Valid","Include","Exclude")</f>
        <v>Exclude</v>
      </c>
      <c r="O1905">
        <v>0</v>
      </c>
      <c r="P1905" t="str">
        <f t="shared" si="265"/>
        <v>Insufficient Data</v>
      </c>
      <c r="Q1905" t="str">
        <f t="shared" si="266"/>
        <v>Missing Information</v>
      </c>
      <c r="R1905" t="str">
        <f>IF(PC_NikeSales[[#This Row],[Rev_Verify]]="Valid Revenue","Include","Exclude")</f>
        <v>Exclude</v>
      </c>
      <c r="S1905" s="1"/>
      <c r="T1905" s="5" t="str">
        <f t="shared" si="267"/>
        <v>Missing Date</v>
      </c>
      <c r="U1905" s="1" t="str">
        <f t="shared" si="268"/>
        <v>No</v>
      </c>
      <c r="V1905" t="s">
        <v>17</v>
      </c>
      <c r="W1905" t="s">
        <v>29</v>
      </c>
      <c r="X1905" t="str">
        <f t="shared" si="269"/>
        <v>Pune</v>
      </c>
      <c r="Y1905">
        <v>-101.29</v>
      </c>
      <c r="Z1905" t="str">
        <f>IF(PC_NikeSales[[#This Row],[Profit]]&lt;0,"Loss Making Sales",IF(PC_NikeSales[[#This Row],[Profit]]=0,"No Recorded Profit",IF(PC_NikeSales[[#This Row],[Profit]]&gt;PC_NikeSales[Rev_Recalc],"Invalid Profit", "Valid Profit")))</f>
        <v>Loss Making Sales</v>
      </c>
      <c r="AA1905" t="str">
        <f>IF(PC_NikeSales[[#This Row],[Profit_Status]]="Valid Profit","Include","Exclude")</f>
        <v>Exclude</v>
      </c>
    </row>
    <row r="1906" spans="1:27">
      <c r="A1906">
        <v>3904</v>
      </c>
      <c r="B1906" t="s">
        <v>13</v>
      </c>
      <c r="C1906" t="s">
        <v>20</v>
      </c>
      <c r="D1906" t="s">
        <v>50</v>
      </c>
      <c r="E1906" s="3" t="s">
        <v>28</v>
      </c>
      <c r="F1906" t="str">
        <f t="shared" si="261"/>
        <v>Alphabet</v>
      </c>
      <c r="G1906" t="str">
        <f t="shared" si="262"/>
        <v>L</v>
      </c>
      <c r="H1906" t="str">
        <f t="shared" si="263"/>
        <v>Yes</v>
      </c>
      <c r="I1906">
        <v>2</v>
      </c>
      <c r="J1906" t="str">
        <f>_xlfn.IFS(Units_Sold&lt;0,"Check Return/Refund",Units_Sold=" ",Invalid,Units_Sold=0,"Available",Units_Sold&gt;0,"Sold")</f>
        <v>Sold</v>
      </c>
      <c r="K1906">
        <v>7775.87</v>
      </c>
      <c r="M1906" t="str">
        <f t="shared" si="264"/>
        <v>Invalid</v>
      </c>
      <c r="N1906" t="str">
        <f>IF(PC_NikeSales[[#This Row],[Discount_Verification]]="Valid","Include","Exclude")</f>
        <v>Exclude</v>
      </c>
      <c r="O1906">
        <v>0</v>
      </c>
      <c r="P1906">
        <f t="shared" si="265"/>
        <v>15551.74</v>
      </c>
      <c r="Q1906" t="str">
        <f t="shared" si="266"/>
        <v>Valid Revenue</v>
      </c>
      <c r="R1906" t="str">
        <f>IF(PC_NikeSales[[#This Row],[Rev_Verify]]="Valid Revenue","Include","Exclude")</f>
        <v>Include</v>
      </c>
      <c r="S1906" s="1">
        <v>45805</v>
      </c>
      <c r="T1906" s="5">
        <f t="shared" si="267"/>
        <v>45805</v>
      </c>
      <c r="U1906" s="1" t="str">
        <f t="shared" si="268"/>
        <v>Yes</v>
      </c>
      <c r="V1906" t="s">
        <v>22</v>
      </c>
      <c r="W1906" t="s">
        <v>36</v>
      </c>
      <c r="X1906" t="str">
        <f t="shared" si="269"/>
        <v>Bangalore</v>
      </c>
      <c r="Y1906">
        <v>1143.1099999999999</v>
      </c>
      <c r="Z1906" t="str">
        <f>IF(PC_NikeSales[[#This Row],[Profit]]&lt;0,"Loss Making Sales",IF(PC_NikeSales[[#This Row],[Profit]]=0,"No Recorded Profit",IF($Y1904&gt;$P1904,"Invalid Profit", "Valid Profit")))</f>
        <v>Valid Profit</v>
      </c>
      <c r="AA1906" t="str">
        <f>IF(PC_NikeSales[[#This Row],[Profit_Status]]="Valid Profit","Include","Exclude")</f>
        <v>Include</v>
      </c>
    </row>
    <row r="1907" spans="1:27">
      <c r="A1907">
        <v>3905</v>
      </c>
      <c r="B1907" t="s">
        <v>19</v>
      </c>
      <c r="C1907" t="s">
        <v>20</v>
      </c>
      <c r="D1907" t="s">
        <v>21</v>
      </c>
      <c r="E1907" s="3">
        <v>7</v>
      </c>
      <c r="F1907" t="str">
        <f t="shared" si="261"/>
        <v>Number</v>
      </c>
      <c r="G1907" t="str">
        <f t="shared" si="262"/>
        <v>7</v>
      </c>
      <c r="H1907" t="str">
        <f t="shared" si="263"/>
        <v>Yes</v>
      </c>
      <c r="J1907" t="str">
        <f>_xlfn.IFS(Units_Sold&lt;0,"Check Return/Refund",Units_Sold=" ",Invalid,Units_Sold=0,"Available",Units_Sold&gt;0,"Sold")</f>
        <v>Available</v>
      </c>
      <c r="M1907" t="str">
        <f t="shared" si="264"/>
        <v>Invalid</v>
      </c>
      <c r="N1907" t="str">
        <f>IF(PC_NikeSales[[#This Row],[Discount_Verification]]="Valid","Include","Exclude")</f>
        <v>Exclude</v>
      </c>
      <c r="O1907">
        <v>0</v>
      </c>
      <c r="P1907" t="str">
        <f t="shared" si="265"/>
        <v>Insufficient Data</v>
      </c>
      <c r="Q1907" t="str">
        <f t="shared" si="266"/>
        <v>Missing Information</v>
      </c>
      <c r="R1907" t="str">
        <f>IF(PC_NikeSales[[#This Row],[Rev_Verify]]="Valid Revenue","Include","Exclude")</f>
        <v>Exclude</v>
      </c>
      <c r="S1907" s="1">
        <v>45636</v>
      </c>
      <c r="T1907" s="5">
        <f t="shared" si="267"/>
        <v>45636</v>
      </c>
      <c r="U1907" s="1" t="str">
        <f t="shared" si="268"/>
        <v>Yes</v>
      </c>
      <c r="V1907" t="s">
        <v>22</v>
      </c>
      <c r="W1907" t="s">
        <v>43</v>
      </c>
      <c r="X1907" t="str">
        <f t="shared" si="269"/>
        <v>Kolkata</v>
      </c>
      <c r="Y1907">
        <v>3926.59</v>
      </c>
      <c r="Z1907" t="str">
        <f>IF(PC_NikeSales[[#This Row],[Profit]]&lt;0,"Loss Making Sales",IF(PC_NikeSales[[#This Row],[Profit]]=0,"No Recorded Profit",IF($Y1905&gt;$P1905,"Invalid Profit", "Valid Profit")))</f>
        <v>Valid Profit</v>
      </c>
      <c r="AA1907" t="str">
        <f>IF(PC_NikeSales[[#This Row],[Profit_Status]]="Valid Profit","Include","Exclude")</f>
        <v>Include</v>
      </c>
    </row>
    <row r="1908" spans="1:27">
      <c r="A1908">
        <v>3906</v>
      </c>
      <c r="B1908" t="s">
        <v>35</v>
      </c>
      <c r="C1908" t="s">
        <v>26</v>
      </c>
      <c r="D1908" t="s">
        <v>52</v>
      </c>
      <c r="E1908" s="3" t="s">
        <v>32</v>
      </c>
      <c r="F1908" t="str">
        <f t="shared" si="261"/>
        <v>Alphabet</v>
      </c>
      <c r="G1908" t="str">
        <f t="shared" si="262"/>
        <v>XL</v>
      </c>
      <c r="H1908" t="str">
        <f t="shared" si="263"/>
        <v>Yes</v>
      </c>
      <c r="I1908">
        <v>4</v>
      </c>
      <c r="J1908" t="str">
        <f>_xlfn.IFS(Units_Sold&lt;0,"Check Return/Refund",Units_Sold=" ",Invalid,Units_Sold=0,"Available",Units_Sold&gt;0,"Sold")</f>
        <v>Sold</v>
      </c>
      <c r="K1908">
        <v>7588.77</v>
      </c>
      <c r="L1908">
        <v>0.14000000000000001</v>
      </c>
      <c r="M1908" t="str">
        <f t="shared" si="264"/>
        <v>Valid</v>
      </c>
      <c r="N1908" t="str">
        <f>IF(PC_NikeSales[[#This Row],[Discount_Verification]]="Valid","Include","Exclude")</f>
        <v>Include</v>
      </c>
      <c r="O1908">
        <v>26105.37</v>
      </c>
      <c r="P1908">
        <f t="shared" si="265"/>
        <v>26105.3688</v>
      </c>
      <c r="Q1908" t="str">
        <f t="shared" si="266"/>
        <v>Valid Revenue</v>
      </c>
      <c r="R1908" t="str">
        <f>IF(PC_NikeSales[[#This Row],[Rev_Verify]]="Valid Revenue","Include","Exclude")</f>
        <v>Include</v>
      </c>
      <c r="S1908" s="1">
        <v>45539</v>
      </c>
      <c r="T1908" s="5">
        <f t="shared" si="267"/>
        <v>45539</v>
      </c>
      <c r="U1908" s="1" t="str">
        <f t="shared" si="268"/>
        <v>Yes</v>
      </c>
      <c r="V1908" t="s">
        <v>17</v>
      </c>
      <c r="W1908" t="s">
        <v>37</v>
      </c>
      <c r="X1908" t="str">
        <f t="shared" si="269"/>
        <v>Hyderabad</v>
      </c>
      <c r="Y1908">
        <v>3435.73</v>
      </c>
      <c r="Z1908" t="str">
        <f>IF(PC_NikeSales[[#This Row],[Profit]]&lt;0,"Loss Making Sales",IF(PC_NikeSales[[#This Row],[Profit]]=0,"No Recorded Profit",IF($Y1906&gt;$P1906,"Invalid Profit", "Valid Profit")))</f>
        <v>Valid Profit</v>
      </c>
      <c r="AA1908" t="str">
        <f>IF(PC_NikeSales[[#This Row],[Profit_Status]]="Valid Profit","Include","Exclude")</f>
        <v>Include</v>
      </c>
    </row>
    <row r="1909" spans="1:27">
      <c r="A1909">
        <v>3907</v>
      </c>
      <c r="B1909" t="s">
        <v>19</v>
      </c>
      <c r="C1909" t="s">
        <v>30</v>
      </c>
      <c r="D1909" t="s">
        <v>31</v>
      </c>
      <c r="E1909" s="3" t="s">
        <v>28</v>
      </c>
      <c r="F1909" t="str">
        <f t="shared" si="261"/>
        <v>Alphabet</v>
      </c>
      <c r="G1909" t="str">
        <f t="shared" si="262"/>
        <v>L</v>
      </c>
      <c r="H1909" t="str">
        <f t="shared" si="263"/>
        <v>Yes</v>
      </c>
      <c r="I1909">
        <v>3</v>
      </c>
      <c r="J1909" t="str">
        <f>_xlfn.IFS(Units_Sold&lt;0,"Check Return/Refund",Units_Sold=" ",Invalid,Units_Sold=0,"Available",Units_Sold&gt;0,"Sold")</f>
        <v>Sold</v>
      </c>
      <c r="M1909" t="str">
        <f t="shared" si="264"/>
        <v>Invalid</v>
      </c>
      <c r="N1909" t="str">
        <f>IF(PC_NikeSales[[#This Row],[Discount_Verification]]="Valid","Include","Exclude")</f>
        <v>Exclude</v>
      </c>
      <c r="O1909">
        <v>0</v>
      </c>
      <c r="P1909" t="str">
        <f t="shared" si="265"/>
        <v>Insufficient Data</v>
      </c>
      <c r="Q1909" t="str">
        <f t="shared" si="266"/>
        <v>Missing Information</v>
      </c>
      <c r="R1909" t="str">
        <f>IF(PC_NikeSales[[#This Row],[Rev_Verify]]="Valid Revenue","Include","Exclude")</f>
        <v>Exclude</v>
      </c>
      <c r="S1909" s="1"/>
      <c r="T1909" s="5" t="str">
        <f t="shared" si="267"/>
        <v>Missing Date</v>
      </c>
      <c r="U1909" s="1" t="str">
        <f t="shared" si="268"/>
        <v>No</v>
      </c>
      <c r="V1909" t="s">
        <v>22</v>
      </c>
      <c r="W1909" t="s">
        <v>33</v>
      </c>
      <c r="X1909" t="str">
        <f t="shared" si="269"/>
        <v>Delhi</v>
      </c>
      <c r="Y1909">
        <v>3362.1</v>
      </c>
      <c r="Z1909" t="str">
        <f>IF(PC_NikeSales[[#This Row],[Profit]]&lt;0,"Loss Making Sales",IF(PC_NikeSales[[#This Row],[Profit]]=0,"No Recorded Profit",IF($Y1907&gt;$P1907,"Invalid Profit", "Valid Profit")))</f>
        <v>Valid Profit</v>
      </c>
      <c r="AA1909" t="str">
        <f>IF(PC_NikeSales[[#This Row],[Profit_Status]]="Valid Profit","Include","Exclude")</f>
        <v>Include</v>
      </c>
    </row>
    <row r="1910" spans="1:27">
      <c r="A1910">
        <v>3908</v>
      </c>
      <c r="B1910" t="s">
        <v>19</v>
      </c>
      <c r="C1910" t="s">
        <v>30</v>
      </c>
      <c r="D1910" t="s">
        <v>46</v>
      </c>
      <c r="F1910" t="str">
        <f t="shared" si="261"/>
        <v>Missing</v>
      </c>
      <c r="G1910" t="str">
        <f t="shared" si="262"/>
        <v>Unknown</v>
      </c>
      <c r="H1910" t="str">
        <f t="shared" si="263"/>
        <v>No</v>
      </c>
      <c r="I1910">
        <v>0</v>
      </c>
      <c r="J1910" t="str">
        <f>_xlfn.IFS(Units_Sold&lt;0,"Check Return/Refund",Units_Sold=" ",Invalid,Units_Sold=0,"Available",Units_Sold&gt;0,"Sold")</f>
        <v>Available</v>
      </c>
      <c r="K1910">
        <v>3253.63</v>
      </c>
      <c r="M1910" t="str">
        <f t="shared" si="264"/>
        <v>Invalid</v>
      </c>
      <c r="N1910" t="str">
        <f>IF(PC_NikeSales[[#This Row],[Discount_Verification]]="Valid","Include","Exclude")</f>
        <v>Exclude</v>
      </c>
      <c r="O1910">
        <v>0</v>
      </c>
      <c r="P1910">
        <f t="shared" si="265"/>
        <v>0</v>
      </c>
      <c r="Q1910" t="str">
        <f t="shared" si="266"/>
        <v>No Recorded Revenue</v>
      </c>
      <c r="R1910" t="str">
        <f>IF(PC_NikeSales[[#This Row],[Rev_Verify]]="Valid Revenue","Include","Exclude")</f>
        <v>Exclude</v>
      </c>
      <c r="S1910" s="1">
        <v>45734</v>
      </c>
      <c r="T1910" s="5">
        <f t="shared" si="267"/>
        <v>45734</v>
      </c>
      <c r="U1910" s="1" t="str">
        <f t="shared" si="268"/>
        <v>Yes</v>
      </c>
      <c r="V1910" t="s">
        <v>22</v>
      </c>
      <c r="W1910" t="s">
        <v>43</v>
      </c>
      <c r="X1910" t="str">
        <f t="shared" si="269"/>
        <v>Kolkata</v>
      </c>
      <c r="Y1910">
        <v>389.71</v>
      </c>
      <c r="Z1910" t="str">
        <f>IF(PC_NikeSales[[#This Row],[Profit]]&lt;0,"Loss Making Sales",IF(PC_NikeSales[[#This Row],[Profit]]=0,"No Recorded Profit",IF(PC_NikeSales[[#This Row],[Profit]]&gt;PC_NikeSales[Rev_Recalc],"Invalid Profit", "Valid Profit")))</f>
        <v>Invalid Profit</v>
      </c>
      <c r="AA1910" t="str">
        <f>IF(PC_NikeSales[[#This Row],[Profit_Status]]="Valid Profit","Include","Exclude")</f>
        <v>Exclude</v>
      </c>
    </row>
    <row r="1911" spans="1:27">
      <c r="A1911">
        <v>3909</v>
      </c>
      <c r="B1911" t="s">
        <v>19</v>
      </c>
      <c r="C1911" t="s">
        <v>20</v>
      </c>
      <c r="D1911" t="s">
        <v>24</v>
      </c>
      <c r="E1911" s="3" t="s">
        <v>28</v>
      </c>
      <c r="F1911" t="str">
        <f t="shared" si="261"/>
        <v>Alphabet</v>
      </c>
      <c r="G1911" t="str">
        <f t="shared" si="262"/>
        <v>L</v>
      </c>
      <c r="H1911" t="str">
        <f t="shared" si="263"/>
        <v>Yes</v>
      </c>
      <c r="J1911" t="str">
        <f>_xlfn.IFS(Units_Sold&lt;0,"Check Return/Refund",Units_Sold=" ",Invalid,Units_Sold=0,"Available",Units_Sold&gt;0,"Sold")</f>
        <v>Available</v>
      </c>
      <c r="M1911" t="str">
        <f t="shared" si="264"/>
        <v>Invalid</v>
      </c>
      <c r="N1911" t="str">
        <f>IF(PC_NikeSales[[#This Row],[Discount_Verification]]="Valid","Include","Exclude")</f>
        <v>Exclude</v>
      </c>
      <c r="O1911">
        <v>0</v>
      </c>
      <c r="P1911" t="str">
        <f t="shared" si="265"/>
        <v>Insufficient Data</v>
      </c>
      <c r="Q1911" t="str">
        <f t="shared" si="266"/>
        <v>Missing Information</v>
      </c>
      <c r="R1911" t="str">
        <f>IF(PC_NikeSales[[#This Row],[Rev_Verify]]="Valid Revenue","Include","Exclude")</f>
        <v>Exclude</v>
      </c>
      <c r="S1911" s="1"/>
      <c r="T1911" s="5" t="str">
        <f t="shared" si="267"/>
        <v>Missing Date</v>
      </c>
      <c r="U1911" s="1" t="str">
        <f t="shared" si="268"/>
        <v>No</v>
      </c>
      <c r="V1911" t="s">
        <v>22</v>
      </c>
      <c r="W1911" t="s">
        <v>33</v>
      </c>
      <c r="X1911" t="str">
        <f t="shared" si="269"/>
        <v>Delhi</v>
      </c>
      <c r="Y1911">
        <v>-286.57</v>
      </c>
      <c r="Z1911" t="str">
        <f>IF(PC_NikeSales[[#This Row],[Profit]]&lt;0,"Loss Making Sales",IF(PC_NikeSales[[#This Row],[Profit]]=0,"No Recorded Profit",IF(PC_NikeSales[[#This Row],[Profit]]&gt;PC_NikeSales[Rev_Recalc],"Invalid Profit", "Valid Profit")))</f>
        <v>Loss Making Sales</v>
      </c>
      <c r="AA1911" t="str">
        <f>IF(PC_NikeSales[[#This Row],[Profit_Status]]="Valid Profit","Include","Exclude")</f>
        <v>Exclude</v>
      </c>
    </row>
    <row r="1912" spans="1:27">
      <c r="A1912">
        <v>3910</v>
      </c>
      <c r="B1912" t="s">
        <v>35</v>
      </c>
      <c r="C1912" t="s">
        <v>41</v>
      </c>
      <c r="D1912" t="s">
        <v>48</v>
      </c>
      <c r="E1912" s="3" t="s">
        <v>32</v>
      </c>
      <c r="F1912" t="str">
        <f t="shared" si="261"/>
        <v>Alphabet</v>
      </c>
      <c r="G1912" t="str">
        <f t="shared" si="262"/>
        <v>XL</v>
      </c>
      <c r="H1912" t="str">
        <f t="shared" si="263"/>
        <v>Yes</v>
      </c>
      <c r="J1912" t="str">
        <f>_xlfn.IFS(Units_Sold&lt;0,"Check Return/Refund",Units_Sold=" ",Invalid,Units_Sold=0,"Available",Units_Sold&gt;0,"Sold")</f>
        <v>Available</v>
      </c>
      <c r="K1912">
        <v>2913.15</v>
      </c>
      <c r="M1912" t="str">
        <f t="shared" si="264"/>
        <v>Invalid</v>
      </c>
      <c r="N1912" t="str">
        <f>IF(PC_NikeSales[[#This Row],[Discount_Verification]]="Valid","Include","Exclude")</f>
        <v>Exclude</v>
      </c>
      <c r="O1912">
        <v>0</v>
      </c>
      <c r="P1912" t="str">
        <f t="shared" si="265"/>
        <v>Insufficient Data</v>
      </c>
      <c r="Q1912" t="str">
        <f t="shared" si="266"/>
        <v>Missing Information</v>
      </c>
      <c r="R1912" t="str">
        <f>IF(PC_NikeSales[[#This Row],[Rev_Verify]]="Valid Revenue","Include","Exclude")</f>
        <v>Exclude</v>
      </c>
      <c r="S1912" s="1">
        <v>45729</v>
      </c>
      <c r="T1912" s="5">
        <f t="shared" si="267"/>
        <v>45729</v>
      </c>
      <c r="U1912" s="1" t="str">
        <f t="shared" si="268"/>
        <v>Yes</v>
      </c>
      <c r="V1912" t="s">
        <v>17</v>
      </c>
      <c r="W1912" t="s">
        <v>29</v>
      </c>
      <c r="X1912" t="str">
        <f t="shared" si="269"/>
        <v>Pune</v>
      </c>
      <c r="Y1912">
        <v>1834.09</v>
      </c>
      <c r="Z1912" t="str">
        <f>IF(PC_NikeSales[[#This Row],[Profit]]&lt;0,"Loss Making Sales",IF(PC_NikeSales[[#This Row],[Profit]]=0,"No Recorded Profit",IF($Y1910&gt;$P1910,"Invalid Profit", "Valid Profit")))</f>
        <v>Invalid Profit</v>
      </c>
      <c r="AA1912" t="str">
        <f>IF(PC_NikeSales[[#This Row],[Profit_Status]]="Valid Profit","Include","Exclude")</f>
        <v>Exclude</v>
      </c>
    </row>
    <row r="1913" spans="1:27">
      <c r="A1913">
        <v>3911</v>
      </c>
      <c r="B1913" t="s">
        <v>35</v>
      </c>
      <c r="C1913" t="s">
        <v>20</v>
      </c>
      <c r="D1913" t="s">
        <v>24</v>
      </c>
      <c r="E1913" s="3" t="s">
        <v>16</v>
      </c>
      <c r="F1913" t="str">
        <f t="shared" si="261"/>
        <v>Alphabet</v>
      </c>
      <c r="G1913" t="str">
        <f t="shared" si="262"/>
        <v>M</v>
      </c>
      <c r="H1913" t="str">
        <f t="shared" si="263"/>
        <v>Yes</v>
      </c>
      <c r="I1913">
        <v>1</v>
      </c>
      <c r="J1913" t="str">
        <f>_xlfn.IFS(Units_Sold&lt;0,"Check Return/Refund",Units_Sold=" ",Invalid,Units_Sold=0,"Available",Units_Sold&gt;0,"Sold")</f>
        <v>Sold</v>
      </c>
      <c r="K1913">
        <v>5598.98</v>
      </c>
      <c r="M1913" t="str">
        <f t="shared" si="264"/>
        <v>Invalid</v>
      </c>
      <c r="N1913" t="str">
        <f>IF(PC_NikeSales[[#This Row],[Discount_Verification]]="Valid","Include","Exclude")</f>
        <v>Exclude</v>
      </c>
      <c r="O1913">
        <v>0</v>
      </c>
      <c r="P1913">
        <f t="shared" si="265"/>
        <v>5598.98</v>
      </c>
      <c r="Q1913" t="str">
        <f t="shared" si="266"/>
        <v>Valid Revenue</v>
      </c>
      <c r="R1913" t="str">
        <f>IF(PC_NikeSales[[#This Row],[Rev_Verify]]="Valid Revenue","Include","Exclude")</f>
        <v>Include</v>
      </c>
      <c r="S1913" s="1">
        <v>45784</v>
      </c>
      <c r="T1913" s="5">
        <f t="shared" si="267"/>
        <v>45784</v>
      </c>
      <c r="U1913" s="1" t="str">
        <f t="shared" si="268"/>
        <v>Yes</v>
      </c>
      <c r="V1913" t="s">
        <v>22</v>
      </c>
      <c r="W1913" t="s">
        <v>25</v>
      </c>
      <c r="X1913" t="str">
        <f t="shared" si="269"/>
        <v>Mumbai</v>
      </c>
      <c r="Y1913">
        <v>3070.67</v>
      </c>
      <c r="Z1913" t="str">
        <f>IF(PC_NikeSales[[#This Row],[Profit]]&lt;0,"Loss Making Sales",IF(PC_NikeSales[[#This Row],[Profit]]=0,"No Recorded Profit",IF($Y1911&gt;$P1911,"Invalid Profit", "Valid Profit")))</f>
        <v>Valid Profit</v>
      </c>
      <c r="AA1913" t="str">
        <f>IF(PC_NikeSales[[#This Row],[Profit_Status]]="Valid Profit","Include","Exclude")</f>
        <v>Include</v>
      </c>
    </row>
    <row r="1914" spans="1:27">
      <c r="A1914">
        <v>3912</v>
      </c>
      <c r="B1914" t="s">
        <v>13</v>
      </c>
      <c r="C1914" t="s">
        <v>41</v>
      </c>
      <c r="D1914" t="s">
        <v>54</v>
      </c>
      <c r="E1914" s="3" t="s">
        <v>28</v>
      </c>
      <c r="F1914" t="str">
        <f t="shared" si="261"/>
        <v>Alphabet</v>
      </c>
      <c r="G1914" t="str">
        <f t="shared" si="262"/>
        <v>L</v>
      </c>
      <c r="H1914" t="str">
        <f t="shared" si="263"/>
        <v>Yes</v>
      </c>
      <c r="I1914">
        <v>-1</v>
      </c>
      <c r="J1914" t="str">
        <f>_xlfn.IFS(Units_Sold&lt;0,"Check Return/Refund",Units_Sold=" ",Invalid,Units_Sold=0,"Available",Units_Sold&gt;0,"Sold")</f>
        <v>Check Return/Refund</v>
      </c>
      <c r="K1914">
        <v>6977.03</v>
      </c>
      <c r="M1914" t="str">
        <f t="shared" si="264"/>
        <v>Invalid</v>
      </c>
      <c r="N1914" t="str">
        <f>IF(PC_NikeSales[[#This Row],[Discount_Verification]]="Valid","Include","Exclude")</f>
        <v>Exclude</v>
      </c>
      <c r="O1914">
        <v>0</v>
      </c>
      <c r="P1914">
        <f t="shared" si="265"/>
        <v>-6977.03</v>
      </c>
      <c r="Q1914" t="str">
        <f t="shared" si="266"/>
        <v>Negative Revenue</v>
      </c>
      <c r="R1914" t="str">
        <f>IF(PC_NikeSales[[#This Row],[Rev_Verify]]="Valid Revenue","Include","Exclude")</f>
        <v>Exclude</v>
      </c>
      <c r="S1914" s="1">
        <v>45808</v>
      </c>
      <c r="T1914" s="5">
        <f t="shared" si="267"/>
        <v>45808</v>
      </c>
      <c r="U1914" s="1" t="str">
        <f t="shared" si="268"/>
        <v>Yes</v>
      </c>
      <c r="V1914" t="s">
        <v>17</v>
      </c>
      <c r="W1914" t="s">
        <v>29</v>
      </c>
      <c r="X1914" t="str">
        <f t="shared" si="269"/>
        <v>Pune</v>
      </c>
      <c r="Y1914">
        <v>-670.41</v>
      </c>
      <c r="Z1914" t="str">
        <f>IF(PC_NikeSales[[#This Row],[Profit]]&lt;0,"Loss Making Sales",IF(PC_NikeSales[[#This Row],[Profit]]=0,"No Recorded Profit",IF(PC_NikeSales[[#This Row],[Profit]]&gt;PC_NikeSales[Rev_Recalc],"Invalid Profit", "Valid Profit")))</f>
        <v>Loss Making Sales</v>
      </c>
      <c r="AA1914" t="str">
        <f>IF(PC_NikeSales[[#This Row],[Profit_Status]]="Valid Profit","Include","Exclude")</f>
        <v>Exclude</v>
      </c>
    </row>
    <row r="1915" spans="1:27">
      <c r="A1915">
        <v>3913</v>
      </c>
      <c r="B1915" t="s">
        <v>13</v>
      </c>
      <c r="C1915" t="s">
        <v>14</v>
      </c>
      <c r="D1915" t="s">
        <v>49</v>
      </c>
      <c r="E1915" s="3" t="s">
        <v>32</v>
      </c>
      <c r="F1915" t="str">
        <f t="shared" si="261"/>
        <v>Alphabet</v>
      </c>
      <c r="G1915" t="str">
        <f t="shared" si="262"/>
        <v>XL</v>
      </c>
      <c r="H1915" t="str">
        <f t="shared" si="263"/>
        <v>Yes</v>
      </c>
      <c r="I1915">
        <v>1</v>
      </c>
      <c r="J1915" t="str">
        <f>_xlfn.IFS(Units_Sold&lt;0,"Check Return/Refund",Units_Sold=" ",Invalid,Units_Sold=0,"Available",Units_Sold&gt;0,"Sold")</f>
        <v>Sold</v>
      </c>
      <c r="K1915">
        <v>5255.09</v>
      </c>
      <c r="M1915" t="str">
        <f t="shared" si="264"/>
        <v>Invalid</v>
      </c>
      <c r="N1915" t="str">
        <f>IF(PC_NikeSales[[#This Row],[Discount_Verification]]="Valid","Include","Exclude")</f>
        <v>Exclude</v>
      </c>
      <c r="O1915">
        <v>0</v>
      </c>
      <c r="P1915">
        <f t="shared" si="265"/>
        <v>5255.09</v>
      </c>
      <c r="Q1915" t="str">
        <f t="shared" si="266"/>
        <v>Valid Revenue</v>
      </c>
      <c r="R1915" t="str">
        <f>IF(PC_NikeSales[[#This Row],[Rev_Verify]]="Valid Revenue","Include","Exclude")</f>
        <v>Include</v>
      </c>
      <c r="S1915" s="1">
        <v>45455</v>
      </c>
      <c r="T1915" s="5">
        <f t="shared" si="267"/>
        <v>45455</v>
      </c>
      <c r="U1915" s="1" t="str">
        <f t="shared" si="268"/>
        <v>Yes</v>
      </c>
      <c r="V1915" t="s">
        <v>22</v>
      </c>
      <c r="W1915" t="s">
        <v>33</v>
      </c>
      <c r="X1915" t="str">
        <f t="shared" si="269"/>
        <v>Delhi</v>
      </c>
      <c r="Y1915">
        <v>2941.84</v>
      </c>
      <c r="Z1915" t="str">
        <f>IF(PC_NikeSales[[#This Row],[Profit]]&lt;0,"Loss Making Sales",IF(PC_NikeSales[[#This Row],[Profit]]=0,"No Recorded Profit",IF($Y1913&gt;$P1913,"Invalid Profit", "Valid Profit")))</f>
        <v>Valid Profit</v>
      </c>
      <c r="AA1915" t="str">
        <f>IF(PC_NikeSales[[#This Row],[Profit_Status]]="Valid Profit","Include","Exclude")</f>
        <v>Include</v>
      </c>
    </row>
    <row r="1916" spans="1:27">
      <c r="A1916">
        <v>3914</v>
      </c>
      <c r="B1916" t="s">
        <v>13</v>
      </c>
      <c r="C1916" t="s">
        <v>20</v>
      </c>
      <c r="D1916" t="s">
        <v>21</v>
      </c>
      <c r="E1916" s="3" t="s">
        <v>32</v>
      </c>
      <c r="F1916" t="str">
        <f t="shared" si="261"/>
        <v>Alphabet</v>
      </c>
      <c r="G1916" t="str">
        <f t="shared" si="262"/>
        <v>XL</v>
      </c>
      <c r="H1916" t="str">
        <f t="shared" si="263"/>
        <v>Yes</v>
      </c>
      <c r="I1916">
        <v>2</v>
      </c>
      <c r="J1916" t="str">
        <f>_xlfn.IFS(Units_Sold&lt;0,"Check Return/Refund",Units_Sold=" ",Invalid,Units_Sold=0,"Available",Units_Sold&gt;0,"Sold")</f>
        <v>Sold</v>
      </c>
      <c r="M1916" t="str">
        <f t="shared" si="264"/>
        <v>Invalid</v>
      </c>
      <c r="N1916" t="str">
        <f>IF(PC_NikeSales[[#This Row],[Discount_Verification]]="Valid","Include","Exclude")</f>
        <v>Exclude</v>
      </c>
      <c r="O1916">
        <v>0</v>
      </c>
      <c r="P1916" t="str">
        <f t="shared" si="265"/>
        <v>Insufficient Data</v>
      </c>
      <c r="Q1916" t="str">
        <f t="shared" si="266"/>
        <v>Missing Information</v>
      </c>
      <c r="R1916" t="str">
        <f>IF(PC_NikeSales[[#This Row],[Rev_Verify]]="Valid Revenue","Include","Exclude")</f>
        <v>Exclude</v>
      </c>
      <c r="S1916" s="1">
        <v>45594</v>
      </c>
      <c r="T1916" s="5">
        <f t="shared" si="267"/>
        <v>45594</v>
      </c>
      <c r="U1916" s="1" t="str">
        <f t="shared" si="268"/>
        <v>Yes</v>
      </c>
      <c r="V1916" t="s">
        <v>22</v>
      </c>
      <c r="W1916" t="s">
        <v>33</v>
      </c>
      <c r="X1916" t="str">
        <f t="shared" si="269"/>
        <v>Delhi</v>
      </c>
      <c r="Y1916">
        <v>1253.02</v>
      </c>
      <c r="Z1916" t="str">
        <f>IF(PC_NikeSales[[#This Row],[Profit]]&lt;0,"Loss Making Sales",IF(PC_NikeSales[[#This Row],[Profit]]=0,"No Recorded Profit",IF($Y1914&gt;$P1914,"Invalid Profit", "Valid Profit")))</f>
        <v>Invalid Profit</v>
      </c>
      <c r="AA1916" t="str">
        <f>IF(PC_NikeSales[[#This Row],[Profit_Status]]="Valid Profit","Include","Exclude")</f>
        <v>Exclude</v>
      </c>
    </row>
    <row r="1917" spans="1:27">
      <c r="A1917">
        <v>3915</v>
      </c>
      <c r="B1917" t="s">
        <v>35</v>
      </c>
      <c r="C1917" t="s">
        <v>30</v>
      </c>
      <c r="D1917" t="s">
        <v>46</v>
      </c>
      <c r="E1917" s="3" t="s">
        <v>16</v>
      </c>
      <c r="F1917" t="str">
        <f t="shared" si="261"/>
        <v>Alphabet</v>
      </c>
      <c r="G1917" t="str">
        <f t="shared" si="262"/>
        <v>M</v>
      </c>
      <c r="H1917" t="str">
        <f t="shared" si="263"/>
        <v>Yes</v>
      </c>
      <c r="I1917">
        <v>2</v>
      </c>
      <c r="J1917" t="str">
        <f>_xlfn.IFS(Units_Sold&lt;0,"Check Return/Refund",Units_Sold=" ",Invalid,Units_Sold=0,"Available",Units_Sold&gt;0,"Sold")</f>
        <v>Sold</v>
      </c>
      <c r="K1917">
        <v>7962.36</v>
      </c>
      <c r="M1917" t="str">
        <f t="shared" si="264"/>
        <v>Invalid</v>
      </c>
      <c r="N1917" t="str">
        <f>IF(PC_NikeSales[[#This Row],[Discount_Verification]]="Valid","Include","Exclude")</f>
        <v>Exclude</v>
      </c>
      <c r="O1917">
        <v>0</v>
      </c>
      <c r="P1917">
        <f t="shared" si="265"/>
        <v>15924.72</v>
      </c>
      <c r="Q1917" t="str">
        <f t="shared" si="266"/>
        <v>Valid Revenue</v>
      </c>
      <c r="R1917" t="str">
        <f>IF(PC_NikeSales[[#This Row],[Rev_Verify]]="Valid Revenue","Include","Exclude")</f>
        <v>Include</v>
      </c>
      <c r="S1917" s="1">
        <v>45728</v>
      </c>
      <c r="T1917" s="5">
        <f t="shared" si="267"/>
        <v>45728</v>
      </c>
      <c r="U1917" s="1" t="str">
        <f t="shared" si="268"/>
        <v>Yes</v>
      </c>
      <c r="V1917" t="s">
        <v>17</v>
      </c>
      <c r="W1917" t="s">
        <v>29</v>
      </c>
      <c r="X1917" t="str">
        <f t="shared" si="269"/>
        <v>Pune</v>
      </c>
      <c r="Y1917">
        <v>3067.47</v>
      </c>
      <c r="Z1917" t="str">
        <f>IF(PC_NikeSales[[#This Row],[Profit]]&lt;0,"Loss Making Sales",IF(PC_NikeSales[[#This Row],[Profit]]=0,"No Recorded Profit",IF($Y1915&gt;$P1915,"Invalid Profit", "Valid Profit")))</f>
        <v>Valid Profit</v>
      </c>
      <c r="AA1917" t="str">
        <f>IF(PC_NikeSales[[#This Row],[Profit_Status]]="Valid Profit","Include","Exclude")</f>
        <v>Include</v>
      </c>
    </row>
    <row r="1918" spans="1:27">
      <c r="A1918">
        <v>3916</v>
      </c>
      <c r="B1918" t="s">
        <v>19</v>
      </c>
      <c r="C1918" t="s">
        <v>20</v>
      </c>
      <c r="D1918" t="s">
        <v>24</v>
      </c>
      <c r="E1918" s="3" t="s">
        <v>28</v>
      </c>
      <c r="F1918" t="str">
        <f t="shared" si="261"/>
        <v>Alphabet</v>
      </c>
      <c r="G1918" t="str">
        <f t="shared" si="262"/>
        <v>L</v>
      </c>
      <c r="H1918" t="str">
        <f t="shared" si="263"/>
        <v>Yes</v>
      </c>
      <c r="I1918">
        <v>3</v>
      </c>
      <c r="J1918" t="str">
        <f>_xlfn.IFS(Units_Sold&lt;0,"Check Return/Refund",Units_Sold=" ",Invalid,Units_Sold=0,"Available",Units_Sold&gt;0,"Sold")</f>
        <v>Sold</v>
      </c>
      <c r="M1918" t="str">
        <f t="shared" si="264"/>
        <v>Invalid</v>
      </c>
      <c r="N1918" t="str">
        <f>IF(PC_NikeSales[[#This Row],[Discount_Verification]]="Valid","Include","Exclude")</f>
        <v>Exclude</v>
      </c>
      <c r="O1918">
        <v>0</v>
      </c>
      <c r="P1918" t="str">
        <f t="shared" si="265"/>
        <v>Insufficient Data</v>
      </c>
      <c r="Q1918" t="str">
        <f t="shared" si="266"/>
        <v>Missing Information</v>
      </c>
      <c r="R1918" t="str">
        <f>IF(PC_NikeSales[[#This Row],[Rev_Verify]]="Valid Revenue","Include","Exclude")</f>
        <v>Exclude</v>
      </c>
      <c r="S1918" s="1"/>
      <c r="T1918" s="5" t="str">
        <f t="shared" si="267"/>
        <v>Missing Date</v>
      </c>
      <c r="U1918" s="1" t="str">
        <f t="shared" si="268"/>
        <v>No</v>
      </c>
      <c r="V1918" t="s">
        <v>22</v>
      </c>
      <c r="W1918" t="s">
        <v>43</v>
      </c>
      <c r="X1918" t="str">
        <f t="shared" si="269"/>
        <v>Kolkata</v>
      </c>
      <c r="Y1918">
        <v>1315.69</v>
      </c>
      <c r="Z1918" t="str">
        <f>IF(PC_NikeSales[[#This Row],[Profit]]&lt;0,"Loss Making Sales",IF(PC_NikeSales[[#This Row],[Profit]]=0,"No Recorded Profit",IF($Y1916&gt;$P1916,"Invalid Profit", "Valid Profit")))</f>
        <v>Valid Profit</v>
      </c>
      <c r="AA1918" t="str">
        <f>IF(PC_NikeSales[[#This Row],[Profit_Status]]="Valid Profit","Include","Exclude")</f>
        <v>Include</v>
      </c>
    </row>
    <row r="1919" spans="1:27">
      <c r="A1919">
        <v>3917</v>
      </c>
      <c r="B1919" t="s">
        <v>19</v>
      </c>
      <c r="C1919" t="s">
        <v>30</v>
      </c>
      <c r="D1919" t="s">
        <v>31</v>
      </c>
      <c r="E1919" s="3" t="s">
        <v>28</v>
      </c>
      <c r="F1919" t="str">
        <f t="shared" si="261"/>
        <v>Alphabet</v>
      </c>
      <c r="G1919" t="str">
        <f t="shared" si="262"/>
        <v>L</v>
      </c>
      <c r="H1919" t="str">
        <f t="shared" si="263"/>
        <v>Yes</v>
      </c>
      <c r="I1919">
        <v>0</v>
      </c>
      <c r="J1919" t="str">
        <f>_xlfn.IFS(Units_Sold&lt;0,"Check Return/Refund",Units_Sold=" ",Invalid,Units_Sold=0,"Available",Units_Sold&gt;0,"Sold")</f>
        <v>Available</v>
      </c>
      <c r="K1919">
        <v>4726.33</v>
      </c>
      <c r="M1919" t="str">
        <f t="shared" si="264"/>
        <v>Invalid</v>
      </c>
      <c r="N1919" t="str">
        <f>IF(PC_NikeSales[[#This Row],[Discount_Verification]]="Valid","Include","Exclude")</f>
        <v>Exclude</v>
      </c>
      <c r="O1919">
        <v>0</v>
      </c>
      <c r="P1919">
        <f t="shared" si="265"/>
        <v>0</v>
      </c>
      <c r="Q1919" t="str">
        <f t="shared" si="266"/>
        <v>No Recorded Revenue</v>
      </c>
      <c r="R1919" t="str">
        <f>IF(PC_NikeSales[[#This Row],[Rev_Verify]]="Valid Revenue","Include","Exclude")</f>
        <v>Exclude</v>
      </c>
      <c r="S1919" s="1">
        <v>45567</v>
      </c>
      <c r="T1919" s="5">
        <f t="shared" si="267"/>
        <v>45567</v>
      </c>
      <c r="U1919" s="1" t="str">
        <f t="shared" si="268"/>
        <v>Yes</v>
      </c>
      <c r="V1919" t="s">
        <v>17</v>
      </c>
      <c r="W1919" t="s">
        <v>29</v>
      </c>
      <c r="X1919" t="str">
        <f t="shared" si="269"/>
        <v>Pune</v>
      </c>
      <c r="Y1919">
        <v>3551.31</v>
      </c>
      <c r="Z1919" t="str">
        <f>IF(PC_NikeSales[[#This Row],[Profit]]&lt;0,"Loss Making Sales",IF(PC_NikeSales[[#This Row],[Profit]]=0,"No Recorded Profit",IF(PC_NikeSales[[#This Row],[Profit]]&gt;PC_NikeSales[Rev_Recalc],"Invalid Profit", "Valid Profit")))</f>
        <v>Invalid Profit</v>
      </c>
      <c r="AA1919" t="str">
        <f>IF(PC_NikeSales[[#This Row],[Profit_Status]]="Valid Profit","Include","Exclude")</f>
        <v>Exclude</v>
      </c>
    </row>
    <row r="1920" spans="1:27">
      <c r="A1920">
        <v>3918</v>
      </c>
      <c r="B1920" t="s">
        <v>35</v>
      </c>
      <c r="C1920" t="s">
        <v>30</v>
      </c>
      <c r="D1920" t="s">
        <v>51</v>
      </c>
      <c r="E1920" s="3" t="s">
        <v>16</v>
      </c>
      <c r="F1920" t="str">
        <f t="shared" si="261"/>
        <v>Alphabet</v>
      </c>
      <c r="G1920" t="str">
        <f t="shared" si="262"/>
        <v>M</v>
      </c>
      <c r="H1920" t="str">
        <f t="shared" si="263"/>
        <v>Yes</v>
      </c>
      <c r="J1920" t="str">
        <f>_xlfn.IFS(Units_Sold&lt;0,"Check Return/Refund",Units_Sold=" ",Invalid,Units_Sold=0,"Available",Units_Sold&gt;0,"Sold")</f>
        <v>Available</v>
      </c>
      <c r="L1920">
        <v>0.85</v>
      </c>
      <c r="M1920" t="str">
        <f t="shared" si="264"/>
        <v>Valid</v>
      </c>
      <c r="N1920" t="str">
        <f>IF(PC_NikeSales[[#This Row],[Discount_Verification]]="Valid","Include","Exclude")</f>
        <v>Include</v>
      </c>
      <c r="O1920">
        <v>0</v>
      </c>
      <c r="P1920" t="str">
        <f t="shared" si="265"/>
        <v>Insufficient Data</v>
      </c>
      <c r="Q1920" t="str">
        <f t="shared" si="266"/>
        <v>Missing Information</v>
      </c>
      <c r="R1920" t="str">
        <f>IF(PC_NikeSales[[#This Row],[Rev_Verify]]="Valid Revenue","Include","Exclude")</f>
        <v>Exclude</v>
      </c>
      <c r="S1920" s="1"/>
      <c r="T1920" s="5" t="str">
        <f t="shared" si="267"/>
        <v>Missing Date</v>
      </c>
      <c r="U1920" s="1" t="str">
        <f t="shared" si="268"/>
        <v>No</v>
      </c>
      <c r="V1920" t="s">
        <v>17</v>
      </c>
      <c r="W1920" t="s">
        <v>36</v>
      </c>
      <c r="X1920" t="str">
        <f t="shared" si="269"/>
        <v>Bangalore</v>
      </c>
      <c r="Y1920">
        <v>1173.8</v>
      </c>
      <c r="Z1920" t="str">
        <f>IF(PC_NikeSales[[#This Row],[Profit]]&lt;0,"Loss Making Sales",IF(PC_NikeSales[[#This Row],[Profit]]=0,"No Recorded Profit",IF($Y1918&gt;$P1918,"Invalid Profit", "Valid Profit")))</f>
        <v>Valid Profit</v>
      </c>
      <c r="AA1920" t="str">
        <f>IF(PC_NikeSales[[#This Row],[Profit_Status]]="Valid Profit","Include","Exclude")</f>
        <v>Include</v>
      </c>
    </row>
    <row r="1921" spans="1:27">
      <c r="A1921">
        <v>2032</v>
      </c>
      <c r="B1921" t="s">
        <v>13</v>
      </c>
      <c r="C1921" t="s">
        <v>26</v>
      </c>
      <c r="D1921" t="s">
        <v>39</v>
      </c>
      <c r="E1921" s="3">
        <v>6</v>
      </c>
      <c r="F1921" t="str">
        <f t="shared" si="261"/>
        <v>Number</v>
      </c>
      <c r="G1921" t="str">
        <f t="shared" si="262"/>
        <v>6</v>
      </c>
      <c r="H1921" t="str">
        <f t="shared" si="263"/>
        <v>Yes</v>
      </c>
      <c r="I1921">
        <v>-1</v>
      </c>
      <c r="J1921" t="str">
        <f>_xlfn.IFS(Units_Sold&lt;0,"Check Return/Refund",Units_Sold=" ",Invalid,Units_Sold=0,"Available",Units_Sold&gt;0,"Sold")</f>
        <v>Check Return/Refund</v>
      </c>
      <c r="M1921" t="str">
        <f t="shared" si="264"/>
        <v>Invalid</v>
      </c>
      <c r="N1921" t="str">
        <f>IF(PC_NikeSales[[#This Row],[Discount_Verification]]="Valid","Include","Exclude")</f>
        <v>Exclude</v>
      </c>
      <c r="O1921">
        <v>0</v>
      </c>
      <c r="P1921" t="str">
        <f t="shared" si="265"/>
        <v>Insufficient Data</v>
      </c>
      <c r="Q1921" t="str">
        <f t="shared" si="266"/>
        <v>Missing Information</v>
      </c>
      <c r="R1921" t="str">
        <f>IF(PC_NikeSales[[#This Row],[Rev_Verify]]="Valid Revenue","Include","Exclude")</f>
        <v>Exclude</v>
      </c>
      <c r="S1921" s="1">
        <v>45724</v>
      </c>
      <c r="T1921" s="5">
        <f t="shared" si="267"/>
        <v>45724</v>
      </c>
      <c r="U1921" s="1" t="str">
        <f t="shared" si="268"/>
        <v>Yes</v>
      </c>
      <c r="V1921" t="s">
        <v>22</v>
      </c>
      <c r="W1921" t="s">
        <v>36</v>
      </c>
      <c r="X1921" t="str">
        <f t="shared" si="269"/>
        <v>Bangalore</v>
      </c>
      <c r="Y1921">
        <v>2281.5</v>
      </c>
      <c r="Z1921" t="str">
        <f>IF(PC_NikeSales[[#This Row],[Profit]]&lt;0,"Loss Making Sales",IF(PC_NikeSales[[#This Row],[Profit]]=0,"No Recorded Profit",IF($Y1919&gt;$P1919,"Invalid Profit", "Valid Profit")))</f>
        <v>Invalid Profit</v>
      </c>
      <c r="AA1921" t="str">
        <f>IF(PC_NikeSales[[#This Row],[Profit_Status]]="Valid Profit","Include","Exclude")</f>
        <v>Exclude</v>
      </c>
    </row>
    <row r="1922" spans="1:27">
      <c r="A1922">
        <v>3920</v>
      </c>
      <c r="B1922" t="s">
        <v>19</v>
      </c>
      <c r="C1922" t="s">
        <v>30</v>
      </c>
      <c r="D1922" t="s">
        <v>45</v>
      </c>
      <c r="E1922" s="3" t="s">
        <v>28</v>
      </c>
      <c r="F1922" t="str">
        <f t="shared" ref="F1922:F1985" si="270">_xlfn.IFS(ISBLANK(Size),"Missing",ISNUMBER(Size),"Number",ISTEXT(Size),"Alphabet")</f>
        <v>Alphabet</v>
      </c>
      <c r="G1922" t="str">
        <f t="shared" ref="G1922:G1985" si="271">IF(Size_Type ="Missing","Unknown",TRIM(Size))</f>
        <v>L</v>
      </c>
      <c r="H1922" t="str">
        <f t="shared" ref="H1922:H1985" si="272">IF(Size_Verification="Unknown","No","Yes")</f>
        <v>Yes</v>
      </c>
      <c r="J1922" t="str">
        <f>_xlfn.IFS(Units_Sold&lt;0,"Check Return/Refund",Units_Sold=" ",Invalid,Units_Sold=0,"Available",Units_Sold&gt;0,"Sold")</f>
        <v>Available</v>
      </c>
      <c r="K1922">
        <v>5540.68</v>
      </c>
      <c r="M1922" t="str">
        <f t="shared" ref="M1922:M1985" si="273">IF(OR(Discount_Applied="",Discount_Applied&gt;1,Discount_Applied&lt;0),"Invalid","Valid")</f>
        <v>Invalid</v>
      </c>
      <c r="N1922" t="str">
        <f>IF(PC_NikeSales[[#This Row],[Discount_Verification]]="Valid","Include","Exclude")</f>
        <v>Exclude</v>
      </c>
      <c r="O1922">
        <v>0</v>
      </c>
      <c r="P1922" t="str">
        <f t="shared" ref="P1922:P1985" si="274">IF(AND(Units_Sold&lt;&gt;"",MRP&lt;&gt;"",Discount_Applied&lt;1),Units_Sold*MRP*(1-Discount_Applied),"Insufficient Data")</f>
        <v>Insufficient Data</v>
      </c>
      <c r="Q1922" t="str">
        <f t="shared" ref="Q1922:Q1985" si="275">_xlfn.IFS(Rev_Recalc="Insufficient Data","Missing Information",Rev_Recalc&lt;0,"Negative Revenue",Rev_Recalc=0,"No Recorded Revenue",Rev_Recalc&gt;0,"Valid Revenue")</f>
        <v>Missing Information</v>
      </c>
      <c r="R1922" t="str">
        <f>IF(PC_NikeSales[[#This Row],[Rev_Verify]]="Valid Revenue","Include","Exclude")</f>
        <v>Exclude</v>
      </c>
      <c r="S1922" s="1">
        <v>45817</v>
      </c>
      <c r="T1922" s="5">
        <f t="shared" ref="T1922:T1985" si="276">IF(ISBLANK(Order_Date),"Missing Date",Order_Date)</f>
        <v>45817</v>
      </c>
      <c r="U1922" s="1" t="str">
        <f t="shared" ref="U1922:U1985" si="277">IF(ISBLANK(Order_Date),"No","Yes")</f>
        <v>Yes</v>
      </c>
      <c r="V1922" t="s">
        <v>17</v>
      </c>
      <c r="W1922" t="s">
        <v>29</v>
      </c>
      <c r="X1922" t="str">
        <f t="shared" ref="X1922:X1985" si="278">PROPER(Region)</f>
        <v>Pune</v>
      </c>
      <c r="Y1922">
        <v>1252.1199999999999</v>
      </c>
      <c r="Z1922" t="str">
        <f>IF(PC_NikeSales[[#This Row],[Profit]]&lt;0,"Loss Making Sales",IF(PC_NikeSales[[#This Row],[Profit]]=0,"No Recorded Profit",IF($Y1920&gt;$P1920,"Invalid Profit", "Valid Profit")))</f>
        <v>Valid Profit</v>
      </c>
      <c r="AA1922" t="str">
        <f>IF(PC_NikeSales[[#This Row],[Profit_Status]]="Valid Profit","Include","Exclude")</f>
        <v>Include</v>
      </c>
    </row>
    <row r="1923" spans="1:27">
      <c r="A1923">
        <v>3921</v>
      </c>
      <c r="B1923" t="s">
        <v>13</v>
      </c>
      <c r="C1923" t="s">
        <v>26</v>
      </c>
      <c r="D1923" t="s">
        <v>27</v>
      </c>
      <c r="E1923" s="3" t="s">
        <v>28</v>
      </c>
      <c r="F1923" t="str">
        <f t="shared" si="270"/>
        <v>Alphabet</v>
      </c>
      <c r="G1923" t="str">
        <f t="shared" si="271"/>
        <v>L</v>
      </c>
      <c r="H1923" t="str">
        <f t="shared" si="272"/>
        <v>Yes</v>
      </c>
      <c r="J1923" t="str">
        <f>_xlfn.IFS(Units_Sold&lt;0,"Check Return/Refund",Units_Sold=" ",Invalid,Units_Sold=0,"Available",Units_Sold&gt;0,"Sold")</f>
        <v>Available</v>
      </c>
      <c r="M1923" t="str">
        <f t="shared" si="273"/>
        <v>Invalid</v>
      </c>
      <c r="N1923" t="str">
        <f>IF(PC_NikeSales[[#This Row],[Discount_Verification]]="Valid","Include","Exclude")</f>
        <v>Exclude</v>
      </c>
      <c r="O1923">
        <v>0</v>
      </c>
      <c r="P1923" t="str">
        <f t="shared" si="274"/>
        <v>Insufficient Data</v>
      </c>
      <c r="Q1923" t="str">
        <f t="shared" si="275"/>
        <v>Missing Information</v>
      </c>
      <c r="R1923" t="str">
        <f>IF(PC_NikeSales[[#This Row],[Rev_Verify]]="Valid Revenue","Include","Exclude")</f>
        <v>Exclude</v>
      </c>
      <c r="S1923" s="1">
        <v>45800</v>
      </c>
      <c r="T1923" s="5">
        <f t="shared" si="276"/>
        <v>45800</v>
      </c>
      <c r="U1923" s="1" t="str">
        <f t="shared" si="277"/>
        <v>Yes</v>
      </c>
      <c r="V1923" t="s">
        <v>22</v>
      </c>
      <c r="W1923" t="s">
        <v>37</v>
      </c>
      <c r="X1923" t="str">
        <f t="shared" si="278"/>
        <v>Hyderabad</v>
      </c>
      <c r="Y1923">
        <v>3939.3</v>
      </c>
      <c r="Z1923" t="str">
        <f>IF(PC_NikeSales[[#This Row],[Profit]]&lt;0,"Loss Making Sales",IF(PC_NikeSales[[#This Row],[Profit]]=0,"No Recorded Profit",IF($Y1921&gt;$P1921,"Invalid Profit", "Valid Profit")))</f>
        <v>Valid Profit</v>
      </c>
      <c r="AA1923" t="str">
        <f>IF(PC_NikeSales[[#This Row],[Profit_Status]]="Valid Profit","Include","Exclude")</f>
        <v>Include</v>
      </c>
    </row>
    <row r="1924" spans="1:27">
      <c r="A1924">
        <v>3922</v>
      </c>
      <c r="B1924" t="s">
        <v>13</v>
      </c>
      <c r="C1924" t="s">
        <v>20</v>
      </c>
      <c r="D1924" t="s">
        <v>50</v>
      </c>
      <c r="E1924" s="3" t="s">
        <v>28</v>
      </c>
      <c r="F1924" t="str">
        <f t="shared" si="270"/>
        <v>Alphabet</v>
      </c>
      <c r="G1924" t="str">
        <f t="shared" si="271"/>
        <v>L</v>
      </c>
      <c r="H1924" t="str">
        <f t="shared" si="272"/>
        <v>Yes</v>
      </c>
      <c r="J1924" t="str">
        <f>_xlfn.IFS(Units_Sold&lt;0,"Check Return/Refund",Units_Sold=" ",Invalid,Units_Sold=0,"Available",Units_Sold&gt;0,"Sold")</f>
        <v>Available</v>
      </c>
      <c r="M1924" t="str">
        <f t="shared" si="273"/>
        <v>Invalid</v>
      </c>
      <c r="N1924" t="str">
        <f>IF(PC_NikeSales[[#This Row],[Discount_Verification]]="Valid","Include","Exclude")</f>
        <v>Exclude</v>
      </c>
      <c r="O1924">
        <v>0</v>
      </c>
      <c r="P1924" t="str">
        <f t="shared" si="274"/>
        <v>Insufficient Data</v>
      </c>
      <c r="Q1924" t="str">
        <f t="shared" si="275"/>
        <v>Missing Information</v>
      </c>
      <c r="R1924" t="str">
        <f>IF(PC_NikeSales[[#This Row],[Rev_Verify]]="Valid Revenue","Include","Exclude")</f>
        <v>Exclude</v>
      </c>
      <c r="S1924" s="1"/>
      <c r="T1924" s="5" t="str">
        <f t="shared" si="276"/>
        <v>Missing Date</v>
      </c>
      <c r="U1924" s="1" t="str">
        <f t="shared" si="277"/>
        <v>No</v>
      </c>
      <c r="V1924" t="s">
        <v>22</v>
      </c>
      <c r="W1924" t="s">
        <v>36</v>
      </c>
      <c r="X1924" t="str">
        <f t="shared" si="278"/>
        <v>Bangalore</v>
      </c>
      <c r="Y1924">
        <v>1876.21</v>
      </c>
      <c r="Z1924" t="str">
        <f>IF(PC_NikeSales[[#This Row],[Profit]]&lt;0,"Loss Making Sales",IF(PC_NikeSales[[#This Row],[Profit]]=0,"No Recorded Profit",IF($Y1922&gt;$P1922,"Invalid Profit", "Valid Profit")))</f>
        <v>Valid Profit</v>
      </c>
      <c r="AA1924" t="str">
        <f>IF(PC_NikeSales[[#This Row],[Profit_Status]]="Valid Profit","Include","Exclude")</f>
        <v>Include</v>
      </c>
    </row>
    <row r="1925" spans="1:27">
      <c r="A1925">
        <v>3923</v>
      </c>
      <c r="B1925" t="s">
        <v>35</v>
      </c>
      <c r="C1925" t="s">
        <v>41</v>
      </c>
      <c r="D1925" t="s">
        <v>54</v>
      </c>
      <c r="E1925" s="3" t="s">
        <v>32</v>
      </c>
      <c r="F1925" t="str">
        <f t="shared" si="270"/>
        <v>Alphabet</v>
      </c>
      <c r="G1925" t="str">
        <f t="shared" si="271"/>
        <v>XL</v>
      </c>
      <c r="H1925" t="str">
        <f t="shared" si="272"/>
        <v>Yes</v>
      </c>
      <c r="I1925">
        <v>0</v>
      </c>
      <c r="J1925" t="str">
        <f>_xlfn.IFS(Units_Sold&lt;0,"Check Return/Refund",Units_Sold=" ",Invalid,Units_Sold=0,"Available",Units_Sold&gt;0,"Sold")</f>
        <v>Available</v>
      </c>
      <c r="K1925">
        <v>2187.0100000000002</v>
      </c>
      <c r="M1925" t="str">
        <f t="shared" si="273"/>
        <v>Invalid</v>
      </c>
      <c r="N1925" t="str">
        <f>IF(PC_NikeSales[[#This Row],[Discount_Verification]]="Valid","Include","Exclude")</f>
        <v>Exclude</v>
      </c>
      <c r="O1925">
        <v>0</v>
      </c>
      <c r="P1925">
        <f t="shared" si="274"/>
        <v>0</v>
      </c>
      <c r="Q1925" t="str">
        <f t="shared" si="275"/>
        <v>No Recorded Revenue</v>
      </c>
      <c r="R1925" t="str">
        <f>IF(PC_NikeSales[[#This Row],[Rev_Verify]]="Valid Revenue","Include","Exclude")</f>
        <v>Exclude</v>
      </c>
      <c r="S1925" s="1">
        <v>45678</v>
      </c>
      <c r="T1925" s="5">
        <f t="shared" si="276"/>
        <v>45678</v>
      </c>
      <c r="U1925" s="1" t="str">
        <f t="shared" si="277"/>
        <v>Yes</v>
      </c>
      <c r="V1925" t="s">
        <v>17</v>
      </c>
      <c r="W1925" t="s">
        <v>43</v>
      </c>
      <c r="X1925" t="str">
        <f t="shared" si="278"/>
        <v>Kolkata</v>
      </c>
      <c r="Y1925">
        <v>-197.46</v>
      </c>
      <c r="Z1925" t="str">
        <f>IF(PC_NikeSales[[#This Row],[Profit]]&lt;0,"Loss Making Sales",IF(PC_NikeSales[[#This Row],[Profit]]=0,"No Recorded Profit",IF(PC_NikeSales[[#This Row],[Profit]]&gt;PC_NikeSales[Rev_Recalc],"Invalid Profit", "Valid Profit")))</f>
        <v>Loss Making Sales</v>
      </c>
      <c r="AA1925" t="str">
        <f>IF(PC_NikeSales[[#This Row],[Profit_Status]]="Valid Profit","Include","Exclude")</f>
        <v>Exclude</v>
      </c>
    </row>
    <row r="1926" spans="1:27">
      <c r="A1926">
        <v>3924</v>
      </c>
      <c r="B1926" t="s">
        <v>19</v>
      </c>
      <c r="C1926" t="s">
        <v>30</v>
      </c>
      <c r="D1926" t="s">
        <v>51</v>
      </c>
      <c r="E1926" s="3" t="s">
        <v>28</v>
      </c>
      <c r="F1926" t="str">
        <f t="shared" si="270"/>
        <v>Alphabet</v>
      </c>
      <c r="G1926" t="str">
        <f t="shared" si="271"/>
        <v>L</v>
      </c>
      <c r="H1926" t="str">
        <f t="shared" si="272"/>
        <v>Yes</v>
      </c>
      <c r="J1926" t="str">
        <f>_xlfn.IFS(Units_Sold&lt;0,"Check Return/Refund",Units_Sold=" ",Invalid,Units_Sold=0,"Available",Units_Sold&gt;0,"Sold")</f>
        <v>Available</v>
      </c>
      <c r="K1926">
        <v>4809.5</v>
      </c>
      <c r="M1926" t="str">
        <f t="shared" si="273"/>
        <v>Invalid</v>
      </c>
      <c r="N1926" t="str">
        <f>IF(PC_NikeSales[[#This Row],[Discount_Verification]]="Valid","Include","Exclude")</f>
        <v>Exclude</v>
      </c>
      <c r="O1926">
        <v>0</v>
      </c>
      <c r="P1926" t="str">
        <f t="shared" si="274"/>
        <v>Insufficient Data</v>
      </c>
      <c r="Q1926" t="str">
        <f t="shared" si="275"/>
        <v>Missing Information</v>
      </c>
      <c r="R1926" t="str">
        <f>IF(PC_NikeSales[[#This Row],[Rev_Verify]]="Valid Revenue","Include","Exclude")</f>
        <v>Exclude</v>
      </c>
      <c r="S1926" s="1">
        <v>45377</v>
      </c>
      <c r="T1926" s="5">
        <f t="shared" si="276"/>
        <v>45377</v>
      </c>
      <c r="U1926" s="1" t="str">
        <f t="shared" si="277"/>
        <v>Yes</v>
      </c>
      <c r="V1926" t="s">
        <v>17</v>
      </c>
      <c r="W1926" t="s">
        <v>43</v>
      </c>
      <c r="X1926" t="str">
        <f t="shared" si="278"/>
        <v>Kolkata</v>
      </c>
      <c r="Y1926">
        <v>3090.67</v>
      </c>
      <c r="Z1926" t="str">
        <f>IF(PC_NikeSales[[#This Row],[Profit]]&lt;0,"Loss Making Sales",IF(PC_NikeSales[[#This Row],[Profit]]=0,"No Recorded Profit",IF($Y1924&gt;$P1924,"Invalid Profit", "Valid Profit")))</f>
        <v>Valid Profit</v>
      </c>
      <c r="AA1926" t="str">
        <f>IF(PC_NikeSales[[#This Row],[Profit_Status]]="Valid Profit","Include","Exclude")</f>
        <v>Include</v>
      </c>
    </row>
    <row r="1927" spans="1:27">
      <c r="A1927">
        <v>3925</v>
      </c>
      <c r="B1927" t="s">
        <v>13</v>
      </c>
      <c r="C1927" t="s">
        <v>41</v>
      </c>
      <c r="D1927" t="s">
        <v>54</v>
      </c>
      <c r="E1927" s="3" t="s">
        <v>16</v>
      </c>
      <c r="F1927" t="str">
        <f t="shared" si="270"/>
        <v>Alphabet</v>
      </c>
      <c r="G1927" t="str">
        <f t="shared" si="271"/>
        <v>M</v>
      </c>
      <c r="H1927" t="str">
        <f t="shared" si="272"/>
        <v>Yes</v>
      </c>
      <c r="I1927">
        <v>2</v>
      </c>
      <c r="J1927" t="str">
        <f>_xlfn.IFS(Units_Sold&lt;0,"Check Return/Refund",Units_Sold=" ",Invalid,Units_Sold=0,"Available",Units_Sold&gt;0,"Sold")</f>
        <v>Sold</v>
      </c>
      <c r="L1927">
        <v>0.23</v>
      </c>
      <c r="M1927" t="str">
        <f t="shared" si="273"/>
        <v>Valid</v>
      </c>
      <c r="N1927" t="str">
        <f>IF(PC_NikeSales[[#This Row],[Discount_Verification]]="Valid","Include","Exclude")</f>
        <v>Include</v>
      </c>
      <c r="O1927">
        <v>0</v>
      </c>
      <c r="P1927" t="str">
        <f t="shared" si="274"/>
        <v>Insufficient Data</v>
      </c>
      <c r="Q1927" t="str">
        <f t="shared" si="275"/>
        <v>Missing Information</v>
      </c>
      <c r="R1927" t="str">
        <f>IF(PC_NikeSales[[#This Row],[Rev_Verify]]="Valid Revenue","Include","Exclude")</f>
        <v>Exclude</v>
      </c>
      <c r="S1927" s="1">
        <v>45766</v>
      </c>
      <c r="T1927" s="5">
        <f t="shared" si="276"/>
        <v>45766</v>
      </c>
      <c r="U1927" s="1" t="str">
        <f t="shared" si="277"/>
        <v>Yes</v>
      </c>
      <c r="V1927" t="s">
        <v>22</v>
      </c>
      <c r="W1927" t="s">
        <v>37</v>
      </c>
      <c r="X1927" t="str">
        <f t="shared" si="278"/>
        <v>Hyderabad</v>
      </c>
      <c r="Y1927">
        <v>36.04</v>
      </c>
      <c r="Z1927" t="str">
        <f>IF(PC_NikeSales[[#This Row],[Profit]]&lt;0,"Loss Making Sales",IF(PC_NikeSales[[#This Row],[Profit]]=0,"No Recorded Profit",IF($Y1925&gt;$P1925,"Invalid Profit", "Valid Profit")))</f>
        <v>Valid Profit</v>
      </c>
      <c r="AA1927" t="str">
        <f>IF(PC_NikeSales[[#This Row],[Profit_Status]]="Valid Profit","Include","Exclude")</f>
        <v>Include</v>
      </c>
    </row>
    <row r="1928" spans="1:27">
      <c r="A1928">
        <v>3926</v>
      </c>
      <c r="B1928" t="s">
        <v>35</v>
      </c>
      <c r="C1928" t="s">
        <v>26</v>
      </c>
      <c r="D1928" t="s">
        <v>52</v>
      </c>
      <c r="E1928" s="3" t="s">
        <v>32</v>
      </c>
      <c r="F1928" t="str">
        <f t="shared" si="270"/>
        <v>Alphabet</v>
      </c>
      <c r="G1928" t="str">
        <f t="shared" si="271"/>
        <v>XL</v>
      </c>
      <c r="H1928" t="str">
        <f t="shared" si="272"/>
        <v>Yes</v>
      </c>
      <c r="I1928">
        <v>2</v>
      </c>
      <c r="J1928" t="str">
        <f>_xlfn.IFS(Units_Sold&lt;0,"Check Return/Refund",Units_Sold=" ",Invalid,Units_Sold=0,"Available",Units_Sold&gt;0,"Sold")</f>
        <v>Sold</v>
      </c>
      <c r="K1928">
        <v>4791.8599999999997</v>
      </c>
      <c r="M1928" t="str">
        <f t="shared" si="273"/>
        <v>Invalid</v>
      </c>
      <c r="N1928" t="str">
        <f>IF(PC_NikeSales[[#This Row],[Discount_Verification]]="Valid","Include","Exclude")</f>
        <v>Exclude</v>
      </c>
      <c r="O1928">
        <v>0</v>
      </c>
      <c r="P1928">
        <f t="shared" si="274"/>
        <v>9583.7199999999993</v>
      </c>
      <c r="Q1928" t="str">
        <f t="shared" si="275"/>
        <v>Valid Revenue</v>
      </c>
      <c r="R1928" t="str">
        <f>IF(PC_NikeSales[[#This Row],[Rev_Verify]]="Valid Revenue","Include","Exclude")</f>
        <v>Include</v>
      </c>
      <c r="S1928" s="1">
        <v>45604</v>
      </c>
      <c r="T1928" s="5">
        <f t="shared" si="276"/>
        <v>45604</v>
      </c>
      <c r="U1928" s="1" t="str">
        <f t="shared" si="277"/>
        <v>Yes</v>
      </c>
      <c r="V1928" t="s">
        <v>17</v>
      </c>
      <c r="W1928" t="s">
        <v>25</v>
      </c>
      <c r="X1928" t="str">
        <f t="shared" si="278"/>
        <v>Mumbai</v>
      </c>
      <c r="Y1928">
        <v>2972.86</v>
      </c>
      <c r="Z1928" t="str">
        <f>IF(PC_NikeSales[[#This Row],[Profit]]&lt;0,"Loss Making Sales",IF(PC_NikeSales[[#This Row],[Profit]]=0,"No Recorded Profit",IF($Y1926&gt;$P1926,"Invalid Profit", "Valid Profit")))</f>
        <v>Valid Profit</v>
      </c>
      <c r="AA1928" t="str">
        <f>IF(PC_NikeSales[[#This Row],[Profit_Status]]="Valid Profit","Include","Exclude")</f>
        <v>Include</v>
      </c>
    </row>
    <row r="1929" spans="1:27">
      <c r="A1929">
        <v>3927</v>
      </c>
      <c r="B1929" t="s">
        <v>19</v>
      </c>
      <c r="C1929" t="s">
        <v>20</v>
      </c>
      <c r="D1929" t="s">
        <v>24</v>
      </c>
      <c r="E1929" s="3" t="s">
        <v>28</v>
      </c>
      <c r="F1929" t="str">
        <f t="shared" si="270"/>
        <v>Alphabet</v>
      </c>
      <c r="G1929" t="str">
        <f t="shared" si="271"/>
        <v>L</v>
      </c>
      <c r="H1929" t="str">
        <f t="shared" si="272"/>
        <v>Yes</v>
      </c>
      <c r="J1929" t="str">
        <f>_xlfn.IFS(Units_Sold&lt;0,"Check Return/Refund",Units_Sold=" ",Invalid,Units_Sold=0,"Available",Units_Sold&gt;0,"Sold")</f>
        <v>Available</v>
      </c>
      <c r="M1929" t="str">
        <f t="shared" si="273"/>
        <v>Invalid</v>
      </c>
      <c r="N1929" t="str">
        <f>IF(PC_NikeSales[[#This Row],[Discount_Verification]]="Valid","Include","Exclude")</f>
        <v>Exclude</v>
      </c>
      <c r="O1929">
        <v>0</v>
      </c>
      <c r="P1929" t="str">
        <f t="shared" si="274"/>
        <v>Insufficient Data</v>
      </c>
      <c r="Q1929" t="str">
        <f t="shared" si="275"/>
        <v>Missing Information</v>
      </c>
      <c r="R1929" t="str">
        <f>IF(PC_NikeSales[[#This Row],[Rev_Verify]]="Valid Revenue","Include","Exclude")</f>
        <v>Exclude</v>
      </c>
      <c r="S1929" s="1">
        <v>45757</v>
      </c>
      <c r="T1929" s="5">
        <f t="shared" si="276"/>
        <v>45757</v>
      </c>
      <c r="U1929" s="1" t="str">
        <f t="shared" si="277"/>
        <v>Yes</v>
      </c>
      <c r="V1929" t="s">
        <v>22</v>
      </c>
      <c r="W1929" t="s">
        <v>18</v>
      </c>
      <c r="X1929" t="str">
        <f t="shared" si="278"/>
        <v>Bengaluru</v>
      </c>
      <c r="Y1929">
        <v>999.67</v>
      </c>
      <c r="Z1929" t="str">
        <f>IF(PC_NikeSales[[#This Row],[Profit]]&lt;0,"Loss Making Sales",IF(PC_NikeSales[[#This Row],[Profit]]=0,"No Recorded Profit",IF($Y1927&gt;$P1927,"Invalid Profit", "Valid Profit")))</f>
        <v>Valid Profit</v>
      </c>
      <c r="AA1929" t="str">
        <f>IF(PC_NikeSales[[#This Row],[Profit_Status]]="Valid Profit","Include","Exclude")</f>
        <v>Include</v>
      </c>
    </row>
    <row r="1930" spans="1:27">
      <c r="A1930">
        <v>3928</v>
      </c>
      <c r="B1930" t="s">
        <v>35</v>
      </c>
      <c r="C1930" t="s">
        <v>30</v>
      </c>
      <c r="D1930" t="s">
        <v>51</v>
      </c>
      <c r="F1930" t="str">
        <f t="shared" si="270"/>
        <v>Missing</v>
      </c>
      <c r="G1930" t="str">
        <f t="shared" si="271"/>
        <v>Unknown</v>
      </c>
      <c r="H1930" t="str">
        <f t="shared" si="272"/>
        <v>No</v>
      </c>
      <c r="I1930">
        <v>2</v>
      </c>
      <c r="J1930" t="str">
        <f>_xlfn.IFS(Units_Sold&lt;0,"Check Return/Refund",Units_Sold=" ",Invalid,Units_Sold=0,"Available",Units_Sold&gt;0,"Sold")</f>
        <v>Sold</v>
      </c>
      <c r="K1930">
        <v>5636.21</v>
      </c>
      <c r="L1930">
        <v>0.74</v>
      </c>
      <c r="M1930" t="str">
        <f t="shared" si="273"/>
        <v>Valid</v>
      </c>
      <c r="N1930" t="str">
        <f>IF(PC_NikeSales[[#This Row],[Discount_Verification]]="Valid","Include","Exclude")</f>
        <v>Include</v>
      </c>
      <c r="O1930">
        <v>2930.83</v>
      </c>
      <c r="P1930">
        <f t="shared" si="274"/>
        <v>2930.8292000000001</v>
      </c>
      <c r="Q1930" t="str">
        <f t="shared" si="275"/>
        <v>Valid Revenue</v>
      </c>
      <c r="R1930" t="str">
        <f>IF(PC_NikeSales[[#This Row],[Rev_Verify]]="Valid Revenue","Include","Exclude")</f>
        <v>Include</v>
      </c>
      <c r="S1930" s="1"/>
      <c r="T1930" s="5" t="str">
        <f t="shared" si="276"/>
        <v>Missing Date</v>
      </c>
      <c r="U1930" s="1" t="str">
        <f t="shared" si="277"/>
        <v>No</v>
      </c>
      <c r="V1930" t="s">
        <v>22</v>
      </c>
      <c r="W1930" t="s">
        <v>33</v>
      </c>
      <c r="X1930" t="str">
        <f t="shared" si="278"/>
        <v>Delhi</v>
      </c>
      <c r="Y1930">
        <v>-984.86</v>
      </c>
      <c r="Z1930" t="str">
        <f>IF(PC_NikeSales[[#This Row],[Profit]]&lt;0,"Loss Making Sales",IF(PC_NikeSales[[#This Row],[Profit]]=0,"No Recorded Profit",IF(PC_NikeSales[[#This Row],[Profit]]&gt;PC_NikeSales[Rev_Recalc],"Invalid Profit", "Valid Profit")))</f>
        <v>Loss Making Sales</v>
      </c>
      <c r="AA1930" t="str">
        <f>IF(PC_NikeSales[[#This Row],[Profit_Status]]="Valid Profit","Include","Exclude")</f>
        <v>Exclude</v>
      </c>
    </row>
    <row r="1931" spans="1:27">
      <c r="A1931">
        <v>3929</v>
      </c>
      <c r="B1931" t="s">
        <v>13</v>
      </c>
      <c r="C1931" t="s">
        <v>30</v>
      </c>
      <c r="D1931" t="s">
        <v>46</v>
      </c>
      <c r="F1931" t="str">
        <f t="shared" si="270"/>
        <v>Missing</v>
      </c>
      <c r="G1931" t="str">
        <f t="shared" si="271"/>
        <v>Unknown</v>
      </c>
      <c r="H1931" t="str">
        <f t="shared" si="272"/>
        <v>No</v>
      </c>
      <c r="I1931">
        <v>1</v>
      </c>
      <c r="J1931" t="str">
        <f>_xlfn.IFS(Units_Sold&lt;0,"Check Return/Refund",Units_Sold=" ",Invalid,Units_Sold=0,"Available",Units_Sold&gt;0,"Sold")</f>
        <v>Sold</v>
      </c>
      <c r="K1931">
        <v>4199.97</v>
      </c>
      <c r="L1931">
        <v>0.9</v>
      </c>
      <c r="M1931" t="str">
        <f t="shared" si="273"/>
        <v>Valid</v>
      </c>
      <c r="N1931" t="str">
        <f>IF(PC_NikeSales[[#This Row],[Discount_Verification]]="Valid","Include","Exclude")</f>
        <v>Include</v>
      </c>
      <c r="O1931">
        <v>420</v>
      </c>
      <c r="P1931">
        <f t="shared" si="274"/>
        <v>419.99699999999996</v>
      </c>
      <c r="Q1931" t="str">
        <f t="shared" si="275"/>
        <v>Valid Revenue</v>
      </c>
      <c r="R1931" t="str">
        <f>IF(PC_NikeSales[[#This Row],[Rev_Verify]]="Valid Revenue","Include","Exclude")</f>
        <v>Include</v>
      </c>
      <c r="S1931" s="1">
        <v>45791</v>
      </c>
      <c r="T1931" s="5">
        <f t="shared" si="276"/>
        <v>45791</v>
      </c>
      <c r="U1931" s="1" t="str">
        <f t="shared" si="277"/>
        <v>Yes</v>
      </c>
      <c r="V1931" t="s">
        <v>22</v>
      </c>
      <c r="W1931" t="s">
        <v>25</v>
      </c>
      <c r="X1931" t="str">
        <f t="shared" si="278"/>
        <v>Mumbai</v>
      </c>
      <c r="Y1931">
        <v>-861.44</v>
      </c>
      <c r="Z1931" t="str">
        <f>IF(PC_NikeSales[[#This Row],[Profit]]&lt;0,"Loss Making Sales",IF(PC_NikeSales[[#This Row],[Profit]]=0,"No Recorded Profit",IF(PC_NikeSales[[#This Row],[Profit]]&gt;PC_NikeSales[Rev_Recalc],"Invalid Profit", "Valid Profit")))</f>
        <v>Loss Making Sales</v>
      </c>
      <c r="AA1931" t="str">
        <f>IF(PC_NikeSales[[#This Row],[Profit_Status]]="Valid Profit","Include","Exclude")</f>
        <v>Exclude</v>
      </c>
    </row>
    <row r="1932" spans="1:27">
      <c r="A1932">
        <v>3930</v>
      </c>
      <c r="B1932" t="s">
        <v>35</v>
      </c>
      <c r="C1932" t="s">
        <v>20</v>
      </c>
      <c r="D1932" t="s">
        <v>50</v>
      </c>
      <c r="E1932" s="3">
        <v>7</v>
      </c>
      <c r="F1932" t="str">
        <f t="shared" si="270"/>
        <v>Number</v>
      </c>
      <c r="G1932" t="str">
        <f t="shared" si="271"/>
        <v>7</v>
      </c>
      <c r="H1932" t="str">
        <f t="shared" si="272"/>
        <v>Yes</v>
      </c>
      <c r="J1932" t="str">
        <f>_xlfn.IFS(Units_Sold&lt;0,"Check Return/Refund",Units_Sold=" ",Invalid,Units_Sold=0,"Available",Units_Sold&gt;0,"Sold")</f>
        <v>Available</v>
      </c>
      <c r="K1932">
        <v>3606.77</v>
      </c>
      <c r="M1932" t="str">
        <f t="shared" si="273"/>
        <v>Invalid</v>
      </c>
      <c r="N1932" t="str">
        <f>IF(PC_NikeSales[[#This Row],[Discount_Verification]]="Valid","Include","Exclude")</f>
        <v>Exclude</v>
      </c>
      <c r="O1932">
        <v>0</v>
      </c>
      <c r="P1932" t="str">
        <f t="shared" si="274"/>
        <v>Insufficient Data</v>
      </c>
      <c r="Q1932" t="str">
        <f t="shared" si="275"/>
        <v>Missing Information</v>
      </c>
      <c r="R1932" t="str">
        <f>IF(PC_NikeSales[[#This Row],[Rev_Verify]]="Valid Revenue","Include","Exclude")</f>
        <v>Exclude</v>
      </c>
      <c r="S1932" s="1">
        <v>45696</v>
      </c>
      <c r="T1932" s="5">
        <f t="shared" si="276"/>
        <v>45696</v>
      </c>
      <c r="U1932" s="1" t="str">
        <f t="shared" si="277"/>
        <v>Yes</v>
      </c>
      <c r="V1932" t="s">
        <v>22</v>
      </c>
      <c r="W1932" t="s">
        <v>25</v>
      </c>
      <c r="X1932" t="str">
        <f t="shared" si="278"/>
        <v>Mumbai</v>
      </c>
      <c r="Y1932">
        <v>3624.68</v>
      </c>
      <c r="Z1932" t="str">
        <f>IF(PC_NikeSales[[#This Row],[Profit]]&lt;0,"Loss Making Sales",IF(PC_NikeSales[[#This Row],[Profit]]=0,"No Recorded Profit",IF($Y1930&gt;$P1930,"Invalid Profit", "Valid Profit")))</f>
        <v>Valid Profit</v>
      </c>
      <c r="AA1932" t="str">
        <f>IF(PC_NikeSales[[#This Row],[Profit_Status]]="Valid Profit","Include","Exclude")</f>
        <v>Include</v>
      </c>
    </row>
    <row r="1933" spans="1:27">
      <c r="A1933">
        <v>3931</v>
      </c>
      <c r="B1933" t="s">
        <v>35</v>
      </c>
      <c r="C1933" t="s">
        <v>26</v>
      </c>
      <c r="D1933" t="s">
        <v>52</v>
      </c>
      <c r="E1933" s="3" t="s">
        <v>32</v>
      </c>
      <c r="F1933" t="str">
        <f t="shared" si="270"/>
        <v>Alphabet</v>
      </c>
      <c r="G1933" t="str">
        <f t="shared" si="271"/>
        <v>XL</v>
      </c>
      <c r="H1933" t="str">
        <f t="shared" si="272"/>
        <v>Yes</v>
      </c>
      <c r="J1933" t="str">
        <f>_xlfn.IFS(Units_Sold&lt;0,"Check Return/Refund",Units_Sold=" ",Invalid,Units_Sold=0,"Available",Units_Sold&gt;0,"Sold")</f>
        <v>Available</v>
      </c>
      <c r="K1933">
        <v>9904.73</v>
      </c>
      <c r="L1933">
        <v>0.66</v>
      </c>
      <c r="M1933" t="str">
        <f t="shared" si="273"/>
        <v>Valid</v>
      </c>
      <c r="N1933" t="str">
        <f>IF(PC_NikeSales[[#This Row],[Discount_Verification]]="Valid","Include","Exclude")</f>
        <v>Include</v>
      </c>
      <c r="O1933">
        <v>0</v>
      </c>
      <c r="P1933" t="str">
        <f t="shared" si="274"/>
        <v>Insufficient Data</v>
      </c>
      <c r="Q1933" t="str">
        <f t="shared" si="275"/>
        <v>Missing Information</v>
      </c>
      <c r="R1933" t="str">
        <f>IF(PC_NikeSales[[#This Row],[Rev_Verify]]="Valid Revenue","Include","Exclude")</f>
        <v>Exclude</v>
      </c>
      <c r="S1933" s="1"/>
      <c r="T1933" s="5" t="str">
        <f t="shared" si="276"/>
        <v>Missing Date</v>
      </c>
      <c r="U1933" s="1" t="str">
        <f t="shared" si="277"/>
        <v>No</v>
      </c>
      <c r="V1933" t="s">
        <v>17</v>
      </c>
      <c r="W1933" t="s">
        <v>37</v>
      </c>
      <c r="X1933" t="str">
        <f t="shared" si="278"/>
        <v>Hyderabad</v>
      </c>
      <c r="Y1933">
        <v>-115.24</v>
      </c>
      <c r="Z1933" t="str">
        <f>IF(PC_NikeSales[[#This Row],[Profit]]&lt;0,"Loss Making Sales",IF(PC_NikeSales[[#This Row],[Profit]]=0,"No Recorded Profit",IF(PC_NikeSales[[#This Row],[Profit]]&gt;PC_NikeSales[Rev_Recalc],"Invalid Profit", "Valid Profit")))</f>
        <v>Loss Making Sales</v>
      </c>
      <c r="AA1933" t="str">
        <f>IF(PC_NikeSales[[#This Row],[Profit_Status]]="Valid Profit","Include","Exclude")</f>
        <v>Exclude</v>
      </c>
    </row>
    <row r="1934" spans="1:27">
      <c r="A1934">
        <v>3932</v>
      </c>
      <c r="B1934" t="s">
        <v>13</v>
      </c>
      <c r="C1934" t="s">
        <v>14</v>
      </c>
      <c r="D1934" t="s">
        <v>15</v>
      </c>
      <c r="E1934" s="3" t="s">
        <v>28</v>
      </c>
      <c r="F1934" t="str">
        <f t="shared" si="270"/>
        <v>Alphabet</v>
      </c>
      <c r="G1934" t="str">
        <f t="shared" si="271"/>
        <v>L</v>
      </c>
      <c r="H1934" t="str">
        <f t="shared" si="272"/>
        <v>Yes</v>
      </c>
      <c r="I1934">
        <v>4</v>
      </c>
      <c r="J1934" t="str">
        <f>_xlfn.IFS(Units_Sold&lt;0,"Check Return/Refund",Units_Sold=" ",Invalid,Units_Sold=0,"Available",Units_Sold&gt;0,"Sold")</f>
        <v>Sold</v>
      </c>
      <c r="K1934">
        <v>4520.97</v>
      </c>
      <c r="L1934">
        <v>0.54</v>
      </c>
      <c r="M1934" t="str">
        <f t="shared" si="273"/>
        <v>Valid</v>
      </c>
      <c r="N1934" t="str">
        <f>IF(PC_NikeSales[[#This Row],[Discount_Verification]]="Valid","Include","Exclude")</f>
        <v>Include</v>
      </c>
      <c r="O1934">
        <v>8318.58</v>
      </c>
      <c r="P1934">
        <f t="shared" si="274"/>
        <v>8318.5848000000005</v>
      </c>
      <c r="Q1934" t="str">
        <f t="shared" si="275"/>
        <v>Valid Revenue</v>
      </c>
      <c r="R1934" t="str">
        <f>IF(PC_NikeSales[[#This Row],[Rev_Verify]]="Valid Revenue","Include","Exclude")</f>
        <v>Include</v>
      </c>
      <c r="S1934" s="1">
        <v>45818</v>
      </c>
      <c r="T1934" s="5">
        <f t="shared" si="276"/>
        <v>45818</v>
      </c>
      <c r="U1934" s="1" t="str">
        <f t="shared" si="277"/>
        <v>Yes</v>
      </c>
      <c r="V1934" t="s">
        <v>22</v>
      </c>
      <c r="W1934" t="s">
        <v>36</v>
      </c>
      <c r="X1934" t="str">
        <f t="shared" si="278"/>
        <v>Bangalore</v>
      </c>
      <c r="Y1934">
        <v>1289.3599999999999</v>
      </c>
      <c r="Z1934" t="str">
        <f>IF(PC_NikeSales[[#This Row],[Profit]]&lt;0,"Loss Making Sales",IF(PC_NikeSales[[#This Row],[Profit]]=0,"No Recorded Profit",IF($Y1932&gt;$P1932,"Invalid Profit", "Valid Profit")))</f>
        <v>Valid Profit</v>
      </c>
      <c r="AA1934" t="str">
        <f>IF(PC_NikeSales[[#This Row],[Profit_Status]]="Valid Profit","Include","Exclude")</f>
        <v>Include</v>
      </c>
    </row>
    <row r="1935" spans="1:27">
      <c r="A1935">
        <v>3933</v>
      </c>
      <c r="B1935" t="s">
        <v>35</v>
      </c>
      <c r="C1935" t="s">
        <v>14</v>
      </c>
      <c r="D1935" t="s">
        <v>15</v>
      </c>
      <c r="E1935" s="3" t="s">
        <v>32</v>
      </c>
      <c r="F1935" t="str">
        <f t="shared" si="270"/>
        <v>Alphabet</v>
      </c>
      <c r="G1935" t="str">
        <f t="shared" si="271"/>
        <v>XL</v>
      </c>
      <c r="H1935" t="str">
        <f t="shared" si="272"/>
        <v>Yes</v>
      </c>
      <c r="I1935">
        <v>4</v>
      </c>
      <c r="J1935" t="str">
        <f>_xlfn.IFS(Units_Sold&lt;0,"Check Return/Refund",Units_Sold=" ",Invalid,Units_Sold=0,"Available",Units_Sold&gt;0,"Sold")</f>
        <v>Sold</v>
      </c>
      <c r="M1935" t="str">
        <f t="shared" si="273"/>
        <v>Invalid</v>
      </c>
      <c r="N1935" t="str">
        <f>IF(PC_NikeSales[[#This Row],[Discount_Verification]]="Valid","Include","Exclude")</f>
        <v>Exclude</v>
      </c>
      <c r="O1935">
        <v>0</v>
      </c>
      <c r="P1935" t="str">
        <f t="shared" si="274"/>
        <v>Insufficient Data</v>
      </c>
      <c r="Q1935" t="str">
        <f t="shared" si="275"/>
        <v>Missing Information</v>
      </c>
      <c r="R1935" t="str">
        <f>IF(PC_NikeSales[[#This Row],[Rev_Verify]]="Valid Revenue","Include","Exclude")</f>
        <v>Exclude</v>
      </c>
      <c r="S1935" s="1">
        <v>45682</v>
      </c>
      <c r="T1935" s="5">
        <f t="shared" si="276"/>
        <v>45682</v>
      </c>
      <c r="U1935" s="1" t="str">
        <f t="shared" si="277"/>
        <v>Yes</v>
      </c>
      <c r="V1935" t="s">
        <v>17</v>
      </c>
      <c r="W1935" t="s">
        <v>29</v>
      </c>
      <c r="X1935" t="str">
        <f t="shared" si="278"/>
        <v>Pune</v>
      </c>
      <c r="Y1935">
        <v>1348.54</v>
      </c>
      <c r="Z1935" t="str">
        <f>IF(PC_NikeSales[[#This Row],[Profit]]&lt;0,"Loss Making Sales",IF(PC_NikeSales[[#This Row],[Profit]]=0,"No Recorded Profit",IF($Y1933&gt;$P1933,"Invalid Profit", "Valid Profit")))</f>
        <v>Valid Profit</v>
      </c>
      <c r="AA1935" t="str">
        <f>IF(PC_NikeSales[[#This Row],[Profit_Status]]="Valid Profit","Include","Exclude")</f>
        <v>Include</v>
      </c>
    </row>
    <row r="1936" spans="1:27">
      <c r="A1936">
        <v>3934</v>
      </c>
      <c r="B1936" t="s">
        <v>13</v>
      </c>
      <c r="C1936" t="s">
        <v>20</v>
      </c>
      <c r="D1936" t="s">
        <v>38</v>
      </c>
      <c r="F1936" t="str">
        <f t="shared" si="270"/>
        <v>Missing</v>
      </c>
      <c r="G1936" t="str">
        <f t="shared" si="271"/>
        <v>Unknown</v>
      </c>
      <c r="H1936" t="str">
        <f t="shared" si="272"/>
        <v>No</v>
      </c>
      <c r="J1936" t="str">
        <f>_xlfn.IFS(Units_Sold&lt;0,"Check Return/Refund",Units_Sold=" ",Invalid,Units_Sold=0,"Available",Units_Sold&gt;0,"Sold")</f>
        <v>Available</v>
      </c>
      <c r="M1936" t="str">
        <f t="shared" si="273"/>
        <v>Invalid</v>
      </c>
      <c r="N1936" t="str">
        <f>IF(PC_NikeSales[[#This Row],[Discount_Verification]]="Valid","Include","Exclude")</f>
        <v>Exclude</v>
      </c>
      <c r="O1936">
        <v>0</v>
      </c>
      <c r="P1936" t="str">
        <f t="shared" si="274"/>
        <v>Insufficient Data</v>
      </c>
      <c r="Q1936" t="str">
        <f t="shared" si="275"/>
        <v>Missing Information</v>
      </c>
      <c r="R1936" t="str">
        <f>IF(PC_NikeSales[[#This Row],[Rev_Verify]]="Valid Revenue","Include","Exclude")</f>
        <v>Exclude</v>
      </c>
      <c r="S1936" s="1"/>
      <c r="T1936" s="5" t="str">
        <f t="shared" si="276"/>
        <v>Missing Date</v>
      </c>
      <c r="U1936" s="1" t="str">
        <f t="shared" si="277"/>
        <v>No</v>
      </c>
      <c r="V1936" t="s">
        <v>17</v>
      </c>
      <c r="W1936" t="s">
        <v>43</v>
      </c>
      <c r="X1936" t="str">
        <f t="shared" si="278"/>
        <v>Kolkata</v>
      </c>
      <c r="Y1936">
        <v>2313.79</v>
      </c>
      <c r="Z1936" t="str">
        <f>IF(PC_NikeSales[[#This Row],[Profit]]&lt;0,"Loss Making Sales",IF(PC_NikeSales[[#This Row],[Profit]]=0,"No Recorded Profit",IF($Y1934&gt;$P1934,"Invalid Profit", "Valid Profit")))</f>
        <v>Valid Profit</v>
      </c>
      <c r="AA1936" t="str">
        <f>IF(PC_NikeSales[[#This Row],[Profit_Status]]="Valid Profit","Include","Exclude")</f>
        <v>Include</v>
      </c>
    </row>
    <row r="1937" spans="1:27">
      <c r="A1937">
        <v>3935</v>
      </c>
      <c r="B1937" t="s">
        <v>19</v>
      </c>
      <c r="C1937" t="s">
        <v>30</v>
      </c>
      <c r="D1937" t="s">
        <v>31</v>
      </c>
      <c r="E1937" s="3" t="s">
        <v>16</v>
      </c>
      <c r="F1937" t="str">
        <f t="shared" si="270"/>
        <v>Alphabet</v>
      </c>
      <c r="G1937" t="str">
        <f t="shared" si="271"/>
        <v>M</v>
      </c>
      <c r="H1937" t="str">
        <f t="shared" si="272"/>
        <v>Yes</v>
      </c>
      <c r="J1937" t="str">
        <f>_xlfn.IFS(Units_Sold&lt;0,"Check Return/Refund",Units_Sold=" ",Invalid,Units_Sold=0,"Available",Units_Sold&gt;0,"Sold")</f>
        <v>Available</v>
      </c>
      <c r="M1937" t="str">
        <f t="shared" si="273"/>
        <v>Invalid</v>
      </c>
      <c r="N1937" t="str">
        <f>IF(PC_NikeSales[[#This Row],[Discount_Verification]]="Valid","Include","Exclude")</f>
        <v>Exclude</v>
      </c>
      <c r="O1937">
        <v>0</v>
      </c>
      <c r="P1937" t="str">
        <f t="shared" si="274"/>
        <v>Insufficient Data</v>
      </c>
      <c r="Q1937" t="str">
        <f t="shared" si="275"/>
        <v>Missing Information</v>
      </c>
      <c r="R1937" t="str">
        <f>IF(PC_NikeSales[[#This Row],[Rev_Verify]]="Valid Revenue","Include","Exclude")</f>
        <v>Exclude</v>
      </c>
      <c r="S1937" s="1">
        <v>45860</v>
      </c>
      <c r="T1937" s="5">
        <f t="shared" si="276"/>
        <v>45860</v>
      </c>
      <c r="U1937" s="1" t="str">
        <f t="shared" si="277"/>
        <v>Yes</v>
      </c>
      <c r="V1937" t="s">
        <v>22</v>
      </c>
      <c r="W1937" t="s">
        <v>29</v>
      </c>
      <c r="X1937" t="str">
        <f t="shared" si="278"/>
        <v>Pune</v>
      </c>
      <c r="Y1937">
        <v>-833.94</v>
      </c>
      <c r="Z1937" t="str">
        <f>IF(PC_NikeSales[[#This Row],[Profit]]&lt;0,"Loss Making Sales",IF(PC_NikeSales[[#This Row],[Profit]]=0,"No Recorded Profit",IF(PC_NikeSales[[#This Row],[Profit]]&gt;PC_NikeSales[Rev_Recalc],"Invalid Profit", "Valid Profit")))</f>
        <v>Loss Making Sales</v>
      </c>
      <c r="AA1937" t="str">
        <f>IF(PC_NikeSales[[#This Row],[Profit_Status]]="Valid Profit","Include","Exclude")</f>
        <v>Exclude</v>
      </c>
    </row>
    <row r="1938" spans="1:27">
      <c r="A1938">
        <v>3936</v>
      </c>
      <c r="B1938" t="s">
        <v>13</v>
      </c>
      <c r="C1938" t="s">
        <v>26</v>
      </c>
      <c r="D1938" t="s">
        <v>27</v>
      </c>
      <c r="E1938" s="3" t="s">
        <v>16</v>
      </c>
      <c r="F1938" t="str">
        <f t="shared" si="270"/>
        <v>Alphabet</v>
      </c>
      <c r="G1938" t="str">
        <f t="shared" si="271"/>
        <v>M</v>
      </c>
      <c r="H1938" t="str">
        <f t="shared" si="272"/>
        <v>Yes</v>
      </c>
      <c r="I1938">
        <v>3</v>
      </c>
      <c r="J1938" t="str">
        <f>_xlfn.IFS(Units_Sold&lt;0,"Check Return/Refund",Units_Sold=" ",Invalid,Units_Sold=0,"Available",Units_Sold&gt;0,"Sold")</f>
        <v>Sold</v>
      </c>
      <c r="K1938">
        <v>3544.33</v>
      </c>
      <c r="M1938" t="str">
        <f t="shared" si="273"/>
        <v>Invalid</v>
      </c>
      <c r="N1938" t="str">
        <f>IF(PC_NikeSales[[#This Row],[Discount_Verification]]="Valid","Include","Exclude")</f>
        <v>Exclude</v>
      </c>
      <c r="O1938">
        <v>0</v>
      </c>
      <c r="P1938">
        <f t="shared" si="274"/>
        <v>10632.99</v>
      </c>
      <c r="Q1938" t="str">
        <f t="shared" si="275"/>
        <v>Valid Revenue</v>
      </c>
      <c r="R1938" t="str">
        <f>IF(PC_NikeSales[[#This Row],[Rev_Verify]]="Valid Revenue","Include","Exclude")</f>
        <v>Include</v>
      </c>
      <c r="S1938" s="1">
        <v>45135</v>
      </c>
      <c r="T1938" s="5">
        <f t="shared" si="276"/>
        <v>45135</v>
      </c>
      <c r="U1938" s="1" t="str">
        <f t="shared" si="277"/>
        <v>Yes</v>
      </c>
      <c r="V1938" t="s">
        <v>22</v>
      </c>
      <c r="W1938" t="s">
        <v>29</v>
      </c>
      <c r="X1938" t="str">
        <f t="shared" si="278"/>
        <v>Pune</v>
      </c>
      <c r="Y1938">
        <v>1983.5</v>
      </c>
      <c r="Z1938" t="str">
        <f>IF(PC_NikeSales[[#This Row],[Profit]]&lt;0,"Loss Making Sales",IF(PC_NikeSales[[#This Row],[Profit]]=0,"No Recorded Profit",IF($Y1936&gt;$P1936,"Invalid Profit", "Valid Profit")))</f>
        <v>Valid Profit</v>
      </c>
      <c r="AA1938" t="str">
        <f>IF(PC_NikeSales[[#This Row],[Profit_Status]]="Valid Profit","Include","Exclude")</f>
        <v>Include</v>
      </c>
    </row>
    <row r="1939" spans="1:27">
      <c r="A1939">
        <v>3937</v>
      </c>
      <c r="B1939" t="s">
        <v>19</v>
      </c>
      <c r="C1939" t="s">
        <v>30</v>
      </c>
      <c r="D1939" t="s">
        <v>31</v>
      </c>
      <c r="E1939" s="3" t="s">
        <v>16</v>
      </c>
      <c r="F1939" t="str">
        <f t="shared" si="270"/>
        <v>Alphabet</v>
      </c>
      <c r="G1939" t="str">
        <f t="shared" si="271"/>
        <v>M</v>
      </c>
      <c r="H1939" t="str">
        <f t="shared" si="272"/>
        <v>Yes</v>
      </c>
      <c r="J1939" t="str">
        <f>_xlfn.IFS(Units_Sold&lt;0,"Check Return/Refund",Units_Sold=" ",Invalid,Units_Sold=0,"Available",Units_Sold&gt;0,"Sold")</f>
        <v>Available</v>
      </c>
      <c r="K1939">
        <v>9550.19</v>
      </c>
      <c r="M1939" t="str">
        <f t="shared" si="273"/>
        <v>Invalid</v>
      </c>
      <c r="N1939" t="str">
        <f>IF(PC_NikeSales[[#This Row],[Discount_Verification]]="Valid","Include","Exclude")</f>
        <v>Exclude</v>
      </c>
      <c r="O1939">
        <v>0</v>
      </c>
      <c r="P1939" t="str">
        <f t="shared" si="274"/>
        <v>Insufficient Data</v>
      </c>
      <c r="Q1939" t="str">
        <f t="shared" si="275"/>
        <v>Missing Information</v>
      </c>
      <c r="R1939" t="str">
        <f>IF(PC_NikeSales[[#This Row],[Rev_Verify]]="Valid Revenue","Include","Exclude")</f>
        <v>Exclude</v>
      </c>
      <c r="S1939" s="1">
        <v>45633</v>
      </c>
      <c r="T1939" s="5">
        <f t="shared" si="276"/>
        <v>45633</v>
      </c>
      <c r="U1939" s="1" t="str">
        <f t="shared" si="277"/>
        <v>Yes</v>
      </c>
      <c r="V1939" t="s">
        <v>17</v>
      </c>
      <c r="W1939" t="s">
        <v>37</v>
      </c>
      <c r="X1939" t="str">
        <f t="shared" si="278"/>
        <v>Hyderabad</v>
      </c>
      <c r="Y1939">
        <v>-638.36</v>
      </c>
      <c r="Z1939" t="str">
        <f>IF(PC_NikeSales[[#This Row],[Profit]]&lt;0,"Loss Making Sales",IF(PC_NikeSales[[#This Row],[Profit]]=0,"No Recorded Profit",IF(PC_NikeSales[[#This Row],[Profit]]&gt;PC_NikeSales[Rev_Recalc],"Invalid Profit", "Valid Profit")))</f>
        <v>Loss Making Sales</v>
      </c>
      <c r="AA1939" t="str">
        <f>IF(PC_NikeSales[[#This Row],[Profit_Status]]="Valid Profit","Include","Exclude")</f>
        <v>Exclude</v>
      </c>
    </row>
    <row r="1940" spans="1:27">
      <c r="A1940">
        <v>3938</v>
      </c>
      <c r="B1940" t="s">
        <v>13</v>
      </c>
      <c r="C1940" t="s">
        <v>14</v>
      </c>
      <c r="D1940" t="s">
        <v>15</v>
      </c>
      <c r="E1940" s="3">
        <v>8</v>
      </c>
      <c r="F1940" t="str">
        <f t="shared" si="270"/>
        <v>Number</v>
      </c>
      <c r="G1940" t="str">
        <f t="shared" si="271"/>
        <v>8</v>
      </c>
      <c r="H1940" t="str">
        <f t="shared" si="272"/>
        <v>Yes</v>
      </c>
      <c r="I1940">
        <v>1</v>
      </c>
      <c r="J1940" t="str">
        <f>_xlfn.IFS(Units_Sold&lt;0,"Check Return/Refund",Units_Sold=" ",Invalid,Units_Sold=0,"Available",Units_Sold&gt;0,"Sold")</f>
        <v>Sold</v>
      </c>
      <c r="K1940">
        <v>2823.65</v>
      </c>
      <c r="M1940" t="str">
        <f t="shared" si="273"/>
        <v>Invalid</v>
      </c>
      <c r="N1940" t="str">
        <f>IF(PC_NikeSales[[#This Row],[Discount_Verification]]="Valid","Include","Exclude")</f>
        <v>Exclude</v>
      </c>
      <c r="O1940">
        <v>0</v>
      </c>
      <c r="P1940">
        <f t="shared" si="274"/>
        <v>2823.65</v>
      </c>
      <c r="Q1940" t="str">
        <f t="shared" si="275"/>
        <v>Valid Revenue</v>
      </c>
      <c r="R1940" t="str">
        <f>IF(PC_NikeSales[[#This Row],[Rev_Verify]]="Valid Revenue","Include","Exclude")</f>
        <v>Include</v>
      </c>
      <c r="S1940" s="1"/>
      <c r="T1940" s="5" t="str">
        <f t="shared" si="276"/>
        <v>Missing Date</v>
      </c>
      <c r="U1940" s="1" t="str">
        <f t="shared" si="277"/>
        <v>No</v>
      </c>
      <c r="V1940" t="s">
        <v>17</v>
      </c>
      <c r="W1940" t="s">
        <v>43</v>
      </c>
      <c r="X1940" t="str">
        <f t="shared" si="278"/>
        <v>Kolkata</v>
      </c>
      <c r="Y1940">
        <v>1933.98</v>
      </c>
      <c r="Z1940" t="str">
        <f>IF(PC_NikeSales[[#This Row],[Profit]]&lt;0,"Loss Making Sales",IF(PC_NikeSales[[#This Row],[Profit]]=0,"No Recorded Profit",IF($Y1938&gt;$P1938,"Invalid Profit", "Valid Profit")))</f>
        <v>Valid Profit</v>
      </c>
      <c r="AA1940" t="str">
        <f>IF(PC_NikeSales[[#This Row],[Profit_Status]]="Valid Profit","Include","Exclude")</f>
        <v>Include</v>
      </c>
    </row>
    <row r="1941" spans="1:27">
      <c r="A1941">
        <v>3939</v>
      </c>
      <c r="B1941" t="s">
        <v>19</v>
      </c>
      <c r="C1941" t="s">
        <v>14</v>
      </c>
      <c r="D1941" t="s">
        <v>49</v>
      </c>
      <c r="E1941" s="3" t="s">
        <v>16</v>
      </c>
      <c r="F1941" t="str">
        <f t="shared" si="270"/>
        <v>Alphabet</v>
      </c>
      <c r="G1941" t="str">
        <f t="shared" si="271"/>
        <v>M</v>
      </c>
      <c r="H1941" t="str">
        <f t="shared" si="272"/>
        <v>Yes</v>
      </c>
      <c r="J1941" t="str">
        <f>_xlfn.IFS(Units_Sold&lt;0,"Check Return/Refund",Units_Sold=" ",Invalid,Units_Sold=0,"Available",Units_Sold&gt;0,"Sold")</f>
        <v>Available</v>
      </c>
      <c r="M1941" t="str">
        <f t="shared" si="273"/>
        <v>Invalid</v>
      </c>
      <c r="N1941" t="str">
        <f>IF(PC_NikeSales[[#This Row],[Discount_Verification]]="Valid","Include","Exclude")</f>
        <v>Exclude</v>
      </c>
      <c r="O1941">
        <v>0</v>
      </c>
      <c r="P1941" t="str">
        <f t="shared" si="274"/>
        <v>Insufficient Data</v>
      </c>
      <c r="Q1941" t="str">
        <f t="shared" si="275"/>
        <v>Missing Information</v>
      </c>
      <c r="R1941" t="str">
        <f>IF(PC_NikeSales[[#This Row],[Rev_Verify]]="Valid Revenue","Include","Exclude")</f>
        <v>Exclude</v>
      </c>
      <c r="S1941" s="1">
        <v>45679</v>
      </c>
      <c r="T1941" s="5">
        <f t="shared" si="276"/>
        <v>45679</v>
      </c>
      <c r="U1941" s="1" t="str">
        <f t="shared" si="277"/>
        <v>Yes</v>
      </c>
      <c r="V1941" t="s">
        <v>17</v>
      </c>
      <c r="W1941" t="s">
        <v>36</v>
      </c>
      <c r="X1941" t="str">
        <f t="shared" si="278"/>
        <v>Bangalore</v>
      </c>
      <c r="Y1941">
        <v>2219.59</v>
      </c>
      <c r="Z1941" t="str">
        <f>IF(PC_NikeSales[[#This Row],[Profit]]&lt;0,"Loss Making Sales",IF(PC_NikeSales[[#This Row],[Profit]]=0,"No Recorded Profit",IF($Y1939&gt;$P1939,"Invalid Profit", "Valid Profit")))</f>
        <v>Valid Profit</v>
      </c>
      <c r="AA1941" t="str">
        <f>IF(PC_NikeSales[[#This Row],[Profit_Status]]="Valid Profit","Include","Exclude")</f>
        <v>Include</v>
      </c>
    </row>
    <row r="1942" spans="1:27">
      <c r="A1942">
        <v>3940</v>
      </c>
      <c r="B1942" t="s">
        <v>13</v>
      </c>
      <c r="C1942" t="s">
        <v>30</v>
      </c>
      <c r="D1942" t="s">
        <v>31</v>
      </c>
      <c r="E1942" s="3">
        <v>11</v>
      </c>
      <c r="F1942" t="str">
        <f t="shared" si="270"/>
        <v>Number</v>
      </c>
      <c r="G1942" t="str">
        <f t="shared" si="271"/>
        <v>11</v>
      </c>
      <c r="H1942" t="str">
        <f t="shared" si="272"/>
        <v>Yes</v>
      </c>
      <c r="J1942" t="str">
        <f>_xlfn.IFS(Units_Sold&lt;0,"Check Return/Refund",Units_Sold=" ",Invalid,Units_Sold=0,"Available",Units_Sold&gt;0,"Sold")</f>
        <v>Available</v>
      </c>
      <c r="M1942" t="str">
        <f t="shared" si="273"/>
        <v>Invalid</v>
      </c>
      <c r="N1942" t="str">
        <f>IF(PC_NikeSales[[#This Row],[Discount_Verification]]="Valid","Include","Exclude")</f>
        <v>Exclude</v>
      </c>
      <c r="O1942">
        <v>0</v>
      </c>
      <c r="P1942" t="str">
        <f t="shared" si="274"/>
        <v>Insufficient Data</v>
      </c>
      <c r="Q1942" t="str">
        <f t="shared" si="275"/>
        <v>Missing Information</v>
      </c>
      <c r="R1942" t="str">
        <f>IF(PC_NikeSales[[#This Row],[Rev_Verify]]="Valid Revenue","Include","Exclude")</f>
        <v>Exclude</v>
      </c>
      <c r="S1942" s="1">
        <v>45656</v>
      </c>
      <c r="T1942" s="5">
        <f t="shared" si="276"/>
        <v>45656</v>
      </c>
      <c r="U1942" s="1" t="str">
        <f t="shared" si="277"/>
        <v>Yes</v>
      </c>
      <c r="V1942" t="s">
        <v>17</v>
      </c>
      <c r="W1942" t="s">
        <v>37</v>
      </c>
      <c r="X1942" t="str">
        <f t="shared" si="278"/>
        <v>Hyderabad</v>
      </c>
      <c r="Y1942">
        <v>491.15</v>
      </c>
      <c r="Z1942" t="str">
        <f>IF(PC_NikeSales[[#This Row],[Profit]]&lt;0,"Loss Making Sales",IF(PC_NikeSales[[#This Row],[Profit]]=0,"No Recorded Profit",IF($Y1940&gt;$P1940,"Invalid Profit", "Valid Profit")))</f>
        <v>Valid Profit</v>
      </c>
      <c r="AA1942" t="str">
        <f>IF(PC_NikeSales[[#This Row],[Profit_Status]]="Valid Profit","Include","Exclude")</f>
        <v>Include</v>
      </c>
    </row>
    <row r="1943" spans="1:27">
      <c r="A1943">
        <v>3941</v>
      </c>
      <c r="B1943" t="s">
        <v>35</v>
      </c>
      <c r="C1943" t="s">
        <v>20</v>
      </c>
      <c r="D1943" t="s">
        <v>50</v>
      </c>
      <c r="F1943" t="str">
        <f t="shared" si="270"/>
        <v>Missing</v>
      </c>
      <c r="G1943" t="str">
        <f t="shared" si="271"/>
        <v>Unknown</v>
      </c>
      <c r="H1943" t="str">
        <f t="shared" si="272"/>
        <v>No</v>
      </c>
      <c r="I1943">
        <v>0</v>
      </c>
      <c r="J1943" t="str">
        <f>_xlfn.IFS(Units_Sold&lt;0,"Check Return/Refund",Units_Sold=" ",Invalid,Units_Sold=0,"Available",Units_Sold&gt;0,"Sold")</f>
        <v>Available</v>
      </c>
      <c r="K1943">
        <v>9789.2000000000007</v>
      </c>
      <c r="M1943" t="str">
        <f t="shared" si="273"/>
        <v>Invalid</v>
      </c>
      <c r="N1943" t="str">
        <f>IF(PC_NikeSales[[#This Row],[Discount_Verification]]="Valid","Include","Exclude")</f>
        <v>Exclude</v>
      </c>
      <c r="O1943">
        <v>0</v>
      </c>
      <c r="P1943">
        <f t="shared" si="274"/>
        <v>0</v>
      </c>
      <c r="Q1943" t="str">
        <f t="shared" si="275"/>
        <v>No Recorded Revenue</v>
      </c>
      <c r="R1943" t="str">
        <f>IF(PC_NikeSales[[#This Row],[Rev_Verify]]="Valid Revenue","Include","Exclude")</f>
        <v>Exclude</v>
      </c>
      <c r="S1943" s="1"/>
      <c r="T1943" s="5" t="str">
        <f t="shared" si="276"/>
        <v>Missing Date</v>
      </c>
      <c r="U1943" s="1" t="str">
        <f t="shared" si="277"/>
        <v>No</v>
      </c>
      <c r="V1943" t="s">
        <v>17</v>
      </c>
      <c r="W1943" t="s">
        <v>29</v>
      </c>
      <c r="X1943" t="str">
        <f t="shared" si="278"/>
        <v>Pune</v>
      </c>
      <c r="Y1943">
        <v>1829.77</v>
      </c>
      <c r="Z1943" t="str">
        <f>IF(PC_NikeSales[[#This Row],[Profit]]&lt;0,"Loss Making Sales",IF(PC_NikeSales[[#This Row],[Profit]]=0,"No Recorded Profit",IF(PC_NikeSales[[#This Row],[Profit]]&gt;PC_NikeSales[Rev_Recalc],"Invalid Profit", "Valid Profit")))</f>
        <v>Invalid Profit</v>
      </c>
      <c r="AA1943" t="str">
        <f>IF(PC_NikeSales[[#This Row],[Profit_Status]]="Valid Profit","Include","Exclude")</f>
        <v>Exclude</v>
      </c>
    </row>
    <row r="1944" spans="1:27">
      <c r="A1944">
        <v>3942</v>
      </c>
      <c r="B1944" t="s">
        <v>35</v>
      </c>
      <c r="C1944" t="s">
        <v>26</v>
      </c>
      <c r="D1944" t="s">
        <v>27</v>
      </c>
      <c r="E1944" s="3" t="s">
        <v>16</v>
      </c>
      <c r="F1944" t="str">
        <f t="shared" si="270"/>
        <v>Alphabet</v>
      </c>
      <c r="G1944" t="str">
        <f t="shared" si="271"/>
        <v>M</v>
      </c>
      <c r="H1944" t="str">
        <f t="shared" si="272"/>
        <v>Yes</v>
      </c>
      <c r="I1944">
        <v>1</v>
      </c>
      <c r="J1944" t="str">
        <f>_xlfn.IFS(Units_Sold&lt;0,"Check Return/Refund",Units_Sold=" ",Invalid,Units_Sold=0,"Available",Units_Sold&gt;0,"Sold")</f>
        <v>Sold</v>
      </c>
      <c r="K1944">
        <v>3283.25</v>
      </c>
      <c r="M1944" t="str">
        <f t="shared" si="273"/>
        <v>Invalid</v>
      </c>
      <c r="N1944" t="str">
        <f>IF(PC_NikeSales[[#This Row],[Discount_Verification]]="Valid","Include","Exclude")</f>
        <v>Exclude</v>
      </c>
      <c r="O1944">
        <v>0</v>
      </c>
      <c r="P1944">
        <f t="shared" si="274"/>
        <v>3283.25</v>
      </c>
      <c r="Q1944" t="str">
        <f t="shared" si="275"/>
        <v>Valid Revenue</v>
      </c>
      <c r="R1944" t="str">
        <f>IF(PC_NikeSales[[#This Row],[Rev_Verify]]="Valid Revenue","Include","Exclude")</f>
        <v>Include</v>
      </c>
      <c r="S1944" s="1">
        <v>45409</v>
      </c>
      <c r="T1944" s="5">
        <f t="shared" si="276"/>
        <v>45409</v>
      </c>
      <c r="U1944" s="1" t="str">
        <f t="shared" si="277"/>
        <v>Yes</v>
      </c>
      <c r="V1944" t="s">
        <v>17</v>
      </c>
      <c r="W1944" t="s">
        <v>33</v>
      </c>
      <c r="X1944" t="str">
        <f t="shared" si="278"/>
        <v>Delhi</v>
      </c>
      <c r="Y1944">
        <v>-938.81</v>
      </c>
      <c r="Z1944" t="str">
        <f>IF(PC_NikeSales[[#This Row],[Profit]]&lt;0,"Loss Making Sales",IF(PC_NikeSales[[#This Row],[Profit]]=0,"No Recorded Profit",IF(PC_NikeSales[[#This Row],[Profit]]&gt;PC_NikeSales[Rev_Recalc],"Invalid Profit", "Valid Profit")))</f>
        <v>Loss Making Sales</v>
      </c>
      <c r="AA1944" t="str">
        <f>IF(PC_NikeSales[[#This Row],[Profit_Status]]="Valid Profit","Include","Exclude")</f>
        <v>Exclude</v>
      </c>
    </row>
    <row r="1945" spans="1:27">
      <c r="A1945">
        <v>3943</v>
      </c>
      <c r="B1945" t="s">
        <v>19</v>
      </c>
      <c r="C1945" t="s">
        <v>20</v>
      </c>
      <c r="D1945" t="s">
        <v>21</v>
      </c>
      <c r="F1945" t="str">
        <f t="shared" si="270"/>
        <v>Missing</v>
      </c>
      <c r="G1945" t="str">
        <f t="shared" si="271"/>
        <v>Unknown</v>
      </c>
      <c r="H1945" t="str">
        <f t="shared" si="272"/>
        <v>No</v>
      </c>
      <c r="I1945">
        <v>0</v>
      </c>
      <c r="J1945" t="str">
        <f>_xlfn.IFS(Units_Sold&lt;0,"Check Return/Refund",Units_Sold=" ",Invalid,Units_Sold=0,"Available",Units_Sold&gt;0,"Sold")</f>
        <v>Available</v>
      </c>
      <c r="K1945">
        <v>7253.3</v>
      </c>
      <c r="L1945">
        <v>0.45</v>
      </c>
      <c r="M1945" t="str">
        <f t="shared" si="273"/>
        <v>Valid</v>
      </c>
      <c r="N1945" t="str">
        <f>IF(PC_NikeSales[[#This Row],[Discount_Verification]]="Valid","Include","Exclude")</f>
        <v>Include</v>
      </c>
      <c r="O1945">
        <v>0</v>
      </c>
      <c r="P1945">
        <f t="shared" si="274"/>
        <v>0</v>
      </c>
      <c r="Q1945" t="str">
        <f t="shared" si="275"/>
        <v>No Recorded Revenue</v>
      </c>
      <c r="R1945" t="str">
        <f>IF(PC_NikeSales[[#This Row],[Rev_Verify]]="Valid Revenue","Include","Exclude")</f>
        <v>Exclude</v>
      </c>
      <c r="S1945" s="1"/>
      <c r="T1945" s="5" t="str">
        <f t="shared" si="276"/>
        <v>Missing Date</v>
      </c>
      <c r="U1945" s="1" t="str">
        <f t="shared" si="277"/>
        <v>No</v>
      </c>
      <c r="V1945" t="s">
        <v>22</v>
      </c>
      <c r="W1945" t="s">
        <v>36</v>
      </c>
      <c r="X1945" t="str">
        <f t="shared" si="278"/>
        <v>Bangalore</v>
      </c>
      <c r="Y1945">
        <v>3857.9</v>
      </c>
      <c r="Z1945" t="str">
        <f>IF(PC_NikeSales[[#This Row],[Profit]]&lt;0,"Loss Making Sales",IF(PC_NikeSales[[#This Row],[Profit]]=0,"No Recorded Profit",IF(PC_NikeSales[[#This Row],[Profit]]&gt;PC_NikeSales[Rev_Recalc],"Invalid Profit", "Valid Profit")))</f>
        <v>Invalid Profit</v>
      </c>
      <c r="AA1945" t="str">
        <f>IF(PC_NikeSales[[#This Row],[Profit_Status]]="Valid Profit","Include","Exclude")</f>
        <v>Exclude</v>
      </c>
    </row>
    <row r="1946" spans="1:27">
      <c r="A1946">
        <v>3944</v>
      </c>
      <c r="B1946" t="s">
        <v>35</v>
      </c>
      <c r="C1946" t="s">
        <v>14</v>
      </c>
      <c r="D1946" t="s">
        <v>44</v>
      </c>
      <c r="F1946" t="str">
        <f t="shared" si="270"/>
        <v>Missing</v>
      </c>
      <c r="G1946" t="str">
        <f t="shared" si="271"/>
        <v>Unknown</v>
      </c>
      <c r="H1946" t="str">
        <f t="shared" si="272"/>
        <v>No</v>
      </c>
      <c r="J1946" t="str">
        <f>_xlfn.IFS(Units_Sold&lt;0,"Check Return/Refund",Units_Sold=" ",Invalid,Units_Sold=0,"Available",Units_Sold&gt;0,"Sold")</f>
        <v>Available</v>
      </c>
      <c r="L1946">
        <v>0.04</v>
      </c>
      <c r="M1946" t="str">
        <f t="shared" si="273"/>
        <v>Valid</v>
      </c>
      <c r="N1946" t="str">
        <f>IF(PC_NikeSales[[#This Row],[Discount_Verification]]="Valid","Include","Exclude")</f>
        <v>Include</v>
      </c>
      <c r="O1946">
        <v>0</v>
      </c>
      <c r="P1946" t="str">
        <f t="shared" si="274"/>
        <v>Insufficient Data</v>
      </c>
      <c r="Q1946" t="str">
        <f t="shared" si="275"/>
        <v>Missing Information</v>
      </c>
      <c r="R1946" t="str">
        <f>IF(PC_NikeSales[[#This Row],[Rev_Verify]]="Valid Revenue","Include","Exclude")</f>
        <v>Exclude</v>
      </c>
      <c r="S1946" s="1">
        <v>45577</v>
      </c>
      <c r="T1946" s="5">
        <f t="shared" si="276"/>
        <v>45577</v>
      </c>
      <c r="U1946" s="1" t="str">
        <f t="shared" si="277"/>
        <v>Yes</v>
      </c>
      <c r="V1946" t="s">
        <v>17</v>
      </c>
      <c r="W1946" t="s">
        <v>36</v>
      </c>
      <c r="X1946" t="str">
        <f t="shared" si="278"/>
        <v>Bangalore</v>
      </c>
      <c r="Y1946">
        <v>-151.58000000000001</v>
      </c>
      <c r="Z1946" t="str">
        <f>IF(PC_NikeSales[[#This Row],[Profit]]&lt;0,"Loss Making Sales",IF(PC_NikeSales[[#This Row],[Profit]]=0,"No Recorded Profit",IF(PC_NikeSales[[#This Row],[Profit]]&gt;PC_NikeSales[Rev_Recalc],"Invalid Profit", "Valid Profit")))</f>
        <v>Loss Making Sales</v>
      </c>
      <c r="AA1946" t="str">
        <f>IF(PC_NikeSales[[#This Row],[Profit_Status]]="Valid Profit","Include","Exclude")</f>
        <v>Exclude</v>
      </c>
    </row>
    <row r="1947" spans="1:27">
      <c r="A1947">
        <v>2002</v>
      </c>
      <c r="B1947" t="s">
        <v>13</v>
      </c>
      <c r="C1947" t="s">
        <v>20</v>
      </c>
      <c r="D1947" t="s">
        <v>50</v>
      </c>
      <c r="E1947" s="3" t="s">
        <v>32</v>
      </c>
      <c r="F1947" t="str">
        <f t="shared" si="270"/>
        <v>Alphabet</v>
      </c>
      <c r="G1947" t="str">
        <f t="shared" si="271"/>
        <v>XL</v>
      </c>
      <c r="H1947" t="str">
        <f t="shared" si="272"/>
        <v>Yes</v>
      </c>
      <c r="J1947" t="str">
        <f>_xlfn.IFS(Units_Sold&lt;0,"Check Return/Refund",Units_Sold=" ",Invalid,Units_Sold=0,"Available",Units_Sold&gt;0,"Sold")</f>
        <v>Available</v>
      </c>
      <c r="M1947" t="str">
        <f t="shared" si="273"/>
        <v>Invalid</v>
      </c>
      <c r="N1947" t="str">
        <f>IF(PC_NikeSales[[#This Row],[Discount_Verification]]="Valid","Include","Exclude")</f>
        <v>Exclude</v>
      </c>
      <c r="O1947">
        <v>0</v>
      </c>
      <c r="P1947" t="str">
        <f t="shared" si="274"/>
        <v>Insufficient Data</v>
      </c>
      <c r="Q1947" t="str">
        <f t="shared" si="275"/>
        <v>Missing Information</v>
      </c>
      <c r="R1947" t="str">
        <f>IF(PC_NikeSales[[#This Row],[Rev_Verify]]="Valid Revenue","Include","Exclude")</f>
        <v>Exclude</v>
      </c>
      <c r="S1947" s="1">
        <v>45793</v>
      </c>
      <c r="T1947" s="5">
        <f t="shared" si="276"/>
        <v>45793</v>
      </c>
      <c r="U1947" s="1" t="str">
        <f t="shared" si="277"/>
        <v>Yes</v>
      </c>
      <c r="V1947" t="s">
        <v>17</v>
      </c>
      <c r="W1947" t="s">
        <v>33</v>
      </c>
      <c r="X1947" t="str">
        <f t="shared" si="278"/>
        <v>Delhi</v>
      </c>
      <c r="Y1947">
        <v>-789.24</v>
      </c>
      <c r="Z1947" t="str">
        <f>IF(PC_NikeSales[[#This Row],[Profit]]&lt;0,"Loss Making Sales",IF(PC_NikeSales[[#This Row],[Profit]]=0,"No Recorded Profit",IF(PC_NikeSales[[#This Row],[Profit]]&gt;PC_NikeSales[Rev_Recalc],"Invalid Profit", "Valid Profit")))</f>
        <v>Loss Making Sales</v>
      </c>
      <c r="AA1947" t="str">
        <f>IF(PC_NikeSales[[#This Row],[Profit_Status]]="Valid Profit","Include","Exclude")</f>
        <v>Exclude</v>
      </c>
    </row>
    <row r="1948" spans="1:27">
      <c r="A1948">
        <v>3946</v>
      </c>
      <c r="B1948" t="s">
        <v>35</v>
      </c>
      <c r="C1948" t="s">
        <v>14</v>
      </c>
      <c r="D1948" t="s">
        <v>15</v>
      </c>
      <c r="F1948" t="str">
        <f t="shared" si="270"/>
        <v>Missing</v>
      </c>
      <c r="G1948" t="str">
        <f t="shared" si="271"/>
        <v>Unknown</v>
      </c>
      <c r="H1948" t="str">
        <f t="shared" si="272"/>
        <v>No</v>
      </c>
      <c r="I1948">
        <v>-1</v>
      </c>
      <c r="J1948" t="str">
        <f>_xlfn.IFS(Units_Sold&lt;0,"Check Return/Refund",Units_Sold=" ",Invalid,Units_Sold=0,"Available",Units_Sold&gt;0,"Sold")</f>
        <v>Check Return/Refund</v>
      </c>
      <c r="M1948" t="str">
        <f t="shared" si="273"/>
        <v>Invalid</v>
      </c>
      <c r="N1948" t="str">
        <f>IF(PC_NikeSales[[#This Row],[Discount_Verification]]="Valid","Include","Exclude")</f>
        <v>Exclude</v>
      </c>
      <c r="O1948">
        <v>0</v>
      </c>
      <c r="P1948" t="str">
        <f t="shared" si="274"/>
        <v>Insufficient Data</v>
      </c>
      <c r="Q1948" t="str">
        <f t="shared" si="275"/>
        <v>Missing Information</v>
      </c>
      <c r="R1948" t="str">
        <f>IF(PC_NikeSales[[#This Row],[Rev_Verify]]="Valid Revenue","Include","Exclude")</f>
        <v>Exclude</v>
      </c>
      <c r="S1948" s="1">
        <v>45527</v>
      </c>
      <c r="T1948" s="5">
        <f t="shared" si="276"/>
        <v>45527</v>
      </c>
      <c r="U1948" s="1" t="str">
        <f t="shared" si="277"/>
        <v>Yes</v>
      </c>
      <c r="V1948" t="s">
        <v>22</v>
      </c>
      <c r="W1948" t="s">
        <v>43</v>
      </c>
      <c r="X1948" t="str">
        <f t="shared" si="278"/>
        <v>Kolkata</v>
      </c>
      <c r="Y1948">
        <v>3250.78</v>
      </c>
      <c r="Z1948" t="str">
        <f>IF(PC_NikeSales[[#This Row],[Profit]]&lt;0,"Loss Making Sales",IF(PC_NikeSales[[#This Row],[Profit]]=0,"No Recorded Profit",IF($Y1946&gt;$P1946,"Invalid Profit", "Valid Profit")))</f>
        <v>Valid Profit</v>
      </c>
      <c r="AA1948" t="str">
        <f>IF(PC_NikeSales[[#This Row],[Profit_Status]]="Valid Profit","Include","Exclude")</f>
        <v>Include</v>
      </c>
    </row>
    <row r="1949" spans="1:27">
      <c r="A1949">
        <v>3947</v>
      </c>
      <c r="B1949" t="s">
        <v>35</v>
      </c>
      <c r="C1949" t="s">
        <v>14</v>
      </c>
      <c r="D1949" t="s">
        <v>15</v>
      </c>
      <c r="F1949" t="str">
        <f t="shared" si="270"/>
        <v>Missing</v>
      </c>
      <c r="G1949" t="str">
        <f t="shared" si="271"/>
        <v>Unknown</v>
      </c>
      <c r="H1949" t="str">
        <f t="shared" si="272"/>
        <v>No</v>
      </c>
      <c r="I1949">
        <v>2</v>
      </c>
      <c r="J1949" t="str">
        <f>_xlfn.IFS(Units_Sold&lt;0,"Check Return/Refund",Units_Sold=" ",Invalid,Units_Sold=0,"Available",Units_Sold&gt;0,"Sold")</f>
        <v>Sold</v>
      </c>
      <c r="M1949" t="str">
        <f t="shared" si="273"/>
        <v>Invalid</v>
      </c>
      <c r="N1949" t="str">
        <f>IF(PC_NikeSales[[#This Row],[Discount_Verification]]="Valid","Include","Exclude")</f>
        <v>Exclude</v>
      </c>
      <c r="O1949">
        <v>0</v>
      </c>
      <c r="P1949" t="str">
        <f t="shared" si="274"/>
        <v>Insufficient Data</v>
      </c>
      <c r="Q1949" t="str">
        <f t="shared" si="275"/>
        <v>Missing Information</v>
      </c>
      <c r="R1949" t="str">
        <f>IF(PC_NikeSales[[#This Row],[Rev_Verify]]="Valid Revenue","Include","Exclude")</f>
        <v>Exclude</v>
      </c>
      <c r="S1949" s="1">
        <v>45502</v>
      </c>
      <c r="T1949" s="5">
        <f t="shared" si="276"/>
        <v>45502</v>
      </c>
      <c r="U1949" s="1" t="str">
        <f t="shared" si="277"/>
        <v>Yes</v>
      </c>
      <c r="V1949" t="s">
        <v>22</v>
      </c>
      <c r="W1949" t="s">
        <v>43</v>
      </c>
      <c r="X1949" t="str">
        <f t="shared" si="278"/>
        <v>Kolkata</v>
      </c>
      <c r="Y1949">
        <v>3354.76</v>
      </c>
      <c r="Z1949" t="str">
        <f>IF(PC_NikeSales[[#This Row],[Profit]]&lt;0,"Loss Making Sales",IF(PC_NikeSales[[#This Row],[Profit]]=0,"No Recorded Profit",IF($Y1947&gt;$P1947,"Invalid Profit", "Valid Profit")))</f>
        <v>Valid Profit</v>
      </c>
      <c r="AA1949" t="str">
        <f>IF(PC_NikeSales[[#This Row],[Profit_Status]]="Valid Profit","Include","Exclude")</f>
        <v>Include</v>
      </c>
    </row>
    <row r="1950" spans="1:27">
      <c r="A1950">
        <v>3948</v>
      </c>
      <c r="B1950" t="s">
        <v>19</v>
      </c>
      <c r="C1950" t="s">
        <v>41</v>
      </c>
      <c r="D1950" t="s">
        <v>54</v>
      </c>
      <c r="E1950" s="3" t="s">
        <v>28</v>
      </c>
      <c r="F1950" t="str">
        <f t="shared" si="270"/>
        <v>Alphabet</v>
      </c>
      <c r="G1950" t="str">
        <f t="shared" si="271"/>
        <v>L</v>
      </c>
      <c r="H1950" t="str">
        <f t="shared" si="272"/>
        <v>Yes</v>
      </c>
      <c r="J1950" t="str">
        <f>_xlfn.IFS(Units_Sold&lt;0,"Check Return/Refund",Units_Sold=" ",Invalid,Units_Sold=0,"Available",Units_Sold&gt;0,"Sold")</f>
        <v>Available</v>
      </c>
      <c r="L1950">
        <v>0.64</v>
      </c>
      <c r="M1950" t="str">
        <f t="shared" si="273"/>
        <v>Valid</v>
      </c>
      <c r="N1950" t="str">
        <f>IF(PC_NikeSales[[#This Row],[Discount_Verification]]="Valid","Include","Exclude")</f>
        <v>Include</v>
      </c>
      <c r="O1950">
        <v>0</v>
      </c>
      <c r="P1950" t="str">
        <f t="shared" si="274"/>
        <v>Insufficient Data</v>
      </c>
      <c r="Q1950" t="str">
        <f t="shared" si="275"/>
        <v>Missing Information</v>
      </c>
      <c r="R1950" t="str">
        <f>IF(PC_NikeSales[[#This Row],[Rev_Verify]]="Valid Revenue","Include","Exclude")</f>
        <v>Exclude</v>
      </c>
      <c r="S1950" s="1"/>
      <c r="T1950" s="5" t="str">
        <f t="shared" si="276"/>
        <v>Missing Date</v>
      </c>
      <c r="U1950" s="1" t="str">
        <f t="shared" si="277"/>
        <v>No</v>
      </c>
      <c r="V1950" t="s">
        <v>17</v>
      </c>
      <c r="W1950" t="s">
        <v>33</v>
      </c>
      <c r="X1950" t="str">
        <f t="shared" si="278"/>
        <v>Delhi</v>
      </c>
      <c r="Y1950">
        <v>3470.77</v>
      </c>
      <c r="Z1950" t="str">
        <f>IF(PC_NikeSales[[#This Row],[Profit]]&lt;0,"Loss Making Sales",IF(PC_NikeSales[[#This Row],[Profit]]=0,"No Recorded Profit",IF($Y1948&gt;$P1948,"Invalid Profit", "Valid Profit")))</f>
        <v>Valid Profit</v>
      </c>
      <c r="AA1950" t="str">
        <f>IF(PC_NikeSales[[#This Row],[Profit_Status]]="Valid Profit","Include","Exclude")</f>
        <v>Include</v>
      </c>
    </row>
    <row r="1951" spans="1:27">
      <c r="A1951">
        <v>2003</v>
      </c>
      <c r="B1951" t="s">
        <v>19</v>
      </c>
      <c r="C1951" t="s">
        <v>26</v>
      </c>
      <c r="D1951" t="s">
        <v>39</v>
      </c>
      <c r="F1951" t="str">
        <f t="shared" si="270"/>
        <v>Missing</v>
      </c>
      <c r="G1951" t="str">
        <f t="shared" si="271"/>
        <v>Unknown</v>
      </c>
      <c r="H1951" t="str">
        <f t="shared" si="272"/>
        <v>No</v>
      </c>
      <c r="J1951" t="str">
        <f>_xlfn.IFS(Units_Sold&lt;0,"Check Return/Refund",Units_Sold=" ",Invalid,Units_Sold=0,"Available",Units_Sold&gt;0,"Sold")</f>
        <v>Available</v>
      </c>
      <c r="K1951">
        <v>7203.25</v>
      </c>
      <c r="M1951" t="str">
        <f t="shared" si="273"/>
        <v>Invalid</v>
      </c>
      <c r="N1951" t="str">
        <f>IF(PC_NikeSales[[#This Row],[Discount_Verification]]="Valid","Include","Exclude")</f>
        <v>Exclude</v>
      </c>
      <c r="O1951">
        <v>0</v>
      </c>
      <c r="P1951" t="str">
        <f t="shared" si="274"/>
        <v>Insufficient Data</v>
      </c>
      <c r="Q1951" t="str">
        <f t="shared" si="275"/>
        <v>Missing Information</v>
      </c>
      <c r="R1951" t="str">
        <f>IF(PC_NikeSales[[#This Row],[Rev_Verify]]="Valid Revenue","Include","Exclude")</f>
        <v>Exclude</v>
      </c>
      <c r="S1951" s="1">
        <v>45719</v>
      </c>
      <c r="T1951" s="5">
        <f t="shared" si="276"/>
        <v>45719</v>
      </c>
      <c r="U1951" s="1" t="str">
        <f t="shared" si="277"/>
        <v>Yes</v>
      </c>
      <c r="V1951" t="s">
        <v>17</v>
      </c>
      <c r="W1951" t="s">
        <v>43</v>
      </c>
      <c r="X1951" t="str">
        <f t="shared" si="278"/>
        <v>Kolkata</v>
      </c>
      <c r="Y1951">
        <v>-23.38</v>
      </c>
      <c r="Z1951" t="str">
        <f>IF(PC_NikeSales[[#This Row],[Profit]]&lt;0,"Loss Making Sales",IF(PC_NikeSales[[#This Row],[Profit]]=0,"No Recorded Profit",IF(PC_NikeSales[[#This Row],[Profit]]&gt;PC_NikeSales[Rev_Recalc],"Invalid Profit", "Valid Profit")))</f>
        <v>Loss Making Sales</v>
      </c>
      <c r="AA1951" t="str">
        <f>IF(PC_NikeSales[[#This Row],[Profit_Status]]="Valid Profit","Include","Exclude")</f>
        <v>Exclude</v>
      </c>
    </row>
    <row r="1952" spans="1:27">
      <c r="A1952">
        <v>3950</v>
      </c>
      <c r="B1952" t="s">
        <v>13</v>
      </c>
      <c r="C1952" t="s">
        <v>30</v>
      </c>
      <c r="D1952" t="s">
        <v>31</v>
      </c>
      <c r="E1952" s="3" t="s">
        <v>32</v>
      </c>
      <c r="F1952" t="str">
        <f t="shared" si="270"/>
        <v>Alphabet</v>
      </c>
      <c r="G1952" t="str">
        <f t="shared" si="271"/>
        <v>XL</v>
      </c>
      <c r="H1952" t="str">
        <f t="shared" si="272"/>
        <v>Yes</v>
      </c>
      <c r="J1952" t="str">
        <f>_xlfn.IFS(Units_Sold&lt;0,"Check Return/Refund",Units_Sold=" ",Invalid,Units_Sold=0,"Available",Units_Sold&gt;0,"Sold")</f>
        <v>Available</v>
      </c>
      <c r="K1952">
        <v>3474.66</v>
      </c>
      <c r="M1952" t="str">
        <f t="shared" si="273"/>
        <v>Invalid</v>
      </c>
      <c r="N1952" t="str">
        <f>IF(PC_NikeSales[[#This Row],[Discount_Verification]]="Valid","Include","Exclude")</f>
        <v>Exclude</v>
      </c>
      <c r="O1952">
        <v>0</v>
      </c>
      <c r="P1952" t="str">
        <f t="shared" si="274"/>
        <v>Insufficient Data</v>
      </c>
      <c r="Q1952" t="str">
        <f t="shared" si="275"/>
        <v>Missing Information</v>
      </c>
      <c r="R1952" t="str">
        <f>IF(PC_NikeSales[[#This Row],[Rev_Verify]]="Valid Revenue","Include","Exclude")</f>
        <v>Exclude</v>
      </c>
      <c r="S1952" s="1">
        <v>45840</v>
      </c>
      <c r="T1952" s="5">
        <f t="shared" si="276"/>
        <v>45840</v>
      </c>
      <c r="U1952" s="1" t="str">
        <f t="shared" si="277"/>
        <v>Yes</v>
      </c>
      <c r="V1952" t="s">
        <v>17</v>
      </c>
      <c r="W1952" t="s">
        <v>43</v>
      </c>
      <c r="X1952" t="str">
        <f t="shared" si="278"/>
        <v>Kolkata</v>
      </c>
      <c r="Y1952">
        <v>474.81</v>
      </c>
      <c r="Z1952" t="str">
        <f>IF(PC_NikeSales[[#This Row],[Profit]]&lt;0,"Loss Making Sales",IF(PC_NikeSales[[#This Row],[Profit]]=0,"No Recorded Profit",IF($Y1950&gt;$P1950,"Invalid Profit", "Valid Profit")))</f>
        <v>Valid Profit</v>
      </c>
      <c r="AA1952" t="str">
        <f>IF(PC_NikeSales[[#This Row],[Profit_Status]]="Valid Profit","Include","Exclude")</f>
        <v>Include</v>
      </c>
    </row>
    <row r="1953" spans="1:27">
      <c r="A1953">
        <v>3951</v>
      </c>
      <c r="B1953" t="s">
        <v>19</v>
      </c>
      <c r="C1953" t="s">
        <v>20</v>
      </c>
      <c r="D1953" t="s">
        <v>38</v>
      </c>
      <c r="F1953" t="str">
        <f t="shared" si="270"/>
        <v>Missing</v>
      </c>
      <c r="G1953" t="str">
        <f t="shared" si="271"/>
        <v>Unknown</v>
      </c>
      <c r="H1953" t="str">
        <f t="shared" si="272"/>
        <v>No</v>
      </c>
      <c r="J1953" t="str">
        <f>_xlfn.IFS(Units_Sold&lt;0,"Check Return/Refund",Units_Sold=" ",Invalid,Units_Sold=0,"Available",Units_Sold&gt;0,"Sold")</f>
        <v>Available</v>
      </c>
      <c r="M1953" t="str">
        <f t="shared" si="273"/>
        <v>Invalid</v>
      </c>
      <c r="N1953" t="str">
        <f>IF(PC_NikeSales[[#This Row],[Discount_Verification]]="Valid","Include","Exclude")</f>
        <v>Exclude</v>
      </c>
      <c r="O1953">
        <v>0</v>
      </c>
      <c r="P1953" t="str">
        <f t="shared" si="274"/>
        <v>Insufficient Data</v>
      </c>
      <c r="Q1953" t="str">
        <f t="shared" si="275"/>
        <v>Missing Information</v>
      </c>
      <c r="R1953" t="str">
        <f>IF(PC_NikeSales[[#This Row],[Rev_Verify]]="Valid Revenue","Include","Exclude")</f>
        <v>Exclude</v>
      </c>
      <c r="S1953" s="1">
        <v>45657</v>
      </c>
      <c r="T1953" s="5">
        <f t="shared" si="276"/>
        <v>45657</v>
      </c>
      <c r="U1953" s="1" t="str">
        <f t="shared" si="277"/>
        <v>Yes</v>
      </c>
      <c r="V1953" t="s">
        <v>17</v>
      </c>
      <c r="W1953" t="s">
        <v>33</v>
      </c>
      <c r="X1953" t="str">
        <f t="shared" si="278"/>
        <v>Delhi</v>
      </c>
      <c r="Y1953">
        <v>1982.85</v>
      </c>
      <c r="Z1953" t="str">
        <f>IF(PC_NikeSales[[#This Row],[Profit]]&lt;0,"Loss Making Sales",IF(PC_NikeSales[[#This Row],[Profit]]=0,"No Recorded Profit",IF($Y1951&gt;$P1951,"Invalid Profit", "Valid Profit")))</f>
        <v>Valid Profit</v>
      </c>
      <c r="AA1953" t="str">
        <f>IF(PC_NikeSales[[#This Row],[Profit_Status]]="Valid Profit","Include","Exclude")</f>
        <v>Include</v>
      </c>
    </row>
    <row r="1954" spans="1:27">
      <c r="A1954">
        <v>3952</v>
      </c>
      <c r="B1954" t="s">
        <v>19</v>
      </c>
      <c r="C1954" t="s">
        <v>20</v>
      </c>
      <c r="D1954" t="s">
        <v>38</v>
      </c>
      <c r="E1954" s="3">
        <v>12</v>
      </c>
      <c r="F1954" t="str">
        <f t="shared" si="270"/>
        <v>Number</v>
      </c>
      <c r="G1954" t="str">
        <f t="shared" si="271"/>
        <v>12</v>
      </c>
      <c r="H1954" t="str">
        <f t="shared" si="272"/>
        <v>Yes</v>
      </c>
      <c r="J1954" t="str">
        <f>_xlfn.IFS(Units_Sold&lt;0,"Check Return/Refund",Units_Sold=" ",Invalid,Units_Sold=0,"Available",Units_Sold&gt;0,"Sold")</f>
        <v>Available</v>
      </c>
      <c r="L1954">
        <v>0.83</v>
      </c>
      <c r="M1954" t="str">
        <f t="shared" si="273"/>
        <v>Valid</v>
      </c>
      <c r="N1954" t="str">
        <f>IF(PC_NikeSales[[#This Row],[Discount_Verification]]="Valid","Include","Exclude")</f>
        <v>Include</v>
      </c>
      <c r="O1954">
        <v>0</v>
      </c>
      <c r="P1954" t="str">
        <f t="shared" si="274"/>
        <v>Insufficient Data</v>
      </c>
      <c r="Q1954" t="str">
        <f t="shared" si="275"/>
        <v>Missing Information</v>
      </c>
      <c r="R1954" t="str">
        <f>IF(PC_NikeSales[[#This Row],[Rev_Verify]]="Valid Revenue","Include","Exclude")</f>
        <v>Exclude</v>
      </c>
      <c r="S1954" s="1">
        <v>45837</v>
      </c>
      <c r="T1954" s="5">
        <f t="shared" si="276"/>
        <v>45837</v>
      </c>
      <c r="U1954" s="1" t="str">
        <f t="shared" si="277"/>
        <v>Yes</v>
      </c>
      <c r="V1954" t="s">
        <v>17</v>
      </c>
      <c r="W1954" t="s">
        <v>25</v>
      </c>
      <c r="X1954" t="str">
        <f t="shared" si="278"/>
        <v>Mumbai</v>
      </c>
      <c r="Y1954">
        <v>3142.6</v>
      </c>
      <c r="Z1954" t="str">
        <f>IF(PC_NikeSales[[#This Row],[Profit]]&lt;0,"Loss Making Sales",IF(PC_NikeSales[[#This Row],[Profit]]=0,"No Recorded Profit",IF($Y1952&gt;$P1952,"Invalid Profit", "Valid Profit")))</f>
        <v>Valid Profit</v>
      </c>
      <c r="AA1954" t="str">
        <f>IF(PC_NikeSales[[#This Row],[Profit_Status]]="Valid Profit","Include","Exclude")</f>
        <v>Include</v>
      </c>
    </row>
    <row r="1955" spans="1:27">
      <c r="A1955">
        <v>3953</v>
      </c>
      <c r="B1955" t="s">
        <v>19</v>
      </c>
      <c r="C1955" t="s">
        <v>41</v>
      </c>
      <c r="D1955" t="s">
        <v>42</v>
      </c>
      <c r="E1955" s="3" t="s">
        <v>32</v>
      </c>
      <c r="F1955" t="str">
        <f t="shared" si="270"/>
        <v>Alphabet</v>
      </c>
      <c r="G1955" t="str">
        <f t="shared" si="271"/>
        <v>XL</v>
      </c>
      <c r="H1955" t="str">
        <f t="shared" si="272"/>
        <v>Yes</v>
      </c>
      <c r="J1955" t="str">
        <f>_xlfn.IFS(Units_Sold&lt;0,"Check Return/Refund",Units_Sold=" ",Invalid,Units_Sold=0,"Available",Units_Sold&gt;0,"Sold")</f>
        <v>Available</v>
      </c>
      <c r="M1955" t="str">
        <f t="shared" si="273"/>
        <v>Invalid</v>
      </c>
      <c r="N1955" t="str">
        <f>IF(PC_NikeSales[[#This Row],[Discount_Verification]]="Valid","Include","Exclude")</f>
        <v>Exclude</v>
      </c>
      <c r="O1955">
        <v>0</v>
      </c>
      <c r="P1955" t="str">
        <f t="shared" si="274"/>
        <v>Insufficient Data</v>
      </c>
      <c r="Q1955" t="str">
        <f t="shared" si="275"/>
        <v>Missing Information</v>
      </c>
      <c r="R1955" t="str">
        <f>IF(PC_NikeSales[[#This Row],[Rev_Verify]]="Valid Revenue","Include","Exclude")</f>
        <v>Exclude</v>
      </c>
      <c r="S1955" s="1">
        <v>45671</v>
      </c>
      <c r="T1955" s="5">
        <f t="shared" si="276"/>
        <v>45671</v>
      </c>
      <c r="U1955" s="1" t="str">
        <f t="shared" si="277"/>
        <v>Yes</v>
      </c>
      <c r="V1955" t="s">
        <v>22</v>
      </c>
      <c r="W1955" t="s">
        <v>33</v>
      </c>
      <c r="X1955" t="str">
        <f t="shared" si="278"/>
        <v>Delhi</v>
      </c>
      <c r="Y1955">
        <v>2004.93</v>
      </c>
      <c r="Z1955" t="str">
        <f>IF(PC_NikeSales[[#This Row],[Profit]]&lt;0,"Loss Making Sales",IF(PC_NikeSales[[#This Row],[Profit]]=0,"No Recorded Profit",IF($Y1953&gt;$P1953,"Invalid Profit", "Valid Profit")))</f>
        <v>Valid Profit</v>
      </c>
      <c r="AA1955" t="str">
        <f>IF(PC_NikeSales[[#This Row],[Profit_Status]]="Valid Profit","Include","Exclude")</f>
        <v>Include</v>
      </c>
    </row>
    <row r="1956" spans="1:27">
      <c r="A1956">
        <v>2042</v>
      </c>
      <c r="B1956" t="s">
        <v>13</v>
      </c>
      <c r="C1956" t="s">
        <v>20</v>
      </c>
      <c r="D1956" t="s">
        <v>21</v>
      </c>
      <c r="E1956" s="3" t="s">
        <v>28</v>
      </c>
      <c r="F1956" t="str">
        <f t="shared" si="270"/>
        <v>Alphabet</v>
      </c>
      <c r="G1956" t="str">
        <f t="shared" si="271"/>
        <v>L</v>
      </c>
      <c r="H1956" t="str">
        <f t="shared" si="272"/>
        <v>Yes</v>
      </c>
      <c r="I1956">
        <v>4</v>
      </c>
      <c r="J1956" t="str">
        <f>_xlfn.IFS(Units_Sold&lt;0,"Check Return/Refund",Units_Sold=" ",Invalid,Units_Sold=0,"Available",Units_Sold&gt;0,"Sold")</f>
        <v>Sold</v>
      </c>
      <c r="K1956">
        <v>8290.9699999999993</v>
      </c>
      <c r="M1956" t="str">
        <f t="shared" si="273"/>
        <v>Invalid</v>
      </c>
      <c r="N1956" t="str">
        <f>IF(PC_NikeSales[[#This Row],[Discount_Verification]]="Valid","Include","Exclude")</f>
        <v>Exclude</v>
      </c>
      <c r="O1956">
        <v>0</v>
      </c>
      <c r="P1956">
        <f t="shared" si="274"/>
        <v>33163.879999999997</v>
      </c>
      <c r="Q1956" t="str">
        <f t="shared" si="275"/>
        <v>Valid Revenue</v>
      </c>
      <c r="R1956" t="str">
        <f>IF(PC_NikeSales[[#This Row],[Rev_Verify]]="Valid Revenue","Include","Exclude")</f>
        <v>Include</v>
      </c>
      <c r="S1956" s="1">
        <v>45656</v>
      </c>
      <c r="T1956" s="5">
        <f t="shared" si="276"/>
        <v>45656</v>
      </c>
      <c r="U1956" s="1" t="str">
        <f t="shared" si="277"/>
        <v>Yes</v>
      </c>
      <c r="V1956" t="s">
        <v>17</v>
      </c>
      <c r="W1956" t="s">
        <v>33</v>
      </c>
      <c r="X1956" t="str">
        <f t="shared" si="278"/>
        <v>Delhi</v>
      </c>
      <c r="Y1956">
        <v>-84.8</v>
      </c>
      <c r="Z1956" t="str">
        <f>IF(PC_NikeSales[[#This Row],[Profit]]&lt;0,"Loss Making Sales",IF(PC_NikeSales[[#This Row],[Profit]]=0,"No Recorded Profit",IF(PC_NikeSales[[#This Row],[Profit]]&gt;PC_NikeSales[Rev_Recalc],"Invalid Profit", "Valid Profit")))</f>
        <v>Loss Making Sales</v>
      </c>
      <c r="AA1956" t="str">
        <f>IF(PC_NikeSales[[#This Row],[Profit_Status]]="Valid Profit","Include","Exclude")</f>
        <v>Exclude</v>
      </c>
    </row>
    <row r="1957" spans="1:27">
      <c r="A1957">
        <v>3955</v>
      </c>
      <c r="B1957" t="s">
        <v>13</v>
      </c>
      <c r="C1957" t="s">
        <v>14</v>
      </c>
      <c r="D1957" t="s">
        <v>15</v>
      </c>
      <c r="E1957" s="3" t="s">
        <v>32</v>
      </c>
      <c r="F1957" t="str">
        <f t="shared" si="270"/>
        <v>Alphabet</v>
      </c>
      <c r="G1957" t="str">
        <f t="shared" si="271"/>
        <v>XL</v>
      </c>
      <c r="H1957" t="str">
        <f t="shared" si="272"/>
        <v>Yes</v>
      </c>
      <c r="I1957">
        <v>3</v>
      </c>
      <c r="J1957" t="str">
        <f>_xlfn.IFS(Units_Sold&lt;0,"Check Return/Refund",Units_Sold=" ",Invalid,Units_Sold=0,"Available",Units_Sold&gt;0,"Sold")</f>
        <v>Sold</v>
      </c>
      <c r="M1957" t="str">
        <f t="shared" si="273"/>
        <v>Invalid</v>
      </c>
      <c r="N1957" t="str">
        <f>IF(PC_NikeSales[[#This Row],[Discount_Verification]]="Valid","Include","Exclude")</f>
        <v>Exclude</v>
      </c>
      <c r="O1957">
        <v>0</v>
      </c>
      <c r="P1957" t="str">
        <f t="shared" si="274"/>
        <v>Insufficient Data</v>
      </c>
      <c r="Q1957" t="str">
        <f t="shared" si="275"/>
        <v>Missing Information</v>
      </c>
      <c r="R1957" t="str">
        <f>IF(PC_NikeSales[[#This Row],[Rev_Verify]]="Valid Revenue","Include","Exclude")</f>
        <v>Exclude</v>
      </c>
      <c r="S1957" s="1">
        <v>45673</v>
      </c>
      <c r="T1957" s="5">
        <f t="shared" si="276"/>
        <v>45673</v>
      </c>
      <c r="U1957" s="1" t="str">
        <f t="shared" si="277"/>
        <v>Yes</v>
      </c>
      <c r="V1957" t="s">
        <v>22</v>
      </c>
      <c r="W1957" t="s">
        <v>29</v>
      </c>
      <c r="X1957" t="str">
        <f t="shared" si="278"/>
        <v>Pune</v>
      </c>
      <c r="Y1957">
        <v>1798.76</v>
      </c>
      <c r="Z1957" t="str">
        <f>IF(PC_NikeSales[[#This Row],[Profit]]&lt;0,"Loss Making Sales",IF(PC_NikeSales[[#This Row],[Profit]]=0,"No Recorded Profit",IF($Y1955&gt;$P1955,"Invalid Profit", "Valid Profit")))</f>
        <v>Valid Profit</v>
      </c>
      <c r="AA1957" t="str">
        <f>IF(PC_NikeSales[[#This Row],[Profit_Status]]="Valid Profit","Include","Exclude")</f>
        <v>Include</v>
      </c>
    </row>
    <row r="1958" spans="1:27">
      <c r="A1958">
        <v>3956</v>
      </c>
      <c r="B1958" t="s">
        <v>19</v>
      </c>
      <c r="C1958" t="s">
        <v>26</v>
      </c>
      <c r="D1958" t="s">
        <v>53</v>
      </c>
      <c r="F1958" t="str">
        <f t="shared" si="270"/>
        <v>Missing</v>
      </c>
      <c r="G1958" t="str">
        <f t="shared" si="271"/>
        <v>Unknown</v>
      </c>
      <c r="H1958" t="str">
        <f t="shared" si="272"/>
        <v>No</v>
      </c>
      <c r="I1958">
        <v>2</v>
      </c>
      <c r="J1958" t="str">
        <f>_xlfn.IFS(Units_Sold&lt;0,"Check Return/Refund",Units_Sold=" ",Invalid,Units_Sold=0,"Available",Units_Sold&gt;0,"Sold")</f>
        <v>Sold</v>
      </c>
      <c r="M1958" t="str">
        <f t="shared" si="273"/>
        <v>Invalid</v>
      </c>
      <c r="N1958" t="str">
        <f>IF(PC_NikeSales[[#This Row],[Discount_Verification]]="Valid","Include","Exclude")</f>
        <v>Exclude</v>
      </c>
      <c r="O1958">
        <v>0</v>
      </c>
      <c r="P1958" t="str">
        <f t="shared" si="274"/>
        <v>Insufficient Data</v>
      </c>
      <c r="Q1958" t="str">
        <f t="shared" si="275"/>
        <v>Missing Information</v>
      </c>
      <c r="R1958" t="str">
        <f>IF(PC_NikeSales[[#This Row],[Rev_Verify]]="Valid Revenue","Include","Exclude")</f>
        <v>Exclude</v>
      </c>
      <c r="S1958" s="1">
        <v>45722</v>
      </c>
      <c r="T1958" s="5">
        <f t="shared" si="276"/>
        <v>45722</v>
      </c>
      <c r="U1958" s="1" t="str">
        <f t="shared" si="277"/>
        <v>Yes</v>
      </c>
      <c r="V1958" t="s">
        <v>17</v>
      </c>
      <c r="W1958" t="s">
        <v>37</v>
      </c>
      <c r="X1958" t="str">
        <f t="shared" si="278"/>
        <v>Hyderabad</v>
      </c>
      <c r="Y1958">
        <v>2842.28</v>
      </c>
      <c r="Z1958" t="str">
        <f>IF(PC_NikeSales[[#This Row],[Profit]]&lt;0,"Loss Making Sales",IF(PC_NikeSales[[#This Row],[Profit]]=0,"No Recorded Profit",IF($Y1956&gt;$P1956,"Invalid Profit", "Valid Profit")))</f>
        <v>Valid Profit</v>
      </c>
      <c r="AA1958" t="str">
        <f>IF(PC_NikeSales[[#This Row],[Profit_Status]]="Valid Profit","Include","Exclude")</f>
        <v>Include</v>
      </c>
    </row>
    <row r="1959" spans="1:27">
      <c r="A1959">
        <v>3957</v>
      </c>
      <c r="B1959" t="s">
        <v>35</v>
      </c>
      <c r="C1959" t="s">
        <v>26</v>
      </c>
      <c r="D1959" t="s">
        <v>39</v>
      </c>
      <c r="E1959" s="3" t="s">
        <v>32</v>
      </c>
      <c r="F1959" t="str">
        <f t="shared" si="270"/>
        <v>Alphabet</v>
      </c>
      <c r="G1959" t="str">
        <f t="shared" si="271"/>
        <v>XL</v>
      </c>
      <c r="H1959" t="str">
        <f t="shared" si="272"/>
        <v>Yes</v>
      </c>
      <c r="J1959" t="str">
        <f>_xlfn.IFS(Units_Sold&lt;0,"Check Return/Refund",Units_Sold=" ",Invalid,Units_Sold=0,"Available",Units_Sold&gt;0,"Sold")</f>
        <v>Available</v>
      </c>
      <c r="K1959">
        <v>2113.0100000000002</v>
      </c>
      <c r="L1959">
        <v>1.1399999999999999</v>
      </c>
      <c r="M1959" t="str">
        <f t="shared" si="273"/>
        <v>Invalid</v>
      </c>
      <c r="N1959" t="str">
        <f>IF(PC_NikeSales[[#This Row],[Discount_Verification]]="Valid","Include","Exclude")</f>
        <v>Exclude</v>
      </c>
      <c r="O1959">
        <v>0</v>
      </c>
      <c r="P1959" t="str">
        <f t="shared" si="274"/>
        <v>Insufficient Data</v>
      </c>
      <c r="Q1959" t="str">
        <f t="shared" si="275"/>
        <v>Missing Information</v>
      </c>
      <c r="R1959" t="str">
        <f>IF(PC_NikeSales[[#This Row],[Rev_Verify]]="Valid Revenue","Include","Exclude")</f>
        <v>Exclude</v>
      </c>
      <c r="S1959" s="1">
        <v>45834</v>
      </c>
      <c r="T1959" s="5">
        <f t="shared" si="276"/>
        <v>45834</v>
      </c>
      <c r="U1959" s="1" t="str">
        <f t="shared" si="277"/>
        <v>Yes</v>
      </c>
      <c r="V1959" t="s">
        <v>17</v>
      </c>
      <c r="W1959" t="s">
        <v>37</v>
      </c>
      <c r="X1959" t="str">
        <f t="shared" si="278"/>
        <v>Hyderabad</v>
      </c>
      <c r="Y1959">
        <v>2404.92</v>
      </c>
      <c r="Z1959" t="str">
        <f>IF(PC_NikeSales[[#This Row],[Profit]]&lt;0,"Loss Making Sales",IF(PC_NikeSales[[#This Row],[Profit]]=0,"No Recorded Profit",IF($Y1957&gt;$P1957,"Invalid Profit", "Valid Profit")))</f>
        <v>Valid Profit</v>
      </c>
      <c r="AA1959" t="str">
        <f>IF(PC_NikeSales[[#This Row],[Profit_Status]]="Valid Profit","Include","Exclude")</f>
        <v>Include</v>
      </c>
    </row>
    <row r="1960" spans="1:27">
      <c r="A1960">
        <v>3958</v>
      </c>
      <c r="B1960" t="s">
        <v>19</v>
      </c>
      <c r="C1960" t="s">
        <v>26</v>
      </c>
      <c r="D1960" t="s">
        <v>52</v>
      </c>
      <c r="F1960" t="str">
        <f t="shared" si="270"/>
        <v>Missing</v>
      </c>
      <c r="G1960" t="str">
        <f t="shared" si="271"/>
        <v>Unknown</v>
      </c>
      <c r="H1960" t="str">
        <f t="shared" si="272"/>
        <v>No</v>
      </c>
      <c r="I1960">
        <v>4</v>
      </c>
      <c r="J1960" t="str">
        <f>_xlfn.IFS(Units_Sold&lt;0,"Check Return/Refund",Units_Sold=" ",Invalid,Units_Sold=0,"Available",Units_Sold&gt;0,"Sold")</f>
        <v>Sold</v>
      </c>
      <c r="K1960">
        <v>8614.93</v>
      </c>
      <c r="M1960" t="str">
        <f t="shared" si="273"/>
        <v>Invalid</v>
      </c>
      <c r="N1960" t="str">
        <f>IF(PC_NikeSales[[#This Row],[Discount_Verification]]="Valid","Include","Exclude")</f>
        <v>Exclude</v>
      </c>
      <c r="O1960">
        <v>0</v>
      </c>
      <c r="P1960">
        <f t="shared" si="274"/>
        <v>34459.72</v>
      </c>
      <c r="Q1960" t="str">
        <f t="shared" si="275"/>
        <v>Valid Revenue</v>
      </c>
      <c r="R1960" t="str">
        <f>IF(PC_NikeSales[[#This Row],[Rev_Verify]]="Valid Revenue","Include","Exclude")</f>
        <v>Include</v>
      </c>
      <c r="S1960" s="1">
        <v>45374</v>
      </c>
      <c r="T1960" s="5">
        <f t="shared" si="276"/>
        <v>45374</v>
      </c>
      <c r="U1960" s="1" t="str">
        <f t="shared" si="277"/>
        <v>Yes</v>
      </c>
      <c r="V1960" t="s">
        <v>22</v>
      </c>
      <c r="W1960" t="s">
        <v>43</v>
      </c>
      <c r="X1960" t="str">
        <f t="shared" si="278"/>
        <v>Kolkata</v>
      </c>
      <c r="Y1960">
        <v>-312.44</v>
      </c>
      <c r="Z1960" t="str">
        <f>IF(PC_NikeSales[[#This Row],[Profit]]&lt;0,"Loss Making Sales",IF(PC_NikeSales[[#This Row],[Profit]]=0,"No Recorded Profit",IF(PC_NikeSales[[#This Row],[Profit]]&gt;PC_NikeSales[Rev_Recalc],"Invalid Profit", "Valid Profit")))</f>
        <v>Loss Making Sales</v>
      </c>
      <c r="AA1960" t="str">
        <f>IF(PC_NikeSales[[#This Row],[Profit_Status]]="Valid Profit","Include","Exclude")</f>
        <v>Exclude</v>
      </c>
    </row>
    <row r="1961" spans="1:27">
      <c r="A1961">
        <v>3959</v>
      </c>
      <c r="B1961" t="s">
        <v>13</v>
      </c>
      <c r="C1961" t="s">
        <v>26</v>
      </c>
      <c r="D1961" t="s">
        <v>52</v>
      </c>
      <c r="E1961" s="3" t="s">
        <v>16</v>
      </c>
      <c r="F1961" t="str">
        <f t="shared" si="270"/>
        <v>Alphabet</v>
      </c>
      <c r="G1961" t="str">
        <f t="shared" si="271"/>
        <v>M</v>
      </c>
      <c r="H1961" t="str">
        <f t="shared" si="272"/>
        <v>Yes</v>
      </c>
      <c r="I1961">
        <v>4</v>
      </c>
      <c r="J1961" t="str">
        <f>_xlfn.IFS(Units_Sold&lt;0,"Check Return/Refund",Units_Sold=" ",Invalid,Units_Sold=0,"Available",Units_Sold&gt;0,"Sold")</f>
        <v>Sold</v>
      </c>
      <c r="K1961">
        <v>6091.98</v>
      </c>
      <c r="M1961" t="str">
        <f t="shared" si="273"/>
        <v>Invalid</v>
      </c>
      <c r="N1961" t="str">
        <f>IF(PC_NikeSales[[#This Row],[Discount_Verification]]="Valid","Include","Exclude")</f>
        <v>Exclude</v>
      </c>
      <c r="O1961">
        <v>0</v>
      </c>
      <c r="P1961">
        <f t="shared" si="274"/>
        <v>24367.919999999998</v>
      </c>
      <c r="Q1961" t="str">
        <f t="shared" si="275"/>
        <v>Valid Revenue</v>
      </c>
      <c r="R1961" t="str">
        <f>IF(PC_NikeSales[[#This Row],[Rev_Verify]]="Valid Revenue","Include","Exclude")</f>
        <v>Include</v>
      </c>
      <c r="S1961" s="1">
        <v>45669</v>
      </c>
      <c r="T1961" s="5">
        <f t="shared" si="276"/>
        <v>45669</v>
      </c>
      <c r="U1961" s="1" t="str">
        <f t="shared" si="277"/>
        <v>Yes</v>
      </c>
      <c r="V1961" t="s">
        <v>22</v>
      </c>
      <c r="W1961" t="s">
        <v>25</v>
      </c>
      <c r="X1961" t="str">
        <f t="shared" si="278"/>
        <v>Mumbai</v>
      </c>
      <c r="Y1961">
        <v>2494.96</v>
      </c>
      <c r="Z1961" t="str">
        <f>IF(PC_NikeSales[[#This Row],[Profit]]&lt;0,"Loss Making Sales",IF(PC_NikeSales[[#This Row],[Profit]]=0,"No Recorded Profit",IF($Y1959&gt;$P1959,"Invalid Profit", "Valid Profit")))</f>
        <v>Valid Profit</v>
      </c>
      <c r="AA1961" t="str">
        <f>IF(PC_NikeSales[[#This Row],[Profit_Status]]="Valid Profit","Include","Exclude")</f>
        <v>Include</v>
      </c>
    </row>
    <row r="1962" spans="1:27">
      <c r="A1962">
        <v>3960</v>
      </c>
      <c r="B1962" t="s">
        <v>19</v>
      </c>
      <c r="C1962" t="s">
        <v>26</v>
      </c>
      <c r="D1962" t="s">
        <v>52</v>
      </c>
      <c r="E1962" s="3">
        <v>9</v>
      </c>
      <c r="F1962" t="str">
        <f t="shared" si="270"/>
        <v>Number</v>
      </c>
      <c r="G1962" t="str">
        <f t="shared" si="271"/>
        <v>9</v>
      </c>
      <c r="H1962" t="str">
        <f t="shared" si="272"/>
        <v>Yes</v>
      </c>
      <c r="J1962" t="str">
        <f>_xlfn.IFS(Units_Sold&lt;0,"Check Return/Refund",Units_Sold=" ",Invalid,Units_Sold=0,"Available",Units_Sold&gt;0,"Sold")</f>
        <v>Available</v>
      </c>
      <c r="K1962">
        <v>2451.4699999999998</v>
      </c>
      <c r="M1962" t="str">
        <f t="shared" si="273"/>
        <v>Invalid</v>
      </c>
      <c r="N1962" t="str">
        <f>IF(PC_NikeSales[[#This Row],[Discount_Verification]]="Valid","Include","Exclude")</f>
        <v>Exclude</v>
      </c>
      <c r="O1962">
        <v>0</v>
      </c>
      <c r="P1962" t="str">
        <f t="shared" si="274"/>
        <v>Insufficient Data</v>
      </c>
      <c r="Q1962" t="str">
        <f t="shared" si="275"/>
        <v>Missing Information</v>
      </c>
      <c r="R1962" t="str">
        <f>IF(PC_NikeSales[[#This Row],[Rev_Verify]]="Valid Revenue","Include","Exclude")</f>
        <v>Exclude</v>
      </c>
      <c r="S1962" s="1">
        <v>45830</v>
      </c>
      <c r="T1962" s="5">
        <f t="shared" si="276"/>
        <v>45830</v>
      </c>
      <c r="U1962" s="1" t="str">
        <f t="shared" si="277"/>
        <v>Yes</v>
      </c>
      <c r="V1962" t="s">
        <v>22</v>
      </c>
      <c r="W1962" t="s">
        <v>25</v>
      </c>
      <c r="X1962" t="str">
        <f t="shared" si="278"/>
        <v>Mumbai</v>
      </c>
      <c r="Y1962">
        <v>1850.9</v>
      </c>
      <c r="Z1962" t="str">
        <f>IF(PC_NikeSales[[#This Row],[Profit]]&lt;0,"Loss Making Sales",IF(PC_NikeSales[[#This Row],[Profit]]=0,"No Recorded Profit",IF($Y1960&gt;$P1960,"Invalid Profit", "Valid Profit")))</f>
        <v>Valid Profit</v>
      </c>
      <c r="AA1962" t="str">
        <f>IF(PC_NikeSales[[#This Row],[Profit_Status]]="Valid Profit","Include","Exclude")</f>
        <v>Include</v>
      </c>
    </row>
    <row r="1963" spans="1:27">
      <c r="A1963">
        <v>3961</v>
      </c>
      <c r="B1963" t="s">
        <v>13</v>
      </c>
      <c r="C1963" t="s">
        <v>26</v>
      </c>
      <c r="D1963" t="s">
        <v>39</v>
      </c>
      <c r="F1963" t="str">
        <f t="shared" si="270"/>
        <v>Missing</v>
      </c>
      <c r="G1963" t="str">
        <f t="shared" si="271"/>
        <v>Unknown</v>
      </c>
      <c r="H1963" t="str">
        <f t="shared" si="272"/>
        <v>No</v>
      </c>
      <c r="J1963" t="str">
        <f>_xlfn.IFS(Units_Sold&lt;0,"Check Return/Refund",Units_Sold=" ",Invalid,Units_Sold=0,"Available",Units_Sold&gt;0,"Sold")</f>
        <v>Available</v>
      </c>
      <c r="K1963">
        <v>3369.14</v>
      </c>
      <c r="M1963" t="str">
        <f t="shared" si="273"/>
        <v>Invalid</v>
      </c>
      <c r="N1963" t="str">
        <f>IF(PC_NikeSales[[#This Row],[Discount_Verification]]="Valid","Include","Exclude")</f>
        <v>Exclude</v>
      </c>
      <c r="O1963">
        <v>0</v>
      </c>
      <c r="P1963" t="str">
        <f t="shared" si="274"/>
        <v>Insufficient Data</v>
      </c>
      <c r="Q1963" t="str">
        <f t="shared" si="275"/>
        <v>Missing Information</v>
      </c>
      <c r="R1963" t="str">
        <f>IF(PC_NikeSales[[#This Row],[Rev_Verify]]="Valid Revenue","Include","Exclude")</f>
        <v>Exclude</v>
      </c>
      <c r="S1963" s="1">
        <v>45744</v>
      </c>
      <c r="T1963" s="5">
        <f t="shared" si="276"/>
        <v>45744</v>
      </c>
      <c r="U1963" s="1" t="str">
        <f t="shared" si="277"/>
        <v>Yes</v>
      </c>
      <c r="V1963" t="s">
        <v>17</v>
      </c>
      <c r="W1963" t="s">
        <v>37</v>
      </c>
      <c r="X1963" t="str">
        <f t="shared" si="278"/>
        <v>Hyderabad</v>
      </c>
      <c r="Y1963">
        <v>3888.52</v>
      </c>
      <c r="Z1963" t="str">
        <f>IF(PC_NikeSales[[#This Row],[Profit]]&lt;0,"Loss Making Sales",IF(PC_NikeSales[[#This Row],[Profit]]=0,"No Recorded Profit",IF($Y1961&gt;$P1961,"Invalid Profit", "Valid Profit")))</f>
        <v>Valid Profit</v>
      </c>
      <c r="AA1963" t="str">
        <f>IF(PC_NikeSales[[#This Row],[Profit_Status]]="Valid Profit","Include","Exclude")</f>
        <v>Include</v>
      </c>
    </row>
    <row r="1964" spans="1:27">
      <c r="A1964">
        <v>2041</v>
      </c>
      <c r="B1964" t="s">
        <v>13</v>
      </c>
      <c r="C1964" t="s">
        <v>20</v>
      </c>
      <c r="D1964" t="s">
        <v>21</v>
      </c>
      <c r="E1964" s="3" t="s">
        <v>16</v>
      </c>
      <c r="F1964" t="str">
        <f t="shared" si="270"/>
        <v>Alphabet</v>
      </c>
      <c r="G1964" t="str">
        <f t="shared" si="271"/>
        <v>M</v>
      </c>
      <c r="H1964" t="str">
        <f t="shared" si="272"/>
        <v>Yes</v>
      </c>
      <c r="I1964">
        <v>-1</v>
      </c>
      <c r="J1964" t="str">
        <f>_xlfn.IFS(Units_Sold&lt;0,"Check Return/Refund",Units_Sold=" ",Invalid,Units_Sold=0,"Available",Units_Sold&gt;0,"Sold")</f>
        <v>Check Return/Refund</v>
      </c>
      <c r="K1964">
        <v>4414.63</v>
      </c>
      <c r="M1964" t="str">
        <f t="shared" si="273"/>
        <v>Invalid</v>
      </c>
      <c r="N1964" t="str">
        <f>IF(PC_NikeSales[[#This Row],[Discount_Verification]]="Valid","Include","Exclude")</f>
        <v>Exclude</v>
      </c>
      <c r="O1964">
        <v>0</v>
      </c>
      <c r="P1964">
        <f t="shared" si="274"/>
        <v>-4414.63</v>
      </c>
      <c r="Q1964" t="str">
        <f t="shared" si="275"/>
        <v>Negative Revenue</v>
      </c>
      <c r="R1964" t="str">
        <f>IF(PC_NikeSales[[#This Row],[Rev_Verify]]="Valid Revenue","Include","Exclude")</f>
        <v>Exclude</v>
      </c>
      <c r="S1964" s="1">
        <v>45715</v>
      </c>
      <c r="T1964" s="5">
        <f t="shared" si="276"/>
        <v>45715</v>
      </c>
      <c r="U1964" s="1" t="str">
        <f t="shared" si="277"/>
        <v>Yes</v>
      </c>
      <c r="V1964" t="s">
        <v>17</v>
      </c>
      <c r="W1964" t="s">
        <v>36</v>
      </c>
      <c r="X1964" t="str">
        <f t="shared" si="278"/>
        <v>Bangalore</v>
      </c>
      <c r="Y1964">
        <v>1709.18</v>
      </c>
      <c r="Z1964" t="str">
        <f>IF(PC_NikeSales[[#This Row],[Profit]]&lt;0,"Loss Making Sales",IF(PC_NikeSales[[#This Row],[Profit]]=0,"No Recorded Profit",IF(PC_NikeSales[[#This Row],[Profit]]&gt;PC_NikeSales[Rev_Recalc],"Invalid Profit", "Valid Profit")))</f>
        <v>Invalid Profit</v>
      </c>
      <c r="AA1964" t="str">
        <f>IF(PC_NikeSales[[#This Row],[Profit_Status]]="Valid Profit","Include","Exclude")</f>
        <v>Exclude</v>
      </c>
    </row>
    <row r="1965" spans="1:27">
      <c r="A1965">
        <v>3963</v>
      </c>
      <c r="B1965" t="s">
        <v>35</v>
      </c>
      <c r="C1965" t="s">
        <v>20</v>
      </c>
      <c r="D1965" t="s">
        <v>38</v>
      </c>
      <c r="E1965" s="3" t="s">
        <v>32</v>
      </c>
      <c r="F1965" t="str">
        <f t="shared" si="270"/>
        <v>Alphabet</v>
      </c>
      <c r="G1965" t="str">
        <f t="shared" si="271"/>
        <v>XL</v>
      </c>
      <c r="H1965" t="str">
        <f t="shared" si="272"/>
        <v>Yes</v>
      </c>
      <c r="I1965">
        <v>1</v>
      </c>
      <c r="J1965" t="str">
        <f>_xlfn.IFS(Units_Sold&lt;0,"Check Return/Refund",Units_Sold=" ",Invalid,Units_Sold=0,"Available",Units_Sold&gt;0,"Sold")</f>
        <v>Sold</v>
      </c>
      <c r="K1965">
        <v>6698.41</v>
      </c>
      <c r="M1965" t="str">
        <f t="shared" si="273"/>
        <v>Invalid</v>
      </c>
      <c r="N1965" t="str">
        <f>IF(PC_NikeSales[[#This Row],[Discount_Verification]]="Valid","Include","Exclude")</f>
        <v>Exclude</v>
      </c>
      <c r="O1965">
        <v>0</v>
      </c>
      <c r="P1965">
        <f t="shared" si="274"/>
        <v>6698.41</v>
      </c>
      <c r="Q1965" t="str">
        <f t="shared" si="275"/>
        <v>Valid Revenue</v>
      </c>
      <c r="R1965" t="str">
        <f>IF(PC_NikeSales[[#This Row],[Rev_Verify]]="Valid Revenue","Include","Exclude")</f>
        <v>Include</v>
      </c>
      <c r="S1965" s="1"/>
      <c r="T1965" s="5" t="str">
        <f t="shared" si="276"/>
        <v>Missing Date</v>
      </c>
      <c r="U1965" s="1" t="str">
        <f t="shared" si="277"/>
        <v>No</v>
      </c>
      <c r="V1965" t="s">
        <v>22</v>
      </c>
      <c r="W1965" t="s">
        <v>25</v>
      </c>
      <c r="X1965" t="str">
        <f t="shared" si="278"/>
        <v>Mumbai</v>
      </c>
      <c r="Y1965">
        <v>-245.76</v>
      </c>
      <c r="Z1965" t="str">
        <f>IF(PC_NikeSales[[#This Row],[Profit]]&lt;0,"Loss Making Sales",IF(PC_NikeSales[[#This Row],[Profit]]=0,"No Recorded Profit",IF(PC_NikeSales[[#This Row],[Profit]]&gt;PC_NikeSales[Rev_Recalc],"Invalid Profit", "Valid Profit")))</f>
        <v>Loss Making Sales</v>
      </c>
      <c r="AA1965" t="str">
        <f>IF(PC_NikeSales[[#This Row],[Profit_Status]]="Valid Profit","Include","Exclude")</f>
        <v>Exclude</v>
      </c>
    </row>
    <row r="1966" spans="1:27">
      <c r="A1966">
        <v>3964</v>
      </c>
      <c r="B1966" t="s">
        <v>19</v>
      </c>
      <c r="C1966" t="s">
        <v>14</v>
      </c>
      <c r="D1966" t="s">
        <v>49</v>
      </c>
      <c r="E1966" s="3" t="s">
        <v>32</v>
      </c>
      <c r="F1966" t="str">
        <f t="shared" si="270"/>
        <v>Alphabet</v>
      </c>
      <c r="G1966" t="str">
        <f t="shared" si="271"/>
        <v>XL</v>
      </c>
      <c r="H1966" t="str">
        <f t="shared" si="272"/>
        <v>Yes</v>
      </c>
      <c r="I1966">
        <v>-1</v>
      </c>
      <c r="J1966" t="str">
        <f>_xlfn.IFS(Units_Sold&lt;0,"Check Return/Refund",Units_Sold=" ",Invalid,Units_Sold=0,"Available",Units_Sold&gt;0,"Sold")</f>
        <v>Check Return/Refund</v>
      </c>
      <c r="M1966" t="str">
        <f t="shared" si="273"/>
        <v>Invalid</v>
      </c>
      <c r="N1966" t="str">
        <f>IF(PC_NikeSales[[#This Row],[Discount_Verification]]="Valid","Include","Exclude")</f>
        <v>Exclude</v>
      </c>
      <c r="O1966">
        <v>0</v>
      </c>
      <c r="P1966" t="str">
        <f t="shared" si="274"/>
        <v>Insufficient Data</v>
      </c>
      <c r="Q1966" t="str">
        <f t="shared" si="275"/>
        <v>Missing Information</v>
      </c>
      <c r="R1966" t="str">
        <f>IF(PC_NikeSales[[#This Row],[Rev_Verify]]="Valid Revenue","Include","Exclude")</f>
        <v>Exclude</v>
      </c>
      <c r="S1966" s="1">
        <v>45660</v>
      </c>
      <c r="T1966" s="5">
        <f t="shared" si="276"/>
        <v>45660</v>
      </c>
      <c r="U1966" s="1" t="str">
        <f t="shared" si="277"/>
        <v>Yes</v>
      </c>
      <c r="V1966" t="s">
        <v>22</v>
      </c>
      <c r="W1966" t="s">
        <v>43</v>
      </c>
      <c r="X1966" t="str">
        <f t="shared" si="278"/>
        <v>Kolkata</v>
      </c>
      <c r="Y1966">
        <v>117.6</v>
      </c>
      <c r="Z1966" t="str">
        <f>IF(PC_NikeSales[[#This Row],[Profit]]&lt;0,"Loss Making Sales",IF(PC_NikeSales[[#This Row],[Profit]]=0,"No Recorded Profit",IF($Y1964&gt;$P1964,"Invalid Profit", "Valid Profit")))</f>
        <v>Invalid Profit</v>
      </c>
      <c r="AA1966" t="str">
        <f>IF(PC_NikeSales[[#This Row],[Profit_Status]]="Valid Profit","Include","Exclude")</f>
        <v>Exclude</v>
      </c>
    </row>
    <row r="1967" spans="1:27">
      <c r="A1967">
        <v>3965</v>
      </c>
      <c r="B1967" t="s">
        <v>13</v>
      </c>
      <c r="C1967" t="s">
        <v>20</v>
      </c>
      <c r="D1967" t="s">
        <v>38</v>
      </c>
      <c r="E1967" s="3" t="s">
        <v>16</v>
      </c>
      <c r="F1967" t="str">
        <f t="shared" si="270"/>
        <v>Alphabet</v>
      </c>
      <c r="G1967" t="str">
        <f t="shared" si="271"/>
        <v>M</v>
      </c>
      <c r="H1967" t="str">
        <f t="shared" si="272"/>
        <v>Yes</v>
      </c>
      <c r="J1967" t="str">
        <f>_xlfn.IFS(Units_Sold&lt;0,"Check Return/Refund",Units_Sold=" ",Invalid,Units_Sold=0,"Available",Units_Sold&gt;0,"Sold")</f>
        <v>Available</v>
      </c>
      <c r="L1967">
        <v>0.05</v>
      </c>
      <c r="M1967" t="str">
        <f t="shared" si="273"/>
        <v>Valid</v>
      </c>
      <c r="N1967" t="str">
        <f>IF(PC_NikeSales[[#This Row],[Discount_Verification]]="Valid","Include","Exclude")</f>
        <v>Include</v>
      </c>
      <c r="O1967">
        <v>0</v>
      </c>
      <c r="P1967" t="str">
        <f t="shared" si="274"/>
        <v>Insufficient Data</v>
      </c>
      <c r="Q1967" t="str">
        <f t="shared" si="275"/>
        <v>Missing Information</v>
      </c>
      <c r="R1967" t="str">
        <f>IF(PC_NikeSales[[#This Row],[Rev_Verify]]="Valid Revenue","Include","Exclude")</f>
        <v>Exclude</v>
      </c>
      <c r="S1967" s="1"/>
      <c r="T1967" s="5" t="str">
        <f t="shared" si="276"/>
        <v>Missing Date</v>
      </c>
      <c r="U1967" s="1" t="str">
        <f t="shared" si="277"/>
        <v>No</v>
      </c>
      <c r="V1967" t="s">
        <v>17</v>
      </c>
      <c r="W1967" t="s">
        <v>37</v>
      </c>
      <c r="X1967" t="str">
        <f t="shared" si="278"/>
        <v>Hyderabad</v>
      </c>
      <c r="Y1967">
        <v>1194.67</v>
      </c>
      <c r="Z1967" t="str">
        <f>IF(PC_NikeSales[[#This Row],[Profit]]&lt;0,"Loss Making Sales",IF(PC_NikeSales[[#This Row],[Profit]]=0,"No Recorded Profit",IF($Y1965&gt;$P1965,"Invalid Profit", "Valid Profit")))</f>
        <v>Valid Profit</v>
      </c>
      <c r="AA1967" t="str">
        <f>IF(PC_NikeSales[[#This Row],[Profit_Status]]="Valid Profit","Include","Exclude")</f>
        <v>Include</v>
      </c>
    </row>
    <row r="1968" spans="1:27">
      <c r="A1968">
        <v>3966</v>
      </c>
      <c r="B1968" t="s">
        <v>13</v>
      </c>
      <c r="C1968" t="s">
        <v>14</v>
      </c>
      <c r="D1968" t="s">
        <v>44</v>
      </c>
      <c r="E1968" s="3">
        <v>7</v>
      </c>
      <c r="F1968" t="str">
        <f t="shared" si="270"/>
        <v>Number</v>
      </c>
      <c r="G1968" t="str">
        <f t="shared" si="271"/>
        <v>7</v>
      </c>
      <c r="H1968" t="str">
        <f t="shared" si="272"/>
        <v>Yes</v>
      </c>
      <c r="J1968" t="str">
        <f>_xlfn.IFS(Units_Sold&lt;0,"Check Return/Refund",Units_Sold=" ",Invalid,Units_Sold=0,"Available",Units_Sold&gt;0,"Sold")</f>
        <v>Available</v>
      </c>
      <c r="M1968" t="str">
        <f t="shared" si="273"/>
        <v>Invalid</v>
      </c>
      <c r="N1968" t="str">
        <f>IF(PC_NikeSales[[#This Row],[Discount_Verification]]="Valid","Include","Exclude")</f>
        <v>Exclude</v>
      </c>
      <c r="O1968">
        <v>0</v>
      </c>
      <c r="P1968" t="str">
        <f t="shared" si="274"/>
        <v>Insufficient Data</v>
      </c>
      <c r="Q1968" t="str">
        <f t="shared" si="275"/>
        <v>Missing Information</v>
      </c>
      <c r="R1968" t="str">
        <f>IF(PC_NikeSales[[#This Row],[Rev_Verify]]="Valid Revenue","Include","Exclude")</f>
        <v>Exclude</v>
      </c>
      <c r="S1968" s="1"/>
      <c r="T1968" s="5" t="str">
        <f t="shared" si="276"/>
        <v>Missing Date</v>
      </c>
      <c r="U1968" s="1" t="str">
        <f t="shared" si="277"/>
        <v>No</v>
      </c>
      <c r="V1968" t="s">
        <v>22</v>
      </c>
      <c r="W1968" t="s">
        <v>25</v>
      </c>
      <c r="X1968" t="str">
        <f t="shared" si="278"/>
        <v>Mumbai</v>
      </c>
      <c r="Y1968">
        <v>2072.67</v>
      </c>
      <c r="Z1968" t="str">
        <f>IF(PC_NikeSales[[#This Row],[Profit]]&lt;0,"Loss Making Sales",IF(PC_NikeSales[[#This Row],[Profit]]=0,"No Recorded Profit",IF($Y1966&gt;$P1966,"Invalid Profit", "Valid Profit")))</f>
        <v>Valid Profit</v>
      </c>
      <c r="AA1968" t="str">
        <f>IF(PC_NikeSales[[#This Row],[Profit_Status]]="Valid Profit","Include","Exclude")</f>
        <v>Include</v>
      </c>
    </row>
    <row r="1969" spans="1:27">
      <c r="A1969">
        <v>3967</v>
      </c>
      <c r="B1969" t="s">
        <v>19</v>
      </c>
      <c r="C1969" t="s">
        <v>26</v>
      </c>
      <c r="D1969" t="s">
        <v>39</v>
      </c>
      <c r="F1969" t="str">
        <f t="shared" si="270"/>
        <v>Missing</v>
      </c>
      <c r="G1969" t="str">
        <f t="shared" si="271"/>
        <v>Unknown</v>
      </c>
      <c r="H1969" t="str">
        <f t="shared" si="272"/>
        <v>No</v>
      </c>
      <c r="I1969">
        <v>0</v>
      </c>
      <c r="J1969" t="str">
        <f>_xlfn.IFS(Units_Sold&lt;0,"Check Return/Refund",Units_Sold=" ",Invalid,Units_Sold=0,"Available",Units_Sold&gt;0,"Sold")</f>
        <v>Available</v>
      </c>
      <c r="M1969" t="str">
        <f t="shared" si="273"/>
        <v>Invalid</v>
      </c>
      <c r="N1969" t="str">
        <f>IF(PC_NikeSales[[#This Row],[Discount_Verification]]="Valid","Include","Exclude")</f>
        <v>Exclude</v>
      </c>
      <c r="O1969">
        <v>0</v>
      </c>
      <c r="P1969" t="str">
        <f t="shared" si="274"/>
        <v>Insufficient Data</v>
      </c>
      <c r="Q1969" t="str">
        <f t="shared" si="275"/>
        <v>Missing Information</v>
      </c>
      <c r="R1969" t="str">
        <f>IF(PC_NikeSales[[#This Row],[Rev_Verify]]="Valid Revenue","Include","Exclude")</f>
        <v>Exclude</v>
      </c>
      <c r="S1969" s="1"/>
      <c r="T1969" s="5" t="str">
        <f t="shared" si="276"/>
        <v>Missing Date</v>
      </c>
      <c r="U1969" s="1" t="str">
        <f t="shared" si="277"/>
        <v>No</v>
      </c>
      <c r="V1969" t="s">
        <v>17</v>
      </c>
      <c r="W1969" t="s">
        <v>36</v>
      </c>
      <c r="X1969" t="str">
        <f t="shared" si="278"/>
        <v>Bangalore</v>
      </c>
      <c r="Y1969">
        <v>-806.4</v>
      </c>
      <c r="Z1969" t="str">
        <f>IF(PC_NikeSales[[#This Row],[Profit]]&lt;0,"Loss Making Sales",IF(PC_NikeSales[[#This Row],[Profit]]=0,"No Recorded Profit",IF(PC_NikeSales[[#This Row],[Profit]]&gt;PC_NikeSales[Rev_Recalc],"Invalid Profit", "Valid Profit")))</f>
        <v>Loss Making Sales</v>
      </c>
      <c r="AA1969" t="str">
        <f>IF(PC_NikeSales[[#This Row],[Profit_Status]]="Valid Profit","Include","Exclude")</f>
        <v>Exclude</v>
      </c>
    </row>
    <row r="1970" spans="1:27">
      <c r="A1970">
        <v>3968</v>
      </c>
      <c r="B1970" t="s">
        <v>13</v>
      </c>
      <c r="C1970" t="s">
        <v>26</v>
      </c>
      <c r="D1970" t="s">
        <v>39</v>
      </c>
      <c r="E1970" s="3" t="s">
        <v>16</v>
      </c>
      <c r="F1970" t="str">
        <f t="shared" si="270"/>
        <v>Alphabet</v>
      </c>
      <c r="G1970" t="str">
        <f t="shared" si="271"/>
        <v>M</v>
      </c>
      <c r="H1970" t="str">
        <f t="shared" si="272"/>
        <v>Yes</v>
      </c>
      <c r="J1970" t="str">
        <f>_xlfn.IFS(Units_Sold&lt;0,"Check Return/Refund",Units_Sold=" ",Invalid,Units_Sold=0,"Available",Units_Sold&gt;0,"Sold")</f>
        <v>Available</v>
      </c>
      <c r="K1970">
        <v>8141.77</v>
      </c>
      <c r="M1970" t="str">
        <f t="shared" si="273"/>
        <v>Invalid</v>
      </c>
      <c r="N1970" t="str">
        <f>IF(PC_NikeSales[[#This Row],[Discount_Verification]]="Valid","Include","Exclude")</f>
        <v>Exclude</v>
      </c>
      <c r="O1970">
        <v>0</v>
      </c>
      <c r="P1970" t="str">
        <f t="shared" si="274"/>
        <v>Insufficient Data</v>
      </c>
      <c r="Q1970" t="str">
        <f t="shared" si="275"/>
        <v>Missing Information</v>
      </c>
      <c r="R1970" t="str">
        <f>IF(PC_NikeSales[[#This Row],[Rev_Verify]]="Valid Revenue","Include","Exclude")</f>
        <v>Exclude</v>
      </c>
      <c r="S1970" s="1">
        <v>45631</v>
      </c>
      <c r="T1970" s="5">
        <f t="shared" si="276"/>
        <v>45631</v>
      </c>
      <c r="U1970" s="1" t="str">
        <f t="shared" si="277"/>
        <v>Yes</v>
      </c>
      <c r="V1970" t="s">
        <v>22</v>
      </c>
      <c r="W1970" t="s">
        <v>18</v>
      </c>
      <c r="X1970" t="str">
        <f t="shared" si="278"/>
        <v>Bengaluru</v>
      </c>
      <c r="Y1970">
        <v>774.01</v>
      </c>
      <c r="Z1970" t="str">
        <f>IF(PC_NikeSales[[#This Row],[Profit]]&lt;0,"Loss Making Sales",IF(PC_NikeSales[[#This Row],[Profit]]=0,"No Recorded Profit",IF($Y1968&gt;$P1968,"Invalid Profit", "Valid Profit")))</f>
        <v>Valid Profit</v>
      </c>
      <c r="AA1970" t="str">
        <f>IF(PC_NikeSales[[#This Row],[Profit_Status]]="Valid Profit","Include","Exclude")</f>
        <v>Include</v>
      </c>
    </row>
    <row r="1971" spans="1:27">
      <c r="A1971">
        <v>3969</v>
      </c>
      <c r="B1971" t="s">
        <v>19</v>
      </c>
      <c r="C1971" t="s">
        <v>26</v>
      </c>
      <c r="D1971" t="s">
        <v>39</v>
      </c>
      <c r="E1971" s="3" t="s">
        <v>32</v>
      </c>
      <c r="F1971" t="str">
        <f t="shared" si="270"/>
        <v>Alphabet</v>
      </c>
      <c r="G1971" t="str">
        <f t="shared" si="271"/>
        <v>XL</v>
      </c>
      <c r="H1971" t="str">
        <f t="shared" si="272"/>
        <v>Yes</v>
      </c>
      <c r="J1971" t="str">
        <f>_xlfn.IFS(Units_Sold&lt;0,"Check Return/Refund",Units_Sold=" ",Invalid,Units_Sold=0,"Available",Units_Sold&gt;0,"Sold")</f>
        <v>Available</v>
      </c>
      <c r="K1971">
        <v>7922.86</v>
      </c>
      <c r="M1971" t="str">
        <f t="shared" si="273"/>
        <v>Invalid</v>
      </c>
      <c r="N1971" t="str">
        <f>IF(PC_NikeSales[[#This Row],[Discount_Verification]]="Valid","Include","Exclude")</f>
        <v>Exclude</v>
      </c>
      <c r="O1971">
        <v>0</v>
      </c>
      <c r="P1971" t="str">
        <f t="shared" si="274"/>
        <v>Insufficient Data</v>
      </c>
      <c r="Q1971" t="str">
        <f t="shared" si="275"/>
        <v>Missing Information</v>
      </c>
      <c r="R1971" t="str">
        <f>IF(PC_NikeSales[[#This Row],[Rev_Verify]]="Valid Revenue","Include","Exclude")</f>
        <v>Exclude</v>
      </c>
      <c r="S1971" s="1">
        <v>45142</v>
      </c>
      <c r="T1971" s="5">
        <f t="shared" si="276"/>
        <v>45142</v>
      </c>
      <c r="U1971" s="1" t="str">
        <f t="shared" si="277"/>
        <v>Yes</v>
      </c>
      <c r="V1971" t="s">
        <v>22</v>
      </c>
      <c r="W1971" t="s">
        <v>25</v>
      </c>
      <c r="X1971" t="str">
        <f t="shared" si="278"/>
        <v>Mumbai</v>
      </c>
      <c r="Y1971">
        <v>3753.92</v>
      </c>
      <c r="Z1971" t="str">
        <f>IF(PC_NikeSales[[#This Row],[Profit]]&lt;0,"Loss Making Sales",IF(PC_NikeSales[[#This Row],[Profit]]=0,"No Recorded Profit",IF($Y1969&gt;$P1969,"Invalid Profit", "Valid Profit")))</f>
        <v>Valid Profit</v>
      </c>
      <c r="AA1971" t="str">
        <f>IF(PC_NikeSales[[#This Row],[Profit_Status]]="Valid Profit","Include","Exclude")</f>
        <v>Include</v>
      </c>
    </row>
    <row r="1972" spans="1:27">
      <c r="A1972">
        <v>3970</v>
      </c>
      <c r="B1972" t="s">
        <v>35</v>
      </c>
      <c r="C1972" t="s">
        <v>20</v>
      </c>
      <c r="D1972" t="s">
        <v>50</v>
      </c>
      <c r="E1972" s="3" t="s">
        <v>28</v>
      </c>
      <c r="F1972" t="str">
        <f t="shared" si="270"/>
        <v>Alphabet</v>
      </c>
      <c r="G1972" t="str">
        <f t="shared" si="271"/>
        <v>L</v>
      </c>
      <c r="H1972" t="str">
        <f t="shared" si="272"/>
        <v>Yes</v>
      </c>
      <c r="I1972">
        <v>0</v>
      </c>
      <c r="J1972" t="str">
        <f>_xlfn.IFS(Units_Sold&lt;0,"Check Return/Refund",Units_Sold=" ",Invalid,Units_Sold=0,"Available",Units_Sold&gt;0,"Sold")</f>
        <v>Available</v>
      </c>
      <c r="K1972">
        <v>9990.7999999999993</v>
      </c>
      <c r="M1972" t="str">
        <f t="shared" si="273"/>
        <v>Invalid</v>
      </c>
      <c r="N1972" t="str">
        <f>IF(PC_NikeSales[[#This Row],[Discount_Verification]]="Valid","Include","Exclude")</f>
        <v>Exclude</v>
      </c>
      <c r="O1972">
        <v>0</v>
      </c>
      <c r="P1972">
        <f t="shared" si="274"/>
        <v>0</v>
      </c>
      <c r="Q1972" t="str">
        <f t="shared" si="275"/>
        <v>No Recorded Revenue</v>
      </c>
      <c r="R1972" t="str">
        <f>IF(PC_NikeSales[[#This Row],[Rev_Verify]]="Valid Revenue","Include","Exclude")</f>
        <v>Exclude</v>
      </c>
      <c r="S1972" s="1">
        <v>45837</v>
      </c>
      <c r="T1972" s="5">
        <f t="shared" si="276"/>
        <v>45837</v>
      </c>
      <c r="U1972" s="1" t="str">
        <f t="shared" si="277"/>
        <v>Yes</v>
      </c>
      <c r="V1972" t="s">
        <v>22</v>
      </c>
      <c r="W1972" t="s">
        <v>43</v>
      </c>
      <c r="X1972" t="str">
        <f t="shared" si="278"/>
        <v>Kolkata</v>
      </c>
      <c r="Y1972">
        <v>3351.31</v>
      </c>
      <c r="Z1972" t="str">
        <f>IF(PC_NikeSales[[#This Row],[Profit]]&lt;0,"Loss Making Sales",IF(PC_NikeSales[[#This Row],[Profit]]=0,"No Recorded Profit",IF(PC_NikeSales[[#This Row],[Profit]]&gt;PC_NikeSales[Rev_Recalc],"Invalid Profit", "Valid Profit")))</f>
        <v>Invalid Profit</v>
      </c>
      <c r="AA1972" t="str">
        <f>IF(PC_NikeSales[[#This Row],[Profit_Status]]="Valid Profit","Include","Exclude")</f>
        <v>Exclude</v>
      </c>
    </row>
    <row r="1973" spans="1:27">
      <c r="A1973">
        <v>3971</v>
      </c>
      <c r="B1973" t="s">
        <v>13</v>
      </c>
      <c r="C1973" t="s">
        <v>14</v>
      </c>
      <c r="D1973" t="s">
        <v>44</v>
      </c>
      <c r="E1973" s="3">
        <v>6</v>
      </c>
      <c r="F1973" t="str">
        <f t="shared" si="270"/>
        <v>Number</v>
      </c>
      <c r="G1973" t="str">
        <f t="shared" si="271"/>
        <v>6</v>
      </c>
      <c r="H1973" t="str">
        <f t="shared" si="272"/>
        <v>Yes</v>
      </c>
      <c r="J1973" t="str">
        <f>_xlfn.IFS(Units_Sold&lt;0,"Check Return/Refund",Units_Sold=" ",Invalid,Units_Sold=0,"Available",Units_Sold&gt;0,"Sold")</f>
        <v>Available</v>
      </c>
      <c r="L1973">
        <v>0.95</v>
      </c>
      <c r="M1973" t="str">
        <f t="shared" si="273"/>
        <v>Valid</v>
      </c>
      <c r="N1973" t="str">
        <f>IF(PC_NikeSales[[#This Row],[Discount_Verification]]="Valid","Include","Exclude")</f>
        <v>Include</v>
      </c>
      <c r="O1973">
        <v>0</v>
      </c>
      <c r="P1973" t="str">
        <f t="shared" si="274"/>
        <v>Insufficient Data</v>
      </c>
      <c r="Q1973" t="str">
        <f t="shared" si="275"/>
        <v>Missing Information</v>
      </c>
      <c r="R1973" t="str">
        <f>IF(PC_NikeSales[[#This Row],[Rev_Verify]]="Valid Revenue","Include","Exclude")</f>
        <v>Exclude</v>
      </c>
      <c r="S1973" s="1">
        <v>45699</v>
      </c>
      <c r="T1973" s="5">
        <f t="shared" si="276"/>
        <v>45699</v>
      </c>
      <c r="U1973" s="1" t="str">
        <f t="shared" si="277"/>
        <v>Yes</v>
      </c>
      <c r="V1973" t="s">
        <v>22</v>
      </c>
      <c r="W1973" t="s">
        <v>18</v>
      </c>
      <c r="X1973" t="str">
        <f t="shared" si="278"/>
        <v>Bengaluru</v>
      </c>
      <c r="Y1973">
        <v>3840.73</v>
      </c>
      <c r="Z1973" t="str">
        <f>IF(PC_NikeSales[[#This Row],[Profit]]&lt;0,"Loss Making Sales",IF(PC_NikeSales[[#This Row],[Profit]]=0,"No Recorded Profit",IF($Y1971&gt;$P1971,"Invalid Profit", "Valid Profit")))</f>
        <v>Valid Profit</v>
      </c>
      <c r="AA1973" t="str">
        <f>IF(PC_NikeSales[[#This Row],[Profit_Status]]="Valid Profit","Include","Exclude")</f>
        <v>Include</v>
      </c>
    </row>
    <row r="1974" spans="1:27">
      <c r="A1974">
        <v>3972</v>
      </c>
      <c r="B1974" t="s">
        <v>35</v>
      </c>
      <c r="C1974" t="s">
        <v>30</v>
      </c>
      <c r="D1974" t="s">
        <v>51</v>
      </c>
      <c r="E1974" s="3" t="s">
        <v>32</v>
      </c>
      <c r="F1974" t="str">
        <f t="shared" si="270"/>
        <v>Alphabet</v>
      </c>
      <c r="G1974" t="str">
        <f t="shared" si="271"/>
        <v>XL</v>
      </c>
      <c r="H1974" t="str">
        <f t="shared" si="272"/>
        <v>Yes</v>
      </c>
      <c r="I1974">
        <v>1</v>
      </c>
      <c r="J1974" t="str">
        <f>_xlfn.IFS(Units_Sold&lt;0,"Check Return/Refund",Units_Sold=" ",Invalid,Units_Sold=0,"Available",Units_Sold&gt;0,"Sold")</f>
        <v>Sold</v>
      </c>
      <c r="M1974" t="str">
        <f t="shared" si="273"/>
        <v>Invalid</v>
      </c>
      <c r="N1974" t="str">
        <f>IF(PC_NikeSales[[#This Row],[Discount_Verification]]="Valid","Include","Exclude")</f>
        <v>Exclude</v>
      </c>
      <c r="O1974">
        <v>0</v>
      </c>
      <c r="P1974" t="str">
        <f t="shared" si="274"/>
        <v>Insufficient Data</v>
      </c>
      <c r="Q1974" t="str">
        <f t="shared" si="275"/>
        <v>Missing Information</v>
      </c>
      <c r="R1974" t="str">
        <f>IF(PC_NikeSales[[#This Row],[Rev_Verify]]="Valid Revenue","Include","Exclude")</f>
        <v>Exclude</v>
      </c>
      <c r="S1974" s="1">
        <v>45646</v>
      </c>
      <c r="T1974" s="5">
        <f t="shared" si="276"/>
        <v>45646</v>
      </c>
      <c r="U1974" s="1" t="str">
        <f t="shared" si="277"/>
        <v>Yes</v>
      </c>
      <c r="V1974" t="s">
        <v>22</v>
      </c>
      <c r="W1974" t="s">
        <v>18</v>
      </c>
      <c r="X1974" t="str">
        <f t="shared" si="278"/>
        <v>Bengaluru</v>
      </c>
      <c r="Y1974">
        <v>1990.32</v>
      </c>
      <c r="Z1974" t="str">
        <f>IF(PC_NikeSales[[#This Row],[Profit]]&lt;0,"Loss Making Sales",IF(PC_NikeSales[[#This Row],[Profit]]=0,"No Recorded Profit",IF($Y1972&gt;$P1972,"Invalid Profit", "Valid Profit")))</f>
        <v>Invalid Profit</v>
      </c>
      <c r="AA1974" t="str">
        <f>IF(PC_NikeSales[[#This Row],[Profit_Status]]="Valid Profit","Include","Exclude")</f>
        <v>Exclude</v>
      </c>
    </row>
    <row r="1975" spans="1:27">
      <c r="A1975">
        <v>3973</v>
      </c>
      <c r="B1975" t="s">
        <v>13</v>
      </c>
      <c r="C1975" t="s">
        <v>30</v>
      </c>
      <c r="D1975" t="s">
        <v>31</v>
      </c>
      <c r="E1975" s="3" t="s">
        <v>16</v>
      </c>
      <c r="F1975" t="str">
        <f t="shared" si="270"/>
        <v>Alphabet</v>
      </c>
      <c r="G1975" t="str">
        <f t="shared" si="271"/>
        <v>M</v>
      </c>
      <c r="H1975" t="str">
        <f t="shared" si="272"/>
        <v>Yes</v>
      </c>
      <c r="I1975">
        <v>2</v>
      </c>
      <c r="J1975" t="str">
        <f>_xlfn.IFS(Units_Sold&lt;0,"Check Return/Refund",Units_Sold=" ",Invalid,Units_Sold=0,"Available",Units_Sold&gt;0,"Sold")</f>
        <v>Sold</v>
      </c>
      <c r="M1975" t="str">
        <f t="shared" si="273"/>
        <v>Invalid</v>
      </c>
      <c r="N1975" t="str">
        <f>IF(PC_NikeSales[[#This Row],[Discount_Verification]]="Valid","Include","Exclude")</f>
        <v>Exclude</v>
      </c>
      <c r="O1975">
        <v>0</v>
      </c>
      <c r="P1975" t="str">
        <f t="shared" si="274"/>
        <v>Insufficient Data</v>
      </c>
      <c r="Q1975" t="str">
        <f t="shared" si="275"/>
        <v>Missing Information</v>
      </c>
      <c r="R1975" t="str">
        <f>IF(PC_NikeSales[[#This Row],[Rev_Verify]]="Valid Revenue","Include","Exclude")</f>
        <v>Exclude</v>
      </c>
      <c r="S1975" s="1"/>
      <c r="T1975" s="5" t="str">
        <f t="shared" si="276"/>
        <v>Missing Date</v>
      </c>
      <c r="U1975" s="1" t="str">
        <f t="shared" si="277"/>
        <v>No</v>
      </c>
      <c r="V1975" t="s">
        <v>17</v>
      </c>
      <c r="W1975" t="s">
        <v>36</v>
      </c>
      <c r="X1975" t="str">
        <f t="shared" si="278"/>
        <v>Bangalore</v>
      </c>
      <c r="Y1975">
        <v>-475.2</v>
      </c>
      <c r="Z1975" t="str">
        <f>IF(PC_NikeSales[[#This Row],[Profit]]&lt;0,"Loss Making Sales",IF(PC_NikeSales[[#This Row],[Profit]]=0,"No Recorded Profit",IF(PC_NikeSales[[#This Row],[Profit]]&gt;PC_NikeSales[Rev_Recalc],"Invalid Profit", "Valid Profit")))</f>
        <v>Loss Making Sales</v>
      </c>
      <c r="AA1975" t="str">
        <f>IF(PC_NikeSales[[#This Row],[Profit_Status]]="Valid Profit","Include","Exclude")</f>
        <v>Exclude</v>
      </c>
    </row>
    <row r="1976" spans="1:27">
      <c r="A1976">
        <v>3974</v>
      </c>
      <c r="B1976" t="s">
        <v>35</v>
      </c>
      <c r="C1976" t="s">
        <v>26</v>
      </c>
      <c r="D1976" t="s">
        <v>52</v>
      </c>
      <c r="E1976" s="3" t="s">
        <v>28</v>
      </c>
      <c r="F1976" t="str">
        <f t="shared" si="270"/>
        <v>Alphabet</v>
      </c>
      <c r="G1976" t="str">
        <f t="shared" si="271"/>
        <v>L</v>
      </c>
      <c r="H1976" t="str">
        <f t="shared" si="272"/>
        <v>Yes</v>
      </c>
      <c r="I1976">
        <v>4</v>
      </c>
      <c r="J1976" t="str">
        <f>_xlfn.IFS(Units_Sold&lt;0,"Check Return/Refund",Units_Sold=" ",Invalid,Units_Sold=0,"Available",Units_Sold&gt;0,"Sold")</f>
        <v>Sold</v>
      </c>
      <c r="M1976" t="str">
        <f t="shared" si="273"/>
        <v>Invalid</v>
      </c>
      <c r="N1976" t="str">
        <f>IF(PC_NikeSales[[#This Row],[Discount_Verification]]="Valid","Include","Exclude")</f>
        <v>Exclude</v>
      </c>
      <c r="O1976">
        <v>0</v>
      </c>
      <c r="P1976" t="str">
        <f t="shared" si="274"/>
        <v>Insufficient Data</v>
      </c>
      <c r="Q1976" t="str">
        <f t="shared" si="275"/>
        <v>Missing Information</v>
      </c>
      <c r="R1976" t="str">
        <f>IF(PC_NikeSales[[#This Row],[Rev_Verify]]="Valid Revenue","Include","Exclude")</f>
        <v>Exclude</v>
      </c>
      <c r="S1976" s="1">
        <v>45373</v>
      </c>
      <c r="T1976" s="5">
        <f t="shared" si="276"/>
        <v>45373</v>
      </c>
      <c r="U1976" s="1" t="str">
        <f t="shared" si="277"/>
        <v>Yes</v>
      </c>
      <c r="V1976" t="s">
        <v>22</v>
      </c>
      <c r="W1976" t="s">
        <v>33</v>
      </c>
      <c r="X1976" t="str">
        <f t="shared" si="278"/>
        <v>Delhi</v>
      </c>
      <c r="Y1976">
        <v>97.6</v>
      </c>
      <c r="Z1976" t="str">
        <f>IF(PC_NikeSales[[#This Row],[Profit]]&lt;0,"Loss Making Sales",IF(PC_NikeSales[[#This Row],[Profit]]=0,"No Recorded Profit",IF($Y1974&gt;$P1974,"Invalid Profit", "Valid Profit")))</f>
        <v>Valid Profit</v>
      </c>
      <c r="AA1976" t="str">
        <f>IF(PC_NikeSales[[#This Row],[Profit_Status]]="Valid Profit","Include","Exclude")</f>
        <v>Include</v>
      </c>
    </row>
    <row r="1977" spans="1:27">
      <c r="A1977">
        <v>3975</v>
      </c>
      <c r="B1977" t="s">
        <v>19</v>
      </c>
      <c r="C1977" t="s">
        <v>20</v>
      </c>
      <c r="D1977" t="s">
        <v>21</v>
      </c>
      <c r="E1977" s="3" t="s">
        <v>16</v>
      </c>
      <c r="F1977" t="str">
        <f t="shared" si="270"/>
        <v>Alphabet</v>
      </c>
      <c r="G1977" t="str">
        <f t="shared" si="271"/>
        <v>M</v>
      </c>
      <c r="H1977" t="str">
        <f t="shared" si="272"/>
        <v>Yes</v>
      </c>
      <c r="I1977">
        <v>3</v>
      </c>
      <c r="J1977" t="str">
        <f>_xlfn.IFS(Units_Sold&lt;0,"Check Return/Refund",Units_Sold=" ",Invalid,Units_Sold=0,"Available",Units_Sold&gt;0,"Sold")</f>
        <v>Sold</v>
      </c>
      <c r="M1977" t="str">
        <f t="shared" si="273"/>
        <v>Invalid</v>
      </c>
      <c r="N1977" t="str">
        <f>IF(PC_NikeSales[[#This Row],[Discount_Verification]]="Valid","Include","Exclude")</f>
        <v>Exclude</v>
      </c>
      <c r="O1977">
        <v>0</v>
      </c>
      <c r="P1977" t="str">
        <f t="shared" si="274"/>
        <v>Insufficient Data</v>
      </c>
      <c r="Q1977" t="str">
        <f t="shared" si="275"/>
        <v>Missing Information</v>
      </c>
      <c r="R1977" t="str">
        <f>IF(PC_NikeSales[[#This Row],[Rev_Verify]]="Valid Revenue","Include","Exclude")</f>
        <v>Exclude</v>
      </c>
      <c r="S1977" s="1">
        <v>45738</v>
      </c>
      <c r="T1977" s="5">
        <f t="shared" si="276"/>
        <v>45738</v>
      </c>
      <c r="U1977" s="1" t="str">
        <f t="shared" si="277"/>
        <v>Yes</v>
      </c>
      <c r="V1977" t="s">
        <v>22</v>
      </c>
      <c r="W1977" t="s">
        <v>25</v>
      </c>
      <c r="X1977" t="str">
        <f t="shared" si="278"/>
        <v>Mumbai</v>
      </c>
      <c r="Y1977">
        <v>1293.3800000000001</v>
      </c>
      <c r="Z1977" t="str">
        <f>IF(PC_NikeSales[[#This Row],[Profit]]&lt;0,"Loss Making Sales",IF(PC_NikeSales[[#This Row],[Profit]]=0,"No Recorded Profit",IF($Y1975&gt;$P1975,"Invalid Profit", "Valid Profit")))</f>
        <v>Valid Profit</v>
      </c>
      <c r="AA1977" t="str">
        <f>IF(PC_NikeSales[[#This Row],[Profit_Status]]="Valid Profit","Include","Exclude")</f>
        <v>Include</v>
      </c>
    </row>
    <row r="1978" spans="1:27">
      <c r="A1978">
        <v>3976</v>
      </c>
      <c r="B1978" t="s">
        <v>35</v>
      </c>
      <c r="C1978" t="s">
        <v>14</v>
      </c>
      <c r="D1978" t="s">
        <v>15</v>
      </c>
      <c r="E1978" s="3" t="s">
        <v>28</v>
      </c>
      <c r="F1978" t="str">
        <f t="shared" si="270"/>
        <v>Alphabet</v>
      </c>
      <c r="G1978" t="str">
        <f t="shared" si="271"/>
        <v>L</v>
      </c>
      <c r="H1978" t="str">
        <f t="shared" si="272"/>
        <v>Yes</v>
      </c>
      <c r="I1978">
        <v>4</v>
      </c>
      <c r="J1978" t="str">
        <f>_xlfn.IFS(Units_Sold&lt;0,"Check Return/Refund",Units_Sold=" ",Invalid,Units_Sold=0,"Available",Units_Sold&gt;0,"Sold")</f>
        <v>Sold</v>
      </c>
      <c r="K1978">
        <v>7534.51</v>
      </c>
      <c r="L1978">
        <v>1.05</v>
      </c>
      <c r="M1978" t="str">
        <f t="shared" si="273"/>
        <v>Invalid</v>
      </c>
      <c r="N1978" t="str">
        <f>IF(PC_NikeSales[[#This Row],[Discount_Verification]]="Valid","Include","Exclude")</f>
        <v>Exclude</v>
      </c>
      <c r="O1978">
        <v>-1506.9</v>
      </c>
      <c r="P1978" t="str">
        <f t="shared" si="274"/>
        <v>Insufficient Data</v>
      </c>
      <c r="Q1978" t="str">
        <f t="shared" si="275"/>
        <v>Missing Information</v>
      </c>
      <c r="R1978" t="str">
        <f>IF(PC_NikeSales[[#This Row],[Rev_Verify]]="Valid Revenue","Include","Exclude")</f>
        <v>Exclude</v>
      </c>
      <c r="S1978" s="1">
        <v>45638</v>
      </c>
      <c r="T1978" s="5">
        <f t="shared" si="276"/>
        <v>45638</v>
      </c>
      <c r="U1978" s="1" t="str">
        <f t="shared" si="277"/>
        <v>Yes</v>
      </c>
      <c r="V1978" t="s">
        <v>22</v>
      </c>
      <c r="W1978" t="s">
        <v>33</v>
      </c>
      <c r="X1978" t="str">
        <f t="shared" si="278"/>
        <v>Delhi</v>
      </c>
      <c r="Y1978">
        <v>778.13</v>
      </c>
      <c r="Z1978" t="str">
        <f>IF(PC_NikeSales[[#This Row],[Profit]]&lt;0,"Loss Making Sales",IF(PC_NikeSales[[#This Row],[Profit]]=0,"No Recorded Profit",IF($Y1976&gt;$P1976,"Invalid Profit", "Valid Profit")))</f>
        <v>Valid Profit</v>
      </c>
      <c r="AA1978" t="str">
        <f>IF(PC_NikeSales[[#This Row],[Profit_Status]]="Valid Profit","Include","Exclude")</f>
        <v>Include</v>
      </c>
    </row>
    <row r="1979" spans="1:27">
      <c r="A1979">
        <v>3977</v>
      </c>
      <c r="B1979" t="s">
        <v>35</v>
      </c>
      <c r="C1979" t="s">
        <v>20</v>
      </c>
      <c r="D1979" t="s">
        <v>38</v>
      </c>
      <c r="E1979" s="3" t="s">
        <v>28</v>
      </c>
      <c r="F1979" t="str">
        <f t="shared" si="270"/>
        <v>Alphabet</v>
      </c>
      <c r="G1979" t="str">
        <f t="shared" si="271"/>
        <v>L</v>
      </c>
      <c r="H1979" t="str">
        <f t="shared" si="272"/>
        <v>Yes</v>
      </c>
      <c r="I1979">
        <v>0</v>
      </c>
      <c r="J1979" t="str">
        <f>_xlfn.IFS(Units_Sold&lt;0,"Check Return/Refund",Units_Sold=" ",Invalid,Units_Sold=0,"Available",Units_Sold&gt;0,"Sold")</f>
        <v>Available</v>
      </c>
      <c r="K1979">
        <v>7483.74</v>
      </c>
      <c r="L1979">
        <v>0.21</v>
      </c>
      <c r="M1979" t="str">
        <f t="shared" si="273"/>
        <v>Valid</v>
      </c>
      <c r="N1979" t="str">
        <f>IF(PC_NikeSales[[#This Row],[Discount_Verification]]="Valid","Include","Exclude")</f>
        <v>Include</v>
      </c>
      <c r="O1979">
        <v>0</v>
      </c>
      <c r="P1979">
        <f t="shared" si="274"/>
        <v>0</v>
      </c>
      <c r="Q1979" t="str">
        <f t="shared" si="275"/>
        <v>No Recorded Revenue</v>
      </c>
      <c r="R1979" t="str">
        <f>IF(PC_NikeSales[[#This Row],[Rev_Verify]]="Valid Revenue","Include","Exclude")</f>
        <v>Exclude</v>
      </c>
      <c r="S1979" s="1">
        <v>45788</v>
      </c>
      <c r="T1979" s="5">
        <f t="shared" si="276"/>
        <v>45788</v>
      </c>
      <c r="U1979" s="1" t="str">
        <f t="shared" si="277"/>
        <v>Yes</v>
      </c>
      <c r="V1979" t="s">
        <v>17</v>
      </c>
      <c r="W1979" t="s">
        <v>33</v>
      </c>
      <c r="X1979" t="str">
        <f t="shared" si="278"/>
        <v>Delhi</v>
      </c>
      <c r="Y1979">
        <v>2545.4899999999998</v>
      </c>
      <c r="Z1979" t="str">
        <f>IF(PC_NikeSales[[#This Row],[Profit]]&lt;0,"Loss Making Sales",IF(PC_NikeSales[[#This Row],[Profit]]=0,"No Recorded Profit",IF(PC_NikeSales[[#This Row],[Profit]]&gt;PC_NikeSales[Rev_Recalc],"Invalid Profit", "Valid Profit")))</f>
        <v>Invalid Profit</v>
      </c>
      <c r="AA1979" t="str">
        <f>IF(PC_NikeSales[[#This Row],[Profit_Status]]="Valid Profit","Include","Exclude")</f>
        <v>Exclude</v>
      </c>
    </row>
    <row r="1980" spans="1:27">
      <c r="A1980">
        <v>3978</v>
      </c>
      <c r="B1980" t="s">
        <v>19</v>
      </c>
      <c r="C1980" t="s">
        <v>14</v>
      </c>
      <c r="D1980" t="s">
        <v>34</v>
      </c>
      <c r="F1980" t="str">
        <f t="shared" si="270"/>
        <v>Missing</v>
      </c>
      <c r="G1980" t="str">
        <f t="shared" si="271"/>
        <v>Unknown</v>
      </c>
      <c r="H1980" t="str">
        <f t="shared" si="272"/>
        <v>No</v>
      </c>
      <c r="I1980">
        <v>2</v>
      </c>
      <c r="J1980" t="str">
        <f>_xlfn.IFS(Units_Sold&lt;0,"Check Return/Refund",Units_Sold=" ",Invalid,Units_Sold=0,"Available",Units_Sold&gt;0,"Sold")</f>
        <v>Sold</v>
      </c>
      <c r="K1980">
        <v>9847.52</v>
      </c>
      <c r="M1980" t="str">
        <f t="shared" si="273"/>
        <v>Invalid</v>
      </c>
      <c r="N1980" t="str">
        <f>IF(PC_NikeSales[[#This Row],[Discount_Verification]]="Valid","Include","Exclude")</f>
        <v>Exclude</v>
      </c>
      <c r="O1980">
        <v>0</v>
      </c>
      <c r="P1980">
        <f t="shared" si="274"/>
        <v>19695.04</v>
      </c>
      <c r="Q1980" t="str">
        <f t="shared" si="275"/>
        <v>Valid Revenue</v>
      </c>
      <c r="R1980" t="str">
        <f>IF(PC_NikeSales[[#This Row],[Rev_Verify]]="Valid Revenue","Include","Exclude")</f>
        <v>Include</v>
      </c>
      <c r="S1980" s="1">
        <v>45546</v>
      </c>
      <c r="T1980" s="5">
        <f t="shared" si="276"/>
        <v>45546</v>
      </c>
      <c r="U1980" s="1" t="str">
        <f t="shared" si="277"/>
        <v>Yes</v>
      </c>
      <c r="V1980" t="s">
        <v>22</v>
      </c>
      <c r="W1980" t="s">
        <v>33</v>
      </c>
      <c r="X1980" t="str">
        <f t="shared" si="278"/>
        <v>Delhi</v>
      </c>
      <c r="Y1980">
        <v>754.75</v>
      </c>
      <c r="Z1980" t="str">
        <f>IF(PC_NikeSales[[#This Row],[Profit]]&lt;0,"Loss Making Sales",IF(PC_NikeSales[[#This Row],[Profit]]=0,"No Recorded Profit",IF($Y1978&gt;$P1978,"Invalid Profit", "Valid Profit")))</f>
        <v>Valid Profit</v>
      </c>
      <c r="AA1980" t="str">
        <f>IF(PC_NikeSales[[#This Row],[Profit_Status]]="Valid Profit","Include","Exclude")</f>
        <v>Include</v>
      </c>
    </row>
    <row r="1981" spans="1:27">
      <c r="A1981">
        <v>3979</v>
      </c>
      <c r="B1981" t="s">
        <v>35</v>
      </c>
      <c r="C1981" t="s">
        <v>14</v>
      </c>
      <c r="D1981" t="s">
        <v>49</v>
      </c>
      <c r="E1981" s="3" t="s">
        <v>16</v>
      </c>
      <c r="F1981" t="str">
        <f t="shared" si="270"/>
        <v>Alphabet</v>
      </c>
      <c r="G1981" t="str">
        <f t="shared" si="271"/>
        <v>M</v>
      </c>
      <c r="H1981" t="str">
        <f t="shared" si="272"/>
        <v>Yes</v>
      </c>
      <c r="I1981">
        <v>3</v>
      </c>
      <c r="J1981" t="str">
        <f>_xlfn.IFS(Units_Sold&lt;0,"Check Return/Refund",Units_Sold=" ",Invalid,Units_Sold=0,"Available",Units_Sold&gt;0,"Sold")</f>
        <v>Sold</v>
      </c>
      <c r="L1981">
        <v>0.5</v>
      </c>
      <c r="M1981" t="str">
        <f t="shared" si="273"/>
        <v>Valid</v>
      </c>
      <c r="N1981" t="str">
        <f>IF(PC_NikeSales[[#This Row],[Discount_Verification]]="Valid","Include","Exclude")</f>
        <v>Include</v>
      </c>
      <c r="O1981">
        <v>0</v>
      </c>
      <c r="P1981" t="str">
        <f t="shared" si="274"/>
        <v>Insufficient Data</v>
      </c>
      <c r="Q1981" t="str">
        <f t="shared" si="275"/>
        <v>Missing Information</v>
      </c>
      <c r="R1981" t="str">
        <f>IF(PC_NikeSales[[#This Row],[Rev_Verify]]="Valid Revenue","Include","Exclude")</f>
        <v>Exclude</v>
      </c>
      <c r="S1981" s="1">
        <v>45819</v>
      </c>
      <c r="T1981" s="5">
        <f t="shared" si="276"/>
        <v>45819</v>
      </c>
      <c r="U1981" s="1" t="str">
        <f t="shared" si="277"/>
        <v>Yes</v>
      </c>
      <c r="V1981" t="s">
        <v>17</v>
      </c>
      <c r="W1981" t="s">
        <v>29</v>
      </c>
      <c r="X1981" t="str">
        <f t="shared" si="278"/>
        <v>Pune</v>
      </c>
      <c r="Y1981">
        <v>896.9</v>
      </c>
      <c r="Z1981" t="str">
        <f>IF(PC_NikeSales[[#This Row],[Profit]]&lt;0,"Loss Making Sales",IF(PC_NikeSales[[#This Row],[Profit]]=0,"No Recorded Profit",IF($Y1979&gt;$P1979,"Invalid Profit", "Valid Profit")))</f>
        <v>Invalid Profit</v>
      </c>
      <c r="AA1981" t="str">
        <f>IF(PC_NikeSales[[#This Row],[Profit_Status]]="Valid Profit","Include","Exclude")</f>
        <v>Exclude</v>
      </c>
    </row>
    <row r="1982" spans="1:27">
      <c r="A1982">
        <v>3980</v>
      </c>
      <c r="B1982" t="s">
        <v>35</v>
      </c>
      <c r="C1982" t="s">
        <v>14</v>
      </c>
      <c r="D1982" t="s">
        <v>15</v>
      </c>
      <c r="E1982" s="3">
        <v>10</v>
      </c>
      <c r="F1982" t="str">
        <f t="shared" si="270"/>
        <v>Number</v>
      </c>
      <c r="G1982" t="str">
        <f t="shared" si="271"/>
        <v>10</v>
      </c>
      <c r="H1982" t="str">
        <f t="shared" si="272"/>
        <v>Yes</v>
      </c>
      <c r="J1982" t="str">
        <f>_xlfn.IFS(Units_Sold&lt;0,"Check Return/Refund",Units_Sold=" ",Invalid,Units_Sold=0,"Available",Units_Sold&gt;0,"Sold")</f>
        <v>Available</v>
      </c>
      <c r="M1982" t="str">
        <f t="shared" si="273"/>
        <v>Invalid</v>
      </c>
      <c r="N1982" t="str">
        <f>IF(PC_NikeSales[[#This Row],[Discount_Verification]]="Valid","Include","Exclude")</f>
        <v>Exclude</v>
      </c>
      <c r="O1982">
        <v>0</v>
      </c>
      <c r="P1982" t="str">
        <f t="shared" si="274"/>
        <v>Insufficient Data</v>
      </c>
      <c r="Q1982" t="str">
        <f t="shared" si="275"/>
        <v>Missing Information</v>
      </c>
      <c r="R1982" t="str">
        <f>IF(PC_NikeSales[[#This Row],[Rev_Verify]]="Valid Revenue","Include","Exclude")</f>
        <v>Exclude</v>
      </c>
      <c r="S1982" s="1">
        <v>45845</v>
      </c>
      <c r="T1982" s="5">
        <f t="shared" si="276"/>
        <v>45845</v>
      </c>
      <c r="U1982" s="1" t="str">
        <f t="shared" si="277"/>
        <v>Yes</v>
      </c>
      <c r="V1982" t="s">
        <v>22</v>
      </c>
      <c r="W1982" t="s">
        <v>37</v>
      </c>
      <c r="X1982" t="str">
        <f t="shared" si="278"/>
        <v>Hyderabad</v>
      </c>
      <c r="Y1982">
        <v>-223.3</v>
      </c>
      <c r="Z1982" t="str">
        <f>IF(PC_NikeSales[[#This Row],[Profit]]&lt;0,"Loss Making Sales",IF(PC_NikeSales[[#This Row],[Profit]]=0,"No Recorded Profit",IF(PC_NikeSales[[#This Row],[Profit]]&gt;PC_NikeSales[Rev_Recalc],"Invalid Profit", "Valid Profit")))</f>
        <v>Loss Making Sales</v>
      </c>
      <c r="AA1982" t="str">
        <f>IF(PC_NikeSales[[#This Row],[Profit_Status]]="Valid Profit","Include","Exclude")</f>
        <v>Exclude</v>
      </c>
    </row>
    <row r="1983" spans="1:27">
      <c r="A1983">
        <v>3981</v>
      </c>
      <c r="B1983" t="s">
        <v>35</v>
      </c>
      <c r="C1983" t="s">
        <v>20</v>
      </c>
      <c r="D1983" t="s">
        <v>24</v>
      </c>
      <c r="E1983" s="3" t="s">
        <v>28</v>
      </c>
      <c r="F1983" t="str">
        <f t="shared" si="270"/>
        <v>Alphabet</v>
      </c>
      <c r="G1983" t="str">
        <f t="shared" si="271"/>
        <v>L</v>
      </c>
      <c r="H1983" t="str">
        <f t="shared" si="272"/>
        <v>Yes</v>
      </c>
      <c r="J1983" t="str">
        <f>_xlfn.IFS(Units_Sold&lt;0,"Check Return/Refund",Units_Sold=" ",Invalid,Units_Sold=0,"Available",Units_Sold&gt;0,"Sold")</f>
        <v>Available</v>
      </c>
      <c r="K1983">
        <v>4007.55</v>
      </c>
      <c r="L1983">
        <v>1.02</v>
      </c>
      <c r="M1983" t="str">
        <f t="shared" si="273"/>
        <v>Invalid</v>
      </c>
      <c r="N1983" t="str">
        <f>IF(PC_NikeSales[[#This Row],[Discount_Verification]]="Valid","Include","Exclude")</f>
        <v>Exclude</v>
      </c>
      <c r="O1983">
        <v>0</v>
      </c>
      <c r="P1983" t="str">
        <f t="shared" si="274"/>
        <v>Insufficient Data</v>
      </c>
      <c r="Q1983" t="str">
        <f t="shared" si="275"/>
        <v>Missing Information</v>
      </c>
      <c r="R1983" t="str">
        <f>IF(PC_NikeSales[[#This Row],[Rev_Verify]]="Valid Revenue","Include","Exclude")</f>
        <v>Exclude</v>
      </c>
      <c r="S1983" s="1">
        <v>45281</v>
      </c>
      <c r="T1983" s="5">
        <f t="shared" si="276"/>
        <v>45281</v>
      </c>
      <c r="U1983" s="1" t="str">
        <f t="shared" si="277"/>
        <v>Yes</v>
      </c>
      <c r="V1983" t="s">
        <v>17</v>
      </c>
      <c r="W1983" t="s">
        <v>33</v>
      </c>
      <c r="X1983" t="str">
        <f t="shared" si="278"/>
        <v>Delhi</v>
      </c>
      <c r="Y1983">
        <v>90.51</v>
      </c>
      <c r="Z1983" t="str">
        <f>IF(PC_NikeSales[[#This Row],[Profit]]&lt;0,"Loss Making Sales",IF(PC_NikeSales[[#This Row],[Profit]]=0,"No Recorded Profit",IF($Y1981&gt;$P1981,"Invalid Profit", "Valid Profit")))</f>
        <v>Valid Profit</v>
      </c>
      <c r="AA1983" t="str">
        <f>IF(PC_NikeSales[[#This Row],[Profit_Status]]="Valid Profit","Include","Exclude")</f>
        <v>Include</v>
      </c>
    </row>
    <row r="1984" spans="1:27">
      <c r="A1984">
        <v>3982</v>
      </c>
      <c r="B1984" t="s">
        <v>35</v>
      </c>
      <c r="C1984" t="s">
        <v>41</v>
      </c>
      <c r="D1984" t="s">
        <v>48</v>
      </c>
      <c r="E1984" s="3" t="s">
        <v>28</v>
      </c>
      <c r="F1984" t="str">
        <f t="shared" si="270"/>
        <v>Alphabet</v>
      </c>
      <c r="G1984" t="str">
        <f t="shared" si="271"/>
        <v>L</v>
      </c>
      <c r="H1984" t="str">
        <f t="shared" si="272"/>
        <v>Yes</v>
      </c>
      <c r="J1984" t="str">
        <f>_xlfn.IFS(Units_Sold&lt;0,"Check Return/Refund",Units_Sold=" ",Invalid,Units_Sold=0,"Available",Units_Sold&gt;0,"Sold")</f>
        <v>Available</v>
      </c>
      <c r="K1984">
        <v>8006.71</v>
      </c>
      <c r="M1984" t="str">
        <f t="shared" si="273"/>
        <v>Invalid</v>
      </c>
      <c r="N1984" t="str">
        <f>IF(PC_NikeSales[[#This Row],[Discount_Verification]]="Valid","Include","Exclude")</f>
        <v>Exclude</v>
      </c>
      <c r="O1984">
        <v>0</v>
      </c>
      <c r="P1984" t="str">
        <f t="shared" si="274"/>
        <v>Insufficient Data</v>
      </c>
      <c r="Q1984" t="str">
        <f t="shared" si="275"/>
        <v>Missing Information</v>
      </c>
      <c r="R1984" t="str">
        <f>IF(PC_NikeSales[[#This Row],[Rev_Verify]]="Valid Revenue","Include","Exclude")</f>
        <v>Exclude</v>
      </c>
      <c r="S1984" s="1">
        <v>45581</v>
      </c>
      <c r="T1984" s="5">
        <f t="shared" si="276"/>
        <v>45581</v>
      </c>
      <c r="U1984" s="1" t="str">
        <f t="shared" si="277"/>
        <v>Yes</v>
      </c>
      <c r="V1984" t="s">
        <v>17</v>
      </c>
      <c r="W1984" t="s">
        <v>36</v>
      </c>
      <c r="X1984" t="str">
        <f t="shared" si="278"/>
        <v>Bangalore</v>
      </c>
      <c r="Y1984">
        <v>1486.86</v>
      </c>
      <c r="Z1984" t="str">
        <f>IF(PC_NikeSales[[#This Row],[Profit]]&lt;0,"Loss Making Sales",IF(PC_NikeSales[[#This Row],[Profit]]=0,"No Recorded Profit",IF($Y1982&gt;$P1982,"Invalid Profit", "Valid Profit")))</f>
        <v>Valid Profit</v>
      </c>
      <c r="AA1984" t="str">
        <f>IF(PC_NikeSales[[#This Row],[Profit_Status]]="Valid Profit","Include","Exclude")</f>
        <v>Include</v>
      </c>
    </row>
    <row r="1985" spans="1:27">
      <c r="A1985">
        <v>3983</v>
      </c>
      <c r="B1985" t="s">
        <v>13</v>
      </c>
      <c r="C1985" t="s">
        <v>26</v>
      </c>
      <c r="D1985" t="s">
        <v>39</v>
      </c>
      <c r="E1985" s="3" t="s">
        <v>28</v>
      </c>
      <c r="F1985" t="str">
        <f t="shared" si="270"/>
        <v>Alphabet</v>
      </c>
      <c r="G1985" t="str">
        <f t="shared" si="271"/>
        <v>L</v>
      </c>
      <c r="H1985" t="str">
        <f t="shared" si="272"/>
        <v>Yes</v>
      </c>
      <c r="I1985">
        <v>4</v>
      </c>
      <c r="J1985" t="str">
        <f>_xlfn.IFS(Units_Sold&lt;0,"Check Return/Refund",Units_Sold=" ",Invalid,Units_Sold=0,"Available",Units_Sold&gt;0,"Sold")</f>
        <v>Sold</v>
      </c>
      <c r="L1985">
        <v>0.22</v>
      </c>
      <c r="M1985" t="str">
        <f t="shared" si="273"/>
        <v>Valid</v>
      </c>
      <c r="N1985" t="str">
        <f>IF(PC_NikeSales[[#This Row],[Discount_Verification]]="Valid","Include","Exclude")</f>
        <v>Include</v>
      </c>
      <c r="O1985">
        <v>0</v>
      </c>
      <c r="P1985" t="str">
        <f t="shared" si="274"/>
        <v>Insufficient Data</v>
      </c>
      <c r="Q1985" t="str">
        <f t="shared" si="275"/>
        <v>Missing Information</v>
      </c>
      <c r="R1985" t="str">
        <f>IF(PC_NikeSales[[#This Row],[Rev_Verify]]="Valid Revenue","Include","Exclude")</f>
        <v>Exclude</v>
      </c>
      <c r="S1985" s="1"/>
      <c r="T1985" s="5" t="str">
        <f t="shared" si="276"/>
        <v>Missing Date</v>
      </c>
      <c r="U1985" s="1" t="str">
        <f t="shared" si="277"/>
        <v>No</v>
      </c>
      <c r="V1985" t="s">
        <v>17</v>
      </c>
      <c r="W1985" t="s">
        <v>29</v>
      </c>
      <c r="X1985" t="str">
        <f t="shared" si="278"/>
        <v>Pune</v>
      </c>
      <c r="Y1985">
        <v>633.64</v>
      </c>
      <c r="Z1985" t="str">
        <f>IF(PC_NikeSales[[#This Row],[Profit]]&lt;0,"Loss Making Sales",IF(PC_NikeSales[[#This Row],[Profit]]=0,"No Recorded Profit",IF($Y1983&gt;$P1983,"Invalid Profit", "Valid Profit")))</f>
        <v>Valid Profit</v>
      </c>
      <c r="AA1985" t="str">
        <f>IF(PC_NikeSales[[#This Row],[Profit_Status]]="Valid Profit","Include","Exclude")</f>
        <v>Include</v>
      </c>
    </row>
    <row r="1986" spans="1:27">
      <c r="A1986">
        <v>3984</v>
      </c>
      <c r="B1986" t="s">
        <v>19</v>
      </c>
      <c r="C1986" t="s">
        <v>14</v>
      </c>
      <c r="D1986" t="s">
        <v>15</v>
      </c>
      <c r="F1986" t="str">
        <f t="shared" ref="F1986:F2049" si="279">_xlfn.IFS(ISBLANK(Size),"Missing",ISNUMBER(Size),"Number",ISTEXT(Size),"Alphabet")</f>
        <v>Missing</v>
      </c>
      <c r="G1986" t="str">
        <f t="shared" ref="G1986:G2049" si="280">IF(Size_Type ="Missing","Unknown",TRIM(Size))</f>
        <v>Unknown</v>
      </c>
      <c r="H1986" t="str">
        <f t="shared" ref="H1986:H2049" si="281">IF(Size_Verification="Unknown","No","Yes")</f>
        <v>No</v>
      </c>
      <c r="I1986">
        <v>4</v>
      </c>
      <c r="J1986" t="str">
        <f>_xlfn.IFS(Units_Sold&lt;0,"Check Return/Refund",Units_Sold=" ",Invalid,Units_Sold=0,"Available",Units_Sold&gt;0,"Sold")</f>
        <v>Sold</v>
      </c>
      <c r="M1986" t="str">
        <f t="shared" ref="M1986:M2049" si="282">IF(OR(Discount_Applied="",Discount_Applied&gt;1,Discount_Applied&lt;0),"Invalid","Valid")</f>
        <v>Invalid</v>
      </c>
      <c r="N1986" t="str">
        <f>IF(PC_NikeSales[[#This Row],[Discount_Verification]]="Valid","Include","Exclude")</f>
        <v>Exclude</v>
      </c>
      <c r="O1986">
        <v>0</v>
      </c>
      <c r="P1986" t="str">
        <f t="shared" ref="P1986:P2049" si="283">IF(AND(Units_Sold&lt;&gt;"",MRP&lt;&gt;"",Discount_Applied&lt;1),Units_Sold*MRP*(1-Discount_Applied),"Insufficient Data")</f>
        <v>Insufficient Data</v>
      </c>
      <c r="Q1986" t="str">
        <f t="shared" ref="Q1986:Q2049" si="284">_xlfn.IFS(Rev_Recalc="Insufficient Data","Missing Information",Rev_Recalc&lt;0,"Negative Revenue",Rev_Recalc=0,"No Recorded Revenue",Rev_Recalc&gt;0,"Valid Revenue")</f>
        <v>Missing Information</v>
      </c>
      <c r="R1986" t="str">
        <f>IF(PC_NikeSales[[#This Row],[Rev_Verify]]="Valid Revenue","Include","Exclude")</f>
        <v>Exclude</v>
      </c>
      <c r="S1986" s="1"/>
      <c r="T1986" s="5" t="str">
        <f t="shared" ref="T1986:T2049" si="285">IF(ISBLANK(Order_Date),"Missing Date",Order_Date)</f>
        <v>Missing Date</v>
      </c>
      <c r="U1986" s="1" t="str">
        <f t="shared" ref="U1986:U2049" si="286">IF(ISBLANK(Order_Date),"No","Yes")</f>
        <v>No</v>
      </c>
      <c r="V1986" t="s">
        <v>22</v>
      </c>
      <c r="W1986" t="s">
        <v>29</v>
      </c>
      <c r="X1986" t="str">
        <f t="shared" ref="X1986:X2049" si="287">PROPER(Region)</f>
        <v>Pune</v>
      </c>
      <c r="Y1986">
        <v>486.8</v>
      </c>
      <c r="Z1986" t="str">
        <f>IF(PC_NikeSales[[#This Row],[Profit]]&lt;0,"Loss Making Sales",IF(PC_NikeSales[[#This Row],[Profit]]=0,"No Recorded Profit",IF($Y1984&gt;$P1984,"Invalid Profit", "Valid Profit")))</f>
        <v>Valid Profit</v>
      </c>
      <c r="AA1986" t="str">
        <f>IF(PC_NikeSales[[#This Row],[Profit_Status]]="Valid Profit","Include","Exclude")</f>
        <v>Include</v>
      </c>
    </row>
    <row r="1987" spans="1:27">
      <c r="A1987">
        <v>2048</v>
      </c>
      <c r="B1987" t="s">
        <v>13</v>
      </c>
      <c r="C1987" t="s">
        <v>41</v>
      </c>
      <c r="D1987" t="s">
        <v>42</v>
      </c>
      <c r="E1987" s="3" t="s">
        <v>32</v>
      </c>
      <c r="F1987" t="str">
        <f t="shared" si="279"/>
        <v>Alphabet</v>
      </c>
      <c r="G1987" t="str">
        <f t="shared" si="280"/>
        <v>XL</v>
      </c>
      <c r="H1987" t="str">
        <f t="shared" si="281"/>
        <v>Yes</v>
      </c>
      <c r="I1987">
        <v>2</v>
      </c>
      <c r="J1987" t="str">
        <f>_xlfn.IFS(Units_Sold&lt;0,"Check Return/Refund",Units_Sold=" ",Invalid,Units_Sold=0,"Available",Units_Sold&gt;0,"Sold")</f>
        <v>Sold</v>
      </c>
      <c r="K1987">
        <v>8918.66</v>
      </c>
      <c r="L1987">
        <v>1.19</v>
      </c>
      <c r="M1987" t="str">
        <f t="shared" si="282"/>
        <v>Invalid</v>
      </c>
      <c r="N1987" t="str">
        <f>IF(PC_NikeSales[[#This Row],[Discount_Verification]]="Valid","Include","Exclude")</f>
        <v>Exclude</v>
      </c>
      <c r="O1987">
        <v>-3389.09</v>
      </c>
      <c r="P1987" t="str">
        <f t="shared" si="283"/>
        <v>Insufficient Data</v>
      </c>
      <c r="Q1987" t="str">
        <f t="shared" si="284"/>
        <v>Missing Information</v>
      </c>
      <c r="R1987" t="str">
        <f>IF(PC_NikeSales[[#This Row],[Rev_Verify]]="Valid Revenue","Include","Exclude")</f>
        <v>Exclude</v>
      </c>
      <c r="S1987" s="1">
        <v>45336</v>
      </c>
      <c r="T1987" s="5">
        <f t="shared" si="285"/>
        <v>45336</v>
      </c>
      <c r="U1987" s="1" t="str">
        <f t="shared" si="286"/>
        <v>Yes</v>
      </c>
      <c r="V1987" t="s">
        <v>22</v>
      </c>
      <c r="W1987" t="s">
        <v>33</v>
      </c>
      <c r="X1987" t="str">
        <f t="shared" si="287"/>
        <v>Delhi</v>
      </c>
      <c r="Y1987">
        <v>1889.03</v>
      </c>
      <c r="Z1987" t="str">
        <f>IF(PC_NikeSales[[#This Row],[Profit]]&lt;0,"Loss Making Sales",IF(PC_NikeSales[[#This Row],[Profit]]=0,"No Recorded Profit",IF($Y1985&gt;$P1985,"Invalid Profit", "Valid Profit")))</f>
        <v>Valid Profit</v>
      </c>
      <c r="AA1987" t="str">
        <f>IF(PC_NikeSales[[#This Row],[Profit_Status]]="Valid Profit","Include","Exclude")</f>
        <v>Include</v>
      </c>
    </row>
    <row r="1988" spans="1:27">
      <c r="A1988">
        <v>3986</v>
      </c>
      <c r="B1988" t="s">
        <v>13</v>
      </c>
      <c r="C1988" t="s">
        <v>30</v>
      </c>
      <c r="D1988" t="s">
        <v>45</v>
      </c>
      <c r="E1988" s="3" t="s">
        <v>28</v>
      </c>
      <c r="F1988" t="str">
        <f t="shared" si="279"/>
        <v>Alphabet</v>
      </c>
      <c r="G1988" t="str">
        <f t="shared" si="280"/>
        <v>L</v>
      </c>
      <c r="H1988" t="str">
        <f t="shared" si="281"/>
        <v>Yes</v>
      </c>
      <c r="I1988">
        <v>1</v>
      </c>
      <c r="J1988" t="str">
        <f>_xlfn.IFS(Units_Sold&lt;0,"Check Return/Refund",Units_Sold=" ",Invalid,Units_Sold=0,"Available",Units_Sold&gt;0,"Sold")</f>
        <v>Sold</v>
      </c>
      <c r="M1988" t="str">
        <f t="shared" si="282"/>
        <v>Invalid</v>
      </c>
      <c r="N1988" t="str">
        <f>IF(PC_NikeSales[[#This Row],[Discount_Verification]]="Valid","Include","Exclude")</f>
        <v>Exclude</v>
      </c>
      <c r="O1988">
        <v>0</v>
      </c>
      <c r="P1988" t="str">
        <f t="shared" si="283"/>
        <v>Insufficient Data</v>
      </c>
      <c r="Q1988" t="str">
        <f t="shared" si="284"/>
        <v>Missing Information</v>
      </c>
      <c r="R1988" t="str">
        <f>IF(PC_NikeSales[[#This Row],[Rev_Verify]]="Valid Revenue","Include","Exclude")</f>
        <v>Exclude</v>
      </c>
      <c r="S1988" s="1">
        <v>45606</v>
      </c>
      <c r="T1988" s="5">
        <f t="shared" si="285"/>
        <v>45606</v>
      </c>
      <c r="U1988" s="1" t="str">
        <f t="shared" si="286"/>
        <v>Yes</v>
      </c>
      <c r="V1988" t="s">
        <v>22</v>
      </c>
      <c r="W1988" t="s">
        <v>25</v>
      </c>
      <c r="X1988" t="str">
        <f t="shared" si="287"/>
        <v>Mumbai</v>
      </c>
      <c r="Y1988">
        <v>681.84</v>
      </c>
      <c r="Z1988" t="str">
        <f>IF(PC_NikeSales[[#This Row],[Profit]]&lt;0,"Loss Making Sales",IF(PC_NikeSales[[#This Row],[Profit]]=0,"No Recorded Profit",IF($Y1986&gt;$P1986,"Invalid Profit", "Valid Profit")))</f>
        <v>Valid Profit</v>
      </c>
      <c r="AA1988" t="str">
        <f>IF(PC_NikeSales[[#This Row],[Profit_Status]]="Valid Profit","Include","Exclude")</f>
        <v>Include</v>
      </c>
    </row>
    <row r="1989" spans="1:27">
      <c r="A1989">
        <v>3987</v>
      </c>
      <c r="B1989" t="s">
        <v>13</v>
      </c>
      <c r="C1989" t="s">
        <v>41</v>
      </c>
      <c r="D1989" t="s">
        <v>48</v>
      </c>
      <c r="E1989" s="3" t="s">
        <v>28</v>
      </c>
      <c r="F1989" t="str">
        <f t="shared" si="279"/>
        <v>Alphabet</v>
      </c>
      <c r="G1989" t="str">
        <f t="shared" si="280"/>
        <v>L</v>
      </c>
      <c r="H1989" t="str">
        <f t="shared" si="281"/>
        <v>Yes</v>
      </c>
      <c r="I1989">
        <v>2</v>
      </c>
      <c r="J1989" t="str">
        <f>_xlfn.IFS(Units_Sold&lt;0,"Check Return/Refund",Units_Sold=" ",Invalid,Units_Sold=0,"Available",Units_Sold&gt;0,"Sold")</f>
        <v>Sold</v>
      </c>
      <c r="M1989" t="str">
        <f t="shared" si="282"/>
        <v>Invalid</v>
      </c>
      <c r="N1989" t="str">
        <f>IF(PC_NikeSales[[#This Row],[Discount_Verification]]="Valid","Include","Exclude")</f>
        <v>Exclude</v>
      </c>
      <c r="O1989">
        <v>0</v>
      </c>
      <c r="P1989" t="str">
        <f t="shared" si="283"/>
        <v>Insufficient Data</v>
      </c>
      <c r="Q1989" t="str">
        <f t="shared" si="284"/>
        <v>Missing Information</v>
      </c>
      <c r="R1989" t="str">
        <f>IF(PC_NikeSales[[#This Row],[Rev_Verify]]="Valid Revenue","Include","Exclude")</f>
        <v>Exclude</v>
      </c>
      <c r="S1989" s="1">
        <v>45522</v>
      </c>
      <c r="T1989" s="5">
        <f t="shared" si="285"/>
        <v>45522</v>
      </c>
      <c r="U1989" s="1" t="str">
        <f t="shared" si="286"/>
        <v>Yes</v>
      </c>
      <c r="V1989" t="s">
        <v>22</v>
      </c>
      <c r="W1989" t="s">
        <v>37</v>
      </c>
      <c r="X1989" t="str">
        <f t="shared" si="287"/>
        <v>Hyderabad</v>
      </c>
      <c r="Y1989">
        <v>3908.61</v>
      </c>
      <c r="Z1989" t="str">
        <f>IF(PC_NikeSales[[#This Row],[Profit]]&lt;0,"Loss Making Sales",IF(PC_NikeSales[[#This Row],[Profit]]=0,"No Recorded Profit",IF($Y1987&gt;$P1987,"Invalid Profit", "Valid Profit")))</f>
        <v>Valid Profit</v>
      </c>
      <c r="AA1989" t="str">
        <f>IF(PC_NikeSales[[#This Row],[Profit_Status]]="Valid Profit","Include","Exclude")</f>
        <v>Include</v>
      </c>
    </row>
    <row r="1990" spans="1:27">
      <c r="A1990">
        <v>3988</v>
      </c>
      <c r="B1990" t="s">
        <v>13</v>
      </c>
      <c r="C1990" t="s">
        <v>26</v>
      </c>
      <c r="D1990" t="s">
        <v>27</v>
      </c>
      <c r="E1990" s="3" t="s">
        <v>16</v>
      </c>
      <c r="F1990" t="str">
        <f t="shared" si="279"/>
        <v>Alphabet</v>
      </c>
      <c r="G1990" t="str">
        <f t="shared" si="280"/>
        <v>M</v>
      </c>
      <c r="H1990" t="str">
        <f t="shared" si="281"/>
        <v>Yes</v>
      </c>
      <c r="I1990">
        <v>4</v>
      </c>
      <c r="J1990" t="str">
        <f>_xlfn.IFS(Units_Sold&lt;0,"Check Return/Refund",Units_Sold=" ",Invalid,Units_Sold=0,"Available",Units_Sold&gt;0,"Sold")</f>
        <v>Sold</v>
      </c>
      <c r="K1990">
        <v>7945.46</v>
      </c>
      <c r="L1990">
        <v>0.67</v>
      </c>
      <c r="M1990" t="str">
        <f t="shared" si="282"/>
        <v>Valid</v>
      </c>
      <c r="N1990" t="str">
        <f>IF(PC_NikeSales[[#This Row],[Discount_Verification]]="Valid","Include","Exclude")</f>
        <v>Include</v>
      </c>
      <c r="O1990">
        <v>10488.01</v>
      </c>
      <c r="P1990">
        <f t="shared" si="283"/>
        <v>10488.007199999998</v>
      </c>
      <c r="Q1990" t="str">
        <f t="shared" si="284"/>
        <v>Valid Revenue</v>
      </c>
      <c r="R1990" t="str">
        <f>IF(PC_NikeSales[[#This Row],[Rev_Verify]]="Valid Revenue","Include","Exclude")</f>
        <v>Include</v>
      </c>
      <c r="S1990" s="1">
        <v>45575</v>
      </c>
      <c r="T1990" s="5">
        <f t="shared" si="285"/>
        <v>45575</v>
      </c>
      <c r="U1990" s="1" t="str">
        <f t="shared" si="286"/>
        <v>Yes</v>
      </c>
      <c r="V1990" t="s">
        <v>17</v>
      </c>
      <c r="W1990" t="s">
        <v>29</v>
      </c>
      <c r="X1990" t="str">
        <f t="shared" si="287"/>
        <v>Pune</v>
      </c>
      <c r="Y1990">
        <v>3698.62</v>
      </c>
      <c r="Z1990" t="str">
        <f>IF(PC_NikeSales[[#This Row],[Profit]]&lt;0,"Loss Making Sales",IF(PC_NikeSales[[#This Row],[Profit]]=0,"No Recorded Profit",IF($Y1988&gt;$P1988,"Invalid Profit", "Valid Profit")))</f>
        <v>Valid Profit</v>
      </c>
      <c r="AA1990" t="str">
        <f>IF(PC_NikeSales[[#This Row],[Profit_Status]]="Valid Profit","Include","Exclude")</f>
        <v>Include</v>
      </c>
    </row>
    <row r="1991" spans="1:27">
      <c r="A1991">
        <v>3989</v>
      </c>
      <c r="B1991" t="s">
        <v>35</v>
      </c>
      <c r="C1991" t="s">
        <v>14</v>
      </c>
      <c r="D1991" t="s">
        <v>44</v>
      </c>
      <c r="E1991" s="3" t="s">
        <v>28</v>
      </c>
      <c r="F1991" t="str">
        <f t="shared" si="279"/>
        <v>Alphabet</v>
      </c>
      <c r="G1991" t="str">
        <f t="shared" si="280"/>
        <v>L</v>
      </c>
      <c r="H1991" t="str">
        <f t="shared" si="281"/>
        <v>Yes</v>
      </c>
      <c r="I1991">
        <v>-1</v>
      </c>
      <c r="J1991" t="str">
        <f>_xlfn.IFS(Units_Sold&lt;0,"Check Return/Refund",Units_Sold=" ",Invalid,Units_Sold=0,"Available",Units_Sold&gt;0,"Sold")</f>
        <v>Check Return/Refund</v>
      </c>
      <c r="M1991" t="str">
        <f t="shared" si="282"/>
        <v>Invalid</v>
      </c>
      <c r="N1991" t="str">
        <f>IF(PC_NikeSales[[#This Row],[Discount_Verification]]="Valid","Include","Exclude")</f>
        <v>Exclude</v>
      </c>
      <c r="O1991">
        <v>0</v>
      </c>
      <c r="P1991" t="str">
        <f t="shared" si="283"/>
        <v>Insufficient Data</v>
      </c>
      <c r="Q1991" t="str">
        <f t="shared" si="284"/>
        <v>Missing Information</v>
      </c>
      <c r="R1991" t="str">
        <f>IF(PC_NikeSales[[#This Row],[Rev_Verify]]="Valid Revenue","Include","Exclude")</f>
        <v>Exclude</v>
      </c>
      <c r="S1991" s="1">
        <v>45585</v>
      </c>
      <c r="T1991" s="5">
        <f t="shared" si="285"/>
        <v>45585</v>
      </c>
      <c r="U1991" s="1" t="str">
        <f t="shared" si="286"/>
        <v>Yes</v>
      </c>
      <c r="V1991" t="s">
        <v>17</v>
      </c>
      <c r="W1991" t="s">
        <v>18</v>
      </c>
      <c r="X1991" t="str">
        <f t="shared" si="287"/>
        <v>Bengaluru</v>
      </c>
      <c r="Y1991">
        <v>1005.26</v>
      </c>
      <c r="Z1991" t="str">
        <f>IF(PC_NikeSales[[#This Row],[Profit]]&lt;0,"Loss Making Sales",IF(PC_NikeSales[[#This Row],[Profit]]=0,"No Recorded Profit",IF($Y1989&gt;$P1989,"Invalid Profit", "Valid Profit")))</f>
        <v>Valid Profit</v>
      </c>
      <c r="AA1991" t="str">
        <f>IF(PC_NikeSales[[#This Row],[Profit_Status]]="Valid Profit","Include","Exclude")</f>
        <v>Include</v>
      </c>
    </row>
    <row r="1992" spans="1:27">
      <c r="A1992">
        <v>3990</v>
      </c>
      <c r="B1992" t="s">
        <v>13</v>
      </c>
      <c r="C1992" t="s">
        <v>41</v>
      </c>
      <c r="D1992" t="s">
        <v>42</v>
      </c>
      <c r="E1992" s="3">
        <v>11</v>
      </c>
      <c r="F1992" t="str">
        <f t="shared" si="279"/>
        <v>Number</v>
      </c>
      <c r="G1992" t="str">
        <f t="shared" si="280"/>
        <v>11</v>
      </c>
      <c r="H1992" t="str">
        <f t="shared" si="281"/>
        <v>Yes</v>
      </c>
      <c r="I1992">
        <v>0</v>
      </c>
      <c r="J1992" t="str">
        <f>_xlfn.IFS(Units_Sold&lt;0,"Check Return/Refund",Units_Sold=" ",Invalid,Units_Sold=0,"Available",Units_Sold&gt;0,"Sold")</f>
        <v>Available</v>
      </c>
      <c r="M1992" t="str">
        <f t="shared" si="282"/>
        <v>Invalid</v>
      </c>
      <c r="N1992" t="str">
        <f>IF(PC_NikeSales[[#This Row],[Discount_Verification]]="Valid","Include","Exclude")</f>
        <v>Exclude</v>
      </c>
      <c r="O1992">
        <v>0</v>
      </c>
      <c r="P1992" t="str">
        <f t="shared" si="283"/>
        <v>Insufficient Data</v>
      </c>
      <c r="Q1992" t="str">
        <f t="shared" si="284"/>
        <v>Missing Information</v>
      </c>
      <c r="R1992" t="str">
        <f>IF(PC_NikeSales[[#This Row],[Rev_Verify]]="Valid Revenue","Include","Exclude")</f>
        <v>Exclude</v>
      </c>
      <c r="S1992" s="1"/>
      <c r="T1992" s="5" t="str">
        <f t="shared" si="285"/>
        <v>Missing Date</v>
      </c>
      <c r="U1992" s="1" t="str">
        <f t="shared" si="286"/>
        <v>No</v>
      </c>
      <c r="V1992" t="s">
        <v>17</v>
      </c>
      <c r="W1992" t="s">
        <v>43</v>
      </c>
      <c r="X1992" t="str">
        <f t="shared" si="287"/>
        <v>Kolkata</v>
      </c>
      <c r="Y1992">
        <v>2974.82</v>
      </c>
      <c r="Z1992" t="str">
        <f>IF(PC_NikeSales[[#This Row],[Profit]]&lt;0,"Loss Making Sales",IF(PC_NikeSales[[#This Row],[Profit]]=0,"No Recorded Profit",IF($Y1990&gt;$P1990,"Invalid Profit", "Valid Profit")))</f>
        <v>Valid Profit</v>
      </c>
      <c r="AA1992" t="str">
        <f>IF(PC_NikeSales[[#This Row],[Profit_Status]]="Valid Profit","Include","Exclude")</f>
        <v>Include</v>
      </c>
    </row>
    <row r="1993" spans="1:27">
      <c r="A1993">
        <v>3991</v>
      </c>
      <c r="B1993" t="s">
        <v>35</v>
      </c>
      <c r="C1993" t="s">
        <v>14</v>
      </c>
      <c r="D1993" t="s">
        <v>49</v>
      </c>
      <c r="F1993" t="str">
        <f t="shared" si="279"/>
        <v>Missing</v>
      </c>
      <c r="G1993" t="str">
        <f t="shared" si="280"/>
        <v>Unknown</v>
      </c>
      <c r="H1993" t="str">
        <f t="shared" si="281"/>
        <v>No</v>
      </c>
      <c r="I1993">
        <v>0</v>
      </c>
      <c r="J1993" t="str">
        <f>_xlfn.IFS(Units_Sold&lt;0,"Check Return/Refund",Units_Sold=" ",Invalid,Units_Sold=0,"Available",Units_Sold&gt;0,"Sold")</f>
        <v>Available</v>
      </c>
      <c r="L1993">
        <v>0.1</v>
      </c>
      <c r="M1993" t="str">
        <f t="shared" si="282"/>
        <v>Valid</v>
      </c>
      <c r="N1993" t="str">
        <f>IF(PC_NikeSales[[#This Row],[Discount_Verification]]="Valid","Include","Exclude")</f>
        <v>Include</v>
      </c>
      <c r="O1993">
        <v>0</v>
      </c>
      <c r="P1993" t="str">
        <f t="shared" si="283"/>
        <v>Insufficient Data</v>
      </c>
      <c r="Q1993" t="str">
        <f t="shared" si="284"/>
        <v>Missing Information</v>
      </c>
      <c r="R1993" t="str">
        <f>IF(PC_NikeSales[[#This Row],[Rev_Verify]]="Valid Revenue","Include","Exclude")</f>
        <v>Exclude</v>
      </c>
      <c r="S1993" s="1">
        <v>45857</v>
      </c>
      <c r="T1993" s="5">
        <f t="shared" si="285"/>
        <v>45857</v>
      </c>
      <c r="U1993" s="1" t="str">
        <f t="shared" si="286"/>
        <v>Yes</v>
      </c>
      <c r="V1993" t="s">
        <v>17</v>
      </c>
      <c r="W1993" t="s">
        <v>18</v>
      </c>
      <c r="X1993" t="str">
        <f t="shared" si="287"/>
        <v>Bengaluru</v>
      </c>
      <c r="Y1993">
        <v>97.51</v>
      </c>
      <c r="Z1993" t="str">
        <f>IF(PC_NikeSales[[#This Row],[Profit]]&lt;0,"Loss Making Sales",IF(PC_NikeSales[[#This Row],[Profit]]=0,"No Recorded Profit",IF($Y1991&gt;$P1991,"Invalid Profit", "Valid Profit")))</f>
        <v>Valid Profit</v>
      </c>
      <c r="AA1993" t="str">
        <f>IF(PC_NikeSales[[#This Row],[Profit_Status]]="Valid Profit","Include","Exclude")</f>
        <v>Include</v>
      </c>
    </row>
    <row r="1994" spans="1:27">
      <c r="A1994">
        <v>3992</v>
      </c>
      <c r="B1994" t="s">
        <v>35</v>
      </c>
      <c r="C1994" t="s">
        <v>26</v>
      </c>
      <c r="D1994" t="s">
        <v>52</v>
      </c>
      <c r="E1994" s="3" t="s">
        <v>32</v>
      </c>
      <c r="F1994" t="str">
        <f t="shared" si="279"/>
        <v>Alphabet</v>
      </c>
      <c r="G1994" t="str">
        <f t="shared" si="280"/>
        <v>XL</v>
      </c>
      <c r="H1994" t="str">
        <f t="shared" si="281"/>
        <v>Yes</v>
      </c>
      <c r="I1994">
        <v>-1</v>
      </c>
      <c r="J1994" t="str">
        <f>_xlfn.IFS(Units_Sold&lt;0,"Check Return/Refund",Units_Sold=" ",Invalid,Units_Sold=0,"Available",Units_Sold&gt;0,"Sold")</f>
        <v>Check Return/Refund</v>
      </c>
      <c r="K1994">
        <v>4431.62</v>
      </c>
      <c r="M1994" t="str">
        <f t="shared" si="282"/>
        <v>Invalid</v>
      </c>
      <c r="N1994" t="str">
        <f>IF(PC_NikeSales[[#This Row],[Discount_Verification]]="Valid","Include","Exclude")</f>
        <v>Exclude</v>
      </c>
      <c r="O1994">
        <v>0</v>
      </c>
      <c r="P1994">
        <f t="shared" si="283"/>
        <v>-4431.62</v>
      </c>
      <c r="Q1994" t="str">
        <f t="shared" si="284"/>
        <v>Negative Revenue</v>
      </c>
      <c r="R1994" t="str">
        <f>IF(PC_NikeSales[[#This Row],[Rev_Verify]]="Valid Revenue","Include","Exclude")</f>
        <v>Exclude</v>
      </c>
      <c r="S1994" s="1">
        <v>45670</v>
      </c>
      <c r="T1994" s="5">
        <f t="shared" si="285"/>
        <v>45670</v>
      </c>
      <c r="U1994" s="1" t="str">
        <f t="shared" si="286"/>
        <v>Yes</v>
      </c>
      <c r="V1994" t="s">
        <v>17</v>
      </c>
      <c r="W1994" t="s">
        <v>29</v>
      </c>
      <c r="X1994" t="str">
        <f t="shared" si="287"/>
        <v>Pune</v>
      </c>
      <c r="Y1994">
        <v>-907.76</v>
      </c>
      <c r="Z1994" t="str">
        <f>IF(PC_NikeSales[[#This Row],[Profit]]&lt;0,"Loss Making Sales",IF(PC_NikeSales[[#This Row],[Profit]]=0,"No Recorded Profit",IF(PC_NikeSales[[#This Row],[Profit]]&gt;PC_NikeSales[Rev_Recalc],"Invalid Profit", "Valid Profit")))</f>
        <v>Loss Making Sales</v>
      </c>
      <c r="AA1994" t="str">
        <f>IF(PC_NikeSales[[#This Row],[Profit_Status]]="Valid Profit","Include","Exclude")</f>
        <v>Exclude</v>
      </c>
    </row>
    <row r="1995" spans="1:27">
      <c r="A1995">
        <v>3993</v>
      </c>
      <c r="B1995" t="s">
        <v>13</v>
      </c>
      <c r="C1995" t="s">
        <v>26</v>
      </c>
      <c r="D1995" t="s">
        <v>27</v>
      </c>
      <c r="E1995" s="3">
        <v>7</v>
      </c>
      <c r="F1995" t="str">
        <f t="shared" si="279"/>
        <v>Number</v>
      </c>
      <c r="G1995" t="str">
        <f t="shared" si="280"/>
        <v>7</v>
      </c>
      <c r="H1995" t="str">
        <f t="shared" si="281"/>
        <v>Yes</v>
      </c>
      <c r="I1995">
        <v>-1</v>
      </c>
      <c r="J1995" t="str">
        <f>_xlfn.IFS(Units_Sold&lt;0,"Check Return/Refund",Units_Sold=" ",Invalid,Units_Sold=0,"Available",Units_Sold&gt;0,"Sold")</f>
        <v>Check Return/Refund</v>
      </c>
      <c r="M1995" t="str">
        <f t="shared" si="282"/>
        <v>Invalid</v>
      </c>
      <c r="N1995" t="str">
        <f>IF(PC_NikeSales[[#This Row],[Discount_Verification]]="Valid","Include","Exclude")</f>
        <v>Exclude</v>
      </c>
      <c r="O1995">
        <v>0</v>
      </c>
      <c r="P1995" t="str">
        <f t="shared" si="283"/>
        <v>Insufficient Data</v>
      </c>
      <c r="Q1995" t="str">
        <f t="shared" si="284"/>
        <v>Missing Information</v>
      </c>
      <c r="R1995" t="str">
        <f>IF(PC_NikeSales[[#This Row],[Rev_Verify]]="Valid Revenue","Include","Exclude")</f>
        <v>Exclude</v>
      </c>
      <c r="S1995" s="1">
        <v>45772</v>
      </c>
      <c r="T1995" s="5">
        <f t="shared" si="285"/>
        <v>45772</v>
      </c>
      <c r="U1995" s="1" t="str">
        <f t="shared" si="286"/>
        <v>Yes</v>
      </c>
      <c r="V1995" t="s">
        <v>22</v>
      </c>
      <c r="W1995" t="s">
        <v>37</v>
      </c>
      <c r="X1995" t="str">
        <f t="shared" si="287"/>
        <v>Hyderabad</v>
      </c>
      <c r="Y1995">
        <v>1060.98</v>
      </c>
      <c r="Z1995" t="str">
        <f>IF(PC_NikeSales[[#This Row],[Profit]]&lt;0,"Loss Making Sales",IF(PC_NikeSales[[#This Row],[Profit]]=0,"No Recorded Profit",IF($Y1993&gt;$P1993,"Invalid Profit", "Valid Profit")))</f>
        <v>Valid Profit</v>
      </c>
      <c r="AA1995" t="str">
        <f>IF(PC_NikeSales[[#This Row],[Profit_Status]]="Valid Profit","Include","Exclude")</f>
        <v>Include</v>
      </c>
    </row>
    <row r="1996" spans="1:27">
      <c r="A1996">
        <v>3994</v>
      </c>
      <c r="B1996" t="s">
        <v>13</v>
      </c>
      <c r="C1996" t="s">
        <v>41</v>
      </c>
      <c r="D1996" t="s">
        <v>42</v>
      </c>
      <c r="F1996" t="str">
        <f t="shared" si="279"/>
        <v>Missing</v>
      </c>
      <c r="G1996" t="str">
        <f t="shared" si="280"/>
        <v>Unknown</v>
      </c>
      <c r="H1996" t="str">
        <f t="shared" si="281"/>
        <v>No</v>
      </c>
      <c r="I1996">
        <v>4</v>
      </c>
      <c r="J1996" t="str">
        <f>_xlfn.IFS(Units_Sold&lt;0,"Check Return/Refund",Units_Sold=" ",Invalid,Units_Sold=0,"Available",Units_Sold&gt;0,"Sold")</f>
        <v>Sold</v>
      </c>
      <c r="M1996" t="str">
        <f t="shared" si="282"/>
        <v>Invalid</v>
      </c>
      <c r="N1996" t="str">
        <f>IF(PC_NikeSales[[#This Row],[Discount_Verification]]="Valid","Include","Exclude")</f>
        <v>Exclude</v>
      </c>
      <c r="O1996">
        <v>0</v>
      </c>
      <c r="P1996" t="str">
        <f t="shared" si="283"/>
        <v>Insufficient Data</v>
      </c>
      <c r="Q1996" t="str">
        <f t="shared" si="284"/>
        <v>Missing Information</v>
      </c>
      <c r="R1996" t="str">
        <f>IF(PC_NikeSales[[#This Row],[Rev_Verify]]="Valid Revenue","Include","Exclude")</f>
        <v>Exclude</v>
      </c>
      <c r="S1996" s="1">
        <v>45759</v>
      </c>
      <c r="T1996" s="5">
        <f t="shared" si="285"/>
        <v>45759</v>
      </c>
      <c r="U1996" s="1" t="str">
        <f t="shared" si="286"/>
        <v>Yes</v>
      </c>
      <c r="V1996" t="s">
        <v>22</v>
      </c>
      <c r="W1996" t="s">
        <v>18</v>
      </c>
      <c r="X1996" t="str">
        <f t="shared" si="287"/>
        <v>Bengaluru</v>
      </c>
      <c r="Y1996">
        <v>-97.39</v>
      </c>
      <c r="Z1996" t="str">
        <f>IF(PC_NikeSales[[#This Row],[Profit]]&lt;0,"Loss Making Sales",IF(PC_NikeSales[[#This Row],[Profit]]=0,"No Recorded Profit",IF(PC_NikeSales[[#This Row],[Profit]]&gt;PC_NikeSales[Rev_Recalc],"Invalid Profit", "Valid Profit")))</f>
        <v>Loss Making Sales</v>
      </c>
      <c r="AA1996" t="str">
        <f>IF(PC_NikeSales[[#This Row],[Profit_Status]]="Valid Profit","Include","Exclude")</f>
        <v>Exclude</v>
      </c>
    </row>
    <row r="1997" spans="1:27">
      <c r="A1997">
        <v>3995</v>
      </c>
      <c r="B1997" t="s">
        <v>35</v>
      </c>
      <c r="C1997" t="s">
        <v>26</v>
      </c>
      <c r="D1997" t="s">
        <v>53</v>
      </c>
      <c r="E1997" s="3">
        <v>11</v>
      </c>
      <c r="F1997" t="str">
        <f t="shared" si="279"/>
        <v>Number</v>
      </c>
      <c r="G1997" t="str">
        <f t="shared" si="280"/>
        <v>11</v>
      </c>
      <c r="H1997" t="str">
        <f t="shared" si="281"/>
        <v>Yes</v>
      </c>
      <c r="I1997">
        <v>-1</v>
      </c>
      <c r="J1997" t="str">
        <f>_xlfn.IFS(Units_Sold&lt;0,"Check Return/Refund",Units_Sold=" ",Invalid,Units_Sold=0,"Available",Units_Sold&gt;0,"Sold")</f>
        <v>Check Return/Refund</v>
      </c>
      <c r="L1997">
        <v>0.47</v>
      </c>
      <c r="M1997" t="str">
        <f t="shared" si="282"/>
        <v>Valid</v>
      </c>
      <c r="N1997" t="str">
        <f>IF(PC_NikeSales[[#This Row],[Discount_Verification]]="Valid","Include","Exclude")</f>
        <v>Include</v>
      </c>
      <c r="O1997">
        <v>0</v>
      </c>
      <c r="P1997" t="str">
        <f t="shared" si="283"/>
        <v>Insufficient Data</v>
      </c>
      <c r="Q1997" t="str">
        <f t="shared" si="284"/>
        <v>Missing Information</v>
      </c>
      <c r="R1997" t="str">
        <f>IF(PC_NikeSales[[#This Row],[Rev_Verify]]="Valid Revenue","Include","Exclude")</f>
        <v>Exclude</v>
      </c>
      <c r="S1997" s="1"/>
      <c r="T1997" s="5" t="str">
        <f t="shared" si="285"/>
        <v>Missing Date</v>
      </c>
      <c r="U1997" s="1" t="str">
        <f t="shared" si="286"/>
        <v>No</v>
      </c>
      <c r="V1997" t="s">
        <v>17</v>
      </c>
      <c r="W1997" t="s">
        <v>33</v>
      </c>
      <c r="X1997" t="str">
        <f t="shared" si="287"/>
        <v>Delhi</v>
      </c>
      <c r="Y1997">
        <v>3242.46</v>
      </c>
      <c r="Z1997" t="str">
        <f>IF(PC_NikeSales[[#This Row],[Profit]]&lt;0,"Loss Making Sales",IF(PC_NikeSales[[#This Row],[Profit]]=0,"No Recorded Profit",IF($Y1995&gt;$P1995,"Invalid Profit", "Valid Profit")))</f>
        <v>Valid Profit</v>
      </c>
      <c r="AA1997" t="str">
        <f>IF(PC_NikeSales[[#This Row],[Profit_Status]]="Valid Profit","Include","Exclude")</f>
        <v>Include</v>
      </c>
    </row>
    <row r="1998" spans="1:27">
      <c r="A1998">
        <v>3996</v>
      </c>
      <c r="B1998" t="s">
        <v>35</v>
      </c>
      <c r="C1998" t="s">
        <v>30</v>
      </c>
      <c r="D1998" t="s">
        <v>31</v>
      </c>
      <c r="F1998" t="str">
        <f t="shared" si="279"/>
        <v>Missing</v>
      </c>
      <c r="G1998" t="str">
        <f t="shared" si="280"/>
        <v>Unknown</v>
      </c>
      <c r="H1998" t="str">
        <f t="shared" si="281"/>
        <v>No</v>
      </c>
      <c r="I1998">
        <v>2</v>
      </c>
      <c r="J1998" t="str">
        <f>_xlfn.IFS(Units_Sold&lt;0,"Check Return/Refund",Units_Sold=" ",Invalid,Units_Sold=0,"Available",Units_Sold&gt;0,"Sold")</f>
        <v>Sold</v>
      </c>
      <c r="M1998" t="str">
        <f t="shared" si="282"/>
        <v>Invalid</v>
      </c>
      <c r="N1998" t="str">
        <f>IF(PC_NikeSales[[#This Row],[Discount_Verification]]="Valid","Include","Exclude")</f>
        <v>Exclude</v>
      </c>
      <c r="O1998">
        <v>0</v>
      </c>
      <c r="P1998" t="str">
        <f t="shared" si="283"/>
        <v>Insufficient Data</v>
      </c>
      <c r="Q1998" t="str">
        <f t="shared" si="284"/>
        <v>Missing Information</v>
      </c>
      <c r="R1998" t="str">
        <f>IF(PC_NikeSales[[#This Row],[Rev_Verify]]="Valid Revenue","Include","Exclude")</f>
        <v>Exclude</v>
      </c>
      <c r="S1998" s="1"/>
      <c r="T1998" s="5" t="str">
        <f t="shared" si="285"/>
        <v>Missing Date</v>
      </c>
      <c r="U1998" s="1" t="str">
        <f t="shared" si="286"/>
        <v>No</v>
      </c>
      <c r="V1998" t="s">
        <v>17</v>
      </c>
      <c r="W1998" t="s">
        <v>18</v>
      </c>
      <c r="X1998" t="str">
        <f t="shared" si="287"/>
        <v>Bengaluru</v>
      </c>
      <c r="Y1998">
        <v>2919.12</v>
      </c>
      <c r="Z1998" t="str">
        <f>IF(PC_NikeSales[[#This Row],[Profit]]&lt;0,"Loss Making Sales",IF(PC_NikeSales[[#This Row],[Profit]]=0,"No Recorded Profit",IF($Y1996&gt;$P1996,"Invalid Profit", "Valid Profit")))</f>
        <v>Valid Profit</v>
      </c>
      <c r="AA1998" t="str">
        <f>IF(PC_NikeSales[[#This Row],[Profit_Status]]="Valid Profit","Include","Exclude")</f>
        <v>Include</v>
      </c>
    </row>
    <row r="1999" spans="1:27">
      <c r="A1999">
        <v>3997</v>
      </c>
      <c r="B1999" t="s">
        <v>19</v>
      </c>
      <c r="C1999" t="s">
        <v>26</v>
      </c>
      <c r="D1999" t="s">
        <v>39</v>
      </c>
      <c r="E1999" s="3" t="s">
        <v>16</v>
      </c>
      <c r="F1999" t="str">
        <f t="shared" si="279"/>
        <v>Alphabet</v>
      </c>
      <c r="G1999" t="str">
        <f t="shared" si="280"/>
        <v>M</v>
      </c>
      <c r="H1999" t="str">
        <f t="shared" si="281"/>
        <v>Yes</v>
      </c>
      <c r="I1999">
        <v>4</v>
      </c>
      <c r="J1999" t="str">
        <f>_xlfn.IFS(Units_Sold&lt;0,"Check Return/Refund",Units_Sold=" ",Invalid,Units_Sold=0,"Available",Units_Sold&gt;0,"Sold")</f>
        <v>Sold</v>
      </c>
      <c r="M1999" t="str">
        <f t="shared" si="282"/>
        <v>Invalid</v>
      </c>
      <c r="N1999" t="str">
        <f>IF(PC_NikeSales[[#This Row],[Discount_Verification]]="Valid","Include","Exclude")</f>
        <v>Exclude</v>
      </c>
      <c r="O1999">
        <v>0</v>
      </c>
      <c r="P1999" t="str">
        <f t="shared" si="283"/>
        <v>Insufficient Data</v>
      </c>
      <c r="Q1999" t="str">
        <f t="shared" si="284"/>
        <v>Missing Information</v>
      </c>
      <c r="R1999" t="str">
        <f>IF(PC_NikeSales[[#This Row],[Rev_Verify]]="Valid Revenue","Include","Exclude")</f>
        <v>Exclude</v>
      </c>
      <c r="S1999" s="1">
        <v>45315</v>
      </c>
      <c r="T1999" s="5">
        <f t="shared" si="285"/>
        <v>45315</v>
      </c>
      <c r="U1999" s="1" t="str">
        <f t="shared" si="286"/>
        <v>Yes</v>
      </c>
      <c r="V1999" t="s">
        <v>22</v>
      </c>
      <c r="W1999" t="s">
        <v>37</v>
      </c>
      <c r="X1999" t="str">
        <f t="shared" si="287"/>
        <v>Hyderabad</v>
      </c>
      <c r="Y1999">
        <v>-484.62</v>
      </c>
      <c r="Z1999" t="str">
        <f>IF(PC_NikeSales[[#This Row],[Profit]]&lt;0,"Loss Making Sales",IF(PC_NikeSales[[#This Row],[Profit]]=0,"No Recorded Profit",IF(PC_NikeSales[[#This Row],[Profit]]&gt;PC_NikeSales[Rev_Recalc],"Invalid Profit", "Valid Profit")))</f>
        <v>Loss Making Sales</v>
      </c>
      <c r="AA1999" t="str">
        <f>IF(PC_NikeSales[[#This Row],[Profit_Status]]="Valid Profit","Include","Exclude")</f>
        <v>Exclude</v>
      </c>
    </row>
    <row r="2000" spans="1:27">
      <c r="A2000">
        <v>3998</v>
      </c>
      <c r="B2000" t="s">
        <v>35</v>
      </c>
      <c r="C2000" t="s">
        <v>14</v>
      </c>
      <c r="D2000" t="s">
        <v>34</v>
      </c>
      <c r="F2000" t="str">
        <f t="shared" si="279"/>
        <v>Missing</v>
      </c>
      <c r="G2000" t="str">
        <f t="shared" si="280"/>
        <v>Unknown</v>
      </c>
      <c r="H2000" t="str">
        <f t="shared" si="281"/>
        <v>No</v>
      </c>
      <c r="J2000" t="str">
        <f>_xlfn.IFS(Units_Sold&lt;0,"Check Return/Refund",Units_Sold=" ",Invalid,Units_Sold=0,"Available",Units_Sold&gt;0,"Sold")</f>
        <v>Available</v>
      </c>
      <c r="M2000" t="str">
        <f t="shared" si="282"/>
        <v>Invalid</v>
      </c>
      <c r="N2000" t="str">
        <f>IF(PC_NikeSales[[#This Row],[Discount_Verification]]="Valid","Include","Exclude")</f>
        <v>Exclude</v>
      </c>
      <c r="O2000">
        <v>0</v>
      </c>
      <c r="P2000" t="str">
        <f t="shared" si="283"/>
        <v>Insufficient Data</v>
      </c>
      <c r="Q2000" t="str">
        <f t="shared" si="284"/>
        <v>Missing Information</v>
      </c>
      <c r="R2000" t="str">
        <f>IF(PC_NikeSales[[#This Row],[Rev_Verify]]="Valid Revenue","Include","Exclude")</f>
        <v>Exclude</v>
      </c>
      <c r="S2000" s="1"/>
      <c r="T2000" s="5" t="str">
        <f t="shared" si="285"/>
        <v>Missing Date</v>
      </c>
      <c r="U2000" s="1" t="str">
        <f t="shared" si="286"/>
        <v>No</v>
      </c>
      <c r="V2000" t="s">
        <v>17</v>
      </c>
      <c r="W2000" t="s">
        <v>33</v>
      </c>
      <c r="X2000" t="str">
        <f t="shared" si="287"/>
        <v>Delhi</v>
      </c>
      <c r="Y2000">
        <v>2029.57</v>
      </c>
      <c r="Z2000" t="str">
        <f>IF(PC_NikeSales[[#This Row],[Profit]]&lt;0,"Loss Making Sales",IF(PC_NikeSales[[#This Row],[Profit]]=0,"No Recorded Profit",IF($Y1998&gt;$P1998,"Invalid Profit", "Valid Profit")))</f>
        <v>Valid Profit</v>
      </c>
      <c r="AA2000" t="str">
        <f>IF(PC_NikeSales[[#This Row],[Profit_Status]]="Valid Profit","Include","Exclude")</f>
        <v>Include</v>
      </c>
    </row>
    <row r="2001" spans="1:27">
      <c r="A2001">
        <v>3999</v>
      </c>
      <c r="B2001" t="s">
        <v>13</v>
      </c>
      <c r="C2001" t="s">
        <v>26</v>
      </c>
      <c r="D2001" t="s">
        <v>27</v>
      </c>
      <c r="E2001" s="3">
        <v>7</v>
      </c>
      <c r="F2001" t="str">
        <f t="shared" si="279"/>
        <v>Number</v>
      </c>
      <c r="G2001" t="str">
        <f t="shared" si="280"/>
        <v>7</v>
      </c>
      <c r="H2001" t="str">
        <f t="shared" si="281"/>
        <v>Yes</v>
      </c>
      <c r="J2001" t="str">
        <f>_xlfn.IFS(Units_Sold&lt;0,"Check Return/Refund",Units_Sold=" ",Invalid,Units_Sold=0,"Available",Units_Sold&gt;0,"Sold")</f>
        <v>Available</v>
      </c>
      <c r="L2001">
        <v>0.27</v>
      </c>
      <c r="M2001" t="str">
        <f t="shared" si="282"/>
        <v>Valid</v>
      </c>
      <c r="N2001" t="str">
        <f>IF(PC_NikeSales[[#This Row],[Discount_Verification]]="Valid","Include","Exclude")</f>
        <v>Include</v>
      </c>
      <c r="O2001">
        <v>0</v>
      </c>
      <c r="P2001" t="str">
        <f t="shared" si="283"/>
        <v>Insufficient Data</v>
      </c>
      <c r="Q2001" t="str">
        <f t="shared" si="284"/>
        <v>Missing Information</v>
      </c>
      <c r="R2001" t="str">
        <f>IF(PC_NikeSales[[#This Row],[Rev_Verify]]="Valid Revenue","Include","Exclude")</f>
        <v>Exclude</v>
      </c>
      <c r="S2001" s="1">
        <v>45551</v>
      </c>
      <c r="T2001" s="5">
        <f t="shared" si="285"/>
        <v>45551</v>
      </c>
      <c r="U2001" s="1" t="str">
        <f t="shared" si="286"/>
        <v>Yes</v>
      </c>
      <c r="V2001" t="s">
        <v>17</v>
      </c>
      <c r="W2001" t="s">
        <v>43</v>
      </c>
      <c r="X2001" t="str">
        <f t="shared" si="287"/>
        <v>Kolkata</v>
      </c>
      <c r="Y2001">
        <v>1484.61</v>
      </c>
      <c r="Z2001" t="str">
        <f>IF(PC_NikeSales[[#This Row],[Profit]]&lt;0,"Loss Making Sales",IF(PC_NikeSales[[#This Row],[Profit]]=0,"No Recorded Profit",IF($Y1999&gt;$P1999,"Invalid Profit", "Valid Profit")))</f>
        <v>Valid Profit</v>
      </c>
      <c r="AA2001" t="str">
        <f>IF(PC_NikeSales[[#This Row],[Profit_Status]]="Valid Profit","Include","Exclude")</f>
        <v>Include</v>
      </c>
    </row>
    <row r="2002" spans="1:27">
      <c r="A2002">
        <v>4000</v>
      </c>
      <c r="B2002" t="s">
        <v>19</v>
      </c>
      <c r="C2002" t="s">
        <v>41</v>
      </c>
      <c r="D2002" t="s">
        <v>42</v>
      </c>
      <c r="E2002" s="3" t="s">
        <v>16</v>
      </c>
      <c r="F2002" t="str">
        <f t="shared" si="279"/>
        <v>Alphabet</v>
      </c>
      <c r="G2002" t="str">
        <f t="shared" si="280"/>
        <v>M</v>
      </c>
      <c r="H2002" t="str">
        <f t="shared" si="281"/>
        <v>Yes</v>
      </c>
      <c r="I2002">
        <v>-1</v>
      </c>
      <c r="J2002" t="str">
        <f>_xlfn.IFS(Units_Sold&lt;0,"Check Return/Refund",Units_Sold=" ",Invalid,Units_Sold=0,"Available",Units_Sold&gt;0,"Sold")</f>
        <v>Check Return/Refund</v>
      </c>
      <c r="L2002">
        <v>0.11</v>
      </c>
      <c r="M2002" t="str">
        <f t="shared" si="282"/>
        <v>Valid</v>
      </c>
      <c r="N2002" t="str">
        <f>IF(PC_NikeSales[[#This Row],[Discount_Verification]]="Valid","Include","Exclude")</f>
        <v>Include</v>
      </c>
      <c r="O2002">
        <v>0</v>
      </c>
      <c r="P2002" t="str">
        <f t="shared" si="283"/>
        <v>Insufficient Data</v>
      </c>
      <c r="Q2002" t="str">
        <f t="shared" si="284"/>
        <v>Missing Information</v>
      </c>
      <c r="R2002" t="str">
        <f>IF(PC_NikeSales[[#This Row],[Rev_Verify]]="Valid Revenue","Include","Exclude")</f>
        <v>Exclude</v>
      </c>
      <c r="S2002" s="1">
        <v>45666</v>
      </c>
      <c r="T2002" s="5">
        <f t="shared" si="285"/>
        <v>45666</v>
      </c>
      <c r="U2002" s="1" t="str">
        <f t="shared" si="286"/>
        <v>Yes</v>
      </c>
      <c r="V2002" t="s">
        <v>22</v>
      </c>
      <c r="W2002" t="s">
        <v>43</v>
      </c>
      <c r="X2002" t="str">
        <f t="shared" si="287"/>
        <v>Kolkata</v>
      </c>
      <c r="Y2002">
        <v>309.79000000000002</v>
      </c>
      <c r="Z2002" t="str">
        <f>IF(PC_NikeSales[[#This Row],[Profit]]&lt;0,"Loss Making Sales",IF(PC_NikeSales[[#This Row],[Profit]]=0,"No Recorded Profit",IF($Y2000&gt;$P2000,"Invalid Profit", "Valid Profit")))</f>
        <v>Valid Profit</v>
      </c>
      <c r="AA2002" t="str">
        <f>IF(PC_NikeSales[[#This Row],[Profit_Status]]="Valid Profit","Include","Exclude")</f>
        <v>Include</v>
      </c>
    </row>
    <row r="2003" spans="1:27">
      <c r="A2003">
        <v>4001</v>
      </c>
      <c r="B2003" t="s">
        <v>19</v>
      </c>
      <c r="C2003" t="s">
        <v>41</v>
      </c>
      <c r="D2003" t="s">
        <v>48</v>
      </c>
      <c r="E2003" s="3" t="s">
        <v>28</v>
      </c>
      <c r="F2003" t="str">
        <f t="shared" si="279"/>
        <v>Alphabet</v>
      </c>
      <c r="G2003" t="str">
        <f t="shared" si="280"/>
        <v>L</v>
      </c>
      <c r="H2003" t="str">
        <f t="shared" si="281"/>
        <v>Yes</v>
      </c>
      <c r="J2003" t="str">
        <f>_xlfn.IFS(Units_Sold&lt;0,"Check Return/Refund",Units_Sold=" ",Invalid,Units_Sold=0,"Available",Units_Sold&gt;0,"Sold")</f>
        <v>Available</v>
      </c>
      <c r="K2003">
        <v>7586.32</v>
      </c>
      <c r="M2003" t="str">
        <f t="shared" si="282"/>
        <v>Invalid</v>
      </c>
      <c r="N2003" t="str">
        <f>IF(PC_NikeSales[[#This Row],[Discount_Verification]]="Valid","Include","Exclude")</f>
        <v>Exclude</v>
      </c>
      <c r="O2003">
        <v>0</v>
      </c>
      <c r="P2003" t="str">
        <f t="shared" si="283"/>
        <v>Insufficient Data</v>
      </c>
      <c r="Q2003" t="str">
        <f t="shared" si="284"/>
        <v>Missing Information</v>
      </c>
      <c r="R2003" t="str">
        <f>IF(PC_NikeSales[[#This Row],[Rev_Verify]]="Valid Revenue","Include","Exclude")</f>
        <v>Exclude</v>
      </c>
      <c r="S2003" s="1"/>
      <c r="T2003" s="5" t="str">
        <f t="shared" si="285"/>
        <v>Missing Date</v>
      </c>
      <c r="U2003" s="1" t="str">
        <f t="shared" si="286"/>
        <v>No</v>
      </c>
      <c r="V2003" t="s">
        <v>17</v>
      </c>
      <c r="W2003" t="s">
        <v>25</v>
      </c>
      <c r="X2003" t="str">
        <f t="shared" si="287"/>
        <v>Mumbai</v>
      </c>
      <c r="Y2003">
        <v>2155.0100000000002</v>
      </c>
      <c r="Z2003" t="str">
        <f>IF(PC_NikeSales[[#This Row],[Profit]]&lt;0,"Loss Making Sales",IF(PC_NikeSales[[#This Row],[Profit]]=0,"No Recorded Profit",IF($Y2001&gt;$P2001,"Invalid Profit", "Valid Profit")))</f>
        <v>Valid Profit</v>
      </c>
      <c r="AA2003" t="str">
        <f>IF(PC_NikeSales[[#This Row],[Profit_Status]]="Valid Profit","Include","Exclude")</f>
        <v>Include</v>
      </c>
    </row>
    <row r="2004" spans="1:27">
      <c r="A2004">
        <v>4002</v>
      </c>
      <c r="B2004" t="s">
        <v>13</v>
      </c>
      <c r="C2004" t="s">
        <v>20</v>
      </c>
      <c r="D2004" t="s">
        <v>38</v>
      </c>
      <c r="E2004" s="3" t="s">
        <v>16</v>
      </c>
      <c r="F2004" t="str">
        <f t="shared" si="279"/>
        <v>Alphabet</v>
      </c>
      <c r="G2004" t="str">
        <f t="shared" si="280"/>
        <v>M</v>
      </c>
      <c r="H2004" t="str">
        <f t="shared" si="281"/>
        <v>Yes</v>
      </c>
      <c r="J2004" t="str">
        <f>_xlfn.IFS(Units_Sold&lt;0,"Check Return/Refund",Units_Sold=" ",Invalid,Units_Sold=0,"Available",Units_Sold&gt;0,"Sold")</f>
        <v>Available</v>
      </c>
      <c r="K2004">
        <v>6056.88</v>
      </c>
      <c r="M2004" t="str">
        <f t="shared" si="282"/>
        <v>Invalid</v>
      </c>
      <c r="N2004" t="str">
        <f>IF(PC_NikeSales[[#This Row],[Discount_Verification]]="Valid","Include","Exclude")</f>
        <v>Exclude</v>
      </c>
      <c r="O2004">
        <v>0</v>
      </c>
      <c r="P2004" t="str">
        <f t="shared" si="283"/>
        <v>Insufficient Data</v>
      </c>
      <c r="Q2004" t="str">
        <f t="shared" si="284"/>
        <v>Missing Information</v>
      </c>
      <c r="R2004" t="str">
        <f>IF(PC_NikeSales[[#This Row],[Rev_Verify]]="Valid Revenue","Include","Exclude")</f>
        <v>Exclude</v>
      </c>
      <c r="S2004" s="1">
        <v>45599</v>
      </c>
      <c r="T2004" s="5">
        <f t="shared" si="285"/>
        <v>45599</v>
      </c>
      <c r="U2004" s="1" t="str">
        <f t="shared" si="286"/>
        <v>Yes</v>
      </c>
      <c r="V2004" t="s">
        <v>22</v>
      </c>
      <c r="W2004" t="s">
        <v>25</v>
      </c>
      <c r="X2004" t="str">
        <f t="shared" si="287"/>
        <v>Mumbai</v>
      </c>
      <c r="Y2004">
        <v>2114.0300000000002</v>
      </c>
      <c r="Z2004" t="str">
        <f>IF(PC_NikeSales[[#This Row],[Profit]]&lt;0,"Loss Making Sales",IF(PC_NikeSales[[#This Row],[Profit]]=0,"No Recorded Profit",IF($Y2002&gt;$P2002,"Invalid Profit", "Valid Profit")))</f>
        <v>Valid Profit</v>
      </c>
      <c r="AA2004" t="str">
        <f>IF(PC_NikeSales[[#This Row],[Profit_Status]]="Valid Profit","Include","Exclude")</f>
        <v>Include</v>
      </c>
    </row>
    <row r="2005" spans="1:27">
      <c r="A2005">
        <v>4003</v>
      </c>
      <c r="B2005" t="s">
        <v>35</v>
      </c>
      <c r="C2005" t="s">
        <v>26</v>
      </c>
      <c r="D2005" t="s">
        <v>53</v>
      </c>
      <c r="E2005" s="3" t="s">
        <v>28</v>
      </c>
      <c r="F2005" t="str">
        <f t="shared" si="279"/>
        <v>Alphabet</v>
      </c>
      <c r="G2005" t="str">
        <f t="shared" si="280"/>
        <v>L</v>
      </c>
      <c r="H2005" t="str">
        <f t="shared" si="281"/>
        <v>Yes</v>
      </c>
      <c r="J2005" t="str">
        <f>_xlfn.IFS(Units_Sold&lt;0,"Check Return/Refund",Units_Sold=" ",Invalid,Units_Sold=0,"Available",Units_Sold&gt;0,"Sold")</f>
        <v>Available</v>
      </c>
      <c r="K2005">
        <v>7165.28</v>
      </c>
      <c r="L2005">
        <v>1.17</v>
      </c>
      <c r="M2005" t="str">
        <f t="shared" si="282"/>
        <v>Invalid</v>
      </c>
      <c r="N2005" t="str">
        <f>IF(PC_NikeSales[[#This Row],[Discount_Verification]]="Valid","Include","Exclude")</f>
        <v>Exclude</v>
      </c>
      <c r="O2005">
        <v>0</v>
      </c>
      <c r="P2005" t="str">
        <f t="shared" si="283"/>
        <v>Insufficient Data</v>
      </c>
      <c r="Q2005" t="str">
        <f t="shared" si="284"/>
        <v>Missing Information</v>
      </c>
      <c r="R2005" t="str">
        <f>IF(PC_NikeSales[[#This Row],[Rev_Verify]]="Valid Revenue","Include","Exclude")</f>
        <v>Exclude</v>
      </c>
      <c r="S2005" s="1">
        <v>45691</v>
      </c>
      <c r="T2005" s="5">
        <f t="shared" si="285"/>
        <v>45691</v>
      </c>
      <c r="U2005" s="1" t="str">
        <f t="shared" si="286"/>
        <v>Yes</v>
      </c>
      <c r="V2005" t="s">
        <v>22</v>
      </c>
      <c r="W2005" t="s">
        <v>25</v>
      </c>
      <c r="X2005" t="str">
        <f t="shared" si="287"/>
        <v>Mumbai</v>
      </c>
      <c r="Y2005">
        <v>839.48</v>
      </c>
      <c r="Z2005" t="str">
        <f>IF(PC_NikeSales[[#This Row],[Profit]]&lt;0,"Loss Making Sales",IF(PC_NikeSales[[#This Row],[Profit]]=0,"No Recorded Profit",IF($Y2003&gt;$P2003,"Invalid Profit", "Valid Profit")))</f>
        <v>Valid Profit</v>
      </c>
      <c r="AA2005" t="str">
        <f>IF(PC_NikeSales[[#This Row],[Profit_Status]]="Valid Profit","Include","Exclude")</f>
        <v>Include</v>
      </c>
    </row>
    <row r="2006" spans="1:27">
      <c r="A2006">
        <v>4004</v>
      </c>
      <c r="B2006" t="s">
        <v>35</v>
      </c>
      <c r="C2006" t="s">
        <v>41</v>
      </c>
      <c r="D2006" t="s">
        <v>42</v>
      </c>
      <c r="E2006" s="3" t="s">
        <v>32</v>
      </c>
      <c r="F2006" t="str">
        <f t="shared" si="279"/>
        <v>Alphabet</v>
      </c>
      <c r="G2006" t="str">
        <f t="shared" si="280"/>
        <v>XL</v>
      </c>
      <c r="H2006" t="str">
        <f t="shared" si="281"/>
        <v>Yes</v>
      </c>
      <c r="J2006" t="str">
        <f>_xlfn.IFS(Units_Sold&lt;0,"Check Return/Refund",Units_Sold=" ",Invalid,Units_Sold=0,"Available",Units_Sold&gt;0,"Sold")</f>
        <v>Available</v>
      </c>
      <c r="L2006">
        <v>0.06</v>
      </c>
      <c r="M2006" t="str">
        <f t="shared" si="282"/>
        <v>Valid</v>
      </c>
      <c r="N2006" t="str">
        <f>IF(PC_NikeSales[[#This Row],[Discount_Verification]]="Valid","Include","Exclude")</f>
        <v>Include</v>
      </c>
      <c r="O2006">
        <v>0</v>
      </c>
      <c r="P2006" t="str">
        <f t="shared" si="283"/>
        <v>Insufficient Data</v>
      </c>
      <c r="Q2006" t="str">
        <f t="shared" si="284"/>
        <v>Missing Information</v>
      </c>
      <c r="R2006" t="str">
        <f>IF(PC_NikeSales[[#This Row],[Rev_Verify]]="Valid Revenue","Include","Exclude")</f>
        <v>Exclude</v>
      </c>
      <c r="S2006" s="1">
        <v>45761</v>
      </c>
      <c r="T2006" s="5">
        <f t="shared" si="285"/>
        <v>45761</v>
      </c>
      <c r="U2006" s="1" t="str">
        <f t="shared" si="286"/>
        <v>Yes</v>
      </c>
      <c r="V2006" t="s">
        <v>22</v>
      </c>
      <c r="W2006" t="s">
        <v>33</v>
      </c>
      <c r="X2006" t="str">
        <f t="shared" si="287"/>
        <v>Delhi</v>
      </c>
      <c r="Y2006">
        <v>-748.58</v>
      </c>
      <c r="Z2006" t="str">
        <f>IF(PC_NikeSales[[#This Row],[Profit]]&lt;0,"Loss Making Sales",IF(PC_NikeSales[[#This Row],[Profit]]=0,"No Recorded Profit",IF(PC_NikeSales[[#This Row],[Profit]]&gt;PC_NikeSales[Rev_Recalc],"Invalid Profit", "Valid Profit")))</f>
        <v>Loss Making Sales</v>
      </c>
      <c r="AA2006" t="str">
        <f>IF(PC_NikeSales[[#This Row],[Profit_Status]]="Valid Profit","Include","Exclude")</f>
        <v>Exclude</v>
      </c>
    </row>
    <row r="2007" spans="1:27">
      <c r="A2007">
        <v>4005</v>
      </c>
      <c r="B2007" t="s">
        <v>13</v>
      </c>
      <c r="C2007" t="s">
        <v>14</v>
      </c>
      <c r="D2007" t="s">
        <v>44</v>
      </c>
      <c r="E2007" s="3" t="s">
        <v>16</v>
      </c>
      <c r="F2007" t="str">
        <f t="shared" si="279"/>
        <v>Alphabet</v>
      </c>
      <c r="G2007" t="str">
        <f t="shared" si="280"/>
        <v>M</v>
      </c>
      <c r="H2007" t="str">
        <f t="shared" si="281"/>
        <v>Yes</v>
      </c>
      <c r="J2007" t="str">
        <f>_xlfn.IFS(Units_Sold&lt;0,"Check Return/Refund",Units_Sold=" ",Invalid,Units_Sold=0,"Available",Units_Sold&gt;0,"Sold")</f>
        <v>Available</v>
      </c>
      <c r="K2007">
        <v>3730.58</v>
      </c>
      <c r="M2007" t="str">
        <f t="shared" si="282"/>
        <v>Invalid</v>
      </c>
      <c r="N2007" t="str">
        <f>IF(PC_NikeSales[[#This Row],[Discount_Verification]]="Valid","Include","Exclude")</f>
        <v>Exclude</v>
      </c>
      <c r="O2007">
        <v>0</v>
      </c>
      <c r="P2007" t="str">
        <f t="shared" si="283"/>
        <v>Insufficient Data</v>
      </c>
      <c r="Q2007" t="str">
        <f t="shared" si="284"/>
        <v>Missing Information</v>
      </c>
      <c r="R2007" t="str">
        <f>IF(PC_NikeSales[[#This Row],[Rev_Verify]]="Valid Revenue","Include","Exclude")</f>
        <v>Exclude</v>
      </c>
      <c r="S2007" s="1">
        <v>45626</v>
      </c>
      <c r="T2007" s="5">
        <f t="shared" si="285"/>
        <v>45626</v>
      </c>
      <c r="U2007" s="1" t="str">
        <f t="shared" si="286"/>
        <v>Yes</v>
      </c>
      <c r="V2007" t="s">
        <v>17</v>
      </c>
      <c r="W2007" t="s">
        <v>33</v>
      </c>
      <c r="X2007" t="str">
        <f t="shared" si="287"/>
        <v>Delhi</v>
      </c>
      <c r="Y2007">
        <v>1784.38</v>
      </c>
      <c r="Z2007" t="str">
        <f>IF(PC_NikeSales[[#This Row],[Profit]]&lt;0,"Loss Making Sales",IF(PC_NikeSales[[#This Row],[Profit]]=0,"No Recorded Profit",IF($Y2005&gt;$P2005,"Invalid Profit", "Valid Profit")))</f>
        <v>Valid Profit</v>
      </c>
      <c r="AA2007" t="str">
        <f>IF(PC_NikeSales[[#This Row],[Profit_Status]]="Valid Profit","Include","Exclude")</f>
        <v>Include</v>
      </c>
    </row>
    <row r="2008" spans="1:27">
      <c r="A2008">
        <v>4006</v>
      </c>
      <c r="B2008" t="s">
        <v>13</v>
      </c>
      <c r="C2008" t="s">
        <v>41</v>
      </c>
      <c r="D2008" t="s">
        <v>54</v>
      </c>
      <c r="E2008" s="3">
        <v>12</v>
      </c>
      <c r="F2008" t="str">
        <f t="shared" si="279"/>
        <v>Number</v>
      </c>
      <c r="G2008" t="str">
        <f t="shared" si="280"/>
        <v>12</v>
      </c>
      <c r="H2008" t="str">
        <f t="shared" si="281"/>
        <v>Yes</v>
      </c>
      <c r="J2008" t="str">
        <f>_xlfn.IFS(Units_Sold&lt;0,"Check Return/Refund",Units_Sold=" ",Invalid,Units_Sold=0,"Available",Units_Sold&gt;0,"Sold")</f>
        <v>Available</v>
      </c>
      <c r="M2008" t="str">
        <f t="shared" si="282"/>
        <v>Invalid</v>
      </c>
      <c r="N2008" t="str">
        <f>IF(PC_NikeSales[[#This Row],[Discount_Verification]]="Valid","Include","Exclude")</f>
        <v>Exclude</v>
      </c>
      <c r="O2008">
        <v>0</v>
      </c>
      <c r="P2008" t="str">
        <f t="shared" si="283"/>
        <v>Insufficient Data</v>
      </c>
      <c r="Q2008" t="str">
        <f t="shared" si="284"/>
        <v>Missing Information</v>
      </c>
      <c r="R2008" t="str">
        <f>IF(PC_NikeSales[[#This Row],[Rev_Verify]]="Valid Revenue","Include","Exclude")</f>
        <v>Exclude</v>
      </c>
      <c r="S2008" s="1"/>
      <c r="T2008" s="5" t="str">
        <f t="shared" si="285"/>
        <v>Missing Date</v>
      </c>
      <c r="U2008" s="1" t="str">
        <f t="shared" si="286"/>
        <v>No</v>
      </c>
      <c r="V2008" t="s">
        <v>22</v>
      </c>
      <c r="W2008" t="s">
        <v>43</v>
      </c>
      <c r="X2008" t="str">
        <f t="shared" si="287"/>
        <v>Kolkata</v>
      </c>
      <c r="Y2008">
        <v>2617</v>
      </c>
      <c r="Z2008" t="str">
        <f>IF(PC_NikeSales[[#This Row],[Profit]]&lt;0,"Loss Making Sales",IF(PC_NikeSales[[#This Row],[Profit]]=0,"No Recorded Profit",IF($Y2006&gt;$P2006,"Invalid Profit", "Valid Profit")))</f>
        <v>Valid Profit</v>
      </c>
      <c r="AA2008" t="str">
        <f>IF(PC_NikeSales[[#This Row],[Profit_Status]]="Valid Profit","Include","Exclude")</f>
        <v>Include</v>
      </c>
    </row>
    <row r="2009" spans="1:27">
      <c r="A2009">
        <v>4007</v>
      </c>
      <c r="B2009" t="s">
        <v>13</v>
      </c>
      <c r="C2009" t="s">
        <v>20</v>
      </c>
      <c r="D2009" t="s">
        <v>24</v>
      </c>
      <c r="E2009" s="3" t="s">
        <v>32</v>
      </c>
      <c r="F2009" t="str">
        <f t="shared" si="279"/>
        <v>Alphabet</v>
      </c>
      <c r="G2009" t="str">
        <f t="shared" si="280"/>
        <v>XL</v>
      </c>
      <c r="H2009" t="str">
        <f t="shared" si="281"/>
        <v>Yes</v>
      </c>
      <c r="I2009">
        <v>0</v>
      </c>
      <c r="J2009" t="str">
        <f>_xlfn.IFS(Units_Sold&lt;0,"Check Return/Refund",Units_Sold=" ",Invalid,Units_Sold=0,"Available",Units_Sold&gt;0,"Sold")</f>
        <v>Available</v>
      </c>
      <c r="M2009" t="str">
        <f t="shared" si="282"/>
        <v>Invalid</v>
      </c>
      <c r="N2009" t="str">
        <f>IF(PC_NikeSales[[#This Row],[Discount_Verification]]="Valid","Include","Exclude")</f>
        <v>Exclude</v>
      </c>
      <c r="O2009">
        <v>0</v>
      </c>
      <c r="P2009" t="str">
        <f t="shared" si="283"/>
        <v>Insufficient Data</v>
      </c>
      <c r="Q2009" t="str">
        <f t="shared" si="284"/>
        <v>Missing Information</v>
      </c>
      <c r="R2009" t="str">
        <f>IF(PC_NikeSales[[#This Row],[Rev_Verify]]="Valid Revenue","Include","Exclude")</f>
        <v>Exclude</v>
      </c>
      <c r="S2009" s="1">
        <v>45667</v>
      </c>
      <c r="T2009" s="5">
        <f t="shared" si="285"/>
        <v>45667</v>
      </c>
      <c r="U2009" s="1" t="str">
        <f t="shared" si="286"/>
        <v>Yes</v>
      </c>
      <c r="V2009" t="s">
        <v>22</v>
      </c>
      <c r="W2009" t="s">
        <v>29</v>
      </c>
      <c r="X2009" t="str">
        <f t="shared" si="287"/>
        <v>Pune</v>
      </c>
      <c r="Y2009">
        <v>1746.06</v>
      </c>
      <c r="Z2009" t="str">
        <f>IF(PC_NikeSales[[#This Row],[Profit]]&lt;0,"Loss Making Sales",IF(PC_NikeSales[[#This Row],[Profit]]=0,"No Recorded Profit",IF($Y2007&gt;$P2007,"Invalid Profit", "Valid Profit")))</f>
        <v>Valid Profit</v>
      </c>
      <c r="AA2009" t="str">
        <f>IF(PC_NikeSales[[#This Row],[Profit_Status]]="Valid Profit","Include","Exclude")</f>
        <v>Include</v>
      </c>
    </row>
    <row r="2010" spans="1:27">
      <c r="A2010">
        <v>4008</v>
      </c>
      <c r="B2010" t="s">
        <v>35</v>
      </c>
      <c r="C2010" t="s">
        <v>41</v>
      </c>
      <c r="D2010" t="s">
        <v>54</v>
      </c>
      <c r="E2010" s="3">
        <v>9</v>
      </c>
      <c r="F2010" t="str">
        <f t="shared" si="279"/>
        <v>Number</v>
      </c>
      <c r="G2010" t="str">
        <f t="shared" si="280"/>
        <v>9</v>
      </c>
      <c r="H2010" t="str">
        <f t="shared" si="281"/>
        <v>Yes</v>
      </c>
      <c r="I2010">
        <v>3</v>
      </c>
      <c r="J2010" t="str">
        <f>_xlfn.IFS(Units_Sold&lt;0,"Check Return/Refund",Units_Sold=" ",Invalid,Units_Sold=0,"Available",Units_Sold&gt;0,"Sold")</f>
        <v>Sold</v>
      </c>
      <c r="K2010">
        <v>7737.27</v>
      </c>
      <c r="L2010">
        <v>7.0000000000000007E-2</v>
      </c>
      <c r="M2010" t="str">
        <f t="shared" si="282"/>
        <v>Valid</v>
      </c>
      <c r="N2010" t="str">
        <f>IF(PC_NikeSales[[#This Row],[Discount_Verification]]="Valid","Include","Exclude")</f>
        <v>Include</v>
      </c>
      <c r="O2010">
        <v>21586.98</v>
      </c>
      <c r="P2010">
        <f t="shared" si="283"/>
        <v>21586.9833</v>
      </c>
      <c r="Q2010" t="str">
        <f t="shared" si="284"/>
        <v>Valid Revenue</v>
      </c>
      <c r="R2010" t="str">
        <f>IF(PC_NikeSales[[#This Row],[Rev_Verify]]="Valid Revenue","Include","Exclude")</f>
        <v>Include</v>
      </c>
      <c r="S2010" s="1">
        <v>45275</v>
      </c>
      <c r="T2010" s="5">
        <f t="shared" si="285"/>
        <v>45275</v>
      </c>
      <c r="U2010" s="1" t="str">
        <f t="shared" si="286"/>
        <v>Yes</v>
      </c>
      <c r="V2010" t="s">
        <v>22</v>
      </c>
      <c r="W2010" t="s">
        <v>37</v>
      </c>
      <c r="X2010" t="str">
        <f t="shared" si="287"/>
        <v>Hyderabad</v>
      </c>
      <c r="Y2010">
        <v>180.31</v>
      </c>
      <c r="Z2010" t="str">
        <f>IF(PC_NikeSales[[#This Row],[Profit]]&lt;0,"Loss Making Sales",IF(PC_NikeSales[[#This Row],[Profit]]=0,"No Recorded Profit",IF($Y2008&gt;$P2008,"Invalid Profit", "Valid Profit")))</f>
        <v>Valid Profit</v>
      </c>
      <c r="AA2010" t="str">
        <f>IF(PC_NikeSales[[#This Row],[Profit_Status]]="Valid Profit","Include","Exclude")</f>
        <v>Include</v>
      </c>
    </row>
    <row r="2011" spans="1:27">
      <c r="A2011">
        <v>4009</v>
      </c>
      <c r="B2011" t="s">
        <v>13</v>
      </c>
      <c r="C2011" t="s">
        <v>41</v>
      </c>
      <c r="D2011" t="s">
        <v>48</v>
      </c>
      <c r="E2011" s="3" t="s">
        <v>16</v>
      </c>
      <c r="F2011" t="str">
        <f t="shared" si="279"/>
        <v>Alphabet</v>
      </c>
      <c r="G2011" t="str">
        <f t="shared" si="280"/>
        <v>M</v>
      </c>
      <c r="H2011" t="str">
        <f t="shared" si="281"/>
        <v>Yes</v>
      </c>
      <c r="J2011" t="str">
        <f>_xlfn.IFS(Units_Sold&lt;0,"Check Return/Refund",Units_Sold=" ",Invalid,Units_Sold=0,"Available",Units_Sold&gt;0,"Sold")</f>
        <v>Available</v>
      </c>
      <c r="M2011" t="str">
        <f t="shared" si="282"/>
        <v>Invalid</v>
      </c>
      <c r="N2011" t="str">
        <f>IF(PC_NikeSales[[#This Row],[Discount_Verification]]="Valid","Include","Exclude")</f>
        <v>Exclude</v>
      </c>
      <c r="O2011">
        <v>0</v>
      </c>
      <c r="P2011" t="str">
        <f t="shared" si="283"/>
        <v>Insufficient Data</v>
      </c>
      <c r="Q2011" t="str">
        <f t="shared" si="284"/>
        <v>Missing Information</v>
      </c>
      <c r="R2011" t="str">
        <f>IF(PC_NikeSales[[#This Row],[Rev_Verify]]="Valid Revenue","Include","Exclude")</f>
        <v>Exclude</v>
      </c>
      <c r="S2011" s="1">
        <v>45381</v>
      </c>
      <c r="T2011" s="5">
        <f t="shared" si="285"/>
        <v>45381</v>
      </c>
      <c r="U2011" s="1" t="str">
        <f t="shared" si="286"/>
        <v>Yes</v>
      </c>
      <c r="V2011" t="s">
        <v>22</v>
      </c>
      <c r="W2011" t="s">
        <v>25</v>
      </c>
      <c r="X2011" t="str">
        <f t="shared" si="287"/>
        <v>Mumbai</v>
      </c>
      <c r="Y2011">
        <v>-737.91</v>
      </c>
      <c r="Z2011" t="str">
        <f>IF(PC_NikeSales[[#This Row],[Profit]]&lt;0,"Loss Making Sales",IF(PC_NikeSales[[#This Row],[Profit]]=0,"No Recorded Profit",IF(PC_NikeSales[[#This Row],[Profit]]&gt;PC_NikeSales[Rev_Recalc],"Invalid Profit", "Valid Profit")))</f>
        <v>Loss Making Sales</v>
      </c>
      <c r="AA2011" t="str">
        <f>IF(PC_NikeSales[[#This Row],[Profit_Status]]="Valid Profit","Include","Exclude")</f>
        <v>Exclude</v>
      </c>
    </row>
    <row r="2012" spans="1:27">
      <c r="A2012">
        <v>2046</v>
      </c>
      <c r="B2012" t="s">
        <v>35</v>
      </c>
      <c r="C2012" t="s">
        <v>14</v>
      </c>
      <c r="D2012" t="s">
        <v>49</v>
      </c>
      <c r="E2012" s="3" t="s">
        <v>16</v>
      </c>
      <c r="F2012" t="str">
        <f t="shared" si="279"/>
        <v>Alphabet</v>
      </c>
      <c r="G2012" t="str">
        <f t="shared" si="280"/>
        <v>M</v>
      </c>
      <c r="H2012" t="str">
        <f t="shared" si="281"/>
        <v>Yes</v>
      </c>
      <c r="I2012">
        <v>-1</v>
      </c>
      <c r="J2012" t="str">
        <f>_xlfn.IFS(Units_Sold&lt;0,"Check Return/Refund",Units_Sold=" ",Invalid,Units_Sold=0,"Available",Units_Sold&gt;0,"Sold")</f>
        <v>Check Return/Refund</v>
      </c>
      <c r="K2012">
        <v>5091.2</v>
      </c>
      <c r="M2012" t="str">
        <f t="shared" si="282"/>
        <v>Invalid</v>
      </c>
      <c r="N2012" t="str">
        <f>IF(PC_NikeSales[[#This Row],[Discount_Verification]]="Valid","Include","Exclude")</f>
        <v>Exclude</v>
      </c>
      <c r="O2012">
        <v>0</v>
      </c>
      <c r="P2012">
        <f t="shared" si="283"/>
        <v>-5091.2</v>
      </c>
      <c r="Q2012" t="str">
        <f t="shared" si="284"/>
        <v>Negative Revenue</v>
      </c>
      <c r="R2012" t="str">
        <f>IF(PC_NikeSales[[#This Row],[Rev_Verify]]="Valid Revenue","Include","Exclude")</f>
        <v>Exclude</v>
      </c>
      <c r="S2012" s="1">
        <v>45848</v>
      </c>
      <c r="T2012" s="5">
        <f t="shared" si="285"/>
        <v>45848</v>
      </c>
      <c r="U2012" s="1" t="str">
        <f t="shared" si="286"/>
        <v>Yes</v>
      </c>
      <c r="V2012" t="s">
        <v>22</v>
      </c>
      <c r="W2012" t="s">
        <v>29</v>
      </c>
      <c r="X2012" t="str">
        <f t="shared" si="287"/>
        <v>Pune</v>
      </c>
      <c r="Y2012">
        <v>1544.79</v>
      </c>
      <c r="Z2012" t="str">
        <f>IF(PC_NikeSales[[#This Row],[Profit]]&lt;0,"Loss Making Sales",IF(PC_NikeSales[[#This Row],[Profit]]=0,"No Recorded Profit",IF(PC_NikeSales[[#This Row],[Profit]]&gt;PC_NikeSales[Rev_Recalc],"Invalid Profit", "Valid Profit")))</f>
        <v>Invalid Profit</v>
      </c>
      <c r="AA2012" t="str">
        <f>IF(PC_NikeSales[[#This Row],[Profit_Status]]="Valid Profit","Include","Exclude")</f>
        <v>Exclude</v>
      </c>
    </row>
    <row r="2013" spans="1:27">
      <c r="A2013">
        <v>4011</v>
      </c>
      <c r="B2013" t="s">
        <v>19</v>
      </c>
      <c r="C2013" t="s">
        <v>30</v>
      </c>
      <c r="D2013" t="s">
        <v>45</v>
      </c>
      <c r="E2013" s="3" t="s">
        <v>16</v>
      </c>
      <c r="F2013" t="str">
        <f t="shared" si="279"/>
        <v>Alphabet</v>
      </c>
      <c r="G2013" t="str">
        <f t="shared" si="280"/>
        <v>M</v>
      </c>
      <c r="H2013" t="str">
        <f t="shared" si="281"/>
        <v>Yes</v>
      </c>
      <c r="I2013">
        <v>4</v>
      </c>
      <c r="J2013" t="str">
        <f>_xlfn.IFS(Units_Sold&lt;0,"Check Return/Refund",Units_Sold=" ",Invalid,Units_Sold=0,"Available",Units_Sold&gt;0,"Sold")</f>
        <v>Sold</v>
      </c>
      <c r="K2013">
        <v>4909.5600000000004</v>
      </c>
      <c r="M2013" t="str">
        <f t="shared" si="282"/>
        <v>Invalid</v>
      </c>
      <c r="N2013" t="str">
        <f>IF(PC_NikeSales[[#This Row],[Discount_Verification]]="Valid","Include","Exclude")</f>
        <v>Exclude</v>
      </c>
      <c r="O2013">
        <v>0</v>
      </c>
      <c r="P2013">
        <f t="shared" si="283"/>
        <v>19638.240000000002</v>
      </c>
      <c r="Q2013" t="str">
        <f t="shared" si="284"/>
        <v>Valid Revenue</v>
      </c>
      <c r="R2013" t="str">
        <f>IF(PC_NikeSales[[#This Row],[Rev_Verify]]="Valid Revenue","Include","Exclude")</f>
        <v>Include</v>
      </c>
      <c r="S2013" s="1">
        <v>45842</v>
      </c>
      <c r="T2013" s="5">
        <f t="shared" si="285"/>
        <v>45842</v>
      </c>
      <c r="U2013" s="1" t="str">
        <f t="shared" si="286"/>
        <v>Yes</v>
      </c>
      <c r="V2013" t="s">
        <v>22</v>
      </c>
      <c r="W2013" t="s">
        <v>36</v>
      </c>
      <c r="X2013" t="str">
        <f t="shared" si="287"/>
        <v>Bangalore</v>
      </c>
      <c r="Y2013">
        <v>2934.53</v>
      </c>
      <c r="Z2013" t="str">
        <f>IF(PC_NikeSales[[#This Row],[Profit]]&lt;0,"Loss Making Sales",IF(PC_NikeSales[[#This Row],[Profit]]=0,"No Recorded Profit",IF($Y2011&gt;$P2011,"Invalid Profit", "Valid Profit")))</f>
        <v>Valid Profit</v>
      </c>
      <c r="AA2013" t="str">
        <f>IF(PC_NikeSales[[#This Row],[Profit_Status]]="Valid Profit","Include","Exclude")</f>
        <v>Include</v>
      </c>
    </row>
    <row r="2014" spans="1:27">
      <c r="A2014">
        <v>4012</v>
      </c>
      <c r="B2014" t="s">
        <v>35</v>
      </c>
      <c r="C2014" t="s">
        <v>41</v>
      </c>
      <c r="D2014" t="s">
        <v>48</v>
      </c>
      <c r="F2014" t="str">
        <f t="shared" si="279"/>
        <v>Missing</v>
      </c>
      <c r="G2014" t="str">
        <f t="shared" si="280"/>
        <v>Unknown</v>
      </c>
      <c r="H2014" t="str">
        <f t="shared" si="281"/>
        <v>No</v>
      </c>
      <c r="J2014" t="str">
        <f>_xlfn.IFS(Units_Sold&lt;0,"Check Return/Refund",Units_Sold=" ",Invalid,Units_Sold=0,"Available",Units_Sold&gt;0,"Sold")</f>
        <v>Available</v>
      </c>
      <c r="K2014">
        <v>5879.06</v>
      </c>
      <c r="L2014">
        <v>0.47</v>
      </c>
      <c r="M2014" t="str">
        <f t="shared" si="282"/>
        <v>Valid</v>
      </c>
      <c r="N2014" t="str">
        <f>IF(PC_NikeSales[[#This Row],[Discount_Verification]]="Valid","Include","Exclude")</f>
        <v>Include</v>
      </c>
      <c r="O2014">
        <v>0</v>
      </c>
      <c r="P2014" t="str">
        <f t="shared" si="283"/>
        <v>Insufficient Data</v>
      </c>
      <c r="Q2014" t="str">
        <f t="shared" si="284"/>
        <v>Missing Information</v>
      </c>
      <c r="R2014" t="str">
        <f>IF(PC_NikeSales[[#This Row],[Rev_Verify]]="Valid Revenue","Include","Exclude")</f>
        <v>Exclude</v>
      </c>
      <c r="S2014" s="1">
        <v>45805</v>
      </c>
      <c r="T2014" s="5">
        <f t="shared" si="285"/>
        <v>45805</v>
      </c>
      <c r="U2014" s="1" t="str">
        <f t="shared" si="286"/>
        <v>Yes</v>
      </c>
      <c r="V2014" t="s">
        <v>22</v>
      </c>
      <c r="W2014" t="s">
        <v>37</v>
      </c>
      <c r="X2014" t="str">
        <f t="shared" si="287"/>
        <v>Hyderabad</v>
      </c>
      <c r="Y2014">
        <v>2129.44</v>
      </c>
      <c r="Z2014" t="str">
        <f>IF(PC_NikeSales[[#This Row],[Profit]]&lt;0,"Loss Making Sales",IF(PC_NikeSales[[#This Row],[Profit]]=0,"No Recorded Profit",IF($Y2012&gt;$P2012,"Invalid Profit", "Valid Profit")))</f>
        <v>Invalid Profit</v>
      </c>
      <c r="AA2014" t="str">
        <f>IF(PC_NikeSales[[#This Row],[Profit_Status]]="Valid Profit","Include","Exclude")</f>
        <v>Exclude</v>
      </c>
    </row>
    <row r="2015" spans="1:27">
      <c r="A2015">
        <v>4013</v>
      </c>
      <c r="B2015" t="s">
        <v>19</v>
      </c>
      <c r="C2015" t="s">
        <v>41</v>
      </c>
      <c r="D2015" t="s">
        <v>54</v>
      </c>
      <c r="E2015" s="3">
        <v>10</v>
      </c>
      <c r="F2015" t="str">
        <f t="shared" si="279"/>
        <v>Number</v>
      </c>
      <c r="G2015" t="str">
        <f t="shared" si="280"/>
        <v>10</v>
      </c>
      <c r="H2015" t="str">
        <f t="shared" si="281"/>
        <v>Yes</v>
      </c>
      <c r="I2015">
        <v>2</v>
      </c>
      <c r="J2015" t="str">
        <f>_xlfn.IFS(Units_Sold&lt;0,"Check Return/Refund",Units_Sold=" ",Invalid,Units_Sold=0,"Available",Units_Sold&gt;0,"Sold")</f>
        <v>Sold</v>
      </c>
      <c r="K2015">
        <v>3794.99</v>
      </c>
      <c r="M2015" t="str">
        <f t="shared" si="282"/>
        <v>Invalid</v>
      </c>
      <c r="N2015" t="str">
        <f>IF(PC_NikeSales[[#This Row],[Discount_Verification]]="Valid","Include","Exclude")</f>
        <v>Exclude</v>
      </c>
      <c r="O2015">
        <v>0</v>
      </c>
      <c r="P2015">
        <f t="shared" si="283"/>
        <v>7589.98</v>
      </c>
      <c r="Q2015" t="str">
        <f t="shared" si="284"/>
        <v>Valid Revenue</v>
      </c>
      <c r="R2015" t="str">
        <f>IF(PC_NikeSales[[#This Row],[Rev_Verify]]="Valid Revenue","Include","Exclude")</f>
        <v>Include</v>
      </c>
      <c r="S2015" s="1">
        <v>45842</v>
      </c>
      <c r="T2015" s="5">
        <f t="shared" si="285"/>
        <v>45842</v>
      </c>
      <c r="U2015" s="1" t="str">
        <f t="shared" si="286"/>
        <v>Yes</v>
      </c>
      <c r="V2015" t="s">
        <v>17</v>
      </c>
      <c r="W2015" t="s">
        <v>37</v>
      </c>
      <c r="X2015" t="str">
        <f t="shared" si="287"/>
        <v>Hyderabad</v>
      </c>
      <c r="Y2015">
        <v>1398.9</v>
      </c>
      <c r="Z2015" t="str">
        <f>IF(PC_NikeSales[[#This Row],[Profit]]&lt;0,"Loss Making Sales",IF(PC_NikeSales[[#This Row],[Profit]]=0,"No Recorded Profit",IF($Y2013&gt;$P2013,"Invalid Profit", "Valid Profit")))</f>
        <v>Valid Profit</v>
      </c>
      <c r="AA2015" t="str">
        <f>IF(PC_NikeSales[[#This Row],[Profit_Status]]="Valid Profit","Include","Exclude")</f>
        <v>Include</v>
      </c>
    </row>
    <row r="2016" spans="1:27">
      <c r="A2016">
        <v>4014</v>
      </c>
      <c r="B2016" t="s">
        <v>13</v>
      </c>
      <c r="C2016" t="s">
        <v>30</v>
      </c>
      <c r="D2016" t="s">
        <v>45</v>
      </c>
      <c r="E2016" s="3" t="s">
        <v>28</v>
      </c>
      <c r="F2016" t="str">
        <f t="shared" si="279"/>
        <v>Alphabet</v>
      </c>
      <c r="G2016" t="str">
        <f t="shared" si="280"/>
        <v>L</v>
      </c>
      <c r="H2016" t="str">
        <f t="shared" si="281"/>
        <v>Yes</v>
      </c>
      <c r="J2016" t="str">
        <f>_xlfn.IFS(Units_Sold&lt;0,"Check Return/Refund",Units_Sold=" ",Invalid,Units_Sold=0,"Available",Units_Sold&gt;0,"Sold")</f>
        <v>Available</v>
      </c>
      <c r="M2016" t="str">
        <f t="shared" si="282"/>
        <v>Invalid</v>
      </c>
      <c r="N2016" t="str">
        <f>IF(PC_NikeSales[[#This Row],[Discount_Verification]]="Valid","Include","Exclude")</f>
        <v>Exclude</v>
      </c>
      <c r="O2016">
        <v>0</v>
      </c>
      <c r="P2016" t="str">
        <f t="shared" si="283"/>
        <v>Insufficient Data</v>
      </c>
      <c r="Q2016" t="str">
        <f t="shared" si="284"/>
        <v>Missing Information</v>
      </c>
      <c r="R2016" t="str">
        <f>IF(PC_NikeSales[[#This Row],[Rev_Verify]]="Valid Revenue","Include","Exclude")</f>
        <v>Exclude</v>
      </c>
      <c r="S2016" s="1">
        <v>45508</v>
      </c>
      <c r="T2016" s="5">
        <f t="shared" si="285"/>
        <v>45508</v>
      </c>
      <c r="U2016" s="1" t="str">
        <f t="shared" si="286"/>
        <v>Yes</v>
      </c>
      <c r="V2016" t="s">
        <v>22</v>
      </c>
      <c r="W2016" t="s">
        <v>37</v>
      </c>
      <c r="X2016" t="str">
        <f t="shared" si="287"/>
        <v>Hyderabad</v>
      </c>
      <c r="Y2016">
        <v>563.6</v>
      </c>
      <c r="Z2016" t="str">
        <f>IF(PC_NikeSales[[#This Row],[Profit]]&lt;0,"Loss Making Sales",IF(PC_NikeSales[[#This Row],[Profit]]=0,"No Recorded Profit",IF($Y2014&gt;$P2014,"Invalid Profit", "Valid Profit")))</f>
        <v>Valid Profit</v>
      </c>
      <c r="AA2016" t="str">
        <f>IF(PC_NikeSales[[#This Row],[Profit_Status]]="Valid Profit","Include","Exclude")</f>
        <v>Include</v>
      </c>
    </row>
    <row r="2017" spans="1:27">
      <c r="A2017">
        <v>4015</v>
      </c>
      <c r="B2017" t="s">
        <v>35</v>
      </c>
      <c r="C2017" t="s">
        <v>26</v>
      </c>
      <c r="D2017" t="s">
        <v>53</v>
      </c>
      <c r="E2017" s="3" t="s">
        <v>28</v>
      </c>
      <c r="F2017" t="str">
        <f t="shared" si="279"/>
        <v>Alphabet</v>
      </c>
      <c r="G2017" t="str">
        <f t="shared" si="280"/>
        <v>L</v>
      </c>
      <c r="H2017" t="str">
        <f t="shared" si="281"/>
        <v>Yes</v>
      </c>
      <c r="I2017">
        <v>4</v>
      </c>
      <c r="J2017" t="str">
        <f>_xlfn.IFS(Units_Sold&lt;0,"Check Return/Refund",Units_Sold=" ",Invalid,Units_Sold=0,"Available",Units_Sold&gt;0,"Sold")</f>
        <v>Sold</v>
      </c>
      <c r="K2017">
        <v>5505.76</v>
      </c>
      <c r="M2017" t="str">
        <f t="shared" si="282"/>
        <v>Invalid</v>
      </c>
      <c r="N2017" t="str">
        <f>IF(PC_NikeSales[[#This Row],[Discount_Verification]]="Valid","Include","Exclude")</f>
        <v>Exclude</v>
      </c>
      <c r="O2017">
        <v>0</v>
      </c>
      <c r="P2017">
        <f t="shared" si="283"/>
        <v>22023.040000000001</v>
      </c>
      <c r="Q2017" t="str">
        <f t="shared" si="284"/>
        <v>Valid Revenue</v>
      </c>
      <c r="R2017" t="str">
        <f>IF(PC_NikeSales[[#This Row],[Rev_Verify]]="Valid Revenue","Include","Exclude")</f>
        <v>Include</v>
      </c>
      <c r="S2017" s="1">
        <v>45843</v>
      </c>
      <c r="T2017" s="5">
        <f t="shared" si="285"/>
        <v>45843</v>
      </c>
      <c r="U2017" s="1" t="str">
        <f t="shared" si="286"/>
        <v>Yes</v>
      </c>
      <c r="V2017" t="s">
        <v>17</v>
      </c>
      <c r="W2017" t="s">
        <v>18</v>
      </c>
      <c r="X2017" t="str">
        <f t="shared" si="287"/>
        <v>Bengaluru</v>
      </c>
      <c r="Y2017">
        <v>1194.93</v>
      </c>
      <c r="Z2017" t="str">
        <f>IF(PC_NikeSales[[#This Row],[Profit]]&lt;0,"Loss Making Sales",IF(PC_NikeSales[[#This Row],[Profit]]=0,"No Recorded Profit",IF($Y2015&gt;$P2015,"Invalid Profit", "Valid Profit")))</f>
        <v>Valid Profit</v>
      </c>
      <c r="AA2017" t="str">
        <f>IF(PC_NikeSales[[#This Row],[Profit_Status]]="Valid Profit","Include","Exclude")</f>
        <v>Include</v>
      </c>
    </row>
    <row r="2018" spans="1:27">
      <c r="A2018">
        <v>2021</v>
      </c>
      <c r="B2018" t="s">
        <v>13</v>
      </c>
      <c r="C2018" t="s">
        <v>26</v>
      </c>
      <c r="D2018" t="s">
        <v>39</v>
      </c>
      <c r="E2018" s="3" t="s">
        <v>32</v>
      </c>
      <c r="F2018" t="str">
        <f t="shared" si="279"/>
        <v>Alphabet</v>
      </c>
      <c r="G2018" t="str">
        <f t="shared" si="280"/>
        <v>XL</v>
      </c>
      <c r="H2018" t="str">
        <f t="shared" si="281"/>
        <v>Yes</v>
      </c>
      <c r="J2018" t="str">
        <f>_xlfn.IFS(Units_Sold&lt;0,"Check Return/Refund",Units_Sold=" ",Invalid,Units_Sold=0,"Available",Units_Sold&gt;0,"Sold")</f>
        <v>Available</v>
      </c>
      <c r="K2018">
        <v>4561.67</v>
      </c>
      <c r="M2018" t="str">
        <f t="shared" si="282"/>
        <v>Invalid</v>
      </c>
      <c r="N2018" t="str">
        <f>IF(PC_NikeSales[[#This Row],[Discount_Verification]]="Valid","Include","Exclude")</f>
        <v>Exclude</v>
      </c>
      <c r="O2018">
        <v>0</v>
      </c>
      <c r="P2018" t="str">
        <f t="shared" si="283"/>
        <v>Insufficient Data</v>
      </c>
      <c r="Q2018" t="str">
        <f t="shared" si="284"/>
        <v>Missing Information</v>
      </c>
      <c r="R2018" t="str">
        <f>IF(PC_NikeSales[[#This Row],[Rev_Verify]]="Valid Revenue","Include","Exclude")</f>
        <v>Exclude</v>
      </c>
      <c r="S2018" s="1">
        <v>45335</v>
      </c>
      <c r="T2018" s="5">
        <f t="shared" si="285"/>
        <v>45335</v>
      </c>
      <c r="U2018" s="1" t="str">
        <f t="shared" si="286"/>
        <v>Yes</v>
      </c>
      <c r="V2018" t="s">
        <v>17</v>
      </c>
      <c r="W2018" t="s">
        <v>29</v>
      </c>
      <c r="X2018" t="str">
        <f t="shared" si="287"/>
        <v>Pune</v>
      </c>
      <c r="Y2018">
        <v>1720.61</v>
      </c>
      <c r="Z2018" t="str">
        <f>IF(PC_NikeSales[[#This Row],[Profit]]&lt;0,"Loss Making Sales",IF(PC_NikeSales[[#This Row],[Profit]]=0,"No Recorded Profit",IF($Y2016&gt;$P2016,"Invalid Profit", "Valid Profit")))</f>
        <v>Valid Profit</v>
      </c>
      <c r="AA2018" t="str">
        <f>IF(PC_NikeSales[[#This Row],[Profit_Status]]="Valid Profit","Include","Exclude")</f>
        <v>Include</v>
      </c>
    </row>
    <row r="2019" spans="1:27">
      <c r="A2019">
        <v>4017</v>
      </c>
      <c r="B2019" t="s">
        <v>13</v>
      </c>
      <c r="C2019" t="s">
        <v>14</v>
      </c>
      <c r="D2019" t="s">
        <v>44</v>
      </c>
      <c r="E2019" s="3" t="s">
        <v>32</v>
      </c>
      <c r="F2019" t="str">
        <f t="shared" si="279"/>
        <v>Alphabet</v>
      </c>
      <c r="G2019" t="str">
        <f t="shared" si="280"/>
        <v>XL</v>
      </c>
      <c r="H2019" t="str">
        <f t="shared" si="281"/>
        <v>Yes</v>
      </c>
      <c r="J2019" t="str">
        <f>_xlfn.IFS(Units_Sold&lt;0,"Check Return/Refund",Units_Sold=" ",Invalid,Units_Sold=0,"Available",Units_Sold&gt;0,"Sold")</f>
        <v>Available</v>
      </c>
      <c r="K2019">
        <v>9229.7000000000007</v>
      </c>
      <c r="M2019" t="str">
        <f t="shared" si="282"/>
        <v>Invalid</v>
      </c>
      <c r="N2019" t="str">
        <f>IF(PC_NikeSales[[#This Row],[Discount_Verification]]="Valid","Include","Exclude")</f>
        <v>Exclude</v>
      </c>
      <c r="O2019">
        <v>0</v>
      </c>
      <c r="P2019" t="str">
        <f t="shared" si="283"/>
        <v>Insufficient Data</v>
      </c>
      <c r="Q2019" t="str">
        <f t="shared" si="284"/>
        <v>Missing Information</v>
      </c>
      <c r="R2019" t="str">
        <f>IF(PC_NikeSales[[#This Row],[Rev_Verify]]="Valid Revenue","Include","Exclude")</f>
        <v>Exclude</v>
      </c>
      <c r="S2019" s="1">
        <v>45736</v>
      </c>
      <c r="T2019" s="5">
        <f t="shared" si="285"/>
        <v>45736</v>
      </c>
      <c r="U2019" s="1" t="str">
        <f t="shared" si="286"/>
        <v>Yes</v>
      </c>
      <c r="V2019" t="s">
        <v>17</v>
      </c>
      <c r="W2019" t="s">
        <v>25</v>
      </c>
      <c r="X2019" t="str">
        <f t="shared" si="287"/>
        <v>Mumbai</v>
      </c>
      <c r="Y2019">
        <v>1178.0999999999999</v>
      </c>
      <c r="Z2019" t="str">
        <f>IF(PC_NikeSales[[#This Row],[Profit]]&lt;0,"Loss Making Sales",IF(PC_NikeSales[[#This Row],[Profit]]=0,"No Recorded Profit",IF($Y2017&gt;$P2017,"Invalid Profit", "Valid Profit")))</f>
        <v>Valid Profit</v>
      </c>
      <c r="AA2019" t="str">
        <f>IF(PC_NikeSales[[#This Row],[Profit_Status]]="Valid Profit","Include","Exclude")</f>
        <v>Include</v>
      </c>
    </row>
    <row r="2020" spans="1:27">
      <c r="A2020">
        <v>4018</v>
      </c>
      <c r="B2020" t="s">
        <v>19</v>
      </c>
      <c r="C2020" t="s">
        <v>26</v>
      </c>
      <c r="D2020" t="s">
        <v>27</v>
      </c>
      <c r="E2020" s="3" t="s">
        <v>16</v>
      </c>
      <c r="F2020" t="str">
        <f t="shared" si="279"/>
        <v>Alphabet</v>
      </c>
      <c r="G2020" t="str">
        <f t="shared" si="280"/>
        <v>M</v>
      </c>
      <c r="H2020" t="str">
        <f t="shared" si="281"/>
        <v>Yes</v>
      </c>
      <c r="J2020" t="str">
        <f>_xlfn.IFS(Units_Sold&lt;0,"Check Return/Refund",Units_Sold=" ",Invalid,Units_Sold=0,"Available",Units_Sold&gt;0,"Sold")</f>
        <v>Available</v>
      </c>
      <c r="K2020">
        <v>6469.59</v>
      </c>
      <c r="L2020">
        <v>0.36</v>
      </c>
      <c r="M2020" t="str">
        <f t="shared" si="282"/>
        <v>Valid</v>
      </c>
      <c r="N2020" t="str">
        <f>IF(PC_NikeSales[[#This Row],[Discount_Verification]]="Valid","Include","Exclude")</f>
        <v>Include</v>
      </c>
      <c r="O2020">
        <v>0</v>
      </c>
      <c r="P2020" t="str">
        <f t="shared" si="283"/>
        <v>Insufficient Data</v>
      </c>
      <c r="Q2020" t="str">
        <f t="shared" si="284"/>
        <v>Missing Information</v>
      </c>
      <c r="R2020" t="str">
        <f>IF(PC_NikeSales[[#This Row],[Rev_Verify]]="Valid Revenue","Include","Exclude")</f>
        <v>Exclude</v>
      </c>
      <c r="S2020" s="1"/>
      <c r="T2020" s="5" t="str">
        <f t="shared" si="285"/>
        <v>Missing Date</v>
      </c>
      <c r="U2020" s="1" t="str">
        <f t="shared" si="286"/>
        <v>No</v>
      </c>
      <c r="V2020" t="s">
        <v>22</v>
      </c>
      <c r="W2020" t="s">
        <v>25</v>
      </c>
      <c r="X2020" t="str">
        <f t="shared" si="287"/>
        <v>Mumbai</v>
      </c>
      <c r="Y2020">
        <v>-69.8</v>
      </c>
      <c r="Z2020" t="str">
        <f>IF(PC_NikeSales[[#This Row],[Profit]]&lt;0,"Loss Making Sales",IF(PC_NikeSales[[#This Row],[Profit]]=0,"No Recorded Profit",IF(PC_NikeSales[[#This Row],[Profit]]&gt;PC_NikeSales[Rev_Recalc],"Invalid Profit", "Valid Profit")))</f>
        <v>Loss Making Sales</v>
      </c>
      <c r="AA2020" t="str">
        <f>IF(PC_NikeSales[[#This Row],[Profit_Status]]="Valid Profit","Include","Exclude")</f>
        <v>Exclude</v>
      </c>
    </row>
    <row r="2021" spans="1:27">
      <c r="A2021">
        <v>4019</v>
      </c>
      <c r="B2021" t="s">
        <v>19</v>
      </c>
      <c r="C2021" t="s">
        <v>20</v>
      </c>
      <c r="D2021" t="s">
        <v>21</v>
      </c>
      <c r="E2021" s="3">
        <v>10</v>
      </c>
      <c r="F2021" t="str">
        <f t="shared" si="279"/>
        <v>Number</v>
      </c>
      <c r="G2021" t="str">
        <f t="shared" si="280"/>
        <v>10</v>
      </c>
      <c r="H2021" t="str">
        <f t="shared" si="281"/>
        <v>Yes</v>
      </c>
      <c r="I2021">
        <v>-1</v>
      </c>
      <c r="J2021" t="str">
        <f>_xlfn.IFS(Units_Sold&lt;0,"Check Return/Refund",Units_Sold=" ",Invalid,Units_Sold=0,"Available",Units_Sold&gt;0,"Sold")</f>
        <v>Check Return/Refund</v>
      </c>
      <c r="L2021">
        <v>0.66</v>
      </c>
      <c r="M2021" t="str">
        <f t="shared" si="282"/>
        <v>Valid</v>
      </c>
      <c r="N2021" t="str">
        <f>IF(PC_NikeSales[[#This Row],[Discount_Verification]]="Valid","Include","Exclude")</f>
        <v>Include</v>
      </c>
      <c r="O2021">
        <v>0</v>
      </c>
      <c r="P2021" t="str">
        <f t="shared" si="283"/>
        <v>Insufficient Data</v>
      </c>
      <c r="Q2021" t="str">
        <f t="shared" si="284"/>
        <v>Missing Information</v>
      </c>
      <c r="R2021" t="str">
        <f>IF(PC_NikeSales[[#This Row],[Rev_Verify]]="Valid Revenue","Include","Exclude")</f>
        <v>Exclude</v>
      </c>
      <c r="S2021" s="1">
        <v>45592</v>
      </c>
      <c r="T2021" s="5">
        <f t="shared" si="285"/>
        <v>45592</v>
      </c>
      <c r="U2021" s="1" t="str">
        <f t="shared" si="286"/>
        <v>Yes</v>
      </c>
      <c r="V2021" t="s">
        <v>17</v>
      </c>
      <c r="W2021" t="s">
        <v>18</v>
      </c>
      <c r="X2021" t="str">
        <f t="shared" si="287"/>
        <v>Bengaluru</v>
      </c>
      <c r="Y2021">
        <v>171.8</v>
      </c>
      <c r="Z2021" t="str">
        <f>IF(PC_NikeSales[[#This Row],[Profit]]&lt;0,"Loss Making Sales",IF(PC_NikeSales[[#This Row],[Profit]]=0,"No Recorded Profit",IF($Y2019&gt;$P2019,"Invalid Profit", "Valid Profit")))</f>
        <v>Valid Profit</v>
      </c>
      <c r="AA2021" t="str">
        <f>IF(PC_NikeSales[[#This Row],[Profit_Status]]="Valid Profit","Include","Exclude")</f>
        <v>Include</v>
      </c>
    </row>
    <row r="2022" spans="1:27">
      <c r="A2022">
        <v>4020</v>
      </c>
      <c r="B2022" t="s">
        <v>19</v>
      </c>
      <c r="C2022" t="s">
        <v>30</v>
      </c>
      <c r="D2022" t="s">
        <v>51</v>
      </c>
      <c r="E2022" s="3" t="s">
        <v>16</v>
      </c>
      <c r="F2022" t="str">
        <f t="shared" si="279"/>
        <v>Alphabet</v>
      </c>
      <c r="G2022" t="str">
        <f t="shared" si="280"/>
        <v>M</v>
      </c>
      <c r="H2022" t="str">
        <f t="shared" si="281"/>
        <v>Yes</v>
      </c>
      <c r="J2022" t="str">
        <f>_xlfn.IFS(Units_Sold&lt;0,"Check Return/Refund",Units_Sold=" ",Invalid,Units_Sold=0,"Available",Units_Sold&gt;0,"Sold")</f>
        <v>Available</v>
      </c>
      <c r="K2022">
        <v>4052.25</v>
      </c>
      <c r="M2022" t="str">
        <f t="shared" si="282"/>
        <v>Invalid</v>
      </c>
      <c r="N2022" t="str">
        <f>IF(PC_NikeSales[[#This Row],[Discount_Verification]]="Valid","Include","Exclude")</f>
        <v>Exclude</v>
      </c>
      <c r="O2022">
        <v>0</v>
      </c>
      <c r="P2022" t="str">
        <f t="shared" si="283"/>
        <v>Insufficient Data</v>
      </c>
      <c r="Q2022" t="str">
        <f t="shared" si="284"/>
        <v>Missing Information</v>
      </c>
      <c r="R2022" t="str">
        <f>IF(PC_NikeSales[[#This Row],[Rev_Verify]]="Valid Revenue","Include","Exclude")</f>
        <v>Exclude</v>
      </c>
      <c r="S2022" s="1"/>
      <c r="T2022" s="5" t="str">
        <f t="shared" si="285"/>
        <v>Missing Date</v>
      </c>
      <c r="U2022" s="1" t="str">
        <f t="shared" si="286"/>
        <v>No</v>
      </c>
      <c r="V2022" t="s">
        <v>22</v>
      </c>
      <c r="W2022" t="s">
        <v>18</v>
      </c>
      <c r="X2022" t="str">
        <f t="shared" si="287"/>
        <v>Bengaluru</v>
      </c>
      <c r="Y2022">
        <v>3360.33</v>
      </c>
      <c r="Z2022" t="str">
        <f>IF(PC_NikeSales[[#This Row],[Profit]]&lt;0,"Loss Making Sales",IF(PC_NikeSales[[#This Row],[Profit]]=0,"No Recorded Profit",IF($Y2020&gt;$P2020,"Invalid Profit", "Valid Profit")))</f>
        <v>Valid Profit</v>
      </c>
      <c r="AA2022" t="str">
        <f>IF(PC_NikeSales[[#This Row],[Profit_Status]]="Valid Profit","Include","Exclude")</f>
        <v>Include</v>
      </c>
    </row>
    <row r="2023" spans="1:27">
      <c r="A2023">
        <v>4021</v>
      </c>
      <c r="B2023" t="s">
        <v>19</v>
      </c>
      <c r="C2023" t="s">
        <v>41</v>
      </c>
      <c r="D2023" t="s">
        <v>47</v>
      </c>
      <c r="E2023" s="3">
        <v>6</v>
      </c>
      <c r="F2023" t="str">
        <f t="shared" si="279"/>
        <v>Number</v>
      </c>
      <c r="G2023" t="str">
        <f t="shared" si="280"/>
        <v>6</v>
      </c>
      <c r="H2023" t="str">
        <f t="shared" si="281"/>
        <v>Yes</v>
      </c>
      <c r="J2023" t="str">
        <f>_xlfn.IFS(Units_Sold&lt;0,"Check Return/Refund",Units_Sold=" ",Invalid,Units_Sold=0,"Available",Units_Sold&gt;0,"Sold")</f>
        <v>Available</v>
      </c>
      <c r="K2023">
        <v>7023.61</v>
      </c>
      <c r="M2023" t="str">
        <f t="shared" si="282"/>
        <v>Invalid</v>
      </c>
      <c r="N2023" t="str">
        <f>IF(PC_NikeSales[[#This Row],[Discount_Verification]]="Valid","Include","Exclude")</f>
        <v>Exclude</v>
      </c>
      <c r="O2023">
        <v>0</v>
      </c>
      <c r="P2023" t="str">
        <f t="shared" si="283"/>
        <v>Insufficient Data</v>
      </c>
      <c r="Q2023" t="str">
        <f t="shared" si="284"/>
        <v>Missing Information</v>
      </c>
      <c r="R2023" t="str">
        <f>IF(PC_NikeSales[[#This Row],[Rev_Verify]]="Valid Revenue","Include","Exclude")</f>
        <v>Exclude</v>
      </c>
      <c r="S2023" s="1"/>
      <c r="T2023" s="5" t="str">
        <f t="shared" si="285"/>
        <v>Missing Date</v>
      </c>
      <c r="U2023" s="1" t="str">
        <f t="shared" si="286"/>
        <v>No</v>
      </c>
      <c r="V2023" t="s">
        <v>17</v>
      </c>
      <c r="W2023" t="s">
        <v>33</v>
      </c>
      <c r="X2023" t="str">
        <f t="shared" si="287"/>
        <v>Delhi</v>
      </c>
      <c r="Y2023">
        <v>2199.3000000000002</v>
      </c>
      <c r="Z2023" t="str">
        <f>IF(PC_NikeSales[[#This Row],[Profit]]&lt;0,"Loss Making Sales",IF(PC_NikeSales[[#This Row],[Profit]]=0,"No Recorded Profit",IF($Y2021&gt;$P2021,"Invalid Profit", "Valid Profit")))</f>
        <v>Valid Profit</v>
      </c>
      <c r="AA2023" t="str">
        <f>IF(PC_NikeSales[[#This Row],[Profit_Status]]="Valid Profit","Include","Exclude")</f>
        <v>Include</v>
      </c>
    </row>
    <row r="2024" spans="1:27">
      <c r="A2024">
        <v>4022</v>
      </c>
      <c r="B2024" t="s">
        <v>13</v>
      </c>
      <c r="C2024" t="s">
        <v>14</v>
      </c>
      <c r="D2024" t="s">
        <v>44</v>
      </c>
      <c r="E2024" s="3" t="s">
        <v>28</v>
      </c>
      <c r="F2024" t="str">
        <f t="shared" si="279"/>
        <v>Alphabet</v>
      </c>
      <c r="G2024" t="str">
        <f t="shared" si="280"/>
        <v>L</v>
      </c>
      <c r="H2024" t="str">
        <f t="shared" si="281"/>
        <v>Yes</v>
      </c>
      <c r="J2024" t="str">
        <f>_xlfn.IFS(Units_Sold&lt;0,"Check Return/Refund",Units_Sold=" ",Invalid,Units_Sold=0,"Available",Units_Sold&gt;0,"Sold")</f>
        <v>Available</v>
      </c>
      <c r="M2024" t="str">
        <f t="shared" si="282"/>
        <v>Invalid</v>
      </c>
      <c r="N2024" t="str">
        <f>IF(PC_NikeSales[[#This Row],[Discount_Verification]]="Valid","Include","Exclude")</f>
        <v>Exclude</v>
      </c>
      <c r="O2024">
        <v>0</v>
      </c>
      <c r="P2024" t="str">
        <f t="shared" si="283"/>
        <v>Insufficient Data</v>
      </c>
      <c r="Q2024" t="str">
        <f t="shared" si="284"/>
        <v>Missing Information</v>
      </c>
      <c r="R2024" t="str">
        <f>IF(PC_NikeSales[[#This Row],[Rev_Verify]]="Valid Revenue","Include","Exclude")</f>
        <v>Exclude</v>
      </c>
      <c r="S2024" s="1">
        <v>45647</v>
      </c>
      <c r="T2024" s="5">
        <f t="shared" si="285"/>
        <v>45647</v>
      </c>
      <c r="U2024" s="1" t="str">
        <f t="shared" si="286"/>
        <v>Yes</v>
      </c>
      <c r="V2024" t="s">
        <v>17</v>
      </c>
      <c r="W2024" t="s">
        <v>18</v>
      </c>
      <c r="X2024" t="str">
        <f t="shared" si="287"/>
        <v>Bengaluru</v>
      </c>
      <c r="Y2024">
        <v>2380.63</v>
      </c>
      <c r="Z2024" t="str">
        <f>IF(PC_NikeSales[[#This Row],[Profit]]&lt;0,"Loss Making Sales",IF(PC_NikeSales[[#This Row],[Profit]]=0,"No Recorded Profit",IF($Y2022&gt;$P2022,"Invalid Profit", "Valid Profit")))</f>
        <v>Valid Profit</v>
      </c>
      <c r="AA2024" t="str">
        <f>IF(PC_NikeSales[[#This Row],[Profit_Status]]="Valid Profit","Include","Exclude")</f>
        <v>Include</v>
      </c>
    </row>
    <row r="2025" spans="1:27">
      <c r="A2025">
        <v>4023</v>
      </c>
      <c r="B2025" t="s">
        <v>19</v>
      </c>
      <c r="C2025" t="s">
        <v>30</v>
      </c>
      <c r="D2025" t="s">
        <v>46</v>
      </c>
      <c r="E2025" s="3" t="s">
        <v>32</v>
      </c>
      <c r="F2025" t="str">
        <f t="shared" si="279"/>
        <v>Alphabet</v>
      </c>
      <c r="G2025" t="str">
        <f t="shared" si="280"/>
        <v>XL</v>
      </c>
      <c r="H2025" t="str">
        <f t="shared" si="281"/>
        <v>Yes</v>
      </c>
      <c r="I2025">
        <v>0</v>
      </c>
      <c r="J2025" t="str">
        <f>_xlfn.IFS(Units_Sold&lt;0,"Check Return/Refund",Units_Sold=" ",Invalid,Units_Sold=0,"Available",Units_Sold&gt;0,"Sold")</f>
        <v>Available</v>
      </c>
      <c r="K2025">
        <v>2376.12</v>
      </c>
      <c r="L2025">
        <v>0.76</v>
      </c>
      <c r="M2025" t="str">
        <f t="shared" si="282"/>
        <v>Valid</v>
      </c>
      <c r="N2025" t="str">
        <f>IF(PC_NikeSales[[#This Row],[Discount_Verification]]="Valid","Include","Exclude")</f>
        <v>Include</v>
      </c>
      <c r="O2025">
        <v>0</v>
      </c>
      <c r="P2025">
        <f t="shared" si="283"/>
        <v>0</v>
      </c>
      <c r="Q2025" t="str">
        <f t="shared" si="284"/>
        <v>No Recorded Revenue</v>
      </c>
      <c r="R2025" t="str">
        <f>IF(PC_NikeSales[[#This Row],[Rev_Verify]]="Valid Revenue","Include","Exclude")</f>
        <v>Exclude</v>
      </c>
      <c r="S2025" s="1">
        <v>45624</v>
      </c>
      <c r="T2025" s="5">
        <f t="shared" si="285"/>
        <v>45624</v>
      </c>
      <c r="U2025" s="1" t="str">
        <f t="shared" si="286"/>
        <v>Yes</v>
      </c>
      <c r="V2025" t="s">
        <v>17</v>
      </c>
      <c r="W2025" t="s">
        <v>37</v>
      </c>
      <c r="X2025" t="str">
        <f t="shared" si="287"/>
        <v>Hyderabad</v>
      </c>
      <c r="Y2025">
        <v>1267.4100000000001</v>
      </c>
      <c r="Z2025" t="str">
        <f>IF(PC_NikeSales[[#This Row],[Profit]]&lt;0,"Loss Making Sales",IF(PC_NikeSales[[#This Row],[Profit]]=0,"No Recorded Profit",IF(PC_NikeSales[[#This Row],[Profit]]&gt;PC_NikeSales[Rev_Recalc],"Invalid Profit", "Valid Profit")))</f>
        <v>Invalid Profit</v>
      </c>
      <c r="AA2025" t="str">
        <f>IF(PC_NikeSales[[#This Row],[Profit_Status]]="Valid Profit","Include","Exclude")</f>
        <v>Exclude</v>
      </c>
    </row>
    <row r="2026" spans="1:27">
      <c r="A2026">
        <v>4024</v>
      </c>
      <c r="B2026" t="s">
        <v>35</v>
      </c>
      <c r="C2026" t="s">
        <v>14</v>
      </c>
      <c r="D2026" t="s">
        <v>44</v>
      </c>
      <c r="E2026" s="3" t="s">
        <v>16</v>
      </c>
      <c r="F2026" t="str">
        <f t="shared" si="279"/>
        <v>Alphabet</v>
      </c>
      <c r="G2026" t="str">
        <f t="shared" si="280"/>
        <v>M</v>
      </c>
      <c r="H2026" t="str">
        <f t="shared" si="281"/>
        <v>Yes</v>
      </c>
      <c r="I2026">
        <v>0</v>
      </c>
      <c r="J2026" t="str">
        <f>_xlfn.IFS(Units_Sold&lt;0,"Check Return/Refund",Units_Sold=" ",Invalid,Units_Sold=0,"Available",Units_Sold&gt;0,"Sold")</f>
        <v>Available</v>
      </c>
      <c r="M2026" t="str">
        <f t="shared" si="282"/>
        <v>Invalid</v>
      </c>
      <c r="N2026" t="str">
        <f>IF(PC_NikeSales[[#This Row],[Discount_Verification]]="Valid","Include","Exclude")</f>
        <v>Exclude</v>
      </c>
      <c r="O2026">
        <v>0</v>
      </c>
      <c r="P2026" t="str">
        <f t="shared" si="283"/>
        <v>Insufficient Data</v>
      </c>
      <c r="Q2026" t="str">
        <f t="shared" si="284"/>
        <v>Missing Information</v>
      </c>
      <c r="R2026" t="str">
        <f>IF(PC_NikeSales[[#This Row],[Rev_Verify]]="Valid Revenue","Include","Exclude")</f>
        <v>Exclude</v>
      </c>
      <c r="S2026" s="1">
        <v>45533</v>
      </c>
      <c r="T2026" s="5">
        <f t="shared" si="285"/>
        <v>45533</v>
      </c>
      <c r="U2026" s="1" t="str">
        <f t="shared" si="286"/>
        <v>Yes</v>
      </c>
      <c r="V2026" t="s">
        <v>22</v>
      </c>
      <c r="W2026" t="s">
        <v>18</v>
      </c>
      <c r="X2026" t="str">
        <f t="shared" si="287"/>
        <v>Bengaluru</v>
      </c>
      <c r="Y2026">
        <v>-738.85</v>
      </c>
      <c r="Z2026" t="str">
        <f>IF(PC_NikeSales[[#This Row],[Profit]]&lt;0,"Loss Making Sales",IF(PC_NikeSales[[#This Row],[Profit]]=0,"No Recorded Profit",IF(PC_NikeSales[[#This Row],[Profit]]&gt;PC_NikeSales[Rev_Recalc],"Invalid Profit", "Valid Profit")))</f>
        <v>Loss Making Sales</v>
      </c>
      <c r="AA2026" t="str">
        <f>IF(PC_NikeSales[[#This Row],[Profit_Status]]="Valid Profit","Include","Exclude")</f>
        <v>Exclude</v>
      </c>
    </row>
    <row r="2027" spans="1:27">
      <c r="A2027">
        <v>4025</v>
      </c>
      <c r="B2027" t="s">
        <v>19</v>
      </c>
      <c r="C2027" t="s">
        <v>41</v>
      </c>
      <c r="D2027" t="s">
        <v>47</v>
      </c>
      <c r="E2027" s="3" t="s">
        <v>28</v>
      </c>
      <c r="F2027" t="str">
        <f t="shared" si="279"/>
        <v>Alphabet</v>
      </c>
      <c r="G2027" t="str">
        <f t="shared" si="280"/>
        <v>L</v>
      </c>
      <c r="H2027" t="str">
        <f t="shared" si="281"/>
        <v>Yes</v>
      </c>
      <c r="J2027" t="str">
        <f>_xlfn.IFS(Units_Sold&lt;0,"Check Return/Refund",Units_Sold=" ",Invalid,Units_Sold=0,"Available",Units_Sold&gt;0,"Sold")</f>
        <v>Available</v>
      </c>
      <c r="K2027">
        <v>2265.37</v>
      </c>
      <c r="M2027" t="str">
        <f t="shared" si="282"/>
        <v>Invalid</v>
      </c>
      <c r="N2027" t="str">
        <f>IF(PC_NikeSales[[#This Row],[Discount_Verification]]="Valid","Include","Exclude")</f>
        <v>Exclude</v>
      </c>
      <c r="O2027">
        <v>0</v>
      </c>
      <c r="P2027" t="str">
        <f t="shared" si="283"/>
        <v>Insufficient Data</v>
      </c>
      <c r="Q2027" t="str">
        <f t="shared" si="284"/>
        <v>Missing Information</v>
      </c>
      <c r="R2027" t="str">
        <f>IF(PC_NikeSales[[#This Row],[Rev_Verify]]="Valid Revenue","Include","Exclude")</f>
        <v>Exclude</v>
      </c>
      <c r="S2027" s="1">
        <v>45468</v>
      </c>
      <c r="T2027" s="5">
        <f t="shared" si="285"/>
        <v>45468</v>
      </c>
      <c r="U2027" s="1" t="str">
        <f t="shared" si="286"/>
        <v>Yes</v>
      </c>
      <c r="V2027" t="s">
        <v>22</v>
      </c>
      <c r="W2027" t="s">
        <v>43</v>
      </c>
      <c r="X2027" t="str">
        <f t="shared" si="287"/>
        <v>Kolkata</v>
      </c>
      <c r="Y2027">
        <v>2946.35</v>
      </c>
      <c r="Z2027" t="str">
        <f>IF(PC_NikeSales[[#This Row],[Profit]]&lt;0,"Loss Making Sales",IF(PC_NikeSales[[#This Row],[Profit]]=0,"No Recorded Profit",IF($Y2025&gt;$P2025,"Invalid Profit", "Valid Profit")))</f>
        <v>Invalid Profit</v>
      </c>
      <c r="AA2027" t="str">
        <f>IF(PC_NikeSales[[#This Row],[Profit_Status]]="Valid Profit","Include","Exclude")</f>
        <v>Exclude</v>
      </c>
    </row>
    <row r="2028" spans="1:27">
      <c r="A2028">
        <v>4026</v>
      </c>
      <c r="B2028" t="s">
        <v>35</v>
      </c>
      <c r="C2028" t="s">
        <v>41</v>
      </c>
      <c r="D2028" t="s">
        <v>48</v>
      </c>
      <c r="E2028" s="3" t="s">
        <v>32</v>
      </c>
      <c r="F2028" t="str">
        <f t="shared" si="279"/>
        <v>Alphabet</v>
      </c>
      <c r="G2028" t="str">
        <f t="shared" si="280"/>
        <v>XL</v>
      </c>
      <c r="H2028" t="str">
        <f t="shared" si="281"/>
        <v>Yes</v>
      </c>
      <c r="I2028">
        <v>0</v>
      </c>
      <c r="J2028" t="str">
        <f>_xlfn.IFS(Units_Sold&lt;0,"Check Return/Refund",Units_Sold=" ",Invalid,Units_Sold=0,"Available",Units_Sold&gt;0,"Sold")</f>
        <v>Available</v>
      </c>
      <c r="K2028">
        <v>3731.78</v>
      </c>
      <c r="L2028">
        <v>1.1200000000000001</v>
      </c>
      <c r="M2028" t="str">
        <f t="shared" si="282"/>
        <v>Invalid</v>
      </c>
      <c r="N2028" t="str">
        <f>IF(PC_NikeSales[[#This Row],[Discount_Verification]]="Valid","Include","Exclude")</f>
        <v>Exclude</v>
      </c>
      <c r="O2028">
        <v>0</v>
      </c>
      <c r="P2028" t="str">
        <f t="shared" si="283"/>
        <v>Insufficient Data</v>
      </c>
      <c r="Q2028" t="str">
        <f t="shared" si="284"/>
        <v>Missing Information</v>
      </c>
      <c r="R2028" t="str">
        <f>IF(PC_NikeSales[[#This Row],[Rev_Verify]]="Valid Revenue","Include","Exclude")</f>
        <v>Exclude</v>
      </c>
      <c r="S2028" s="1">
        <v>45705</v>
      </c>
      <c r="T2028" s="5">
        <f t="shared" si="285"/>
        <v>45705</v>
      </c>
      <c r="U2028" s="1" t="str">
        <f t="shared" si="286"/>
        <v>Yes</v>
      </c>
      <c r="V2028" t="s">
        <v>17</v>
      </c>
      <c r="W2028" t="s">
        <v>37</v>
      </c>
      <c r="X2028" t="str">
        <f t="shared" si="287"/>
        <v>Hyderabad</v>
      </c>
      <c r="Y2028">
        <v>-885.09</v>
      </c>
      <c r="Z2028" t="str">
        <f>IF(PC_NikeSales[[#This Row],[Profit]]&lt;0,"Loss Making Sales",IF(PC_NikeSales[[#This Row],[Profit]]=0,"No Recorded Profit",IF(PC_NikeSales[[#This Row],[Profit]]&gt;PC_NikeSales[Rev_Recalc],"Invalid Profit", "Valid Profit")))</f>
        <v>Loss Making Sales</v>
      </c>
      <c r="AA2028" t="str">
        <f>IF(PC_NikeSales[[#This Row],[Profit_Status]]="Valid Profit","Include","Exclude")</f>
        <v>Exclude</v>
      </c>
    </row>
    <row r="2029" spans="1:27">
      <c r="A2029">
        <v>4027</v>
      </c>
      <c r="B2029" t="s">
        <v>35</v>
      </c>
      <c r="C2029" t="s">
        <v>41</v>
      </c>
      <c r="D2029" t="s">
        <v>42</v>
      </c>
      <c r="F2029" t="str">
        <f t="shared" si="279"/>
        <v>Missing</v>
      </c>
      <c r="G2029" t="str">
        <f t="shared" si="280"/>
        <v>Unknown</v>
      </c>
      <c r="H2029" t="str">
        <f t="shared" si="281"/>
        <v>No</v>
      </c>
      <c r="J2029" t="str">
        <f>_xlfn.IFS(Units_Sold&lt;0,"Check Return/Refund",Units_Sold=" ",Invalid,Units_Sold=0,"Available",Units_Sold&gt;0,"Sold")</f>
        <v>Available</v>
      </c>
      <c r="K2029">
        <v>8050.32</v>
      </c>
      <c r="M2029" t="str">
        <f t="shared" si="282"/>
        <v>Invalid</v>
      </c>
      <c r="N2029" t="str">
        <f>IF(PC_NikeSales[[#This Row],[Discount_Verification]]="Valid","Include","Exclude")</f>
        <v>Exclude</v>
      </c>
      <c r="O2029">
        <v>0</v>
      </c>
      <c r="P2029" t="str">
        <f t="shared" si="283"/>
        <v>Insufficient Data</v>
      </c>
      <c r="Q2029" t="str">
        <f t="shared" si="284"/>
        <v>Missing Information</v>
      </c>
      <c r="R2029" t="str">
        <f>IF(PC_NikeSales[[#This Row],[Rev_Verify]]="Valid Revenue","Include","Exclude")</f>
        <v>Exclude</v>
      </c>
      <c r="S2029" s="1"/>
      <c r="T2029" s="5" t="str">
        <f t="shared" si="285"/>
        <v>Missing Date</v>
      </c>
      <c r="U2029" s="1" t="str">
        <f t="shared" si="286"/>
        <v>No</v>
      </c>
      <c r="V2029" t="s">
        <v>22</v>
      </c>
      <c r="W2029" t="s">
        <v>33</v>
      </c>
      <c r="X2029" t="str">
        <f t="shared" si="287"/>
        <v>Delhi</v>
      </c>
      <c r="Y2029">
        <v>3125.71</v>
      </c>
      <c r="Z2029" t="str">
        <f>IF(PC_NikeSales[[#This Row],[Profit]]&lt;0,"Loss Making Sales",IF(PC_NikeSales[[#This Row],[Profit]]=0,"No Recorded Profit",IF($Y2027&gt;$P2027,"Invalid Profit", "Valid Profit")))</f>
        <v>Valid Profit</v>
      </c>
      <c r="AA2029" t="str">
        <f>IF(PC_NikeSales[[#This Row],[Profit_Status]]="Valid Profit","Include","Exclude")</f>
        <v>Include</v>
      </c>
    </row>
    <row r="2030" spans="1:27">
      <c r="A2030">
        <v>4028</v>
      </c>
      <c r="B2030" t="s">
        <v>19</v>
      </c>
      <c r="C2030" t="s">
        <v>30</v>
      </c>
      <c r="D2030" t="s">
        <v>51</v>
      </c>
      <c r="E2030" s="3">
        <v>9</v>
      </c>
      <c r="F2030" t="str">
        <f t="shared" si="279"/>
        <v>Number</v>
      </c>
      <c r="G2030" t="str">
        <f t="shared" si="280"/>
        <v>9</v>
      </c>
      <c r="H2030" t="str">
        <f t="shared" si="281"/>
        <v>Yes</v>
      </c>
      <c r="I2030">
        <v>3</v>
      </c>
      <c r="J2030" t="str">
        <f>_xlfn.IFS(Units_Sold&lt;0,"Check Return/Refund",Units_Sold=" ",Invalid,Units_Sold=0,"Available",Units_Sold&gt;0,"Sold")</f>
        <v>Sold</v>
      </c>
      <c r="L2030">
        <v>1.06</v>
      </c>
      <c r="M2030" t="str">
        <f t="shared" si="282"/>
        <v>Invalid</v>
      </c>
      <c r="N2030" t="str">
        <f>IF(PC_NikeSales[[#This Row],[Discount_Verification]]="Valid","Include","Exclude")</f>
        <v>Exclude</v>
      </c>
      <c r="O2030">
        <v>0</v>
      </c>
      <c r="P2030" t="str">
        <f t="shared" si="283"/>
        <v>Insufficient Data</v>
      </c>
      <c r="Q2030" t="str">
        <f t="shared" si="284"/>
        <v>Missing Information</v>
      </c>
      <c r="R2030" t="str">
        <f>IF(PC_NikeSales[[#This Row],[Rev_Verify]]="Valid Revenue","Include","Exclude")</f>
        <v>Exclude</v>
      </c>
      <c r="S2030" s="1">
        <v>45669</v>
      </c>
      <c r="T2030" s="5">
        <f t="shared" si="285"/>
        <v>45669</v>
      </c>
      <c r="U2030" s="1" t="str">
        <f t="shared" si="286"/>
        <v>Yes</v>
      </c>
      <c r="V2030" t="s">
        <v>22</v>
      </c>
      <c r="W2030" t="s">
        <v>33</v>
      </c>
      <c r="X2030" t="str">
        <f t="shared" si="287"/>
        <v>Delhi</v>
      </c>
      <c r="Y2030">
        <v>2568.4</v>
      </c>
      <c r="Z2030" t="str">
        <f>IF(PC_NikeSales[[#This Row],[Profit]]&lt;0,"Loss Making Sales",IF(PC_NikeSales[[#This Row],[Profit]]=0,"No Recorded Profit",IF($Y2028&gt;$P2028,"Invalid Profit", "Valid Profit")))</f>
        <v>Valid Profit</v>
      </c>
      <c r="AA2030" t="str">
        <f>IF(PC_NikeSales[[#This Row],[Profit_Status]]="Valid Profit","Include","Exclude")</f>
        <v>Include</v>
      </c>
    </row>
    <row r="2031" spans="1:27">
      <c r="A2031">
        <v>4029</v>
      </c>
      <c r="B2031" t="s">
        <v>13</v>
      </c>
      <c r="C2031" t="s">
        <v>14</v>
      </c>
      <c r="D2031" t="s">
        <v>34</v>
      </c>
      <c r="E2031" s="3" t="s">
        <v>32</v>
      </c>
      <c r="F2031" t="str">
        <f t="shared" si="279"/>
        <v>Alphabet</v>
      </c>
      <c r="G2031" t="str">
        <f t="shared" si="280"/>
        <v>XL</v>
      </c>
      <c r="H2031" t="str">
        <f t="shared" si="281"/>
        <v>Yes</v>
      </c>
      <c r="J2031" t="str">
        <f>_xlfn.IFS(Units_Sold&lt;0,"Check Return/Refund",Units_Sold=" ",Invalid,Units_Sold=0,"Available",Units_Sold&gt;0,"Sold")</f>
        <v>Available</v>
      </c>
      <c r="M2031" t="str">
        <f t="shared" si="282"/>
        <v>Invalid</v>
      </c>
      <c r="N2031" t="str">
        <f>IF(PC_NikeSales[[#This Row],[Discount_Verification]]="Valid","Include","Exclude")</f>
        <v>Exclude</v>
      </c>
      <c r="O2031">
        <v>0</v>
      </c>
      <c r="P2031" t="str">
        <f t="shared" si="283"/>
        <v>Insufficient Data</v>
      </c>
      <c r="Q2031" t="str">
        <f t="shared" si="284"/>
        <v>Missing Information</v>
      </c>
      <c r="R2031" t="str">
        <f>IF(PC_NikeSales[[#This Row],[Rev_Verify]]="Valid Revenue","Include","Exclude")</f>
        <v>Exclude</v>
      </c>
      <c r="S2031" s="1">
        <v>45837</v>
      </c>
      <c r="T2031" s="5">
        <f t="shared" si="285"/>
        <v>45837</v>
      </c>
      <c r="U2031" s="1" t="str">
        <f t="shared" si="286"/>
        <v>Yes</v>
      </c>
      <c r="V2031" t="s">
        <v>22</v>
      </c>
      <c r="W2031" t="s">
        <v>36</v>
      </c>
      <c r="X2031" t="str">
        <f t="shared" si="287"/>
        <v>Bangalore</v>
      </c>
      <c r="Y2031">
        <v>3231.16</v>
      </c>
      <c r="Z2031" t="str">
        <f>IF(PC_NikeSales[[#This Row],[Profit]]&lt;0,"Loss Making Sales",IF(PC_NikeSales[[#This Row],[Profit]]=0,"No Recorded Profit",IF($Y2029&gt;$P2029,"Invalid Profit", "Valid Profit")))</f>
        <v>Valid Profit</v>
      </c>
      <c r="AA2031" t="str">
        <f>IF(PC_NikeSales[[#This Row],[Profit_Status]]="Valid Profit","Include","Exclude")</f>
        <v>Include</v>
      </c>
    </row>
    <row r="2032" spans="1:27">
      <c r="A2032">
        <v>4030</v>
      </c>
      <c r="B2032" t="s">
        <v>35</v>
      </c>
      <c r="C2032" t="s">
        <v>26</v>
      </c>
      <c r="D2032" t="s">
        <v>39</v>
      </c>
      <c r="E2032" s="3" t="s">
        <v>28</v>
      </c>
      <c r="F2032" t="str">
        <f t="shared" si="279"/>
        <v>Alphabet</v>
      </c>
      <c r="G2032" t="str">
        <f t="shared" si="280"/>
        <v>L</v>
      </c>
      <c r="H2032" t="str">
        <f t="shared" si="281"/>
        <v>Yes</v>
      </c>
      <c r="J2032" t="str">
        <f>_xlfn.IFS(Units_Sold&lt;0,"Check Return/Refund",Units_Sold=" ",Invalid,Units_Sold=0,"Available",Units_Sold&gt;0,"Sold")</f>
        <v>Available</v>
      </c>
      <c r="M2032" t="str">
        <f t="shared" si="282"/>
        <v>Invalid</v>
      </c>
      <c r="N2032" t="str">
        <f>IF(PC_NikeSales[[#This Row],[Discount_Verification]]="Valid","Include","Exclude")</f>
        <v>Exclude</v>
      </c>
      <c r="O2032">
        <v>0</v>
      </c>
      <c r="P2032" t="str">
        <f t="shared" si="283"/>
        <v>Insufficient Data</v>
      </c>
      <c r="Q2032" t="str">
        <f t="shared" si="284"/>
        <v>Missing Information</v>
      </c>
      <c r="R2032" t="str">
        <f>IF(PC_NikeSales[[#This Row],[Rev_Verify]]="Valid Revenue","Include","Exclude")</f>
        <v>Exclude</v>
      </c>
      <c r="S2032" s="1">
        <v>45775</v>
      </c>
      <c r="T2032" s="5">
        <f t="shared" si="285"/>
        <v>45775</v>
      </c>
      <c r="U2032" s="1" t="str">
        <f t="shared" si="286"/>
        <v>Yes</v>
      </c>
      <c r="V2032" t="s">
        <v>17</v>
      </c>
      <c r="W2032" t="s">
        <v>43</v>
      </c>
      <c r="X2032" t="str">
        <f t="shared" si="287"/>
        <v>Kolkata</v>
      </c>
      <c r="Y2032">
        <v>1865.56</v>
      </c>
      <c r="Z2032" t="str">
        <f>IF(PC_NikeSales[[#This Row],[Profit]]&lt;0,"Loss Making Sales",IF(PC_NikeSales[[#This Row],[Profit]]=0,"No Recorded Profit",IF($Y2030&gt;$P2030,"Invalid Profit", "Valid Profit")))</f>
        <v>Valid Profit</v>
      </c>
      <c r="AA2032" t="str">
        <f>IF(PC_NikeSales[[#This Row],[Profit_Status]]="Valid Profit","Include","Exclude")</f>
        <v>Include</v>
      </c>
    </row>
    <row r="2033" spans="1:27">
      <c r="A2033">
        <v>4031</v>
      </c>
      <c r="B2033" t="s">
        <v>35</v>
      </c>
      <c r="C2033" t="s">
        <v>20</v>
      </c>
      <c r="D2033" t="s">
        <v>50</v>
      </c>
      <c r="F2033" t="str">
        <f t="shared" si="279"/>
        <v>Missing</v>
      </c>
      <c r="G2033" t="str">
        <f t="shared" si="280"/>
        <v>Unknown</v>
      </c>
      <c r="H2033" t="str">
        <f t="shared" si="281"/>
        <v>No</v>
      </c>
      <c r="I2033">
        <v>2</v>
      </c>
      <c r="J2033" t="str">
        <f>_xlfn.IFS(Units_Sold&lt;0,"Check Return/Refund",Units_Sold=" ",Invalid,Units_Sold=0,"Available",Units_Sold&gt;0,"Sold")</f>
        <v>Sold</v>
      </c>
      <c r="K2033">
        <v>4272.26</v>
      </c>
      <c r="L2033">
        <v>0.83</v>
      </c>
      <c r="M2033" t="str">
        <f t="shared" si="282"/>
        <v>Valid</v>
      </c>
      <c r="N2033" t="str">
        <f>IF(PC_NikeSales[[#This Row],[Discount_Verification]]="Valid","Include","Exclude")</f>
        <v>Include</v>
      </c>
      <c r="O2033">
        <v>1452.57</v>
      </c>
      <c r="P2033">
        <f t="shared" si="283"/>
        <v>1452.5684000000003</v>
      </c>
      <c r="Q2033" t="str">
        <f t="shared" si="284"/>
        <v>Valid Revenue</v>
      </c>
      <c r="R2033" t="str">
        <f>IF(PC_NikeSales[[#This Row],[Rev_Verify]]="Valid Revenue","Include","Exclude")</f>
        <v>Include</v>
      </c>
      <c r="S2033" s="1"/>
      <c r="T2033" s="5" t="str">
        <f t="shared" si="285"/>
        <v>Missing Date</v>
      </c>
      <c r="U2033" s="1" t="str">
        <f t="shared" si="286"/>
        <v>No</v>
      </c>
      <c r="V2033" t="s">
        <v>22</v>
      </c>
      <c r="W2033" t="s">
        <v>43</v>
      </c>
      <c r="X2033" t="str">
        <f t="shared" si="287"/>
        <v>Kolkata</v>
      </c>
      <c r="Y2033">
        <v>1977.91</v>
      </c>
      <c r="Z2033" t="str">
        <f>IF(PC_NikeSales[[#This Row],[Profit]]&lt;0,"Loss Making Sales",IF(PC_NikeSales[[#This Row],[Profit]]=0,"No Recorded Profit",IF(PC_NikeSales[[#This Row],[Profit]]&gt;PC_NikeSales[Rev_Recalc],"Invalid Profit", "Valid Profit")))</f>
        <v>Invalid Profit</v>
      </c>
      <c r="AA2033" t="str">
        <f>IF(PC_NikeSales[[#This Row],[Profit_Status]]="Valid Profit","Include","Exclude")</f>
        <v>Exclude</v>
      </c>
    </row>
    <row r="2034" spans="1:27">
      <c r="A2034">
        <v>4032</v>
      </c>
      <c r="B2034" t="s">
        <v>35</v>
      </c>
      <c r="C2034" t="s">
        <v>30</v>
      </c>
      <c r="D2034" t="s">
        <v>51</v>
      </c>
      <c r="E2034" s="3">
        <v>10</v>
      </c>
      <c r="F2034" t="str">
        <f t="shared" si="279"/>
        <v>Number</v>
      </c>
      <c r="G2034" t="str">
        <f t="shared" si="280"/>
        <v>10</v>
      </c>
      <c r="H2034" t="str">
        <f t="shared" si="281"/>
        <v>Yes</v>
      </c>
      <c r="J2034" t="str">
        <f>_xlfn.IFS(Units_Sold&lt;0,"Check Return/Refund",Units_Sold=" ",Invalid,Units_Sold=0,"Available",Units_Sold&gt;0,"Sold")</f>
        <v>Available</v>
      </c>
      <c r="M2034" t="str">
        <f t="shared" si="282"/>
        <v>Invalid</v>
      </c>
      <c r="N2034" t="str">
        <f>IF(PC_NikeSales[[#This Row],[Discount_Verification]]="Valid","Include","Exclude")</f>
        <v>Exclude</v>
      </c>
      <c r="O2034">
        <v>0</v>
      </c>
      <c r="P2034" t="str">
        <f t="shared" si="283"/>
        <v>Insufficient Data</v>
      </c>
      <c r="Q2034" t="str">
        <f t="shared" si="284"/>
        <v>Missing Information</v>
      </c>
      <c r="R2034" t="str">
        <f>IF(PC_NikeSales[[#This Row],[Rev_Verify]]="Valid Revenue","Include","Exclude")</f>
        <v>Exclude</v>
      </c>
      <c r="S2034" s="1"/>
      <c r="T2034" s="5" t="str">
        <f t="shared" si="285"/>
        <v>Missing Date</v>
      </c>
      <c r="U2034" s="1" t="str">
        <f t="shared" si="286"/>
        <v>No</v>
      </c>
      <c r="V2034" t="s">
        <v>22</v>
      </c>
      <c r="W2034" t="s">
        <v>29</v>
      </c>
      <c r="X2034" t="str">
        <f t="shared" si="287"/>
        <v>Pune</v>
      </c>
      <c r="Y2034">
        <v>-135.15</v>
      </c>
      <c r="Z2034" t="str">
        <f>IF(PC_NikeSales[[#This Row],[Profit]]&lt;0,"Loss Making Sales",IF(PC_NikeSales[[#This Row],[Profit]]=0,"No Recorded Profit",IF(PC_NikeSales[[#This Row],[Profit]]&gt;PC_NikeSales[Rev_Recalc],"Invalid Profit", "Valid Profit")))</f>
        <v>Loss Making Sales</v>
      </c>
      <c r="AA2034" t="str">
        <f>IF(PC_NikeSales[[#This Row],[Profit_Status]]="Valid Profit","Include","Exclude")</f>
        <v>Exclude</v>
      </c>
    </row>
    <row r="2035" spans="1:27">
      <c r="A2035">
        <v>4033</v>
      </c>
      <c r="B2035" t="s">
        <v>35</v>
      </c>
      <c r="C2035" t="s">
        <v>26</v>
      </c>
      <c r="D2035" t="s">
        <v>27</v>
      </c>
      <c r="E2035" s="3" t="s">
        <v>28</v>
      </c>
      <c r="F2035" t="str">
        <f t="shared" si="279"/>
        <v>Alphabet</v>
      </c>
      <c r="G2035" t="str">
        <f t="shared" si="280"/>
        <v>L</v>
      </c>
      <c r="H2035" t="str">
        <f t="shared" si="281"/>
        <v>Yes</v>
      </c>
      <c r="I2035">
        <v>4</v>
      </c>
      <c r="J2035" t="str">
        <f>_xlfn.IFS(Units_Sold&lt;0,"Check Return/Refund",Units_Sold=" ",Invalid,Units_Sold=0,"Available",Units_Sold&gt;0,"Sold")</f>
        <v>Sold</v>
      </c>
      <c r="K2035">
        <v>4398.68</v>
      </c>
      <c r="L2035">
        <v>0.27</v>
      </c>
      <c r="M2035" t="str">
        <f t="shared" si="282"/>
        <v>Valid</v>
      </c>
      <c r="N2035" t="str">
        <f>IF(PC_NikeSales[[#This Row],[Discount_Verification]]="Valid","Include","Exclude")</f>
        <v>Include</v>
      </c>
      <c r="O2035">
        <v>12844.15</v>
      </c>
      <c r="P2035">
        <f t="shared" si="283"/>
        <v>12844.1456</v>
      </c>
      <c r="Q2035" t="str">
        <f t="shared" si="284"/>
        <v>Valid Revenue</v>
      </c>
      <c r="R2035" t="str">
        <f>IF(PC_NikeSales[[#This Row],[Rev_Verify]]="Valid Revenue","Include","Exclude")</f>
        <v>Include</v>
      </c>
      <c r="S2035" s="1"/>
      <c r="T2035" s="5" t="str">
        <f t="shared" si="285"/>
        <v>Missing Date</v>
      </c>
      <c r="U2035" s="1" t="str">
        <f t="shared" si="286"/>
        <v>No</v>
      </c>
      <c r="V2035" t="s">
        <v>22</v>
      </c>
      <c r="W2035" t="s">
        <v>36</v>
      </c>
      <c r="X2035" t="str">
        <f t="shared" si="287"/>
        <v>Bangalore</v>
      </c>
      <c r="Y2035">
        <v>3573.92</v>
      </c>
      <c r="Z2035" t="str">
        <f>IF(PC_NikeSales[[#This Row],[Profit]]&lt;0,"Loss Making Sales",IF(PC_NikeSales[[#This Row],[Profit]]=0,"No Recorded Profit",IF($Y2033&gt;$P2033,"Invalid Profit", "Valid Profit")))</f>
        <v>Invalid Profit</v>
      </c>
      <c r="AA2035" t="str">
        <f>IF(PC_NikeSales[[#This Row],[Profit_Status]]="Valid Profit","Include","Exclude")</f>
        <v>Exclude</v>
      </c>
    </row>
    <row r="2036" spans="1:27">
      <c r="A2036">
        <v>2020</v>
      </c>
      <c r="B2036" t="s">
        <v>35</v>
      </c>
      <c r="C2036" t="s">
        <v>30</v>
      </c>
      <c r="D2036" t="s">
        <v>45</v>
      </c>
      <c r="E2036" s="3">
        <v>12</v>
      </c>
      <c r="F2036" t="str">
        <f t="shared" si="279"/>
        <v>Number</v>
      </c>
      <c r="G2036" t="str">
        <f t="shared" si="280"/>
        <v>12</v>
      </c>
      <c r="H2036" t="str">
        <f t="shared" si="281"/>
        <v>Yes</v>
      </c>
      <c r="I2036">
        <v>2</v>
      </c>
      <c r="J2036" t="str">
        <f>_xlfn.IFS(Units_Sold&lt;0,"Check Return/Refund",Units_Sold=" ",Invalid,Units_Sold=0,"Available",Units_Sold&gt;0,"Sold")</f>
        <v>Sold</v>
      </c>
      <c r="K2036">
        <v>5614.96</v>
      </c>
      <c r="M2036" t="str">
        <f t="shared" si="282"/>
        <v>Invalid</v>
      </c>
      <c r="N2036" t="str">
        <f>IF(PC_NikeSales[[#This Row],[Discount_Verification]]="Valid","Include","Exclude")</f>
        <v>Exclude</v>
      </c>
      <c r="O2036">
        <v>0</v>
      </c>
      <c r="P2036">
        <f t="shared" si="283"/>
        <v>11229.92</v>
      </c>
      <c r="Q2036" t="str">
        <f t="shared" si="284"/>
        <v>Valid Revenue</v>
      </c>
      <c r="R2036" t="str">
        <f>IF(PC_NikeSales[[#This Row],[Rev_Verify]]="Valid Revenue","Include","Exclude")</f>
        <v>Include</v>
      </c>
      <c r="S2036" s="1">
        <v>45721</v>
      </c>
      <c r="T2036" s="5">
        <f t="shared" si="285"/>
        <v>45721</v>
      </c>
      <c r="U2036" s="1" t="str">
        <f t="shared" si="286"/>
        <v>Yes</v>
      </c>
      <c r="V2036" t="s">
        <v>17</v>
      </c>
      <c r="W2036" t="s">
        <v>43</v>
      </c>
      <c r="X2036" t="str">
        <f t="shared" si="287"/>
        <v>Kolkata</v>
      </c>
      <c r="Y2036">
        <v>671.98</v>
      </c>
      <c r="Z2036" t="str">
        <f>IF(PC_NikeSales[[#This Row],[Profit]]&lt;0,"Loss Making Sales",IF(PC_NikeSales[[#This Row],[Profit]]=0,"No Recorded Profit",IF($Y2034&gt;$P2034,"Invalid Profit", "Valid Profit")))</f>
        <v>Valid Profit</v>
      </c>
      <c r="AA2036" t="str">
        <f>IF(PC_NikeSales[[#This Row],[Profit_Status]]="Valid Profit","Include","Exclude")</f>
        <v>Include</v>
      </c>
    </row>
    <row r="2037" spans="1:27">
      <c r="A2037">
        <v>4035</v>
      </c>
      <c r="B2037" t="s">
        <v>19</v>
      </c>
      <c r="C2037" t="s">
        <v>14</v>
      </c>
      <c r="D2037" t="s">
        <v>49</v>
      </c>
      <c r="E2037" s="3" t="s">
        <v>28</v>
      </c>
      <c r="F2037" t="str">
        <f t="shared" si="279"/>
        <v>Alphabet</v>
      </c>
      <c r="G2037" t="str">
        <f t="shared" si="280"/>
        <v>L</v>
      </c>
      <c r="H2037" t="str">
        <f t="shared" si="281"/>
        <v>Yes</v>
      </c>
      <c r="J2037" t="str">
        <f>_xlfn.IFS(Units_Sold&lt;0,"Check Return/Refund",Units_Sold=" ",Invalid,Units_Sold=0,"Available",Units_Sold&gt;0,"Sold")</f>
        <v>Available</v>
      </c>
      <c r="L2037">
        <v>0.87</v>
      </c>
      <c r="M2037" t="str">
        <f t="shared" si="282"/>
        <v>Valid</v>
      </c>
      <c r="N2037" t="str">
        <f>IF(PC_NikeSales[[#This Row],[Discount_Verification]]="Valid","Include","Exclude")</f>
        <v>Include</v>
      </c>
      <c r="O2037">
        <v>0</v>
      </c>
      <c r="P2037" t="str">
        <f t="shared" si="283"/>
        <v>Insufficient Data</v>
      </c>
      <c r="Q2037" t="str">
        <f t="shared" si="284"/>
        <v>Missing Information</v>
      </c>
      <c r="R2037" t="str">
        <f>IF(PC_NikeSales[[#This Row],[Rev_Verify]]="Valid Revenue","Include","Exclude")</f>
        <v>Exclude</v>
      </c>
      <c r="S2037" s="1">
        <v>45668</v>
      </c>
      <c r="T2037" s="5">
        <f t="shared" si="285"/>
        <v>45668</v>
      </c>
      <c r="U2037" s="1" t="str">
        <f t="shared" si="286"/>
        <v>Yes</v>
      </c>
      <c r="V2037" t="s">
        <v>22</v>
      </c>
      <c r="W2037" t="s">
        <v>33</v>
      </c>
      <c r="X2037" t="str">
        <f t="shared" si="287"/>
        <v>Delhi</v>
      </c>
      <c r="Y2037">
        <v>2738.44</v>
      </c>
      <c r="Z2037" t="str">
        <f>IF(PC_NikeSales[[#This Row],[Profit]]&lt;0,"Loss Making Sales",IF(PC_NikeSales[[#This Row],[Profit]]=0,"No Recorded Profit",IF($Y2035&gt;$P2035,"Invalid Profit", "Valid Profit")))</f>
        <v>Valid Profit</v>
      </c>
      <c r="AA2037" t="str">
        <f>IF(PC_NikeSales[[#This Row],[Profit_Status]]="Valid Profit","Include","Exclude")</f>
        <v>Include</v>
      </c>
    </row>
    <row r="2038" spans="1:27">
      <c r="A2038">
        <v>4036</v>
      </c>
      <c r="B2038" t="s">
        <v>35</v>
      </c>
      <c r="C2038" t="s">
        <v>20</v>
      </c>
      <c r="D2038" t="s">
        <v>38</v>
      </c>
      <c r="E2038" s="3" t="s">
        <v>16</v>
      </c>
      <c r="F2038" t="str">
        <f t="shared" si="279"/>
        <v>Alphabet</v>
      </c>
      <c r="G2038" t="str">
        <f t="shared" si="280"/>
        <v>M</v>
      </c>
      <c r="H2038" t="str">
        <f t="shared" si="281"/>
        <v>Yes</v>
      </c>
      <c r="I2038">
        <v>-1</v>
      </c>
      <c r="J2038" t="str">
        <f>_xlfn.IFS(Units_Sold&lt;0,"Check Return/Refund",Units_Sold=" ",Invalid,Units_Sold=0,"Available",Units_Sold&gt;0,"Sold")</f>
        <v>Check Return/Refund</v>
      </c>
      <c r="L2038">
        <v>7.0000000000000007E-2</v>
      </c>
      <c r="M2038" t="str">
        <f t="shared" si="282"/>
        <v>Valid</v>
      </c>
      <c r="N2038" t="str">
        <f>IF(PC_NikeSales[[#This Row],[Discount_Verification]]="Valid","Include","Exclude")</f>
        <v>Include</v>
      </c>
      <c r="O2038">
        <v>0</v>
      </c>
      <c r="P2038" t="str">
        <f t="shared" si="283"/>
        <v>Insufficient Data</v>
      </c>
      <c r="Q2038" t="str">
        <f t="shared" si="284"/>
        <v>Missing Information</v>
      </c>
      <c r="R2038" t="str">
        <f>IF(PC_NikeSales[[#This Row],[Rev_Verify]]="Valid Revenue","Include","Exclude")</f>
        <v>Exclude</v>
      </c>
      <c r="S2038" s="1"/>
      <c r="T2038" s="5" t="str">
        <f t="shared" si="285"/>
        <v>Missing Date</v>
      </c>
      <c r="U2038" s="1" t="str">
        <f t="shared" si="286"/>
        <v>No</v>
      </c>
      <c r="V2038" t="s">
        <v>17</v>
      </c>
      <c r="W2038" t="s">
        <v>25</v>
      </c>
      <c r="X2038" t="str">
        <f t="shared" si="287"/>
        <v>Mumbai</v>
      </c>
      <c r="Y2038">
        <v>2718.34</v>
      </c>
      <c r="Z2038" t="str">
        <f>IF(PC_NikeSales[[#This Row],[Profit]]&lt;0,"Loss Making Sales",IF(PC_NikeSales[[#This Row],[Profit]]=0,"No Recorded Profit",IF($Y2036&gt;$P2036,"Invalid Profit", "Valid Profit")))</f>
        <v>Valid Profit</v>
      </c>
      <c r="AA2038" t="str">
        <f>IF(PC_NikeSales[[#This Row],[Profit_Status]]="Valid Profit","Include","Exclude")</f>
        <v>Include</v>
      </c>
    </row>
    <row r="2039" spans="1:27">
      <c r="A2039">
        <v>4037</v>
      </c>
      <c r="B2039" t="s">
        <v>19</v>
      </c>
      <c r="C2039" t="s">
        <v>41</v>
      </c>
      <c r="D2039" t="s">
        <v>54</v>
      </c>
      <c r="E2039" s="3" t="s">
        <v>32</v>
      </c>
      <c r="F2039" t="str">
        <f t="shared" si="279"/>
        <v>Alphabet</v>
      </c>
      <c r="G2039" t="str">
        <f t="shared" si="280"/>
        <v>XL</v>
      </c>
      <c r="H2039" t="str">
        <f t="shared" si="281"/>
        <v>Yes</v>
      </c>
      <c r="J2039" t="str">
        <f>_xlfn.IFS(Units_Sold&lt;0,"Check Return/Refund",Units_Sold=" ",Invalid,Units_Sold=0,"Available",Units_Sold&gt;0,"Sold")</f>
        <v>Available</v>
      </c>
      <c r="L2039">
        <v>0.74</v>
      </c>
      <c r="M2039" t="str">
        <f t="shared" si="282"/>
        <v>Valid</v>
      </c>
      <c r="N2039" t="str">
        <f>IF(PC_NikeSales[[#This Row],[Discount_Verification]]="Valid","Include","Exclude")</f>
        <v>Include</v>
      </c>
      <c r="O2039">
        <v>0</v>
      </c>
      <c r="P2039" t="str">
        <f t="shared" si="283"/>
        <v>Insufficient Data</v>
      </c>
      <c r="Q2039" t="str">
        <f t="shared" si="284"/>
        <v>Missing Information</v>
      </c>
      <c r="R2039" t="str">
        <f>IF(PC_NikeSales[[#This Row],[Rev_Verify]]="Valid Revenue","Include","Exclude")</f>
        <v>Exclude</v>
      </c>
      <c r="S2039" s="1">
        <v>45146</v>
      </c>
      <c r="T2039" s="5">
        <f t="shared" si="285"/>
        <v>45146</v>
      </c>
      <c r="U2039" s="1" t="str">
        <f t="shared" si="286"/>
        <v>Yes</v>
      </c>
      <c r="V2039" t="s">
        <v>22</v>
      </c>
      <c r="W2039" t="s">
        <v>33</v>
      </c>
      <c r="X2039" t="str">
        <f t="shared" si="287"/>
        <v>Delhi</v>
      </c>
      <c r="Y2039">
        <v>776.81</v>
      </c>
      <c r="Z2039" t="str">
        <f>IF(PC_NikeSales[[#This Row],[Profit]]&lt;0,"Loss Making Sales",IF(PC_NikeSales[[#This Row],[Profit]]=0,"No Recorded Profit",IF($Y2037&gt;$P2037,"Invalid Profit", "Valid Profit")))</f>
        <v>Valid Profit</v>
      </c>
      <c r="AA2039" t="str">
        <f>IF(PC_NikeSales[[#This Row],[Profit_Status]]="Valid Profit","Include","Exclude")</f>
        <v>Include</v>
      </c>
    </row>
    <row r="2040" spans="1:27">
      <c r="A2040">
        <v>4038</v>
      </c>
      <c r="B2040" t="s">
        <v>13</v>
      </c>
      <c r="C2040" t="s">
        <v>30</v>
      </c>
      <c r="D2040" t="s">
        <v>51</v>
      </c>
      <c r="F2040" t="str">
        <f t="shared" si="279"/>
        <v>Missing</v>
      </c>
      <c r="G2040" t="str">
        <f t="shared" si="280"/>
        <v>Unknown</v>
      </c>
      <c r="H2040" t="str">
        <f t="shared" si="281"/>
        <v>No</v>
      </c>
      <c r="J2040" t="str">
        <f>_xlfn.IFS(Units_Sold&lt;0,"Check Return/Refund",Units_Sold=" ",Invalid,Units_Sold=0,"Available",Units_Sold&gt;0,"Sold")</f>
        <v>Available</v>
      </c>
      <c r="K2040">
        <v>5349.1</v>
      </c>
      <c r="M2040" t="str">
        <f t="shared" si="282"/>
        <v>Invalid</v>
      </c>
      <c r="N2040" t="str">
        <f>IF(PC_NikeSales[[#This Row],[Discount_Verification]]="Valid","Include","Exclude")</f>
        <v>Exclude</v>
      </c>
      <c r="O2040">
        <v>0</v>
      </c>
      <c r="P2040" t="str">
        <f t="shared" si="283"/>
        <v>Insufficient Data</v>
      </c>
      <c r="Q2040" t="str">
        <f t="shared" si="284"/>
        <v>Missing Information</v>
      </c>
      <c r="R2040" t="str">
        <f>IF(PC_NikeSales[[#This Row],[Rev_Verify]]="Valid Revenue","Include","Exclude")</f>
        <v>Exclude</v>
      </c>
      <c r="S2040" s="1">
        <v>45720</v>
      </c>
      <c r="T2040" s="5">
        <f t="shared" si="285"/>
        <v>45720</v>
      </c>
      <c r="U2040" s="1" t="str">
        <f t="shared" si="286"/>
        <v>Yes</v>
      </c>
      <c r="V2040" t="s">
        <v>22</v>
      </c>
      <c r="W2040" t="s">
        <v>29</v>
      </c>
      <c r="X2040" t="str">
        <f t="shared" si="287"/>
        <v>Pune</v>
      </c>
      <c r="Y2040">
        <v>1724.16</v>
      </c>
      <c r="Z2040" t="str">
        <f>IF(PC_NikeSales[[#This Row],[Profit]]&lt;0,"Loss Making Sales",IF(PC_NikeSales[[#This Row],[Profit]]=0,"No Recorded Profit",IF($Y2038&gt;$P2038,"Invalid Profit", "Valid Profit")))</f>
        <v>Valid Profit</v>
      </c>
      <c r="AA2040" t="str">
        <f>IF(PC_NikeSales[[#This Row],[Profit_Status]]="Valid Profit","Include","Exclude")</f>
        <v>Include</v>
      </c>
    </row>
    <row r="2041" spans="1:27">
      <c r="A2041">
        <v>4039</v>
      </c>
      <c r="B2041" t="s">
        <v>19</v>
      </c>
      <c r="C2041" t="s">
        <v>26</v>
      </c>
      <c r="D2041" t="s">
        <v>53</v>
      </c>
      <c r="E2041" s="3" t="s">
        <v>28</v>
      </c>
      <c r="F2041" t="str">
        <f t="shared" si="279"/>
        <v>Alphabet</v>
      </c>
      <c r="G2041" t="str">
        <f t="shared" si="280"/>
        <v>L</v>
      </c>
      <c r="H2041" t="str">
        <f t="shared" si="281"/>
        <v>Yes</v>
      </c>
      <c r="J2041" t="str">
        <f>_xlfn.IFS(Units_Sold&lt;0,"Check Return/Refund",Units_Sold=" ",Invalid,Units_Sold=0,"Available",Units_Sold&gt;0,"Sold")</f>
        <v>Available</v>
      </c>
      <c r="K2041">
        <v>5103.01</v>
      </c>
      <c r="M2041" t="str">
        <f t="shared" si="282"/>
        <v>Invalid</v>
      </c>
      <c r="N2041" t="str">
        <f>IF(PC_NikeSales[[#This Row],[Discount_Verification]]="Valid","Include","Exclude")</f>
        <v>Exclude</v>
      </c>
      <c r="O2041">
        <v>0</v>
      </c>
      <c r="P2041" t="str">
        <f t="shared" si="283"/>
        <v>Insufficient Data</v>
      </c>
      <c r="Q2041" t="str">
        <f t="shared" si="284"/>
        <v>Missing Information</v>
      </c>
      <c r="R2041" t="str">
        <f>IF(PC_NikeSales[[#This Row],[Rev_Verify]]="Valid Revenue","Include","Exclude")</f>
        <v>Exclude</v>
      </c>
      <c r="S2041" s="1">
        <v>45632</v>
      </c>
      <c r="T2041" s="5">
        <f t="shared" si="285"/>
        <v>45632</v>
      </c>
      <c r="U2041" s="1" t="str">
        <f t="shared" si="286"/>
        <v>Yes</v>
      </c>
      <c r="V2041" t="s">
        <v>17</v>
      </c>
      <c r="W2041" t="s">
        <v>33</v>
      </c>
      <c r="X2041" t="str">
        <f t="shared" si="287"/>
        <v>Delhi</v>
      </c>
      <c r="Y2041">
        <v>-134.82</v>
      </c>
      <c r="Z2041" t="str">
        <f>IF(PC_NikeSales[[#This Row],[Profit]]&lt;0,"Loss Making Sales",IF(PC_NikeSales[[#This Row],[Profit]]=0,"No Recorded Profit",IF(PC_NikeSales[[#This Row],[Profit]]&gt;PC_NikeSales[Rev_Recalc],"Invalid Profit", "Valid Profit")))</f>
        <v>Loss Making Sales</v>
      </c>
      <c r="AA2041" t="str">
        <f>IF(PC_NikeSales[[#This Row],[Profit_Status]]="Valid Profit","Include","Exclude")</f>
        <v>Exclude</v>
      </c>
    </row>
    <row r="2042" spans="1:27">
      <c r="A2042">
        <v>2041</v>
      </c>
      <c r="B2042" t="s">
        <v>35</v>
      </c>
      <c r="C2042" t="s">
        <v>14</v>
      </c>
      <c r="D2042" t="s">
        <v>44</v>
      </c>
      <c r="E2042" s="3">
        <v>12</v>
      </c>
      <c r="F2042" t="str">
        <f t="shared" si="279"/>
        <v>Number</v>
      </c>
      <c r="G2042" t="str">
        <f t="shared" si="280"/>
        <v>12</v>
      </c>
      <c r="H2042" t="str">
        <f t="shared" si="281"/>
        <v>Yes</v>
      </c>
      <c r="J2042" t="str">
        <f>_xlfn.IFS(Units_Sold&lt;0,"Check Return/Refund",Units_Sold=" ",Invalid,Units_Sold=0,"Available",Units_Sold&gt;0,"Sold")</f>
        <v>Available</v>
      </c>
      <c r="L2042">
        <v>0.35</v>
      </c>
      <c r="M2042" t="str">
        <f t="shared" si="282"/>
        <v>Valid</v>
      </c>
      <c r="N2042" t="str">
        <f>IF(PC_NikeSales[[#This Row],[Discount_Verification]]="Valid","Include","Exclude")</f>
        <v>Include</v>
      </c>
      <c r="O2042">
        <v>0</v>
      </c>
      <c r="P2042" t="str">
        <f t="shared" si="283"/>
        <v>Insufficient Data</v>
      </c>
      <c r="Q2042" t="str">
        <f t="shared" si="284"/>
        <v>Missing Information</v>
      </c>
      <c r="R2042" t="str">
        <f>IF(PC_NikeSales[[#This Row],[Rev_Verify]]="Valid Revenue","Include","Exclude")</f>
        <v>Exclude</v>
      </c>
      <c r="S2042" s="1">
        <v>45843</v>
      </c>
      <c r="T2042" s="5">
        <f t="shared" si="285"/>
        <v>45843</v>
      </c>
      <c r="U2042" s="1" t="str">
        <f t="shared" si="286"/>
        <v>Yes</v>
      </c>
      <c r="V2042" t="s">
        <v>17</v>
      </c>
      <c r="W2042" t="s">
        <v>37</v>
      </c>
      <c r="X2042" t="str">
        <f t="shared" si="287"/>
        <v>Hyderabad</v>
      </c>
      <c r="Y2042">
        <v>1727.5</v>
      </c>
      <c r="Z2042" t="str">
        <f>IF(PC_NikeSales[[#This Row],[Profit]]&lt;0,"Loss Making Sales",IF(PC_NikeSales[[#This Row],[Profit]]=0,"No Recorded Profit",IF($Y2040&gt;$P2040,"Invalid Profit", "Valid Profit")))</f>
        <v>Valid Profit</v>
      </c>
      <c r="AA2042" t="str">
        <f>IF(PC_NikeSales[[#This Row],[Profit_Status]]="Valid Profit","Include","Exclude")</f>
        <v>Include</v>
      </c>
    </row>
    <row r="2043" spans="1:27">
      <c r="A2043">
        <v>4041</v>
      </c>
      <c r="B2043" t="s">
        <v>35</v>
      </c>
      <c r="C2043" t="s">
        <v>30</v>
      </c>
      <c r="D2043" t="s">
        <v>51</v>
      </c>
      <c r="F2043" t="str">
        <f t="shared" si="279"/>
        <v>Missing</v>
      </c>
      <c r="G2043" t="str">
        <f t="shared" si="280"/>
        <v>Unknown</v>
      </c>
      <c r="H2043" t="str">
        <f t="shared" si="281"/>
        <v>No</v>
      </c>
      <c r="I2043">
        <v>2</v>
      </c>
      <c r="J2043" t="str">
        <f>_xlfn.IFS(Units_Sold&lt;0,"Check Return/Refund",Units_Sold=" ",Invalid,Units_Sold=0,"Available",Units_Sold&gt;0,"Sold")</f>
        <v>Sold</v>
      </c>
      <c r="M2043" t="str">
        <f t="shared" si="282"/>
        <v>Invalid</v>
      </c>
      <c r="N2043" t="str">
        <f>IF(PC_NikeSales[[#This Row],[Discount_Verification]]="Valid","Include","Exclude")</f>
        <v>Exclude</v>
      </c>
      <c r="O2043">
        <v>0</v>
      </c>
      <c r="P2043" t="str">
        <f t="shared" si="283"/>
        <v>Insufficient Data</v>
      </c>
      <c r="Q2043" t="str">
        <f t="shared" si="284"/>
        <v>Missing Information</v>
      </c>
      <c r="R2043" t="str">
        <f>IF(PC_NikeSales[[#This Row],[Rev_Verify]]="Valid Revenue","Include","Exclude")</f>
        <v>Exclude</v>
      </c>
      <c r="S2043" s="1">
        <v>45544</v>
      </c>
      <c r="T2043" s="5">
        <f t="shared" si="285"/>
        <v>45544</v>
      </c>
      <c r="U2043" s="1" t="str">
        <f t="shared" si="286"/>
        <v>Yes</v>
      </c>
      <c r="V2043" t="s">
        <v>17</v>
      </c>
      <c r="W2043" t="s">
        <v>25</v>
      </c>
      <c r="X2043" t="str">
        <f t="shared" si="287"/>
        <v>Mumbai</v>
      </c>
      <c r="Y2043">
        <v>3221.72</v>
      </c>
      <c r="Z2043" t="str">
        <f>IF(PC_NikeSales[[#This Row],[Profit]]&lt;0,"Loss Making Sales",IF(PC_NikeSales[[#This Row],[Profit]]=0,"No Recorded Profit",IF($Y2041&gt;$P2041,"Invalid Profit", "Valid Profit")))</f>
        <v>Valid Profit</v>
      </c>
      <c r="AA2043" t="str">
        <f>IF(PC_NikeSales[[#This Row],[Profit_Status]]="Valid Profit","Include","Exclude")</f>
        <v>Include</v>
      </c>
    </row>
    <row r="2044" spans="1:27">
      <c r="A2044">
        <v>4042</v>
      </c>
      <c r="B2044" t="s">
        <v>13</v>
      </c>
      <c r="C2044" t="s">
        <v>26</v>
      </c>
      <c r="D2044" t="s">
        <v>53</v>
      </c>
      <c r="E2044" s="3">
        <v>9</v>
      </c>
      <c r="F2044" t="str">
        <f t="shared" si="279"/>
        <v>Number</v>
      </c>
      <c r="G2044" t="str">
        <f t="shared" si="280"/>
        <v>9</v>
      </c>
      <c r="H2044" t="str">
        <f t="shared" si="281"/>
        <v>Yes</v>
      </c>
      <c r="I2044">
        <v>0</v>
      </c>
      <c r="J2044" t="str">
        <f>_xlfn.IFS(Units_Sold&lt;0,"Check Return/Refund",Units_Sold=" ",Invalid,Units_Sold=0,"Available",Units_Sold&gt;0,"Sold")</f>
        <v>Available</v>
      </c>
      <c r="K2044">
        <v>2566.15</v>
      </c>
      <c r="M2044" t="str">
        <f t="shared" si="282"/>
        <v>Invalid</v>
      </c>
      <c r="N2044" t="str">
        <f>IF(PC_NikeSales[[#This Row],[Discount_Verification]]="Valid","Include","Exclude")</f>
        <v>Exclude</v>
      </c>
      <c r="O2044">
        <v>0</v>
      </c>
      <c r="P2044">
        <f t="shared" si="283"/>
        <v>0</v>
      </c>
      <c r="Q2044" t="str">
        <f t="shared" si="284"/>
        <v>No Recorded Revenue</v>
      </c>
      <c r="R2044" t="str">
        <f>IF(PC_NikeSales[[#This Row],[Rev_Verify]]="Valid Revenue","Include","Exclude")</f>
        <v>Exclude</v>
      </c>
      <c r="S2044" s="1"/>
      <c r="T2044" s="5" t="str">
        <f t="shared" si="285"/>
        <v>Missing Date</v>
      </c>
      <c r="U2044" s="1" t="str">
        <f t="shared" si="286"/>
        <v>No</v>
      </c>
      <c r="V2044" t="s">
        <v>17</v>
      </c>
      <c r="W2044" t="s">
        <v>37</v>
      </c>
      <c r="X2044" t="str">
        <f t="shared" si="287"/>
        <v>Hyderabad</v>
      </c>
      <c r="Y2044">
        <v>-198.88</v>
      </c>
      <c r="Z2044" t="str">
        <f>IF(PC_NikeSales[[#This Row],[Profit]]&lt;0,"Loss Making Sales",IF(PC_NikeSales[[#This Row],[Profit]]=0,"No Recorded Profit",IF(PC_NikeSales[[#This Row],[Profit]]&gt;PC_NikeSales[Rev_Recalc],"Invalid Profit", "Valid Profit")))</f>
        <v>Loss Making Sales</v>
      </c>
      <c r="AA2044" t="str">
        <f>IF(PC_NikeSales[[#This Row],[Profit_Status]]="Valid Profit","Include","Exclude")</f>
        <v>Exclude</v>
      </c>
    </row>
    <row r="2045" spans="1:27">
      <c r="A2045">
        <v>4043</v>
      </c>
      <c r="B2045" t="s">
        <v>13</v>
      </c>
      <c r="C2045" t="s">
        <v>30</v>
      </c>
      <c r="D2045" t="s">
        <v>45</v>
      </c>
      <c r="F2045" t="str">
        <f t="shared" si="279"/>
        <v>Missing</v>
      </c>
      <c r="G2045" t="str">
        <f t="shared" si="280"/>
        <v>Unknown</v>
      </c>
      <c r="H2045" t="str">
        <f t="shared" si="281"/>
        <v>No</v>
      </c>
      <c r="I2045">
        <v>4</v>
      </c>
      <c r="J2045" t="str">
        <f>_xlfn.IFS(Units_Sold&lt;0,"Check Return/Refund",Units_Sold=" ",Invalid,Units_Sold=0,"Available",Units_Sold&gt;0,"Sold")</f>
        <v>Sold</v>
      </c>
      <c r="K2045">
        <v>5235.22</v>
      </c>
      <c r="L2045">
        <v>0.51</v>
      </c>
      <c r="M2045" t="str">
        <f t="shared" si="282"/>
        <v>Valid</v>
      </c>
      <c r="N2045" t="str">
        <f>IF(PC_NikeSales[[#This Row],[Discount_Verification]]="Valid","Include","Exclude")</f>
        <v>Include</v>
      </c>
      <c r="O2045">
        <v>10261.030000000001</v>
      </c>
      <c r="P2045">
        <f t="shared" si="283"/>
        <v>10261.031199999999</v>
      </c>
      <c r="Q2045" t="str">
        <f t="shared" si="284"/>
        <v>Valid Revenue</v>
      </c>
      <c r="R2045" t="str">
        <f>IF(PC_NikeSales[[#This Row],[Rev_Verify]]="Valid Revenue","Include","Exclude")</f>
        <v>Include</v>
      </c>
      <c r="S2045" s="1">
        <v>45805</v>
      </c>
      <c r="T2045" s="5">
        <f t="shared" si="285"/>
        <v>45805</v>
      </c>
      <c r="U2045" s="1" t="str">
        <f t="shared" si="286"/>
        <v>Yes</v>
      </c>
      <c r="V2045" t="s">
        <v>17</v>
      </c>
      <c r="W2045" t="s">
        <v>37</v>
      </c>
      <c r="X2045" t="str">
        <f t="shared" si="287"/>
        <v>Hyderabad</v>
      </c>
      <c r="Y2045">
        <v>3321.49</v>
      </c>
      <c r="Z2045" t="str">
        <f>IF(PC_NikeSales[[#This Row],[Profit]]&lt;0,"Loss Making Sales",IF(PC_NikeSales[[#This Row],[Profit]]=0,"No Recorded Profit",IF($Y2043&gt;$P2043,"Invalid Profit", "Valid Profit")))</f>
        <v>Valid Profit</v>
      </c>
      <c r="AA2045" t="str">
        <f>IF(PC_NikeSales[[#This Row],[Profit_Status]]="Valid Profit","Include","Exclude")</f>
        <v>Include</v>
      </c>
    </row>
    <row r="2046" spans="1:27">
      <c r="A2046">
        <v>4044</v>
      </c>
      <c r="B2046" t="s">
        <v>19</v>
      </c>
      <c r="C2046" t="s">
        <v>14</v>
      </c>
      <c r="D2046" t="s">
        <v>34</v>
      </c>
      <c r="F2046" t="str">
        <f t="shared" si="279"/>
        <v>Missing</v>
      </c>
      <c r="G2046" t="str">
        <f t="shared" si="280"/>
        <v>Unknown</v>
      </c>
      <c r="H2046" t="str">
        <f t="shared" si="281"/>
        <v>No</v>
      </c>
      <c r="I2046">
        <v>0</v>
      </c>
      <c r="J2046" t="str">
        <f>_xlfn.IFS(Units_Sold&lt;0,"Check Return/Refund",Units_Sold=" ",Invalid,Units_Sold=0,"Available",Units_Sold&gt;0,"Sold")</f>
        <v>Available</v>
      </c>
      <c r="K2046">
        <v>6687.28</v>
      </c>
      <c r="M2046" t="str">
        <f t="shared" si="282"/>
        <v>Invalid</v>
      </c>
      <c r="N2046" t="str">
        <f>IF(PC_NikeSales[[#This Row],[Discount_Verification]]="Valid","Include","Exclude")</f>
        <v>Exclude</v>
      </c>
      <c r="O2046">
        <v>0</v>
      </c>
      <c r="P2046">
        <f t="shared" si="283"/>
        <v>0</v>
      </c>
      <c r="Q2046" t="str">
        <f t="shared" si="284"/>
        <v>No Recorded Revenue</v>
      </c>
      <c r="R2046" t="str">
        <f>IF(PC_NikeSales[[#This Row],[Rev_Verify]]="Valid Revenue","Include","Exclude")</f>
        <v>Exclude</v>
      </c>
      <c r="S2046" s="1">
        <v>45511</v>
      </c>
      <c r="T2046" s="5">
        <f t="shared" si="285"/>
        <v>45511</v>
      </c>
      <c r="U2046" s="1" t="str">
        <f t="shared" si="286"/>
        <v>Yes</v>
      </c>
      <c r="V2046" t="s">
        <v>17</v>
      </c>
      <c r="W2046" t="s">
        <v>29</v>
      </c>
      <c r="X2046" t="str">
        <f t="shared" si="287"/>
        <v>Pune</v>
      </c>
      <c r="Y2046">
        <v>2636.12</v>
      </c>
      <c r="Z2046" t="str">
        <f>IF(PC_NikeSales[[#This Row],[Profit]]&lt;0,"Loss Making Sales",IF(PC_NikeSales[[#This Row],[Profit]]=0,"No Recorded Profit",IF(PC_NikeSales[[#This Row],[Profit]]&gt;PC_NikeSales[Rev_Recalc],"Invalid Profit", "Valid Profit")))</f>
        <v>Invalid Profit</v>
      </c>
      <c r="AA2046" t="str">
        <f>IF(PC_NikeSales[[#This Row],[Profit_Status]]="Valid Profit","Include","Exclude")</f>
        <v>Exclude</v>
      </c>
    </row>
    <row r="2047" spans="1:27">
      <c r="A2047">
        <v>2003</v>
      </c>
      <c r="B2047" t="s">
        <v>19</v>
      </c>
      <c r="C2047" t="s">
        <v>20</v>
      </c>
      <c r="D2047" t="s">
        <v>24</v>
      </c>
      <c r="E2047" s="3" t="s">
        <v>28</v>
      </c>
      <c r="F2047" t="str">
        <f t="shared" si="279"/>
        <v>Alphabet</v>
      </c>
      <c r="G2047" t="str">
        <f t="shared" si="280"/>
        <v>L</v>
      </c>
      <c r="H2047" t="str">
        <f t="shared" si="281"/>
        <v>Yes</v>
      </c>
      <c r="J2047" t="str">
        <f>_xlfn.IFS(Units_Sold&lt;0,"Check Return/Refund",Units_Sold=" ",Invalid,Units_Sold=0,"Available",Units_Sold&gt;0,"Sold")</f>
        <v>Available</v>
      </c>
      <c r="L2047">
        <v>0.56000000000000005</v>
      </c>
      <c r="M2047" t="str">
        <f t="shared" si="282"/>
        <v>Valid</v>
      </c>
      <c r="N2047" t="str">
        <f>IF(PC_NikeSales[[#This Row],[Discount_Verification]]="Valid","Include","Exclude")</f>
        <v>Include</v>
      </c>
      <c r="O2047">
        <v>0</v>
      </c>
      <c r="P2047" t="str">
        <f t="shared" si="283"/>
        <v>Insufficient Data</v>
      </c>
      <c r="Q2047" t="str">
        <f t="shared" si="284"/>
        <v>Missing Information</v>
      </c>
      <c r="R2047" t="str">
        <f>IF(PC_NikeSales[[#This Row],[Rev_Verify]]="Valid Revenue","Include","Exclude")</f>
        <v>Exclude</v>
      </c>
      <c r="S2047" s="1">
        <v>45507</v>
      </c>
      <c r="T2047" s="5">
        <f t="shared" si="285"/>
        <v>45507</v>
      </c>
      <c r="U2047" s="1" t="str">
        <f t="shared" si="286"/>
        <v>Yes</v>
      </c>
      <c r="V2047" t="s">
        <v>17</v>
      </c>
      <c r="W2047" t="s">
        <v>43</v>
      </c>
      <c r="X2047" t="str">
        <f t="shared" si="287"/>
        <v>Kolkata</v>
      </c>
      <c r="Y2047">
        <v>2353.41</v>
      </c>
      <c r="Z2047" t="str">
        <f>IF(PC_NikeSales[[#This Row],[Profit]]&lt;0,"Loss Making Sales",IF(PC_NikeSales[[#This Row],[Profit]]=0,"No Recorded Profit",IF($Y2045&gt;$P2045,"Invalid Profit", "Valid Profit")))</f>
        <v>Valid Profit</v>
      </c>
      <c r="AA2047" t="str">
        <f>IF(PC_NikeSales[[#This Row],[Profit_Status]]="Valid Profit","Include","Exclude")</f>
        <v>Include</v>
      </c>
    </row>
    <row r="2048" spans="1:27">
      <c r="A2048">
        <v>4046</v>
      </c>
      <c r="B2048" t="s">
        <v>19</v>
      </c>
      <c r="C2048" t="s">
        <v>30</v>
      </c>
      <c r="D2048" t="s">
        <v>31</v>
      </c>
      <c r="E2048" s="3" t="s">
        <v>28</v>
      </c>
      <c r="F2048" t="str">
        <f t="shared" si="279"/>
        <v>Alphabet</v>
      </c>
      <c r="G2048" t="str">
        <f t="shared" si="280"/>
        <v>L</v>
      </c>
      <c r="H2048" t="str">
        <f t="shared" si="281"/>
        <v>Yes</v>
      </c>
      <c r="J2048" t="str">
        <f>_xlfn.IFS(Units_Sold&lt;0,"Check Return/Refund",Units_Sold=" ",Invalid,Units_Sold=0,"Available",Units_Sold&gt;0,"Sold")</f>
        <v>Available</v>
      </c>
      <c r="K2048">
        <v>5140.99</v>
      </c>
      <c r="M2048" t="str">
        <f t="shared" si="282"/>
        <v>Invalid</v>
      </c>
      <c r="N2048" t="str">
        <f>IF(PC_NikeSales[[#This Row],[Discount_Verification]]="Valid","Include","Exclude")</f>
        <v>Exclude</v>
      </c>
      <c r="O2048">
        <v>0</v>
      </c>
      <c r="P2048" t="str">
        <f t="shared" si="283"/>
        <v>Insufficient Data</v>
      </c>
      <c r="Q2048" t="str">
        <f t="shared" si="284"/>
        <v>Missing Information</v>
      </c>
      <c r="R2048" t="str">
        <f>IF(PC_NikeSales[[#This Row],[Rev_Verify]]="Valid Revenue","Include","Exclude")</f>
        <v>Exclude</v>
      </c>
      <c r="S2048" s="1">
        <v>45708</v>
      </c>
      <c r="T2048" s="5">
        <f t="shared" si="285"/>
        <v>45708</v>
      </c>
      <c r="U2048" s="1" t="str">
        <f t="shared" si="286"/>
        <v>Yes</v>
      </c>
      <c r="V2048" t="s">
        <v>17</v>
      </c>
      <c r="W2048" t="s">
        <v>29</v>
      </c>
      <c r="X2048" t="str">
        <f t="shared" si="287"/>
        <v>Pune</v>
      </c>
      <c r="Y2048">
        <v>999.97</v>
      </c>
      <c r="Z2048" t="str">
        <f>IF(PC_NikeSales[[#This Row],[Profit]]&lt;0,"Loss Making Sales",IF(PC_NikeSales[[#This Row],[Profit]]=0,"No Recorded Profit",IF($Y2046&gt;$P2046,"Invalid Profit", "Valid Profit")))</f>
        <v>Invalid Profit</v>
      </c>
      <c r="AA2048" t="str">
        <f>IF(PC_NikeSales[[#This Row],[Profit_Status]]="Valid Profit","Include","Exclude")</f>
        <v>Exclude</v>
      </c>
    </row>
    <row r="2049" spans="1:27">
      <c r="A2049">
        <v>4047</v>
      </c>
      <c r="B2049" t="s">
        <v>35</v>
      </c>
      <c r="C2049" t="s">
        <v>30</v>
      </c>
      <c r="D2049" t="s">
        <v>45</v>
      </c>
      <c r="E2049" s="3">
        <v>12</v>
      </c>
      <c r="F2049" t="str">
        <f t="shared" si="279"/>
        <v>Number</v>
      </c>
      <c r="G2049" t="str">
        <f t="shared" si="280"/>
        <v>12</v>
      </c>
      <c r="H2049" t="str">
        <f t="shared" si="281"/>
        <v>Yes</v>
      </c>
      <c r="I2049">
        <v>2</v>
      </c>
      <c r="J2049" t="str">
        <f>_xlfn.IFS(Units_Sold&lt;0,"Check Return/Refund",Units_Sold=" ",Invalid,Units_Sold=0,"Available",Units_Sold&gt;0,"Sold")</f>
        <v>Sold</v>
      </c>
      <c r="M2049" t="str">
        <f t="shared" si="282"/>
        <v>Invalid</v>
      </c>
      <c r="N2049" t="str">
        <f>IF(PC_NikeSales[[#This Row],[Discount_Verification]]="Valid","Include","Exclude")</f>
        <v>Exclude</v>
      </c>
      <c r="O2049">
        <v>0</v>
      </c>
      <c r="P2049" t="str">
        <f t="shared" si="283"/>
        <v>Insufficient Data</v>
      </c>
      <c r="Q2049" t="str">
        <f t="shared" si="284"/>
        <v>Missing Information</v>
      </c>
      <c r="R2049" t="str">
        <f>IF(PC_NikeSales[[#This Row],[Rev_Verify]]="Valid Revenue","Include","Exclude")</f>
        <v>Exclude</v>
      </c>
      <c r="S2049" s="1"/>
      <c r="T2049" s="5" t="str">
        <f t="shared" si="285"/>
        <v>Missing Date</v>
      </c>
      <c r="U2049" s="1" t="str">
        <f t="shared" si="286"/>
        <v>No</v>
      </c>
      <c r="V2049" t="s">
        <v>22</v>
      </c>
      <c r="W2049" t="s">
        <v>43</v>
      </c>
      <c r="X2049" t="str">
        <f t="shared" si="287"/>
        <v>Kolkata</v>
      </c>
      <c r="Y2049">
        <v>56.56</v>
      </c>
      <c r="Z2049" t="str">
        <f>IF(PC_NikeSales[[#This Row],[Profit]]&lt;0,"Loss Making Sales",IF(PC_NikeSales[[#This Row],[Profit]]=0,"No Recorded Profit",IF($Y2047&gt;$P2047,"Invalid Profit", "Valid Profit")))</f>
        <v>Valid Profit</v>
      </c>
      <c r="AA2049" t="str">
        <f>IF(PC_NikeSales[[#This Row],[Profit_Status]]="Valid Profit","Include","Exclude")</f>
        <v>Include</v>
      </c>
    </row>
    <row r="2050" spans="1:27">
      <c r="A2050">
        <v>4048</v>
      </c>
      <c r="B2050" t="s">
        <v>35</v>
      </c>
      <c r="C2050" t="s">
        <v>30</v>
      </c>
      <c r="D2050" t="s">
        <v>45</v>
      </c>
      <c r="E2050" s="3" t="s">
        <v>16</v>
      </c>
      <c r="F2050" t="str">
        <f t="shared" ref="F2050:F2113" si="288">_xlfn.IFS(ISBLANK(Size),"Missing",ISNUMBER(Size),"Number",ISTEXT(Size),"Alphabet")</f>
        <v>Alphabet</v>
      </c>
      <c r="G2050" t="str">
        <f t="shared" ref="G2050:G2113" si="289">IF(Size_Type ="Missing","Unknown",TRIM(Size))</f>
        <v>M</v>
      </c>
      <c r="H2050" t="str">
        <f t="shared" ref="H2050:H2113" si="290">IF(Size_Verification="Unknown","No","Yes")</f>
        <v>Yes</v>
      </c>
      <c r="J2050" t="str">
        <f>_xlfn.IFS(Units_Sold&lt;0,"Check Return/Refund",Units_Sold=" ",Invalid,Units_Sold=0,"Available",Units_Sold&gt;0,"Sold")</f>
        <v>Available</v>
      </c>
      <c r="K2050">
        <v>2342.9299999999998</v>
      </c>
      <c r="M2050" t="str">
        <f t="shared" ref="M2050:M2113" si="291">IF(OR(Discount_Applied="",Discount_Applied&gt;1,Discount_Applied&lt;0),"Invalid","Valid")</f>
        <v>Invalid</v>
      </c>
      <c r="N2050" t="str">
        <f>IF(PC_NikeSales[[#This Row],[Discount_Verification]]="Valid","Include","Exclude")</f>
        <v>Exclude</v>
      </c>
      <c r="O2050">
        <v>0</v>
      </c>
      <c r="P2050" t="str">
        <f t="shared" ref="P2050:P2113" si="292">IF(AND(Units_Sold&lt;&gt;"",MRP&lt;&gt;"",Discount_Applied&lt;1),Units_Sold*MRP*(1-Discount_Applied),"Insufficient Data")</f>
        <v>Insufficient Data</v>
      </c>
      <c r="Q2050" t="str">
        <f t="shared" ref="Q2050:Q2113" si="293">_xlfn.IFS(Rev_Recalc="Insufficient Data","Missing Information",Rev_Recalc&lt;0,"Negative Revenue",Rev_Recalc=0,"No Recorded Revenue",Rev_Recalc&gt;0,"Valid Revenue")</f>
        <v>Missing Information</v>
      </c>
      <c r="R2050" t="str">
        <f>IF(PC_NikeSales[[#This Row],[Rev_Verify]]="Valid Revenue","Include","Exclude")</f>
        <v>Exclude</v>
      </c>
      <c r="S2050" s="1"/>
      <c r="T2050" s="5" t="str">
        <f t="shared" ref="T2050:T2113" si="294">IF(ISBLANK(Order_Date),"Missing Date",Order_Date)</f>
        <v>Missing Date</v>
      </c>
      <c r="U2050" s="1" t="str">
        <f t="shared" ref="U2050:U2113" si="295">IF(ISBLANK(Order_Date),"No","Yes")</f>
        <v>No</v>
      </c>
      <c r="V2050" t="s">
        <v>22</v>
      </c>
      <c r="W2050" t="s">
        <v>33</v>
      </c>
      <c r="X2050" t="str">
        <f t="shared" ref="X2050:X2113" si="296">PROPER(Region)</f>
        <v>Delhi</v>
      </c>
      <c r="Y2050">
        <v>2239.79</v>
      </c>
      <c r="Z2050" t="str">
        <f>IF(PC_NikeSales[[#This Row],[Profit]]&lt;0,"Loss Making Sales",IF(PC_NikeSales[[#This Row],[Profit]]=0,"No Recorded Profit",IF($Y2048&gt;$P2048,"Invalid Profit", "Valid Profit")))</f>
        <v>Valid Profit</v>
      </c>
      <c r="AA2050" t="str">
        <f>IF(PC_NikeSales[[#This Row],[Profit_Status]]="Valid Profit","Include","Exclude")</f>
        <v>Include</v>
      </c>
    </row>
    <row r="2051" spans="1:27">
      <c r="A2051">
        <v>2046</v>
      </c>
      <c r="B2051" t="s">
        <v>13</v>
      </c>
      <c r="C2051" t="s">
        <v>30</v>
      </c>
      <c r="D2051" t="s">
        <v>31</v>
      </c>
      <c r="F2051" t="str">
        <f t="shared" si="288"/>
        <v>Missing</v>
      </c>
      <c r="G2051" t="str">
        <f t="shared" si="289"/>
        <v>Unknown</v>
      </c>
      <c r="H2051" t="str">
        <f t="shared" si="290"/>
        <v>No</v>
      </c>
      <c r="I2051">
        <v>2</v>
      </c>
      <c r="J2051" t="str">
        <f>_xlfn.IFS(Units_Sold&lt;0,"Check Return/Refund",Units_Sold=" ",Invalid,Units_Sold=0,"Available",Units_Sold&gt;0,"Sold")</f>
        <v>Sold</v>
      </c>
      <c r="L2051">
        <v>0.71</v>
      </c>
      <c r="M2051" t="str">
        <f t="shared" si="291"/>
        <v>Valid</v>
      </c>
      <c r="N2051" t="str">
        <f>IF(PC_NikeSales[[#This Row],[Discount_Verification]]="Valid","Include","Exclude")</f>
        <v>Include</v>
      </c>
      <c r="O2051">
        <v>0</v>
      </c>
      <c r="P2051" t="str">
        <f t="shared" si="292"/>
        <v>Insufficient Data</v>
      </c>
      <c r="Q2051" t="str">
        <f t="shared" si="293"/>
        <v>Missing Information</v>
      </c>
      <c r="R2051" t="str">
        <f>IF(PC_NikeSales[[#This Row],[Rev_Verify]]="Valid Revenue","Include","Exclude")</f>
        <v>Exclude</v>
      </c>
      <c r="S2051" s="1"/>
      <c r="T2051" s="5" t="str">
        <f t="shared" si="294"/>
        <v>Missing Date</v>
      </c>
      <c r="U2051" s="1" t="str">
        <f t="shared" si="295"/>
        <v>No</v>
      </c>
      <c r="V2051" t="s">
        <v>17</v>
      </c>
      <c r="W2051" t="s">
        <v>33</v>
      </c>
      <c r="X2051" t="str">
        <f t="shared" si="296"/>
        <v>Delhi</v>
      </c>
      <c r="Y2051">
        <v>63.74</v>
      </c>
      <c r="Z2051" t="str">
        <f>IF(PC_NikeSales[[#This Row],[Profit]]&lt;0,"Loss Making Sales",IF(PC_NikeSales[[#This Row],[Profit]]=0,"No Recorded Profit",IF($Y2049&gt;$P2049,"Invalid Profit", "Valid Profit")))</f>
        <v>Valid Profit</v>
      </c>
      <c r="AA2051" t="str">
        <f>IF(PC_NikeSales[[#This Row],[Profit_Status]]="Valid Profit","Include","Exclude")</f>
        <v>Include</v>
      </c>
    </row>
    <row r="2052" spans="1:27">
      <c r="A2052">
        <v>4050</v>
      </c>
      <c r="B2052" t="s">
        <v>19</v>
      </c>
      <c r="C2052" t="s">
        <v>30</v>
      </c>
      <c r="D2052" t="s">
        <v>51</v>
      </c>
      <c r="E2052" s="3" t="s">
        <v>32</v>
      </c>
      <c r="F2052" t="str">
        <f t="shared" si="288"/>
        <v>Alphabet</v>
      </c>
      <c r="G2052" t="str">
        <f t="shared" si="289"/>
        <v>XL</v>
      </c>
      <c r="H2052" t="str">
        <f t="shared" si="290"/>
        <v>Yes</v>
      </c>
      <c r="J2052" t="str">
        <f>_xlfn.IFS(Units_Sold&lt;0,"Check Return/Refund",Units_Sold=" ",Invalid,Units_Sold=0,"Available",Units_Sold&gt;0,"Sold")</f>
        <v>Available</v>
      </c>
      <c r="K2052">
        <v>3750.77</v>
      </c>
      <c r="M2052" t="str">
        <f t="shared" si="291"/>
        <v>Invalid</v>
      </c>
      <c r="N2052" t="str">
        <f>IF(PC_NikeSales[[#This Row],[Discount_Verification]]="Valid","Include","Exclude")</f>
        <v>Exclude</v>
      </c>
      <c r="O2052">
        <v>0</v>
      </c>
      <c r="P2052" t="str">
        <f t="shared" si="292"/>
        <v>Insufficient Data</v>
      </c>
      <c r="Q2052" t="str">
        <f t="shared" si="293"/>
        <v>Missing Information</v>
      </c>
      <c r="R2052" t="str">
        <f>IF(PC_NikeSales[[#This Row],[Rev_Verify]]="Valid Revenue","Include","Exclude")</f>
        <v>Exclude</v>
      </c>
      <c r="S2052" s="1">
        <v>45715</v>
      </c>
      <c r="T2052" s="5">
        <f t="shared" si="294"/>
        <v>45715</v>
      </c>
      <c r="U2052" s="1" t="str">
        <f t="shared" si="295"/>
        <v>Yes</v>
      </c>
      <c r="V2052" t="s">
        <v>17</v>
      </c>
      <c r="W2052" t="s">
        <v>18</v>
      </c>
      <c r="X2052" t="str">
        <f t="shared" si="296"/>
        <v>Bengaluru</v>
      </c>
      <c r="Y2052">
        <v>-171.08</v>
      </c>
      <c r="Z2052" t="str">
        <f>IF(PC_NikeSales[[#This Row],[Profit]]&lt;0,"Loss Making Sales",IF(PC_NikeSales[[#This Row],[Profit]]=0,"No Recorded Profit",IF(PC_NikeSales[[#This Row],[Profit]]&gt;PC_NikeSales[Rev_Recalc],"Invalid Profit", "Valid Profit")))</f>
        <v>Loss Making Sales</v>
      </c>
      <c r="AA2052" t="str">
        <f>IF(PC_NikeSales[[#This Row],[Profit_Status]]="Valid Profit","Include","Exclude")</f>
        <v>Exclude</v>
      </c>
    </row>
    <row r="2053" spans="1:27">
      <c r="A2053">
        <v>4051</v>
      </c>
      <c r="B2053" t="s">
        <v>13</v>
      </c>
      <c r="C2053" t="s">
        <v>14</v>
      </c>
      <c r="D2053" t="s">
        <v>44</v>
      </c>
      <c r="F2053" t="str">
        <f t="shared" si="288"/>
        <v>Missing</v>
      </c>
      <c r="G2053" t="str">
        <f t="shared" si="289"/>
        <v>Unknown</v>
      </c>
      <c r="H2053" t="str">
        <f t="shared" si="290"/>
        <v>No</v>
      </c>
      <c r="J2053" t="str">
        <f>_xlfn.IFS(Units_Sold&lt;0,"Check Return/Refund",Units_Sold=" ",Invalid,Units_Sold=0,"Available",Units_Sold&gt;0,"Sold")</f>
        <v>Available</v>
      </c>
      <c r="K2053">
        <v>7986.76</v>
      </c>
      <c r="M2053" t="str">
        <f t="shared" si="291"/>
        <v>Invalid</v>
      </c>
      <c r="N2053" t="str">
        <f>IF(PC_NikeSales[[#This Row],[Discount_Verification]]="Valid","Include","Exclude")</f>
        <v>Exclude</v>
      </c>
      <c r="O2053">
        <v>0</v>
      </c>
      <c r="P2053" t="str">
        <f t="shared" si="292"/>
        <v>Insufficient Data</v>
      </c>
      <c r="Q2053" t="str">
        <f t="shared" si="293"/>
        <v>Missing Information</v>
      </c>
      <c r="R2053" t="str">
        <f>IF(PC_NikeSales[[#This Row],[Rev_Verify]]="Valid Revenue","Include","Exclude")</f>
        <v>Exclude</v>
      </c>
      <c r="S2053" s="1">
        <v>45576</v>
      </c>
      <c r="T2053" s="5">
        <f t="shared" si="294"/>
        <v>45576</v>
      </c>
      <c r="U2053" s="1" t="str">
        <f t="shared" si="295"/>
        <v>Yes</v>
      </c>
      <c r="V2053" t="s">
        <v>17</v>
      </c>
      <c r="W2053" t="s">
        <v>37</v>
      </c>
      <c r="X2053" t="str">
        <f t="shared" si="296"/>
        <v>Hyderabad</v>
      </c>
      <c r="Y2053">
        <v>944.54</v>
      </c>
      <c r="Z2053" t="str">
        <f>IF(PC_NikeSales[[#This Row],[Profit]]&lt;0,"Loss Making Sales",IF(PC_NikeSales[[#This Row],[Profit]]=0,"No Recorded Profit",IF($Y2051&gt;$P2051,"Invalid Profit", "Valid Profit")))</f>
        <v>Valid Profit</v>
      </c>
      <c r="AA2053" t="str">
        <f>IF(PC_NikeSales[[#This Row],[Profit_Status]]="Valid Profit","Include","Exclude")</f>
        <v>Include</v>
      </c>
    </row>
    <row r="2054" spans="1:27">
      <c r="A2054">
        <v>4052</v>
      </c>
      <c r="B2054" t="s">
        <v>13</v>
      </c>
      <c r="C2054" t="s">
        <v>14</v>
      </c>
      <c r="D2054" t="s">
        <v>34</v>
      </c>
      <c r="E2054" s="3" t="s">
        <v>28</v>
      </c>
      <c r="F2054" t="str">
        <f t="shared" si="288"/>
        <v>Alphabet</v>
      </c>
      <c r="G2054" t="str">
        <f t="shared" si="289"/>
        <v>L</v>
      </c>
      <c r="H2054" t="str">
        <f t="shared" si="290"/>
        <v>Yes</v>
      </c>
      <c r="J2054" t="str">
        <f>_xlfn.IFS(Units_Sold&lt;0,"Check Return/Refund",Units_Sold=" ",Invalid,Units_Sold=0,"Available",Units_Sold&gt;0,"Sold")</f>
        <v>Available</v>
      </c>
      <c r="K2054">
        <v>6952.66</v>
      </c>
      <c r="M2054" t="str">
        <f t="shared" si="291"/>
        <v>Invalid</v>
      </c>
      <c r="N2054" t="str">
        <f>IF(PC_NikeSales[[#This Row],[Discount_Verification]]="Valid","Include","Exclude")</f>
        <v>Exclude</v>
      </c>
      <c r="O2054">
        <v>0</v>
      </c>
      <c r="P2054" t="str">
        <f t="shared" si="292"/>
        <v>Insufficient Data</v>
      </c>
      <c r="Q2054" t="str">
        <f t="shared" si="293"/>
        <v>Missing Information</v>
      </c>
      <c r="R2054" t="str">
        <f>IF(PC_NikeSales[[#This Row],[Rev_Verify]]="Valid Revenue","Include","Exclude")</f>
        <v>Exclude</v>
      </c>
      <c r="S2054" s="1">
        <v>45676</v>
      </c>
      <c r="T2054" s="5">
        <f t="shared" si="294"/>
        <v>45676</v>
      </c>
      <c r="U2054" s="1" t="str">
        <f t="shared" si="295"/>
        <v>Yes</v>
      </c>
      <c r="V2054" t="s">
        <v>17</v>
      </c>
      <c r="W2054" t="s">
        <v>37</v>
      </c>
      <c r="X2054" t="str">
        <f t="shared" si="296"/>
        <v>Hyderabad</v>
      </c>
      <c r="Y2054">
        <v>1624.3</v>
      </c>
      <c r="Z2054" t="str">
        <f>IF(PC_NikeSales[[#This Row],[Profit]]&lt;0,"Loss Making Sales",IF(PC_NikeSales[[#This Row],[Profit]]=0,"No Recorded Profit",IF($Y2052&gt;$P2052,"Invalid Profit", "Valid Profit")))</f>
        <v>Valid Profit</v>
      </c>
      <c r="AA2054" t="str">
        <f>IF(PC_NikeSales[[#This Row],[Profit_Status]]="Valid Profit","Include","Exclude")</f>
        <v>Include</v>
      </c>
    </row>
    <row r="2055" spans="1:27">
      <c r="A2055">
        <v>4053</v>
      </c>
      <c r="B2055" t="s">
        <v>19</v>
      </c>
      <c r="C2055" t="s">
        <v>20</v>
      </c>
      <c r="D2055" t="s">
        <v>50</v>
      </c>
      <c r="E2055" s="3">
        <v>6</v>
      </c>
      <c r="F2055" t="str">
        <f t="shared" si="288"/>
        <v>Number</v>
      </c>
      <c r="G2055" t="str">
        <f t="shared" si="289"/>
        <v>6</v>
      </c>
      <c r="H2055" t="str">
        <f t="shared" si="290"/>
        <v>Yes</v>
      </c>
      <c r="I2055">
        <v>2</v>
      </c>
      <c r="J2055" t="str">
        <f>_xlfn.IFS(Units_Sold&lt;0,"Check Return/Refund",Units_Sold=" ",Invalid,Units_Sold=0,"Available",Units_Sold&gt;0,"Sold")</f>
        <v>Sold</v>
      </c>
      <c r="M2055" t="str">
        <f t="shared" si="291"/>
        <v>Invalid</v>
      </c>
      <c r="N2055" t="str">
        <f>IF(PC_NikeSales[[#This Row],[Discount_Verification]]="Valid","Include","Exclude")</f>
        <v>Exclude</v>
      </c>
      <c r="O2055">
        <v>0</v>
      </c>
      <c r="P2055" t="str">
        <f t="shared" si="292"/>
        <v>Insufficient Data</v>
      </c>
      <c r="Q2055" t="str">
        <f t="shared" si="293"/>
        <v>Missing Information</v>
      </c>
      <c r="R2055" t="str">
        <f>IF(PC_NikeSales[[#This Row],[Rev_Verify]]="Valid Revenue","Include","Exclude")</f>
        <v>Exclude</v>
      </c>
      <c r="S2055" s="1">
        <v>45718</v>
      </c>
      <c r="T2055" s="5">
        <f t="shared" si="294"/>
        <v>45718</v>
      </c>
      <c r="U2055" s="1" t="str">
        <f t="shared" si="295"/>
        <v>Yes</v>
      </c>
      <c r="V2055" t="s">
        <v>22</v>
      </c>
      <c r="W2055" t="s">
        <v>29</v>
      </c>
      <c r="X2055" t="str">
        <f t="shared" si="296"/>
        <v>Pune</v>
      </c>
      <c r="Y2055">
        <v>21.13</v>
      </c>
      <c r="Z2055" t="str">
        <f>IF(PC_NikeSales[[#This Row],[Profit]]&lt;0,"Loss Making Sales",IF(PC_NikeSales[[#This Row],[Profit]]=0,"No Recorded Profit",IF($Y2053&gt;$P2053,"Invalid Profit", "Valid Profit")))</f>
        <v>Valid Profit</v>
      </c>
      <c r="AA2055" t="str">
        <f>IF(PC_NikeSales[[#This Row],[Profit_Status]]="Valid Profit","Include","Exclude")</f>
        <v>Include</v>
      </c>
    </row>
    <row r="2056" spans="1:27">
      <c r="A2056">
        <v>4054</v>
      </c>
      <c r="B2056" t="s">
        <v>19</v>
      </c>
      <c r="C2056" t="s">
        <v>26</v>
      </c>
      <c r="D2056" t="s">
        <v>39</v>
      </c>
      <c r="F2056" t="str">
        <f t="shared" si="288"/>
        <v>Missing</v>
      </c>
      <c r="G2056" t="str">
        <f t="shared" si="289"/>
        <v>Unknown</v>
      </c>
      <c r="H2056" t="str">
        <f t="shared" si="290"/>
        <v>No</v>
      </c>
      <c r="J2056" t="str">
        <f>_xlfn.IFS(Units_Sold&lt;0,"Check Return/Refund",Units_Sold=" ",Invalid,Units_Sold=0,"Available",Units_Sold&gt;0,"Sold")</f>
        <v>Available</v>
      </c>
      <c r="K2056">
        <v>3394.38</v>
      </c>
      <c r="L2056">
        <v>0.75</v>
      </c>
      <c r="M2056" t="str">
        <f t="shared" si="291"/>
        <v>Valid</v>
      </c>
      <c r="N2056" t="str">
        <f>IF(PC_NikeSales[[#This Row],[Discount_Verification]]="Valid","Include","Exclude")</f>
        <v>Include</v>
      </c>
      <c r="O2056">
        <v>0</v>
      </c>
      <c r="P2056" t="str">
        <f t="shared" si="292"/>
        <v>Insufficient Data</v>
      </c>
      <c r="Q2056" t="str">
        <f t="shared" si="293"/>
        <v>Missing Information</v>
      </c>
      <c r="R2056" t="str">
        <f>IF(PC_NikeSales[[#This Row],[Rev_Verify]]="Valid Revenue","Include","Exclude")</f>
        <v>Exclude</v>
      </c>
      <c r="S2056" s="1">
        <v>45421</v>
      </c>
      <c r="T2056" s="5">
        <f t="shared" si="294"/>
        <v>45421</v>
      </c>
      <c r="U2056" s="1" t="str">
        <f t="shared" si="295"/>
        <v>Yes</v>
      </c>
      <c r="V2056" t="s">
        <v>17</v>
      </c>
      <c r="W2056" t="s">
        <v>25</v>
      </c>
      <c r="X2056" t="str">
        <f t="shared" si="296"/>
        <v>Mumbai</v>
      </c>
      <c r="Y2056">
        <v>-401.5</v>
      </c>
      <c r="Z2056" t="str">
        <f>IF(PC_NikeSales[[#This Row],[Profit]]&lt;0,"Loss Making Sales",IF(PC_NikeSales[[#This Row],[Profit]]=0,"No Recorded Profit",IF(PC_NikeSales[[#This Row],[Profit]]&gt;PC_NikeSales[Rev_Recalc],"Invalid Profit", "Valid Profit")))</f>
        <v>Loss Making Sales</v>
      </c>
      <c r="AA2056" t="str">
        <f>IF(PC_NikeSales[[#This Row],[Profit_Status]]="Valid Profit","Include","Exclude")</f>
        <v>Exclude</v>
      </c>
    </row>
    <row r="2057" spans="1:27">
      <c r="A2057">
        <v>4055</v>
      </c>
      <c r="B2057" t="s">
        <v>13</v>
      </c>
      <c r="C2057" t="s">
        <v>30</v>
      </c>
      <c r="D2057" t="s">
        <v>45</v>
      </c>
      <c r="E2057" s="3" t="s">
        <v>28</v>
      </c>
      <c r="F2057" t="str">
        <f t="shared" si="288"/>
        <v>Alphabet</v>
      </c>
      <c r="G2057" t="str">
        <f t="shared" si="289"/>
        <v>L</v>
      </c>
      <c r="H2057" t="str">
        <f t="shared" si="290"/>
        <v>Yes</v>
      </c>
      <c r="J2057" t="str">
        <f>_xlfn.IFS(Units_Sold&lt;0,"Check Return/Refund",Units_Sold=" ",Invalid,Units_Sold=0,"Available",Units_Sold&gt;0,"Sold")</f>
        <v>Available</v>
      </c>
      <c r="K2057">
        <v>8333.9500000000007</v>
      </c>
      <c r="M2057" t="str">
        <f t="shared" si="291"/>
        <v>Invalid</v>
      </c>
      <c r="N2057" t="str">
        <f>IF(PC_NikeSales[[#This Row],[Discount_Verification]]="Valid","Include","Exclude")</f>
        <v>Exclude</v>
      </c>
      <c r="O2057">
        <v>0</v>
      </c>
      <c r="P2057" t="str">
        <f t="shared" si="292"/>
        <v>Insufficient Data</v>
      </c>
      <c r="Q2057" t="str">
        <f t="shared" si="293"/>
        <v>Missing Information</v>
      </c>
      <c r="R2057" t="str">
        <f>IF(PC_NikeSales[[#This Row],[Rev_Verify]]="Valid Revenue","Include","Exclude")</f>
        <v>Exclude</v>
      </c>
      <c r="S2057" s="1"/>
      <c r="T2057" s="5" t="str">
        <f t="shared" si="294"/>
        <v>Missing Date</v>
      </c>
      <c r="U2057" s="1" t="str">
        <f t="shared" si="295"/>
        <v>No</v>
      </c>
      <c r="V2057" t="s">
        <v>17</v>
      </c>
      <c r="W2057" t="s">
        <v>25</v>
      </c>
      <c r="X2057" t="str">
        <f t="shared" si="296"/>
        <v>Mumbai</v>
      </c>
      <c r="Y2057">
        <v>3329.27</v>
      </c>
      <c r="Z2057" t="str">
        <f>IF(PC_NikeSales[[#This Row],[Profit]]&lt;0,"Loss Making Sales",IF(PC_NikeSales[[#This Row],[Profit]]=0,"No Recorded Profit",IF($Y2055&gt;$P2055,"Invalid Profit", "Valid Profit")))</f>
        <v>Valid Profit</v>
      </c>
      <c r="AA2057" t="str">
        <f>IF(PC_NikeSales[[#This Row],[Profit_Status]]="Valid Profit","Include","Exclude")</f>
        <v>Include</v>
      </c>
    </row>
    <row r="2058" spans="1:27">
      <c r="A2058">
        <v>4056</v>
      </c>
      <c r="B2058" t="s">
        <v>13</v>
      </c>
      <c r="C2058" t="s">
        <v>30</v>
      </c>
      <c r="D2058" t="s">
        <v>45</v>
      </c>
      <c r="E2058" s="3">
        <v>8</v>
      </c>
      <c r="F2058" t="str">
        <f t="shared" si="288"/>
        <v>Number</v>
      </c>
      <c r="G2058" t="str">
        <f t="shared" si="289"/>
        <v>8</v>
      </c>
      <c r="H2058" t="str">
        <f t="shared" si="290"/>
        <v>Yes</v>
      </c>
      <c r="J2058" t="str">
        <f>_xlfn.IFS(Units_Sold&lt;0,"Check Return/Refund",Units_Sold=" ",Invalid,Units_Sold=0,"Available",Units_Sold&gt;0,"Sold")</f>
        <v>Available</v>
      </c>
      <c r="M2058" t="str">
        <f t="shared" si="291"/>
        <v>Invalid</v>
      </c>
      <c r="N2058" t="str">
        <f>IF(PC_NikeSales[[#This Row],[Discount_Verification]]="Valid","Include","Exclude")</f>
        <v>Exclude</v>
      </c>
      <c r="O2058">
        <v>0</v>
      </c>
      <c r="P2058" t="str">
        <f t="shared" si="292"/>
        <v>Insufficient Data</v>
      </c>
      <c r="Q2058" t="str">
        <f t="shared" si="293"/>
        <v>Missing Information</v>
      </c>
      <c r="R2058" t="str">
        <f>IF(PC_NikeSales[[#This Row],[Rev_Verify]]="Valid Revenue","Include","Exclude")</f>
        <v>Exclude</v>
      </c>
      <c r="S2058" s="1">
        <v>45639</v>
      </c>
      <c r="T2058" s="5">
        <f t="shared" si="294"/>
        <v>45639</v>
      </c>
      <c r="U2058" s="1" t="str">
        <f t="shared" si="295"/>
        <v>Yes</v>
      </c>
      <c r="V2058" t="s">
        <v>22</v>
      </c>
      <c r="W2058" t="s">
        <v>37</v>
      </c>
      <c r="X2058" t="str">
        <f t="shared" si="296"/>
        <v>Hyderabad</v>
      </c>
      <c r="Y2058">
        <v>3732.77</v>
      </c>
      <c r="Z2058" t="str">
        <f>IF(PC_NikeSales[[#This Row],[Profit]]&lt;0,"Loss Making Sales",IF(PC_NikeSales[[#This Row],[Profit]]=0,"No Recorded Profit",IF($Y2056&gt;$P2056,"Invalid Profit", "Valid Profit")))</f>
        <v>Valid Profit</v>
      </c>
      <c r="AA2058" t="str">
        <f>IF(PC_NikeSales[[#This Row],[Profit_Status]]="Valid Profit","Include","Exclude")</f>
        <v>Include</v>
      </c>
    </row>
    <row r="2059" spans="1:27">
      <c r="A2059">
        <v>4057</v>
      </c>
      <c r="B2059" t="s">
        <v>13</v>
      </c>
      <c r="C2059" t="s">
        <v>41</v>
      </c>
      <c r="D2059" t="s">
        <v>47</v>
      </c>
      <c r="E2059" s="3" t="s">
        <v>16</v>
      </c>
      <c r="F2059" t="str">
        <f t="shared" si="288"/>
        <v>Alphabet</v>
      </c>
      <c r="G2059" t="str">
        <f t="shared" si="289"/>
        <v>M</v>
      </c>
      <c r="H2059" t="str">
        <f t="shared" si="290"/>
        <v>Yes</v>
      </c>
      <c r="J2059" t="str">
        <f>_xlfn.IFS(Units_Sold&lt;0,"Check Return/Refund",Units_Sold=" ",Invalid,Units_Sold=0,"Available",Units_Sold&gt;0,"Sold")</f>
        <v>Available</v>
      </c>
      <c r="M2059" t="str">
        <f t="shared" si="291"/>
        <v>Invalid</v>
      </c>
      <c r="N2059" t="str">
        <f>IF(PC_NikeSales[[#This Row],[Discount_Verification]]="Valid","Include","Exclude")</f>
        <v>Exclude</v>
      </c>
      <c r="O2059">
        <v>0</v>
      </c>
      <c r="P2059" t="str">
        <f t="shared" si="292"/>
        <v>Insufficient Data</v>
      </c>
      <c r="Q2059" t="str">
        <f t="shared" si="293"/>
        <v>Missing Information</v>
      </c>
      <c r="R2059" t="str">
        <f>IF(PC_NikeSales[[#This Row],[Rev_Verify]]="Valid Revenue","Include","Exclude")</f>
        <v>Exclude</v>
      </c>
      <c r="S2059" s="1">
        <v>45191</v>
      </c>
      <c r="T2059" s="5">
        <f t="shared" si="294"/>
        <v>45191</v>
      </c>
      <c r="U2059" s="1" t="str">
        <f t="shared" si="295"/>
        <v>Yes</v>
      </c>
      <c r="V2059" t="s">
        <v>22</v>
      </c>
      <c r="W2059" t="s">
        <v>33</v>
      </c>
      <c r="X2059" t="str">
        <f t="shared" si="296"/>
        <v>Delhi</v>
      </c>
      <c r="Y2059">
        <v>2575.38</v>
      </c>
      <c r="Z2059" t="str">
        <f>IF(PC_NikeSales[[#This Row],[Profit]]&lt;0,"Loss Making Sales",IF(PC_NikeSales[[#This Row],[Profit]]=0,"No Recorded Profit",IF($Y2057&gt;$P2057,"Invalid Profit", "Valid Profit")))</f>
        <v>Valid Profit</v>
      </c>
      <c r="AA2059" t="str">
        <f>IF(PC_NikeSales[[#This Row],[Profit_Status]]="Valid Profit","Include","Exclude")</f>
        <v>Include</v>
      </c>
    </row>
    <row r="2060" spans="1:27">
      <c r="A2060">
        <v>4058</v>
      </c>
      <c r="B2060" t="s">
        <v>13</v>
      </c>
      <c r="C2060" t="s">
        <v>41</v>
      </c>
      <c r="D2060" t="s">
        <v>47</v>
      </c>
      <c r="E2060" s="3" t="s">
        <v>28</v>
      </c>
      <c r="F2060" t="str">
        <f t="shared" si="288"/>
        <v>Alphabet</v>
      </c>
      <c r="G2060" t="str">
        <f t="shared" si="289"/>
        <v>L</v>
      </c>
      <c r="H2060" t="str">
        <f t="shared" si="290"/>
        <v>Yes</v>
      </c>
      <c r="J2060" t="str">
        <f>_xlfn.IFS(Units_Sold&lt;0,"Check Return/Refund",Units_Sold=" ",Invalid,Units_Sold=0,"Available",Units_Sold&gt;0,"Sold")</f>
        <v>Available</v>
      </c>
      <c r="L2060">
        <v>0.34</v>
      </c>
      <c r="M2060" t="str">
        <f t="shared" si="291"/>
        <v>Valid</v>
      </c>
      <c r="N2060" t="str">
        <f>IF(PC_NikeSales[[#This Row],[Discount_Verification]]="Valid","Include","Exclude")</f>
        <v>Include</v>
      </c>
      <c r="O2060">
        <v>0</v>
      </c>
      <c r="P2060" t="str">
        <f t="shared" si="292"/>
        <v>Insufficient Data</v>
      </c>
      <c r="Q2060" t="str">
        <f t="shared" si="293"/>
        <v>Missing Information</v>
      </c>
      <c r="R2060" t="str">
        <f>IF(PC_NikeSales[[#This Row],[Rev_Verify]]="Valid Revenue","Include","Exclude")</f>
        <v>Exclude</v>
      </c>
      <c r="S2060" s="1">
        <v>45609</v>
      </c>
      <c r="T2060" s="5">
        <f t="shared" si="294"/>
        <v>45609</v>
      </c>
      <c r="U2060" s="1" t="str">
        <f t="shared" si="295"/>
        <v>Yes</v>
      </c>
      <c r="V2060" t="s">
        <v>17</v>
      </c>
      <c r="W2060" t="s">
        <v>33</v>
      </c>
      <c r="X2060" t="str">
        <f t="shared" si="296"/>
        <v>Delhi</v>
      </c>
      <c r="Y2060">
        <v>153.9</v>
      </c>
      <c r="Z2060" t="str">
        <f>IF(PC_NikeSales[[#This Row],[Profit]]&lt;0,"Loss Making Sales",IF(PC_NikeSales[[#This Row],[Profit]]=0,"No Recorded Profit",IF($Y2058&gt;$P2058,"Invalid Profit", "Valid Profit")))</f>
        <v>Valid Profit</v>
      </c>
      <c r="AA2060" t="str">
        <f>IF(PC_NikeSales[[#This Row],[Profit_Status]]="Valid Profit","Include","Exclude")</f>
        <v>Include</v>
      </c>
    </row>
    <row r="2061" spans="1:27">
      <c r="A2061">
        <v>4059</v>
      </c>
      <c r="B2061" t="s">
        <v>13</v>
      </c>
      <c r="C2061" t="s">
        <v>41</v>
      </c>
      <c r="D2061" t="s">
        <v>42</v>
      </c>
      <c r="E2061" s="3" t="s">
        <v>28</v>
      </c>
      <c r="F2061" t="str">
        <f t="shared" si="288"/>
        <v>Alphabet</v>
      </c>
      <c r="G2061" t="str">
        <f t="shared" si="289"/>
        <v>L</v>
      </c>
      <c r="H2061" t="str">
        <f t="shared" si="290"/>
        <v>Yes</v>
      </c>
      <c r="I2061">
        <v>1</v>
      </c>
      <c r="J2061" t="str">
        <f>_xlfn.IFS(Units_Sold&lt;0,"Check Return/Refund",Units_Sold=" ",Invalid,Units_Sold=0,"Available",Units_Sold&gt;0,"Sold")</f>
        <v>Sold</v>
      </c>
      <c r="K2061">
        <v>9700.41</v>
      </c>
      <c r="L2061">
        <v>1.24</v>
      </c>
      <c r="M2061" t="str">
        <f t="shared" si="291"/>
        <v>Invalid</v>
      </c>
      <c r="N2061" t="str">
        <f>IF(PC_NikeSales[[#This Row],[Discount_Verification]]="Valid","Include","Exclude")</f>
        <v>Exclude</v>
      </c>
      <c r="O2061">
        <v>-2328.1</v>
      </c>
      <c r="P2061" t="str">
        <f t="shared" si="292"/>
        <v>Insufficient Data</v>
      </c>
      <c r="Q2061" t="str">
        <f t="shared" si="293"/>
        <v>Missing Information</v>
      </c>
      <c r="R2061" t="str">
        <f>IF(PC_NikeSales[[#This Row],[Rev_Verify]]="Valid Revenue","Include","Exclude")</f>
        <v>Exclude</v>
      </c>
      <c r="S2061" s="1">
        <v>45691</v>
      </c>
      <c r="T2061" s="5">
        <f t="shared" si="294"/>
        <v>45691</v>
      </c>
      <c r="U2061" s="1" t="str">
        <f t="shared" si="295"/>
        <v>Yes</v>
      </c>
      <c r="V2061" t="s">
        <v>22</v>
      </c>
      <c r="W2061" t="s">
        <v>33</v>
      </c>
      <c r="X2061" t="str">
        <f t="shared" si="296"/>
        <v>Delhi</v>
      </c>
      <c r="Y2061">
        <v>1000.57</v>
      </c>
      <c r="Z2061" t="str">
        <f>IF(PC_NikeSales[[#This Row],[Profit]]&lt;0,"Loss Making Sales",IF(PC_NikeSales[[#This Row],[Profit]]=0,"No Recorded Profit",IF($Y2059&gt;$P2059,"Invalid Profit", "Valid Profit")))</f>
        <v>Valid Profit</v>
      </c>
      <c r="AA2061" t="str">
        <f>IF(PC_NikeSales[[#This Row],[Profit_Status]]="Valid Profit","Include","Exclude")</f>
        <v>Include</v>
      </c>
    </row>
    <row r="2062" spans="1:27">
      <c r="A2062">
        <v>4060</v>
      </c>
      <c r="B2062" t="s">
        <v>19</v>
      </c>
      <c r="C2062" t="s">
        <v>20</v>
      </c>
      <c r="D2062" t="s">
        <v>21</v>
      </c>
      <c r="E2062" s="3" t="s">
        <v>28</v>
      </c>
      <c r="F2062" t="str">
        <f t="shared" si="288"/>
        <v>Alphabet</v>
      </c>
      <c r="G2062" t="str">
        <f t="shared" si="289"/>
        <v>L</v>
      </c>
      <c r="H2062" t="str">
        <f t="shared" si="290"/>
        <v>Yes</v>
      </c>
      <c r="I2062">
        <v>-1</v>
      </c>
      <c r="J2062" t="str">
        <f>_xlfn.IFS(Units_Sold&lt;0,"Check Return/Refund",Units_Sold=" ",Invalid,Units_Sold=0,"Available",Units_Sold&gt;0,"Sold")</f>
        <v>Check Return/Refund</v>
      </c>
      <c r="K2062">
        <v>8655.4599999999991</v>
      </c>
      <c r="L2062">
        <v>0.9</v>
      </c>
      <c r="M2062" t="str">
        <f t="shared" si="291"/>
        <v>Valid</v>
      </c>
      <c r="N2062" t="str">
        <f>IF(PC_NikeSales[[#This Row],[Discount_Verification]]="Valid","Include","Exclude")</f>
        <v>Include</v>
      </c>
      <c r="O2062">
        <v>-865.55</v>
      </c>
      <c r="P2062">
        <f t="shared" si="292"/>
        <v>-865.54599999999971</v>
      </c>
      <c r="Q2062" t="str">
        <f t="shared" si="293"/>
        <v>Negative Revenue</v>
      </c>
      <c r="R2062" t="str">
        <f>IF(PC_NikeSales[[#This Row],[Rev_Verify]]="Valid Revenue","Include","Exclude")</f>
        <v>Exclude</v>
      </c>
      <c r="S2062" s="1">
        <v>45524</v>
      </c>
      <c r="T2062" s="5">
        <f t="shared" si="294"/>
        <v>45524</v>
      </c>
      <c r="U2062" s="1" t="str">
        <f t="shared" si="295"/>
        <v>Yes</v>
      </c>
      <c r="V2062" t="s">
        <v>17</v>
      </c>
      <c r="W2062" t="s">
        <v>29</v>
      </c>
      <c r="X2062" t="str">
        <f t="shared" si="296"/>
        <v>Pune</v>
      </c>
      <c r="Y2062">
        <v>3159.11</v>
      </c>
      <c r="Z2062" t="str">
        <f>IF(PC_NikeSales[[#This Row],[Profit]]&lt;0,"Loss Making Sales",IF(PC_NikeSales[[#This Row],[Profit]]=0,"No Recorded Profit",IF(PC_NikeSales[[#This Row],[Profit]]&gt;PC_NikeSales[Rev_Recalc],"Invalid Profit", "Valid Profit")))</f>
        <v>Invalid Profit</v>
      </c>
      <c r="AA2062" t="str">
        <f>IF(PC_NikeSales[[#This Row],[Profit_Status]]="Valid Profit","Include","Exclude")</f>
        <v>Exclude</v>
      </c>
    </row>
    <row r="2063" spans="1:27">
      <c r="A2063">
        <v>4061</v>
      </c>
      <c r="B2063" t="s">
        <v>35</v>
      </c>
      <c r="C2063" t="s">
        <v>41</v>
      </c>
      <c r="D2063" t="s">
        <v>42</v>
      </c>
      <c r="E2063" s="3" t="s">
        <v>32</v>
      </c>
      <c r="F2063" t="str">
        <f t="shared" si="288"/>
        <v>Alphabet</v>
      </c>
      <c r="G2063" t="str">
        <f t="shared" si="289"/>
        <v>XL</v>
      </c>
      <c r="H2063" t="str">
        <f t="shared" si="290"/>
        <v>Yes</v>
      </c>
      <c r="J2063" t="str">
        <f>_xlfn.IFS(Units_Sold&lt;0,"Check Return/Refund",Units_Sold=" ",Invalid,Units_Sold=0,"Available",Units_Sold&gt;0,"Sold")</f>
        <v>Available</v>
      </c>
      <c r="M2063" t="str">
        <f t="shared" si="291"/>
        <v>Invalid</v>
      </c>
      <c r="N2063" t="str">
        <f>IF(PC_NikeSales[[#This Row],[Discount_Verification]]="Valid","Include","Exclude")</f>
        <v>Exclude</v>
      </c>
      <c r="O2063">
        <v>0</v>
      </c>
      <c r="P2063" t="str">
        <f t="shared" si="292"/>
        <v>Insufficient Data</v>
      </c>
      <c r="Q2063" t="str">
        <f t="shared" si="293"/>
        <v>Missing Information</v>
      </c>
      <c r="R2063" t="str">
        <f>IF(PC_NikeSales[[#This Row],[Rev_Verify]]="Valid Revenue","Include","Exclude")</f>
        <v>Exclude</v>
      </c>
      <c r="S2063" s="1"/>
      <c r="T2063" s="5" t="str">
        <f t="shared" si="294"/>
        <v>Missing Date</v>
      </c>
      <c r="U2063" s="1" t="str">
        <f t="shared" si="295"/>
        <v>No</v>
      </c>
      <c r="V2063" t="s">
        <v>22</v>
      </c>
      <c r="W2063" t="s">
        <v>25</v>
      </c>
      <c r="X2063" t="str">
        <f t="shared" si="296"/>
        <v>Mumbai</v>
      </c>
      <c r="Y2063">
        <v>2599.62</v>
      </c>
      <c r="Z2063" t="str">
        <f>IF(PC_NikeSales[[#This Row],[Profit]]&lt;0,"Loss Making Sales",IF(PC_NikeSales[[#This Row],[Profit]]=0,"No Recorded Profit",IF($Y2061&gt;$P2061,"Invalid Profit", "Valid Profit")))</f>
        <v>Valid Profit</v>
      </c>
      <c r="AA2063" t="str">
        <f>IF(PC_NikeSales[[#This Row],[Profit_Status]]="Valid Profit","Include","Exclude")</f>
        <v>Include</v>
      </c>
    </row>
    <row r="2064" spans="1:27">
      <c r="A2064">
        <v>4062</v>
      </c>
      <c r="B2064" t="s">
        <v>35</v>
      </c>
      <c r="C2064" t="s">
        <v>41</v>
      </c>
      <c r="D2064" t="s">
        <v>48</v>
      </c>
      <c r="E2064" s="3" t="s">
        <v>16</v>
      </c>
      <c r="F2064" t="str">
        <f t="shared" si="288"/>
        <v>Alphabet</v>
      </c>
      <c r="G2064" t="str">
        <f t="shared" si="289"/>
        <v>M</v>
      </c>
      <c r="H2064" t="str">
        <f t="shared" si="290"/>
        <v>Yes</v>
      </c>
      <c r="I2064">
        <v>0</v>
      </c>
      <c r="J2064" t="str">
        <f>_xlfn.IFS(Units_Sold&lt;0,"Check Return/Refund",Units_Sold=" ",Invalid,Units_Sold=0,"Available",Units_Sold&gt;0,"Sold")</f>
        <v>Available</v>
      </c>
      <c r="L2064">
        <v>0.48</v>
      </c>
      <c r="M2064" t="str">
        <f t="shared" si="291"/>
        <v>Valid</v>
      </c>
      <c r="N2064" t="str">
        <f>IF(PC_NikeSales[[#This Row],[Discount_Verification]]="Valid","Include","Exclude")</f>
        <v>Include</v>
      </c>
      <c r="O2064">
        <v>0</v>
      </c>
      <c r="P2064" t="str">
        <f t="shared" si="292"/>
        <v>Insufficient Data</v>
      </c>
      <c r="Q2064" t="str">
        <f t="shared" si="293"/>
        <v>Missing Information</v>
      </c>
      <c r="R2064" t="str">
        <f>IF(PC_NikeSales[[#This Row],[Rev_Verify]]="Valid Revenue","Include","Exclude")</f>
        <v>Exclude</v>
      </c>
      <c r="S2064" s="1">
        <v>45794</v>
      </c>
      <c r="T2064" s="5">
        <f t="shared" si="294"/>
        <v>45794</v>
      </c>
      <c r="U2064" s="1" t="str">
        <f t="shared" si="295"/>
        <v>Yes</v>
      </c>
      <c r="V2064" t="s">
        <v>17</v>
      </c>
      <c r="W2064" t="s">
        <v>25</v>
      </c>
      <c r="X2064" t="str">
        <f t="shared" si="296"/>
        <v>Mumbai</v>
      </c>
      <c r="Y2064">
        <v>505.51</v>
      </c>
      <c r="Z2064" t="str">
        <f>IF(PC_NikeSales[[#This Row],[Profit]]&lt;0,"Loss Making Sales",IF(PC_NikeSales[[#This Row],[Profit]]=0,"No Recorded Profit",IF($Y2062&gt;$P2062,"Invalid Profit", "Valid Profit")))</f>
        <v>Invalid Profit</v>
      </c>
      <c r="AA2064" t="str">
        <f>IF(PC_NikeSales[[#This Row],[Profit_Status]]="Valid Profit","Include","Exclude")</f>
        <v>Exclude</v>
      </c>
    </row>
    <row r="2065" spans="1:27">
      <c r="A2065">
        <v>4063</v>
      </c>
      <c r="B2065" t="s">
        <v>13</v>
      </c>
      <c r="C2065" t="s">
        <v>26</v>
      </c>
      <c r="D2065" t="s">
        <v>53</v>
      </c>
      <c r="E2065" s="3" t="s">
        <v>28</v>
      </c>
      <c r="F2065" t="str">
        <f t="shared" si="288"/>
        <v>Alphabet</v>
      </c>
      <c r="G2065" t="str">
        <f t="shared" si="289"/>
        <v>L</v>
      </c>
      <c r="H2065" t="str">
        <f t="shared" si="290"/>
        <v>Yes</v>
      </c>
      <c r="I2065">
        <v>0</v>
      </c>
      <c r="J2065" t="str">
        <f>_xlfn.IFS(Units_Sold&lt;0,"Check Return/Refund",Units_Sold=" ",Invalid,Units_Sold=0,"Available",Units_Sold&gt;0,"Sold")</f>
        <v>Available</v>
      </c>
      <c r="L2065">
        <v>0.38</v>
      </c>
      <c r="M2065" t="str">
        <f t="shared" si="291"/>
        <v>Valid</v>
      </c>
      <c r="N2065" t="str">
        <f>IF(PC_NikeSales[[#This Row],[Discount_Verification]]="Valid","Include","Exclude")</f>
        <v>Include</v>
      </c>
      <c r="O2065">
        <v>0</v>
      </c>
      <c r="P2065" t="str">
        <f t="shared" si="292"/>
        <v>Insufficient Data</v>
      </c>
      <c r="Q2065" t="str">
        <f t="shared" si="293"/>
        <v>Missing Information</v>
      </c>
      <c r="R2065" t="str">
        <f>IF(PC_NikeSales[[#This Row],[Rev_Verify]]="Valid Revenue","Include","Exclude")</f>
        <v>Exclude</v>
      </c>
      <c r="S2065" s="1"/>
      <c r="T2065" s="5" t="str">
        <f t="shared" si="294"/>
        <v>Missing Date</v>
      </c>
      <c r="U2065" s="1" t="str">
        <f t="shared" si="295"/>
        <v>No</v>
      </c>
      <c r="V2065" t="s">
        <v>17</v>
      </c>
      <c r="W2065" t="s">
        <v>25</v>
      </c>
      <c r="X2065" t="str">
        <f t="shared" si="296"/>
        <v>Mumbai</v>
      </c>
      <c r="Y2065">
        <v>-617.86</v>
      </c>
      <c r="Z2065" t="str">
        <f>IF(PC_NikeSales[[#This Row],[Profit]]&lt;0,"Loss Making Sales",IF(PC_NikeSales[[#This Row],[Profit]]=0,"No Recorded Profit",IF(PC_NikeSales[[#This Row],[Profit]]&gt;PC_NikeSales[Rev_Recalc],"Invalid Profit", "Valid Profit")))</f>
        <v>Loss Making Sales</v>
      </c>
      <c r="AA2065" t="str">
        <f>IF(PC_NikeSales[[#This Row],[Profit_Status]]="Valid Profit","Include","Exclude")</f>
        <v>Exclude</v>
      </c>
    </row>
    <row r="2066" spans="1:27">
      <c r="A2066">
        <v>4064</v>
      </c>
      <c r="B2066" t="s">
        <v>35</v>
      </c>
      <c r="C2066" t="s">
        <v>41</v>
      </c>
      <c r="D2066" t="s">
        <v>42</v>
      </c>
      <c r="E2066" s="3" t="s">
        <v>28</v>
      </c>
      <c r="F2066" t="str">
        <f t="shared" si="288"/>
        <v>Alphabet</v>
      </c>
      <c r="G2066" t="str">
        <f t="shared" si="289"/>
        <v>L</v>
      </c>
      <c r="H2066" t="str">
        <f t="shared" si="290"/>
        <v>Yes</v>
      </c>
      <c r="I2066">
        <v>4</v>
      </c>
      <c r="J2066" t="str">
        <f>_xlfn.IFS(Units_Sold&lt;0,"Check Return/Refund",Units_Sold=" ",Invalid,Units_Sold=0,"Available",Units_Sold&gt;0,"Sold")</f>
        <v>Sold</v>
      </c>
      <c r="L2066">
        <v>0.38</v>
      </c>
      <c r="M2066" t="str">
        <f t="shared" si="291"/>
        <v>Valid</v>
      </c>
      <c r="N2066" t="str">
        <f>IF(PC_NikeSales[[#This Row],[Discount_Verification]]="Valid","Include","Exclude")</f>
        <v>Include</v>
      </c>
      <c r="O2066">
        <v>0</v>
      </c>
      <c r="P2066" t="str">
        <f t="shared" si="292"/>
        <v>Insufficient Data</v>
      </c>
      <c r="Q2066" t="str">
        <f t="shared" si="293"/>
        <v>Missing Information</v>
      </c>
      <c r="R2066" t="str">
        <f>IF(PC_NikeSales[[#This Row],[Rev_Verify]]="Valid Revenue","Include","Exclude")</f>
        <v>Exclude</v>
      </c>
      <c r="S2066" s="1">
        <v>45559</v>
      </c>
      <c r="T2066" s="5">
        <f t="shared" si="294"/>
        <v>45559</v>
      </c>
      <c r="U2066" s="1" t="str">
        <f t="shared" si="295"/>
        <v>Yes</v>
      </c>
      <c r="V2066" t="s">
        <v>22</v>
      </c>
      <c r="W2066" t="s">
        <v>37</v>
      </c>
      <c r="X2066" t="str">
        <f t="shared" si="296"/>
        <v>Hyderabad</v>
      </c>
      <c r="Y2066">
        <v>587.63</v>
      </c>
      <c r="Z2066" t="str">
        <f>IF(PC_NikeSales[[#This Row],[Profit]]&lt;0,"Loss Making Sales",IF(PC_NikeSales[[#This Row],[Profit]]=0,"No Recorded Profit",IF($Y2064&gt;$P2064,"Invalid Profit", "Valid Profit")))</f>
        <v>Valid Profit</v>
      </c>
      <c r="AA2066" t="str">
        <f>IF(PC_NikeSales[[#This Row],[Profit_Status]]="Valid Profit","Include","Exclude")</f>
        <v>Include</v>
      </c>
    </row>
    <row r="2067" spans="1:27">
      <c r="A2067">
        <v>4065</v>
      </c>
      <c r="B2067" t="s">
        <v>19</v>
      </c>
      <c r="C2067" t="s">
        <v>41</v>
      </c>
      <c r="D2067" t="s">
        <v>54</v>
      </c>
      <c r="E2067" s="3" t="s">
        <v>32</v>
      </c>
      <c r="F2067" t="str">
        <f t="shared" si="288"/>
        <v>Alphabet</v>
      </c>
      <c r="G2067" t="str">
        <f t="shared" si="289"/>
        <v>XL</v>
      </c>
      <c r="H2067" t="str">
        <f t="shared" si="290"/>
        <v>Yes</v>
      </c>
      <c r="J2067" t="str">
        <f>_xlfn.IFS(Units_Sold&lt;0,"Check Return/Refund",Units_Sold=" ",Invalid,Units_Sold=0,"Available",Units_Sold&gt;0,"Sold")</f>
        <v>Available</v>
      </c>
      <c r="K2067">
        <v>7881.81</v>
      </c>
      <c r="M2067" t="str">
        <f t="shared" si="291"/>
        <v>Invalid</v>
      </c>
      <c r="N2067" t="str">
        <f>IF(PC_NikeSales[[#This Row],[Discount_Verification]]="Valid","Include","Exclude")</f>
        <v>Exclude</v>
      </c>
      <c r="O2067">
        <v>0</v>
      </c>
      <c r="P2067" t="str">
        <f t="shared" si="292"/>
        <v>Insufficient Data</v>
      </c>
      <c r="Q2067" t="str">
        <f t="shared" si="293"/>
        <v>Missing Information</v>
      </c>
      <c r="R2067" t="str">
        <f>IF(PC_NikeSales[[#This Row],[Rev_Verify]]="Valid Revenue","Include","Exclude")</f>
        <v>Exclude</v>
      </c>
      <c r="S2067" s="1">
        <v>45634</v>
      </c>
      <c r="T2067" s="5">
        <f t="shared" si="294"/>
        <v>45634</v>
      </c>
      <c r="U2067" s="1" t="str">
        <f t="shared" si="295"/>
        <v>Yes</v>
      </c>
      <c r="V2067" t="s">
        <v>17</v>
      </c>
      <c r="W2067" t="s">
        <v>29</v>
      </c>
      <c r="X2067" t="str">
        <f t="shared" si="296"/>
        <v>Pune</v>
      </c>
      <c r="Y2067">
        <v>1067.5899999999999</v>
      </c>
      <c r="Z2067" t="str">
        <f>IF(PC_NikeSales[[#This Row],[Profit]]&lt;0,"Loss Making Sales",IF(PC_NikeSales[[#This Row],[Profit]]=0,"No Recorded Profit",IF($Y2065&gt;$P2065,"Invalid Profit", "Valid Profit")))</f>
        <v>Valid Profit</v>
      </c>
      <c r="AA2067" t="str">
        <f>IF(PC_NikeSales[[#This Row],[Profit_Status]]="Valid Profit","Include","Exclude")</f>
        <v>Include</v>
      </c>
    </row>
    <row r="2068" spans="1:27">
      <c r="A2068">
        <v>4066</v>
      </c>
      <c r="B2068" t="s">
        <v>13</v>
      </c>
      <c r="C2068" t="s">
        <v>30</v>
      </c>
      <c r="D2068" t="s">
        <v>31</v>
      </c>
      <c r="E2068" s="3" t="s">
        <v>28</v>
      </c>
      <c r="F2068" t="str">
        <f t="shared" si="288"/>
        <v>Alphabet</v>
      </c>
      <c r="G2068" t="str">
        <f t="shared" si="289"/>
        <v>L</v>
      </c>
      <c r="H2068" t="str">
        <f t="shared" si="290"/>
        <v>Yes</v>
      </c>
      <c r="I2068">
        <v>4</v>
      </c>
      <c r="J2068" t="str">
        <f>_xlfn.IFS(Units_Sold&lt;0,"Check Return/Refund",Units_Sold=" ",Invalid,Units_Sold=0,"Available",Units_Sold&gt;0,"Sold")</f>
        <v>Sold</v>
      </c>
      <c r="K2068">
        <v>6599.26</v>
      </c>
      <c r="L2068">
        <v>0.85</v>
      </c>
      <c r="M2068" t="str">
        <f t="shared" si="291"/>
        <v>Valid</v>
      </c>
      <c r="N2068" t="str">
        <f>IF(PC_NikeSales[[#This Row],[Discount_Verification]]="Valid","Include","Exclude")</f>
        <v>Include</v>
      </c>
      <c r="O2068">
        <v>3959.56</v>
      </c>
      <c r="P2068">
        <f t="shared" si="292"/>
        <v>3959.5560000000005</v>
      </c>
      <c r="Q2068" t="str">
        <f t="shared" si="293"/>
        <v>Valid Revenue</v>
      </c>
      <c r="R2068" t="str">
        <f>IF(PC_NikeSales[[#This Row],[Rev_Verify]]="Valid Revenue","Include","Exclude")</f>
        <v>Include</v>
      </c>
      <c r="S2068" s="1">
        <v>45837</v>
      </c>
      <c r="T2068" s="5">
        <f t="shared" si="294"/>
        <v>45837</v>
      </c>
      <c r="U2068" s="1" t="str">
        <f t="shared" si="295"/>
        <v>Yes</v>
      </c>
      <c r="V2068" t="s">
        <v>22</v>
      </c>
      <c r="W2068" t="s">
        <v>36</v>
      </c>
      <c r="X2068" t="str">
        <f t="shared" si="296"/>
        <v>Bangalore</v>
      </c>
      <c r="Y2068">
        <v>3344.47</v>
      </c>
      <c r="Z2068" t="str">
        <f>IF(PC_NikeSales[[#This Row],[Profit]]&lt;0,"Loss Making Sales",IF(PC_NikeSales[[#This Row],[Profit]]=0,"No Recorded Profit",IF($Y2066&gt;$P2066,"Invalid Profit", "Valid Profit")))</f>
        <v>Valid Profit</v>
      </c>
      <c r="AA2068" t="str">
        <f>IF(PC_NikeSales[[#This Row],[Profit_Status]]="Valid Profit","Include","Exclude")</f>
        <v>Include</v>
      </c>
    </row>
    <row r="2069" spans="1:27">
      <c r="A2069">
        <v>4067</v>
      </c>
      <c r="B2069" t="s">
        <v>35</v>
      </c>
      <c r="C2069" t="s">
        <v>20</v>
      </c>
      <c r="D2069" t="s">
        <v>38</v>
      </c>
      <c r="E2069" s="3" t="s">
        <v>16</v>
      </c>
      <c r="F2069" t="str">
        <f t="shared" si="288"/>
        <v>Alphabet</v>
      </c>
      <c r="G2069" t="str">
        <f t="shared" si="289"/>
        <v>M</v>
      </c>
      <c r="H2069" t="str">
        <f t="shared" si="290"/>
        <v>Yes</v>
      </c>
      <c r="I2069">
        <v>4</v>
      </c>
      <c r="J2069" t="str">
        <f>_xlfn.IFS(Units_Sold&lt;0,"Check Return/Refund",Units_Sold=" ",Invalid,Units_Sold=0,"Available",Units_Sold&gt;0,"Sold")</f>
        <v>Sold</v>
      </c>
      <c r="K2069">
        <v>7408.31</v>
      </c>
      <c r="M2069" t="str">
        <f t="shared" si="291"/>
        <v>Invalid</v>
      </c>
      <c r="N2069" t="str">
        <f>IF(PC_NikeSales[[#This Row],[Discount_Verification]]="Valid","Include","Exclude")</f>
        <v>Exclude</v>
      </c>
      <c r="O2069">
        <v>0</v>
      </c>
      <c r="P2069">
        <f t="shared" si="292"/>
        <v>29633.24</v>
      </c>
      <c r="Q2069" t="str">
        <f t="shared" si="293"/>
        <v>Valid Revenue</v>
      </c>
      <c r="R2069" t="str">
        <f>IF(PC_NikeSales[[#This Row],[Rev_Verify]]="Valid Revenue","Include","Exclude")</f>
        <v>Include</v>
      </c>
      <c r="S2069" s="1">
        <v>45794</v>
      </c>
      <c r="T2069" s="5">
        <f t="shared" si="294"/>
        <v>45794</v>
      </c>
      <c r="U2069" s="1" t="str">
        <f t="shared" si="295"/>
        <v>Yes</v>
      </c>
      <c r="V2069" t="s">
        <v>17</v>
      </c>
      <c r="W2069" t="s">
        <v>18</v>
      </c>
      <c r="X2069" t="str">
        <f t="shared" si="296"/>
        <v>Bengaluru</v>
      </c>
      <c r="Y2069">
        <v>1974.4</v>
      </c>
      <c r="Z2069" t="str">
        <f>IF(PC_NikeSales[[#This Row],[Profit]]&lt;0,"Loss Making Sales",IF(PC_NikeSales[[#This Row],[Profit]]=0,"No Recorded Profit",IF($Y2067&gt;$P2067,"Invalid Profit", "Valid Profit")))</f>
        <v>Valid Profit</v>
      </c>
      <c r="AA2069" t="str">
        <f>IF(PC_NikeSales[[#This Row],[Profit_Status]]="Valid Profit","Include","Exclude")</f>
        <v>Include</v>
      </c>
    </row>
    <row r="2070" spans="1:27">
      <c r="A2070">
        <v>4068</v>
      </c>
      <c r="B2070" t="s">
        <v>35</v>
      </c>
      <c r="C2070" t="s">
        <v>20</v>
      </c>
      <c r="D2070" t="s">
        <v>21</v>
      </c>
      <c r="E2070" s="3">
        <v>10</v>
      </c>
      <c r="F2070" t="str">
        <f t="shared" si="288"/>
        <v>Number</v>
      </c>
      <c r="G2070" t="str">
        <f t="shared" si="289"/>
        <v>10</v>
      </c>
      <c r="H2070" t="str">
        <f t="shared" si="290"/>
        <v>Yes</v>
      </c>
      <c r="I2070">
        <v>-1</v>
      </c>
      <c r="J2070" t="str">
        <f>_xlfn.IFS(Units_Sold&lt;0,"Check Return/Refund",Units_Sold=" ",Invalid,Units_Sold=0,"Available",Units_Sold&gt;0,"Sold")</f>
        <v>Check Return/Refund</v>
      </c>
      <c r="M2070" t="str">
        <f t="shared" si="291"/>
        <v>Invalid</v>
      </c>
      <c r="N2070" t="str">
        <f>IF(PC_NikeSales[[#This Row],[Discount_Verification]]="Valid","Include","Exclude")</f>
        <v>Exclude</v>
      </c>
      <c r="O2070">
        <v>0</v>
      </c>
      <c r="P2070" t="str">
        <f t="shared" si="292"/>
        <v>Insufficient Data</v>
      </c>
      <c r="Q2070" t="str">
        <f t="shared" si="293"/>
        <v>Missing Information</v>
      </c>
      <c r="R2070" t="str">
        <f>IF(PC_NikeSales[[#This Row],[Rev_Verify]]="Valid Revenue","Include","Exclude")</f>
        <v>Exclude</v>
      </c>
      <c r="S2070" s="1"/>
      <c r="T2070" s="5" t="str">
        <f t="shared" si="294"/>
        <v>Missing Date</v>
      </c>
      <c r="U2070" s="1" t="str">
        <f t="shared" si="295"/>
        <v>No</v>
      </c>
      <c r="V2070" t="s">
        <v>17</v>
      </c>
      <c r="W2070" t="s">
        <v>29</v>
      </c>
      <c r="X2070" t="str">
        <f t="shared" si="296"/>
        <v>Pune</v>
      </c>
      <c r="Y2070">
        <v>1280.5899999999999</v>
      </c>
      <c r="Z2070" t="str">
        <f>IF(PC_NikeSales[[#This Row],[Profit]]&lt;0,"Loss Making Sales",IF(PC_NikeSales[[#This Row],[Profit]]=0,"No Recorded Profit",IF($Y2068&gt;$P2068,"Invalid Profit", "Valid Profit")))</f>
        <v>Valid Profit</v>
      </c>
      <c r="AA2070" t="str">
        <f>IF(PC_NikeSales[[#This Row],[Profit_Status]]="Valid Profit","Include","Exclude")</f>
        <v>Include</v>
      </c>
    </row>
    <row r="2071" spans="1:27">
      <c r="A2071">
        <v>2030</v>
      </c>
      <c r="B2071" t="s">
        <v>19</v>
      </c>
      <c r="C2071" t="s">
        <v>20</v>
      </c>
      <c r="D2071" t="s">
        <v>24</v>
      </c>
      <c r="E2071" s="3" t="s">
        <v>28</v>
      </c>
      <c r="F2071" t="str">
        <f t="shared" si="288"/>
        <v>Alphabet</v>
      </c>
      <c r="G2071" t="str">
        <f t="shared" si="289"/>
        <v>L</v>
      </c>
      <c r="H2071" t="str">
        <f t="shared" si="290"/>
        <v>Yes</v>
      </c>
      <c r="J2071" t="str">
        <f>_xlfn.IFS(Units_Sold&lt;0,"Check Return/Refund",Units_Sold=" ",Invalid,Units_Sold=0,"Available",Units_Sold&gt;0,"Sold")</f>
        <v>Available</v>
      </c>
      <c r="K2071">
        <v>9804.64</v>
      </c>
      <c r="L2071">
        <v>0.71</v>
      </c>
      <c r="M2071" t="str">
        <f t="shared" si="291"/>
        <v>Valid</v>
      </c>
      <c r="N2071" t="str">
        <f>IF(PC_NikeSales[[#This Row],[Discount_Verification]]="Valid","Include","Exclude")</f>
        <v>Include</v>
      </c>
      <c r="O2071">
        <v>0</v>
      </c>
      <c r="P2071" t="str">
        <f t="shared" si="292"/>
        <v>Insufficient Data</v>
      </c>
      <c r="Q2071" t="str">
        <f t="shared" si="293"/>
        <v>Missing Information</v>
      </c>
      <c r="R2071" t="str">
        <f>IF(PC_NikeSales[[#This Row],[Rev_Verify]]="Valid Revenue","Include","Exclude")</f>
        <v>Exclude</v>
      </c>
      <c r="S2071" s="1">
        <v>45696</v>
      </c>
      <c r="T2071" s="5">
        <f t="shared" si="294"/>
        <v>45696</v>
      </c>
      <c r="U2071" s="1" t="str">
        <f t="shared" si="295"/>
        <v>Yes</v>
      </c>
      <c r="V2071" t="s">
        <v>17</v>
      </c>
      <c r="W2071" t="s">
        <v>36</v>
      </c>
      <c r="X2071" t="str">
        <f t="shared" si="296"/>
        <v>Bangalore</v>
      </c>
      <c r="Y2071">
        <v>635.57000000000005</v>
      </c>
      <c r="Z2071" t="str">
        <f>IF(PC_NikeSales[[#This Row],[Profit]]&lt;0,"Loss Making Sales",IF(PC_NikeSales[[#This Row],[Profit]]=0,"No Recorded Profit",IF($Y2069&gt;$P2069,"Invalid Profit", "Valid Profit")))</f>
        <v>Valid Profit</v>
      </c>
      <c r="AA2071" t="str">
        <f>IF(PC_NikeSales[[#This Row],[Profit_Status]]="Valid Profit","Include","Exclude")</f>
        <v>Include</v>
      </c>
    </row>
    <row r="2072" spans="1:27">
      <c r="A2072">
        <v>4070</v>
      </c>
      <c r="B2072" t="s">
        <v>13</v>
      </c>
      <c r="C2072" t="s">
        <v>41</v>
      </c>
      <c r="D2072" t="s">
        <v>42</v>
      </c>
      <c r="E2072" s="3" t="s">
        <v>28</v>
      </c>
      <c r="F2072" t="str">
        <f t="shared" si="288"/>
        <v>Alphabet</v>
      </c>
      <c r="G2072" t="str">
        <f t="shared" si="289"/>
        <v>L</v>
      </c>
      <c r="H2072" t="str">
        <f t="shared" si="290"/>
        <v>Yes</v>
      </c>
      <c r="J2072" t="str">
        <f>_xlfn.IFS(Units_Sold&lt;0,"Check Return/Refund",Units_Sold=" ",Invalid,Units_Sold=0,"Available",Units_Sold&gt;0,"Sold")</f>
        <v>Available</v>
      </c>
      <c r="K2072">
        <v>6966.16</v>
      </c>
      <c r="L2072">
        <v>0.24</v>
      </c>
      <c r="M2072" t="str">
        <f t="shared" si="291"/>
        <v>Valid</v>
      </c>
      <c r="N2072" t="str">
        <f>IF(PC_NikeSales[[#This Row],[Discount_Verification]]="Valid","Include","Exclude")</f>
        <v>Include</v>
      </c>
      <c r="O2072">
        <v>0</v>
      </c>
      <c r="P2072" t="str">
        <f t="shared" si="292"/>
        <v>Insufficient Data</v>
      </c>
      <c r="Q2072" t="str">
        <f t="shared" si="293"/>
        <v>Missing Information</v>
      </c>
      <c r="R2072" t="str">
        <f>IF(PC_NikeSales[[#This Row],[Rev_Verify]]="Valid Revenue","Include","Exclude")</f>
        <v>Exclude</v>
      </c>
      <c r="S2072" s="1">
        <v>45588</v>
      </c>
      <c r="T2072" s="5">
        <f t="shared" si="294"/>
        <v>45588</v>
      </c>
      <c r="U2072" s="1" t="str">
        <f t="shared" si="295"/>
        <v>Yes</v>
      </c>
      <c r="V2072" t="s">
        <v>22</v>
      </c>
      <c r="W2072" t="s">
        <v>29</v>
      </c>
      <c r="X2072" t="str">
        <f t="shared" si="296"/>
        <v>Pune</v>
      </c>
      <c r="Y2072">
        <v>2671.6</v>
      </c>
      <c r="Z2072" t="str">
        <f>IF(PC_NikeSales[[#This Row],[Profit]]&lt;0,"Loss Making Sales",IF(PC_NikeSales[[#This Row],[Profit]]=0,"No Recorded Profit",IF($Y2070&gt;$P2070,"Invalid Profit", "Valid Profit")))</f>
        <v>Valid Profit</v>
      </c>
      <c r="AA2072" t="str">
        <f>IF(PC_NikeSales[[#This Row],[Profit_Status]]="Valid Profit","Include","Exclude")</f>
        <v>Include</v>
      </c>
    </row>
    <row r="2073" spans="1:27">
      <c r="A2073">
        <v>4071</v>
      </c>
      <c r="B2073" t="s">
        <v>35</v>
      </c>
      <c r="C2073" t="s">
        <v>26</v>
      </c>
      <c r="D2073" t="s">
        <v>27</v>
      </c>
      <c r="F2073" t="str">
        <f t="shared" si="288"/>
        <v>Missing</v>
      </c>
      <c r="G2073" t="str">
        <f t="shared" si="289"/>
        <v>Unknown</v>
      </c>
      <c r="H2073" t="str">
        <f t="shared" si="290"/>
        <v>No</v>
      </c>
      <c r="I2073">
        <v>-1</v>
      </c>
      <c r="J2073" t="str">
        <f>_xlfn.IFS(Units_Sold&lt;0,"Check Return/Refund",Units_Sold=" ",Invalid,Units_Sold=0,"Available",Units_Sold&gt;0,"Sold")</f>
        <v>Check Return/Refund</v>
      </c>
      <c r="L2073">
        <v>1.06</v>
      </c>
      <c r="M2073" t="str">
        <f t="shared" si="291"/>
        <v>Invalid</v>
      </c>
      <c r="N2073" t="str">
        <f>IF(PC_NikeSales[[#This Row],[Discount_Verification]]="Valid","Include","Exclude")</f>
        <v>Exclude</v>
      </c>
      <c r="O2073">
        <v>0</v>
      </c>
      <c r="P2073" t="str">
        <f t="shared" si="292"/>
        <v>Insufficient Data</v>
      </c>
      <c r="Q2073" t="str">
        <f t="shared" si="293"/>
        <v>Missing Information</v>
      </c>
      <c r="R2073" t="str">
        <f>IF(PC_NikeSales[[#This Row],[Rev_Verify]]="Valid Revenue","Include","Exclude")</f>
        <v>Exclude</v>
      </c>
      <c r="S2073" s="1"/>
      <c r="T2073" s="5" t="str">
        <f t="shared" si="294"/>
        <v>Missing Date</v>
      </c>
      <c r="U2073" s="1" t="str">
        <f t="shared" si="295"/>
        <v>No</v>
      </c>
      <c r="V2073" t="s">
        <v>22</v>
      </c>
      <c r="W2073" t="s">
        <v>18</v>
      </c>
      <c r="X2073" t="str">
        <f t="shared" si="296"/>
        <v>Bengaluru</v>
      </c>
      <c r="Y2073">
        <v>1112.9100000000001</v>
      </c>
      <c r="Z2073" t="str">
        <f>IF(PC_NikeSales[[#This Row],[Profit]]&lt;0,"Loss Making Sales",IF(PC_NikeSales[[#This Row],[Profit]]=0,"No Recorded Profit",IF($Y2071&gt;$P2071,"Invalid Profit", "Valid Profit")))</f>
        <v>Valid Profit</v>
      </c>
      <c r="AA2073" t="str">
        <f>IF(PC_NikeSales[[#This Row],[Profit_Status]]="Valid Profit","Include","Exclude")</f>
        <v>Include</v>
      </c>
    </row>
    <row r="2074" spans="1:27">
      <c r="A2074">
        <v>4072</v>
      </c>
      <c r="B2074" t="s">
        <v>35</v>
      </c>
      <c r="C2074" t="s">
        <v>20</v>
      </c>
      <c r="D2074" t="s">
        <v>24</v>
      </c>
      <c r="F2074" t="str">
        <f t="shared" si="288"/>
        <v>Missing</v>
      </c>
      <c r="G2074" t="str">
        <f t="shared" si="289"/>
        <v>Unknown</v>
      </c>
      <c r="H2074" t="str">
        <f t="shared" si="290"/>
        <v>No</v>
      </c>
      <c r="J2074" t="str">
        <f>_xlfn.IFS(Units_Sold&lt;0,"Check Return/Refund",Units_Sold=" ",Invalid,Units_Sold=0,"Available",Units_Sold&gt;0,"Sold")</f>
        <v>Available</v>
      </c>
      <c r="M2074" t="str">
        <f t="shared" si="291"/>
        <v>Invalid</v>
      </c>
      <c r="N2074" t="str">
        <f>IF(PC_NikeSales[[#This Row],[Discount_Verification]]="Valid","Include","Exclude")</f>
        <v>Exclude</v>
      </c>
      <c r="O2074">
        <v>0</v>
      </c>
      <c r="P2074" t="str">
        <f t="shared" si="292"/>
        <v>Insufficient Data</v>
      </c>
      <c r="Q2074" t="str">
        <f t="shared" si="293"/>
        <v>Missing Information</v>
      </c>
      <c r="R2074" t="str">
        <f>IF(PC_NikeSales[[#This Row],[Rev_Verify]]="Valid Revenue","Include","Exclude")</f>
        <v>Exclude</v>
      </c>
      <c r="S2074" s="1">
        <v>45797</v>
      </c>
      <c r="T2074" s="5">
        <f t="shared" si="294"/>
        <v>45797</v>
      </c>
      <c r="U2074" s="1" t="str">
        <f t="shared" si="295"/>
        <v>Yes</v>
      </c>
      <c r="V2074" t="s">
        <v>17</v>
      </c>
      <c r="W2074" t="s">
        <v>29</v>
      </c>
      <c r="X2074" t="str">
        <f t="shared" si="296"/>
        <v>Pune</v>
      </c>
      <c r="Y2074">
        <v>3542.88</v>
      </c>
      <c r="Z2074" t="str">
        <f>IF(PC_NikeSales[[#This Row],[Profit]]&lt;0,"Loss Making Sales",IF(PC_NikeSales[[#This Row],[Profit]]=0,"No Recorded Profit",IF($Y2072&gt;$P2072,"Invalid Profit", "Valid Profit")))</f>
        <v>Valid Profit</v>
      </c>
      <c r="AA2074" t="str">
        <f>IF(PC_NikeSales[[#This Row],[Profit_Status]]="Valid Profit","Include","Exclude")</f>
        <v>Include</v>
      </c>
    </row>
    <row r="2075" spans="1:27">
      <c r="A2075">
        <v>4073</v>
      </c>
      <c r="B2075" t="s">
        <v>13</v>
      </c>
      <c r="C2075" t="s">
        <v>14</v>
      </c>
      <c r="D2075" t="s">
        <v>34</v>
      </c>
      <c r="E2075" s="3" t="s">
        <v>16</v>
      </c>
      <c r="F2075" t="str">
        <f t="shared" si="288"/>
        <v>Alphabet</v>
      </c>
      <c r="G2075" t="str">
        <f t="shared" si="289"/>
        <v>M</v>
      </c>
      <c r="H2075" t="str">
        <f t="shared" si="290"/>
        <v>Yes</v>
      </c>
      <c r="I2075">
        <v>2</v>
      </c>
      <c r="J2075" t="str">
        <f>_xlfn.IFS(Units_Sold&lt;0,"Check Return/Refund",Units_Sold=" ",Invalid,Units_Sold=0,"Available",Units_Sold&gt;0,"Sold")</f>
        <v>Sold</v>
      </c>
      <c r="K2075">
        <v>5732.59</v>
      </c>
      <c r="M2075" t="str">
        <f t="shared" si="291"/>
        <v>Invalid</v>
      </c>
      <c r="N2075" t="str">
        <f>IF(PC_NikeSales[[#This Row],[Discount_Verification]]="Valid","Include","Exclude")</f>
        <v>Exclude</v>
      </c>
      <c r="O2075">
        <v>0</v>
      </c>
      <c r="P2075">
        <f t="shared" si="292"/>
        <v>11465.18</v>
      </c>
      <c r="Q2075" t="str">
        <f t="shared" si="293"/>
        <v>Valid Revenue</v>
      </c>
      <c r="R2075" t="str">
        <f>IF(PC_NikeSales[[#This Row],[Rev_Verify]]="Valid Revenue","Include","Exclude")</f>
        <v>Include</v>
      </c>
      <c r="S2075" s="1">
        <v>45626</v>
      </c>
      <c r="T2075" s="5">
        <f t="shared" si="294"/>
        <v>45626</v>
      </c>
      <c r="U2075" s="1" t="str">
        <f t="shared" si="295"/>
        <v>Yes</v>
      </c>
      <c r="V2075" t="s">
        <v>17</v>
      </c>
      <c r="W2075" t="s">
        <v>43</v>
      </c>
      <c r="X2075" t="str">
        <f t="shared" si="296"/>
        <v>Kolkata</v>
      </c>
      <c r="Y2075">
        <v>3353.3</v>
      </c>
      <c r="Z2075" t="str">
        <f>IF(PC_NikeSales[[#This Row],[Profit]]&lt;0,"Loss Making Sales",IF(PC_NikeSales[[#This Row],[Profit]]=0,"No Recorded Profit",IF($Y2073&gt;$P2073,"Invalid Profit", "Valid Profit")))</f>
        <v>Valid Profit</v>
      </c>
      <c r="AA2075" t="str">
        <f>IF(PC_NikeSales[[#This Row],[Profit_Status]]="Valid Profit","Include","Exclude")</f>
        <v>Include</v>
      </c>
    </row>
    <row r="2076" spans="1:27">
      <c r="A2076">
        <v>4074</v>
      </c>
      <c r="B2076" t="s">
        <v>13</v>
      </c>
      <c r="C2076" t="s">
        <v>41</v>
      </c>
      <c r="D2076" t="s">
        <v>54</v>
      </c>
      <c r="E2076" s="3" t="s">
        <v>28</v>
      </c>
      <c r="F2076" t="str">
        <f t="shared" si="288"/>
        <v>Alphabet</v>
      </c>
      <c r="G2076" t="str">
        <f t="shared" si="289"/>
        <v>L</v>
      </c>
      <c r="H2076" t="str">
        <f t="shared" si="290"/>
        <v>Yes</v>
      </c>
      <c r="J2076" t="str">
        <f>_xlfn.IFS(Units_Sold&lt;0,"Check Return/Refund",Units_Sold=" ",Invalid,Units_Sold=0,"Available",Units_Sold&gt;0,"Sold")</f>
        <v>Available</v>
      </c>
      <c r="K2076">
        <v>8673.7800000000007</v>
      </c>
      <c r="M2076" t="str">
        <f t="shared" si="291"/>
        <v>Invalid</v>
      </c>
      <c r="N2076" t="str">
        <f>IF(PC_NikeSales[[#This Row],[Discount_Verification]]="Valid","Include","Exclude")</f>
        <v>Exclude</v>
      </c>
      <c r="O2076">
        <v>0</v>
      </c>
      <c r="P2076" t="str">
        <f t="shared" si="292"/>
        <v>Insufficient Data</v>
      </c>
      <c r="Q2076" t="str">
        <f t="shared" si="293"/>
        <v>Missing Information</v>
      </c>
      <c r="R2076" t="str">
        <f>IF(PC_NikeSales[[#This Row],[Rev_Verify]]="Valid Revenue","Include","Exclude")</f>
        <v>Exclude</v>
      </c>
      <c r="S2076" s="1">
        <v>45379</v>
      </c>
      <c r="T2076" s="5">
        <f t="shared" si="294"/>
        <v>45379</v>
      </c>
      <c r="U2076" s="1" t="str">
        <f t="shared" si="295"/>
        <v>Yes</v>
      </c>
      <c r="V2076" t="s">
        <v>22</v>
      </c>
      <c r="W2076" t="s">
        <v>25</v>
      </c>
      <c r="X2076" t="str">
        <f t="shared" si="296"/>
        <v>Mumbai</v>
      </c>
      <c r="Y2076">
        <v>-286</v>
      </c>
      <c r="Z2076" t="str">
        <f>IF(PC_NikeSales[[#This Row],[Profit]]&lt;0,"Loss Making Sales",IF(PC_NikeSales[[#This Row],[Profit]]=0,"No Recorded Profit",IF(PC_NikeSales[[#This Row],[Profit]]&gt;PC_NikeSales[Rev_Recalc],"Invalid Profit", "Valid Profit")))</f>
        <v>Loss Making Sales</v>
      </c>
      <c r="AA2076" t="str">
        <f>IF(PC_NikeSales[[#This Row],[Profit_Status]]="Valid Profit","Include","Exclude")</f>
        <v>Exclude</v>
      </c>
    </row>
    <row r="2077" spans="1:27">
      <c r="A2077">
        <v>4075</v>
      </c>
      <c r="B2077" t="s">
        <v>13</v>
      </c>
      <c r="C2077" t="s">
        <v>30</v>
      </c>
      <c r="D2077" t="s">
        <v>46</v>
      </c>
      <c r="E2077" s="3" t="s">
        <v>32</v>
      </c>
      <c r="F2077" t="str">
        <f t="shared" si="288"/>
        <v>Alphabet</v>
      </c>
      <c r="G2077" t="str">
        <f t="shared" si="289"/>
        <v>XL</v>
      </c>
      <c r="H2077" t="str">
        <f t="shared" si="290"/>
        <v>Yes</v>
      </c>
      <c r="I2077">
        <v>-1</v>
      </c>
      <c r="J2077" t="str">
        <f>_xlfn.IFS(Units_Sold&lt;0,"Check Return/Refund",Units_Sold=" ",Invalid,Units_Sold=0,"Available",Units_Sold&gt;0,"Sold")</f>
        <v>Check Return/Refund</v>
      </c>
      <c r="M2077" t="str">
        <f t="shared" si="291"/>
        <v>Invalid</v>
      </c>
      <c r="N2077" t="str">
        <f>IF(PC_NikeSales[[#This Row],[Discount_Verification]]="Valid","Include","Exclude")</f>
        <v>Exclude</v>
      </c>
      <c r="O2077">
        <v>0</v>
      </c>
      <c r="P2077" t="str">
        <f t="shared" si="292"/>
        <v>Insufficient Data</v>
      </c>
      <c r="Q2077" t="str">
        <f t="shared" si="293"/>
        <v>Missing Information</v>
      </c>
      <c r="R2077" t="str">
        <f>IF(PC_NikeSales[[#This Row],[Rev_Verify]]="Valid Revenue","Include","Exclude")</f>
        <v>Exclude</v>
      </c>
      <c r="S2077" s="1">
        <v>45807</v>
      </c>
      <c r="T2077" s="5">
        <f t="shared" si="294"/>
        <v>45807</v>
      </c>
      <c r="U2077" s="1" t="str">
        <f t="shared" si="295"/>
        <v>Yes</v>
      </c>
      <c r="V2077" t="s">
        <v>17</v>
      </c>
      <c r="W2077" t="s">
        <v>33</v>
      </c>
      <c r="X2077" t="str">
        <f t="shared" si="296"/>
        <v>Delhi</v>
      </c>
      <c r="Y2077">
        <v>2484</v>
      </c>
      <c r="Z2077" t="str">
        <f>IF(PC_NikeSales[[#This Row],[Profit]]&lt;0,"Loss Making Sales",IF(PC_NikeSales[[#This Row],[Profit]]=0,"No Recorded Profit",IF($Y2075&gt;$P2075,"Invalid Profit", "Valid Profit")))</f>
        <v>Valid Profit</v>
      </c>
      <c r="AA2077" t="str">
        <f>IF(PC_NikeSales[[#This Row],[Profit_Status]]="Valid Profit","Include","Exclude")</f>
        <v>Include</v>
      </c>
    </row>
    <row r="2078" spans="1:27">
      <c r="A2078">
        <v>4076</v>
      </c>
      <c r="B2078" t="s">
        <v>13</v>
      </c>
      <c r="C2078" t="s">
        <v>41</v>
      </c>
      <c r="D2078" t="s">
        <v>54</v>
      </c>
      <c r="F2078" t="str">
        <f t="shared" si="288"/>
        <v>Missing</v>
      </c>
      <c r="G2078" t="str">
        <f t="shared" si="289"/>
        <v>Unknown</v>
      </c>
      <c r="H2078" t="str">
        <f t="shared" si="290"/>
        <v>No</v>
      </c>
      <c r="J2078" t="str">
        <f>_xlfn.IFS(Units_Sold&lt;0,"Check Return/Refund",Units_Sold=" ",Invalid,Units_Sold=0,"Available",Units_Sold&gt;0,"Sold")</f>
        <v>Available</v>
      </c>
      <c r="L2078">
        <v>0.33</v>
      </c>
      <c r="M2078" t="str">
        <f t="shared" si="291"/>
        <v>Valid</v>
      </c>
      <c r="N2078" t="str">
        <f>IF(PC_NikeSales[[#This Row],[Discount_Verification]]="Valid","Include","Exclude")</f>
        <v>Include</v>
      </c>
      <c r="O2078">
        <v>0</v>
      </c>
      <c r="P2078" t="str">
        <f t="shared" si="292"/>
        <v>Insufficient Data</v>
      </c>
      <c r="Q2078" t="str">
        <f t="shared" si="293"/>
        <v>Missing Information</v>
      </c>
      <c r="R2078" t="str">
        <f>IF(PC_NikeSales[[#This Row],[Rev_Verify]]="Valid Revenue","Include","Exclude")</f>
        <v>Exclude</v>
      </c>
      <c r="S2078" s="1">
        <v>45750</v>
      </c>
      <c r="T2078" s="5">
        <f t="shared" si="294"/>
        <v>45750</v>
      </c>
      <c r="U2078" s="1" t="str">
        <f t="shared" si="295"/>
        <v>Yes</v>
      </c>
      <c r="V2078" t="s">
        <v>17</v>
      </c>
      <c r="W2078" t="s">
        <v>43</v>
      </c>
      <c r="X2078" t="str">
        <f t="shared" si="296"/>
        <v>Kolkata</v>
      </c>
      <c r="Y2078">
        <v>925.71</v>
      </c>
      <c r="Z2078" t="str">
        <f>IF(PC_NikeSales[[#This Row],[Profit]]&lt;0,"Loss Making Sales",IF(PC_NikeSales[[#This Row],[Profit]]=0,"No Recorded Profit",IF($Y2076&gt;$P2076,"Invalid Profit", "Valid Profit")))</f>
        <v>Valid Profit</v>
      </c>
      <c r="AA2078" t="str">
        <f>IF(PC_NikeSales[[#This Row],[Profit_Status]]="Valid Profit","Include","Exclude")</f>
        <v>Include</v>
      </c>
    </row>
    <row r="2079" spans="1:27">
      <c r="A2079">
        <v>4077</v>
      </c>
      <c r="B2079" t="s">
        <v>35</v>
      </c>
      <c r="C2079" t="s">
        <v>14</v>
      </c>
      <c r="D2079" t="s">
        <v>15</v>
      </c>
      <c r="F2079" t="str">
        <f t="shared" si="288"/>
        <v>Missing</v>
      </c>
      <c r="G2079" t="str">
        <f t="shared" si="289"/>
        <v>Unknown</v>
      </c>
      <c r="H2079" t="str">
        <f t="shared" si="290"/>
        <v>No</v>
      </c>
      <c r="J2079" t="str">
        <f>_xlfn.IFS(Units_Sold&lt;0,"Check Return/Refund",Units_Sold=" ",Invalid,Units_Sold=0,"Available",Units_Sold&gt;0,"Sold")</f>
        <v>Available</v>
      </c>
      <c r="K2079">
        <v>9261.43</v>
      </c>
      <c r="M2079" t="str">
        <f t="shared" si="291"/>
        <v>Invalid</v>
      </c>
      <c r="N2079" t="str">
        <f>IF(PC_NikeSales[[#This Row],[Discount_Verification]]="Valid","Include","Exclude")</f>
        <v>Exclude</v>
      </c>
      <c r="O2079">
        <v>0</v>
      </c>
      <c r="P2079" t="str">
        <f t="shared" si="292"/>
        <v>Insufficient Data</v>
      </c>
      <c r="Q2079" t="str">
        <f t="shared" si="293"/>
        <v>Missing Information</v>
      </c>
      <c r="R2079" t="str">
        <f>IF(PC_NikeSales[[#This Row],[Rev_Verify]]="Valid Revenue","Include","Exclude")</f>
        <v>Exclude</v>
      </c>
      <c r="S2079" s="1"/>
      <c r="T2079" s="5" t="str">
        <f t="shared" si="294"/>
        <v>Missing Date</v>
      </c>
      <c r="U2079" s="1" t="str">
        <f t="shared" si="295"/>
        <v>No</v>
      </c>
      <c r="V2079" t="s">
        <v>17</v>
      </c>
      <c r="W2079" t="s">
        <v>25</v>
      </c>
      <c r="X2079" t="str">
        <f t="shared" si="296"/>
        <v>Mumbai</v>
      </c>
      <c r="Y2079">
        <v>361.16</v>
      </c>
      <c r="Z2079" t="str">
        <f>IF(PC_NikeSales[[#This Row],[Profit]]&lt;0,"Loss Making Sales",IF(PC_NikeSales[[#This Row],[Profit]]=0,"No Recorded Profit",IF($Y2077&gt;$P2077,"Invalid Profit", "Valid Profit")))</f>
        <v>Valid Profit</v>
      </c>
      <c r="AA2079" t="str">
        <f>IF(PC_NikeSales[[#This Row],[Profit_Status]]="Valid Profit","Include","Exclude")</f>
        <v>Include</v>
      </c>
    </row>
    <row r="2080" spans="1:27">
      <c r="A2080">
        <v>4078</v>
      </c>
      <c r="B2080" t="s">
        <v>19</v>
      </c>
      <c r="C2080" t="s">
        <v>26</v>
      </c>
      <c r="D2080" t="s">
        <v>53</v>
      </c>
      <c r="E2080" s="3">
        <v>9</v>
      </c>
      <c r="F2080" t="str">
        <f t="shared" si="288"/>
        <v>Number</v>
      </c>
      <c r="G2080" t="str">
        <f t="shared" si="289"/>
        <v>9</v>
      </c>
      <c r="H2080" t="str">
        <f t="shared" si="290"/>
        <v>Yes</v>
      </c>
      <c r="J2080" t="str">
        <f>_xlfn.IFS(Units_Sold&lt;0,"Check Return/Refund",Units_Sold=" ",Invalid,Units_Sold=0,"Available",Units_Sold&gt;0,"Sold")</f>
        <v>Available</v>
      </c>
      <c r="L2080">
        <v>0.56000000000000005</v>
      </c>
      <c r="M2080" t="str">
        <f t="shared" si="291"/>
        <v>Valid</v>
      </c>
      <c r="N2080" t="str">
        <f>IF(PC_NikeSales[[#This Row],[Discount_Verification]]="Valid","Include","Exclude")</f>
        <v>Include</v>
      </c>
      <c r="O2080">
        <v>0</v>
      </c>
      <c r="P2080" t="str">
        <f t="shared" si="292"/>
        <v>Insufficient Data</v>
      </c>
      <c r="Q2080" t="str">
        <f t="shared" si="293"/>
        <v>Missing Information</v>
      </c>
      <c r="R2080" t="str">
        <f>IF(PC_NikeSales[[#This Row],[Rev_Verify]]="Valid Revenue","Include","Exclude")</f>
        <v>Exclude</v>
      </c>
      <c r="S2080" s="1">
        <v>45658</v>
      </c>
      <c r="T2080" s="5">
        <f t="shared" si="294"/>
        <v>45658</v>
      </c>
      <c r="U2080" s="1" t="str">
        <f t="shared" si="295"/>
        <v>Yes</v>
      </c>
      <c r="V2080" t="s">
        <v>17</v>
      </c>
      <c r="W2080" t="s">
        <v>25</v>
      </c>
      <c r="X2080" t="str">
        <f t="shared" si="296"/>
        <v>Mumbai</v>
      </c>
      <c r="Y2080">
        <v>2742.28</v>
      </c>
      <c r="Z2080" t="str">
        <f>IF(PC_NikeSales[[#This Row],[Profit]]&lt;0,"Loss Making Sales",IF(PC_NikeSales[[#This Row],[Profit]]=0,"No Recorded Profit",IF($Y2078&gt;$P2078,"Invalid Profit", "Valid Profit")))</f>
        <v>Valid Profit</v>
      </c>
      <c r="AA2080" t="str">
        <f>IF(PC_NikeSales[[#This Row],[Profit_Status]]="Valid Profit","Include","Exclude")</f>
        <v>Include</v>
      </c>
    </row>
    <row r="2081" spans="1:27">
      <c r="A2081">
        <v>4079</v>
      </c>
      <c r="B2081" t="s">
        <v>13</v>
      </c>
      <c r="C2081" t="s">
        <v>26</v>
      </c>
      <c r="D2081" t="s">
        <v>39</v>
      </c>
      <c r="E2081" s="3" t="s">
        <v>32</v>
      </c>
      <c r="F2081" t="str">
        <f t="shared" si="288"/>
        <v>Alphabet</v>
      </c>
      <c r="G2081" t="str">
        <f t="shared" si="289"/>
        <v>XL</v>
      </c>
      <c r="H2081" t="str">
        <f t="shared" si="290"/>
        <v>Yes</v>
      </c>
      <c r="J2081" t="str">
        <f>_xlfn.IFS(Units_Sold&lt;0,"Check Return/Refund",Units_Sold=" ",Invalid,Units_Sold=0,"Available",Units_Sold&gt;0,"Sold")</f>
        <v>Available</v>
      </c>
      <c r="L2081">
        <v>1.03</v>
      </c>
      <c r="M2081" t="str">
        <f t="shared" si="291"/>
        <v>Invalid</v>
      </c>
      <c r="N2081" t="str">
        <f>IF(PC_NikeSales[[#This Row],[Discount_Verification]]="Valid","Include","Exclude")</f>
        <v>Exclude</v>
      </c>
      <c r="O2081">
        <v>0</v>
      </c>
      <c r="P2081" t="str">
        <f t="shared" si="292"/>
        <v>Insufficient Data</v>
      </c>
      <c r="Q2081" t="str">
        <f t="shared" si="293"/>
        <v>Missing Information</v>
      </c>
      <c r="R2081" t="str">
        <f>IF(PC_NikeSales[[#This Row],[Rev_Verify]]="Valid Revenue","Include","Exclude")</f>
        <v>Exclude</v>
      </c>
      <c r="S2081" s="1">
        <v>45617</v>
      </c>
      <c r="T2081" s="5">
        <f t="shared" si="294"/>
        <v>45617</v>
      </c>
      <c r="U2081" s="1" t="str">
        <f t="shared" si="295"/>
        <v>Yes</v>
      </c>
      <c r="V2081" t="s">
        <v>22</v>
      </c>
      <c r="W2081" t="s">
        <v>33</v>
      </c>
      <c r="X2081" t="str">
        <f t="shared" si="296"/>
        <v>Delhi</v>
      </c>
      <c r="Y2081">
        <v>2083.6</v>
      </c>
      <c r="Z2081" t="str">
        <f>IF(PC_NikeSales[[#This Row],[Profit]]&lt;0,"Loss Making Sales",IF(PC_NikeSales[[#This Row],[Profit]]=0,"No Recorded Profit",IF($Y2079&gt;$P2079,"Invalid Profit", "Valid Profit")))</f>
        <v>Valid Profit</v>
      </c>
      <c r="AA2081" t="str">
        <f>IF(PC_NikeSales[[#This Row],[Profit_Status]]="Valid Profit","Include","Exclude")</f>
        <v>Include</v>
      </c>
    </row>
    <row r="2082" spans="1:27">
      <c r="A2082">
        <v>4080</v>
      </c>
      <c r="B2082" t="s">
        <v>13</v>
      </c>
      <c r="C2082" t="s">
        <v>14</v>
      </c>
      <c r="D2082" t="s">
        <v>34</v>
      </c>
      <c r="F2082" t="str">
        <f t="shared" si="288"/>
        <v>Missing</v>
      </c>
      <c r="G2082" t="str">
        <f t="shared" si="289"/>
        <v>Unknown</v>
      </c>
      <c r="H2082" t="str">
        <f t="shared" si="290"/>
        <v>No</v>
      </c>
      <c r="J2082" t="str">
        <f>_xlfn.IFS(Units_Sold&lt;0,"Check Return/Refund",Units_Sold=" ",Invalid,Units_Sold=0,"Available",Units_Sold&gt;0,"Sold")</f>
        <v>Available</v>
      </c>
      <c r="K2082">
        <v>8515.92</v>
      </c>
      <c r="M2082" t="str">
        <f t="shared" si="291"/>
        <v>Invalid</v>
      </c>
      <c r="N2082" t="str">
        <f>IF(PC_NikeSales[[#This Row],[Discount_Verification]]="Valid","Include","Exclude")</f>
        <v>Exclude</v>
      </c>
      <c r="O2082">
        <v>0</v>
      </c>
      <c r="P2082" t="str">
        <f t="shared" si="292"/>
        <v>Insufficient Data</v>
      </c>
      <c r="Q2082" t="str">
        <f t="shared" si="293"/>
        <v>Missing Information</v>
      </c>
      <c r="R2082" t="str">
        <f>IF(PC_NikeSales[[#This Row],[Rev_Verify]]="Valid Revenue","Include","Exclude")</f>
        <v>Exclude</v>
      </c>
      <c r="S2082" s="1">
        <v>45623</v>
      </c>
      <c r="T2082" s="5">
        <f t="shared" si="294"/>
        <v>45623</v>
      </c>
      <c r="U2082" s="1" t="str">
        <f t="shared" si="295"/>
        <v>Yes</v>
      </c>
      <c r="V2082" t="s">
        <v>22</v>
      </c>
      <c r="W2082" t="s">
        <v>37</v>
      </c>
      <c r="X2082" t="str">
        <f t="shared" si="296"/>
        <v>Hyderabad</v>
      </c>
      <c r="Y2082">
        <v>255.47</v>
      </c>
      <c r="Z2082" t="str">
        <f>IF(PC_NikeSales[[#This Row],[Profit]]&lt;0,"Loss Making Sales",IF(PC_NikeSales[[#This Row],[Profit]]=0,"No Recorded Profit",IF($Y2080&gt;$P2080,"Invalid Profit", "Valid Profit")))</f>
        <v>Valid Profit</v>
      </c>
      <c r="AA2082" t="str">
        <f>IF(PC_NikeSales[[#This Row],[Profit_Status]]="Valid Profit","Include","Exclude")</f>
        <v>Include</v>
      </c>
    </row>
    <row r="2083" spans="1:27">
      <c r="A2083">
        <v>4081</v>
      </c>
      <c r="B2083" t="s">
        <v>35</v>
      </c>
      <c r="C2083" t="s">
        <v>26</v>
      </c>
      <c r="D2083" t="s">
        <v>39</v>
      </c>
      <c r="E2083" s="3" t="s">
        <v>32</v>
      </c>
      <c r="F2083" t="str">
        <f t="shared" si="288"/>
        <v>Alphabet</v>
      </c>
      <c r="G2083" t="str">
        <f t="shared" si="289"/>
        <v>XL</v>
      </c>
      <c r="H2083" t="str">
        <f t="shared" si="290"/>
        <v>Yes</v>
      </c>
      <c r="J2083" t="str">
        <f>_xlfn.IFS(Units_Sold&lt;0,"Check Return/Refund",Units_Sold=" ",Invalid,Units_Sold=0,"Available",Units_Sold&gt;0,"Sold")</f>
        <v>Available</v>
      </c>
      <c r="K2083">
        <v>4902.1899999999996</v>
      </c>
      <c r="L2083">
        <v>0.25</v>
      </c>
      <c r="M2083" t="str">
        <f t="shared" si="291"/>
        <v>Valid</v>
      </c>
      <c r="N2083" t="str">
        <f>IF(PC_NikeSales[[#This Row],[Discount_Verification]]="Valid","Include","Exclude")</f>
        <v>Include</v>
      </c>
      <c r="O2083">
        <v>0</v>
      </c>
      <c r="P2083" t="str">
        <f t="shared" si="292"/>
        <v>Insufficient Data</v>
      </c>
      <c r="Q2083" t="str">
        <f t="shared" si="293"/>
        <v>Missing Information</v>
      </c>
      <c r="R2083" t="str">
        <f>IF(PC_NikeSales[[#This Row],[Rev_Verify]]="Valid Revenue","Include","Exclude")</f>
        <v>Exclude</v>
      </c>
      <c r="S2083" s="1"/>
      <c r="T2083" s="5" t="str">
        <f t="shared" si="294"/>
        <v>Missing Date</v>
      </c>
      <c r="U2083" s="1" t="str">
        <f t="shared" si="295"/>
        <v>No</v>
      </c>
      <c r="V2083" t="s">
        <v>22</v>
      </c>
      <c r="W2083" t="s">
        <v>18</v>
      </c>
      <c r="X2083" t="str">
        <f t="shared" si="296"/>
        <v>Bengaluru</v>
      </c>
      <c r="Y2083">
        <v>608.65</v>
      </c>
      <c r="Z2083" t="str">
        <f>IF(PC_NikeSales[[#This Row],[Profit]]&lt;0,"Loss Making Sales",IF(PC_NikeSales[[#This Row],[Profit]]=0,"No Recorded Profit",IF($Y2081&gt;$P2081,"Invalid Profit", "Valid Profit")))</f>
        <v>Valid Profit</v>
      </c>
      <c r="AA2083" t="str">
        <f>IF(PC_NikeSales[[#This Row],[Profit_Status]]="Valid Profit","Include","Exclude")</f>
        <v>Include</v>
      </c>
    </row>
    <row r="2084" spans="1:27">
      <c r="A2084">
        <v>4082</v>
      </c>
      <c r="B2084" t="s">
        <v>13</v>
      </c>
      <c r="C2084" t="s">
        <v>20</v>
      </c>
      <c r="D2084" t="s">
        <v>38</v>
      </c>
      <c r="E2084" s="3" t="s">
        <v>16</v>
      </c>
      <c r="F2084" t="str">
        <f t="shared" si="288"/>
        <v>Alphabet</v>
      </c>
      <c r="G2084" t="str">
        <f t="shared" si="289"/>
        <v>M</v>
      </c>
      <c r="H2084" t="str">
        <f t="shared" si="290"/>
        <v>Yes</v>
      </c>
      <c r="J2084" t="str">
        <f>_xlfn.IFS(Units_Sold&lt;0,"Check Return/Refund",Units_Sold=" ",Invalid,Units_Sold=0,"Available",Units_Sold&gt;0,"Sold")</f>
        <v>Available</v>
      </c>
      <c r="K2084">
        <v>8233.64</v>
      </c>
      <c r="M2084" t="str">
        <f t="shared" si="291"/>
        <v>Invalid</v>
      </c>
      <c r="N2084" t="str">
        <f>IF(PC_NikeSales[[#This Row],[Discount_Verification]]="Valid","Include","Exclude")</f>
        <v>Exclude</v>
      </c>
      <c r="O2084">
        <v>0</v>
      </c>
      <c r="P2084" t="str">
        <f t="shared" si="292"/>
        <v>Insufficient Data</v>
      </c>
      <c r="Q2084" t="str">
        <f t="shared" si="293"/>
        <v>Missing Information</v>
      </c>
      <c r="R2084" t="str">
        <f>IF(PC_NikeSales[[#This Row],[Rev_Verify]]="Valid Revenue","Include","Exclude")</f>
        <v>Exclude</v>
      </c>
      <c r="S2084" s="1">
        <v>45754</v>
      </c>
      <c r="T2084" s="5">
        <f t="shared" si="294"/>
        <v>45754</v>
      </c>
      <c r="U2084" s="1" t="str">
        <f t="shared" si="295"/>
        <v>Yes</v>
      </c>
      <c r="V2084" t="s">
        <v>22</v>
      </c>
      <c r="W2084" t="s">
        <v>36</v>
      </c>
      <c r="X2084" t="str">
        <f t="shared" si="296"/>
        <v>Bangalore</v>
      </c>
      <c r="Y2084">
        <v>3007.26</v>
      </c>
      <c r="Z2084" t="str">
        <f>IF(PC_NikeSales[[#This Row],[Profit]]&lt;0,"Loss Making Sales",IF(PC_NikeSales[[#This Row],[Profit]]=0,"No Recorded Profit",IF($Y2082&gt;$P2082,"Invalid Profit", "Valid Profit")))</f>
        <v>Valid Profit</v>
      </c>
      <c r="AA2084" t="str">
        <f>IF(PC_NikeSales[[#This Row],[Profit_Status]]="Valid Profit","Include","Exclude")</f>
        <v>Include</v>
      </c>
    </row>
    <row r="2085" spans="1:27">
      <c r="A2085">
        <v>4083</v>
      </c>
      <c r="B2085" t="s">
        <v>35</v>
      </c>
      <c r="C2085" t="s">
        <v>14</v>
      </c>
      <c r="D2085" t="s">
        <v>34</v>
      </c>
      <c r="E2085" s="3" t="s">
        <v>28</v>
      </c>
      <c r="F2085" t="str">
        <f t="shared" si="288"/>
        <v>Alphabet</v>
      </c>
      <c r="G2085" t="str">
        <f t="shared" si="289"/>
        <v>L</v>
      </c>
      <c r="H2085" t="str">
        <f t="shared" si="290"/>
        <v>Yes</v>
      </c>
      <c r="J2085" t="str">
        <f>_xlfn.IFS(Units_Sold&lt;0,"Check Return/Refund",Units_Sold=" ",Invalid,Units_Sold=0,"Available",Units_Sold&gt;0,"Sold")</f>
        <v>Available</v>
      </c>
      <c r="K2085">
        <v>8711.81</v>
      </c>
      <c r="M2085" t="str">
        <f t="shared" si="291"/>
        <v>Invalid</v>
      </c>
      <c r="N2085" t="str">
        <f>IF(PC_NikeSales[[#This Row],[Discount_Verification]]="Valid","Include","Exclude")</f>
        <v>Exclude</v>
      </c>
      <c r="O2085">
        <v>0</v>
      </c>
      <c r="P2085" t="str">
        <f t="shared" si="292"/>
        <v>Insufficient Data</v>
      </c>
      <c r="Q2085" t="str">
        <f t="shared" si="293"/>
        <v>Missing Information</v>
      </c>
      <c r="R2085" t="str">
        <f>IF(PC_NikeSales[[#This Row],[Rev_Verify]]="Valid Revenue","Include","Exclude")</f>
        <v>Exclude</v>
      </c>
      <c r="S2085" s="1">
        <v>45745</v>
      </c>
      <c r="T2085" s="5">
        <f t="shared" si="294"/>
        <v>45745</v>
      </c>
      <c r="U2085" s="1" t="str">
        <f t="shared" si="295"/>
        <v>Yes</v>
      </c>
      <c r="V2085" t="s">
        <v>17</v>
      </c>
      <c r="W2085" t="s">
        <v>18</v>
      </c>
      <c r="X2085" t="str">
        <f t="shared" si="296"/>
        <v>Bengaluru</v>
      </c>
      <c r="Y2085">
        <v>-773.05</v>
      </c>
      <c r="Z2085" t="str">
        <f>IF(PC_NikeSales[[#This Row],[Profit]]&lt;0,"Loss Making Sales",IF(PC_NikeSales[[#This Row],[Profit]]=0,"No Recorded Profit",IF(PC_NikeSales[[#This Row],[Profit]]&gt;PC_NikeSales[Rev_Recalc],"Invalid Profit", "Valid Profit")))</f>
        <v>Loss Making Sales</v>
      </c>
      <c r="AA2085" t="str">
        <f>IF(PC_NikeSales[[#This Row],[Profit_Status]]="Valid Profit","Include","Exclude")</f>
        <v>Exclude</v>
      </c>
    </row>
    <row r="2086" spans="1:27">
      <c r="A2086">
        <v>4084</v>
      </c>
      <c r="B2086" t="s">
        <v>13</v>
      </c>
      <c r="C2086" t="s">
        <v>30</v>
      </c>
      <c r="D2086" t="s">
        <v>45</v>
      </c>
      <c r="E2086" s="3">
        <v>7</v>
      </c>
      <c r="F2086" t="str">
        <f t="shared" si="288"/>
        <v>Number</v>
      </c>
      <c r="G2086" t="str">
        <f t="shared" si="289"/>
        <v>7</v>
      </c>
      <c r="H2086" t="str">
        <f t="shared" si="290"/>
        <v>Yes</v>
      </c>
      <c r="I2086">
        <v>-1</v>
      </c>
      <c r="J2086" t="str">
        <f>_xlfn.IFS(Units_Sold&lt;0,"Check Return/Refund",Units_Sold=" ",Invalid,Units_Sold=0,"Available",Units_Sold&gt;0,"Sold")</f>
        <v>Check Return/Refund</v>
      </c>
      <c r="K2086">
        <v>2108.04</v>
      </c>
      <c r="M2086" t="str">
        <f t="shared" si="291"/>
        <v>Invalid</v>
      </c>
      <c r="N2086" t="str">
        <f>IF(PC_NikeSales[[#This Row],[Discount_Verification]]="Valid","Include","Exclude")</f>
        <v>Exclude</v>
      </c>
      <c r="O2086">
        <v>0</v>
      </c>
      <c r="P2086">
        <f t="shared" si="292"/>
        <v>-2108.04</v>
      </c>
      <c r="Q2086" t="str">
        <f t="shared" si="293"/>
        <v>Negative Revenue</v>
      </c>
      <c r="R2086" t="str">
        <f>IF(PC_NikeSales[[#This Row],[Rev_Verify]]="Valid Revenue","Include","Exclude")</f>
        <v>Exclude</v>
      </c>
      <c r="S2086" s="1"/>
      <c r="T2086" s="5" t="str">
        <f t="shared" si="294"/>
        <v>Missing Date</v>
      </c>
      <c r="U2086" s="1" t="str">
        <f t="shared" si="295"/>
        <v>No</v>
      </c>
      <c r="V2086" t="s">
        <v>22</v>
      </c>
      <c r="W2086" t="s">
        <v>43</v>
      </c>
      <c r="X2086" t="str">
        <f t="shared" si="296"/>
        <v>Kolkata</v>
      </c>
      <c r="Y2086">
        <v>-1087.3399999999999</v>
      </c>
      <c r="Z2086" t="str">
        <f>IF(PC_NikeSales[[#This Row],[Profit]]&lt;0,"Loss Making Sales",IF(PC_NikeSales[[#This Row],[Profit]]=0,"No Recorded Profit",IF(PC_NikeSales[[#This Row],[Profit]]&gt;PC_NikeSales[Rev_Recalc],"Invalid Profit", "Valid Profit")))</f>
        <v>Loss Making Sales</v>
      </c>
      <c r="AA2086" t="str">
        <f>IF(PC_NikeSales[[#This Row],[Profit_Status]]="Valid Profit","Include","Exclude")</f>
        <v>Exclude</v>
      </c>
    </row>
    <row r="2087" spans="1:27">
      <c r="A2087">
        <v>4085</v>
      </c>
      <c r="B2087" t="s">
        <v>35</v>
      </c>
      <c r="C2087" t="s">
        <v>26</v>
      </c>
      <c r="D2087" t="s">
        <v>52</v>
      </c>
      <c r="E2087" s="3" t="s">
        <v>28</v>
      </c>
      <c r="F2087" t="str">
        <f t="shared" si="288"/>
        <v>Alphabet</v>
      </c>
      <c r="G2087" t="str">
        <f t="shared" si="289"/>
        <v>L</v>
      </c>
      <c r="H2087" t="str">
        <f t="shared" si="290"/>
        <v>Yes</v>
      </c>
      <c r="I2087">
        <v>4</v>
      </c>
      <c r="J2087" t="str">
        <f>_xlfn.IFS(Units_Sold&lt;0,"Check Return/Refund",Units_Sold=" ",Invalid,Units_Sold=0,"Available",Units_Sold&gt;0,"Sold")</f>
        <v>Sold</v>
      </c>
      <c r="L2087">
        <v>1.19</v>
      </c>
      <c r="M2087" t="str">
        <f t="shared" si="291"/>
        <v>Invalid</v>
      </c>
      <c r="N2087" t="str">
        <f>IF(PC_NikeSales[[#This Row],[Discount_Verification]]="Valid","Include","Exclude")</f>
        <v>Exclude</v>
      </c>
      <c r="O2087">
        <v>0</v>
      </c>
      <c r="P2087" t="str">
        <f t="shared" si="292"/>
        <v>Insufficient Data</v>
      </c>
      <c r="Q2087" t="str">
        <f t="shared" si="293"/>
        <v>Missing Information</v>
      </c>
      <c r="R2087" t="str">
        <f>IF(PC_NikeSales[[#This Row],[Rev_Verify]]="Valid Revenue","Include","Exclude")</f>
        <v>Exclude</v>
      </c>
      <c r="S2087" s="1">
        <v>45678</v>
      </c>
      <c r="T2087" s="5">
        <f t="shared" si="294"/>
        <v>45678</v>
      </c>
      <c r="U2087" s="1" t="str">
        <f t="shared" si="295"/>
        <v>Yes</v>
      </c>
      <c r="V2087" t="s">
        <v>17</v>
      </c>
      <c r="W2087" t="s">
        <v>18</v>
      </c>
      <c r="X2087" t="str">
        <f t="shared" si="296"/>
        <v>Bengaluru</v>
      </c>
      <c r="Y2087">
        <v>1897.69</v>
      </c>
      <c r="Z2087" t="str">
        <f>IF(PC_NikeSales[[#This Row],[Profit]]&lt;0,"Loss Making Sales",IF(PC_NikeSales[[#This Row],[Profit]]=0,"No Recorded Profit",IF($Y2085&gt;$P2085,"Invalid Profit", "Valid Profit")))</f>
        <v>Valid Profit</v>
      </c>
      <c r="AA2087" t="str">
        <f>IF(PC_NikeSales[[#This Row],[Profit_Status]]="Valid Profit","Include","Exclude")</f>
        <v>Include</v>
      </c>
    </row>
    <row r="2088" spans="1:27">
      <c r="A2088">
        <v>4086</v>
      </c>
      <c r="B2088" t="s">
        <v>19</v>
      </c>
      <c r="C2088" t="s">
        <v>30</v>
      </c>
      <c r="D2088" t="s">
        <v>45</v>
      </c>
      <c r="E2088" s="3" t="s">
        <v>32</v>
      </c>
      <c r="F2088" t="str">
        <f t="shared" si="288"/>
        <v>Alphabet</v>
      </c>
      <c r="G2088" t="str">
        <f t="shared" si="289"/>
        <v>XL</v>
      </c>
      <c r="H2088" t="str">
        <f t="shared" si="290"/>
        <v>Yes</v>
      </c>
      <c r="I2088">
        <v>3</v>
      </c>
      <c r="J2088" t="str">
        <f>_xlfn.IFS(Units_Sold&lt;0,"Check Return/Refund",Units_Sold=" ",Invalid,Units_Sold=0,"Available",Units_Sold&gt;0,"Sold")</f>
        <v>Sold</v>
      </c>
      <c r="K2088">
        <v>4537.0200000000004</v>
      </c>
      <c r="M2088" t="str">
        <f t="shared" si="291"/>
        <v>Invalid</v>
      </c>
      <c r="N2088" t="str">
        <f>IF(PC_NikeSales[[#This Row],[Discount_Verification]]="Valid","Include","Exclude")</f>
        <v>Exclude</v>
      </c>
      <c r="O2088">
        <v>0</v>
      </c>
      <c r="P2088">
        <f t="shared" si="292"/>
        <v>13611.060000000001</v>
      </c>
      <c r="Q2088" t="str">
        <f t="shared" si="293"/>
        <v>Valid Revenue</v>
      </c>
      <c r="R2088" t="str">
        <f>IF(PC_NikeSales[[#This Row],[Rev_Verify]]="Valid Revenue","Include","Exclude")</f>
        <v>Include</v>
      </c>
      <c r="S2088" s="1">
        <v>45750</v>
      </c>
      <c r="T2088" s="5">
        <f t="shared" si="294"/>
        <v>45750</v>
      </c>
      <c r="U2088" s="1" t="str">
        <f t="shared" si="295"/>
        <v>Yes</v>
      </c>
      <c r="V2088" t="s">
        <v>17</v>
      </c>
      <c r="W2088" t="s">
        <v>29</v>
      </c>
      <c r="X2088" t="str">
        <f t="shared" si="296"/>
        <v>Pune</v>
      </c>
      <c r="Y2088">
        <v>-195</v>
      </c>
      <c r="Z2088" t="str">
        <f>IF(PC_NikeSales[[#This Row],[Profit]]&lt;0,"Loss Making Sales",IF(PC_NikeSales[[#This Row],[Profit]]=0,"No Recorded Profit",IF(PC_NikeSales[[#This Row],[Profit]]&gt;PC_NikeSales[Rev_Recalc],"Invalid Profit", "Valid Profit")))</f>
        <v>Loss Making Sales</v>
      </c>
      <c r="AA2088" t="str">
        <f>IF(PC_NikeSales[[#This Row],[Profit_Status]]="Valid Profit","Include","Exclude")</f>
        <v>Exclude</v>
      </c>
    </row>
    <row r="2089" spans="1:27">
      <c r="A2089">
        <v>4087</v>
      </c>
      <c r="B2089" t="s">
        <v>35</v>
      </c>
      <c r="C2089" t="s">
        <v>41</v>
      </c>
      <c r="D2089" t="s">
        <v>54</v>
      </c>
      <c r="F2089" t="str">
        <f t="shared" si="288"/>
        <v>Missing</v>
      </c>
      <c r="G2089" t="str">
        <f t="shared" si="289"/>
        <v>Unknown</v>
      </c>
      <c r="H2089" t="str">
        <f t="shared" si="290"/>
        <v>No</v>
      </c>
      <c r="J2089" t="str">
        <f>_xlfn.IFS(Units_Sold&lt;0,"Check Return/Refund",Units_Sold=" ",Invalid,Units_Sold=0,"Available",Units_Sold&gt;0,"Sold")</f>
        <v>Available</v>
      </c>
      <c r="L2089">
        <v>1.0900000000000001</v>
      </c>
      <c r="M2089" t="str">
        <f t="shared" si="291"/>
        <v>Invalid</v>
      </c>
      <c r="N2089" t="str">
        <f>IF(PC_NikeSales[[#This Row],[Discount_Verification]]="Valid","Include","Exclude")</f>
        <v>Exclude</v>
      </c>
      <c r="O2089">
        <v>0</v>
      </c>
      <c r="P2089" t="str">
        <f t="shared" si="292"/>
        <v>Insufficient Data</v>
      </c>
      <c r="Q2089" t="str">
        <f t="shared" si="293"/>
        <v>Missing Information</v>
      </c>
      <c r="R2089" t="str">
        <f>IF(PC_NikeSales[[#This Row],[Rev_Verify]]="Valid Revenue","Include","Exclude")</f>
        <v>Exclude</v>
      </c>
      <c r="S2089" s="1">
        <v>45364</v>
      </c>
      <c r="T2089" s="5">
        <f t="shared" si="294"/>
        <v>45364</v>
      </c>
      <c r="U2089" s="1" t="str">
        <f t="shared" si="295"/>
        <v>Yes</v>
      </c>
      <c r="V2089" t="s">
        <v>22</v>
      </c>
      <c r="W2089" t="s">
        <v>37</v>
      </c>
      <c r="X2089" t="str">
        <f t="shared" si="296"/>
        <v>Hyderabad</v>
      </c>
      <c r="Y2089">
        <v>3939.54</v>
      </c>
      <c r="Z2089" t="str">
        <f>IF(PC_NikeSales[[#This Row],[Profit]]&lt;0,"Loss Making Sales",IF(PC_NikeSales[[#This Row],[Profit]]=0,"No Recorded Profit",IF($Y2087&gt;$P2087,"Invalid Profit", "Valid Profit")))</f>
        <v>Valid Profit</v>
      </c>
      <c r="AA2089" t="str">
        <f>IF(PC_NikeSales[[#This Row],[Profit_Status]]="Valid Profit","Include","Exclude")</f>
        <v>Include</v>
      </c>
    </row>
    <row r="2090" spans="1:27">
      <c r="A2090">
        <v>4088</v>
      </c>
      <c r="B2090" t="s">
        <v>35</v>
      </c>
      <c r="C2090" t="s">
        <v>14</v>
      </c>
      <c r="D2090" t="s">
        <v>34</v>
      </c>
      <c r="E2090" s="3" t="s">
        <v>16</v>
      </c>
      <c r="F2090" t="str">
        <f t="shared" si="288"/>
        <v>Alphabet</v>
      </c>
      <c r="G2090" t="str">
        <f t="shared" si="289"/>
        <v>M</v>
      </c>
      <c r="H2090" t="str">
        <f t="shared" si="290"/>
        <v>Yes</v>
      </c>
      <c r="I2090">
        <v>2</v>
      </c>
      <c r="J2090" t="str">
        <f>_xlfn.IFS(Units_Sold&lt;0,"Check Return/Refund",Units_Sold=" ",Invalid,Units_Sold=0,"Available",Units_Sold&gt;0,"Sold")</f>
        <v>Sold</v>
      </c>
      <c r="K2090">
        <v>5649.73</v>
      </c>
      <c r="L2090">
        <v>0.41</v>
      </c>
      <c r="M2090" t="str">
        <f t="shared" si="291"/>
        <v>Valid</v>
      </c>
      <c r="N2090" t="str">
        <f>IF(PC_NikeSales[[#This Row],[Discount_Verification]]="Valid","Include","Exclude")</f>
        <v>Include</v>
      </c>
      <c r="O2090">
        <v>6666.68</v>
      </c>
      <c r="P2090">
        <f t="shared" si="292"/>
        <v>6666.6814000000004</v>
      </c>
      <c r="Q2090" t="str">
        <f t="shared" si="293"/>
        <v>Valid Revenue</v>
      </c>
      <c r="R2090" t="str">
        <f>IF(PC_NikeSales[[#This Row],[Rev_Verify]]="Valid Revenue","Include","Exclude")</f>
        <v>Include</v>
      </c>
      <c r="S2090" s="1">
        <v>45732</v>
      </c>
      <c r="T2090" s="5">
        <f t="shared" si="294"/>
        <v>45732</v>
      </c>
      <c r="U2090" s="1" t="str">
        <f t="shared" si="295"/>
        <v>Yes</v>
      </c>
      <c r="V2090" t="s">
        <v>22</v>
      </c>
      <c r="W2090" t="s">
        <v>25</v>
      </c>
      <c r="X2090" t="str">
        <f t="shared" si="296"/>
        <v>Mumbai</v>
      </c>
      <c r="Y2090">
        <v>1548.1</v>
      </c>
      <c r="Z2090" t="str">
        <f>IF(PC_NikeSales[[#This Row],[Profit]]&lt;0,"Loss Making Sales",IF(PC_NikeSales[[#This Row],[Profit]]=0,"No Recorded Profit",IF($Y2088&gt;$P2088,"Invalid Profit", "Valid Profit")))</f>
        <v>Valid Profit</v>
      </c>
      <c r="AA2090" t="str">
        <f>IF(PC_NikeSales[[#This Row],[Profit_Status]]="Valid Profit","Include","Exclude")</f>
        <v>Include</v>
      </c>
    </row>
    <row r="2091" spans="1:27">
      <c r="A2091">
        <v>4089</v>
      </c>
      <c r="B2091" t="s">
        <v>19</v>
      </c>
      <c r="C2091" t="s">
        <v>30</v>
      </c>
      <c r="D2091" t="s">
        <v>31</v>
      </c>
      <c r="F2091" t="str">
        <f t="shared" si="288"/>
        <v>Missing</v>
      </c>
      <c r="G2091" t="str">
        <f t="shared" si="289"/>
        <v>Unknown</v>
      </c>
      <c r="H2091" t="str">
        <f t="shared" si="290"/>
        <v>No</v>
      </c>
      <c r="J2091" t="str">
        <f>_xlfn.IFS(Units_Sold&lt;0,"Check Return/Refund",Units_Sold=" ",Invalid,Units_Sold=0,"Available",Units_Sold&gt;0,"Sold")</f>
        <v>Available</v>
      </c>
      <c r="M2091" t="str">
        <f t="shared" si="291"/>
        <v>Invalid</v>
      </c>
      <c r="N2091" t="str">
        <f>IF(PC_NikeSales[[#This Row],[Discount_Verification]]="Valid","Include","Exclude")</f>
        <v>Exclude</v>
      </c>
      <c r="O2091">
        <v>0</v>
      </c>
      <c r="P2091" t="str">
        <f t="shared" si="292"/>
        <v>Insufficient Data</v>
      </c>
      <c r="Q2091" t="str">
        <f t="shared" si="293"/>
        <v>Missing Information</v>
      </c>
      <c r="R2091" t="str">
        <f>IF(PC_NikeSales[[#This Row],[Rev_Verify]]="Valid Revenue","Include","Exclude")</f>
        <v>Exclude</v>
      </c>
      <c r="S2091" s="1">
        <v>45703</v>
      </c>
      <c r="T2091" s="5">
        <f t="shared" si="294"/>
        <v>45703</v>
      </c>
      <c r="U2091" s="1" t="str">
        <f t="shared" si="295"/>
        <v>Yes</v>
      </c>
      <c r="V2091" t="s">
        <v>17</v>
      </c>
      <c r="W2091" t="s">
        <v>36</v>
      </c>
      <c r="X2091" t="str">
        <f t="shared" si="296"/>
        <v>Bangalore</v>
      </c>
      <c r="Y2091">
        <v>2854.02</v>
      </c>
      <c r="Z2091" t="str">
        <f>IF(PC_NikeSales[[#This Row],[Profit]]&lt;0,"Loss Making Sales",IF(PC_NikeSales[[#This Row],[Profit]]=0,"No Recorded Profit",IF($Y2089&gt;$P2089,"Invalid Profit", "Valid Profit")))</f>
        <v>Valid Profit</v>
      </c>
      <c r="AA2091" t="str">
        <f>IF(PC_NikeSales[[#This Row],[Profit_Status]]="Valid Profit","Include","Exclude")</f>
        <v>Include</v>
      </c>
    </row>
    <row r="2092" spans="1:27">
      <c r="A2092">
        <v>4090</v>
      </c>
      <c r="B2092" t="s">
        <v>35</v>
      </c>
      <c r="C2092" t="s">
        <v>26</v>
      </c>
      <c r="D2092" t="s">
        <v>53</v>
      </c>
      <c r="E2092" s="3" t="s">
        <v>28</v>
      </c>
      <c r="F2092" t="str">
        <f t="shared" si="288"/>
        <v>Alphabet</v>
      </c>
      <c r="G2092" t="str">
        <f t="shared" si="289"/>
        <v>L</v>
      </c>
      <c r="H2092" t="str">
        <f t="shared" si="290"/>
        <v>Yes</v>
      </c>
      <c r="J2092" t="str">
        <f>_xlfn.IFS(Units_Sold&lt;0,"Check Return/Refund",Units_Sold=" ",Invalid,Units_Sold=0,"Available",Units_Sold&gt;0,"Sold")</f>
        <v>Available</v>
      </c>
      <c r="K2092">
        <v>5109.51</v>
      </c>
      <c r="M2092" t="str">
        <f t="shared" si="291"/>
        <v>Invalid</v>
      </c>
      <c r="N2092" t="str">
        <f>IF(PC_NikeSales[[#This Row],[Discount_Verification]]="Valid","Include","Exclude")</f>
        <v>Exclude</v>
      </c>
      <c r="O2092">
        <v>0</v>
      </c>
      <c r="P2092" t="str">
        <f t="shared" si="292"/>
        <v>Insufficient Data</v>
      </c>
      <c r="Q2092" t="str">
        <f t="shared" si="293"/>
        <v>Missing Information</v>
      </c>
      <c r="R2092" t="str">
        <f>IF(PC_NikeSales[[#This Row],[Rev_Verify]]="Valid Revenue","Include","Exclude")</f>
        <v>Exclude</v>
      </c>
      <c r="S2092" s="1">
        <v>45834</v>
      </c>
      <c r="T2092" s="5">
        <f t="shared" si="294"/>
        <v>45834</v>
      </c>
      <c r="U2092" s="1" t="str">
        <f t="shared" si="295"/>
        <v>Yes</v>
      </c>
      <c r="V2092" t="s">
        <v>22</v>
      </c>
      <c r="W2092" t="s">
        <v>33</v>
      </c>
      <c r="X2092" t="str">
        <f t="shared" si="296"/>
        <v>Delhi</v>
      </c>
      <c r="Y2092">
        <v>-1164.28</v>
      </c>
      <c r="Z2092" t="str">
        <f>IF(PC_NikeSales[[#This Row],[Profit]]&lt;0,"Loss Making Sales",IF(PC_NikeSales[[#This Row],[Profit]]=0,"No Recorded Profit",IF(PC_NikeSales[[#This Row],[Profit]]&gt;PC_NikeSales[Rev_Recalc],"Invalid Profit", "Valid Profit")))</f>
        <v>Loss Making Sales</v>
      </c>
      <c r="AA2092" t="str">
        <f>IF(PC_NikeSales[[#This Row],[Profit_Status]]="Valid Profit","Include","Exclude")</f>
        <v>Exclude</v>
      </c>
    </row>
    <row r="2093" spans="1:27">
      <c r="A2093">
        <v>4091</v>
      </c>
      <c r="B2093" t="s">
        <v>13</v>
      </c>
      <c r="C2093" t="s">
        <v>30</v>
      </c>
      <c r="D2093" t="s">
        <v>46</v>
      </c>
      <c r="E2093" s="3" t="s">
        <v>28</v>
      </c>
      <c r="F2093" t="str">
        <f t="shared" si="288"/>
        <v>Alphabet</v>
      </c>
      <c r="G2093" t="str">
        <f t="shared" si="289"/>
        <v>L</v>
      </c>
      <c r="H2093" t="str">
        <f t="shared" si="290"/>
        <v>Yes</v>
      </c>
      <c r="J2093" t="str">
        <f>_xlfn.IFS(Units_Sold&lt;0,"Check Return/Refund",Units_Sold=" ",Invalid,Units_Sold=0,"Available",Units_Sold&gt;0,"Sold")</f>
        <v>Available</v>
      </c>
      <c r="K2093">
        <v>8331.85</v>
      </c>
      <c r="M2093" t="str">
        <f t="shared" si="291"/>
        <v>Invalid</v>
      </c>
      <c r="N2093" t="str">
        <f>IF(PC_NikeSales[[#This Row],[Discount_Verification]]="Valid","Include","Exclude")</f>
        <v>Exclude</v>
      </c>
      <c r="O2093">
        <v>0</v>
      </c>
      <c r="P2093" t="str">
        <f t="shared" si="292"/>
        <v>Insufficient Data</v>
      </c>
      <c r="Q2093" t="str">
        <f t="shared" si="293"/>
        <v>Missing Information</v>
      </c>
      <c r="R2093" t="str">
        <f>IF(PC_NikeSales[[#This Row],[Rev_Verify]]="Valid Revenue","Include","Exclude")</f>
        <v>Exclude</v>
      </c>
      <c r="S2093" s="1"/>
      <c r="T2093" s="5" t="str">
        <f t="shared" si="294"/>
        <v>Missing Date</v>
      </c>
      <c r="U2093" s="1" t="str">
        <f t="shared" si="295"/>
        <v>No</v>
      </c>
      <c r="V2093" t="s">
        <v>22</v>
      </c>
      <c r="W2093" t="s">
        <v>43</v>
      </c>
      <c r="X2093" t="str">
        <f t="shared" si="296"/>
        <v>Kolkata</v>
      </c>
      <c r="Y2093">
        <v>1061.2</v>
      </c>
      <c r="Z2093" t="str">
        <f>IF(PC_NikeSales[[#This Row],[Profit]]&lt;0,"Loss Making Sales",IF(PC_NikeSales[[#This Row],[Profit]]=0,"No Recorded Profit",IF($Y2091&gt;$P2091,"Invalid Profit", "Valid Profit")))</f>
        <v>Valid Profit</v>
      </c>
      <c r="AA2093" t="str">
        <f>IF(PC_NikeSales[[#This Row],[Profit_Status]]="Valid Profit","Include","Exclude")</f>
        <v>Include</v>
      </c>
    </row>
    <row r="2094" spans="1:27">
      <c r="A2094">
        <v>4092</v>
      </c>
      <c r="B2094" t="s">
        <v>19</v>
      </c>
      <c r="C2094" t="s">
        <v>26</v>
      </c>
      <c r="D2094" t="s">
        <v>53</v>
      </c>
      <c r="E2094" s="3" t="s">
        <v>32</v>
      </c>
      <c r="F2094" t="str">
        <f t="shared" si="288"/>
        <v>Alphabet</v>
      </c>
      <c r="G2094" t="str">
        <f t="shared" si="289"/>
        <v>XL</v>
      </c>
      <c r="H2094" t="str">
        <f t="shared" si="290"/>
        <v>Yes</v>
      </c>
      <c r="I2094">
        <v>-1</v>
      </c>
      <c r="J2094" t="str">
        <f>_xlfn.IFS(Units_Sold&lt;0,"Check Return/Refund",Units_Sold=" ",Invalid,Units_Sold=0,"Available",Units_Sold&gt;0,"Sold")</f>
        <v>Check Return/Refund</v>
      </c>
      <c r="K2094">
        <v>9861.7999999999993</v>
      </c>
      <c r="M2094" t="str">
        <f t="shared" si="291"/>
        <v>Invalid</v>
      </c>
      <c r="N2094" t="str">
        <f>IF(PC_NikeSales[[#This Row],[Discount_Verification]]="Valid","Include","Exclude")</f>
        <v>Exclude</v>
      </c>
      <c r="O2094">
        <v>0</v>
      </c>
      <c r="P2094">
        <f t="shared" si="292"/>
        <v>-9861.7999999999993</v>
      </c>
      <c r="Q2094" t="str">
        <f t="shared" si="293"/>
        <v>Negative Revenue</v>
      </c>
      <c r="R2094" t="str">
        <f>IF(PC_NikeSales[[#This Row],[Rev_Verify]]="Valid Revenue","Include","Exclude")</f>
        <v>Exclude</v>
      </c>
      <c r="S2094" s="1">
        <v>45588</v>
      </c>
      <c r="T2094" s="5">
        <f t="shared" si="294"/>
        <v>45588</v>
      </c>
      <c r="U2094" s="1" t="str">
        <f t="shared" si="295"/>
        <v>Yes</v>
      </c>
      <c r="V2094" t="s">
        <v>17</v>
      </c>
      <c r="W2094" t="s">
        <v>33</v>
      </c>
      <c r="X2094" t="str">
        <f t="shared" si="296"/>
        <v>Delhi</v>
      </c>
      <c r="Y2094">
        <v>48.02</v>
      </c>
      <c r="Z2094" t="str">
        <f>IF(PC_NikeSales[[#This Row],[Profit]]&lt;0,"Loss Making Sales",IF(PC_NikeSales[[#This Row],[Profit]]=0,"No Recorded Profit",IF(PC_NikeSales[[#This Row],[Profit]]&gt;PC_NikeSales[Rev_Recalc],"Invalid Profit", "Valid Profit")))</f>
        <v>Invalid Profit</v>
      </c>
      <c r="AA2094" t="str">
        <f>IF(PC_NikeSales[[#This Row],[Profit_Status]]="Valid Profit","Include","Exclude")</f>
        <v>Exclude</v>
      </c>
    </row>
    <row r="2095" spans="1:27">
      <c r="A2095">
        <v>4093</v>
      </c>
      <c r="B2095" t="s">
        <v>19</v>
      </c>
      <c r="C2095" t="s">
        <v>26</v>
      </c>
      <c r="D2095" t="s">
        <v>39</v>
      </c>
      <c r="E2095" s="3">
        <v>11</v>
      </c>
      <c r="F2095" t="str">
        <f t="shared" si="288"/>
        <v>Number</v>
      </c>
      <c r="G2095" t="str">
        <f t="shared" si="289"/>
        <v>11</v>
      </c>
      <c r="H2095" t="str">
        <f t="shared" si="290"/>
        <v>Yes</v>
      </c>
      <c r="I2095">
        <v>4</v>
      </c>
      <c r="J2095" t="str">
        <f>_xlfn.IFS(Units_Sold&lt;0,"Check Return/Refund",Units_Sold=" ",Invalid,Units_Sold=0,"Available",Units_Sold&gt;0,"Sold")</f>
        <v>Sold</v>
      </c>
      <c r="K2095">
        <v>8888.58</v>
      </c>
      <c r="M2095" t="str">
        <f t="shared" si="291"/>
        <v>Invalid</v>
      </c>
      <c r="N2095" t="str">
        <f>IF(PC_NikeSales[[#This Row],[Discount_Verification]]="Valid","Include","Exclude")</f>
        <v>Exclude</v>
      </c>
      <c r="O2095">
        <v>0</v>
      </c>
      <c r="P2095">
        <f t="shared" si="292"/>
        <v>35554.32</v>
      </c>
      <c r="Q2095" t="str">
        <f t="shared" si="293"/>
        <v>Valid Revenue</v>
      </c>
      <c r="R2095" t="str">
        <f>IF(PC_NikeSales[[#This Row],[Rev_Verify]]="Valid Revenue","Include","Exclude")</f>
        <v>Include</v>
      </c>
      <c r="S2095" s="1"/>
      <c r="T2095" s="5" t="str">
        <f t="shared" si="294"/>
        <v>Missing Date</v>
      </c>
      <c r="U2095" s="1" t="str">
        <f t="shared" si="295"/>
        <v>No</v>
      </c>
      <c r="V2095" t="s">
        <v>22</v>
      </c>
      <c r="W2095" t="s">
        <v>43</v>
      </c>
      <c r="X2095" t="str">
        <f t="shared" si="296"/>
        <v>Kolkata</v>
      </c>
      <c r="Y2095">
        <v>2944.03</v>
      </c>
      <c r="Z2095" t="str">
        <f>IF(PC_NikeSales[[#This Row],[Profit]]&lt;0,"Loss Making Sales",IF(PC_NikeSales[[#This Row],[Profit]]=0,"No Recorded Profit",IF($Y2093&gt;$P2093,"Invalid Profit", "Valid Profit")))</f>
        <v>Valid Profit</v>
      </c>
      <c r="AA2095" t="str">
        <f>IF(PC_NikeSales[[#This Row],[Profit_Status]]="Valid Profit","Include","Exclude")</f>
        <v>Include</v>
      </c>
    </row>
    <row r="2096" spans="1:27">
      <c r="A2096">
        <v>4094</v>
      </c>
      <c r="B2096" t="s">
        <v>13</v>
      </c>
      <c r="C2096" t="s">
        <v>20</v>
      </c>
      <c r="D2096" t="s">
        <v>21</v>
      </c>
      <c r="E2096" s="3">
        <v>9</v>
      </c>
      <c r="F2096" t="str">
        <f t="shared" si="288"/>
        <v>Number</v>
      </c>
      <c r="G2096" t="str">
        <f t="shared" si="289"/>
        <v>9</v>
      </c>
      <c r="H2096" t="str">
        <f t="shared" si="290"/>
        <v>Yes</v>
      </c>
      <c r="J2096" t="str">
        <f>_xlfn.IFS(Units_Sold&lt;0,"Check Return/Refund",Units_Sold=" ",Invalid,Units_Sold=0,"Available",Units_Sold&gt;0,"Sold")</f>
        <v>Available</v>
      </c>
      <c r="K2096">
        <v>4094.79</v>
      </c>
      <c r="M2096" t="str">
        <f t="shared" si="291"/>
        <v>Invalid</v>
      </c>
      <c r="N2096" t="str">
        <f>IF(PC_NikeSales[[#This Row],[Discount_Verification]]="Valid","Include","Exclude")</f>
        <v>Exclude</v>
      </c>
      <c r="O2096">
        <v>0</v>
      </c>
      <c r="P2096" t="str">
        <f t="shared" si="292"/>
        <v>Insufficient Data</v>
      </c>
      <c r="Q2096" t="str">
        <f t="shared" si="293"/>
        <v>Missing Information</v>
      </c>
      <c r="R2096" t="str">
        <f>IF(PC_NikeSales[[#This Row],[Rev_Verify]]="Valid Revenue","Include","Exclude")</f>
        <v>Exclude</v>
      </c>
      <c r="S2096" s="1">
        <v>45795</v>
      </c>
      <c r="T2096" s="5">
        <f t="shared" si="294"/>
        <v>45795</v>
      </c>
      <c r="U2096" s="1" t="str">
        <f t="shared" si="295"/>
        <v>Yes</v>
      </c>
      <c r="V2096" t="s">
        <v>17</v>
      </c>
      <c r="W2096" t="s">
        <v>37</v>
      </c>
      <c r="X2096" t="str">
        <f t="shared" si="296"/>
        <v>Hyderabad</v>
      </c>
      <c r="Y2096">
        <v>2779.39</v>
      </c>
      <c r="Z2096" t="str">
        <f>IF(PC_NikeSales[[#This Row],[Profit]]&lt;0,"Loss Making Sales",IF(PC_NikeSales[[#This Row],[Profit]]=0,"No Recorded Profit",IF($Y2094&gt;$P2094,"Invalid Profit", "Valid Profit")))</f>
        <v>Invalid Profit</v>
      </c>
      <c r="AA2096" t="str">
        <f>IF(PC_NikeSales[[#This Row],[Profit_Status]]="Valid Profit","Include","Exclude")</f>
        <v>Exclude</v>
      </c>
    </row>
    <row r="2097" spans="1:27">
      <c r="A2097">
        <v>4095</v>
      </c>
      <c r="B2097" t="s">
        <v>35</v>
      </c>
      <c r="C2097" t="s">
        <v>30</v>
      </c>
      <c r="D2097" t="s">
        <v>46</v>
      </c>
      <c r="E2097" s="3" t="s">
        <v>32</v>
      </c>
      <c r="F2097" t="str">
        <f t="shared" si="288"/>
        <v>Alphabet</v>
      </c>
      <c r="G2097" t="str">
        <f t="shared" si="289"/>
        <v>XL</v>
      </c>
      <c r="H2097" t="str">
        <f t="shared" si="290"/>
        <v>Yes</v>
      </c>
      <c r="I2097">
        <v>1</v>
      </c>
      <c r="J2097" t="str">
        <f>_xlfn.IFS(Units_Sold&lt;0,"Check Return/Refund",Units_Sold=" ",Invalid,Units_Sold=0,"Available",Units_Sold&gt;0,"Sold")</f>
        <v>Sold</v>
      </c>
      <c r="K2097">
        <v>7129.09</v>
      </c>
      <c r="M2097" t="str">
        <f t="shared" si="291"/>
        <v>Invalid</v>
      </c>
      <c r="N2097" t="str">
        <f>IF(PC_NikeSales[[#This Row],[Discount_Verification]]="Valid","Include","Exclude")</f>
        <v>Exclude</v>
      </c>
      <c r="O2097">
        <v>0</v>
      </c>
      <c r="P2097">
        <f t="shared" si="292"/>
        <v>7129.09</v>
      </c>
      <c r="Q2097" t="str">
        <f t="shared" si="293"/>
        <v>Valid Revenue</v>
      </c>
      <c r="R2097" t="str">
        <f>IF(PC_NikeSales[[#This Row],[Rev_Verify]]="Valid Revenue","Include","Exclude")</f>
        <v>Include</v>
      </c>
      <c r="S2097" s="1"/>
      <c r="T2097" s="5" t="str">
        <f t="shared" si="294"/>
        <v>Missing Date</v>
      </c>
      <c r="U2097" s="1" t="str">
        <f t="shared" si="295"/>
        <v>No</v>
      </c>
      <c r="V2097" t="s">
        <v>17</v>
      </c>
      <c r="W2097" t="s">
        <v>29</v>
      </c>
      <c r="X2097" t="str">
        <f t="shared" si="296"/>
        <v>Pune</v>
      </c>
      <c r="Y2097">
        <v>1993.16</v>
      </c>
      <c r="Z2097" t="str">
        <f>IF(PC_NikeSales[[#This Row],[Profit]]&lt;0,"Loss Making Sales",IF(PC_NikeSales[[#This Row],[Profit]]=0,"No Recorded Profit",IF($Y2095&gt;$P2095,"Invalid Profit", "Valid Profit")))</f>
        <v>Valid Profit</v>
      </c>
      <c r="AA2097" t="str">
        <f>IF(PC_NikeSales[[#This Row],[Profit_Status]]="Valid Profit","Include","Exclude")</f>
        <v>Include</v>
      </c>
    </row>
    <row r="2098" spans="1:27">
      <c r="A2098">
        <v>4096</v>
      </c>
      <c r="B2098" t="s">
        <v>19</v>
      </c>
      <c r="C2098" t="s">
        <v>20</v>
      </c>
      <c r="D2098" t="s">
        <v>50</v>
      </c>
      <c r="E2098" s="3">
        <v>8</v>
      </c>
      <c r="F2098" t="str">
        <f t="shared" si="288"/>
        <v>Number</v>
      </c>
      <c r="G2098" t="str">
        <f t="shared" si="289"/>
        <v>8</v>
      </c>
      <c r="H2098" t="str">
        <f t="shared" si="290"/>
        <v>Yes</v>
      </c>
      <c r="J2098" t="str">
        <f>_xlfn.IFS(Units_Sold&lt;0,"Check Return/Refund",Units_Sold=" ",Invalid,Units_Sold=0,"Available",Units_Sold&gt;0,"Sold")</f>
        <v>Available</v>
      </c>
      <c r="M2098" t="str">
        <f t="shared" si="291"/>
        <v>Invalid</v>
      </c>
      <c r="N2098" t="str">
        <f>IF(PC_NikeSales[[#This Row],[Discount_Verification]]="Valid","Include","Exclude")</f>
        <v>Exclude</v>
      </c>
      <c r="O2098">
        <v>0</v>
      </c>
      <c r="P2098" t="str">
        <f t="shared" si="292"/>
        <v>Insufficient Data</v>
      </c>
      <c r="Q2098" t="str">
        <f t="shared" si="293"/>
        <v>Missing Information</v>
      </c>
      <c r="R2098" t="str">
        <f>IF(PC_NikeSales[[#This Row],[Rev_Verify]]="Valid Revenue","Include","Exclude")</f>
        <v>Exclude</v>
      </c>
      <c r="S2098" s="1">
        <v>45385</v>
      </c>
      <c r="T2098" s="5">
        <f t="shared" si="294"/>
        <v>45385</v>
      </c>
      <c r="U2098" s="1" t="str">
        <f t="shared" si="295"/>
        <v>Yes</v>
      </c>
      <c r="V2098" t="s">
        <v>17</v>
      </c>
      <c r="W2098" t="s">
        <v>29</v>
      </c>
      <c r="X2098" t="str">
        <f t="shared" si="296"/>
        <v>Pune</v>
      </c>
      <c r="Y2098">
        <v>3865.04</v>
      </c>
      <c r="Z2098" t="str">
        <f>IF(PC_NikeSales[[#This Row],[Profit]]&lt;0,"Loss Making Sales",IF(PC_NikeSales[[#This Row],[Profit]]=0,"No Recorded Profit",IF($Y2096&gt;$P2096,"Invalid Profit", "Valid Profit")))</f>
        <v>Valid Profit</v>
      </c>
      <c r="AA2098" t="str">
        <f>IF(PC_NikeSales[[#This Row],[Profit_Status]]="Valid Profit","Include","Exclude")</f>
        <v>Include</v>
      </c>
    </row>
    <row r="2099" spans="1:27">
      <c r="A2099">
        <v>4097</v>
      </c>
      <c r="B2099" t="s">
        <v>35</v>
      </c>
      <c r="C2099" t="s">
        <v>41</v>
      </c>
      <c r="D2099" t="s">
        <v>47</v>
      </c>
      <c r="E2099" s="3" t="s">
        <v>32</v>
      </c>
      <c r="F2099" t="str">
        <f t="shared" si="288"/>
        <v>Alphabet</v>
      </c>
      <c r="G2099" t="str">
        <f t="shared" si="289"/>
        <v>XL</v>
      </c>
      <c r="H2099" t="str">
        <f t="shared" si="290"/>
        <v>Yes</v>
      </c>
      <c r="J2099" t="str">
        <f>_xlfn.IFS(Units_Sold&lt;0,"Check Return/Refund",Units_Sold=" ",Invalid,Units_Sold=0,"Available",Units_Sold&gt;0,"Sold")</f>
        <v>Available</v>
      </c>
      <c r="K2099">
        <v>3443.1</v>
      </c>
      <c r="M2099" t="str">
        <f t="shared" si="291"/>
        <v>Invalid</v>
      </c>
      <c r="N2099" t="str">
        <f>IF(PC_NikeSales[[#This Row],[Discount_Verification]]="Valid","Include","Exclude")</f>
        <v>Exclude</v>
      </c>
      <c r="O2099">
        <v>0</v>
      </c>
      <c r="P2099" t="str">
        <f t="shared" si="292"/>
        <v>Insufficient Data</v>
      </c>
      <c r="Q2099" t="str">
        <f t="shared" si="293"/>
        <v>Missing Information</v>
      </c>
      <c r="R2099" t="str">
        <f>IF(PC_NikeSales[[#This Row],[Rev_Verify]]="Valid Revenue","Include","Exclude")</f>
        <v>Exclude</v>
      </c>
      <c r="S2099" s="1">
        <v>45552</v>
      </c>
      <c r="T2099" s="5">
        <f t="shared" si="294"/>
        <v>45552</v>
      </c>
      <c r="U2099" s="1" t="str">
        <f t="shared" si="295"/>
        <v>Yes</v>
      </c>
      <c r="V2099" t="s">
        <v>22</v>
      </c>
      <c r="W2099" t="s">
        <v>37</v>
      </c>
      <c r="X2099" t="str">
        <f t="shared" si="296"/>
        <v>Hyderabad</v>
      </c>
      <c r="Y2099">
        <v>1928.88</v>
      </c>
      <c r="Z2099" t="str">
        <f>IF(PC_NikeSales[[#This Row],[Profit]]&lt;0,"Loss Making Sales",IF(PC_NikeSales[[#This Row],[Profit]]=0,"No Recorded Profit",IF($Y2097&gt;$P2097,"Invalid Profit", "Valid Profit")))</f>
        <v>Valid Profit</v>
      </c>
      <c r="AA2099" t="str">
        <f>IF(PC_NikeSales[[#This Row],[Profit_Status]]="Valid Profit","Include","Exclude")</f>
        <v>Include</v>
      </c>
    </row>
    <row r="2100" spans="1:27">
      <c r="A2100">
        <v>4098</v>
      </c>
      <c r="B2100" t="s">
        <v>35</v>
      </c>
      <c r="C2100" t="s">
        <v>26</v>
      </c>
      <c r="D2100" t="s">
        <v>39</v>
      </c>
      <c r="E2100" s="3" t="s">
        <v>28</v>
      </c>
      <c r="F2100" t="str">
        <f t="shared" si="288"/>
        <v>Alphabet</v>
      </c>
      <c r="G2100" t="str">
        <f t="shared" si="289"/>
        <v>L</v>
      </c>
      <c r="H2100" t="str">
        <f t="shared" si="290"/>
        <v>Yes</v>
      </c>
      <c r="I2100">
        <v>0</v>
      </c>
      <c r="J2100" t="str">
        <f>_xlfn.IFS(Units_Sold&lt;0,"Check Return/Refund",Units_Sold=" ",Invalid,Units_Sold=0,"Available",Units_Sold&gt;0,"Sold")</f>
        <v>Available</v>
      </c>
      <c r="M2100" t="str">
        <f t="shared" si="291"/>
        <v>Invalid</v>
      </c>
      <c r="N2100" t="str">
        <f>IF(PC_NikeSales[[#This Row],[Discount_Verification]]="Valid","Include","Exclude")</f>
        <v>Exclude</v>
      </c>
      <c r="O2100">
        <v>0</v>
      </c>
      <c r="P2100" t="str">
        <f t="shared" si="292"/>
        <v>Insufficient Data</v>
      </c>
      <c r="Q2100" t="str">
        <f t="shared" si="293"/>
        <v>Missing Information</v>
      </c>
      <c r="R2100" t="str">
        <f>IF(PC_NikeSales[[#This Row],[Rev_Verify]]="Valid Revenue","Include","Exclude")</f>
        <v>Exclude</v>
      </c>
      <c r="S2100" s="1">
        <v>45546</v>
      </c>
      <c r="T2100" s="5">
        <f t="shared" si="294"/>
        <v>45546</v>
      </c>
      <c r="U2100" s="1" t="str">
        <f t="shared" si="295"/>
        <v>Yes</v>
      </c>
      <c r="V2100" t="s">
        <v>22</v>
      </c>
      <c r="W2100" t="s">
        <v>36</v>
      </c>
      <c r="X2100" t="str">
        <f t="shared" si="296"/>
        <v>Bangalore</v>
      </c>
      <c r="Y2100">
        <v>2371.4499999999998</v>
      </c>
      <c r="Z2100" t="str">
        <f>IF(PC_NikeSales[[#This Row],[Profit]]&lt;0,"Loss Making Sales",IF(PC_NikeSales[[#This Row],[Profit]]=0,"No Recorded Profit",IF($Y2098&gt;$P2098,"Invalid Profit", "Valid Profit")))</f>
        <v>Valid Profit</v>
      </c>
      <c r="AA2100" t="str">
        <f>IF(PC_NikeSales[[#This Row],[Profit_Status]]="Valid Profit","Include","Exclude")</f>
        <v>Include</v>
      </c>
    </row>
    <row r="2101" spans="1:27">
      <c r="A2101">
        <v>4099</v>
      </c>
      <c r="B2101" t="s">
        <v>19</v>
      </c>
      <c r="C2101" t="s">
        <v>20</v>
      </c>
      <c r="D2101" t="s">
        <v>21</v>
      </c>
      <c r="F2101" t="str">
        <f t="shared" si="288"/>
        <v>Missing</v>
      </c>
      <c r="G2101" t="str">
        <f t="shared" si="289"/>
        <v>Unknown</v>
      </c>
      <c r="H2101" t="str">
        <f t="shared" si="290"/>
        <v>No</v>
      </c>
      <c r="J2101" t="str">
        <f>_xlfn.IFS(Units_Sold&lt;0,"Check Return/Refund",Units_Sold=" ",Invalid,Units_Sold=0,"Available",Units_Sold&gt;0,"Sold")</f>
        <v>Available</v>
      </c>
      <c r="K2101">
        <v>8864.2900000000009</v>
      </c>
      <c r="M2101" t="str">
        <f t="shared" si="291"/>
        <v>Invalid</v>
      </c>
      <c r="N2101" t="str">
        <f>IF(PC_NikeSales[[#This Row],[Discount_Verification]]="Valid","Include","Exclude")</f>
        <v>Exclude</v>
      </c>
      <c r="O2101">
        <v>0</v>
      </c>
      <c r="P2101" t="str">
        <f t="shared" si="292"/>
        <v>Insufficient Data</v>
      </c>
      <c r="Q2101" t="str">
        <f t="shared" si="293"/>
        <v>Missing Information</v>
      </c>
      <c r="R2101" t="str">
        <f>IF(PC_NikeSales[[#This Row],[Rev_Verify]]="Valid Revenue","Include","Exclude")</f>
        <v>Exclude</v>
      </c>
      <c r="S2101" s="1">
        <v>45731</v>
      </c>
      <c r="T2101" s="5">
        <f t="shared" si="294"/>
        <v>45731</v>
      </c>
      <c r="U2101" s="1" t="str">
        <f t="shared" si="295"/>
        <v>Yes</v>
      </c>
      <c r="V2101" t="s">
        <v>17</v>
      </c>
      <c r="W2101" t="s">
        <v>29</v>
      </c>
      <c r="X2101" t="str">
        <f t="shared" si="296"/>
        <v>Pune</v>
      </c>
      <c r="Y2101">
        <v>3616.91</v>
      </c>
      <c r="Z2101" t="str">
        <f>IF(PC_NikeSales[[#This Row],[Profit]]&lt;0,"Loss Making Sales",IF(PC_NikeSales[[#This Row],[Profit]]=0,"No Recorded Profit",IF($Y2099&gt;$P2099,"Invalid Profit", "Valid Profit")))</f>
        <v>Valid Profit</v>
      </c>
      <c r="AA2101" t="str">
        <f>IF(PC_NikeSales[[#This Row],[Profit_Status]]="Valid Profit","Include","Exclude")</f>
        <v>Include</v>
      </c>
    </row>
    <row r="2102" spans="1:27">
      <c r="A2102">
        <v>4100</v>
      </c>
      <c r="B2102" t="s">
        <v>35</v>
      </c>
      <c r="C2102" t="s">
        <v>30</v>
      </c>
      <c r="D2102" t="s">
        <v>51</v>
      </c>
      <c r="E2102" s="3" t="s">
        <v>28</v>
      </c>
      <c r="F2102" t="str">
        <f t="shared" si="288"/>
        <v>Alphabet</v>
      </c>
      <c r="G2102" t="str">
        <f t="shared" si="289"/>
        <v>L</v>
      </c>
      <c r="H2102" t="str">
        <f t="shared" si="290"/>
        <v>Yes</v>
      </c>
      <c r="J2102" t="str">
        <f>_xlfn.IFS(Units_Sold&lt;0,"Check Return/Refund",Units_Sold=" ",Invalid,Units_Sold=0,"Available",Units_Sold&gt;0,"Sold")</f>
        <v>Available</v>
      </c>
      <c r="K2102">
        <v>3315.29</v>
      </c>
      <c r="M2102" t="str">
        <f t="shared" si="291"/>
        <v>Invalid</v>
      </c>
      <c r="N2102" t="str">
        <f>IF(PC_NikeSales[[#This Row],[Discount_Verification]]="Valid","Include","Exclude")</f>
        <v>Exclude</v>
      </c>
      <c r="O2102">
        <v>0</v>
      </c>
      <c r="P2102" t="str">
        <f t="shared" si="292"/>
        <v>Insufficient Data</v>
      </c>
      <c r="Q2102" t="str">
        <f t="shared" si="293"/>
        <v>Missing Information</v>
      </c>
      <c r="R2102" t="str">
        <f>IF(PC_NikeSales[[#This Row],[Rev_Verify]]="Valid Revenue","Include","Exclude")</f>
        <v>Exclude</v>
      </c>
      <c r="S2102" s="1">
        <v>45370</v>
      </c>
      <c r="T2102" s="5">
        <f t="shared" si="294"/>
        <v>45370</v>
      </c>
      <c r="U2102" s="1" t="str">
        <f t="shared" si="295"/>
        <v>Yes</v>
      </c>
      <c r="V2102" t="s">
        <v>17</v>
      </c>
      <c r="W2102" t="s">
        <v>33</v>
      </c>
      <c r="X2102" t="str">
        <f t="shared" si="296"/>
        <v>Delhi</v>
      </c>
      <c r="Y2102">
        <v>1507.71</v>
      </c>
      <c r="Z2102" t="str">
        <f>IF(PC_NikeSales[[#This Row],[Profit]]&lt;0,"Loss Making Sales",IF(PC_NikeSales[[#This Row],[Profit]]=0,"No Recorded Profit",IF($Y2100&gt;$P2100,"Invalid Profit", "Valid Profit")))</f>
        <v>Valid Profit</v>
      </c>
      <c r="AA2102" t="str">
        <f>IF(PC_NikeSales[[#This Row],[Profit_Status]]="Valid Profit","Include","Exclude")</f>
        <v>Include</v>
      </c>
    </row>
    <row r="2103" spans="1:27">
      <c r="A2103">
        <v>4101</v>
      </c>
      <c r="B2103" t="s">
        <v>35</v>
      </c>
      <c r="C2103" t="s">
        <v>20</v>
      </c>
      <c r="D2103" t="s">
        <v>38</v>
      </c>
      <c r="F2103" t="str">
        <f t="shared" si="288"/>
        <v>Missing</v>
      </c>
      <c r="G2103" t="str">
        <f t="shared" si="289"/>
        <v>Unknown</v>
      </c>
      <c r="H2103" t="str">
        <f t="shared" si="290"/>
        <v>No</v>
      </c>
      <c r="J2103" t="str">
        <f>_xlfn.IFS(Units_Sold&lt;0,"Check Return/Refund",Units_Sold=" ",Invalid,Units_Sold=0,"Available",Units_Sold&gt;0,"Sold")</f>
        <v>Available</v>
      </c>
      <c r="M2103" t="str">
        <f t="shared" si="291"/>
        <v>Invalid</v>
      </c>
      <c r="N2103" t="str">
        <f>IF(PC_NikeSales[[#This Row],[Discount_Verification]]="Valid","Include","Exclude")</f>
        <v>Exclude</v>
      </c>
      <c r="O2103">
        <v>0</v>
      </c>
      <c r="P2103" t="str">
        <f t="shared" si="292"/>
        <v>Insufficient Data</v>
      </c>
      <c r="Q2103" t="str">
        <f t="shared" si="293"/>
        <v>Missing Information</v>
      </c>
      <c r="R2103" t="str">
        <f>IF(PC_NikeSales[[#This Row],[Rev_Verify]]="Valid Revenue","Include","Exclude")</f>
        <v>Exclude</v>
      </c>
      <c r="S2103" s="1">
        <v>45483</v>
      </c>
      <c r="T2103" s="5">
        <f t="shared" si="294"/>
        <v>45483</v>
      </c>
      <c r="U2103" s="1" t="str">
        <f t="shared" si="295"/>
        <v>Yes</v>
      </c>
      <c r="V2103" t="s">
        <v>22</v>
      </c>
      <c r="W2103" t="s">
        <v>33</v>
      </c>
      <c r="X2103" t="str">
        <f t="shared" si="296"/>
        <v>Delhi</v>
      </c>
      <c r="Y2103">
        <v>3064.92</v>
      </c>
      <c r="Z2103" t="str">
        <f>IF(PC_NikeSales[[#This Row],[Profit]]&lt;0,"Loss Making Sales",IF(PC_NikeSales[[#This Row],[Profit]]=0,"No Recorded Profit",IF($Y2101&gt;$P2101,"Invalid Profit", "Valid Profit")))</f>
        <v>Valid Profit</v>
      </c>
      <c r="AA2103" t="str">
        <f>IF(PC_NikeSales[[#This Row],[Profit_Status]]="Valid Profit","Include","Exclude")</f>
        <v>Include</v>
      </c>
    </row>
    <row r="2104" spans="1:27">
      <c r="A2104">
        <v>4102</v>
      </c>
      <c r="B2104" t="s">
        <v>35</v>
      </c>
      <c r="C2104" t="s">
        <v>41</v>
      </c>
      <c r="D2104" t="s">
        <v>54</v>
      </c>
      <c r="F2104" t="str">
        <f t="shared" si="288"/>
        <v>Missing</v>
      </c>
      <c r="G2104" t="str">
        <f t="shared" si="289"/>
        <v>Unknown</v>
      </c>
      <c r="H2104" t="str">
        <f t="shared" si="290"/>
        <v>No</v>
      </c>
      <c r="I2104">
        <v>-1</v>
      </c>
      <c r="J2104" t="str">
        <f>_xlfn.IFS(Units_Sold&lt;0,"Check Return/Refund",Units_Sold=" ",Invalid,Units_Sold=0,"Available",Units_Sold&gt;0,"Sold")</f>
        <v>Check Return/Refund</v>
      </c>
      <c r="M2104" t="str">
        <f t="shared" si="291"/>
        <v>Invalid</v>
      </c>
      <c r="N2104" t="str">
        <f>IF(PC_NikeSales[[#This Row],[Discount_Verification]]="Valid","Include","Exclude")</f>
        <v>Exclude</v>
      </c>
      <c r="O2104">
        <v>0</v>
      </c>
      <c r="P2104" t="str">
        <f t="shared" si="292"/>
        <v>Insufficient Data</v>
      </c>
      <c r="Q2104" t="str">
        <f t="shared" si="293"/>
        <v>Missing Information</v>
      </c>
      <c r="R2104" t="str">
        <f>IF(PC_NikeSales[[#This Row],[Rev_Verify]]="Valid Revenue","Include","Exclude")</f>
        <v>Exclude</v>
      </c>
      <c r="S2104" s="1">
        <v>45828</v>
      </c>
      <c r="T2104" s="5">
        <f t="shared" si="294"/>
        <v>45828</v>
      </c>
      <c r="U2104" s="1" t="str">
        <f t="shared" si="295"/>
        <v>Yes</v>
      </c>
      <c r="V2104" t="s">
        <v>22</v>
      </c>
      <c r="W2104" t="s">
        <v>25</v>
      </c>
      <c r="X2104" t="str">
        <f t="shared" si="296"/>
        <v>Mumbai</v>
      </c>
      <c r="Y2104">
        <v>1310.3499999999999</v>
      </c>
      <c r="Z2104" t="str">
        <f>IF(PC_NikeSales[[#This Row],[Profit]]&lt;0,"Loss Making Sales",IF(PC_NikeSales[[#This Row],[Profit]]=0,"No Recorded Profit",IF($Y2102&gt;$P2102,"Invalid Profit", "Valid Profit")))</f>
        <v>Valid Profit</v>
      </c>
      <c r="AA2104" t="str">
        <f>IF(PC_NikeSales[[#This Row],[Profit_Status]]="Valid Profit","Include","Exclude")</f>
        <v>Include</v>
      </c>
    </row>
    <row r="2105" spans="1:27">
      <c r="A2105">
        <v>4103</v>
      </c>
      <c r="B2105" t="s">
        <v>35</v>
      </c>
      <c r="C2105" t="s">
        <v>26</v>
      </c>
      <c r="D2105" t="s">
        <v>39</v>
      </c>
      <c r="E2105" s="3" t="s">
        <v>28</v>
      </c>
      <c r="F2105" t="str">
        <f t="shared" si="288"/>
        <v>Alphabet</v>
      </c>
      <c r="G2105" t="str">
        <f t="shared" si="289"/>
        <v>L</v>
      </c>
      <c r="H2105" t="str">
        <f t="shared" si="290"/>
        <v>Yes</v>
      </c>
      <c r="J2105" t="str">
        <f>_xlfn.IFS(Units_Sold&lt;0,"Check Return/Refund",Units_Sold=" ",Invalid,Units_Sold=0,"Available",Units_Sold&gt;0,"Sold")</f>
        <v>Available</v>
      </c>
      <c r="K2105">
        <v>2475.41</v>
      </c>
      <c r="M2105" t="str">
        <f t="shared" si="291"/>
        <v>Invalid</v>
      </c>
      <c r="N2105" t="str">
        <f>IF(PC_NikeSales[[#This Row],[Discount_Verification]]="Valid","Include","Exclude")</f>
        <v>Exclude</v>
      </c>
      <c r="O2105">
        <v>0</v>
      </c>
      <c r="P2105" t="str">
        <f t="shared" si="292"/>
        <v>Insufficient Data</v>
      </c>
      <c r="Q2105" t="str">
        <f t="shared" si="293"/>
        <v>Missing Information</v>
      </c>
      <c r="R2105" t="str">
        <f>IF(PC_NikeSales[[#This Row],[Rev_Verify]]="Valid Revenue","Include","Exclude")</f>
        <v>Exclude</v>
      </c>
      <c r="S2105" s="1"/>
      <c r="T2105" s="5" t="str">
        <f t="shared" si="294"/>
        <v>Missing Date</v>
      </c>
      <c r="U2105" s="1" t="str">
        <f t="shared" si="295"/>
        <v>No</v>
      </c>
      <c r="V2105" t="s">
        <v>22</v>
      </c>
      <c r="W2105" t="s">
        <v>37</v>
      </c>
      <c r="X2105" t="str">
        <f t="shared" si="296"/>
        <v>Hyderabad</v>
      </c>
      <c r="Y2105">
        <v>2158.91</v>
      </c>
      <c r="Z2105" t="str">
        <f>IF(PC_NikeSales[[#This Row],[Profit]]&lt;0,"Loss Making Sales",IF(PC_NikeSales[[#This Row],[Profit]]=0,"No Recorded Profit",IF($Y2103&gt;$P2103,"Invalid Profit", "Valid Profit")))</f>
        <v>Valid Profit</v>
      </c>
      <c r="AA2105" t="str">
        <f>IF(PC_NikeSales[[#This Row],[Profit_Status]]="Valid Profit","Include","Exclude")</f>
        <v>Include</v>
      </c>
    </row>
    <row r="2106" spans="1:27">
      <c r="A2106">
        <v>4104</v>
      </c>
      <c r="B2106" t="s">
        <v>13</v>
      </c>
      <c r="C2106" t="s">
        <v>41</v>
      </c>
      <c r="D2106" t="s">
        <v>48</v>
      </c>
      <c r="E2106" s="3">
        <v>11</v>
      </c>
      <c r="F2106" t="str">
        <f t="shared" si="288"/>
        <v>Number</v>
      </c>
      <c r="G2106" t="str">
        <f t="shared" si="289"/>
        <v>11</v>
      </c>
      <c r="H2106" t="str">
        <f t="shared" si="290"/>
        <v>Yes</v>
      </c>
      <c r="I2106">
        <v>2</v>
      </c>
      <c r="J2106" t="str">
        <f>_xlfn.IFS(Units_Sold&lt;0,"Check Return/Refund",Units_Sold=" ",Invalid,Units_Sold=0,"Available",Units_Sold&gt;0,"Sold")</f>
        <v>Sold</v>
      </c>
      <c r="M2106" t="str">
        <f t="shared" si="291"/>
        <v>Invalid</v>
      </c>
      <c r="N2106" t="str">
        <f>IF(PC_NikeSales[[#This Row],[Discount_Verification]]="Valid","Include","Exclude")</f>
        <v>Exclude</v>
      </c>
      <c r="O2106">
        <v>0</v>
      </c>
      <c r="P2106" t="str">
        <f t="shared" si="292"/>
        <v>Insufficient Data</v>
      </c>
      <c r="Q2106" t="str">
        <f t="shared" si="293"/>
        <v>Missing Information</v>
      </c>
      <c r="R2106" t="str">
        <f>IF(PC_NikeSales[[#This Row],[Rev_Verify]]="Valid Revenue","Include","Exclude")</f>
        <v>Exclude</v>
      </c>
      <c r="S2106" s="1">
        <v>45854</v>
      </c>
      <c r="T2106" s="5">
        <f t="shared" si="294"/>
        <v>45854</v>
      </c>
      <c r="U2106" s="1" t="str">
        <f t="shared" si="295"/>
        <v>Yes</v>
      </c>
      <c r="V2106" t="s">
        <v>17</v>
      </c>
      <c r="W2106" t="s">
        <v>18</v>
      </c>
      <c r="X2106" t="str">
        <f t="shared" si="296"/>
        <v>Bengaluru</v>
      </c>
      <c r="Y2106">
        <v>3999.21</v>
      </c>
      <c r="Z2106" t="str">
        <f>IF(PC_NikeSales[[#This Row],[Profit]]&lt;0,"Loss Making Sales",IF(PC_NikeSales[[#This Row],[Profit]]=0,"No Recorded Profit",IF($Y2104&gt;$P2104,"Invalid Profit", "Valid Profit")))</f>
        <v>Valid Profit</v>
      </c>
      <c r="AA2106" t="str">
        <f>IF(PC_NikeSales[[#This Row],[Profit_Status]]="Valid Profit","Include","Exclude")</f>
        <v>Include</v>
      </c>
    </row>
    <row r="2107" spans="1:27">
      <c r="A2107">
        <v>4105</v>
      </c>
      <c r="B2107" t="s">
        <v>35</v>
      </c>
      <c r="C2107" t="s">
        <v>30</v>
      </c>
      <c r="D2107" t="s">
        <v>51</v>
      </c>
      <c r="E2107" s="3" t="s">
        <v>32</v>
      </c>
      <c r="F2107" t="str">
        <f t="shared" si="288"/>
        <v>Alphabet</v>
      </c>
      <c r="G2107" t="str">
        <f t="shared" si="289"/>
        <v>XL</v>
      </c>
      <c r="H2107" t="str">
        <f t="shared" si="290"/>
        <v>Yes</v>
      </c>
      <c r="J2107" t="str">
        <f>_xlfn.IFS(Units_Sold&lt;0,"Check Return/Refund",Units_Sold=" ",Invalid,Units_Sold=0,"Available",Units_Sold&gt;0,"Sold")</f>
        <v>Available</v>
      </c>
      <c r="K2107">
        <v>3489.95</v>
      </c>
      <c r="M2107" t="str">
        <f t="shared" si="291"/>
        <v>Invalid</v>
      </c>
      <c r="N2107" t="str">
        <f>IF(PC_NikeSales[[#This Row],[Discount_Verification]]="Valid","Include","Exclude")</f>
        <v>Exclude</v>
      </c>
      <c r="O2107">
        <v>0</v>
      </c>
      <c r="P2107" t="str">
        <f t="shared" si="292"/>
        <v>Insufficient Data</v>
      </c>
      <c r="Q2107" t="str">
        <f t="shared" si="293"/>
        <v>Missing Information</v>
      </c>
      <c r="R2107" t="str">
        <f>IF(PC_NikeSales[[#This Row],[Rev_Verify]]="Valid Revenue","Include","Exclude")</f>
        <v>Exclude</v>
      </c>
      <c r="S2107" s="1">
        <v>45437</v>
      </c>
      <c r="T2107" s="5">
        <f t="shared" si="294"/>
        <v>45437</v>
      </c>
      <c r="U2107" s="1" t="str">
        <f t="shared" si="295"/>
        <v>Yes</v>
      </c>
      <c r="V2107" t="s">
        <v>22</v>
      </c>
      <c r="W2107" t="s">
        <v>36</v>
      </c>
      <c r="X2107" t="str">
        <f t="shared" si="296"/>
        <v>Bangalore</v>
      </c>
      <c r="Y2107">
        <v>2093.87</v>
      </c>
      <c r="Z2107" t="str">
        <f>IF(PC_NikeSales[[#This Row],[Profit]]&lt;0,"Loss Making Sales",IF(PC_NikeSales[[#This Row],[Profit]]=0,"No Recorded Profit",IF($Y2105&gt;$P2105,"Invalid Profit", "Valid Profit")))</f>
        <v>Valid Profit</v>
      </c>
      <c r="AA2107" t="str">
        <f>IF(PC_NikeSales[[#This Row],[Profit_Status]]="Valid Profit","Include","Exclude")</f>
        <v>Include</v>
      </c>
    </row>
    <row r="2108" spans="1:27">
      <c r="A2108">
        <v>2030</v>
      </c>
      <c r="B2108" t="s">
        <v>35</v>
      </c>
      <c r="C2108" t="s">
        <v>20</v>
      </c>
      <c r="D2108" t="s">
        <v>50</v>
      </c>
      <c r="F2108" t="str">
        <f t="shared" si="288"/>
        <v>Missing</v>
      </c>
      <c r="G2108" t="str">
        <f t="shared" si="289"/>
        <v>Unknown</v>
      </c>
      <c r="H2108" t="str">
        <f t="shared" si="290"/>
        <v>No</v>
      </c>
      <c r="J2108" t="str">
        <f>_xlfn.IFS(Units_Sold&lt;0,"Check Return/Refund",Units_Sold=" ",Invalid,Units_Sold=0,"Available",Units_Sold&gt;0,"Sold")</f>
        <v>Available</v>
      </c>
      <c r="K2108">
        <v>3998</v>
      </c>
      <c r="M2108" t="str">
        <f t="shared" si="291"/>
        <v>Invalid</v>
      </c>
      <c r="N2108" t="str">
        <f>IF(PC_NikeSales[[#This Row],[Discount_Verification]]="Valid","Include","Exclude")</f>
        <v>Exclude</v>
      </c>
      <c r="O2108">
        <v>0</v>
      </c>
      <c r="P2108" t="str">
        <f t="shared" si="292"/>
        <v>Insufficient Data</v>
      </c>
      <c r="Q2108" t="str">
        <f t="shared" si="293"/>
        <v>Missing Information</v>
      </c>
      <c r="R2108" t="str">
        <f>IF(PC_NikeSales[[#This Row],[Rev_Verify]]="Valid Revenue","Include","Exclude")</f>
        <v>Exclude</v>
      </c>
      <c r="S2108" s="1"/>
      <c r="T2108" s="5" t="str">
        <f t="shared" si="294"/>
        <v>Missing Date</v>
      </c>
      <c r="U2108" s="1" t="str">
        <f t="shared" si="295"/>
        <v>No</v>
      </c>
      <c r="V2108" t="s">
        <v>17</v>
      </c>
      <c r="W2108" t="s">
        <v>36</v>
      </c>
      <c r="X2108" t="str">
        <f t="shared" si="296"/>
        <v>Bangalore</v>
      </c>
      <c r="Y2108">
        <v>2911.5</v>
      </c>
      <c r="Z2108" t="str">
        <f>IF(PC_NikeSales[[#This Row],[Profit]]&lt;0,"Loss Making Sales",IF(PC_NikeSales[[#This Row],[Profit]]=0,"No Recorded Profit",IF($Y2106&gt;$P2106,"Invalid Profit", "Valid Profit")))</f>
        <v>Valid Profit</v>
      </c>
      <c r="AA2108" t="str">
        <f>IF(PC_NikeSales[[#This Row],[Profit_Status]]="Valid Profit","Include","Exclude")</f>
        <v>Include</v>
      </c>
    </row>
    <row r="2109" spans="1:27">
      <c r="A2109">
        <v>4107</v>
      </c>
      <c r="B2109" t="s">
        <v>13</v>
      </c>
      <c r="C2109" t="s">
        <v>30</v>
      </c>
      <c r="D2109" t="s">
        <v>31</v>
      </c>
      <c r="E2109" s="3" t="s">
        <v>28</v>
      </c>
      <c r="F2109" t="str">
        <f t="shared" si="288"/>
        <v>Alphabet</v>
      </c>
      <c r="G2109" t="str">
        <f t="shared" si="289"/>
        <v>L</v>
      </c>
      <c r="H2109" t="str">
        <f t="shared" si="290"/>
        <v>Yes</v>
      </c>
      <c r="I2109">
        <v>2</v>
      </c>
      <c r="J2109" t="str">
        <f>_xlfn.IFS(Units_Sold&lt;0,"Check Return/Refund",Units_Sold=" ",Invalid,Units_Sold=0,"Available",Units_Sold&gt;0,"Sold")</f>
        <v>Sold</v>
      </c>
      <c r="M2109" t="str">
        <f t="shared" si="291"/>
        <v>Invalid</v>
      </c>
      <c r="N2109" t="str">
        <f>IF(PC_NikeSales[[#This Row],[Discount_Verification]]="Valid","Include","Exclude")</f>
        <v>Exclude</v>
      </c>
      <c r="O2109">
        <v>0</v>
      </c>
      <c r="P2109" t="str">
        <f t="shared" si="292"/>
        <v>Insufficient Data</v>
      </c>
      <c r="Q2109" t="str">
        <f t="shared" si="293"/>
        <v>Missing Information</v>
      </c>
      <c r="R2109" t="str">
        <f>IF(PC_NikeSales[[#This Row],[Rev_Verify]]="Valid Revenue","Include","Exclude")</f>
        <v>Exclude</v>
      </c>
      <c r="S2109" s="1">
        <v>45774</v>
      </c>
      <c r="T2109" s="5">
        <f t="shared" si="294"/>
        <v>45774</v>
      </c>
      <c r="U2109" s="1" t="str">
        <f t="shared" si="295"/>
        <v>Yes</v>
      </c>
      <c r="V2109" t="s">
        <v>22</v>
      </c>
      <c r="W2109" t="s">
        <v>37</v>
      </c>
      <c r="X2109" t="str">
        <f t="shared" si="296"/>
        <v>Hyderabad</v>
      </c>
      <c r="Y2109">
        <v>779.19</v>
      </c>
      <c r="Z2109" t="str">
        <f>IF(PC_NikeSales[[#This Row],[Profit]]&lt;0,"Loss Making Sales",IF(PC_NikeSales[[#This Row],[Profit]]=0,"No Recorded Profit",IF($Y2107&gt;$P2107,"Invalid Profit", "Valid Profit")))</f>
        <v>Valid Profit</v>
      </c>
      <c r="AA2109" t="str">
        <f>IF(PC_NikeSales[[#This Row],[Profit_Status]]="Valid Profit","Include","Exclude")</f>
        <v>Include</v>
      </c>
    </row>
    <row r="2110" spans="1:27">
      <c r="A2110">
        <v>4108</v>
      </c>
      <c r="B2110" t="s">
        <v>13</v>
      </c>
      <c r="C2110" t="s">
        <v>30</v>
      </c>
      <c r="D2110" t="s">
        <v>51</v>
      </c>
      <c r="E2110" s="3" t="s">
        <v>28</v>
      </c>
      <c r="F2110" t="str">
        <f t="shared" si="288"/>
        <v>Alphabet</v>
      </c>
      <c r="G2110" t="str">
        <f t="shared" si="289"/>
        <v>L</v>
      </c>
      <c r="H2110" t="str">
        <f t="shared" si="290"/>
        <v>Yes</v>
      </c>
      <c r="I2110">
        <v>2</v>
      </c>
      <c r="J2110" t="str">
        <f>_xlfn.IFS(Units_Sold&lt;0,"Check Return/Refund",Units_Sold=" ",Invalid,Units_Sold=0,"Available",Units_Sold&gt;0,"Sold")</f>
        <v>Sold</v>
      </c>
      <c r="K2110">
        <v>2767.55</v>
      </c>
      <c r="L2110">
        <v>0.19</v>
      </c>
      <c r="M2110" t="str">
        <f t="shared" si="291"/>
        <v>Valid</v>
      </c>
      <c r="N2110" t="str">
        <f>IF(PC_NikeSales[[#This Row],[Discount_Verification]]="Valid","Include","Exclude")</f>
        <v>Include</v>
      </c>
      <c r="O2110">
        <v>4483.43</v>
      </c>
      <c r="P2110">
        <f t="shared" si="292"/>
        <v>4483.4310000000005</v>
      </c>
      <c r="Q2110" t="str">
        <f t="shared" si="293"/>
        <v>Valid Revenue</v>
      </c>
      <c r="R2110" t="str">
        <f>IF(PC_NikeSales[[#This Row],[Rev_Verify]]="Valid Revenue","Include","Exclude")</f>
        <v>Include</v>
      </c>
      <c r="S2110" s="1">
        <v>45255</v>
      </c>
      <c r="T2110" s="5">
        <f t="shared" si="294"/>
        <v>45255</v>
      </c>
      <c r="U2110" s="1" t="str">
        <f t="shared" si="295"/>
        <v>Yes</v>
      </c>
      <c r="V2110" t="s">
        <v>17</v>
      </c>
      <c r="W2110" t="s">
        <v>43</v>
      </c>
      <c r="X2110" t="str">
        <f t="shared" si="296"/>
        <v>Kolkata</v>
      </c>
      <c r="Y2110">
        <v>1059.07</v>
      </c>
      <c r="Z2110" t="str">
        <f>IF(PC_NikeSales[[#This Row],[Profit]]&lt;0,"Loss Making Sales",IF(PC_NikeSales[[#This Row],[Profit]]=0,"No Recorded Profit",IF($Y2108&gt;$P2108,"Invalid Profit", "Valid Profit")))</f>
        <v>Valid Profit</v>
      </c>
      <c r="AA2110" t="str">
        <f>IF(PC_NikeSales[[#This Row],[Profit_Status]]="Valid Profit","Include","Exclude")</f>
        <v>Include</v>
      </c>
    </row>
    <row r="2111" spans="1:27">
      <c r="A2111">
        <v>4109</v>
      </c>
      <c r="B2111" t="s">
        <v>13</v>
      </c>
      <c r="C2111" t="s">
        <v>14</v>
      </c>
      <c r="D2111" t="s">
        <v>15</v>
      </c>
      <c r="E2111" s="3">
        <v>12</v>
      </c>
      <c r="F2111" t="str">
        <f t="shared" si="288"/>
        <v>Number</v>
      </c>
      <c r="G2111" t="str">
        <f t="shared" si="289"/>
        <v>12</v>
      </c>
      <c r="H2111" t="str">
        <f t="shared" si="290"/>
        <v>Yes</v>
      </c>
      <c r="J2111" t="str">
        <f>_xlfn.IFS(Units_Sold&lt;0,"Check Return/Refund",Units_Sold=" ",Invalid,Units_Sold=0,"Available",Units_Sold&gt;0,"Sold")</f>
        <v>Available</v>
      </c>
      <c r="K2111">
        <v>9731.83</v>
      </c>
      <c r="M2111" t="str">
        <f t="shared" si="291"/>
        <v>Invalid</v>
      </c>
      <c r="N2111" t="str">
        <f>IF(PC_NikeSales[[#This Row],[Discount_Verification]]="Valid","Include","Exclude")</f>
        <v>Exclude</v>
      </c>
      <c r="O2111">
        <v>0</v>
      </c>
      <c r="P2111" t="str">
        <f t="shared" si="292"/>
        <v>Insufficient Data</v>
      </c>
      <c r="Q2111" t="str">
        <f t="shared" si="293"/>
        <v>Missing Information</v>
      </c>
      <c r="R2111" t="str">
        <f>IF(PC_NikeSales[[#This Row],[Rev_Verify]]="Valid Revenue","Include","Exclude")</f>
        <v>Exclude</v>
      </c>
      <c r="S2111" s="1">
        <v>45625</v>
      </c>
      <c r="T2111" s="5">
        <f t="shared" si="294"/>
        <v>45625</v>
      </c>
      <c r="U2111" s="1" t="str">
        <f t="shared" si="295"/>
        <v>Yes</v>
      </c>
      <c r="V2111" t="s">
        <v>17</v>
      </c>
      <c r="W2111" t="s">
        <v>25</v>
      </c>
      <c r="X2111" t="str">
        <f t="shared" si="296"/>
        <v>Mumbai</v>
      </c>
      <c r="Y2111">
        <v>-675.88</v>
      </c>
      <c r="Z2111" t="str">
        <f>IF(PC_NikeSales[[#This Row],[Profit]]&lt;0,"Loss Making Sales",IF(PC_NikeSales[[#This Row],[Profit]]=0,"No Recorded Profit",IF(PC_NikeSales[[#This Row],[Profit]]&gt;PC_NikeSales[Rev_Recalc],"Invalid Profit", "Valid Profit")))</f>
        <v>Loss Making Sales</v>
      </c>
      <c r="AA2111" t="str">
        <f>IF(PC_NikeSales[[#This Row],[Profit_Status]]="Valid Profit","Include","Exclude")</f>
        <v>Exclude</v>
      </c>
    </row>
    <row r="2112" spans="1:27">
      <c r="A2112">
        <v>4110</v>
      </c>
      <c r="B2112" t="s">
        <v>35</v>
      </c>
      <c r="C2112" t="s">
        <v>14</v>
      </c>
      <c r="D2112" t="s">
        <v>44</v>
      </c>
      <c r="E2112" s="3" t="s">
        <v>16</v>
      </c>
      <c r="F2112" t="str">
        <f t="shared" si="288"/>
        <v>Alphabet</v>
      </c>
      <c r="G2112" t="str">
        <f t="shared" si="289"/>
        <v>M</v>
      </c>
      <c r="H2112" t="str">
        <f t="shared" si="290"/>
        <v>Yes</v>
      </c>
      <c r="I2112">
        <v>2</v>
      </c>
      <c r="J2112" t="str">
        <f>_xlfn.IFS(Units_Sold&lt;0,"Check Return/Refund",Units_Sold=" ",Invalid,Units_Sold=0,"Available",Units_Sold&gt;0,"Sold")</f>
        <v>Sold</v>
      </c>
      <c r="L2112">
        <v>0.41</v>
      </c>
      <c r="M2112" t="str">
        <f t="shared" si="291"/>
        <v>Valid</v>
      </c>
      <c r="N2112" t="str">
        <f>IF(PC_NikeSales[[#This Row],[Discount_Verification]]="Valid","Include","Exclude")</f>
        <v>Include</v>
      </c>
      <c r="O2112">
        <v>0</v>
      </c>
      <c r="P2112" t="str">
        <f t="shared" si="292"/>
        <v>Insufficient Data</v>
      </c>
      <c r="Q2112" t="str">
        <f t="shared" si="293"/>
        <v>Missing Information</v>
      </c>
      <c r="R2112" t="str">
        <f>IF(PC_NikeSales[[#This Row],[Rev_Verify]]="Valid Revenue","Include","Exclude")</f>
        <v>Exclude</v>
      </c>
      <c r="S2112" s="1">
        <v>45530</v>
      </c>
      <c r="T2112" s="5">
        <f t="shared" si="294"/>
        <v>45530</v>
      </c>
      <c r="U2112" s="1" t="str">
        <f t="shared" si="295"/>
        <v>Yes</v>
      </c>
      <c r="V2112" t="s">
        <v>22</v>
      </c>
      <c r="W2112" t="s">
        <v>37</v>
      </c>
      <c r="X2112" t="str">
        <f t="shared" si="296"/>
        <v>Hyderabad</v>
      </c>
      <c r="Y2112">
        <v>3387.91</v>
      </c>
      <c r="Z2112" t="str">
        <f>IF(PC_NikeSales[[#This Row],[Profit]]&lt;0,"Loss Making Sales",IF(PC_NikeSales[[#This Row],[Profit]]=0,"No Recorded Profit",IF($Y2110&gt;$P2110,"Invalid Profit", "Valid Profit")))</f>
        <v>Valid Profit</v>
      </c>
      <c r="AA2112" t="str">
        <f>IF(PC_NikeSales[[#This Row],[Profit_Status]]="Valid Profit","Include","Exclude")</f>
        <v>Include</v>
      </c>
    </row>
    <row r="2113" spans="1:27">
      <c r="A2113">
        <v>4111</v>
      </c>
      <c r="B2113" t="s">
        <v>19</v>
      </c>
      <c r="C2113" t="s">
        <v>26</v>
      </c>
      <c r="D2113" t="s">
        <v>39</v>
      </c>
      <c r="E2113" s="3" t="s">
        <v>28</v>
      </c>
      <c r="F2113" t="str">
        <f t="shared" si="288"/>
        <v>Alphabet</v>
      </c>
      <c r="G2113" t="str">
        <f t="shared" si="289"/>
        <v>L</v>
      </c>
      <c r="H2113" t="str">
        <f t="shared" si="290"/>
        <v>Yes</v>
      </c>
      <c r="I2113">
        <v>-1</v>
      </c>
      <c r="J2113" t="str">
        <f>_xlfn.IFS(Units_Sold&lt;0,"Check Return/Refund",Units_Sold=" ",Invalid,Units_Sold=0,"Available",Units_Sold&gt;0,"Sold")</f>
        <v>Check Return/Refund</v>
      </c>
      <c r="K2113">
        <v>4934.05</v>
      </c>
      <c r="L2113">
        <v>0.83</v>
      </c>
      <c r="M2113" t="str">
        <f t="shared" si="291"/>
        <v>Valid</v>
      </c>
      <c r="N2113" t="str">
        <f>IF(PC_NikeSales[[#This Row],[Discount_Verification]]="Valid","Include","Exclude")</f>
        <v>Include</v>
      </c>
      <c r="O2113">
        <v>-838.79</v>
      </c>
      <c r="P2113">
        <f t="shared" si="292"/>
        <v>-838.78850000000023</v>
      </c>
      <c r="Q2113" t="str">
        <f t="shared" si="293"/>
        <v>Negative Revenue</v>
      </c>
      <c r="R2113" t="str">
        <f>IF(PC_NikeSales[[#This Row],[Rev_Verify]]="Valid Revenue","Include","Exclude")</f>
        <v>Exclude</v>
      </c>
      <c r="S2113" s="1">
        <v>45622</v>
      </c>
      <c r="T2113" s="5">
        <f t="shared" si="294"/>
        <v>45622</v>
      </c>
      <c r="U2113" s="1" t="str">
        <f t="shared" si="295"/>
        <v>Yes</v>
      </c>
      <c r="V2113" t="s">
        <v>22</v>
      </c>
      <c r="W2113" t="s">
        <v>18</v>
      </c>
      <c r="X2113" t="str">
        <f t="shared" si="296"/>
        <v>Bengaluru</v>
      </c>
      <c r="Y2113">
        <v>2377.84</v>
      </c>
      <c r="Z2113" t="str">
        <f>IF(PC_NikeSales[[#This Row],[Profit]]&lt;0,"Loss Making Sales",IF(PC_NikeSales[[#This Row],[Profit]]=0,"No Recorded Profit",IF(PC_NikeSales[[#This Row],[Profit]]&gt;PC_NikeSales[Rev_Recalc],"Invalid Profit", "Valid Profit")))</f>
        <v>Invalid Profit</v>
      </c>
      <c r="AA2113" t="str">
        <f>IF(PC_NikeSales[[#This Row],[Profit_Status]]="Valid Profit","Include","Exclude")</f>
        <v>Exclude</v>
      </c>
    </row>
    <row r="2114" spans="1:27">
      <c r="A2114">
        <v>4112</v>
      </c>
      <c r="B2114" t="s">
        <v>19</v>
      </c>
      <c r="C2114" t="s">
        <v>30</v>
      </c>
      <c r="D2114" t="s">
        <v>31</v>
      </c>
      <c r="E2114" s="3" t="s">
        <v>28</v>
      </c>
      <c r="F2114" t="str">
        <f t="shared" ref="F2114:F2177" si="297">_xlfn.IFS(ISBLANK(Size),"Missing",ISNUMBER(Size),"Number",ISTEXT(Size),"Alphabet")</f>
        <v>Alphabet</v>
      </c>
      <c r="G2114" t="str">
        <f t="shared" ref="G2114:G2177" si="298">IF(Size_Type ="Missing","Unknown",TRIM(Size))</f>
        <v>L</v>
      </c>
      <c r="H2114" t="str">
        <f t="shared" ref="H2114:H2177" si="299">IF(Size_Verification="Unknown","No","Yes")</f>
        <v>Yes</v>
      </c>
      <c r="I2114">
        <v>-1</v>
      </c>
      <c r="J2114" t="str">
        <f>_xlfn.IFS(Units_Sold&lt;0,"Check Return/Refund",Units_Sold=" ",Invalid,Units_Sold=0,"Available",Units_Sold&gt;0,"Sold")</f>
        <v>Check Return/Refund</v>
      </c>
      <c r="K2114">
        <v>6254.85</v>
      </c>
      <c r="M2114" t="str">
        <f t="shared" ref="M2114:M2177" si="300">IF(OR(Discount_Applied="",Discount_Applied&gt;1,Discount_Applied&lt;0),"Invalid","Valid")</f>
        <v>Invalid</v>
      </c>
      <c r="N2114" t="str">
        <f>IF(PC_NikeSales[[#This Row],[Discount_Verification]]="Valid","Include","Exclude")</f>
        <v>Exclude</v>
      </c>
      <c r="O2114">
        <v>0</v>
      </c>
      <c r="P2114">
        <f t="shared" ref="P2114:P2177" si="301">IF(AND(Units_Sold&lt;&gt;"",MRP&lt;&gt;"",Discount_Applied&lt;1),Units_Sold*MRP*(1-Discount_Applied),"Insufficient Data")</f>
        <v>-6254.85</v>
      </c>
      <c r="Q2114" t="str">
        <f t="shared" ref="Q2114:Q2177" si="302">_xlfn.IFS(Rev_Recalc="Insufficient Data","Missing Information",Rev_Recalc&lt;0,"Negative Revenue",Rev_Recalc=0,"No Recorded Revenue",Rev_Recalc&gt;0,"Valid Revenue")</f>
        <v>Negative Revenue</v>
      </c>
      <c r="R2114" t="str">
        <f>IF(PC_NikeSales[[#This Row],[Rev_Verify]]="Valid Revenue","Include","Exclude")</f>
        <v>Exclude</v>
      </c>
      <c r="S2114" s="1">
        <v>45769</v>
      </c>
      <c r="T2114" s="5">
        <f t="shared" ref="T2114:T2177" si="303">IF(ISBLANK(Order_Date),"Missing Date",Order_Date)</f>
        <v>45769</v>
      </c>
      <c r="U2114" s="1" t="str">
        <f t="shared" ref="U2114:U2177" si="304">IF(ISBLANK(Order_Date),"No","Yes")</f>
        <v>Yes</v>
      </c>
      <c r="V2114" t="s">
        <v>17</v>
      </c>
      <c r="W2114" t="s">
        <v>33</v>
      </c>
      <c r="X2114" t="str">
        <f t="shared" ref="X2114:X2177" si="305">PROPER(Region)</f>
        <v>Delhi</v>
      </c>
      <c r="Y2114">
        <v>2093.6799999999998</v>
      </c>
      <c r="Z2114" t="str">
        <f>IF(PC_NikeSales[[#This Row],[Profit]]&lt;0,"Loss Making Sales",IF(PC_NikeSales[[#This Row],[Profit]]=0,"No Recorded Profit",IF(PC_NikeSales[[#This Row],[Profit]]&gt;PC_NikeSales[Rev_Recalc],"Invalid Profit", "Valid Profit")))</f>
        <v>Invalid Profit</v>
      </c>
      <c r="AA2114" t="str">
        <f>IF(PC_NikeSales[[#This Row],[Profit_Status]]="Valid Profit","Include","Exclude")</f>
        <v>Exclude</v>
      </c>
    </row>
    <row r="2115" spans="1:27">
      <c r="A2115">
        <v>4113</v>
      </c>
      <c r="B2115" t="s">
        <v>13</v>
      </c>
      <c r="C2115" t="s">
        <v>41</v>
      </c>
      <c r="D2115" t="s">
        <v>48</v>
      </c>
      <c r="E2115" s="3" t="s">
        <v>28</v>
      </c>
      <c r="F2115" t="str">
        <f t="shared" si="297"/>
        <v>Alphabet</v>
      </c>
      <c r="G2115" t="str">
        <f t="shared" si="298"/>
        <v>L</v>
      </c>
      <c r="H2115" t="str">
        <f t="shared" si="299"/>
        <v>Yes</v>
      </c>
      <c r="I2115">
        <v>2</v>
      </c>
      <c r="J2115" t="str">
        <f>_xlfn.IFS(Units_Sold&lt;0,"Check Return/Refund",Units_Sold=" ",Invalid,Units_Sold=0,"Available",Units_Sold&gt;0,"Sold")</f>
        <v>Sold</v>
      </c>
      <c r="K2115">
        <v>6435.66</v>
      </c>
      <c r="L2115">
        <v>1.05</v>
      </c>
      <c r="M2115" t="str">
        <f t="shared" si="300"/>
        <v>Invalid</v>
      </c>
      <c r="N2115" t="str">
        <f>IF(PC_NikeSales[[#This Row],[Discount_Verification]]="Valid","Include","Exclude")</f>
        <v>Exclude</v>
      </c>
      <c r="O2115">
        <v>-643.57000000000005</v>
      </c>
      <c r="P2115" t="str">
        <f t="shared" si="301"/>
        <v>Insufficient Data</v>
      </c>
      <c r="Q2115" t="str">
        <f t="shared" si="302"/>
        <v>Missing Information</v>
      </c>
      <c r="R2115" t="str">
        <f>IF(PC_NikeSales[[#This Row],[Rev_Verify]]="Valid Revenue","Include","Exclude")</f>
        <v>Exclude</v>
      </c>
      <c r="S2115" s="1">
        <v>45789</v>
      </c>
      <c r="T2115" s="5">
        <f t="shared" si="303"/>
        <v>45789</v>
      </c>
      <c r="U2115" s="1" t="str">
        <f t="shared" si="304"/>
        <v>Yes</v>
      </c>
      <c r="V2115" t="s">
        <v>17</v>
      </c>
      <c r="W2115" t="s">
        <v>36</v>
      </c>
      <c r="X2115" t="str">
        <f t="shared" si="305"/>
        <v>Bangalore</v>
      </c>
      <c r="Y2115">
        <v>3372.49</v>
      </c>
      <c r="Z2115" t="str">
        <f>IF(PC_NikeSales[[#This Row],[Profit]]&lt;0,"Loss Making Sales",IF(PC_NikeSales[[#This Row],[Profit]]=0,"No Recorded Profit",IF($Y2113&gt;$P2113,"Invalid Profit", "Valid Profit")))</f>
        <v>Invalid Profit</v>
      </c>
      <c r="AA2115" t="str">
        <f>IF(PC_NikeSales[[#This Row],[Profit_Status]]="Valid Profit","Include","Exclude")</f>
        <v>Exclude</v>
      </c>
    </row>
    <row r="2116" spans="1:27">
      <c r="A2116">
        <v>4114</v>
      </c>
      <c r="B2116" t="s">
        <v>13</v>
      </c>
      <c r="C2116" t="s">
        <v>14</v>
      </c>
      <c r="D2116" t="s">
        <v>44</v>
      </c>
      <c r="E2116" s="3" t="s">
        <v>32</v>
      </c>
      <c r="F2116" t="str">
        <f t="shared" si="297"/>
        <v>Alphabet</v>
      </c>
      <c r="G2116" t="str">
        <f t="shared" si="298"/>
        <v>XL</v>
      </c>
      <c r="H2116" t="str">
        <f t="shared" si="299"/>
        <v>Yes</v>
      </c>
      <c r="I2116">
        <v>4</v>
      </c>
      <c r="J2116" t="str">
        <f>_xlfn.IFS(Units_Sold&lt;0,"Check Return/Refund",Units_Sold=" ",Invalid,Units_Sold=0,"Available",Units_Sold&gt;0,"Sold")</f>
        <v>Sold</v>
      </c>
      <c r="K2116">
        <v>4307.83</v>
      </c>
      <c r="M2116" t="str">
        <f t="shared" si="300"/>
        <v>Invalid</v>
      </c>
      <c r="N2116" t="str">
        <f>IF(PC_NikeSales[[#This Row],[Discount_Verification]]="Valid","Include","Exclude")</f>
        <v>Exclude</v>
      </c>
      <c r="O2116">
        <v>0</v>
      </c>
      <c r="P2116">
        <f t="shared" si="301"/>
        <v>17231.32</v>
      </c>
      <c r="Q2116" t="str">
        <f t="shared" si="302"/>
        <v>Valid Revenue</v>
      </c>
      <c r="R2116" t="str">
        <f>IF(PC_NikeSales[[#This Row],[Rev_Verify]]="Valid Revenue","Include","Exclude")</f>
        <v>Include</v>
      </c>
      <c r="S2116" s="1">
        <v>45851</v>
      </c>
      <c r="T2116" s="5">
        <f t="shared" si="303"/>
        <v>45851</v>
      </c>
      <c r="U2116" s="1" t="str">
        <f t="shared" si="304"/>
        <v>Yes</v>
      </c>
      <c r="V2116" t="s">
        <v>22</v>
      </c>
      <c r="W2116" t="s">
        <v>18</v>
      </c>
      <c r="X2116" t="str">
        <f t="shared" si="305"/>
        <v>Bengaluru</v>
      </c>
      <c r="Y2116">
        <v>-233.59</v>
      </c>
      <c r="Z2116" t="str">
        <f>IF(PC_NikeSales[[#This Row],[Profit]]&lt;0,"Loss Making Sales",IF(PC_NikeSales[[#This Row],[Profit]]=0,"No Recorded Profit",IF(PC_NikeSales[[#This Row],[Profit]]&gt;PC_NikeSales[Rev_Recalc],"Invalid Profit", "Valid Profit")))</f>
        <v>Loss Making Sales</v>
      </c>
      <c r="AA2116" t="str">
        <f>IF(PC_NikeSales[[#This Row],[Profit_Status]]="Valid Profit","Include","Exclude")</f>
        <v>Exclude</v>
      </c>
    </row>
    <row r="2117" spans="1:27">
      <c r="A2117">
        <v>4115</v>
      </c>
      <c r="B2117" t="s">
        <v>35</v>
      </c>
      <c r="C2117" t="s">
        <v>41</v>
      </c>
      <c r="D2117" t="s">
        <v>42</v>
      </c>
      <c r="E2117" s="3" t="s">
        <v>16</v>
      </c>
      <c r="F2117" t="str">
        <f t="shared" si="297"/>
        <v>Alphabet</v>
      </c>
      <c r="G2117" t="str">
        <f t="shared" si="298"/>
        <v>M</v>
      </c>
      <c r="H2117" t="str">
        <f t="shared" si="299"/>
        <v>Yes</v>
      </c>
      <c r="J2117" t="str">
        <f>_xlfn.IFS(Units_Sold&lt;0,"Check Return/Refund",Units_Sold=" ",Invalid,Units_Sold=0,"Available",Units_Sold&gt;0,"Sold")</f>
        <v>Available</v>
      </c>
      <c r="K2117">
        <v>4613.79</v>
      </c>
      <c r="M2117" t="str">
        <f t="shared" si="300"/>
        <v>Invalid</v>
      </c>
      <c r="N2117" t="str">
        <f>IF(PC_NikeSales[[#This Row],[Discount_Verification]]="Valid","Include","Exclude")</f>
        <v>Exclude</v>
      </c>
      <c r="O2117">
        <v>0</v>
      </c>
      <c r="P2117" t="str">
        <f t="shared" si="301"/>
        <v>Insufficient Data</v>
      </c>
      <c r="Q2117" t="str">
        <f t="shared" si="302"/>
        <v>Missing Information</v>
      </c>
      <c r="R2117" t="str">
        <f>IF(PC_NikeSales[[#This Row],[Rev_Verify]]="Valid Revenue","Include","Exclude")</f>
        <v>Exclude</v>
      </c>
      <c r="S2117" s="1">
        <v>45791</v>
      </c>
      <c r="T2117" s="5">
        <f t="shared" si="303"/>
        <v>45791</v>
      </c>
      <c r="U2117" s="1" t="str">
        <f t="shared" si="304"/>
        <v>Yes</v>
      </c>
      <c r="V2117" t="s">
        <v>22</v>
      </c>
      <c r="W2117" t="s">
        <v>33</v>
      </c>
      <c r="X2117" t="str">
        <f t="shared" si="305"/>
        <v>Delhi</v>
      </c>
      <c r="Y2117">
        <v>-758.5</v>
      </c>
      <c r="Z2117" t="str">
        <f>IF(PC_NikeSales[[#This Row],[Profit]]&lt;0,"Loss Making Sales",IF(PC_NikeSales[[#This Row],[Profit]]=0,"No Recorded Profit",IF(PC_NikeSales[[#This Row],[Profit]]&gt;PC_NikeSales[Rev_Recalc],"Invalid Profit", "Valid Profit")))</f>
        <v>Loss Making Sales</v>
      </c>
      <c r="AA2117" t="str">
        <f>IF(PC_NikeSales[[#This Row],[Profit_Status]]="Valid Profit","Include","Exclude")</f>
        <v>Exclude</v>
      </c>
    </row>
    <row r="2118" spans="1:27">
      <c r="A2118">
        <v>4116</v>
      </c>
      <c r="B2118" t="s">
        <v>19</v>
      </c>
      <c r="C2118" t="s">
        <v>26</v>
      </c>
      <c r="D2118" t="s">
        <v>53</v>
      </c>
      <c r="E2118" s="3">
        <v>9</v>
      </c>
      <c r="F2118" t="str">
        <f t="shared" si="297"/>
        <v>Number</v>
      </c>
      <c r="G2118" t="str">
        <f t="shared" si="298"/>
        <v>9</v>
      </c>
      <c r="H2118" t="str">
        <f t="shared" si="299"/>
        <v>Yes</v>
      </c>
      <c r="J2118" t="str">
        <f>_xlfn.IFS(Units_Sold&lt;0,"Check Return/Refund",Units_Sold=" ",Invalid,Units_Sold=0,"Available",Units_Sold&gt;0,"Sold")</f>
        <v>Available</v>
      </c>
      <c r="K2118">
        <v>3854.22</v>
      </c>
      <c r="M2118" t="str">
        <f t="shared" si="300"/>
        <v>Invalid</v>
      </c>
      <c r="N2118" t="str">
        <f>IF(PC_NikeSales[[#This Row],[Discount_Verification]]="Valid","Include","Exclude")</f>
        <v>Exclude</v>
      </c>
      <c r="O2118">
        <v>0</v>
      </c>
      <c r="P2118" t="str">
        <f t="shared" si="301"/>
        <v>Insufficient Data</v>
      </c>
      <c r="Q2118" t="str">
        <f t="shared" si="302"/>
        <v>Missing Information</v>
      </c>
      <c r="R2118" t="str">
        <f>IF(PC_NikeSales[[#This Row],[Rev_Verify]]="Valid Revenue","Include","Exclude")</f>
        <v>Exclude</v>
      </c>
      <c r="S2118" s="1">
        <v>45523</v>
      </c>
      <c r="T2118" s="5">
        <f t="shared" si="303"/>
        <v>45523</v>
      </c>
      <c r="U2118" s="1" t="str">
        <f t="shared" si="304"/>
        <v>Yes</v>
      </c>
      <c r="V2118" t="s">
        <v>17</v>
      </c>
      <c r="W2118" t="s">
        <v>29</v>
      </c>
      <c r="X2118" t="str">
        <f t="shared" si="305"/>
        <v>Pune</v>
      </c>
      <c r="Y2118">
        <v>-43.41</v>
      </c>
      <c r="Z2118" t="str">
        <f>IF(PC_NikeSales[[#This Row],[Profit]]&lt;0,"Loss Making Sales",IF(PC_NikeSales[[#This Row],[Profit]]=0,"No Recorded Profit",IF(PC_NikeSales[[#This Row],[Profit]]&gt;PC_NikeSales[Rev_Recalc],"Invalid Profit", "Valid Profit")))</f>
        <v>Loss Making Sales</v>
      </c>
      <c r="AA2118" t="str">
        <f>IF(PC_NikeSales[[#This Row],[Profit_Status]]="Valid Profit","Include","Exclude")</f>
        <v>Exclude</v>
      </c>
    </row>
    <row r="2119" spans="1:27">
      <c r="A2119">
        <v>4117</v>
      </c>
      <c r="B2119" t="s">
        <v>19</v>
      </c>
      <c r="C2119" t="s">
        <v>41</v>
      </c>
      <c r="D2119" t="s">
        <v>48</v>
      </c>
      <c r="E2119" s="3" t="s">
        <v>16</v>
      </c>
      <c r="F2119" t="str">
        <f t="shared" si="297"/>
        <v>Alphabet</v>
      </c>
      <c r="G2119" t="str">
        <f t="shared" si="298"/>
        <v>M</v>
      </c>
      <c r="H2119" t="str">
        <f t="shared" si="299"/>
        <v>Yes</v>
      </c>
      <c r="J2119" t="str">
        <f>_xlfn.IFS(Units_Sold&lt;0,"Check Return/Refund",Units_Sold=" ",Invalid,Units_Sold=0,"Available",Units_Sold&gt;0,"Sold")</f>
        <v>Available</v>
      </c>
      <c r="K2119">
        <v>9501.67</v>
      </c>
      <c r="L2119">
        <v>0.51</v>
      </c>
      <c r="M2119" t="str">
        <f t="shared" si="300"/>
        <v>Valid</v>
      </c>
      <c r="N2119" t="str">
        <f>IF(PC_NikeSales[[#This Row],[Discount_Verification]]="Valid","Include","Exclude")</f>
        <v>Include</v>
      </c>
      <c r="O2119">
        <v>0</v>
      </c>
      <c r="P2119" t="str">
        <f t="shared" si="301"/>
        <v>Insufficient Data</v>
      </c>
      <c r="Q2119" t="str">
        <f t="shared" si="302"/>
        <v>Missing Information</v>
      </c>
      <c r="R2119" t="str">
        <f>IF(PC_NikeSales[[#This Row],[Rev_Verify]]="Valid Revenue","Include","Exclude")</f>
        <v>Exclude</v>
      </c>
      <c r="S2119" s="1">
        <v>45568</v>
      </c>
      <c r="T2119" s="5">
        <f t="shared" si="303"/>
        <v>45568</v>
      </c>
      <c r="U2119" s="1" t="str">
        <f t="shared" si="304"/>
        <v>Yes</v>
      </c>
      <c r="V2119" t="s">
        <v>17</v>
      </c>
      <c r="W2119" t="s">
        <v>37</v>
      </c>
      <c r="X2119" t="str">
        <f t="shared" si="305"/>
        <v>Hyderabad</v>
      </c>
      <c r="Y2119">
        <v>266.39999999999998</v>
      </c>
      <c r="Z2119" t="str">
        <f>IF(PC_NikeSales[[#This Row],[Profit]]&lt;0,"Loss Making Sales",IF(PC_NikeSales[[#This Row],[Profit]]=0,"No Recorded Profit",IF($Y2117&gt;$P2117,"Invalid Profit", "Valid Profit")))</f>
        <v>Valid Profit</v>
      </c>
      <c r="AA2119" t="str">
        <f>IF(PC_NikeSales[[#This Row],[Profit_Status]]="Valid Profit","Include","Exclude")</f>
        <v>Include</v>
      </c>
    </row>
    <row r="2120" spans="1:27">
      <c r="A2120">
        <v>4118</v>
      </c>
      <c r="B2120" t="s">
        <v>13</v>
      </c>
      <c r="C2120" t="s">
        <v>41</v>
      </c>
      <c r="D2120" t="s">
        <v>54</v>
      </c>
      <c r="E2120" s="3" t="s">
        <v>32</v>
      </c>
      <c r="F2120" t="str">
        <f t="shared" si="297"/>
        <v>Alphabet</v>
      </c>
      <c r="G2120" t="str">
        <f t="shared" si="298"/>
        <v>XL</v>
      </c>
      <c r="H2120" t="str">
        <f t="shared" si="299"/>
        <v>Yes</v>
      </c>
      <c r="I2120">
        <v>4</v>
      </c>
      <c r="J2120" t="str">
        <f>_xlfn.IFS(Units_Sold&lt;0,"Check Return/Refund",Units_Sold=" ",Invalid,Units_Sold=0,"Available",Units_Sold&gt;0,"Sold")</f>
        <v>Sold</v>
      </c>
      <c r="K2120">
        <v>5355.64</v>
      </c>
      <c r="M2120" t="str">
        <f t="shared" si="300"/>
        <v>Invalid</v>
      </c>
      <c r="N2120" t="str">
        <f>IF(PC_NikeSales[[#This Row],[Discount_Verification]]="Valid","Include","Exclude")</f>
        <v>Exclude</v>
      </c>
      <c r="O2120">
        <v>0</v>
      </c>
      <c r="P2120">
        <f t="shared" si="301"/>
        <v>21422.560000000001</v>
      </c>
      <c r="Q2120" t="str">
        <f t="shared" si="302"/>
        <v>Valid Revenue</v>
      </c>
      <c r="R2120" t="str">
        <f>IF(PC_NikeSales[[#This Row],[Rev_Verify]]="Valid Revenue","Include","Exclude")</f>
        <v>Include</v>
      </c>
      <c r="S2120" s="1">
        <v>45798</v>
      </c>
      <c r="T2120" s="5">
        <f t="shared" si="303"/>
        <v>45798</v>
      </c>
      <c r="U2120" s="1" t="str">
        <f t="shared" si="304"/>
        <v>Yes</v>
      </c>
      <c r="V2120" t="s">
        <v>22</v>
      </c>
      <c r="W2120" t="s">
        <v>25</v>
      </c>
      <c r="X2120" t="str">
        <f t="shared" si="305"/>
        <v>Mumbai</v>
      </c>
      <c r="Y2120">
        <v>-538.94000000000005</v>
      </c>
      <c r="Z2120" t="str">
        <f>IF(PC_NikeSales[[#This Row],[Profit]]&lt;0,"Loss Making Sales",IF(PC_NikeSales[[#This Row],[Profit]]=0,"No Recorded Profit",IF(PC_NikeSales[[#This Row],[Profit]]&gt;PC_NikeSales[Rev_Recalc],"Invalid Profit", "Valid Profit")))</f>
        <v>Loss Making Sales</v>
      </c>
      <c r="AA2120" t="str">
        <f>IF(PC_NikeSales[[#This Row],[Profit_Status]]="Valid Profit","Include","Exclude")</f>
        <v>Exclude</v>
      </c>
    </row>
    <row r="2121" spans="1:27">
      <c r="A2121">
        <v>4119</v>
      </c>
      <c r="B2121" t="s">
        <v>13</v>
      </c>
      <c r="C2121" t="s">
        <v>14</v>
      </c>
      <c r="D2121" t="s">
        <v>49</v>
      </c>
      <c r="E2121" s="3" t="s">
        <v>16</v>
      </c>
      <c r="F2121" t="str">
        <f t="shared" si="297"/>
        <v>Alphabet</v>
      </c>
      <c r="G2121" t="str">
        <f t="shared" si="298"/>
        <v>M</v>
      </c>
      <c r="H2121" t="str">
        <f t="shared" si="299"/>
        <v>Yes</v>
      </c>
      <c r="J2121" t="str">
        <f>_xlfn.IFS(Units_Sold&lt;0,"Check Return/Refund",Units_Sold=" ",Invalid,Units_Sold=0,"Available",Units_Sold&gt;0,"Sold")</f>
        <v>Available</v>
      </c>
      <c r="K2121">
        <v>8849.6200000000008</v>
      </c>
      <c r="L2121">
        <v>0.69</v>
      </c>
      <c r="M2121" t="str">
        <f t="shared" si="300"/>
        <v>Valid</v>
      </c>
      <c r="N2121" t="str">
        <f>IF(PC_NikeSales[[#This Row],[Discount_Verification]]="Valid","Include","Exclude")</f>
        <v>Include</v>
      </c>
      <c r="O2121">
        <v>0</v>
      </c>
      <c r="P2121" t="str">
        <f t="shared" si="301"/>
        <v>Insufficient Data</v>
      </c>
      <c r="Q2121" t="str">
        <f t="shared" si="302"/>
        <v>Missing Information</v>
      </c>
      <c r="R2121" t="str">
        <f>IF(PC_NikeSales[[#This Row],[Rev_Verify]]="Valid Revenue","Include","Exclude")</f>
        <v>Exclude</v>
      </c>
      <c r="S2121" s="1">
        <v>45529</v>
      </c>
      <c r="T2121" s="5">
        <f t="shared" si="303"/>
        <v>45529</v>
      </c>
      <c r="U2121" s="1" t="str">
        <f t="shared" si="304"/>
        <v>Yes</v>
      </c>
      <c r="V2121" t="s">
        <v>17</v>
      </c>
      <c r="W2121" t="s">
        <v>25</v>
      </c>
      <c r="X2121" t="str">
        <f t="shared" si="305"/>
        <v>Mumbai</v>
      </c>
      <c r="Y2121">
        <v>1451.15</v>
      </c>
      <c r="Z2121" t="str">
        <f>IF(PC_NikeSales[[#This Row],[Profit]]&lt;0,"Loss Making Sales",IF(PC_NikeSales[[#This Row],[Profit]]=0,"No Recorded Profit",IF($Y2119&gt;$P2119,"Invalid Profit", "Valid Profit")))</f>
        <v>Valid Profit</v>
      </c>
      <c r="AA2121" t="str">
        <f>IF(PC_NikeSales[[#This Row],[Profit_Status]]="Valid Profit","Include","Exclude")</f>
        <v>Include</v>
      </c>
    </row>
    <row r="2122" spans="1:27">
      <c r="A2122">
        <v>4120</v>
      </c>
      <c r="B2122" t="s">
        <v>19</v>
      </c>
      <c r="C2122" t="s">
        <v>41</v>
      </c>
      <c r="D2122" t="s">
        <v>48</v>
      </c>
      <c r="E2122" s="3" t="s">
        <v>16</v>
      </c>
      <c r="F2122" t="str">
        <f t="shared" si="297"/>
        <v>Alphabet</v>
      </c>
      <c r="G2122" t="str">
        <f t="shared" si="298"/>
        <v>M</v>
      </c>
      <c r="H2122" t="str">
        <f t="shared" si="299"/>
        <v>Yes</v>
      </c>
      <c r="J2122" t="str">
        <f>_xlfn.IFS(Units_Sold&lt;0,"Check Return/Refund",Units_Sold=" ",Invalid,Units_Sold=0,"Available",Units_Sold&gt;0,"Sold")</f>
        <v>Available</v>
      </c>
      <c r="L2122">
        <v>1.23</v>
      </c>
      <c r="M2122" t="str">
        <f t="shared" si="300"/>
        <v>Invalid</v>
      </c>
      <c r="N2122" t="str">
        <f>IF(PC_NikeSales[[#This Row],[Discount_Verification]]="Valid","Include","Exclude")</f>
        <v>Exclude</v>
      </c>
      <c r="O2122">
        <v>0</v>
      </c>
      <c r="P2122" t="str">
        <f t="shared" si="301"/>
        <v>Insufficient Data</v>
      </c>
      <c r="Q2122" t="str">
        <f t="shared" si="302"/>
        <v>Missing Information</v>
      </c>
      <c r="R2122" t="str">
        <f>IF(PC_NikeSales[[#This Row],[Rev_Verify]]="Valid Revenue","Include","Exclude")</f>
        <v>Exclude</v>
      </c>
      <c r="S2122" s="1"/>
      <c r="T2122" s="5" t="str">
        <f t="shared" si="303"/>
        <v>Missing Date</v>
      </c>
      <c r="U2122" s="1" t="str">
        <f t="shared" si="304"/>
        <v>No</v>
      </c>
      <c r="V2122" t="s">
        <v>17</v>
      </c>
      <c r="W2122" t="s">
        <v>33</v>
      </c>
      <c r="X2122" t="str">
        <f t="shared" si="305"/>
        <v>Delhi</v>
      </c>
      <c r="Y2122">
        <v>3175.14</v>
      </c>
      <c r="Z2122" t="str">
        <f>IF(PC_NikeSales[[#This Row],[Profit]]&lt;0,"Loss Making Sales",IF(PC_NikeSales[[#This Row],[Profit]]=0,"No Recorded Profit",IF($Y2120&gt;$P2120,"Invalid Profit", "Valid Profit")))</f>
        <v>Valid Profit</v>
      </c>
      <c r="AA2122" t="str">
        <f>IF(PC_NikeSales[[#This Row],[Profit_Status]]="Valid Profit","Include","Exclude")</f>
        <v>Include</v>
      </c>
    </row>
    <row r="2123" spans="1:27">
      <c r="A2123">
        <v>4121</v>
      </c>
      <c r="B2123" t="s">
        <v>13</v>
      </c>
      <c r="C2123" t="s">
        <v>14</v>
      </c>
      <c r="D2123" t="s">
        <v>49</v>
      </c>
      <c r="E2123" s="3">
        <v>6</v>
      </c>
      <c r="F2123" t="str">
        <f t="shared" si="297"/>
        <v>Number</v>
      </c>
      <c r="G2123" t="str">
        <f t="shared" si="298"/>
        <v>6</v>
      </c>
      <c r="H2123" t="str">
        <f t="shared" si="299"/>
        <v>Yes</v>
      </c>
      <c r="I2123">
        <v>0</v>
      </c>
      <c r="J2123" t="str">
        <f>_xlfn.IFS(Units_Sold&lt;0,"Check Return/Refund",Units_Sold=" ",Invalid,Units_Sold=0,"Available",Units_Sold&gt;0,"Sold")</f>
        <v>Available</v>
      </c>
      <c r="K2123">
        <v>2763.46</v>
      </c>
      <c r="L2123">
        <v>1</v>
      </c>
      <c r="M2123" t="str">
        <f t="shared" si="300"/>
        <v>Valid</v>
      </c>
      <c r="N2123" t="str">
        <f>IF(PC_NikeSales[[#This Row],[Discount_Verification]]="Valid","Include","Exclude")</f>
        <v>Include</v>
      </c>
      <c r="O2123">
        <v>0</v>
      </c>
      <c r="P2123" t="str">
        <f t="shared" si="301"/>
        <v>Insufficient Data</v>
      </c>
      <c r="Q2123" t="str">
        <f t="shared" si="302"/>
        <v>Missing Information</v>
      </c>
      <c r="R2123" t="str">
        <f>IF(PC_NikeSales[[#This Row],[Rev_Verify]]="Valid Revenue","Include","Exclude")</f>
        <v>Exclude</v>
      </c>
      <c r="S2123" s="1">
        <v>45603</v>
      </c>
      <c r="T2123" s="5">
        <f t="shared" si="303"/>
        <v>45603</v>
      </c>
      <c r="U2123" s="1" t="str">
        <f t="shared" si="304"/>
        <v>Yes</v>
      </c>
      <c r="V2123" t="s">
        <v>22</v>
      </c>
      <c r="W2123" t="s">
        <v>18</v>
      </c>
      <c r="X2123" t="str">
        <f t="shared" si="305"/>
        <v>Bengaluru</v>
      </c>
      <c r="Y2123">
        <v>-399.33</v>
      </c>
      <c r="Z2123" t="str">
        <f>IF(PC_NikeSales[[#This Row],[Profit]]&lt;0,"Loss Making Sales",IF(PC_NikeSales[[#This Row],[Profit]]=0,"No Recorded Profit",IF(PC_NikeSales[[#This Row],[Profit]]&gt;PC_NikeSales[Rev_Recalc],"Invalid Profit", "Valid Profit")))</f>
        <v>Loss Making Sales</v>
      </c>
      <c r="AA2123" t="str">
        <f>IF(PC_NikeSales[[#This Row],[Profit_Status]]="Valid Profit","Include","Exclude")</f>
        <v>Exclude</v>
      </c>
    </row>
    <row r="2124" spans="1:27">
      <c r="A2124">
        <v>4122</v>
      </c>
      <c r="B2124" t="s">
        <v>13</v>
      </c>
      <c r="C2124" t="s">
        <v>26</v>
      </c>
      <c r="D2124" t="s">
        <v>52</v>
      </c>
      <c r="E2124" s="3">
        <v>11</v>
      </c>
      <c r="F2124" t="str">
        <f t="shared" si="297"/>
        <v>Number</v>
      </c>
      <c r="G2124" t="str">
        <f t="shared" si="298"/>
        <v>11</v>
      </c>
      <c r="H2124" t="str">
        <f t="shared" si="299"/>
        <v>Yes</v>
      </c>
      <c r="I2124">
        <v>1</v>
      </c>
      <c r="J2124" t="str">
        <f>_xlfn.IFS(Units_Sold&lt;0,"Check Return/Refund",Units_Sold=" ",Invalid,Units_Sold=0,"Available",Units_Sold&gt;0,"Sold")</f>
        <v>Sold</v>
      </c>
      <c r="M2124" t="str">
        <f t="shared" si="300"/>
        <v>Invalid</v>
      </c>
      <c r="N2124" t="str">
        <f>IF(PC_NikeSales[[#This Row],[Discount_Verification]]="Valid","Include","Exclude")</f>
        <v>Exclude</v>
      </c>
      <c r="O2124">
        <v>0</v>
      </c>
      <c r="P2124" t="str">
        <f t="shared" si="301"/>
        <v>Insufficient Data</v>
      </c>
      <c r="Q2124" t="str">
        <f t="shared" si="302"/>
        <v>Missing Information</v>
      </c>
      <c r="R2124" t="str">
        <f>IF(PC_NikeSales[[#This Row],[Rev_Verify]]="Valid Revenue","Include","Exclude")</f>
        <v>Exclude</v>
      </c>
      <c r="S2124" s="1">
        <v>45826</v>
      </c>
      <c r="T2124" s="5">
        <f t="shared" si="303"/>
        <v>45826</v>
      </c>
      <c r="U2124" s="1" t="str">
        <f t="shared" si="304"/>
        <v>Yes</v>
      </c>
      <c r="V2124" t="s">
        <v>22</v>
      </c>
      <c r="W2124" t="s">
        <v>25</v>
      </c>
      <c r="X2124" t="str">
        <f t="shared" si="305"/>
        <v>Mumbai</v>
      </c>
      <c r="Y2124">
        <v>-261.43</v>
      </c>
      <c r="Z2124" t="str">
        <f>IF(PC_NikeSales[[#This Row],[Profit]]&lt;0,"Loss Making Sales",IF(PC_NikeSales[[#This Row],[Profit]]=0,"No Recorded Profit",IF(PC_NikeSales[[#This Row],[Profit]]&gt;PC_NikeSales[Rev_Recalc],"Invalid Profit", "Valid Profit")))</f>
        <v>Loss Making Sales</v>
      </c>
      <c r="AA2124" t="str">
        <f>IF(PC_NikeSales[[#This Row],[Profit_Status]]="Valid Profit","Include","Exclude")</f>
        <v>Exclude</v>
      </c>
    </row>
    <row r="2125" spans="1:27">
      <c r="A2125">
        <v>4123</v>
      </c>
      <c r="B2125" t="s">
        <v>19</v>
      </c>
      <c r="C2125" t="s">
        <v>30</v>
      </c>
      <c r="D2125" t="s">
        <v>45</v>
      </c>
      <c r="E2125" s="3" t="s">
        <v>32</v>
      </c>
      <c r="F2125" t="str">
        <f t="shared" si="297"/>
        <v>Alphabet</v>
      </c>
      <c r="G2125" t="str">
        <f t="shared" si="298"/>
        <v>XL</v>
      </c>
      <c r="H2125" t="str">
        <f t="shared" si="299"/>
        <v>Yes</v>
      </c>
      <c r="J2125" t="str">
        <f>_xlfn.IFS(Units_Sold&lt;0,"Check Return/Refund",Units_Sold=" ",Invalid,Units_Sold=0,"Available",Units_Sold&gt;0,"Sold")</f>
        <v>Available</v>
      </c>
      <c r="K2125">
        <v>8184.99</v>
      </c>
      <c r="M2125" t="str">
        <f t="shared" si="300"/>
        <v>Invalid</v>
      </c>
      <c r="N2125" t="str">
        <f>IF(PC_NikeSales[[#This Row],[Discount_Verification]]="Valid","Include","Exclude")</f>
        <v>Exclude</v>
      </c>
      <c r="O2125">
        <v>0</v>
      </c>
      <c r="P2125" t="str">
        <f t="shared" si="301"/>
        <v>Insufficient Data</v>
      </c>
      <c r="Q2125" t="str">
        <f t="shared" si="302"/>
        <v>Missing Information</v>
      </c>
      <c r="R2125" t="str">
        <f>IF(PC_NikeSales[[#This Row],[Rev_Verify]]="Valid Revenue","Include","Exclude")</f>
        <v>Exclude</v>
      </c>
      <c r="S2125" s="1"/>
      <c r="T2125" s="5" t="str">
        <f t="shared" si="303"/>
        <v>Missing Date</v>
      </c>
      <c r="U2125" s="1" t="str">
        <f t="shared" si="304"/>
        <v>No</v>
      </c>
      <c r="V2125" t="s">
        <v>22</v>
      </c>
      <c r="W2125" t="s">
        <v>37</v>
      </c>
      <c r="X2125" t="str">
        <f t="shared" si="305"/>
        <v>Hyderabad</v>
      </c>
      <c r="Y2125">
        <v>41.24</v>
      </c>
      <c r="Z2125" t="str">
        <f>IF(PC_NikeSales[[#This Row],[Profit]]&lt;0,"Loss Making Sales",IF(PC_NikeSales[[#This Row],[Profit]]=0,"No Recorded Profit",IF($Y2123&gt;$P2123,"Invalid Profit", "Valid Profit")))</f>
        <v>Valid Profit</v>
      </c>
      <c r="AA2125" t="str">
        <f>IF(PC_NikeSales[[#This Row],[Profit_Status]]="Valid Profit","Include","Exclude")</f>
        <v>Include</v>
      </c>
    </row>
    <row r="2126" spans="1:27">
      <c r="A2126">
        <v>4124</v>
      </c>
      <c r="B2126" t="s">
        <v>13</v>
      </c>
      <c r="C2126" t="s">
        <v>41</v>
      </c>
      <c r="D2126" t="s">
        <v>54</v>
      </c>
      <c r="E2126" s="3" t="s">
        <v>16</v>
      </c>
      <c r="F2126" t="str">
        <f t="shared" si="297"/>
        <v>Alphabet</v>
      </c>
      <c r="G2126" t="str">
        <f t="shared" si="298"/>
        <v>M</v>
      </c>
      <c r="H2126" t="str">
        <f t="shared" si="299"/>
        <v>Yes</v>
      </c>
      <c r="I2126">
        <v>1</v>
      </c>
      <c r="J2126" t="str">
        <f>_xlfn.IFS(Units_Sold&lt;0,"Check Return/Refund",Units_Sold=" ",Invalid,Units_Sold=0,"Available",Units_Sold&gt;0,"Sold")</f>
        <v>Sold</v>
      </c>
      <c r="L2126">
        <v>0</v>
      </c>
      <c r="M2126" t="str">
        <f t="shared" si="300"/>
        <v>Valid</v>
      </c>
      <c r="N2126" t="str">
        <f>IF(PC_NikeSales[[#This Row],[Discount_Verification]]="Valid","Include","Exclude")</f>
        <v>Include</v>
      </c>
      <c r="O2126">
        <v>0</v>
      </c>
      <c r="P2126" t="str">
        <f t="shared" si="301"/>
        <v>Insufficient Data</v>
      </c>
      <c r="Q2126" t="str">
        <f t="shared" si="302"/>
        <v>Missing Information</v>
      </c>
      <c r="R2126" t="str">
        <f>IF(PC_NikeSales[[#This Row],[Rev_Verify]]="Valid Revenue","Include","Exclude")</f>
        <v>Exclude</v>
      </c>
      <c r="S2126" s="1">
        <v>45215</v>
      </c>
      <c r="T2126" s="5">
        <f t="shared" si="303"/>
        <v>45215</v>
      </c>
      <c r="U2126" s="1" t="str">
        <f t="shared" si="304"/>
        <v>Yes</v>
      </c>
      <c r="V2126" t="s">
        <v>17</v>
      </c>
      <c r="W2126" t="s">
        <v>33</v>
      </c>
      <c r="X2126" t="str">
        <f t="shared" si="305"/>
        <v>Delhi</v>
      </c>
      <c r="Y2126">
        <v>477.62</v>
      </c>
      <c r="Z2126" t="str">
        <f>IF(PC_NikeSales[[#This Row],[Profit]]&lt;0,"Loss Making Sales",IF(PC_NikeSales[[#This Row],[Profit]]=0,"No Recorded Profit",IF($Y2124&gt;$P2124,"Invalid Profit", "Valid Profit")))</f>
        <v>Valid Profit</v>
      </c>
      <c r="AA2126" t="str">
        <f>IF(PC_NikeSales[[#This Row],[Profit_Status]]="Valid Profit","Include","Exclude")</f>
        <v>Include</v>
      </c>
    </row>
    <row r="2127" spans="1:27">
      <c r="A2127">
        <v>4125</v>
      </c>
      <c r="B2127" t="s">
        <v>35</v>
      </c>
      <c r="C2127" t="s">
        <v>20</v>
      </c>
      <c r="D2127" t="s">
        <v>21</v>
      </c>
      <c r="E2127" s="3" t="s">
        <v>16</v>
      </c>
      <c r="F2127" t="str">
        <f t="shared" si="297"/>
        <v>Alphabet</v>
      </c>
      <c r="G2127" t="str">
        <f t="shared" si="298"/>
        <v>M</v>
      </c>
      <c r="H2127" t="str">
        <f t="shared" si="299"/>
        <v>Yes</v>
      </c>
      <c r="J2127" t="str">
        <f>_xlfn.IFS(Units_Sold&lt;0,"Check Return/Refund",Units_Sold=" ",Invalid,Units_Sold=0,"Available",Units_Sold&gt;0,"Sold")</f>
        <v>Available</v>
      </c>
      <c r="M2127" t="str">
        <f t="shared" si="300"/>
        <v>Invalid</v>
      </c>
      <c r="N2127" t="str">
        <f>IF(PC_NikeSales[[#This Row],[Discount_Verification]]="Valid","Include","Exclude")</f>
        <v>Exclude</v>
      </c>
      <c r="O2127">
        <v>0</v>
      </c>
      <c r="P2127" t="str">
        <f t="shared" si="301"/>
        <v>Insufficient Data</v>
      </c>
      <c r="Q2127" t="str">
        <f t="shared" si="302"/>
        <v>Missing Information</v>
      </c>
      <c r="R2127" t="str">
        <f>IF(PC_NikeSales[[#This Row],[Rev_Verify]]="Valid Revenue","Include","Exclude")</f>
        <v>Exclude</v>
      </c>
      <c r="S2127" s="1"/>
      <c r="T2127" s="5" t="str">
        <f t="shared" si="303"/>
        <v>Missing Date</v>
      </c>
      <c r="U2127" s="1" t="str">
        <f t="shared" si="304"/>
        <v>No</v>
      </c>
      <c r="V2127" t="s">
        <v>22</v>
      </c>
      <c r="W2127" t="s">
        <v>43</v>
      </c>
      <c r="X2127" t="str">
        <f t="shared" si="305"/>
        <v>Kolkata</v>
      </c>
      <c r="Y2127">
        <v>2465.79</v>
      </c>
      <c r="Z2127" t="str">
        <f>IF(PC_NikeSales[[#This Row],[Profit]]&lt;0,"Loss Making Sales",IF(PC_NikeSales[[#This Row],[Profit]]=0,"No Recorded Profit",IF($Y2125&gt;$P2125,"Invalid Profit", "Valid Profit")))</f>
        <v>Valid Profit</v>
      </c>
      <c r="AA2127" t="str">
        <f>IF(PC_NikeSales[[#This Row],[Profit_Status]]="Valid Profit","Include","Exclude")</f>
        <v>Include</v>
      </c>
    </row>
    <row r="2128" spans="1:27">
      <c r="A2128">
        <v>4126</v>
      </c>
      <c r="B2128" t="s">
        <v>19</v>
      </c>
      <c r="C2128" t="s">
        <v>14</v>
      </c>
      <c r="D2128" t="s">
        <v>15</v>
      </c>
      <c r="E2128" s="3">
        <v>10</v>
      </c>
      <c r="F2128" t="str">
        <f t="shared" si="297"/>
        <v>Number</v>
      </c>
      <c r="G2128" t="str">
        <f t="shared" si="298"/>
        <v>10</v>
      </c>
      <c r="H2128" t="str">
        <f t="shared" si="299"/>
        <v>Yes</v>
      </c>
      <c r="J2128" t="str">
        <f>_xlfn.IFS(Units_Sold&lt;0,"Check Return/Refund",Units_Sold=" ",Invalid,Units_Sold=0,"Available",Units_Sold&gt;0,"Sold")</f>
        <v>Available</v>
      </c>
      <c r="M2128" t="str">
        <f t="shared" si="300"/>
        <v>Invalid</v>
      </c>
      <c r="N2128" t="str">
        <f>IF(PC_NikeSales[[#This Row],[Discount_Verification]]="Valid","Include","Exclude")</f>
        <v>Exclude</v>
      </c>
      <c r="O2128">
        <v>0</v>
      </c>
      <c r="P2128" t="str">
        <f t="shared" si="301"/>
        <v>Insufficient Data</v>
      </c>
      <c r="Q2128" t="str">
        <f t="shared" si="302"/>
        <v>Missing Information</v>
      </c>
      <c r="R2128" t="str">
        <f>IF(PC_NikeSales[[#This Row],[Rev_Verify]]="Valid Revenue","Include","Exclude")</f>
        <v>Exclude</v>
      </c>
      <c r="S2128" s="1">
        <v>45858</v>
      </c>
      <c r="T2128" s="5">
        <f t="shared" si="303"/>
        <v>45858</v>
      </c>
      <c r="U2128" s="1" t="str">
        <f t="shared" si="304"/>
        <v>Yes</v>
      </c>
      <c r="V2128" t="s">
        <v>22</v>
      </c>
      <c r="W2128" t="s">
        <v>33</v>
      </c>
      <c r="X2128" t="str">
        <f t="shared" si="305"/>
        <v>Delhi</v>
      </c>
      <c r="Y2128">
        <v>1345.61</v>
      </c>
      <c r="Z2128" t="str">
        <f>IF(PC_NikeSales[[#This Row],[Profit]]&lt;0,"Loss Making Sales",IF(PC_NikeSales[[#This Row],[Profit]]=0,"No Recorded Profit",IF($Y2126&gt;$P2126,"Invalid Profit", "Valid Profit")))</f>
        <v>Valid Profit</v>
      </c>
      <c r="AA2128" t="str">
        <f>IF(PC_NikeSales[[#This Row],[Profit_Status]]="Valid Profit","Include","Exclude")</f>
        <v>Include</v>
      </c>
    </row>
    <row r="2129" spans="1:27">
      <c r="A2129">
        <v>4127</v>
      </c>
      <c r="B2129" t="s">
        <v>19</v>
      </c>
      <c r="C2129" t="s">
        <v>30</v>
      </c>
      <c r="D2129" t="s">
        <v>46</v>
      </c>
      <c r="E2129" s="3" t="s">
        <v>28</v>
      </c>
      <c r="F2129" t="str">
        <f t="shared" si="297"/>
        <v>Alphabet</v>
      </c>
      <c r="G2129" t="str">
        <f t="shared" si="298"/>
        <v>L</v>
      </c>
      <c r="H2129" t="str">
        <f t="shared" si="299"/>
        <v>Yes</v>
      </c>
      <c r="I2129">
        <v>-1</v>
      </c>
      <c r="J2129" t="str">
        <f>_xlfn.IFS(Units_Sold&lt;0,"Check Return/Refund",Units_Sold=" ",Invalid,Units_Sold=0,"Available",Units_Sold&gt;0,"Sold")</f>
        <v>Check Return/Refund</v>
      </c>
      <c r="K2129">
        <v>4690.1499999999996</v>
      </c>
      <c r="L2129">
        <v>0.49</v>
      </c>
      <c r="M2129" t="str">
        <f t="shared" si="300"/>
        <v>Valid</v>
      </c>
      <c r="N2129" t="str">
        <f>IF(PC_NikeSales[[#This Row],[Discount_Verification]]="Valid","Include","Exclude")</f>
        <v>Include</v>
      </c>
      <c r="O2129">
        <v>-2391.98</v>
      </c>
      <c r="P2129">
        <f t="shared" si="301"/>
        <v>-2391.9764999999998</v>
      </c>
      <c r="Q2129" t="str">
        <f t="shared" si="302"/>
        <v>Negative Revenue</v>
      </c>
      <c r="R2129" t="str">
        <f>IF(PC_NikeSales[[#This Row],[Rev_Verify]]="Valid Revenue","Include","Exclude")</f>
        <v>Exclude</v>
      </c>
      <c r="S2129" s="1">
        <v>45647</v>
      </c>
      <c r="T2129" s="5">
        <f t="shared" si="303"/>
        <v>45647</v>
      </c>
      <c r="U2129" s="1" t="str">
        <f t="shared" si="304"/>
        <v>Yes</v>
      </c>
      <c r="V2129" t="s">
        <v>17</v>
      </c>
      <c r="W2129" t="s">
        <v>43</v>
      </c>
      <c r="X2129" t="str">
        <f t="shared" si="305"/>
        <v>Kolkata</v>
      </c>
      <c r="Y2129">
        <v>1331.92</v>
      </c>
      <c r="Z2129" t="str">
        <f>IF(PC_NikeSales[[#This Row],[Profit]]&lt;0,"Loss Making Sales",IF(PC_NikeSales[[#This Row],[Profit]]=0,"No Recorded Profit",IF(PC_NikeSales[[#This Row],[Profit]]&gt;PC_NikeSales[Rev_Recalc],"Invalid Profit", "Valid Profit")))</f>
        <v>Invalid Profit</v>
      </c>
      <c r="AA2129" t="str">
        <f>IF(PC_NikeSales[[#This Row],[Profit_Status]]="Valid Profit","Include","Exclude")</f>
        <v>Exclude</v>
      </c>
    </row>
    <row r="2130" spans="1:27">
      <c r="A2130">
        <v>4128</v>
      </c>
      <c r="B2130" t="s">
        <v>19</v>
      </c>
      <c r="C2130" t="s">
        <v>26</v>
      </c>
      <c r="D2130" t="s">
        <v>53</v>
      </c>
      <c r="E2130" s="3">
        <v>9</v>
      </c>
      <c r="F2130" t="str">
        <f t="shared" si="297"/>
        <v>Number</v>
      </c>
      <c r="G2130" t="str">
        <f t="shared" si="298"/>
        <v>9</v>
      </c>
      <c r="H2130" t="str">
        <f t="shared" si="299"/>
        <v>Yes</v>
      </c>
      <c r="J2130" t="str">
        <f>_xlfn.IFS(Units_Sold&lt;0,"Check Return/Refund",Units_Sold=" ",Invalid,Units_Sold=0,"Available",Units_Sold&gt;0,"Sold")</f>
        <v>Available</v>
      </c>
      <c r="K2130">
        <v>2566.91</v>
      </c>
      <c r="L2130">
        <v>0.08</v>
      </c>
      <c r="M2130" t="str">
        <f t="shared" si="300"/>
        <v>Valid</v>
      </c>
      <c r="N2130" t="str">
        <f>IF(PC_NikeSales[[#This Row],[Discount_Verification]]="Valid","Include","Exclude")</f>
        <v>Include</v>
      </c>
      <c r="O2130">
        <v>0</v>
      </c>
      <c r="P2130" t="str">
        <f t="shared" si="301"/>
        <v>Insufficient Data</v>
      </c>
      <c r="Q2130" t="str">
        <f t="shared" si="302"/>
        <v>Missing Information</v>
      </c>
      <c r="R2130" t="str">
        <f>IF(PC_NikeSales[[#This Row],[Rev_Verify]]="Valid Revenue","Include","Exclude")</f>
        <v>Exclude</v>
      </c>
      <c r="S2130" s="1"/>
      <c r="T2130" s="5" t="str">
        <f t="shared" si="303"/>
        <v>Missing Date</v>
      </c>
      <c r="U2130" s="1" t="str">
        <f t="shared" si="304"/>
        <v>No</v>
      </c>
      <c r="V2130" t="s">
        <v>17</v>
      </c>
      <c r="W2130" t="s">
        <v>25</v>
      </c>
      <c r="X2130" t="str">
        <f t="shared" si="305"/>
        <v>Mumbai</v>
      </c>
      <c r="Y2130">
        <v>1529.46</v>
      </c>
      <c r="Z2130" t="str">
        <f>IF(PC_NikeSales[[#This Row],[Profit]]&lt;0,"Loss Making Sales",IF(PC_NikeSales[[#This Row],[Profit]]=0,"No Recorded Profit",IF($Y2128&gt;$P2128,"Invalid Profit", "Valid Profit")))</f>
        <v>Valid Profit</v>
      </c>
      <c r="AA2130" t="str">
        <f>IF(PC_NikeSales[[#This Row],[Profit_Status]]="Valid Profit","Include","Exclude")</f>
        <v>Include</v>
      </c>
    </row>
    <row r="2131" spans="1:27">
      <c r="A2131">
        <v>4129</v>
      </c>
      <c r="B2131" t="s">
        <v>35</v>
      </c>
      <c r="C2131" t="s">
        <v>30</v>
      </c>
      <c r="D2131" t="s">
        <v>51</v>
      </c>
      <c r="F2131" t="str">
        <f t="shared" si="297"/>
        <v>Missing</v>
      </c>
      <c r="G2131" t="str">
        <f t="shared" si="298"/>
        <v>Unknown</v>
      </c>
      <c r="H2131" t="str">
        <f t="shared" si="299"/>
        <v>No</v>
      </c>
      <c r="J2131" t="str">
        <f>_xlfn.IFS(Units_Sold&lt;0,"Check Return/Refund",Units_Sold=" ",Invalid,Units_Sold=0,"Available",Units_Sold&gt;0,"Sold")</f>
        <v>Available</v>
      </c>
      <c r="K2131">
        <v>3445.62</v>
      </c>
      <c r="L2131">
        <v>0.24</v>
      </c>
      <c r="M2131" t="str">
        <f t="shared" si="300"/>
        <v>Valid</v>
      </c>
      <c r="N2131" t="str">
        <f>IF(PC_NikeSales[[#This Row],[Discount_Verification]]="Valid","Include","Exclude")</f>
        <v>Include</v>
      </c>
      <c r="O2131">
        <v>0</v>
      </c>
      <c r="P2131" t="str">
        <f t="shared" si="301"/>
        <v>Insufficient Data</v>
      </c>
      <c r="Q2131" t="str">
        <f t="shared" si="302"/>
        <v>Missing Information</v>
      </c>
      <c r="R2131" t="str">
        <f>IF(PC_NikeSales[[#This Row],[Rev_Verify]]="Valid Revenue","Include","Exclude")</f>
        <v>Exclude</v>
      </c>
      <c r="S2131" s="1">
        <v>45718</v>
      </c>
      <c r="T2131" s="5">
        <f t="shared" si="303"/>
        <v>45718</v>
      </c>
      <c r="U2131" s="1" t="str">
        <f t="shared" si="304"/>
        <v>Yes</v>
      </c>
      <c r="V2131" t="s">
        <v>22</v>
      </c>
      <c r="W2131" t="s">
        <v>43</v>
      </c>
      <c r="X2131" t="str">
        <f t="shared" si="305"/>
        <v>Kolkata</v>
      </c>
      <c r="Y2131">
        <v>-29.1</v>
      </c>
      <c r="Z2131" t="str">
        <f>IF(PC_NikeSales[[#This Row],[Profit]]&lt;0,"Loss Making Sales",IF(PC_NikeSales[[#This Row],[Profit]]=0,"No Recorded Profit",IF(PC_NikeSales[[#This Row],[Profit]]&gt;PC_NikeSales[Rev_Recalc],"Invalid Profit", "Valid Profit")))</f>
        <v>Loss Making Sales</v>
      </c>
      <c r="AA2131" t="str">
        <f>IF(PC_NikeSales[[#This Row],[Profit_Status]]="Valid Profit","Include","Exclude")</f>
        <v>Exclude</v>
      </c>
    </row>
    <row r="2132" spans="1:27">
      <c r="A2132">
        <v>4130</v>
      </c>
      <c r="B2132" t="s">
        <v>35</v>
      </c>
      <c r="C2132" t="s">
        <v>30</v>
      </c>
      <c r="D2132" t="s">
        <v>45</v>
      </c>
      <c r="E2132" s="3" t="s">
        <v>32</v>
      </c>
      <c r="F2132" t="str">
        <f t="shared" si="297"/>
        <v>Alphabet</v>
      </c>
      <c r="G2132" t="str">
        <f t="shared" si="298"/>
        <v>XL</v>
      </c>
      <c r="H2132" t="str">
        <f t="shared" si="299"/>
        <v>Yes</v>
      </c>
      <c r="J2132" t="str">
        <f>_xlfn.IFS(Units_Sold&lt;0,"Check Return/Refund",Units_Sold=" ",Invalid,Units_Sold=0,"Available",Units_Sold&gt;0,"Sold")</f>
        <v>Available</v>
      </c>
      <c r="K2132">
        <v>2776.53</v>
      </c>
      <c r="M2132" t="str">
        <f t="shared" si="300"/>
        <v>Invalid</v>
      </c>
      <c r="N2132" t="str">
        <f>IF(PC_NikeSales[[#This Row],[Discount_Verification]]="Valid","Include","Exclude")</f>
        <v>Exclude</v>
      </c>
      <c r="O2132">
        <v>0</v>
      </c>
      <c r="P2132" t="str">
        <f t="shared" si="301"/>
        <v>Insufficient Data</v>
      </c>
      <c r="Q2132" t="str">
        <f t="shared" si="302"/>
        <v>Missing Information</v>
      </c>
      <c r="R2132" t="str">
        <f>IF(PC_NikeSales[[#This Row],[Rev_Verify]]="Valid Revenue","Include","Exclude")</f>
        <v>Exclude</v>
      </c>
      <c r="S2132" s="1"/>
      <c r="T2132" s="5" t="str">
        <f t="shared" si="303"/>
        <v>Missing Date</v>
      </c>
      <c r="U2132" s="1" t="str">
        <f t="shared" si="304"/>
        <v>No</v>
      </c>
      <c r="V2132" t="s">
        <v>17</v>
      </c>
      <c r="W2132" t="s">
        <v>25</v>
      </c>
      <c r="X2132" t="str">
        <f t="shared" si="305"/>
        <v>Mumbai</v>
      </c>
      <c r="Y2132">
        <v>140.84</v>
      </c>
      <c r="Z2132" t="str">
        <f>IF(PC_NikeSales[[#This Row],[Profit]]&lt;0,"Loss Making Sales",IF(PC_NikeSales[[#This Row],[Profit]]=0,"No Recorded Profit",IF($Y2130&gt;$P2130,"Invalid Profit", "Valid Profit")))</f>
        <v>Valid Profit</v>
      </c>
      <c r="AA2132" t="str">
        <f>IF(PC_NikeSales[[#This Row],[Profit_Status]]="Valid Profit","Include","Exclude")</f>
        <v>Include</v>
      </c>
    </row>
    <row r="2133" spans="1:27">
      <c r="A2133">
        <v>4131</v>
      </c>
      <c r="B2133" t="s">
        <v>19</v>
      </c>
      <c r="C2133" t="s">
        <v>30</v>
      </c>
      <c r="D2133" t="s">
        <v>31</v>
      </c>
      <c r="E2133" s="3" t="s">
        <v>28</v>
      </c>
      <c r="F2133" t="str">
        <f t="shared" si="297"/>
        <v>Alphabet</v>
      </c>
      <c r="G2133" t="str">
        <f t="shared" si="298"/>
        <v>L</v>
      </c>
      <c r="H2133" t="str">
        <f t="shared" si="299"/>
        <v>Yes</v>
      </c>
      <c r="J2133" t="str">
        <f>_xlfn.IFS(Units_Sold&lt;0,"Check Return/Refund",Units_Sold=" ",Invalid,Units_Sold=0,"Available",Units_Sold&gt;0,"Sold")</f>
        <v>Available</v>
      </c>
      <c r="K2133">
        <v>2081.15</v>
      </c>
      <c r="L2133">
        <v>0.9</v>
      </c>
      <c r="M2133" t="str">
        <f t="shared" si="300"/>
        <v>Valid</v>
      </c>
      <c r="N2133" t="str">
        <f>IF(PC_NikeSales[[#This Row],[Discount_Verification]]="Valid","Include","Exclude")</f>
        <v>Include</v>
      </c>
      <c r="O2133">
        <v>0</v>
      </c>
      <c r="P2133" t="str">
        <f t="shared" si="301"/>
        <v>Insufficient Data</v>
      </c>
      <c r="Q2133" t="str">
        <f t="shared" si="302"/>
        <v>Missing Information</v>
      </c>
      <c r="R2133" t="str">
        <f>IF(PC_NikeSales[[#This Row],[Rev_Verify]]="Valid Revenue","Include","Exclude")</f>
        <v>Exclude</v>
      </c>
      <c r="S2133" s="1">
        <v>45612</v>
      </c>
      <c r="T2133" s="5">
        <f t="shared" si="303"/>
        <v>45612</v>
      </c>
      <c r="U2133" s="1" t="str">
        <f t="shared" si="304"/>
        <v>Yes</v>
      </c>
      <c r="V2133" t="s">
        <v>17</v>
      </c>
      <c r="W2133" t="s">
        <v>36</v>
      </c>
      <c r="X2133" t="str">
        <f t="shared" si="305"/>
        <v>Bangalore</v>
      </c>
      <c r="Y2133">
        <v>3544.31</v>
      </c>
      <c r="Z2133" t="str">
        <f>IF(PC_NikeSales[[#This Row],[Profit]]&lt;0,"Loss Making Sales",IF(PC_NikeSales[[#This Row],[Profit]]=0,"No Recorded Profit",IF($Y2131&gt;$P2131,"Invalid Profit", "Valid Profit")))</f>
        <v>Valid Profit</v>
      </c>
      <c r="AA2133" t="str">
        <f>IF(PC_NikeSales[[#This Row],[Profit_Status]]="Valid Profit","Include","Exclude")</f>
        <v>Include</v>
      </c>
    </row>
    <row r="2134" spans="1:27">
      <c r="A2134">
        <v>4132</v>
      </c>
      <c r="B2134" t="s">
        <v>19</v>
      </c>
      <c r="C2134" t="s">
        <v>26</v>
      </c>
      <c r="D2134" t="s">
        <v>52</v>
      </c>
      <c r="E2134" s="3" t="s">
        <v>32</v>
      </c>
      <c r="F2134" t="str">
        <f t="shared" si="297"/>
        <v>Alphabet</v>
      </c>
      <c r="G2134" t="str">
        <f t="shared" si="298"/>
        <v>XL</v>
      </c>
      <c r="H2134" t="str">
        <f t="shared" si="299"/>
        <v>Yes</v>
      </c>
      <c r="J2134" t="str">
        <f>_xlfn.IFS(Units_Sold&lt;0,"Check Return/Refund",Units_Sold=" ",Invalid,Units_Sold=0,"Available",Units_Sold&gt;0,"Sold")</f>
        <v>Available</v>
      </c>
      <c r="K2134">
        <v>5087.72</v>
      </c>
      <c r="L2134">
        <v>7.0000000000000007E-2</v>
      </c>
      <c r="M2134" t="str">
        <f t="shared" si="300"/>
        <v>Valid</v>
      </c>
      <c r="N2134" t="str">
        <f>IF(PC_NikeSales[[#This Row],[Discount_Verification]]="Valid","Include","Exclude")</f>
        <v>Include</v>
      </c>
      <c r="O2134">
        <v>0</v>
      </c>
      <c r="P2134" t="str">
        <f t="shared" si="301"/>
        <v>Insufficient Data</v>
      </c>
      <c r="Q2134" t="str">
        <f t="shared" si="302"/>
        <v>Missing Information</v>
      </c>
      <c r="R2134" t="str">
        <f>IF(PC_NikeSales[[#This Row],[Rev_Verify]]="Valid Revenue","Include","Exclude")</f>
        <v>Exclude</v>
      </c>
      <c r="S2134" s="1">
        <v>45512</v>
      </c>
      <c r="T2134" s="5">
        <f t="shared" si="303"/>
        <v>45512</v>
      </c>
      <c r="U2134" s="1" t="str">
        <f t="shared" si="304"/>
        <v>Yes</v>
      </c>
      <c r="V2134" t="s">
        <v>17</v>
      </c>
      <c r="W2134" t="s">
        <v>37</v>
      </c>
      <c r="X2134" t="str">
        <f t="shared" si="305"/>
        <v>Hyderabad</v>
      </c>
      <c r="Y2134">
        <v>-921.97</v>
      </c>
      <c r="Z2134" t="str">
        <f>IF(PC_NikeSales[[#This Row],[Profit]]&lt;0,"Loss Making Sales",IF(PC_NikeSales[[#This Row],[Profit]]=0,"No Recorded Profit",IF(PC_NikeSales[[#This Row],[Profit]]&gt;PC_NikeSales[Rev_Recalc],"Invalid Profit", "Valid Profit")))</f>
        <v>Loss Making Sales</v>
      </c>
      <c r="AA2134" t="str">
        <f>IF(PC_NikeSales[[#This Row],[Profit_Status]]="Valid Profit","Include","Exclude")</f>
        <v>Exclude</v>
      </c>
    </row>
    <row r="2135" spans="1:27">
      <c r="A2135">
        <v>4133</v>
      </c>
      <c r="B2135" t="s">
        <v>35</v>
      </c>
      <c r="C2135" t="s">
        <v>41</v>
      </c>
      <c r="D2135" t="s">
        <v>42</v>
      </c>
      <c r="E2135" s="3" t="s">
        <v>28</v>
      </c>
      <c r="F2135" t="str">
        <f t="shared" si="297"/>
        <v>Alphabet</v>
      </c>
      <c r="G2135" t="str">
        <f t="shared" si="298"/>
        <v>L</v>
      </c>
      <c r="H2135" t="str">
        <f t="shared" si="299"/>
        <v>Yes</v>
      </c>
      <c r="I2135">
        <v>3</v>
      </c>
      <c r="J2135" t="str">
        <f>_xlfn.IFS(Units_Sold&lt;0,"Check Return/Refund",Units_Sold=" ",Invalid,Units_Sold=0,"Available",Units_Sold&gt;0,"Sold")</f>
        <v>Sold</v>
      </c>
      <c r="K2135">
        <v>4105.0600000000004</v>
      </c>
      <c r="M2135" t="str">
        <f t="shared" si="300"/>
        <v>Invalid</v>
      </c>
      <c r="N2135" t="str">
        <f>IF(PC_NikeSales[[#This Row],[Discount_Verification]]="Valid","Include","Exclude")</f>
        <v>Exclude</v>
      </c>
      <c r="O2135">
        <v>0</v>
      </c>
      <c r="P2135">
        <f t="shared" si="301"/>
        <v>12315.18</v>
      </c>
      <c r="Q2135" t="str">
        <f t="shared" si="302"/>
        <v>Valid Revenue</v>
      </c>
      <c r="R2135" t="str">
        <f>IF(PC_NikeSales[[#This Row],[Rev_Verify]]="Valid Revenue","Include","Exclude")</f>
        <v>Include</v>
      </c>
      <c r="S2135" s="1">
        <v>45605</v>
      </c>
      <c r="T2135" s="5">
        <f t="shared" si="303"/>
        <v>45605</v>
      </c>
      <c r="U2135" s="1" t="str">
        <f t="shared" si="304"/>
        <v>Yes</v>
      </c>
      <c r="V2135" t="s">
        <v>17</v>
      </c>
      <c r="W2135" t="s">
        <v>25</v>
      </c>
      <c r="X2135" t="str">
        <f t="shared" si="305"/>
        <v>Mumbai</v>
      </c>
      <c r="Y2135">
        <v>1015.38</v>
      </c>
      <c r="Z2135" t="str">
        <f>IF(PC_NikeSales[[#This Row],[Profit]]&lt;0,"Loss Making Sales",IF(PC_NikeSales[[#This Row],[Profit]]=0,"No Recorded Profit",IF($Y2133&gt;$P2133,"Invalid Profit", "Valid Profit")))</f>
        <v>Valid Profit</v>
      </c>
      <c r="AA2135" t="str">
        <f>IF(PC_NikeSales[[#This Row],[Profit_Status]]="Valid Profit","Include","Exclude")</f>
        <v>Include</v>
      </c>
    </row>
    <row r="2136" spans="1:27">
      <c r="A2136">
        <v>4134</v>
      </c>
      <c r="B2136" t="s">
        <v>19</v>
      </c>
      <c r="C2136" t="s">
        <v>14</v>
      </c>
      <c r="D2136" t="s">
        <v>49</v>
      </c>
      <c r="E2136" s="3">
        <v>12</v>
      </c>
      <c r="F2136" t="str">
        <f t="shared" si="297"/>
        <v>Number</v>
      </c>
      <c r="G2136" t="str">
        <f t="shared" si="298"/>
        <v>12</v>
      </c>
      <c r="H2136" t="str">
        <f t="shared" si="299"/>
        <v>Yes</v>
      </c>
      <c r="I2136">
        <v>1</v>
      </c>
      <c r="J2136" t="str">
        <f>_xlfn.IFS(Units_Sold&lt;0,"Check Return/Refund",Units_Sold=" ",Invalid,Units_Sold=0,"Available",Units_Sold&gt;0,"Sold")</f>
        <v>Sold</v>
      </c>
      <c r="L2136">
        <v>1.1100000000000001</v>
      </c>
      <c r="M2136" t="str">
        <f t="shared" si="300"/>
        <v>Invalid</v>
      </c>
      <c r="N2136" t="str">
        <f>IF(PC_NikeSales[[#This Row],[Discount_Verification]]="Valid","Include","Exclude")</f>
        <v>Exclude</v>
      </c>
      <c r="O2136">
        <v>0</v>
      </c>
      <c r="P2136" t="str">
        <f t="shared" si="301"/>
        <v>Insufficient Data</v>
      </c>
      <c r="Q2136" t="str">
        <f t="shared" si="302"/>
        <v>Missing Information</v>
      </c>
      <c r="R2136" t="str">
        <f>IF(PC_NikeSales[[#This Row],[Rev_Verify]]="Valid Revenue","Include","Exclude")</f>
        <v>Exclude</v>
      </c>
      <c r="S2136" s="1"/>
      <c r="T2136" s="5" t="str">
        <f t="shared" si="303"/>
        <v>Missing Date</v>
      </c>
      <c r="U2136" s="1" t="str">
        <f t="shared" si="304"/>
        <v>No</v>
      </c>
      <c r="V2136" t="s">
        <v>22</v>
      </c>
      <c r="W2136" t="s">
        <v>33</v>
      </c>
      <c r="X2136" t="str">
        <f t="shared" si="305"/>
        <v>Delhi</v>
      </c>
      <c r="Y2136">
        <v>2535.71</v>
      </c>
      <c r="Z2136" t="str">
        <f>IF(PC_NikeSales[[#This Row],[Profit]]&lt;0,"Loss Making Sales",IF(PC_NikeSales[[#This Row],[Profit]]=0,"No Recorded Profit",IF($Y2134&gt;$P2134,"Invalid Profit", "Valid Profit")))</f>
        <v>Valid Profit</v>
      </c>
      <c r="AA2136" t="str">
        <f>IF(PC_NikeSales[[#This Row],[Profit_Status]]="Valid Profit","Include","Exclude")</f>
        <v>Include</v>
      </c>
    </row>
    <row r="2137" spans="1:27">
      <c r="A2137">
        <v>4135</v>
      </c>
      <c r="B2137" t="s">
        <v>35</v>
      </c>
      <c r="C2137" t="s">
        <v>14</v>
      </c>
      <c r="D2137" t="s">
        <v>15</v>
      </c>
      <c r="F2137" t="str">
        <f t="shared" si="297"/>
        <v>Missing</v>
      </c>
      <c r="G2137" t="str">
        <f t="shared" si="298"/>
        <v>Unknown</v>
      </c>
      <c r="H2137" t="str">
        <f t="shared" si="299"/>
        <v>No</v>
      </c>
      <c r="I2137">
        <v>2</v>
      </c>
      <c r="J2137" t="str">
        <f>_xlfn.IFS(Units_Sold&lt;0,"Check Return/Refund",Units_Sold=" ",Invalid,Units_Sold=0,"Available",Units_Sold&gt;0,"Sold")</f>
        <v>Sold</v>
      </c>
      <c r="K2137">
        <v>3860.5</v>
      </c>
      <c r="M2137" t="str">
        <f t="shared" si="300"/>
        <v>Invalid</v>
      </c>
      <c r="N2137" t="str">
        <f>IF(PC_NikeSales[[#This Row],[Discount_Verification]]="Valid","Include","Exclude")</f>
        <v>Exclude</v>
      </c>
      <c r="O2137">
        <v>0</v>
      </c>
      <c r="P2137">
        <f t="shared" si="301"/>
        <v>7721</v>
      </c>
      <c r="Q2137" t="str">
        <f t="shared" si="302"/>
        <v>Valid Revenue</v>
      </c>
      <c r="R2137" t="str">
        <f>IF(PC_NikeSales[[#This Row],[Rev_Verify]]="Valid Revenue","Include","Exclude")</f>
        <v>Include</v>
      </c>
      <c r="S2137" s="1">
        <v>45579</v>
      </c>
      <c r="T2137" s="5">
        <f t="shared" si="303"/>
        <v>45579</v>
      </c>
      <c r="U2137" s="1" t="str">
        <f t="shared" si="304"/>
        <v>Yes</v>
      </c>
      <c r="V2137" t="s">
        <v>22</v>
      </c>
      <c r="W2137" t="s">
        <v>33</v>
      </c>
      <c r="X2137" t="str">
        <f t="shared" si="305"/>
        <v>Delhi</v>
      </c>
      <c r="Y2137">
        <v>1756.3</v>
      </c>
      <c r="Z2137" t="str">
        <f>IF(PC_NikeSales[[#This Row],[Profit]]&lt;0,"Loss Making Sales",IF(PC_NikeSales[[#This Row],[Profit]]=0,"No Recorded Profit",IF($Y2135&gt;$P2135,"Invalid Profit", "Valid Profit")))</f>
        <v>Valid Profit</v>
      </c>
      <c r="AA2137" t="str">
        <f>IF(PC_NikeSales[[#This Row],[Profit_Status]]="Valid Profit","Include","Exclude")</f>
        <v>Include</v>
      </c>
    </row>
    <row r="2138" spans="1:27">
      <c r="A2138">
        <v>4136</v>
      </c>
      <c r="B2138" t="s">
        <v>13</v>
      </c>
      <c r="C2138" t="s">
        <v>26</v>
      </c>
      <c r="D2138" t="s">
        <v>53</v>
      </c>
      <c r="E2138" s="3">
        <v>6</v>
      </c>
      <c r="F2138" t="str">
        <f t="shared" si="297"/>
        <v>Number</v>
      </c>
      <c r="G2138" t="str">
        <f t="shared" si="298"/>
        <v>6</v>
      </c>
      <c r="H2138" t="str">
        <f t="shared" si="299"/>
        <v>Yes</v>
      </c>
      <c r="J2138" t="str">
        <f>_xlfn.IFS(Units_Sold&lt;0,"Check Return/Refund",Units_Sold=" ",Invalid,Units_Sold=0,"Available",Units_Sold&gt;0,"Sold")</f>
        <v>Available</v>
      </c>
      <c r="M2138" t="str">
        <f t="shared" si="300"/>
        <v>Invalid</v>
      </c>
      <c r="N2138" t="str">
        <f>IF(PC_NikeSales[[#This Row],[Discount_Verification]]="Valid","Include","Exclude")</f>
        <v>Exclude</v>
      </c>
      <c r="O2138">
        <v>0</v>
      </c>
      <c r="P2138" t="str">
        <f t="shared" si="301"/>
        <v>Insufficient Data</v>
      </c>
      <c r="Q2138" t="str">
        <f t="shared" si="302"/>
        <v>Missing Information</v>
      </c>
      <c r="R2138" t="str">
        <f>IF(PC_NikeSales[[#This Row],[Rev_Verify]]="Valid Revenue","Include","Exclude")</f>
        <v>Exclude</v>
      </c>
      <c r="S2138" s="1">
        <v>45612</v>
      </c>
      <c r="T2138" s="5">
        <f t="shared" si="303"/>
        <v>45612</v>
      </c>
      <c r="U2138" s="1" t="str">
        <f t="shared" si="304"/>
        <v>Yes</v>
      </c>
      <c r="V2138" t="s">
        <v>17</v>
      </c>
      <c r="W2138" t="s">
        <v>33</v>
      </c>
      <c r="X2138" t="str">
        <f t="shared" si="305"/>
        <v>Delhi</v>
      </c>
      <c r="Y2138">
        <v>-105.03</v>
      </c>
      <c r="Z2138" t="str">
        <f>IF(PC_NikeSales[[#This Row],[Profit]]&lt;0,"Loss Making Sales",IF(PC_NikeSales[[#This Row],[Profit]]=0,"No Recorded Profit",IF(PC_NikeSales[[#This Row],[Profit]]&gt;PC_NikeSales[Rev_Recalc],"Invalid Profit", "Valid Profit")))</f>
        <v>Loss Making Sales</v>
      </c>
      <c r="AA2138" t="str">
        <f>IF(PC_NikeSales[[#This Row],[Profit_Status]]="Valid Profit","Include","Exclude")</f>
        <v>Exclude</v>
      </c>
    </row>
    <row r="2139" spans="1:27">
      <c r="A2139">
        <v>4137</v>
      </c>
      <c r="B2139" t="s">
        <v>19</v>
      </c>
      <c r="C2139" t="s">
        <v>41</v>
      </c>
      <c r="D2139" t="s">
        <v>54</v>
      </c>
      <c r="F2139" t="str">
        <f t="shared" si="297"/>
        <v>Missing</v>
      </c>
      <c r="G2139" t="str">
        <f t="shared" si="298"/>
        <v>Unknown</v>
      </c>
      <c r="H2139" t="str">
        <f t="shared" si="299"/>
        <v>No</v>
      </c>
      <c r="J2139" t="str">
        <f>_xlfn.IFS(Units_Sold&lt;0,"Check Return/Refund",Units_Sold=" ",Invalid,Units_Sold=0,"Available",Units_Sold&gt;0,"Sold")</f>
        <v>Available</v>
      </c>
      <c r="K2139">
        <v>2310.4499999999998</v>
      </c>
      <c r="M2139" t="str">
        <f t="shared" si="300"/>
        <v>Invalid</v>
      </c>
      <c r="N2139" t="str">
        <f>IF(PC_NikeSales[[#This Row],[Discount_Verification]]="Valid","Include","Exclude")</f>
        <v>Exclude</v>
      </c>
      <c r="O2139">
        <v>0</v>
      </c>
      <c r="P2139" t="str">
        <f t="shared" si="301"/>
        <v>Insufficient Data</v>
      </c>
      <c r="Q2139" t="str">
        <f t="shared" si="302"/>
        <v>Missing Information</v>
      </c>
      <c r="R2139" t="str">
        <f>IF(PC_NikeSales[[#This Row],[Rev_Verify]]="Valid Revenue","Include","Exclude")</f>
        <v>Exclude</v>
      </c>
      <c r="S2139" s="1">
        <v>45659</v>
      </c>
      <c r="T2139" s="5">
        <f t="shared" si="303"/>
        <v>45659</v>
      </c>
      <c r="U2139" s="1" t="str">
        <f t="shared" si="304"/>
        <v>Yes</v>
      </c>
      <c r="V2139" t="s">
        <v>22</v>
      </c>
      <c r="W2139" t="s">
        <v>37</v>
      </c>
      <c r="X2139" t="str">
        <f t="shared" si="305"/>
        <v>Hyderabad</v>
      </c>
      <c r="Y2139">
        <v>2244.75</v>
      </c>
      <c r="Z2139" t="str">
        <f>IF(PC_NikeSales[[#This Row],[Profit]]&lt;0,"Loss Making Sales",IF(PC_NikeSales[[#This Row],[Profit]]=0,"No Recorded Profit",IF($Y2137&gt;$P2137,"Invalid Profit", "Valid Profit")))</f>
        <v>Valid Profit</v>
      </c>
      <c r="AA2139" t="str">
        <f>IF(PC_NikeSales[[#This Row],[Profit_Status]]="Valid Profit","Include","Exclude")</f>
        <v>Include</v>
      </c>
    </row>
    <row r="2140" spans="1:27">
      <c r="A2140">
        <v>4138</v>
      </c>
      <c r="B2140" t="s">
        <v>13</v>
      </c>
      <c r="C2140" t="s">
        <v>30</v>
      </c>
      <c r="D2140" t="s">
        <v>46</v>
      </c>
      <c r="F2140" t="str">
        <f t="shared" si="297"/>
        <v>Missing</v>
      </c>
      <c r="G2140" t="str">
        <f t="shared" si="298"/>
        <v>Unknown</v>
      </c>
      <c r="H2140" t="str">
        <f t="shared" si="299"/>
        <v>No</v>
      </c>
      <c r="J2140" t="str">
        <f>_xlfn.IFS(Units_Sold&lt;0,"Check Return/Refund",Units_Sold=" ",Invalid,Units_Sold=0,"Available",Units_Sold&gt;0,"Sold")</f>
        <v>Available</v>
      </c>
      <c r="L2140">
        <v>1.1299999999999999</v>
      </c>
      <c r="M2140" t="str">
        <f t="shared" si="300"/>
        <v>Invalid</v>
      </c>
      <c r="N2140" t="str">
        <f>IF(PC_NikeSales[[#This Row],[Discount_Verification]]="Valid","Include","Exclude")</f>
        <v>Exclude</v>
      </c>
      <c r="O2140">
        <v>0</v>
      </c>
      <c r="P2140" t="str">
        <f t="shared" si="301"/>
        <v>Insufficient Data</v>
      </c>
      <c r="Q2140" t="str">
        <f t="shared" si="302"/>
        <v>Missing Information</v>
      </c>
      <c r="R2140" t="str">
        <f>IF(PC_NikeSales[[#This Row],[Rev_Verify]]="Valid Revenue","Include","Exclude")</f>
        <v>Exclude</v>
      </c>
      <c r="S2140" s="1">
        <v>45851</v>
      </c>
      <c r="T2140" s="5">
        <f t="shared" si="303"/>
        <v>45851</v>
      </c>
      <c r="U2140" s="1" t="str">
        <f t="shared" si="304"/>
        <v>Yes</v>
      </c>
      <c r="V2140" t="s">
        <v>22</v>
      </c>
      <c r="W2140" t="s">
        <v>29</v>
      </c>
      <c r="X2140" t="str">
        <f t="shared" si="305"/>
        <v>Pune</v>
      </c>
      <c r="Y2140">
        <v>3938.78</v>
      </c>
      <c r="Z2140" t="str">
        <f>IF(PC_NikeSales[[#This Row],[Profit]]&lt;0,"Loss Making Sales",IF(PC_NikeSales[[#This Row],[Profit]]=0,"No Recorded Profit",IF($Y2138&gt;$P2138,"Invalid Profit", "Valid Profit")))</f>
        <v>Valid Profit</v>
      </c>
      <c r="AA2140" t="str">
        <f>IF(PC_NikeSales[[#This Row],[Profit_Status]]="Valid Profit","Include","Exclude")</f>
        <v>Include</v>
      </c>
    </row>
    <row r="2141" spans="1:27">
      <c r="A2141">
        <v>4139</v>
      </c>
      <c r="B2141" t="s">
        <v>19</v>
      </c>
      <c r="C2141" t="s">
        <v>14</v>
      </c>
      <c r="D2141" t="s">
        <v>34</v>
      </c>
      <c r="F2141" t="str">
        <f t="shared" si="297"/>
        <v>Missing</v>
      </c>
      <c r="G2141" t="str">
        <f t="shared" si="298"/>
        <v>Unknown</v>
      </c>
      <c r="H2141" t="str">
        <f t="shared" si="299"/>
        <v>No</v>
      </c>
      <c r="I2141">
        <v>0</v>
      </c>
      <c r="J2141" t="str">
        <f>_xlfn.IFS(Units_Sold&lt;0,"Check Return/Refund",Units_Sold=" ",Invalid,Units_Sold=0,"Available",Units_Sold&gt;0,"Sold")</f>
        <v>Available</v>
      </c>
      <c r="K2141">
        <v>6465.53</v>
      </c>
      <c r="M2141" t="str">
        <f t="shared" si="300"/>
        <v>Invalid</v>
      </c>
      <c r="N2141" t="str">
        <f>IF(PC_NikeSales[[#This Row],[Discount_Verification]]="Valid","Include","Exclude")</f>
        <v>Exclude</v>
      </c>
      <c r="O2141">
        <v>0</v>
      </c>
      <c r="P2141">
        <f t="shared" si="301"/>
        <v>0</v>
      </c>
      <c r="Q2141" t="str">
        <f t="shared" si="302"/>
        <v>No Recorded Revenue</v>
      </c>
      <c r="R2141" t="str">
        <f>IF(PC_NikeSales[[#This Row],[Rev_Verify]]="Valid Revenue","Include","Exclude")</f>
        <v>Exclude</v>
      </c>
      <c r="S2141" s="1">
        <v>45657</v>
      </c>
      <c r="T2141" s="5">
        <f t="shared" si="303"/>
        <v>45657</v>
      </c>
      <c r="U2141" s="1" t="str">
        <f t="shared" si="304"/>
        <v>Yes</v>
      </c>
      <c r="V2141" t="s">
        <v>17</v>
      </c>
      <c r="W2141" t="s">
        <v>43</v>
      </c>
      <c r="X2141" t="str">
        <f t="shared" si="305"/>
        <v>Kolkata</v>
      </c>
      <c r="Y2141">
        <v>-279.08999999999997</v>
      </c>
      <c r="Z2141" t="str">
        <f>IF(PC_NikeSales[[#This Row],[Profit]]&lt;0,"Loss Making Sales",IF(PC_NikeSales[[#This Row],[Profit]]=0,"No Recorded Profit",IF(PC_NikeSales[[#This Row],[Profit]]&gt;PC_NikeSales[Rev_Recalc],"Invalid Profit", "Valid Profit")))</f>
        <v>Loss Making Sales</v>
      </c>
      <c r="AA2141" t="str">
        <f>IF(PC_NikeSales[[#This Row],[Profit_Status]]="Valid Profit","Include","Exclude")</f>
        <v>Exclude</v>
      </c>
    </row>
    <row r="2142" spans="1:27">
      <c r="A2142">
        <v>4140</v>
      </c>
      <c r="B2142" t="s">
        <v>19</v>
      </c>
      <c r="C2142" t="s">
        <v>30</v>
      </c>
      <c r="D2142" t="s">
        <v>45</v>
      </c>
      <c r="E2142" s="3" t="s">
        <v>32</v>
      </c>
      <c r="F2142" t="str">
        <f t="shared" si="297"/>
        <v>Alphabet</v>
      </c>
      <c r="G2142" t="str">
        <f t="shared" si="298"/>
        <v>XL</v>
      </c>
      <c r="H2142" t="str">
        <f t="shared" si="299"/>
        <v>Yes</v>
      </c>
      <c r="I2142">
        <v>-1</v>
      </c>
      <c r="J2142" t="str">
        <f>_xlfn.IFS(Units_Sold&lt;0,"Check Return/Refund",Units_Sold=" ",Invalid,Units_Sold=0,"Available",Units_Sold&gt;0,"Sold")</f>
        <v>Check Return/Refund</v>
      </c>
      <c r="M2142" t="str">
        <f t="shared" si="300"/>
        <v>Invalid</v>
      </c>
      <c r="N2142" t="str">
        <f>IF(PC_NikeSales[[#This Row],[Discount_Verification]]="Valid","Include","Exclude")</f>
        <v>Exclude</v>
      </c>
      <c r="O2142">
        <v>0</v>
      </c>
      <c r="P2142" t="str">
        <f t="shared" si="301"/>
        <v>Insufficient Data</v>
      </c>
      <c r="Q2142" t="str">
        <f t="shared" si="302"/>
        <v>Missing Information</v>
      </c>
      <c r="R2142" t="str">
        <f>IF(PC_NikeSales[[#This Row],[Rev_Verify]]="Valid Revenue","Include","Exclude")</f>
        <v>Exclude</v>
      </c>
      <c r="S2142" s="1">
        <v>45775</v>
      </c>
      <c r="T2142" s="5">
        <f t="shared" si="303"/>
        <v>45775</v>
      </c>
      <c r="U2142" s="1" t="str">
        <f t="shared" si="304"/>
        <v>Yes</v>
      </c>
      <c r="V2142" t="s">
        <v>17</v>
      </c>
      <c r="W2142" t="s">
        <v>36</v>
      </c>
      <c r="X2142" t="str">
        <f t="shared" si="305"/>
        <v>Bangalore</v>
      </c>
      <c r="Y2142">
        <v>3381.94</v>
      </c>
      <c r="Z2142" t="str">
        <f>IF(PC_NikeSales[[#This Row],[Profit]]&lt;0,"Loss Making Sales",IF(PC_NikeSales[[#This Row],[Profit]]=0,"No Recorded Profit",IF($Y2140&gt;$P2140,"Invalid Profit", "Valid Profit")))</f>
        <v>Valid Profit</v>
      </c>
      <c r="AA2142" t="str">
        <f>IF(PC_NikeSales[[#This Row],[Profit_Status]]="Valid Profit","Include","Exclude")</f>
        <v>Include</v>
      </c>
    </row>
    <row r="2143" spans="1:27">
      <c r="A2143">
        <v>4141</v>
      </c>
      <c r="B2143" t="s">
        <v>35</v>
      </c>
      <c r="C2143" t="s">
        <v>14</v>
      </c>
      <c r="D2143" t="s">
        <v>49</v>
      </c>
      <c r="E2143" s="3">
        <v>7</v>
      </c>
      <c r="F2143" t="str">
        <f t="shared" si="297"/>
        <v>Number</v>
      </c>
      <c r="G2143" t="str">
        <f t="shared" si="298"/>
        <v>7</v>
      </c>
      <c r="H2143" t="str">
        <f t="shared" si="299"/>
        <v>Yes</v>
      </c>
      <c r="J2143" t="str">
        <f>_xlfn.IFS(Units_Sold&lt;0,"Check Return/Refund",Units_Sold=" ",Invalid,Units_Sold=0,"Available",Units_Sold&gt;0,"Sold")</f>
        <v>Available</v>
      </c>
      <c r="K2143">
        <v>2406.0300000000002</v>
      </c>
      <c r="M2143" t="str">
        <f t="shared" si="300"/>
        <v>Invalid</v>
      </c>
      <c r="N2143" t="str">
        <f>IF(PC_NikeSales[[#This Row],[Discount_Verification]]="Valid","Include","Exclude")</f>
        <v>Exclude</v>
      </c>
      <c r="O2143">
        <v>0</v>
      </c>
      <c r="P2143" t="str">
        <f t="shared" si="301"/>
        <v>Insufficient Data</v>
      </c>
      <c r="Q2143" t="str">
        <f t="shared" si="302"/>
        <v>Missing Information</v>
      </c>
      <c r="R2143" t="str">
        <f>IF(PC_NikeSales[[#This Row],[Rev_Verify]]="Valid Revenue","Include","Exclude")</f>
        <v>Exclude</v>
      </c>
      <c r="S2143" s="1">
        <v>45647</v>
      </c>
      <c r="T2143" s="5">
        <f t="shared" si="303"/>
        <v>45647</v>
      </c>
      <c r="U2143" s="1" t="str">
        <f t="shared" si="304"/>
        <v>Yes</v>
      </c>
      <c r="V2143" t="s">
        <v>17</v>
      </c>
      <c r="W2143" t="s">
        <v>18</v>
      </c>
      <c r="X2143" t="str">
        <f t="shared" si="305"/>
        <v>Bengaluru</v>
      </c>
      <c r="Y2143">
        <v>1504.9</v>
      </c>
      <c r="Z2143" t="str">
        <f>IF(PC_NikeSales[[#This Row],[Profit]]&lt;0,"Loss Making Sales",IF(PC_NikeSales[[#This Row],[Profit]]=0,"No Recorded Profit",IF($Y2141&gt;$P2141,"Invalid Profit", "Valid Profit")))</f>
        <v>Valid Profit</v>
      </c>
      <c r="AA2143" t="str">
        <f>IF(PC_NikeSales[[#This Row],[Profit_Status]]="Valid Profit","Include","Exclude")</f>
        <v>Include</v>
      </c>
    </row>
    <row r="2144" spans="1:27">
      <c r="A2144">
        <v>4142</v>
      </c>
      <c r="B2144" t="s">
        <v>13</v>
      </c>
      <c r="C2144" t="s">
        <v>14</v>
      </c>
      <c r="D2144" t="s">
        <v>34</v>
      </c>
      <c r="E2144" s="3" t="s">
        <v>28</v>
      </c>
      <c r="F2144" t="str">
        <f t="shared" si="297"/>
        <v>Alphabet</v>
      </c>
      <c r="G2144" t="str">
        <f t="shared" si="298"/>
        <v>L</v>
      </c>
      <c r="H2144" t="str">
        <f t="shared" si="299"/>
        <v>Yes</v>
      </c>
      <c r="I2144">
        <v>-1</v>
      </c>
      <c r="J2144" t="str">
        <f>_xlfn.IFS(Units_Sold&lt;0,"Check Return/Refund",Units_Sold=" ",Invalid,Units_Sold=0,"Available",Units_Sold&gt;0,"Sold")</f>
        <v>Check Return/Refund</v>
      </c>
      <c r="K2144">
        <v>2840.97</v>
      </c>
      <c r="L2144">
        <v>0.87</v>
      </c>
      <c r="M2144" t="str">
        <f t="shared" si="300"/>
        <v>Valid</v>
      </c>
      <c r="N2144" t="str">
        <f>IF(PC_NikeSales[[#This Row],[Discount_Verification]]="Valid","Include","Exclude")</f>
        <v>Include</v>
      </c>
      <c r="O2144">
        <v>-369.33</v>
      </c>
      <c r="P2144">
        <f t="shared" si="301"/>
        <v>-369.3261</v>
      </c>
      <c r="Q2144" t="str">
        <f t="shared" si="302"/>
        <v>Negative Revenue</v>
      </c>
      <c r="R2144" t="str">
        <f>IF(PC_NikeSales[[#This Row],[Rev_Verify]]="Valid Revenue","Include","Exclude")</f>
        <v>Exclude</v>
      </c>
      <c r="S2144" s="1"/>
      <c r="T2144" s="5" t="str">
        <f t="shared" si="303"/>
        <v>Missing Date</v>
      </c>
      <c r="U2144" s="1" t="str">
        <f t="shared" si="304"/>
        <v>No</v>
      </c>
      <c r="V2144" t="s">
        <v>17</v>
      </c>
      <c r="W2144" t="s">
        <v>36</v>
      </c>
      <c r="X2144" t="str">
        <f t="shared" si="305"/>
        <v>Bangalore</v>
      </c>
      <c r="Y2144">
        <v>3836.65</v>
      </c>
      <c r="Z2144" t="str">
        <f>IF(PC_NikeSales[[#This Row],[Profit]]&lt;0,"Loss Making Sales",IF(PC_NikeSales[[#This Row],[Profit]]=0,"No Recorded Profit",IF(PC_NikeSales[[#This Row],[Profit]]&gt;PC_NikeSales[Rev_Recalc],"Invalid Profit", "Valid Profit")))</f>
        <v>Invalid Profit</v>
      </c>
      <c r="AA2144" t="str">
        <f>IF(PC_NikeSales[[#This Row],[Profit_Status]]="Valid Profit","Include","Exclude")</f>
        <v>Exclude</v>
      </c>
    </row>
    <row r="2145" spans="1:27">
      <c r="A2145">
        <v>4143</v>
      </c>
      <c r="B2145" t="s">
        <v>19</v>
      </c>
      <c r="C2145" t="s">
        <v>30</v>
      </c>
      <c r="D2145" t="s">
        <v>31</v>
      </c>
      <c r="F2145" t="str">
        <f t="shared" si="297"/>
        <v>Missing</v>
      </c>
      <c r="G2145" t="str">
        <f t="shared" si="298"/>
        <v>Unknown</v>
      </c>
      <c r="H2145" t="str">
        <f t="shared" si="299"/>
        <v>No</v>
      </c>
      <c r="J2145" t="str">
        <f>_xlfn.IFS(Units_Sold&lt;0,"Check Return/Refund",Units_Sold=" ",Invalid,Units_Sold=0,"Available",Units_Sold&gt;0,"Sold")</f>
        <v>Available</v>
      </c>
      <c r="M2145" t="str">
        <f t="shared" si="300"/>
        <v>Invalid</v>
      </c>
      <c r="N2145" t="str">
        <f>IF(PC_NikeSales[[#This Row],[Discount_Verification]]="Valid","Include","Exclude")</f>
        <v>Exclude</v>
      </c>
      <c r="O2145">
        <v>0</v>
      </c>
      <c r="P2145" t="str">
        <f t="shared" si="301"/>
        <v>Insufficient Data</v>
      </c>
      <c r="Q2145" t="str">
        <f t="shared" si="302"/>
        <v>Missing Information</v>
      </c>
      <c r="R2145" t="str">
        <f>IF(PC_NikeSales[[#This Row],[Rev_Verify]]="Valid Revenue","Include","Exclude")</f>
        <v>Exclude</v>
      </c>
      <c r="S2145" s="1">
        <v>45742</v>
      </c>
      <c r="T2145" s="5">
        <f t="shared" si="303"/>
        <v>45742</v>
      </c>
      <c r="U2145" s="1" t="str">
        <f t="shared" si="304"/>
        <v>Yes</v>
      </c>
      <c r="V2145" t="s">
        <v>22</v>
      </c>
      <c r="W2145" t="s">
        <v>33</v>
      </c>
      <c r="X2145" t="str">
        <f t="shared" si="305"/>
        <v>Delhi</v>
      </c>
      <c r="Y2145">
        <v>3876.35</v>
      </c>
      <c r="Z2145" t="str">
        <f>IF(PC_NikeSales[[#This Row],[Profit]]&lt;0,"Loss Making Sales",IF(PC_NikeSales[[#This Row],[Profit]]=0,"No Recorded Profit",IF($Y2143&gt;$P2143,"Invalid Profit", "Valid Profit")))</f>
        <v>Valid Profit</v>
      </c>
      <c r="AA2145" t="str">
        <f>IF(PC_NikeSales[[#This Row],[Profit_Status]]="Valid Profit","Include","Exclude")</f>
        <v>Include</v>
      </c>
    </row>
    <row r="2146" spans="1:27">
      <c r="A2146">
        <v>4144</v>
      </c>
      <c r="B2146" t="s">
        <v>35</v>
      </c>
      <c r="C2146" t="s">
        <v>14</v>
      </c>
      <c r="D2146" t="s">
        <v>49</v>
      </c>
      <c r="E2146" s="3" t="s">
        <v>32</v>
      </c>
      <c r="F2146" t="str">
        <f t="shared" si="297"/>
        <v>Alphabet</v>
      </c>
      <c r="G2146" t="str">
        <f t="shared" si="298"/>
        <v>XL</v>
      </c>
      <c r="H2146" t="str">
        <f t="shared" si="299"/>
        <v>Yes</v>
      </c>
      <c r="I2146">
        <v>-1</v>
      </c>
      <c r="J2146" t="str">
        <f>_xlfn.IFS(Units_Sold&lt;0,"Check Return/Refund",Units_Sold=" ",Invalid,Units_Sold=0,"Available",Units_Sold&gt;0,"Sold")</f>
        <v>Check Return/Refund</v>
      </c>
      <c r="K2146">
        <v>2335.8200000000002</v>
      </c>
      <c r="M2146" t="str">
        <f t="shared" si="300"/>
        <v>Invalid</v>
      </c>
      <c r="N2146" t="str">
        <f>IF(PC_NikeSales[[#This Row],[Discount_Verification]]="Valid","Include","Exclude")</f>
        <v>Exclude</v>
      </c>
      <c r="O2146">
        <v>0</v>
      </c>
      <c r="P2146">
        <f t="shared" si="301"/>
        <v>-2335.8200000000002</v>
      </c>
      <c r="Q2146" t="str">
        <f t="shared" si="302"/>
        <v>Negative Revenue</v>
      </c>
      <c r="R2146" t="str">
        <f>IF(PC_NikeSales[[#This Row],[Rev_Verify]]="Valid Revenue","Include","Exclude")</f>
        <v>Exclude</v>
      </c>
      <c r="S2146" s="1"/>
      <c r="T2146" s="5" t="str">
        <f t="shared" si="303"/>
        <v>Missing Date</v>
      </c>
      <c r="U2146" s="1" t="str">
        <f t="shared" si="304"/>
        <v>No</v>
      </c>
      <c r="V2146" t="s">
        <v>17</v>
      </c>
      <c r="W2146" t="s">
        <v>18</v>
      </c>
      <c r="X2146" t="str">
        <f t="shared" si="305"/>
        <v>Bengaluru</v>
      </c>
      <c r="Y2146">
        <v>304.77999999999997</v>
      </c>
      <c r="Z2146" t="str">
        <f>IF(PC_NikeSales[[#This Row],[Profit]]&lt;0,"Loss Making Sales",IF(PC_NikeSales[[#This Row],[Profit]]=0,"No Recorded Profit",IF(PC_NikeSales[[#This Row],[Profit]]&gt;PC_NikeSales[Rev_Recalc],"Invalid Profit", "Valid Profit")))</f>
        <v>Invalid Profit</v>
      </c>
      <c r="AA2146" t="str">
        <f>IF(PC_NikeSales[[#This Row],[Profit_Status]]="Valid Profit","Include","Exclude")</f>
        <v>Exclude</v>
      </c>
    </row>
    <row r="2147" spans="1:27">
      <c r="A2147">
        <v>4145</v>
      </c>
      <c r="B2147" t="s">
        <v>13</v>
      </c>
      <c r="C2147" t="s">
        <v>20</v>
      </c>
      <c r="D2147" t="s">
        <v>21</v>
      </c>
      <c r="E2147" s="3" t="s">
        <v>16</v>
      </c>
      <c r="F2147" t="str">
        <f t="shared" si="297"/>
        <v>Alphabet</v>
      </c>
      <c r="G2147" t="str">
        <f t="shared" si="298"/>
        <v>M</v>
      </c>
      <c r="H2147" t="str">
        <f t="shared" si="299"/>
        <v>Yes</v>
      </c>
      <c r="I2147">
        <v>2</v>
      </c>
      <c r="J2147" t="str">
        <f>_xlfn.IFS(Units_Sold&lt;0,"Check Return/Refund",Units_Sold=" ",Invalid,Units_Sold=0,"Available",Units_Sold&gt;0,"Sold")</f>
        <v>Sold</v>
      </c>
      <c r="M2147" t="str">
        <f t="shared" si="300"/>
        <v>Invalid</v>
      </c>
      <c r="N2147" t="str">
        <f>IF(PC_NikeSales[[#This Row],[Discount_Verification]]="Valid","Include","Exclude")</f>
        <v>Exclude</v>
      </c>
      <c r="O2147">
        <v>0</v>
      </c>
      <c r="P2147" t="str">
        <f t="shared" si="301"/>
        <v>Insufficient Data</v>
      </c>
      <c r="Q2147" t="str">
        <f t="shared" si="302"/>
        <v>Missing Information</v>
      </c>
      <c r="R2147" t="str">
        <f>IF(PC_NikeSales[[#This Row],[Rev_Verify]]="Valid Revenue","Include","Exclude")</f>
        <v>Exclude</v>
      </c>
      <c r="S2147" s="1"/>
      <c r="T2147" s="5" t="str">
        <f t="shared" si="303"/>
        <v>Missing Date</v>
      </c>
      <c r="U2147" s="1" t="str">
        <f t="shared" si="304"/>
        <v>No</v>
      </c>
      <c r="V2147" t="s">
        <v>22</v>
      </c>
      <c r="W2147" t="s">
        <v>33</v>
      </c>
      <c r="X2147" t="str">
        <f t="shared" si="305"/>
        <v>Delhi</v>
      </c>
      <c r="Y2147">
        <v>285.95</v>
      </c>
      <c r="Z2147" t="str">
        <f>IF(PC_NikeSales[[#This Row],[Profit]]&lt;0,"Loss Making Sales",IF(PC_NikeSales[[#This Row],[Profit]]=0,"No Recorded Profit",IF($Y2145&gt;$P2145,"Invalid Profit", "Valid Profit")))</f>
        <v>Valid Profit</v>
      </c>
      <c r="AA2147" t="str">
        <f>IF(PC_NikeSales[[#This Row],[Profit_Status]]="Valid Profit","Include","Exclude")</f>
        <v>Include</v>
      </c>
    </row>
    <row r="2148" spans="1:27">
      <c r="A2148">
        <v>4146</v>
      </c>
      <c r="B2148" t="s">
        <v>13</v>
      </c>
      <c r="C2148" t="s">
        <v>26</v>
      </c>
      <c r="D2148" t="s">
        <v>27</v>
      </c>
      <c r="E2148" s="3">
        <v>10</v>
      </c>
      <c r="F2148" t="str">
        <f t="shared" si="297"/>
        <v>Number</v>
      </c>
      <c r="G2148" t="str">
        <f t="shared" si="298"/>
        <v>10</v>
      </c>
      <c r="H2148" t="str">
        <f t="shared" si="299"/>
        <v>Yes</v>
      </c>
      <c r="J2148" t="str">
        <f>_xlfn.IFS(Units_Sold&lt;0,"Check Return/Refund",Units_Sold=" ",Invalid,Units_Sold=0,"Available",Units_Sold&gt;0,"Sold")</f>
        <v>Available</v>
      </c>
      <c r="M2148" t="str">
        <f t="shared" si="300"/>
        <v>Invalid</v>
      </c>
      <c r="N2148" t="str">
        <f>IF(PC_NikeSales[[#This Row],[Discount_Verification]]="Valid","Include","Exclude")</f>
        <v>Exclude</v>
      </c>
      <c r="O2148">
        <v>0</v>
      </c>
      <c r="P2148" t="str">
        <f t="shared" si="301"/>
        <v>Insufficient Data</v>
      </c>
      <c r="Q2148" t="str">
        <f t="shared" si="302"/>
        <v>Missing Information</v>
      </c>
      <c r="R2148" t="str">
        <f>IF(PC_NikeSales[[#This Row],[Rev_Verify]]="Valid Revenue","Include","Exclude")</f>
        <v>Exclude</v>
      </c>
      <c r="S2148" s="1">
        <v>45165</v>
      </c>
      <c r="T2148" s="5">
        <f t="shared" si="303"/>
        <v>45165</v>
      </c>
      <c r="U2148" s="1" t="str">
        <f t="shared" si="304"/>
        <v>Yes</v>
      </c>
      <c r="V2148" t="s">
        <v>17</v>
      </c>
      <c r="W2148" t="s">
        <v>25</v>
      </c>
      <c r="X2148" t="str">
        <f t="shared" si="305"/>
        <v>Mumbai</v>
      </c>
      <c r="Y2148">
        <v>1217.01</v>
      </c>
      <c r="Z2148" t="str">
        <f>IF(PC_NikeSales[[#This Row],[Profit]]&lt;0,"Loss Making Sales",IF(PC_NikeSales[[#This Row],[Profit]]=0,"No Recorded Profit",IF($Y2146&gt;$P2146,"Invalid Profit", "Valid Profit")))</f>
        <v>Invalid Profit</v>
      </c>
      <c r="AA2148" t="str">
        <f>IF(PC_NikeSales[[#This Row],[Profit_Status]]="Valid Profit","Include","Exclude")</f>
        <v>Exclude</v>
      </c>
    </row>
    <row r="2149" spans="1:27">
      <c r="A2149">
        <v>4147</v>
      </c>
      <c r="B2149" t="s">
        <v>35</v>
      </c>
      <c r="C2149" t="s">
        <v>41</v>
      </c>
      <c r="D2149" t="s">
        <v>48</v>
      </c>
      <c r="E2149" s="3" t="s">
        <v>28</v>
      </c>
      <c r="F2149" t="str">
        <f t="shared" si="297"/>
        <v>Alphabet</v>
      </c>
      <c r="G2149" t="str">
        <f t="shared" si="298"/>
        <v>L</v>
      </c>
      <c r="H2149" t="str">
        <f t="shared" si="299"/>
        <v>Yes</v>
      </c>
      <c r="I2149">
        <v>1</v>
      </c>
      <c r="J2149" t="str">
        <f>_xlfn.IFS(Units_Sold&lt;0,"Check Return/Refund",Units_Sold=" ",Invalid,Units_Sold=0,"Available",Units_Sold&gt;0,"Sold")</f>
        <v>Sold</v>
      </c>
      <c r="K2149">
        <v>7659.09</v>
      </c>
      <c r="M2149" t="str">
        <f t="shared" si="300"/>
        <v>Invalid</v>
      </c>
      <c r="N2149" t="str">
        <f>IF(PC_NikeSales[[#This Row],[Discount_Verification]]="Valid","Include","Exclude")</f>
        <v>Exclude</v>
      </c>
      <c r="O2149">
        <v>0</v>
      </c>
      <c r="P2149">
        <f t="shared" si="301"/>
        <v>7659.09</v>
      </c>
      <c r="Q2149" t="str">
        <f t="shared" si="302"/>
        <v>Valid Revenue</v>
      </c>
      <c r="R2149" t="str">
        <f>IF(PC_NikeSales[[#This Row],[Rev_Verify]]="Valid Revenue","Include","Exclude")</f>
        <v>Include</v>
      </c>
      <c r="S2149" s="1">
        <v>45622</v>
      </c>
      <c r="T2149" s="5">
        <f t="shared" si="303"/>
        <v>45622</v>
      </c>
      <c r="U2149" s="1" t="str">
        <f t="shared" si="304"/>
        <v>Yes</v>
      </c>
      <c r="V2149" t="s">
        <v>17</v>
      </c>
      <c r="W2149" t="s">
        <v>33</v>
      </c>
      <c r="X2149" t="str">
        <f t="shared" si="305"/>
        <v>Delhi</v>
      </c>
      <c r="Y2149">
        <v>106.35</v>
      </c>
      <c r="Z2149" t="str">
        <f>IF(PC_NikeSales[[#This Row],[Profit]]&lt;0,"Loss Making Sales",IF(PC_NikeSales[[#This Row],[Profit]]=0,"No Recorded Profit",IF($Y2147&gt;$P2147,"Invalid Profit", "Valid Profit")))</f>
        <v>Valid Profit</v>
      </c>
      <c r="AA2149" t="str">
        <f>IF(PC_NikeSales[[#This Row],[Profit_Status]]="Valid Profit","Include","Exclude")</f>
        <v>Include</v>
      </c>
    </row>
    <row r="2150" spans="1:27">
      <c r="A2150">
        <v>4148</v>
      </c>
      <c r="B2150" t="s">
        <v>13</v>
      </c>
      <c r="C2150" t="s">
        <v>20</v>
      </c>
      <c r="D2150" t="s">
        <v>50</v>
      </c>
      <c r="E2150" s="3">
        <v>7</v>
      </c>
      <c r="F2150" t="str">
        <f t="shared" si="297"/>
        <v>Number</v>
      </c>
      <c r="G2150" t="str">
        <f t="shared" si="298"/>
        <v>7</v>
      </c>
      <c r="H2150" t="str">
        <f t="shared" si="299"/>
        <v>Yes</v>
      </c>
      <c r="I2150">
        <v>3</v>
      </c>
      <c r="J2150" t="str">
        <f>_xlfn.IFS(Units_Sold&lt;0,"Check Return/Refund",Units_Sold=" ",Invalid,Units_Sold=0,"Available",Units_Sold&gt;0,"Sold")</f>
        <v>Sold</v>
      </c>
      <c r="K2150">
        <v>5943.25</v>
      </c>
      <c r="M2150" t="str">
        <f t="shared" si="300"/>
        <v>Invalid</v>
      </c>
      <c r="N2150" t="str">
        <f>IF(PC_NikeSales[[#This Row],[Discount_Verification]]="Valid","Include","Exclude")</f>
        <v>Exclude</v>
      </c>
      <c r="O2150">
        <v>0</v>
      </c>
      <c r="P2150">
        <f t="shared" si="301"/>
        <v>17829.75</v>
      </c>
      <c r="Q2150" t="str">
        <f t="shared" si="302"/>
        <v>Valid Revenue</v>
      </c>
      <c r="R2150" t="str">
        <f>IF(PC_NikeSales[[#This Row],[Rev_Verify]]="Valid Revenue","Include","Exclude")</f>
        <v>Include</v>
      </c>
      <c r="S2150" s="1">
        <v>45856</v>
      </c>
      <c r="T2150" s="5">
        <f t="shared" si="303"/>
        <v>45856</v>
      </c>
      <c r="U2150" s="1" t="str">
        <f t="shared" si="304"/>
        <v>Yes</v>
      </c>
      <c r="V2150" t="s">
        <v>22</v>
      </c>
      <c r="W2150" t="s">
        <v>29</v>
      </c>
      <c r="X2150" t="str">
        <f t="shared" si="305"/>
        <v>Pune</v>
      </c>
      <c r="Y2150">
        <v>-900.4</v>
      </c>
      <c r="Z2150" t="str">
        <f>IF(PC_NikeSales[[#This Row],[Profit]]&lt;0,"Loss Making Sales",IF(PC_NikeSales[[#This Row],[Profit]]=0,"No Recorded Profit",IF(PC_NikeSales[[#This Row],[Profit]]&gt;PC_NikeSales[Rev_Recalc],"Invalid Profit", "Valid Profit")))</f>
        <v>Loss Making Sales</v>
      </c>
      <c r="AA2150" t="str">
        <f>IF(PC_NikeSales[[#This Row],[Profit_Status]]="Valid Profit","Include","Exclude")</f>
        <v>Exclude</v>
      </c>
    </row>
    <row r="2151" spans="1:27">
      <c r="A2151">
        <v>4149</v>
      </c>
      <c r="B2151" t="s">
        <v>19</v>
      </c>
      <c r="C2151" t="s">
        <v>14</v>
      </c>
      <c r="D2151" t="s">
        <v>15</v>
      </c>
      <c r="E2151" s="3">
        <v>10</v>
      </c>
      <c r="F2151" t="str">
        <f t="shared" si="297"/>
        <v>Number</v>
      </c>
      <c r="G2151" t="str">
        <f t="shared" si="298"/>
        <v>10</v>
      </c>
      <c r="H2151" t="str">
        <f t="shared" si="299"/>
        <v>Yes</v>
      </c>
      <c r="I2151">
        <v>4</v>
      </c>
      <c r="J2151" t="str">
        <f>_xlfn.IFS(Units_Sold&lt;0,"Check Return/Refund",Units_Sold=" ",Invalid,Units_Sold=0,"Available",Units_Sold&gt;0,"Sold")</f>
        <v>Sold</v>
      </c>
      <c r="K2151">
        <v>5716.52</v>
      </c>
      <c r="M2151" t="str">
        <f t="shared" si="300"/>
        <v>Invalid</v>
      </c>
      <c r="N2151" t="str">
        <f>IF(PC_NikeSales[[#This Row],[Discount_Verification]]="Valid","Include","Exclude")</f>
        <v>Exclude</v>
      </c>
      <c r="O2151">
        <v>0</v>
      </c>
      <c r="P2151">
        <f t="shared" si="301"/>
        <v>22866.080000000002</v>
      </c>
      <c r="Q2151" t="str">
        <f t="shared" si="302"/>
        <v>Valid Revenue</v>
      </c>
      <c r="R2151" t="str">
        <f>IF(PC_NikeSales[[#This Row],[Rev_Verify]]="Valid Revenue","Include","Exclude")</f>
        <v>Include</v>
      </c>
      <c r="S2151" s="1">
        <v>45549</v>
      </c>
      <c r="T2151" s="5">
        <f t="shared" si="303"/>
        <v>45549</v>
      </c>
      <c r="U2151" s="1" t="str">
        <f t="shared" si="304"/>
        <v>Yes</v>
      </c>
      <c r="V2151" t="s">
        <v>22</v>
      </c>
      <c r="W2151" t="s">
        <v>29</v>
      </c>
      <c r="X2151" t="str">
        <f t="shared" si="305"/>
        <v>Pune</v>
      </c>
      <c r="Y2151">
        <v>274.76</v>
      </c>
      <c r="Z2151" t="str">
        <f>IF(PC_NikeSales[[#This Row],[Profit]]&lt;0,"Loss Making Sales",IF(PC_NikeSales[[#This Row],[Profit]]=0,"No Recorded Profit",IF($Y2149&gt;$P2149,"Invalid Profit", "Valid Profit")))</f>
        <v>Valid Profit</v>
      </c>
      <c r="AA2151" t="str">
        <f>IF(PC_NikeSales[[#This Row],[Profit_Status]]="Valid Profit","Include","Exclude")</f>
        <v>Include</v>
      </c>
    </row>
    <row r="2152" spans="1:27">
      <c r="A2152">
        <v>4150</v>
      </c>
      <c r="B2152" t="s">
        <v>35</v>
      </c>
      <c r="C2152" t="s">
        <v>41</v>
      </c>
      <c r="D2152" t="s">
        <v>48</v>
      </c>
      <c r="E2152" s="3">
        <v>11</v>
      </c>
      <c r="F2152" t="str">
        <f t="shared" si="297"/>
        <v>Number</v>
      </c>
      <c r="G2152" t="str">
        <f t="shared" si="298"/>
        <v>11</v>
      </c>
      <c r="H2152" t="str">
        <f t="shared" si="299"/>
        <v>Yes</v>
      </c>
      <c r="J2152" t="str">
        <f>_xlfn.IFS(Units_Sold&lt;0,"Check Return/Refund",Units_Sold=" ",Invalid,Units_Sold=0,"Available",Units_Sold&gt;0,"Sold")</f>
        <v>Available</v>
      </c>
      <c r="L2152">
        <v>0.81</v>
      </c>
      <c r="M2152" t="str">
        <f t="shared" si="300"/>
        <v>Valid</v>
      </c>
      <c r="N2152" t="str">
        <f>IF(PC_NikeSales[[#This Row],[Discount_Verification]]="Valid","Include","Exclude")</f>
        <v>Include</v>
      </c>
      <c r="O2152">
        <v>0</v>
      </c>
      <c r="P2152" t="str">
        <f t="shared" si="301"/>
        <v>Insufficient Data</v>
      </c>
      <c r="Q2152" t="str">
        <f t="shared" si="302"/>
        <v>Missing Information</v>
      </c>
      <c r="R2152" t="str">
        <f>IF(PC_NikeSales[[#This Row],[Rev_Verify]]="Valid Revenue","Include","Exclude")</f>
        <v>Exclude</v>
      </c>
      <c r="S2152" s="1">
        <v>45643</v>
      </c>
      <c r="T2152" s="5">
        <f t="shared" si="303"/>
        <v>45643</v>
      </c>
      <c r="U2152" s="1" t="str">
        <f t="shared" si="304"/>
        <v>Yes</v>
      </c>
      <c r="V2152" t="s">
        <v>22</v>
      </c>
      <c r="W2152" t="s">
        <v>29</v>
      </c>
      <c r="X2152" t="str">
        <f t="shared" si="305"/>
        <v>Pune</v>
      </c>
      <c r="Y2152">
        <v>3076.73</v>
      </c>
      <c r="Z2152" t="str">
        <f>IF(PC_NikeSales[[#This Row],[Profit]]&lt;0,"Loss Making Sales",IF(PC_NikeSales[[#This Row],[Profit]]=0,"No Recorded Profit",IF($Y2150&gt;$P2150,"Invalid Profit", "Valid Profit")))</f>
        <v>Valid Profit</v>
      </c>
      <c r="AA2152" t="str">
        <f>IF(PC_NikeSales[[#This Row],[Profit_Status]]="Valid Profit","Include","Exclude")</f>
        <v>Include</v>
      </c>
    </row>
    <row r="2153" spans="1:27">
      <c r="A2153">
        <v>4151</v>
      </c>
      <c r="B2153" t="s">
        <v>13</v>
      </c>
      <c r="C2153" t="s">
        <v>14</v>
      </c>
      <c r="D2153" t="s">
        <v>44</v>
      </c>
      <c r="E2153" s="3" t="s">
        <v>16</v>
      </c>
      <c r="F2153" t="str">
        <f t="shared" si="297"/>
        <v>Alphabet</v>
      </c>
      <c r="G2153" t="str">
        <f t="shared" si="298"/>
        <v>M</v>
      </c>
      <c r="H2153" t="str">
        <f t="shared" si="299"/>
        <v>Yes</v>
      </c>
      <c r="J2153" t="str">
        <f>_xlfn.IFS(Units_Sold&lt;0,"Check Return/Refund",Units_Sold=" ",Invalid,Units_Sold=0,"Available",Units_Sold&gt;0,"Sold")</f>
        <v>Available</v>
      </c>
      <c r="K2153">
        <v>7282.99</v>
      </c>
      <c r="L2153">
        <v>0.05</v>
      </c>
      <c r="M2153" t="str">
        <f t="shared" si="300"/>
        <v>Valid</v>
      </c>
      <c r="N2153" t="str">
        <f>IF(PC_NikeSales[[#This Row],[Discount_Verification]]="Valid","Include","Exclude")</f>
        <v>Include</v>
      </c>
      <c r="O2153">
        <v>0</v>
      </c>
      <c r="P2153" t="str">
        <f t="shared" si="301"/>
        <v>Insufficient Data</v>
      </c>
      <c r="Q2153" t="str">
        <f t="shared" si="302"/>
        <v>Missing Information</v>
      </c>
      <c r="R2153" t="str">
        <f>IF(PC_NikeSales[[#This Row],[Rev_Verify]]="Valid Revenue","Include","Exclude")</f>
        <v>Exclude</v>
      </c>
      <c r="S2153" s="1">
        <v>45575</v>
      </c>
      <c r="T2153" s="5">
        <f t="shared" si="303"/>
        <v>45575</v>
      </c>
      <c r="U2153" s="1" t="str">
        <f t="shared" si="304"/>
        <v>Yes</v>
      </c>
      <c r="V2153" t="s">
        <v>22</v>
      </c>
      <c r="W2153" t="s">
        <v>43</v>
      </c>
      <c r="X2153" t="str">
        <f t="shared" si="305"/>
        <v>Kolkata</v>
      </c>
      <c r="Y2153">
        <v>871.53</v>
      </c>
      <c r="Z2153" t="str">
        <f>IF(PC_NikeSales[[#This Row],[Profit]]&lt;0,"Loss Making Sales",IF(PC_NikeSales[[#This Row],[Profit]]=0,"No Recorded Profit",IF($Y2151&gt;$P2151,"Invalid Profit", "Valid Profit")))</f>
        <v>Valid Profit</v>
      </c>
      <c r="AA2153" t="str">
        <f>IF(PC_NikeSales[[#This Row],[Profit_Status]]="Valid Profit","Include","Exclude")</f>
        <v>Include</v>
      </c>
    </row>
    <row r="2154" spans="1:27">
      <c r="A2154">
        <v>4152</v>
      </c>
      <c r="B2154" t="s">
        <v>35</v>
      </c>
      <c r="C2154" t="s">
        <v>41</v>
      </c>
      <c r="D2154" t="s">
        <v>47</v>
      </c>
      <c r="E2154" s="3" t="s">
        <v>32</v>
      </c>
      <c r="F2154" t="str">
        <f t="shared" si="297"/>
        <v>Alphabet</v>
      </c>
      <c r="G2154" t="str">
        <f t="shared" si="298"/>
        <v>XL</v>
      </c>
      <c r="H2154" t="str">
        <f t="shared" si="299"/>
        <v>Yes</v>
      </c>
      <c r="I2154">
        <v>1</v>
      </c>
      <c r="J2154" t="str">
        <f>_xlfn.IFS(Units_Sold&lt;0,"Check Return/Refund",Units_Sold=" ",Invalid,Units_Sold=0,"Available",Units_Sold&gt;0,"Sold")</f>
        <v>Sold</v>
      </c>
      <c r="M2154" t="str">
        <f t="shared" si="300"/>
        <v>Invalid</v>
      </c>
      <c r="N2154" t="str">
        <f>IF(PC_NikeSales[[#This Row],[Discount_Verification]]="Valid","Include","Exclude")</f>
        <v>Exclude</v>
      </c>
      <c r="O2154">
        <v>0</v>
      </c>
      <c r="P2154" t="str">
        <f t="shared" si="301"/>
        <v>Insufficient Data</v>
      </c>
      <c r="Q2154" t="str">
        <f t="shared" si="302"/>
        <v>Missing Information</v>
      </c>
      <c r="R2154" t="str">
        <f>IF(PC_NikeSales[[#This Row],[Rev_Verify]]="Valid Revenue","Include","Exclude")</f>
        <v>Exclude</v>
      </c>
      <c r="S2154" s="1">
        <v>45511</v>
      </c>
      <c r="T2154" s="5">
        <f t="shared" si="303"/>
        <v>45511</v>
      </c>
      <c r="U2154" s="1" t="str">
        <f t="shared" si="304"/>
        <v>Yes</v>
      </c>
      <c r="V2154" t="s">
        <v>17</v>
      </c>
      <c r="W2154" t="s">
        <v>25</v>
      </c>
      <c r="X2154" t="str">
        <f t="shared" si="305"/>
        <v>Mumbai</v>
      </c>
      <c r="Y2154">
        <v>1011.99</v>
      </c>
      <c r="Z2154" t="str">
        <f>IF(PC_NikeSales[[#This Row],[Profit]]&lt;0,"Loss Making Sales",IF(PC_NikeSales[[#This Row],[Profit]]=0,"No Recorded Profit",IF($Y2152&gt;$P2152,"Invalid Profit", "Valid Profit")))</f>
        <v>Valid Profit</v>
      </c>
      <c r="AA2154" t="str">
        <f>IF(PC_NikeSales[[#This Row],[Profit_Status]]="Valid Profit","Include","Exclude")</f>
        <v>Include</v>
      </c>
    </row>
    <row r="2155" spans="1:27">
      <c r="A2155">
        <v>4153</v>
      </c>
      <c r="B2155" t="s">
        <v>19</v>
      </c>
      <c r="C2155" t="s">
        <v>30</v>
      </c>
      <c r="D2155" t="s">
        <v>51</v>
      </c>
      <c r="F2155" t="str">
        <f t="shared" si="297"/>
        <v>Missing</v>
      </c>
      <c r="G2155" t="str">
        <f t="shared" si="298"/>
        <v>Unknown</v>
      </c>
      <c r="H2155" t="str">
        <f t="shared" si="299"/>
        <v>No</v>
      </c>
      <c r="I2155">
        <v>2</v>
      </c>
      <c r="J2155" t="str">
        <f>_xlfn.IFS(Units_Sold&lt;0,"Check Return/Refund",Units_Sold=" ",Invalid,Units_Sold=0,"Available",Units_Sold&gt;0,"Sold")</f>
        <v>Sold</v>
      </c>
      <c r="M2155" t="str">
        <f t="shared" si="300"/>
        <v>Invalid</v>
      </c>
      <c r="N2155" t="str">
        <f>IF(PC_NikeSales[[#This Row],[Discount_Verification]]="Valid","Include","Exclude")</f>
        <v>Exclude</v>
      </c>
      <c r="O2155">
        <v>0</v>
      </c>
      <c r="P2155" t="str">
        <f t="shared" si="301"/>
        <v>Insufficient Data</v>
      </c>
      <c r="Q2155" t="str">
        <f t="shared" si="302"/>
        <v>Missing Information</v>
      </c>
      <c r="R2155" t="str">
        <f>IF(PC_NikeSales[[#This Row],[Rev_Verify]]="Valid Revenue","Include","Exclude")</f>
        <v>Exclude</v>
      </c>
      <c r="S2155" s="1">
        <v>45701</v>
      </c>
      <c r="T2155" s="5">
        <f t="shared" si="303"/>
        <v>45701</v>
      </c>
      <c r="U2155" s="1" t="str">
        <f t="shared" si="304"/>
        <v>Yes</v>
      </c>
      <c r="V2155" t="s">
        <v>22</v>
      </c>
      <c r="W2155" t="s">
        <v>43</v>
      </c>
      <c r="X2155" t="str">
        <f t="shared" si="305"/>
        <v>Kolkata</v>
      </c>
      <c r="Y2155">
        <v>2255.7399999999998</v>
      </c>
      <c r="Z2155" t="str">
        <f>IF(PC_NikeSales[[#This Row],[Profit]]&lt;0,"Loss Making Sales",IF(PC_NikeSales[[#This Row],[Profit]]=0,"No Recorded Profit",IF($Y2153&gt;$P2153,"Invalid Profit", "Valid Profit")))</f>
        <v>Valid Profit</v>
      </c>
      <c r="AA2155" t="str">
        <f>IF(PC_NikeSales[[#This Row],[Profit_Status]]="Valid Profit","Include","Exclude")</f>
        <v>Include</v>
      </c>
    </row>
    <row r="2156" spans="1:27">
      <c r="A2156">
        <v>4154</v>
      </c>
      <c r="B2156" t="s">
        <v>19</v>
      </c>
      <c r="C2156" t="s">
        <v>20</v>
      </c>
      <c r="D2156" t="s">
        <v>21</v>
      </c>
      <c r="E2156" s="3" t="s">
        <v>28</v>
      </c>
      <c r="F2156" t="str">
        <f t="shared" si="297"/>
        <v>Alphabet</v>
      </c>
      <c r="G2156" t="str">
        <f t="shared" si="298"/>
        <v>L</v>
      </c>
      <c r="H2156" t="str">
        <f t="shared" si="299"/>
        <v>Yes</v>
      </c>
      <c r="I2156">
        <v>-1</v>
      </c>
      <c r="J2156" t="str">
        <f>_xlfn.IFS(Units_Sold&lt;0,"Check Return/Refund",Units_Sold=" ",Invalid,Units_Sold=0,"Available",Units_Sold&gt;0,"Sold")</f>
        <v>Check Return/Refund</v>
      </c>
      <c r="M2156" t="str">
        <f t="shared" si="300"/>
        <v>Invalid</v>
      </c>
      <c r="N2156" t="str">
        <f>IF(PC_NikeSales[[#This Row],[Discount_Verification]]="Valid","Include","Exclude")</f>
        <v>Exclude</v>
      </c>
      <c r="O2156">
        <v>0</v>
      </c>
      <c r="P2156" t="str">
        <f t="shared" si="301"/>
        <v>Insufficient Data</v>
      </c>
      <c r="Q2156" t="str">
        <f t="shared" si="302"/>
        <v>Missing Information</v>
      </c>
      <c r="R2156" t="str">
        <f>IF(PC_NikeSales[[#This Row],[Rev_Verify]]="Valid Revenue","Include","Exclude")</f>
        <v>Exclude</v>
      </c>
      <c r="S2156" s="1"/>
      <c r="T2156" s="5" t="str">
        <f t="shared" si="303"/>
        <v>Missing Date</v>
      </c>
      <c r="U2156" s="1" t="str">
        <f t="shared" si="304"/>
        <v>No</v>
      </c>
      <c r="V2156" t="s">
        <v>17</v>
      </c>
      <c r="W2156" t="s">
        <v>18</v>
      </c>
      <c r="X2156" t="str">
        <f t="shared" si="305"/>
        <v>Bengaluru</v>
      </c>
      <c r="Y2156">
        <v>2963.38</v>
      </c>
      <c r="Z2156" t="str">
        <f>IF(PC_NikeSales[[#This Row],[Profit]]&lt;0,"Loss Making Sales",IF(PC_NikeSales[[#This Row],[Profit]]=0,"No Recorded Profit",IF($Y2154&gt;$P2154,"Invalid Profit", "Valid Profit")))</f>
        <v>Valid Profit</v>
      </c>
      <c r="AA2156" t="str">
        <f>IF(PC_NikeSales[[#This Row],[Profit_Status]]="Valid Profit","Include","Exclude")</f>
        <v>Include</v>
      </c>
    </row>
    <row r="2157" spans="1:27">
      <c r="A2157">
        <v>4155</v>
      </c>
      <c r="B2157" t="s">
        <v>13</v>
      </c>
      <c r="C2157" t="s">
        <v>14</v>
      </c>
      <c r="D2157" t="s">
        <v>34</v>
      </c>
      <c r="E2157" s="3" t="s">
        <v>16</v>
      </c>
      <c r="F2157" t="str">
        <f t="shared" si="297"/>
        <v>Alphabet</v>
      </c>
      <c r="G2157" t="str">
        <f t="shared" si="298"/>
        <v>M</v>
      </c>
      <c r="H2157" t="str">
        <f t="shared" si="299"/>
        <v>Yes</v>
      </c>
      <c r="I2157">
        <v>-1</v>
      </c>
      <c r="J2157" t="str">
        <f>_xlfn.IFS(Units_Sold&lt;0,"Check Return/Refund",Units_Sold=" ",Invalid,Units_Sold=0,"Available",Units_Sold&gt;0,"Sold")</f>
        <v>Check Return/Refund</v>
      </c>
      <c r="K2157">
        <v>8736.2000000000007</v>
      </c>
      <c r="L2157">
        <v>0.94</v>
      </c>
      <c r="M2157" t="str">
        <f t="shared" si="300"/>
        <v>Valid</v>
      </c>
      <c r="N2157" t="str">
        <f>IF(PC_NikeSales[[#This Row],[Discount_Verification]]="Valid","Include","Exclude")</f>
        <v>Include</v>
      </c>
      <c r="O2157">
        <v>-524.16999999999996</v>
      </c>
      <c r="P2157">
        <f t="shared" si="301"/>
        <v>-524.17200000000048</v>
      </c>
      <c r="Q2157" t="str">
        <f t="shared" si="302"/>
        <v>Negative Revenue</v>
      </c>
      <c r="R2157" t="str">
        <f>IF(PC_NikeSales[[#This Row],[Rev_Verify]]="Valid Revenue","Include","Exclude")</f>
        <v>Exclude</v>
      </c>
      <c r="S2157" s="1"/>
      <c r="T2157" s="5" t="str">
        <f t="shared" si="303"/>
        <v>Missing Date</v>
      </c>
      <c r="U2157" s="1" t="str">
        <f t="shared" si="304"/>
        <v>No</v>
      </c>
      <c r="V2157" t="s">
        <v>22</v>
      </c>
      <c r="W2157" t="s">
        <v>18</v>
      </c>
      <c r="X2157" t="str">
        <f t="shared" si="305"/>
        <v>Bengaluru</v>
      </c>
      <c r="Y2157">
        <v>547.28</v>
      </c>
      <c r="Z2157" t="str">
        <f>IF(PC_NikeSales[[#This Row],[Profit]]&lt;0,"Loss Making Sales",IF(PC_NikeSales[[#This Row],[Profit]]=0,"No Recorded Profit",IF(PC_NikeSales[[#This Row],[Profit]]&gt;PC_NikeSales[Rev_Recalc],"Invalid Profit", "Valid Profit")))</f>
        <v>Invalid Profit</v>
      </c>
      <c r="AA2157" t="str">
        <f>IF(PC_NikeSales[[#This Row],[Profit_Status]]="Valid Profit","Include","Exclude")</f>
        <v>Exclude</v>
      </c>
    </row>
    <row r="2158" spans="1:27">
      <c r="A2158">
        <v>4156</v>
      </c>
      <c r="B2158" t="s">
        <v>35</v>
      </c>
      <c r="C2158" t="s">
        <v>30</v>
      </c>
      <c r="D2158" t="s">
        <v>31</v>
      </c>
      <c r="E2158" s="3" t="s">
        <v>16</v>
      </c>
      <c r="F2158" t="str">
        <f t="shared" si="297"/>
        <v>Alphabet</v>
      </c>
      <c r="G2158" t="str">
        <f t="shared" si="298"/>
        <v>M</v>
      </c>
      <c r="H2158" t="str">
        <f t="shared" si="299"/>
        <v>Yes</v>
      </c>
      <c r="J2158" t="str">
        <f>_xlfn.IFS(Units_Sold&lt;0,"Check Return/Refund",Units_Sold=" ",Invalid,Units_Sold=0,"Available",Units_Sold&gt;0,"Sold")</f>
        <v>Available</v>
      </c>
      <c r="K2158">
        <v>7417.67</v>
      </c>
      <c r="M2158" t="str">
        <f t="shared" si="300"/>
        <v>Invalid</v>
      </c>
      <c r="N2158" t="str">
        <f>IF(PC_NikeSales[[#This Row],[Discount_Verification]]="Valid","Include","Exclude")</f>
        <v>Exclude</v>
      </c>
      <c r="O2158">
        <v>0</v>
      </c>
      <c r="P2158" t="str">
        <f t="shared" si="301"/>
        <v>Insufficient Data</v>
      </c>
      <c r="Q2158" t="str">
        <f t="shared" si="302"/>
        <v>Missing Information</v>
      </c>
      <c r="R2158" t="str">
        <f>IF(PC_NikeSales[[#This Row],[Rev_Verify]]="Valid Revenue","Include","Exclude")</f>
        <v>Exclude</v>
      </c>
      <c r="S2158" s="1">
        <v>45432</v>
      </c>
      <c r="T2158" s="5">
        <f t="shared" si="303"/>
        <v>45432</v>
      </c>
      <c r="U2158" s="1" t="str">
        <f t="shared" si="304"/>
        <v>Yes</v>
      </c>
      <c r="V2158" t="s">
        <v>17</v>
      </c>
      <c r="W2158" t="s">
        <v>25</v>
      </c>
      <c r="X2158" t="str">
        <f t="shared" si="305"/>
        <v>Mumbai</v>
      </c>
      <c r="Y2158">
        <v>203.96</v>
      </c>
      <c r="Z2158" t="str">
        <f>IF(PC_NikeSales[[#This Row],[Profit]]&lt;0,"Loss Making Sales",IF(PC_NikeSales[[#This Row],[Profit]]=0,"No Recorded Profit",IF($Y2156&gt;$P2156,"Invalid Profit", "Valid Profit")))</f>
        <v>Valid Profit</v>
      </c>
      <c r="AA2158" t="str">
        <f>IF(PC_NikeSales[[#This Row],[Profit_Status]]="Valid Profit","Include","Exclude")</f>
        <v>Include</v>
      </c>
    </row>
    <row r="2159" spans="1:27">
      <c r="A2159">
        <v>4157</v>
      </c>
      <c r="B2159" t="s">
        <v>35</v>
      </c>
      <c r="C2159" t="s">
        <v>41</v>
      </c>
      <c r="D2159" t="s">
        <v>48</v>
      </c>
      <c r="E2159" s="3" t="s">
        <v>32</v>
      </c>
      <c r="F2159" t="str">
        <f t="shared" si="297"/>
        <v>Alphabet</v>
      </c>
      <c r="G2159" t="str">
        <f t="shared" si="298"/>
        <v>XL</v>
      </c>
      <c r="H2159" t="str">
        <f t="shared" si="299"/>
        <v>Yes</v>
      </c>
      <c r="I2159">
        <v>3</v>
      </c>
      <c r="J2159" t="str">
        <f>_xlfn.IFS(Units_Sold&lt;0,"Check Return/Refund",Units_Sold=" ",Invalid,Units_Sold=0,"Available",Units_Sold&gt;0,"Sold")</f>
        <v>Sold</v>
      </c>
      <c r="M2159" t="str">
        <f t="shared" si="300"/>
        <v>Invalid</v>
      </c>
      <c r="N2159" t="str">
        <f>IF(PC_NikeSales[[#This Row],[Discount_Verification]]="Valid","Include","Exclude")</f>
        <v>Exclude</v>
      </c>
      <c r="O2159">
        <v>0</v>
      </c>
      <c r="P2159" t="str">
        <f t="shared" si="301"/>
        <v>Insufficient Data</v>
      </c>
      <c r="Q2159" t="str">
        <f t="shared" si="302"/>
        <v>Missing Information</v>
      </c>
      <c r="R2159" t="str">
        <f>IF(PC_NikeSales[[#This Row],[Rev_Verify]]="Valid Revenue","Include","Exclude")</f>
        <v>Exclude</v>
      </c>
      <c r="S2159" s="1">
        <v>45847</v>
      </c>
      <c r="T2159" s="5">
        <f t="shared" si="303"/>
        <v>45847</v>
      </c>
      <c r="U2159" s="1" t="str">
        <f t="shared" si="304"/>
        <v>Yes</v>
      </c>
      <c r="V2159" t="s">
        <v>22</v>
      </c>
      <c r="W2159" t="s">
        <v>33</v>
      </c>
      <c r="X2159" t="str">
        <f t="shared" si="305"/>
        <v>Delhi</v>
      </c>
      <c r="Y2159">
        <v>-699.76</v>
      </c>
      <c r="Z2159" t="str">
        <f>IF(PC_NikeSales[[#This Row],[Profit]]&lt;0,"Loss Making Sales",IF(PC_NikeSales[[#This Row],[Profit]]=0,"No Recorded Profit",IF(PC_NikeSales[[#This Row],[Profit]]&gt;PC_NikeSales[Rev_Recalc],"Invalid Profit", "Valid Profit")))</f>
        <v>Loss Making Sales</v>
      </c>
      <c r="AA2159" t="str">
        <f>IF(PC_NikeSales[[#This Row],[Profit_Status]]="Valid Profit","Include","Exclude")</f>
        <v>Exclude</v>
      </c>
    </row>
    <row r="2160" spans="1:27">
      <c r="A2160">
        <v>4158</v>
      </c>
      <c r="B2160" t="s">
        <v>19</v>
      </c>
      <c r="C2160" t="s">
        <v>26</v>
      </c>
      <c r="D2160" t="s">
        <v>27</v>
      </c>
      <c r="E2160" s="3" t="s">
        <v>28</v>
      </c>
      <c r="F2160" t="str">
        <f t="shared" si="297"/>
        <v>Alphabet</v>
      </c>
      <c r="G2160" t="str">
        <f t="shared" si="298"/>
        <v>L</v>
      </c>
      <c r="H2160" t="str">
        <f t="shared" si="299"/>
        <v>Yes</v>
      </c>
      <c r="J2160" t="str">
        <f>_xlfn.IFS(Units_Sold&lt;0,"Check Return/Refund",Units_Sold=" ",Invalid,Units_Sold=0,"Available",Units_Sold&gt;0,"Sold")</f>
        <v>Available</v>
      </c>
      <c r="M2160" t="str">
        <f t="shared" si="300"/>
        <v>Invalid</v>
      </c>
      <c r="N2160" t="str">
        <f>IF(PC_NikeSales[[#This Row],[Discount_Verification]]="Valid","Include","Exclude")</f>
        <v>Exclude</v>
      </c>
      <c r="O2160">
        <v>0</v>
      </c>
      <c r="P2160" t="str">
        <f t="shared" si="301"/>
        <v>Insufficient Data</v>
      </c>
      <c r="Q2160" t="str">
        <f t="shared" si="302"/>
        <v>Missing Information</v>
      </c>
      <c r="R2160" t="str">
        <f>IF(PC_NikeSales[[#This Row],[Rev_Verify]]="Valid Revenue","Include","Exclude")</f>
        <v>Exclude</v>
      </c>
      <c r="S2160" s="1">
        <v>45522</v>
      </c>
      <c r="T2160" s="5">
        <f t="shared" si="303"/>
        <v>45522</v>
      </c>
      <c r="U2160" s="1" t="str">
        <f t="shared" si="304"/>
        <v>Yes</v>
      </c>
      <c r="V2160" t="s">
        <v>17</v>
      </c>
      <c r="W2160" t="s">
        <v>37</v>
      </c>
      <c r="X2160" t="str">
        <f t="shared" si="305"/>
        <v>Hyderabad</v>
      </c>
      <c r="Y2160">
        <v>3155.41</v>
      </c>
      <c r="Z2160" t="str">
        <f>IF(PC_NikeSales[[#This Row],[Profit]]&lt;0,"Loss Making Sales",IF(PC_NikeSales[[#This Row],[Profit]]=0,"No Recorded Profit",IF($Y2158&gt;$P2158,"Invalid Profit", "Valid Profit")))</f>
        <v>Valid Profit</v>
      </c>
      <c r="AA2160" t="str">
        <f>IF(PC_NikeSales[[#This Row],[Profit_Status]]="Valid Profit","Include","Exclude")</f>
        <v>Include</v>
      </c>
    </row>
    <row r="2161" spans="1:27">
      <c r="A2161">
        <v>4159</v>
      </c>
      <c r="B2161" t="s">
        <v>19</v>
      </c>
      <c r="C2161" t="s">
        <v>30</v>
      </c>
      <c r="D2161" t="s">
        <v>31</v>
      </c>
      <c r="E2161" s="3" t="s">
        <v>32</v>
      </c>
      <c r="F2161" t="str">
        <f t="shared" si="297"/>
        <v>Alphabet</v>
      </c>
      <c r="G2161" t="str">
        <f t="shared" si="298"/>
        <v>XL</v>
      </c>
      <c r="H2161" t="str">
        <f t="shared" si="299"/>
        <v>Yes</v>
      </c>
      <c r="I2161">
        <v>2</v>
      </c>
      <c r="J2161" t="str">
        <f>_xlfn.IFS(Units_Sold&lt;0,"Check Return/Refund",Units_Sold=" ",Invalid,Units_Sold=0,"Available",Units_Sold&gt;0,"Sold")</f>
        <v>Sold</v>
      </c>
      <c r="K2161">
        <v>8683.7999999999993</v>
      </c>
      <c r="M2161" t="str">
        <f t="shared" si="300"/>
        <v>Invalid</v>
      </c>
      <c r="N2161" t="str">
        <f>IF(PC_NikeSales[[#This Row],[Discount_Verification]]="Valid","Include","Exclude")</f>
        <v>Exclude</v>
      </c>
      <c r="O2161">
        <v>0</v>
      </c>
      <c r="P2161">
        <f t="shared" si="301"/>
        <v>17367.599999999999</v>
      </c>
      <c r="Q2161" t="str">
        <f t="shared" si="302"/>
        <v>Valid Revenue</v>
      </c>
      <c r="R2161" t="str">
        <f>IF(PC_NikeSales[[#This Row],[Rev_Verify]]="Valid Revenue","Include","Exclude")</f>
        <v>Include</v>
      </c>
      <c r="S2161" s="1"/>
      <c r="T2161" s="5" t="str">
        <f t="shared" si="303"/>
        <v>Missing Date</v>
      </c>
      <c r="U2161" s="1" t="str">
        <f t="shared" si="304"/>
        <v>No</v>
      </c>
      <c r="V2161" t="s">
        <v>17</v>
      </c>
      <c r="W2161" t="s">
        <v>33</v>
      </c>
      <c r="X2161" t="str">
        <f t="shared" si="305"/>
        <v>Delhi</v>
      </c>
      <c r="Y2161">
        <v>3914.69</v>
      </c>
      <c r="Z2161" t="str">
        <f>IF(PC_NikeSales[[#This Row],[Profit]]&lt;0,"Loss Making Sales",IF(PC_NikeSales[[#This Row],[Profit]]=0,"No Recorded Profit",IF($Y2159&gt;$P2159,"Invalid Profit", "Valid Profit")))</f>
        <v>Valid Profit</v>
      </c>
      <c r="AA2161" t="str">
        <f>IF(PC_NikeSales[[#This Row],[Profit_Status]]="Valid Profit","Include","Exclude")</f>
        <v>Include</v>
      </c>
    </row>
    <row r="2162" spans="1:27">
      <c r="A2162">
        <v>4160</v>
      </c>
      <c r="B2162" t="s">
        <v>35</v>
      </c>
      <c r="C2162" t="s">
        <v>26</v>
      </c>
      <c r="D2162" t="s">
        <v>53</v>
      </c>
      <c r="F2162" t="str">
        <f t="shared" si="297"/>
        <v>Missing</v>
      </c>
      <c r="G2162" t="str">
        <f t="shared" si="298"/>
        <v>Unknown</v>
      </c>
      <c r="H2162" t="str">
        <f t="shared" si="299"/>
        <v>No</v>
      </c>
      <c r="J2162" t="str">
        <f>_xlfn.IFS(Units_Sold&lt;0,"Check Return/Refund",Units_Sold=" ",Invalid,Units_Sold=0,"Available",Units_Sold&gt;0,"Sold")</f>
        <v>Available</v>
      </c>
      <c r="K2162">
        <v>6148.9</v>
      </c>
      <c r="M2162" t="str">
        <f t="shared" si="300"/>
        <v>Invalid</v>
      </c>
      <c r="N2162" t="str">
        <f>IF(PC_NikeSales[[#This Row],[Discount_Verification]]="Valid","Include","Exclude")</f>
        <v>Exclude</v>
      </c>
      <c r="O2162">
        <v>0</v>
      </c>
      <c r="P2162" t="str">
        <f t="shared" si="301"/>
        <v>Insufficient Data</v>
      </c>
      <c r="Q2162" t="str">
        <f t="shared" si="302"/>
        <v>Missing Information</v>
      </c>
      <c r="R2162" t="str">
        <f>IF(PC_NikeSales[[#This Row],[Rev_Verify]]="Valid Revenue","Include","Exclude")</f>
        <v>Exclude</v>
      </c>
      <c r="S2162" s="1"/>
      <c r="T2162" s="5" t="str">
        <f t="shared" si="303"/>
        <v>Missing Date</v>
      </c>
      <c r="U2162" s="1" t="str">
        <f t="shared" si="304"/>
        <v>No</v>
      </c>
      <c r="V2162" t="s">
        <v>17</v>
      </c>
      <c r="W2162" t="s">
        <v>33</v>
      </c>
      <c r="X2162" t="str">
        <f t="shared" si="305"/>
        <v>Delhi</v>
      </c>
      <c r="Y2162">
        <v>2664.48</v>
      </c>
      <c r="Z2162" t="str">
        <f>IF(PC_NikeSales[[#This Row],[Profit]]&lt;0,"Loss Making Sales",IF(PC_NikeSales[[#This Row],[Profit]]=0,"No Recorded Profit",IF($Y2160&gt;$P2160,"Invalid Profit", "Valid Profit")))</f>
        <v>Valid Profit</v>
      </c>
      <c r="AA2162" t="str">
        <f>IF(PC_NikeSales[[#This Row],[Profit_Status]]="Valid Profit","Include","Exclude")</f>
        <v>Include</v>
      </c>
    </row>
    <row r="2163" spans="1:27">
      <c r="A2163">
        <v>4161</v>
      </c>
      <c r="B2163" t="s">
        <v>35</v>
      </c>
      <c r="C2163" t="s">
        <v>30</v>
      </c>
      <c r="D2163" t="s">
        <v>45</v>
      </c>
      <c r="E2163" s="3" t="s">
        <v>28</v>
      </c>
      <c r="F2163" t="str">
        <f t="shared" si="297"/>
        <v>Alphabet</v>
      </c>
      <c r="G2163" t="str">
        <f t="shared" si="298"/>
        <v>L</v>
      </c>
      <c r="H2163" t="str">
        <f t="shared" si="299"/>
        <v>Yes</v>
      </c>
      <c r="J2163" t="str">
        <f>_xlfn.IFS(Units_Sold&lt;0,"Check Return/Refund",Units_Sold=" ",Invalid,Units_Sold=0,"Available",Units_Sold&gt;0,"Sold")</f>
        <v>Available</v>
      </c>
      <c r="L2163">
        <v>0.4</v>
      </c>
      <c r="M2163" t="str">
        <f t="shared" si="300"/>
        <v>Valid</v>
      </c>
      <c r="N2163" t="str">
        <f>IF(PC_NikeSales[[#This Row],[Discount_Verification]]="Valid","Include","Exclude")</f>
        <v>Include</v>
      </c>
      <c r="O2163">
        <v>0</v>
      </c>
      <c r="P2163" t="str">
        <f t="shared" si="301"/>
        <v>Insufficient Data</v>
      </c>
      <c r="Q2163" t="str">
        <f t="shared" si="302"/>
        <v>Missing Information</v>
      </c>
      <c r="R2163" t="str">
        <f>IF(PC_NikeSales[[#This Row],[Rev_Verify]]="Valid Revenue","Include","Exclude")</f>
        <v>Exclude</v>
      </c>
      <c r="S2163" s="1">
        <v>45763</v>
      </c>
      <c r="T2163" s="5">
        <f t="shared" si="303"/>
        <v>45763</v>
      </c>
      <c r="U2163" s="1" t="str">
        <f t="shared" si="304"/>
        <v>Yes</v>
      </c>
      <c r="V2163" t="s">
        <v>17</v>
      </c>
      <c r="W2163" t="s">
        <v>43</v>
      </c>
      <c r="X2163" t="str">
        <f t="shared" si="305"/>
        <v>Kolkata</v>
      </c>
      <c r="Y2163">
        <v>1864.83</v>
      </c>
      <c r="Z2163" t="str">
        <f>IF(PC_NikeSales[[#This Row],[Profit]]&lt;0,"Loss Making Sales",IF(PC_NikeSales[[#This Row],[Profit]]=0,"No Recorded Profit",IF($Y2161&gt;$P2161,"Invalid Profit", "Valid Profit")))</f>
        <v>Valid Profit</v>
      </c>
      <c r="AA2163" t="str">
        <f>IF(PC_NikeSales[[#This Row],[Profit_Status]]="Valid Profit","Include","Exclude")</f>
        <v>Include</v>
      </c>
    </row>
    <row r="2164" spans="1:27">
      <c r="A2164">
        <v>4162</v>
      </c>
      <c r="B2164" t="s">
        <v>35</v>
      </c>
      <c r="C2164" t="s">
        <v>14</v>
      </c>
      <c r="D2164" t="s">
        <v>15</v>
      </c>
      <c r="E2164" s="3" t="s">
        <v>32</v>
      </c>
      <c r="F2164" t="str">
        <f t="shared" si="297"/>
        <v>Alphabet</v>
      </c>
      <c r="G2164" t="str">
        <f t="shared" si="298"/>
        <v>XL</v>
      </c>
      <c r="H2164" t="str">
        <f t="shared" si="299"/>
        <v>Yes</v>
      </c>
      <c r="I2164">
        <v>1</v>
      </c>
      <c r="J2164" t="str">
        <f>_xlfn.IFS(Units_Sold&lt;0,"Check Return/Refund",Units_Sold=" ",Invalid,Units_Sold=0,"Available",Units_Sold&gt;0,"Sold")</f>
        <v>Sold</v>
      </c>
      <c r="K2164">
        <v>3782.59</v>
      </c>
      <c r="M2164" t="str">
        <f t="shared" si="300"/>
        <v>Invalid</v>
      </c>
      <c r="N2164" t="str">
        <f>IF(PC_NikeSales[[#This Row],[Discount_Verification]]="Valid","Include","Exclude")</f>
        <v>Exclude</v>
      </c>
      <c r="O2164">
        <v>0</v>
      </c>
      <c r="P2164">
        <f t="shared" si="301"/>
        <v>3782.59</v>
      </c>
      <c r="Q2164" t="str">
        <f t="shared" si="302"/>
        <v>Valid Revenue</v>
      </c>
      <c r="R2164" t="str">
        <f>IF(PC_NikeSales[[#This Row],[Rev_Verify]]="Valid Revenue","Include","Exclude")</f>
        <v>Include</v>
      </c>
      <c r="S2164" s="1"/>
      <c r="T2164" s="5" t="str">
        <f t="shared" si="303"/>
        <v>Missing Date</v>
      </c>
      <c r="U2164" s="1" t="str">
        <f t="shared" si="304"/>
        <v>No</v>
      </c>
      <c r="V2164" t="s">
        <v>17</v>
      </c>
      <c r="W2164" t="s">
        <v>29</v>
      </c>
      <c r="X2164" t="str">
        <f t="shared" si="305"/>
        <v>Pune</v>
      </c>
      <c r="Y2164">
        <v>1401.88</v>
      </c>
      <c r="Z2164" t="str">
        <f>IF(PC_NikeSales[[#This Row],[Profit]]&lt;0,"Loss Making Sales",IF(PC_NikeSales[[#This Row],[Profit]]=0,"No Recorded Profit",IF($Y2162&gt;$P2162,"Invalid Profit", "Valid Profit")))</f>
        <v>Valid Profit</v>
      </c>
      <c r="AA2164" t="str">
        <f>IF(PC_NikeSales[[#This Row],[Profit_Status]]="Valid Profit","Include","Exclude")</f>
        <v>Include</v>
      </c>
    </row>
    <row r="2165" spans="1:27">
      <c r="A2165">
        <v>4163</v>
      </c>
      <c r="B2165" t="s">
        <v>35</v>
      </c>
      <c r="C2165" t="s">
        <v>14</v>
      </c>
      <c r="D2165" t="s">
        <v>15</v>
      </c>
      <c r="E2165" s="3" t="s">
        <v>28</v>
      </c>
      <c r="F2165" t="str">
        <f t="shared" si="297"/>
        <v>Alphabet</v>
      </c>
      <c r="G2165" t="str">
        <f t="shared" si="298"/>
        <v>L</v>
      </c>
      <c r="H2165" t="str">
        <f t="shared" si="299"/>
        <v>Yes</v>
      </c>
      <c r="J2165" t="str">
        <f>_xlfn.IFS(Units_Sold&lt;0,"Check Return/Refund",Units_Sold=" ",Invalid,Units_Sold=0,"Available",Units_Sold&gt;0,"Sold")</f>
        <v>Available</v>
      </c>
      <c r="M2165" t="str">
        <f t="shared" si="300"/>
        <v>Invalid</v>
      </c>
      <c r="N2165" t="str">
        <f>IF(PC_NikeSales[[#This Row],[Discount_Verification]]="Valid","Include","Exclude")</f>
        <v>Exclude</v>
      </c>
      <c r="O2165">
        <v>0</v>
      </c>
      <c r="P2165" t="str">
        <f t="shared" si="301"/>
        <v>Insufficient Data</v>
      </c>
      <c r="Q2165" t="str">
        <f t="shared" si="302"/>
        <v>Missing Information</v>
      </c>
      <c r="R2165" t="str">
        <f>IF(PC_NikeSales[[#This Row],[Rev_Verify]]="Valid Revenue","Include","Exclude")</f>
        <v>Exclude</v>
      </c>
      <c r="S2165" s="1">
        <v>45547</v>
      </c>
      <c r="T2165" s="5">
        <f t="shared" si="303"/>
        <v>45547</v>
      </c>
      <c r="U2165" s="1" t="str">
        <f t="shared" si="304"/>
        <v>Yes</v>
      </c>
      <c r="V2165" t="s">
        <v>22</v>
      </c>
      <c r="W2165" t="s">
        <v>37</v>
      </c>
      <c r="X2165" t="str">
        <f t="shared" si="305"/>
        <v>Hyderabad</v>
      </c>
      <c r="Y2165">
        <v>1942.39</v>
      </c>
      <c r="Z2165" t="str">
        <f>IF(PC_NikeSales[[#This Row],[Profit]]&lt;0,"Loss Making Sales",IF(PC_NikeSales[[#This Row],[Profit]]=0,"No Recorded Profit",IF($Y2163&gt;$P2163,"Invalid Profit", "Valid Profit")))</f>
        <v>Valid Profit</v>
      </c>
      <c r="AA2165" t="str">
        <f>IF(PC_NikeSales[[#This Row],[Profit_Status]]="Valid Profit","Include","Exclude")</f>
        <v>Include</v>
      </c>
    </row>
    <row r="2166" spans="1:27">
      <c r="A2166">
        <v>4164</v>
      </c>
      <c r="B2166" t="s">
        <v>35</v>
      </c>
      <c r="C2166" t="s">
        <v>20</v>
      </c>
      <c r="D2166" t="s">
        <v>21</v>
      </c>
      <c r="E2166" s="3" t="s">
        <v>32</v>
      </c>
      <c r="F2166" t="str">
        <f t="shared" si="297"/>
        <v>Alphabet</v>
      </c>
      <c r="G2166" t="str">
        <f t="shared" si="298"/>
        <v>XL</v>
      </c>
      <c r="H2166" t="str">
        <f t="shared" si="299"/>
        <v>Yes</v>
      </c>
      <c r="I2166">
        <v>0</v>
      </c>
      <c r="J2166" t="str">
        <f>_xlfn.IFS(Units_Sold&lt;0,"Check Return/Refund",Units_Sold=" ",Invalid,Units_Sold=0,"Available",Units_Sold&gt;0,"Sold")</f>
        <v>Available</v>
      </c>
      <c r="K2166">
        <v>2196.67</v>
      </c>
      <c r="M2166" t="str">
        <f t="shared" si="300"/>
        <v>Invalid</v>
      </c>
      <c r="N2166" t="str">
        <f>IF(PC_NikeSales[[#This Row],[Discount_Verification]]="Valid","Include","Exclude")</f>
        <v>Exclude</v>
      </c>
      <c r="O2166">
        <v>0</v>
      </c>
      <c r="P2166">
        <f t="shared" si="301"/>
        <v>0</v>
      </c>
      <c r="Q2166" t="str">
        <f t="shared" si="302"/>
        <v>No Recorded Revenue</v>
      </c>
      <c r="R2166" t="str">
        <f>IF(PC_NikeSales[[#This Row],[Rev_Verify]]="Valid Revenue","Include","Exclude")</f>
        <v>Exclude</v>
      </c>
      <c r="S2166" s="1">
        <v>45859</v>
      </c>
      <c r="T2166" s="5">
        <f t="shared" si="303"/>
        <v>45859</v>
      </c>
      <c r="U2166" s="1" t="str">
        <f t="shared" si="304"/>
        <v>Yes</v>
      </c>
      <c r="V2166" t="s">
        <v>17</v>
      </c>
      <c r="W2166" t="s">
        <v>36</v>
      </c>
      <c r="X2166" t="str">
        <f t="shared" si="305"/>
        <v>Bangalore</v>
      </c>
      <c r="Y2166">
        <v>-1088.9000000000001</v>
      </c>
      <c r="Z2166" t="str">
        <f>IF(PC_NikeSales[[#This Row],[Profit]]&lt;0,"Loss Making Sales",IF(PC_NikeSales[[#This Row],[Profit]]=0,"No Recorded Profit",IF(PC_NikeSales[[#This Row],[Profit]]&gt;PC_NikeSales[Rev_Recalc],"Invalid Profit", "Valid Profit")))</f>
        <v>Loss Making Sales</v>
      </c>
      <c r="AA2166" t="str">
        <f>IF(PC_NikeSales[[#This Row],[Profit_Status]]="Valid Profit","Include","Exclude")</f>
        <v>Exclude</v>
      </c>
    </row>
    <row r="2167" spans="1:27">
      <c r="A2167">
        <v>4165</v>
      </c>
      <c r="B2167" t="s">
        <v>19</v>
      </c>
      <c r="C2167" t="s">
        <v>14</v>
      </c>
      <c r="D2167" t="s">
        <v>15</v>
      </c>
      <c r="E2167" s="3" t="s">
        <v>32</v>
      </c>
      <c r="F2167" t="str">
        <f t="shared" si="297"/>
        <v>Alphabet</v>
      </c>
      <c r="G2167" t="str">
        <f t="shared" si="298"/>
        <v>XL</v>
      </c>
      <c r="H2167" t="str">
        <f t="shared" si="299"/>
        <v>Yes</v>
      </c>
      <c r="I2167">
        <v>1</v>
      </c>
      <c r="J2167" t="str">
        <f>_xlfn.IFS(Units_Sold&lt;0,"Check Return/Refund",Units_Sold=" ",Invalid,Units_Sold=0,"Available",Units_Sold&gt;0,"Sold")</f>
        <v>Sold</v>
      </c>
      <c r="L2167">
        <v>0.26</v>
      </c>
      <c r="M2167" t="str">
        <f t="shared" si="300"/>
        <v>Valid</v>
      </c>
      <c r="N2167" t="str">
        <f>IF(PC_NikeSales[[#This Row],[Discount_Verification]]="Valid","Include","Exclude")</f>
        <v>Include</v>
      </c>
      <c r="O2167">
        <v>0</v>
      </c>
      <c r="P2167" t="str">
        <f t="shared" si="301"/>
        <v>Insufficient Data</v>
      </c>
      <c r="Q2167" t="str">
        <f t="shared" si="302"/>
        <v>Missing Information</v>
      </c>
      <c r="R2167" t="str">
        <f>IF(PC_NikeSales[[#This Row],[Rev_Verify]]="Valid Revenue","Include","Exclude")</f>
        <v>Exclude</v>
      </c>
      <c r="S2167" s="1">
        <v>45616</v>
      </c>
      <c r="T2167" s="5">
        <f t="shared" si="303"/>
        <v>45616</v>
      </c>
      <c r="U2167" s="1" t="str">
        <f t="shared" si="304"/>
        <v>Yes</v>
      </c>
      <c r="V2167" t="s">
        <v>17</v>
      </c>
      <c r="W2167" t="s">
        <v>36</v>
      </c>
      <c r="X2167" t="str">
        <f t="shared" si="305"/>
        <v>Bangalore</v>
      </c>
      <c r="Y2167">
        <v>2194.38</v>
      </c>
      <c r="Z2167" t="str">
        <f>IF(PC_NikeSales[[#This Row],[Profit]]&lt;0,"Loss Making Sales",IF(PC_NikeSales[[#This Row],[Profit]]=0,"No Recorded Profit",IF($Y2165&gt;$P2165,"Invalid Profit", "Valid Profit")))</f>
        <v>Valid Profit</v>
      </c>
      <c r="AA2167" t="str">
        <f>IF(PC_NikeSales[[#This Row],[Profit_Status]]="Valid Profit","Include","Exclude")</f>
        <v>Include</v>
      </c>
    </row>
    <row r="2168" spans="1:27">
      <c r="A2168">
        <v>4166</v>
      </c>
      <c r="B2168" t="s">
        <v>19</v>
      </c>
      <c r="C2168" t="s">
        <v>20</v>
      </c>
      <c r="D2168" t="s">
        <v>50</v>
      </c>
      <c r="E2168" s="3">
        <v>8</v>
      </c>
      <c r="F2168" t="str">
        <f t="shared" si="297"/>
        <v>Number</v>
      </c>
      <c r="G2168" t="str">
        <f t="shared" si="298"/>
        <v>8</v>
      </c>
      <c r="H2168" t="str">
        <f t="shared" si="299"/>
        <v>Yes</v>
      </c>
      <c r="I2168">
        <v>0</v>
      </c>
      <c r="J2168" t="str">
        <f>_xlfn.IFS(Units_Sold&lt;0,"Check Return/Refund",Units_Sold=" ",Invalid,Units_Sold=0,"Available",Units_Sold&gt;0,"Sold")</f>
        <v>Available</v>
      </c>
      <c r="M2168" t="str">
        <f t="shared" si="300"/>
        <v>Invalid</v>
      </c>
      <c r="N2168" t="str">
        <f>IF(PC_NikeSales[[#This Row],[Discount_Verification]]="Valid","Include","Exclude")</f>
        <v>Exclude</v>
      </c>
      <c r="O2168">
        <v>0</v>
      </c>
      <c r="P2168" t="str">
        <f t="shared" si="301"/>
        <v>Insufficient Data</v>
      </c>
      <c r="Q2168" t="str">
        <f t="shared" si="302"/>
        <v>Missing Information</v>
      </c>
      <c r="R2168" t="str">
        <f>IF(PC_NikeSales[[#This Row],[Rev_Verify]]="Valid Revenue","Include","Exclude")</f>
        <v>Exclude</v>
      </c>
      <c r="S2168" s="1">
        <v>45721</v>
      </c>
      <c r="T2168" s="5">
        <f t="shared" si="303"/>
        <v>45721</v>
      </c>
      <c r="U2168" s="1" t="str">
        <f t="shared" si="304"/>
        <v>Yes</v>
      </c>
      <c r="V2168" t="s">
        <v>17</v>
      </c>
      <c r="W2168" t="s">
        <v>33</v>
      </c>
      <c r="X2168" t="str">
        <f t="shared" si="305"/>
        <v>Delhi</v>
      </c>
      <c r="Y2168">
        <v>-512.77</v>
      </c>
      <c r="Z2168" t="str">
        <f>IF(PC_NikeSales[[#This Row],[Profit]]&lt;0,"Loss Making Sales",IF(PC_NikeSales[[#This Row],[Profit]]=0,"No Recorded Profit",IF(PC_NikeSales[[#This Row],[Profit]]&gt;PC_NikeSales[Rev_Recalc],"Invalid Profit", "Valid Profit")))</f>
        <v>Loss Making Sales</v>
      </c>
      <c r="AA2168" t="str">
        <f>IF(PC_NikeSales[[#This Row],[Profit_Status]]="Valid Profit","Include","Exclude")</f>
        <v>Exclude</v>
      </c>
    </row>
    <row r="2169" spans="1:27">
      <c r="A2169">
        <v>4167</v>
      </c>
      <c r="B2169" t="s">
        <v>35</v>
      </c>
      <c r="C2169" t="s">
        <v>41</v>
      </c>
      <c r="D2169" t="s">
        <v>47</v>
      </c>
      <c r="E2169" s="3" t="s">
        <v>32</v>
      </c>
      <c r="F2169" t="str">
        <f t="shared" si="297"/>
        <v>Alphabet</v>
      </c>
      <c r="G2169" t="str">
        <f t="shared" si="298"/>
        <v>XL</v>
      </c>
      <c r="H2169" t="str">
        <f t="shared" si="299"/>
        <v>Yes</v>
      </c>
      <c r="I2169">
        <v>-1</v>
      </c>
      <c r="J2169" t="str">
        <f>_xlfn.IFS(Units_Sold&lt;0,"Check Return/Refund",Units_Sold=" ",Invalid,Units_Sold=0,"Available",Units_Sold&gt;0,"Sold")</f>
        <v>Check Return/Refund</v>
      </c>
      <c r="K2169">
        <v>3354.93</v>
      </c>
      <c r="M2169" t="str">
        <f t="shared" si="300"/>
        <v>Invalid</v>
      </c>
      <c r="N2169" t="str">
        <f>IF(PC_NikeSales[[#This Row],[Discount_Verification]]="Valid","Include","Exclude")</f>
        <v>Exclude</v>
      </c>
      <c r="O2169">
        <v>0</v>
      </c>
      <c r="P2169">
        <f t="shared" si="301"/>
        <v>-3354.93</v>
      </c>
      <c r="Q2169" t="str">
        <f t="shared" si="302"/>
        <v>Negative Revenue</v>
      </c>
      <c r="R2169" t="str">
        <f>IF(PC_NikeSales[[#This Row],[Rev_Verify]]="Valid Revenue","Include","Exclude")</f>
        <v>Exclude</v>
      </c>
      <c r="S2169" s="1"/>
      <c r="T2169" s="5" t="str">
        <f t="shared" si="303"/>
        <v>Missing Date</v>
      </c>
      <c r="U2169" s="1" t="str">
        <f t="shared" si="304"/>
        <v>No</v>
      </c>
      <c r="V2169" t="s">
        <v>22</v>
      </c>
      <c r="W2169" t="s">
        <v>37</v>
      </c>
      <c r="X2169" t="str">
        <f t="shared" si="305"/>
        <v>Hyderabad</v>
      </c>
      <c r="Y2169">
        <v>3486.85</v>
      </c>
      <c r="Z2169" t="str">
        <f>IF(PC_NikeSales[[#This Row],[Profit]]&lt;0,"Loss Making Sales",IF(PC_NikeSales[[#This Row],[Profit]]=0,"No Recorded Profit",IF(PC_NikeSales[[#This Row],[Profit]]&gt;PC_NikeSales[Rev_Recalc],"Invalid Profit", "Valid Profit")))</f>
        <v>Invalid Profit</v>
      </c>
      <c r="AA2169" t="str">
        <f>IF(PC_NikeSales[[#This Row],[Profit_Status]]="Valid Profit","Include","Exclude")</f>
        <v>Exclude</v>
      </c>
    </row>
    <row r="2170" spans="1:27">
      <c r="A2170">
        <v>4168</v>
      </c>
      <c r="B2170" t="s">
        <v>13</v>
      </c>
      <c r="C2170" t="s">
        <v>30</v>
      </c>
      <c r="D2170" t="s">
        <v>46</v>
      </c>
      <c r="E2170" s="3">
        <v>10</v>
      </c>
      <c r="F2170" t="str">
        <f t="shared" si="297"/>
        <v>Number</v>
      </c>
      <c r="G2170" t="str">
        <f t="shared" si="298"/>
        <v>10</v>
      </c>
      <c r="H2170" t="str">
        <f t="shared" si="299"/>
        <v>Yes</v>
      </c>
      <c r="I2170">
        <v>4</v>
      </c>
      <c r="J2170" t="str">
        <f>_xlfn.IFS(Units_Sold&lt;0,"Check Return/Refund",Units_Sold=" ",Invalid,Units_Sold=0,"Available",Units_Sold&gt;0,"Sold")</f>
        <v>Sold</v>
      </c>
      <c r="M2170" t="str">
        <f t="shared" si="300"/>
        <v>Invalid</v>
      </c>
      <c r="N2170" t="str">
        <f>IF(PC_NikeSales[[#This Row],[Discount_Verification]]="Valid","Include","Exclude")</f>
        <v>Exclude</v>
      </c>
      <c r="O2170">
        <v>0</v>
      </c>
      <c r="P2170" t="str">
        <f t="shared" si="301"/>
        <v>Insufficient Data</v>
      </c>
      <c r="Q2170" t="str">
        <f t="shared" si="302"/>
        <v>Missing Information</v>
      </c>
      <c r="R2170" t="str">
        <f>IF(PC_NikeSales[[#This Row],[Rev_Verify]]="Valid Revenue","Include","Exclude")</f>
        <v>Exclude</v>
      </c>
      <c r="S2170" s="1">
        <v>45452</v>
      </c>
      <c r="T2170" s="5">
        <f t="shared" si="303"/>
        <v>45452</v>
      </c>
      <c r="U2170" s="1" t="str">
        <f t="shared" si="304"/>
        <v>Yes</v>
      </c>
      <c r="V2170" t="s">
        <v>22</v>
      </c>
      <c r="W2170" t="s">
        <v>25</v>
      </c>
      <c r="X2170" t="str">
        <f t="shared" si="305"/>
        <v>Mumbai</v>
      </c>
      <c r="Y2170">
        <v>3282.84</v>
      </c>
      <c r="Z2170" t="str">
        <f>IF(PC_NikeSales[[#This Row],[Profit]]&lt;0,"Loss Making Sales",IF(PC_NikeSales[[#This Row],[Profit]]=0,"No Recorded Profit",IF($Y2168&gt;$P2168,"Invalid Profit", "Valid Profit")))</f>
        <v>Valid Profit</v>
      </c>
      <c r="AA2170" t="str">
        <f>IF(PC_NikeSales[[#This Row],[Profit_Status]]="Valid Profit","Include","Exclude")</f>
        <v>Include</v>
      </c>
    </row>
    <row r="2171" spans="1:27">
      <c r="A2171">
        <v>4169</v>
      </c>
      <c r="B2171" t="s">
        <v>35</v>
      </c>
      <c r="C2171" t="s">
        <v>41</v>
      </c>
      <c r="D2171" t="s">
        <v>54</v>
      </c>
      <c r="E2171" s="3" t="s">
        <v>28</v>
      </c>
      <c r="F2171" t="str">
        <f t="shared" si="297"/>
        <v>Alphabet</v>
      </c>
      <c r="G2171" t="str">
        <f t="shared" si="298"/>
        <v>L</v>
      </c>
      <c r="H2171" t="str">
        <f t="shared" si="299"/>
        <v>Yes</v>
      </c>
      <c r="J2171" t="str">
        <f>_xlfn.IFS(Units_Sold&lt;0,"Check Return/Refund",Units_Sold=" ",Invalid,Units_Sold=0,"Available",Units_Sold&gt;0,"Sold")</f>
        <v>Available</v>
      </c>
      <c r="K2171">
        <v>8320.11</v>
      </c>
      <c r="M2171" t="str">
        <f t="shared" si="300"/>
        <v>Invalid</v>
      </c>
      <c r="N2171" t="str">
        <f>IF(PC_NikeSales[[#This Row],[Discount_Verification]]="Valid","Include","Exclude")</f>
        <v>Exclude</v>
      </c>
      <c r="O2171">
        <v>0</v>
      </c>
      <c r="P2171" t="str">
        <f t="shared" si="301"/>
        <v>Insufficient Data</v>
      </c>
      <c r="Q2171" t="str">
        <f t="shared" si="302"/>
        <v>Missing Information</v>
      </c>
      <c r="R2171" t="str">
        <f>IF(PC_NikeSales[[#This Row],[Rev_Verify]]="Valid Revenue","Include","Exclude")</f>
        <v>Exclude</v>
      </c>
      <c r="S2171" s="1"/>
      <c r="T2171" s="5" t="str">
        <f t="shared" si="303"/>
        <v>Missing Date</v>
      </c>
      <c r="U2171" s="1" t="str">
        <f t="shared" si="304"/>
        <v>No</v>
      </c>
      <c r="V2171" t="s">
        <v>22</v>
      </c>
      <c r="W2171" t="s">
        <v>33</v>
      </c>
      <c r="X2171" t="str">
        <f t="shared" si="305"/>
        <v>Delhi</v>
      </c>
      <c r="Y2171">
        <v>3743.48</v>
      </c>
      <c r="Z2171" t="str">
        <f>IF(PC_NikeSales[[#This Row],[Profit]]&lt;0,"Loss Making Sales",IF(PC_NikeSales[[#This Row],[Profit]]=0,"No Recorded Profit",IF($Y2169&gt;$P2169,"Invalid Profit", "Valid Profit")))</f>
        <v>Invalid Profit</v>
      </c>
      <c r="AA2171" t="str">
        <f>IF(PC_NikeSales[[#This Row],[Profit_Status]]="Valid Profit","Include","Exclude")</f>
        <v>Exclude</v>
      </c>
    </row>
    <row r="2172" spans="1:27">
      <c r="A2172">
        <v>4170</v>
      </c>
      <c r="B2172" t="s">
        <v>35</v>
      </c>
      <c r="C2172" t="s">
        <v>26</v>
      </c>
      <c r="D2172" t="s">
        <v>27</v>
      </c>
      <c r="E2172" s="3" t="s">
        <v>32</v>
      </c>
      <c r="F2172" t="str">
        <f t="shared" si="297"/>
        <v>Alphabet</v>
      </c>
      <c r="G2172" t="str">
        <f t="shared" si="298"/>
        <v>XL</v>
      </c>
      <c r="H2172" t="str">
        <f t="shared" si="299"/>
        <v>Yes</v>
      </c>
      <c r="J2172" t="str">
        <f>_xlfn.IFS(Units_Sold&lt;0,"Check Return/Refund",Units_Sold=" ",Invalid,Units_Sold=0,"Available",Units_Sold&gt;0,"Sold")</f>
        <v>Available</v>
      </c>
      <c r="K2172">
        <v>3297.7</v>
      </c>
      <c r="L2172">
        <v>1.05</v>
      </c>
      <c r="M2172" t="str">
        <f t="shared" si="300"/>
        <v>Invalid</v>
      </c>
      <c r="N2172" t="str">
        <f>IF(PC_NikeSales[[#This Row],[Discount_Verification]]="Valid","Include","Exclude")</f>
        <v>Exclude</v>
      </c>
      <c r="O2172">
        <v>0</v>
      </c>
      <c r="P2172" t="str">
        <f t="shared" si="301"/>
        <v>Insufficient Data</v>
      </c>
      <c r="Q2172" t="str">
        <f t="shared" si="302"/>
        <v>Missing Information</v>
      </c>
      <c r="R2172" t="str">
        <f>IF(PC_NikeSales[[#This Row],[Rev_Verify]]="Valid Revenue","Include","Exclude")</f>
        <v>Exclude</v>
      </c>
      <c r="S2172" s="1">
        <v>45519</v>
      </c>
      <c r="T2172" s="5">
        <f t="shared" si="303"/>
        <v>45519</v>
      </c>
      <c r="U2172" s="1" t="str">
        <f t="shared" si="304"/>
        <v>Yes</v>
      </c>
      <c r="V2172" t="s">
        <v>17</v>
      </c>
      <c r="W2172" t="s">
        <v>18</v>
      </c>
      <c r="X2172" t="str">
        <f t="shared" si="305"/>
        <v>Bengaluru</v>
      </c>
      <c r="Y2172">
        <v>1678.19</v>
      </c>
      <c r="Z2172" t="str">
        <f>IF(PC_NikeSales[[#This Row],[Profit]]&lt;0,"Loss Making Sales",IF(PC_NikeSales[[#This Row],[Profit]]=0,"No Recorded Profit",IF($Y2170&gt;$P2170,"Invalid Profit", "Valid Profit")))</f>
        <v>Valid Profit</v>
      </c>
      <c r="AA2172" t="str">
        <f>IF(PC_NikeSales[[#This Row],[Profit_Status]]="Valid Profit","Include","Exclude")</f>
        <v>Include</v>
      </c>
    </row>
    <row r="2173" spans="1:27">
      <c r="A2173">
        <v>4171</v>
      </c>
      <c r="B2173" t="s">
        <v>35</v>
      </c>
      <c r="C2173" t="s">
        <v>30</v>
      </c>
      <c r="D2173" t="s">
        <v>31</v>
      </c>
      <c r="E2173" s="3" t="s">
        <v>16</v>
      </c>
      <c r="F2173" t="str">
        <f t="shared" si="297"/>
        <v>Alphabet</v>
      </c>
      <c r="G2173" t="str">
        <f t="shared" si="298"/>
        <v>M</v>
      </c>
      <c r="H2173" t="str">
        <f t="shared" si="299"/>
        <v>Yes</v>
      </c>
      <c r="J2173" t="str">
        <f>_xlfn.IFS(Units_Sold&lt;0,"Check Return/Refund",Units_Sold=" ",Invalid,Units_Sold=0,"Available",Units_Sold&gt;0,"Sold")</f>
        <v>Available</v>
      </c>
      <c r="K2173">
        <v>9303.7999999999993</v>
      </c>
      <c r="M2173" t="str">
        <f t="shared" si="300"/>
        <v>Invalid</v>
      </c>
      <c r="N2173" t="str">
        <f>IF(PC_NikeSales[[#This Row],[Discount_Verification]]="Valid","Include","Exclude")</f>
        <v>Exclude</v>
      </c>
      <c r="O2173">
        <v>0</v>
      </c>
      <c r="P2173" t="str">
        <f t="shared" si="301"/>
        <v>Insufficient Data</v>
      </c>
      <c r="Q2173" t="str">
        <f t="shared" si="302"/>
        <v>Missing Information</v>
      </c>
      <c r="R2173" t="str">
        <f>IF(PC_NikeSales[[#This Row],[Rev_Verify]]="Valid Revenue","Include","Exclude")</f>
        <v>Exclude</v>
      </c>
      <c r="S2173" s="1">
        <v>45647</v>
      </c>
      <c r="T2173" s="5">
        <f t="shared" si="303"/>
        <v>45647</v>
      </c>
      <c r="U2173" s="1" t="str">
        <f t="shared" si="304"/>
        <v>Yes</v>
      </c>
      <c r="V2173" t="s">
        <v>22</v>
      </c>
      <c r="W2173" t="s">
        <v>33</v>
      </c>
      <c r="X2173" t="str">
        <f t="shared" si="305"/>
        <v>Delhi</v>
      </c>
      <c r="Y2173">
        <v>-1107.26</v>
      </c>
      <c r="Z2173" t="str">
        <f>IF(PC_NikeSales[[#This Row],[Profit]]&lt;0,"Loss Making Sales",IF(PC_NikeSales[[#This Row],[Profit]]=0,"No Recorded Profit",IF(PC_NikeSales[[#This Row],[Profit]]&gt;PC_NikeSales[Rev_Recalc],"Invalid Profit", "Valid Profit")))</f>
        <v>Loss Making Sales</v>
      </c>
      <c r="AA2173" t="str">
        <f>IF(PC_NikeSales[[#This Row],[Profit_Status]]="Valid Profit","Include","Exclude")</f>
        <v>Exclude</v>
      </c>
    </row>
    <row r="2174" spans="1:27">
      <c r="A2174">
        <v>4172</v>
      </c>
      <c r="B2174" t="s">
        <v>19</v>
      </c>
      <c r="C2174" t="s">
        <v>20</v>
      </c>
      <c r="D2174" t="s">
        <v>38</v>
      </c>
      <c r="E2174" s="3" t="s">
        <v>28</v>
      </c>
      <c r="F2174" t="str">
        <f t="shared" si="297"/>
        <v>Alphabet</v>
      </c>
      <c r="G2174" t="str">
        <f t="shared" si="298"/>
        <v>L</v>
      </c>
      <c r="H2174" t="str">
        <f t="shared" si="299"/>
        <v>Yes</v>
      </c>
      <c r="I2174">
        <v>1</v>
      </c>
      <c r="J2174" t="str">
        <f>_xlfn.IFS(Units_Sold&lt;0,"Check Return/Refund",Units_Sold=" ",Invalid,Units_Sold=0,"Available",Units_Sold&gt;0,"Sold")</f>
        <v>Sold</v>
      </c>
      <c r="M2174" t="str">
        <f t="shared" si="300"/>
        <v>Invalid</v>
      </c>
      <c r="N2174" t="str">
        <f>IF(PC_NikeSales[[#This Row],[Discount_Verification]]="Valid","Include","Exclude")</f>
        <v>Exclude</v>
      </c>
      <c r="O2174">
        <v>0</v>
      </c>
      <c r="P2174" t="str">
        <f t="shared" si="301"/>
        <v>Insufficient Data</v>
      </c>
      <c r="Q2174" t="str">
        <f t="shared" si="302"/>
        <v>Missing Information</v>
      </c>
      <c r="R2174" t="str">
        <f>IF(PC_NikeSales[[#This Row],[Rev_Verify]]="Valid Revenue","Include","Exclude")</f>
        <v>Exclude</v>
      </c>
      <c r="S2174" s="1">
        <v>45678</v>
      </c>
      <c r="T2174" s="5">
        <f t="shared" si="303"/>
        <v>45678</v>
      </c>
      <c r="U2174" s="1" t="str">
        <f t="shared" si="304"/>
        <v>Yes</v>
      </c>
      <c r="V2174" t="s">
        <v>22</v>
      </c>
      <c r="W2174" t="s">
        <v>18</v>
      </c>
      <c r="X2174" t="str">
        <f t="shared" si="305"/>
        <v>Bengaluru</v>
      </c>
      <c r="Y2174">
        <v>155.61000000000001</v>
      </c>
      <c r="Z2174" t="str">
        <f>IF(PC_NikeSales[[#This Row],[Profit]]&lt;0,"Loss Making Sales",IF(PC_NikeSales[[#This Row],[Profit]]=0,"No Recorded Profit",IF($Y2172&gt;$P2172,"Invalid Profit", "Valid Profit")))</f>
        <v>Valid Profit</v>
      </c>
      <c r="AA2174" t="str">
        <f>IF(PC_NikeSales[[#This Row],[Profit_Status]]="Valid Profit","Include","Exclude")</f>
        <v>Include</v>
      </c>
    </row>
    <row r="2175" spans="1:27">
      <c r="A2175">
        <v>4173</v>
      </c>
      <c r="B2175" t="s">
        <v>35</v>
      </c>
      <c r="C2175" t="s">
        <v>20</v>
      </c>
      <c r="D2175" t="s">
        <v>21</v>
      </c>
      <c r="E2175" s="3" t="s">
        <v>16</v>
      </c>
      <c r="F2175" t="str">
        <f t="shared" si="297"/>
        <v>Alphabet</v>
      </c>
      <c r="G2175" t="str">
        <f t="shared" si="298"/>
        <v>M</v>
      </c>
      <c r="H2175" t="str">
        <f t="shared" si="299"/>
        <v>Yes</v>
      </c>
      <c r="J2175" t="str">
        <f>_xlfn.IFS(Units_Sold&lt;0,"Check Return/Refund",Units_Sold=" ",Invalid,Units_Sold=0,"Available",Units_Sold&gt;0,"Sold")</f>
        <v>Available</v>
      </c>
      <c r="M2175" t="str">
        <f t="shared" si="300"/>
        <v>Invalid</v>
      </c>
      <c r="N2175" t="str">
        <f>IF(PC_NikeSales[[#This Row],[Discount_Verification]]="Valid","Include","Exclude")</f>
        <v>Exclude</v>
      </c>
      <c r="O2175">
        <v>0</v>
      </c>
      <c r="P2175" t="str">
        <f t="shared" si="301"/>
        <v>Insufficient Data</v>
      </c>
      <c r="Q2175" t="str">
        <f t="shared" si="302"/>
        <v>Missing Information</v>
      </c>
      <c r="R2175" t="str">
        <f>IF(PC_NikeSales[[#This Row],[Rev_Verify]]="Valid Revenue","Include","Exclude")</f>
        <v>Exclude</v>
      </c>
      <c r="S2175" s="1"/>
      <c r="T2175" s="5" t="str">
        <f t="shared" si="303"/>
        <v>Missing Date</v>
      </c>
      <c r="U2175" s="1" t="str">
        <f t="shared" si="304"/>
        <v>No</v>
      </c>
      <c r="V2175" t="s">
        <v>17</v>
      </c>
      <c r="W2175" t="s">
        <v>37</v>
      </c>
      <c r="X2175" t="str">
        <f t="shared" si="305"/>
        <v>Hyderabad</v>
      </c>
      <c r="Y2175">
        <v>-835.46</v>
      </c>
      <c r="Z2175" t="str">
        <f>IF(PC_NikeSales[[#This Row],[Profit]]&lt;0,"Loss Making Sales",IF(PC_NikeSales[[#This Row],[Profit]]=0,"No Recorded Profit",IF(PC_NikeSales[[#This Row],[Profit]]&gt;PC_NikeSales[Rev_Recalc],"Invalid Profit", "Valid Profit")))</f>
        <v>Loss Making Sales</v>
      </c>
      <c r="AA2175" t="str">
        <f>IF(PC_NikeSales[[#This Row],[Profit_Status]]="Valid Profit","Include","Exclude")</f>
        <v>Exclude</v>
      </c>
    </row>
    <row r="2176" spans="1:27">
      <c r="A2176">
        <v>4174</v>
      </c>
      <c r="B2176" t="s">
        <v>19</v>
      </c>
      <c r="C2176" t="s">
        <v>20</v>
      </c>
      <c r="D2176" t="s">
        <v>21</v>
      </c>
      <c r="E2176" s="3" t="s">
        <v>32</v>
      </c>
      <c r="F2176" t="str">
        <f t="shared" si="297"/>
        <v>Alphabet</v>
      </c>
      <c r="G2176" t="str">
        <f t="shared" si="298"/>
        <v>XL</v>
      </c>
      <c r="H2176" t="str">
        <f t="shared" si="299"/>
        <v>Yes</v>
      </c>
      <c r="J2176" t="str">
        <f>_xlfn.IFS(Units_Sold&lt;0,"Check Return/Refund",Units_Sold=" ",Invalid,Units_Sold=0,"Available",Units_Sold&gt;0,"Sold")</f>
        <v>Available</v>
      </c>
      <c r="M2176" t="str">
        <f t="shared" si="300"/>
        <v>Invalid</v>
      </c>
      <c r="N2176" t="str">
        <f>IF(PC_NikeSales[[#This Row],[Discount_Verification]]="Valid","Include","Exclude")</f>
        <v>Exclude</v>
      </c>
      <c r="O2176">
        <v>0</v>
      </c>
      <c r="P2176" t="str">
        <f t="shared" si="301"/>
        <v>Insufficient Data</v>
      </c>
      <c r="Q2176" t="str">
        <f t="shared" si="302"/>
        <v>Missing Information</v>
      </c>
      <c r="R2176" t="str">
        <f>IF(PC_NikeSales[[#This Row],[Rev_Verify]]="Valid Revenue","Include","Exclude")</f>
        <v>Exclude</v>
      </c>
      <c r="S2176" s="1">
        <v>45724</v>
      </c>
      <c r="T2176" s="5">
        <f t="shared" si="303"/>
        <v>45724</v>
      </c>
      <c r="U2176" s="1" t="str">
        <f t="shared" si="304"/>
        <v>Yes</v>
      </c>
      <c r="V2176" t="s">
        <v>22</v>
      </c>
      <c r="W2176" t="s">
        <v>43</v>
      </c>
      <c r="X2176" t="str">
        <f t="shared" si="305"/>
        <v>Kolkata</v>
      </c>
      <c r="Y2176">
        <v>-869.37</v>
      </c>
      <c r="Z2176" t="str">
        <f>IF(PC_NikeSales[[#This Row],[Profit]]&lt;0,"Loss Making Sales",IF(PC_NikeSales[[#This Row],[Profit]]=0,"No Recorded Profit",IF(PC_NikeSales[[#This Row],[Profit]]&gt;PC_NikeSales[Rev_Recalc],"Invalid Profit", "Valid Profit")))</f>
        <v>Loss Making Sales</v>
      </c>
      <c r="AA2176" t="str">
        <f>IF(PC_NikeSales[[#This Row],[Profit_Status]]="Valid Profit","Include","Exclude")</f>
        <v>Exclude</v>
      </c>
    </row>
    <row r="2177" spans="1:27">
      <c r="A2177">
        <v>4175</v>
      </c>
      <c r="B2177" t="s">
        <v>35</v>
      </c>
      <c r="C2177" t="s">
        <v>41</v>
      </c>
      <c r="D2177" t="s">
        <v>42</v>
      </c>
      <c r="F2177" t="str">
        <f t="shared" si="297"/>
        <v>Missing</v>
      </c>
      <c r="G2177" t="str">
        <f t="shared" si="298"/>
        <v>Unknown</v>
      </c>
      <c r="H2177" t="str">
        <f t="shared" si="299"/>
        <v>No</v>
      </c>
      <c r="J2177" t="str">
        <f>_xlfn.IFS(Units_Sold&lt;0,"Check Return/Refund",Units_Sold=" ",Invalid,Units_Sold=0,"Available",Units_Sold&gt;0,"Sold")</f>
        <v>Available</v>
      </c>
      <c r="M2177" t="str">
        <f t="shared" si="300"/>
        <v>Invalid</v>
      </c>
      <c r="N2177" t="str">
        <f>IF(PC_NikeSales[[#This Row],[Discount_Verification]]="Valid","Include","Exclude")</f>
        <v>Exclude</v>
      </c>
      <c r="O2177">
        <v>0</v>
      </c>
      <c r="P2177" t="str">
        <f t="shared" si="301"/>
        <v>Insufficient Data</v>
      </c>
      <c r="Q2177" t="str">
        <f t="shared" si="302"/>
        <v>Missing Information</v>
      </c>
      <c r="R2177" t="str">
        <f>IF(PC_NikeSales[[#This Row],[Rev_Verify]]="Valid Revenue","Include","Exclude")</f>
        <v>Exclude</v>
      </c>
      <c r="S2177" s="1"/>
      <c r="T2177" s="5" t="str">
        <f t="shared" si="303"/>
        <v>Missing Date</v>
      </c>
      <c r="U2177" s="1" t="str">
        <f t="shared" si="304"/>
        <v>No</v>
      </c>
      <c r="V2177" t="s">
        <v>22</v>
      </c>
      <c r="W2177" t="s">
        <v>43</v>
      </c>
      <c r="X2177" t="str">
        <f t="shared" si="305"/>
        <v>Kolkata</v>
      </c>
      <c r="Y2177">
        <v>2631.77</v>
      </c>
      <c r="Z2177" t="str">
        <f>IF(PC_NikeSales[[#This Row],[Profit]]&lt;0,"Loss Making Sales",IF(PC_NikeSales[[#This Row],[Profit]]=0,"No Recorded Profit",IF($Y2175&gt;$P2175,"Invalid Profit", "Valid Profit")))</f>
        <v>Valid Profit</v>
      </c>
      <c r="AA2177" t="str">
        <f>IF(PC_NikeSales[[#This Row],[Profit_Status]]="Valid Profit","Include","Exclude")</f>
        <v>Include</v>
      </c>
    </row>
    <row r="2178" spans="1:27">
      <c r="A2178">
        <v>4176</v>
      </c>
      <c r="B2178" t="s">
        <v>19</v>
      </c>
      <c r="C2178" t="s">
        <v>14</v>
      </c>
      <c r="D2178" t="s">
        <v>49</v>
      </c>
      <c r="E2178" s="3" t="s">
        <v>16</v>
      </c>
      <c r="F2178" t="str">
        <f t="shared" ref="F2178:F2241" si="306">_xlfn.IFS(ISBLANK(Size),"Missing",ISNUMBER(Size),"Number",ISTEXT(Size),"Alphabet")</f>
        <v>Alphabet</v>
      </c>
      <c r="G2178" t="str">
        <f t="shared" ref="G2178:G2241" si="307">IF(Size_Type ="Missing","Unknown",TRIM(Size))</f>
        <v>M</v>
      </c>
      <c r="H2178" t="str">
        <f t="shared" ref="H2178:H2241" si="308">IF(Size_Verification="Unknown","No","Yes")</f>
        <v>Yes</v>
      </c>
      <c r="I2178">
        <v>1</v>
      </c>
      <c r="J2178" t="str">
        <f>_xlfn.IFS(Units_Sold&lt;0,"Check Return/Refund",Units_Sold=" ",Invalid,Units_Sold=0,"Available",Units_Sold&gt;0,"Sold")</f>
        <v>Sold</v>
      </c>
      <c r="M2178" t="str">
        <f t="shared" ref="M2178:M2241" si="309">IF(OR(Discount_Applied="",Discount_Applied&gt;1,Discount_Applied&lt;0),"Invalid","Valid")</f>
        <v>Invalid</v>
      </c>
      <c r="N2178" t="str">
        <f>IF(PC_NikeSales[[#This Row],[Discount_Verification]]="Valid","Include","Exclude")</f>
        <v>Exclude</v>
      </c>
      <c r="O2178">
        <v>0</v>
      </c>
      <c r="P2178" t="str">
        <f t="shared" ref="P2178:P2241" si="310">IF(AND(Units_Sold&lt;&gt;"",MRP&lt;&gt;"",Discount_Applied&lt;1),Units_Sold*MRP*(1-Discount_Applied),"Insufficient Data")</f>
        <v>Insufficient Data</v>
      </c>
      <c r="Q2178" t="str">
        <f t="shared" ref="Q2178:Q2241" si="311">_xlfn.IFS(Rev_Recalc="Insufficient Data","Missing Information",Rev_Recalc&lt;0,"Negative Revenue",Rev_Recalc=0,"No Recorded Revenue",Rev_Recalc&gt;0,"Valid Revenue")</f>
        <v>Missing Information</v>
      </c>
      <c r="R2178" t="str">
        <f>IF(PC_NikeSales[[#This Row],[Rev_Verify]]="Valid Revenue","Include","Exclude")</f>
        <v>Exclude</v>
      </c>
      <c r="S2178" s="1">
        <v>45171</v>
      </c>
      <c r="T2178" s="5">
        <f t="shared" ref="T2178:T2241" si="312">IF(ISBLANK(Order_Date),"Missing Date",Order_Date)</f>
        <v>45171</v>
      </c>
      <c r="U2178" s="1" t="str">
        <f t="shared" ref="U2178:U2241" si="313">IF(ISBLANK(Order_Date),"No","Yes")</f>
        <v>Yes</v>
      </c>
      <c r="V2178" t="s">
        <v>22</v>
      </c>
      <c r="W2178" t="s">
        <v>37</v>
      </c>
      <c r="X2178" t="str">
        <f t="shared" ref="X2178:X2241" si="314">PROPER(Region)</f>
        <v>Hyderabad</v>
      </c>
      <c r="Y2178">
        <v>2254.67</v>
      </c>
      <c r="Z2178" t="str">
        <f>IF(PC_NikeSales[[#This Row],[Profit]]&lt;0,"Loss Making Sales",IF(PC_NikeSales[[#This Row],[Profit]]=0,"No Recorded Profit",IF($Y2176&gt;$P2176,"Invalid Profit", "Valid Profit")))</f>
        <v>Valid Profit</v>
      </c>
      <c r="AA2178" t="str">
        <f>IF(PC_NikeSales[[#This Row],[Profit_Status]]="Valid Profit","Include","Exclude")</f>
        <v>Include</v>
      </c>
    </row>
    <row r="2179" spans="1:27">
      <c r="A2179">
        <v>4177</v>
      </c>
      <c r="B2179" t="s">
        <v>13</v>
      </c>
      <c r="C2179" t="s">
        <v>14</v>
      </c>
      <c r="D2179" t="s">
        <v>44</v>
      </c>
      <c r="E2179" s="3" t="s">
        <v>16</v>
      </c>
      <c r="F2179" t="str">
        <f t="shared" si="306"/>
        <v>Alphabet</v>
      </c>
      <c r="G2179" t="str">
        <f t="shared" si="307"/>
        <v>M</v>
      </c>
      <c r="H2179" t="str">
        <f t="shared" si="308"/>
        <v>Yes</v>
      </c>
      <c r="J2179" t="str">
        <f>_xlfn.IFS(Units_Sold&lt;0,"Check Return/Refund",Units_Sold=" ",Invalid,Units_Sold=0,"Available",Units_Sold&gt;0,"Sold")</f>
        <v>Available</v>
      </c>
      <c r="M2179" t="str">
        <f t="shared" si="309"/>
        <v>Invalid</v>
      </c>
      <c r="N2179" t="str">
        <f>IF(PC_NikeSales[[#This Row],[Discount_Verification]]="Valid","Include","Exclude")</f>
        <v>Exclude</v>
      </c>
      <c r="O2179">
        <v>0</v>
      </c>
      <c r="P2179" t="str">
        <f t="shared" si="310"/>
        <v>Insufficient Data</v>
      </c>
      <c r="Q2179" t="str">
        <f t="shared" si="311"/>
        <v>Missing Information</v>
      </c>
      <c r="R2179" t="str">
        <f>IF(PC_NikeSales[[#This Row],[Rev_Verify]]="Valid Revenue","Include","Exclude")</f>
        <v>Exclude</v>
      </c>
      <c r="S2179" s="1"/>
      <c r="T2179" s="5" t="str">
        <f t="shared" si="312"/>
        <v>Missing Date</v>
      </c>
      <c r="U2179" s="1" t="str">
        <f t="shared" si="313"/>
        <v>No</v>
      </c>
      <c r="V2179" t="s">
        <v>17</v>
      </c>
      <c r="W2179" t="s">
        <v>25</v>
      </c>
      <c r="X2179" t="str">
        <f t="shared" si="314"/>
        <v>Mumbai</v>
      </c>
      <c r="Y2179">
        <v>-203.62</v>
      </c>
      <c r="Z2179" t="str">
        <f>IF(PC_NikeSales[[#This Row],[Profit]]&lt;0,"Loss Making Sales",IF(PC_NikeSales[[#This Row],[Profit]]=0,"No Recorded Profit",IF(PC_NikeSales[[#This Row],[Profit]]&gt;PC_NikeSales[Rev_Recalc],"Invalid Profit", "Valid Profit")))</f>
        <v>Loss Making Sales</v>
      </c>
      <c r="AA2179" t="str">
        <f>IF(PC_NikeSales[[#This Row],[Profit_Status]]="Valid Profit","Include","Exclude")</f>
        <v>Exclude</v>
      </c>
    </row>
    <row r="2180" spans="1:27">
      <c r="A2180">
        <v>4178</v>
      </c>
      <c r="B2180" t="s">
        <v>35</v>
      </c>
      <c r="C2180" t="s">
        <v>41</v>
      </c>
      <c r="D2180" t="s">
        <v>42</v>
      </c>
      <c r="E2180" s="3" t="s">
        <v>28</v>
      </c>
      <c r="F2180" t="str">
        <f t="shared" si="306"/>
        <v>Alphabet</v>
      </c>
      <c r="G2180" t="str">
        <f t="shared" si="307"/>
        <v>L</v>
      </c>
      <c r="H2180" t="str">
        <f t="shared" si="308"/>
        <v>Yes</v>
      </c>
      <c r="J2180" t="str">
        <f>_xlfn.IFS(Units_Sold&lt;0,"Check Return/Refund",Units_Sold=" ",Invalid,Units_Sold=0,"Available",Units_Sold&gt;0,"Sold")</f>
        <v>Available</v>
      </c>
      <c r="M2180" t="str">
        <f t="shared" si="309"/>
        <v>Invalid</v>
      </c>
      <c r="N2180" t="str">
        <f>IF(PC_NikeSales[[#This Row],[Discount_Verification]]="Valid","Include","Exclude")</f>
        <v>Exclude</v>
      </c>
      <c r="O2180">
        <v>0</v>
      </c>
      <c r="P2180" t="str">
        <f t="shared" si="310"/>
        <v>Insufficient Data</v>
      </c>
      <c r="Q2180" t="str">
        <f t="shared" si="311"/>
        <v>Missing Information</v>
      </c>
      <c r="R2180" t="str">
        <f>IF(PC_NikeSales[[#This Row],[Rev_Verify]]="Valid Revenue","Include","Exclude")</f>
        <v>Exclude</v>
      </c>
      <c r="S2180" s="1">
        <v>45530</v>
      </c>
      <c r="T2180" s="5">
        <f t="shared" si="312"/>
        <v>45530</v>
      </c>
      <c r="U2180" s="1" t="str">
        <f t="shared" si="313"/>
        <v>Yes</v>
      </c>
      <c r="V2180" t="s">
        <v>22</v>
      </c>
      <c r="W2180" t="s">
        <v>37</v>
      </c>
      <c r="X2180" t="str">
        <f t="shared" si="314"/>
        <v>Hyderabad</v>
      </c>
      <c r="Y2180">
        <v>302.75</v>
      </c>
      <c r="Z2180" t="str">
        <f>IF(PC_NikeSales[[#This Row],[Profit]]&lt;0,"Loss Making Sales",IF(PC_NikeSales[[#This Row],[Profit]]=0,"No Recorded Profit",IF($Y2178&gt;$P2178,"Invalid Profit", "Valid Profit")))</f>
        <v>Valid Profit</v>
      </c>
      <c r="AA2180" t="str">
        <f>IF(PC_NikeSales[[#This Row],[Profit_Status]]="Valid Profit","Include","Exclude")</f>
        <v>Include</v>
      </c>
    </row>
    <row r="2181" spans="1:27">
      <c r="A2181">
        <v>4179</v>
      </c>
      <c r="B2181" t="s">
        <v>19</v>
      </c>
      <c r="C2181" t="s">
        <v>30</v>
      </c>
      <c r="D2181" t="s">
        <v>31</v>
      </c>
      <c r="E2181" s="3" t="s">
        <v>32</v>
      </c>
      <c r="F2181" t="str">
        <f t="shared" si="306"/>
        <v>Alphabet</v>
      </c>
      <c r="G2181" t="str">
        <f t="shared" si="307"/>
        <v>XL</v>
      </c>
      <c r="H2181" t="str">
        <f t="shared" si="308"/>
        <v>Yes</v>
      </c>
      <c r="J2181" t="str">
        <f>_xlfn.IFS(Units_Sold&lt;0,"Check Return/Refund",Units_Sold=" ",Invalid,Units_Sold=0,"Available",Units_Sold&gt;0,"Sold")</f>
        <v>Available</v>
      </c>
      <c r="K2181">
        <v>6633.14</v>
      </c>
      <c r="M2181" t="str">
        <f t="shared" si="309"/>
        <v>Invalid</v>
      </c>
      <c r="N2181" t="str">
        <f>IF(PC_NikeSales[[#This Row],[Discount_Verification]]="Valid","Include","Exclude")</f>
        <v>Exclude</v>
      </c>
      <c r="O2181">
        <v>0</v>
      </c>
      <c r="P2181" t="str">
        <f t="shared" si="310"/>
        <v>Insufficient Data</v>
      </c>
      <c r="Q2181" t="str">
        <f t="shared" si="311"/>
        <v>Missing Information</v>
      </c>
      <c r="R2181" t="str">
        <f>IF(PC_NikeSales[[#This Row],[Rev_Verify]]="Valid Revenue","Include","Exclude")</f>
        <v>Exclude</v>
      </c>
      <c r="S2181" s="1">
        <v>45809</v>
      </c>
      <c r="T2181" s="5">
        <f t="shared" si="312"/>
        <v>45809</v>
      </c>
      <c r="U2181" s="1" t="str">
        <f t="shared" si="313"/>
        <v>Yes</v>
      </c>
      <c r="V2181" t="s">
        <v>22</v>
      </c>
      <c r="W2181" t="s">
        <v>25</v>
      </c>
      <c r="X2181" t="str">
        <f t="shared" si="314"/>
        <v>Mumbai</v>
      </c>
      <c r="Y2181">
        <v>1048.6300000000001</v>
      </c>
      <c r="Z2181" t="str">
        <f>IF(PC_NikeSales[[#This Row],[Profit]]&lt;0,"Loss Making Sales",IF(PC_NikeSales[[#This Row],[Profit]]=0,"No Recorded Profit",IF($Y2179&gt;$P2179,"Invalid Profit", "Valid Profit")))</f>
        <v>Valid Profit</v>
      </c>
      <c r="AA2181" t="str">
        <f>IF(PC_NikeSales[[#This Row],[Profit_Status]]="Valid Profit","Include","Exclude")</f>
        <v>Include</v>
      </c>
    </row>
    <row r="2182" spans="1:27">
      <c r="A2182">
        <v>4180</v>
      </c>
      <c r="B2182" t="s">
        <v>35</v>
      </c>
      <c r="C2182" t="s">
        <v>30</v>
      </c>
      <c r="D2182" t="s">
        <v>51</v>
      </c>
      <c r="E2182" s="3" t="s">
        <v>16</v>
      </c>
      <c r="F2182" t="str">
        <f t="shared" si="306"/>
        <v>Alphabet</v>
      </c>
      <c r="G2182" t="str">
        <f t="shared" si="307"/>
        <v>M</v>
      </c>
      <c r="H2182" t="str">
        <f t="shared" si="308"/>
        <v>Yes</v>
      </c>
      <c r="J2182" t="str">
        <f>_xlfn.IFS(Units_Sold&lt;0,"Check Return/Refund",Units_Sold=" ",Invalid,Units_Sold=0,"Available",Units_Sold&gt;0,"Sold")</f>
        <v>Available</v>
      </c>
      <c r="M2182" t="str">
        <f t="shared" si="309"/>
        <v>Invalid</v>
      </c>
      <c r="N2182" t="str">
        <f>IF(PC_NikeSales[[#This Row],[Discount_Verification]]="Valid","Include","Exclude")</f>
        <v>Exclude</v>
      </c>
      <c r="O2182">
        <v>0</v>
      </c>
      <c r="P2182" t="str">
        <f t="shared" si="310"/>
        <v>Insufficient Data</v>
      </c>
      <c r="Q2182" t="str">
        <f t="shared" si="311"/>
        <v>Missing Information</v>
      </c>
      <c r="R2182" t="str">
        <f>IF(PC_NikeSales[[#This Row],[Rev_Verify]]="Valid Revenue","Include","Exclude")</f>
        <v>Exclude</v>
      </c>
      <c r="S2182" s="1">
        <v>45812</v>
      </c>
      <c r="T2182" s="5">
        <f t="shared" si="312"/>
        <v>45812</v>
      </c>
      <c r="U2182" s="1" t="str">
        <f t="shared" si="313"/>
        <v>Yes</v>
      </c>
      <c r="V2182" t="s">
        <v>22</v>
      </c>
      <c r="W2182" t="s">
        <v>43</v>
      </c>
      <c r="X2182" t="str">
        <f t="shared" si="314"/>
        <v>Kolkata</v>
      </c>
      <c r="Y2182">
        <v>500.23</v>
      </c>
      <c r="Z2182" t="str">
        <f>IF(PC_NikeSales[[#This Row],[Profit]]&lt;0,"Loss Making Sales",IF(PC_NikeSales[[#This Row],[Profit]]=0,"No Recorded Profit",IF($Y2180&gt;$P2180,"Invalid Profit", "Valid Profit")))</f>
        <v>Valid Profit</v>
      </c>
      <c r="AA2182" t="str">
        <f>IF(PC_NikeSales[[#This Row],[Profit_Status]]="Valid Profit","Include","Exclude")</f>
        <v>Include</v>
      </c>
    </row>
    <row r="2183" spans="1:27">
      <c r="A2183">
        <v>4181</v>
      </c>
      <c r="B2183" t="s">
        <v>19</v>
      </c>
      <c r="C2183" t="s">
        <v>30</v>
      </c>
      <c r="D2183" t="s">
        <v>46</v>
      </c>
      <c r="E2183" s="3" t="s">
        <v>16</v>
      </c>
      <c r="F2183" t="str">
        <f t="shared" si="306"/>
        <v>Alphabet</v>
      </c>
      <c r="G2183" t="str">
        <f t="shared" si="307"/>
        <v>M</v>
      </c>
      <c r="H2183" t="str">
        <f t="shared" si="308"/>
        <v>Yes</v>
      </c>
      <c r="I2183">
        <v>3</v>
      </c>
      <c r="J2183" t="str">
        <f>_xlfn.IFS(Units_Sold&lt;0,"Check Return/Refund",Units_Sold=" ",Invalid,Units_Sold=0,"Available",Units_Sold&gt;0,"Sold")</f>
        <v>Sold</v>
      </c>
      <c r="M2183" t="str">
        <f t="shared" si="309"/>
        <v>Invalid</v>
      </c>
      <c r="N2183" t="str">
        <f>IF(PC_NikeSales[[#This Row],[Discount_Verification]]="Valid","Include","Exclude")</f>
        <v>Exclude</v>
      </c>
      <c r="O2183">
        <v>0</v>
      </c>
      <c r="P2183" t="str">
        <f t="shared" si="310"/>
        <v>Insufficient Data</v>
      </c>
      <c r="Q2183" t="str">
        <f t="shared" si="311"/>
        <v>Missing Information</v>
      </c>
      <c r="R2183" t="str">
        <f>IF(PC_NikeSales[[#This Row],[Rev_Verify]]="Valid Revenue","Include","Exclude")</f>
        <v>Exclude</v>
      </c>
      <c r="S2183" s="1">
        <v>45752</v>
      </c>
      <c r="T2183" s="5">
        <f t="shared" si="312"/>
        <v>45752</v>
      </c>
      <c r="U2183" s="1" t="str">
        <f t="shared" si="313"/>
        <v>Yes</v>
      </c>
      <c r="V2183" t="s">
        <v>22</v>
      </c>
      <c r="W2183" t="s">
        <v>33</v>
      </c>
      <c r="X2183" t="str">
        <f t="shared" si="314"/>
        <v>Delhi</v>
      </c>
      <c r="Y2183">
        <v>-564.63</v>
      </c>
      <c r="Z2183" t="str">
        <f>IF(PC_NikeSales[[#This Row],[Profit]]&lt;0,"Loss Making Sales",IF(PC_NikeSales[[#This Row],[Profit]]=0,"No Recorded Profit",IF(PC_NikeSales[[#This Row],[Profit]]&gt;PC_NikeSales[Rev_Recalc],"Invalid Profit", "Valid Profit")))</f>
        <v>Loss Making Sales</v>
      </c>
      <c r="AA2183" t="str">
        <f>IF(PC_NikeSales[[#This Row],[Profit_Status]]="Valid Profit","Include","Exclude")</f>
        <v>Exclude</v>
      </c>
    </row>
    <row r="2184" spans="1:27">
      <c r="A2184">
        <v>4182</v>
      </c>
      <c r="B2184" t="s">
        <v>35</v>
      </c>
      <c r="C2184" t="s">
        <v>26</v>
      </c>
      <c r="D2184" t="s">
        <v>52</v>
      </c>
      <c r="E2184" s="3" t="s">
        <v>32</v>
      </c>
      <c r="F2184" t="str">
        <f t="shared" si="306"/>
        <v>Alphabet</v>
      </c>
      <c r="G2184" t="str">
        <f t="shared" si="307"/>
        <v>XL</v>
      </c>
      <c r="H2184" t="str">
        <f t="shared" si="308"/>
        <v>Yes</v>
      </c>
      <c r="I2184">
        <v>1</v>
      </c>
      <c r="J2184" t="str">
        <f>_xlfn.IFS(Units_Sold&lt;0,"Check Return/Refund",Units_Sold=" ",Invalid,Units_Sold=0,"Available",Units_Sold&gt;0,"Sold")</f>
        <v>Sold</v>
      </c>
      <c r="K2184">
        <v>9335.57</v>
      </c>
      <c r="M2184" t="str">
        <f t="shared" si="309"/>
        <v>Invalid</v>
      </c>
      <c r="N2184" t="str">
        <f>IF(PC_NikeSales[[#This Row],[Discount_Verification]]="Valid","Include","Exclude")</f>
        <v>Exclude</v>
      </c>
      <c r="O2184">
        <v>0</v>
      </c>
      <c r="P2184">
        <f t="shared" si="310"/>
        <v>9335.57</v>
      </c>
      <c r="Q2184" t="str">
        <f t="shared" si="311"/>
        <v>Valid Revenue</v>
      </c>
      <c r="R2184" t="str">
        <f>IF(PC_NikeSales[[#This Row],[Rev_Verify]]="Valid Revenue","Include","Exclude")</f>
        <v>Include</v>
      </c>
      <c r="S2184" s="1">
        <v>45628</v>
      </c>
      <c r="T2184" s="5">
        <f t="shared" si="312"/>
        <v>45628</v>
      </c>
      <c r="U2184" s="1" t="str">
        <f t="shared" si="313"/>
        <v>Yes</v>
      </c>
      <c r="V2184" t="s">
        <v>22</v>
      </c>
      <c r="W2184" t="s">
        <v>25</v>
      </c>
      <c r="X2184" t="str">
        <f t="shared" si="314"/>
        <v>Mumbai</v>
      </c>
      <c r="Y2184">
        <v>1135.3800000000001</v>
      </c>
      <c r="Z2184" t="str">
        <f>IF(PC_NikeSales[[#This Row],[Profit]]&lt;0,"Loss Making Sales",IF(PC_NikeSales[[#This Row],[Profit]]=0,"No Recorded Profit",IF($Y2182&gt;$P2182,"Invalid Profit", "Valid Profit")))</f>
        <v>Valid Profit</v>
      </c>
      <c r="AA2184" t="str">
        <f>IF(PC_NikeSales[[#This Row],[Profit_Status]]="Valid Profit","Include","Exclude")</f>
        <v>Include</v>
      </c>
    </row>
    <row r="2185" spans="1:27">
      <c r="A2185">
        <v>4183</v>
      </c>
      <c r="B2185" t="s">
        <v>35</v>
      </c>
      <c r="C2185" t="s">
        <v>26</v>
      </c>
      <c r="D2185" t="s">
        <v>53</v>
      </c>
      <c r="E2185" s="3">
        <v>11</v>
      </c>
      <c r="F2185" t="str">
        <f t="shared" si="306"/>
        <v>Number</v>
      </c>
      <c r="G2185" t="str">
        <f t="shared" si="307"/>
        <v>11</v>
      </c>
      <c r="H2185" t="str">
        <f t="shared" si="308"/>
        <v>Yes</v>
      </c>
      <c r="I2185">
        <v>2</v>
      </c>
      <c r="J2185" t="str">
        <f>_xlfn.IFS(Units_Sold&lt;0,"Check Return/Refund",Units_Sold=" ",Invalid,Units_Sold=0,"Available",Units_Sold&gt;0,"Sold")</f>
        <v>Sold</v>
      </c>
      <c r="K2185">
        <v>8647.6299999999992</v>
      </c>
      <c r="M2185" t="str">
        <f t="shared" si="309"/>
        <v>Invalid</v>
      </c>
      <c r="N2185" t="str">
        <f>IF(PC_NikeSales[[#This Row],[Discount_Verification]]="Valid","Include","Exclude")</f>
        <v>Exclude</v>
      </c>
      <c r="O2185">
        <v>0</v>
      </c>
      <c r="P2185">
        <f t="shared" si="310"/>
        <v>17295.259999999998</v>
      </c>
      <c r="Q2185" t="str">
        <f t="shared" si="311"/>
        <v>Valid Revenue</v>
      </c>
      <c r="R2185" t="str">
        <f>IF(PC_NikeSales[[#This Row],[Rev_Verify]]="Valid Revenue","Include","Exclude")</f>
        <v>Include</v>
      </c>
      <c r="S2185" s="1">
        <v>45739</v>
      </c>
      <c r="T2185" s="5">
        <f t="shared" si="312"/>
        <v>45739</v>
      </c>
      <c r="U2185" s="1" t="str">
        <f t="shared" si="313"/>
        <v>Yes</v>
      </c>
      <c r="V2185" t="s">
        <v>22</v>
      </c>
      <c r="W2185" t="s">
        <v>29</v>
      </c>
      <c r="X2185" t="str">
        <f t="shared" si="314"/>
        <v>Pune</v>
      </c>
      <c r="Y2185">
        <v>-443.83</v>
      </c>
      <c r="Z2185" t="str">
        <f>IF(PC_NikeSales[[#This Row],[Profit]]&lt;0,"Loss Making Sales",IF(PC_NikeSales[[#This Row],[Profit]]=0,"No Recorded Profit",IF(PC_NikeSales[[#This Row],[Profit]]&gt;PC_NikeSales[Rev_Recalc],"Invalid Profit", "Valid Profit")))</f>
        <v>Loss Making Sales</v>
      </c>
      <c r="AA2185" t="str">
        <f>IF(PC_NikeSales[[#This Row],[Profit_Status]]="Valid Profit","Include","Exclude")</f>
        <v>Exclude</v>
      </c>
    </row>
    <row r="2186" spans="1:27">
      <c r="A2186">
        <v>4184</v>
      </c>
      <c r="B2186" t="s">
        <v>19</v>
      </c>
      <c r="C2186" t="s">
        <v>41</v>
      </c>
      <c r="D2186" t="s">
        <v>54</v>
      </c>
      <c r="E2186" s="3">
        <v>10</v>
      </c>
      <c r="F2186" t="str">
        <f t="shared" si="306"/>
        <v>Number</v>
      </c>
      <c r="G2186" t="str">
        <f t="shared" si="307"/>
        <v>10</v>
      </c>
      <c r="H2186" t="str">
        <f t="shared" si="308"/>
        <v>Yes</v>
      </c>
      <c r="J2186" t="str">
        <f>_xlfn.IFS(Units_Sold&lt;0,"Check Return/Refund",Units_Sold=" ",Invalid,Units_Sold=0,"Available",Units_Sold&gt;0,"Sold")</f>
        <v>Available</v>
      </c>
      <c r="M2186" t="str">
        <f t="shared" si="309"/>
        <v>Invalid</v>
      </c>
      <c r="N2186" t="str">
        <f>IF(PC_NikeSales[[#This Row],[Discount_Verification]]="Valid","Include","Exclude")</f>
        <v>Exclude</v>
      </c>
      <c r="O2186">
        <v>0</v>
      </c>
      <c r="P2186" t="str">
        <f t="shared" si="310"/>
        <v>Insufficient Data</v>
      </c>
      <c r="Q2186" t="str">
        <f t="shared" si="311"/>
        <v>Missing Information</v>
      </c>
      <c r="R2186" t="str">
        <f>IF(PC_NikeSales[[#This Row],[Rev_Verify]]="Valid Revenue","Include","Exclude")</f>
        <v>Exclude</v>
      </c>
      <c r="S2186" s="1"/>
      <c r="T2186" s="5" t="str">
        <f t="shared" si="312"/>
        <v>Missing Date</v>
      </c>
      <c r="U2186" s="1" t="str">
        <f t="shared" si="313"/>
        <v>No</v>
      </c>
      <c r="V2186" t="s">
        <v>17</v>
      </c>
      <c r="W2186" t="s">
        <v>18</v>
      </c>
      <c r="X2186" t="str">
        <f t="shared" si="314"/>
        <v>Bengaluru</v>
      </c>
      <c r="Y2186">
        <v>1788.65</v>
      </c>
      <c r="Z2186" t="str">
        <f>IF(PC_NikeSales[[#This Row],[Profit]]&lt;0,"Loss Making Sales",IF(PC_NikeSales[[#This Row],[Profit]]=0,"No Recorded Profit",IF($Y2184&gt;$P2184,"Invalid Profit", "Valid Profit")))</f>
        <v>Valid Profit</v>
      </c>
      <c r="AA2186" t="str">
        <f>IF(PC_NikeSales[[#This Row],[Profit_Status]]="Valid Profit","Include","Exclude")</f>
        <v>Include</v>
      </c>
    </row>
    <row r="2187" spans="1:27">
      <c r="A2187">
        <v>4185</v>
      </c>
      <c r="B2187" t="s">
        <v>19</v>
      </c>
      <c r="C2187" t="s">
        <v>14</v>
      </c>
      <c r="D2187" t="s">
        <v>49</v>
      </c>
      <c r="E2187" s="3">
        <v>6</v>
      </c>
      <c r="F2187" t="str">
        <f t="shared" si="306"/>
        <v>Number</v>
      </c>
      <c r="G2187" t="str">
        <f t="shared" si="307"/>
        <v>6</v>
      </c>
      <c r="H2187" t="str">
        <f t="shared" si="308"/>
        <v>Yes</v>
      </c>
      <c r="I2187">
        <v>3</v>
      </c>
      <c r="J2187" t="str">
        <f>_xlfn.IFS(Units_Sold&lt;0,"Check Return/Refund",Units_Sold=" ",Invalid,Units_Sold=0,"Available",Units_Sold&gt;0,"Sold")</f>
        <v>Sold</v>
      </c>
      <c r="M2187" t="str">
        <f t="shared" si="309"/>
        <v>Invalid</v>
      </c>
      <c r="N2187" t="str">
        <f>IF(PC_NikeSales[[#This Row],[Discount_Verification]]="Valid","Include","Exclude")</f>
        <v>Exclude</v>
      </c>
      <c r="O2187">
        <v>0</v>
      </c>
      <c r="P2187" t="str">
        <f t="shared" si="310"/>
        <v>Insufficient Data</v>
      </c>
      <c r="Q2187" t="str">
        <f t="shared" si="311"/>
        <v>Missing Information</v>
      </c>
      <c r="R2187" t="str">
        <f>IF(PC_NikeSales[[#This Row],[Rev_Verify]]="Valid Revenue","Include","Exclude")</f>
        <v>Exclude</v>
      </c>
      <c r="S2187" s="1">
        <v>45689</v>
      </c>
      <c r="T2187" s="5">
        <f t="shared" si="312"/>
        <v>45689</v>
      </c>
      <c r="U2187" s="1" t="str">
        <f t="shared" si="313"/>
        <v>Yes</v>
      </c>
      <c r="V2187" t="s">
        <v>17</v>
      </c>
      <c r="W2187" t="s">
        <v>37</v>
      </c>
      <c r="X2187" t="str">
        <f t="shared" si="314"/>
        <v>Hyderabad</v>
      </c>
      <c r="Y2187">
        <v>2562.0500000000002</v>
      </c>
      <c r="Z2187" t="str">
        <f>IF(PC_NikeSales[[#This Row],[Profit]]&lt;0,"Loss Making Sales",IF(PC_NikeSales[[#This Row],[Profit]]=0,"No Recorded Profit",IF($Y2185&gt;$P2185,"Invalid Profit", "Valid Profit")))</f>
        <v>Valid Profit</v>
      </c>
      <c r="AA2187" t="str">
        <f>IF(PC_NikeSales[[#This Row],[Profit_Status]]="Valid Profit","Include","Exclude")</f>
        <v>Include</v>
      </c>
    </row>
    <row r="2188" spans="1:27">
      <c r="A2188">
        <v>4186</v>
      </c>
      <c r="B2188" t="s">
        <v>35</v>
      </c>
      <c r="C2188" t="s">
        <v>41</v>
      </c>
      <c r="D2188" t="s">
        <v>54</v>
      </c>
      <c r="E2188" s="3" t="s">
        <v>32</v>
      </c>
      <c r="F2188" t="str">
        <f t="shared" si="306"/>
        <v>Alphabet</v>
      </c>
      <c r="G2188" t="str">
        <f t="shared" si="307"/>
        <v>XL</v>
      </c>
      <c r="H2188" t="str">
        <f t="shared" si="308"/>
        <v>Yes</v>
      </c>
      <c r="J2188" t="str">
        <f>_xlfn.IFS(Units_Sold&lt;0,"Check Return/Refund",Units_Sold=" ",Invalid,Units_Sold=0,"Available",Units_Sold&gt;0,"Sold")</f>
        <v>Available</v>
      </c>
      <c r="K2188">
        <v>9872.08</v>
      </c>
      <c r="L2188">
        <v>0.17</v>
      </c>
      <c r="M2188" t="str">
        <f t="shared" si="309"/>
        <v>Valid</v>
      </c>
      <c r="N2188" t="str">
        <f>IF(PC_NikeSales[[#This Row],[Discount_Verification]]="Valid","Include","Exclude")</f>
        <v>Include</v>
      </c>
      <c r="O2188">
        <v>0</v>
      </c>
      <c r="P2188" t="str">
        <f t="shared" si="310"/>
        <v>Insufficient Data</v>
      </c>
      <c r="Q2188" t="str">
        <f t="shared" si="311"/>
        <v>Missing Information</v>
      </c>
      <c r="R2188" t="str">
        <f>IF(PC_NikeSales[[#This Row],[Rev_Verify]]="Valid Revenue","Include","Exclude")</f>
        <v>Exclude</v>
      </c>
      <c r="S2188" s="1">
        <v>45726</v>
      </c>
      <c r="T2188" s="5">
        <f t="shared" si="312"/>
        <v>45726</v>
      </c>
      <c r="U2188" s="1" t="str">
        <f t="shared" si="313"/>
        <v>Yes</v>
      </c>
      <c r="V2188" t="s">
        <v>17</v>
      </c>
      <c r="W2188" t="s">
        <v>18</v>
      </c>
      <c r="X2188" t="str">
        <f t="shared" si="314"/>
        <v>Bengaluru</v>
      </c>
      <c r="Y2188">
        <v>409.77</v>
      </c>
      <c r="Z2188" t="str">
        <f>IF(PC_NikeSales[[#This Row],[Profit]]&lt;0,"Loss Making Sales",IF(PC_NikeSales[[#This Row],[Profit]]=0,"No Recorded Profit",IF($Y2186&gt;$P2186,"Invalid Profit", "Valid Profit")))</f>
        <v>Valid Profit</v>
      </c>
      <c r="AA2188" t="str">
        <f>IF(PC_NikeSales[[#This Row],[Profit_Status]]="Valid Profit","Include","Exclude")</f>
        <v>Include</v>
      </c>
    </row>
    <row r="2189" spans="1:27">
      <c r="A2189">
        <v>4187</v>
      </c>
      <c r="B2189" t="s">
        <v>19</v>
      </c>
      <c r="C2189" t="s">
        <v>14</v>
      </c>
      <c r="D2189" t="s">
        <v>34</v>
      </c>
      <c r="E2189" s="3" t="s">
        <v>28</v>
      </c>
      <c r="F2189" t="str">
        <f t="shared" si="306"/>
        <v>Alphabet</v>
      </c>
      <c r="G2189" t="str">
        <f t="shared" si="307"/>
        <v>L</v>
      </c>
      <c r="H2189" t="str">
        <f t="shared" si="308"/>
        <v>Yes</v>
      </c>
      <c r="I2189">
        <v>0</v>
      </c>
      <c r="J2189" t="str">
        <f>_xlfn.IFS(Units_Sold&lt;0,"Check Return/Refund",Units_Sold=" ",Invalid,Units_Sold=0,"Available",Units_Sold&gt;0,"Sold")</f>
        <v>Available</v>
      </c>
      <c r="K2189">
        <v>5363.84</v>
      </c>
      <c r="L2189">
        <v>0.95</v>
      </c>
      <c r="M2189" t="str">
        <f t="shared" si="309"/>
        <v>Valid</v>
      </c>
      <c r="N2189" t="str">
        <f>IF(PC_NikeSales[[#This Row],[Discount_Verification]]="Valid","Include","Exclude")</f>
        <v>Include</v>
      </c>
      <c r="O2189">
        <v>0</v>
      </c>
      <c r="P2189">
        <f t="shared" si="310"/>
        <v>0</v>
      </c>
      <c r="Q2189" t="str">
        <f t="shared" si="311"/>
        <v>No Recorded Revenue</v>
      </c>
      <c r="R2189" t="str">
        <f>IF(PC_NikeSales[[#This Row],[Rev_Verify]]="Valid Revenue","Include","Exclude")</f>
        <v>Exclude</v>
      </c>
      <c r="S2189" s="1"/>
      <c r="T2189" s="5" t="str">
        <f t="shared" si="312"/>
        <v>Missing Date</v>
      </c>
      <c r="U2189" s="1" t="str">
        <f t="shared" si="313"/>
        <v>No</v>
      </c>
      <c r="V2189" t="s">
        <v>22</v>
      </c>
      <c r="W2189" t="s">
        <v>37</v>
      </c>
      <c r="X2189" t="str">
        <f t="shared" si="314"/>
        <v>Hyderabad</v>
      </c>
      <c r="Y2189">
        <v>1194.42</v>
      </c>
      <c r="Z2189" t="str">
        <f>IF(PC_NikeSales[[#This Row],[Profit]]&lt;0,"Loss Making Sales",IF(PC_NikeSales[[#This Row],[Profit]]=0,"No Recorded Profit",IF(PC_NikeSales[[#This Row],[Profit]]&gt;PC_NikeSales[Rev_Recalc],"Invalid Profit", "Valid Profit")))</f>
        <v>Invalid Profit</v>
      </c>
      <c r="AA2189" t="str">
        <f>IF(PC_NikeSales[[#This Row],[Profit_Status]]="Valid Profit","Include","Exclude")</f>
        <v>Exclude</v>
      </c>
    </row>
    <row r="2190" spans="1:27">
      <c r="A2190">
        <v>2050</v>
      </c>
      <c r="B2190" t="s">
        <v>13</v>
      </c>
      <c r="C2190" t="s">
        <v>20</v>
      </c>
      <c r="D2190" t="s">
        <v>21</v>
      </c>
      <c r="F2190" t="str">
        <f t="shared" si="306"/>
        <v>Missing</v>
      </c>
      <c r="G2190" t="str">
        <f t="shared" si="307"/>
        <v>Unknown</v>
      </c>
      <c r="H2190" t="str">
        <f t="shared" si="308"/>
        <v>No</v>
      </c>
      <c r="I2190">
        <v>0</v>
      </c>
      <c r="J2190" t="str">
        <f>_xlfn.IFS(Units_Sold&lt;0,"Check Return/Refund",Units_Sold=" ",Invalid,Units_Sold=0,"Available",Units_Sold&gt;0,"Sold")</f>
        <v>Available</v>
      </c>
      <c r="M2190" t="str">
        <f t="shared" si="309"/>
        <v>Invalid</v>
      </c>
      <c r="N2190" t="str">
        <f>IF(PC_NikeSales[[#This Row],[Discount_Verification]]="Valid","Include","Exclude")</f>
        <v>Exclude</v>
      </c>
      <c r="O2190">
        <v>0</v>
      </c>
      <c r="P2190" t="str">
        <f t="shared" si="310"/>
        <v>Insufficient Data</v>
      </c>
      <c r="Q2190" t="str">
        <f t="shared" si="311"/>
        <v>Missing Information</v>
      </c>
      <c r="R2190" t="str">
        <f>IF(PC_NikeSales[[#This Row],[Rev_Verify]]="Valid Revenue","Include","Exclude")</f>
        <v>Exclude</v>
      </c>
      <c r="S2190" s="1">
        <v>45199</v>
      </c>
      <c r="T2190" s="5">
        <f t="shared" si="312"/>
        <v>45199</v>
      </c>
      <c r="U2190" s="1" t="str">
        <f t="shared" si="313"/>
        <v>Yes</v>
      </c>
      <c r="V2190" t="s">
        <v>17</v>
      </c>
      <c r="W2190" t="s">
        <v>29</v>
      </c>
      <c r="X2190" t="str">
        <f t="shared" si="314"/>
        <v>Pune</v>
      </c>
      <c r="Y2190">
        <v>1182.9000000000001</v>
      </c>
      <c r="Z2190" t="str">
        <f>IF(PC_NikeSales[[#This Row],[Profit]]&lt;0,"Loss Making Sales",IF(PC_NikeSales[[#This Row],[Profit]]=0,"No Recorded Profit",IF($Y2188&gt;$P2188,"Invalid Profit", "Valid Profit")))</f>
        <v>Valid Profit</v>
      </c>
      <c r="AA2190" t="str">
        <f>IF(PC_NikeSales[[#This Row],[Profit_Status]]="Valid Profit","Include","Exclude")</f>
        <v>Include</v>
      </c>
    </row>
    <row r="2191" spans="1:27">
      <c r="A2191">
        <v>4189</v>
      </c>
      <c r="B2191" t="s">
        <v>13</v>
      </c>
      <c r="C2191" t="s">
        <v>20</v>
      </c>
      <c r="D2191" t="s">
        <v>50</v>
      </c>
      <c r="E2191" s="3">
        <v>9</v>
      </c>
      <c r="F2191" t="str">
        <f t="shared" si="306"/>
        <v>Number</v>
      </c>
      <c r="G2191" t="str">
        <f t="shared" si="307"/>
        <v>9</v>
      </c>
      <c r="H2191" t="str">
        <f t="shared" si="308"/>
        <v>Yes</v>
      </c>
      <c r="J2191" t="str">
        <f>_xlfn.IFS(Units_Sold&lt;0,"Check Return/Refund",Units_Sold=" ",Invalid,Units_Sold=0,"Available",Units_Sold&gt;0,"Sold")</f>
        <v>Available</v>
      </c>
      <c r="L2191">
        <v>0.97</v>
      </c>
      <c r="M2191" t="str">
        <f t="shared" si="309"/>
        <v>Valid</v>
      </c>
      <c r="N2191" t="str">
        <f>IF(PC_NikeSales[[#This Row],[Discount_Verification]]="Valid","Include","Exclude")</f>
        <v>Include</v>
      </c>
      <c r="O2191">
        <v>0</v>
      </c>
      <c r="P2191" t="str">
        <f t="shared" si="310"/>
        <v>Insufficient Data</v>
      </c>
      <c r="Q2191" t="str">
        <f t="shared" si="311"/>
        <v>Missing Information</v>
      </c>
      <c r="R2191" t="str">
        <f>IF(PC_NikeSales[[#This Row],[Rev_Verify]]="Valid Revenue","Include","Exclude")</f>
        <v>Exclude</v>
      </c>
      <c r="S2191" s="1"/>
      <c r="T2191" s="5" t="str">
        <f t="shared" si="312"/>
        <v>Missing Date</v>
      </c>
      <c r="U2191" s="1" t="str">
        <f t="shared" si="313"/>
        <v>No</v>
      </c>
      <c r="V2191" t="s">
        <v>22</v>
      </c>
      <c r="W2191" t="s">
        <v>37</v>
      </c>
      <c r="X2191" t="str">
        <f t="shared" si="314"/>
        <v>Hyderabad</v>
      </c>
      <c r="Y2191">
        <v>2788.1</v>
      </c>
      <c r="Z2191" t="str">
        <f>IF(PC_NikeSales[[#This Row],[Profit]]&lt;0,"Loss Making Sales",IF(PC_NikeSales[[#This Row],[Profit]]=0,"No Recorded Profit",IF($Y2189&gt;$P2189,"Invalid Profit", "Valid Profit")))</f>
        <v>Invalid Profit</v>
      </c>
      <c r="AA2191" t="str">
        <f>IF(PC_NikeSales[[#This Row],[Profit_Status]]="Valid Profit","Include","Exclude")</f>
        <v>Exclude</v>
      </c>
    </row>
    <row r="2192" spans="1:27">
      <c r="A2192">
        <v>2043</v>
      </c>
      <c r="B2192" t="s">
        <v>35</v>
      </c>
      <c r="C2192" t="s">
        <v>14</v>
      </c>
      <c r="D2192" t="s">
        <v>34</v>
      </c>
      <c r="E2192" s="3" t="s">
        <v>32</v>
      </c>
      <c r="F2192" t="str">
        <f t="shared" si="306"/>
        <v>Alphabet</v>
      </c>
      <c r="G2192" t="str">
        <f t="shared" si="307"/>
        <v>XL</v>
      </c>
      <c r="H2192" t="str">
        <f t="shared" si="308"/>
        <v>Yes</v>
      </c>
      <c r="I2192">
        <v>4</v>
      </c>
      <c r="J2192" t="str">
        <f>_xlfn.IFS(Units_Sold&lt;0,"Check Return/Refund",Units_Sold=" ",Invalid,Units_Sold=0,"Available",Units_Sold&gt;0,"Sold")</f>
        <v>Sold</v>
      </c>
      <c r="L2192">
        <v>0.12</v>
      </c>
      <c r="M2192" t="str">
        <f t="shared" si="309"/>
        <v>Valid</v>
      </c>
      <c r="N2192" t="str">
        <f>IF(PC_NikeSales[[#This Row],[Discount_Verification]]="Valid","Include","Exclude")</f>
        <v>Include</v>
      </c>
      <c r="O2192">
        <v>0</v>
      </c>
      <c r="P2192" t="str">
        <f t="shared" si="310"/>
        <v>Insufficient Data</v>
      </c>
      <c r="Q2192" t="str">
        <f t="shared" si="311"/>
        <v>Missing Information</v>
      </c>
      <c r="R2192" t="str">
        <f>IF(PC_NikeSales[[#This Row],[Rev_Verify]]="Valid Revenue","Include","Exclude")</f>
        <v>Exclude</v>
      </c>
      <c r="S2192" s="1"/>
      <c r="T2192" s="5" t="str">
        <f t="shared" si="312"/>
        <v>Missing Date</v>
      </c>
      <c r="U2192" s="1" t="str">
        <f t="shared" si="313"/>
        <v>No</v>
      </c>
      <c r="V2192" t="s">
        <v>17</v>
      </c>
      <c r="W2192" t="s">
        <v>29</v>
      </c>
      <c r="X2192" t="str">
        <f t="shared" si="314"/>
        <v>Pune</v>
      </c>
      <c r="Y2192">
        <v>-809.91</v>
      </c>
      <c r="Z2192" t="str">
        <f>IF(PC_NikeSales[[#This Row],[Profit]]&lt;0,"Loss Making Sales",IF(PC_NikeSales[[#This Row],[Profit]]=0,"No Recorded Profit",IF(PC_NikeSales[[#This Row],[Profit]]&gt;PC_NikeSales[Rev_Recalc],"Invalid Profit", "Valid Profit")))</f>
        <v>Loss Making Sales</v>
      </c>
      <c r="AA2192" t="str">
        <f>IF(PC_NikeSales[[#This Row],[Profit_Status]]="Valid Profit","Include","Exclude")</f>
        <v>Exclude</v>
      </c>
    </row>
    <row r="2193" spans="1:27">
      <c r="A2193">
        <v>4191</v>
      </c>
      <c r="B2193" t="s">
        <v>35</v>
      </c>
      <c r="C2193" t="s">
        <v>30</v>
      </c>
      <c r="D2193" t="s">
        <v>31</v>
      </c>
      <c r="E2193" s="3" t="s">
        <v>16</v>
      </c>
      <c r="F2193" t="str">
        <f t="shared" si="306"/>
        <v>Alphabet</v>
      </c>
      <c r="G2193" t="str">
        <f t="shared" si="307"/>
        <v>M</v>
      </c>
      <c r="H2193" t="str">
        <f t="shared" si="308"/>
        <v>Yes</v>
      </c>
      <c r="J2193" t="str">
        <f>_xlfn.IFS(Units_Sold&lt;0,"Check Return/Refund",Units_Sold=" ",Invalid,Units_Sold=0,"Available",Units_Sold&gt;0,"Sold")</f>
        <v>Available</v>
      </c>
      <c r="M2193" t="str">
        <f t="shared" si="309"/>
        <v>Invalid</v>
      </c>
      <c r="N2193" t="str">
        <f>IF(PC_NikeSales[[#This Row],[Discount_Verification]]="Valid","Include","Exclude")</f>
        <v>Exclude</v>
      </c>
      <c r="O2193">
        <v>0</v>
      </c>
      <c r="P2193" t="str">
        <f t="shared" si="310"/>
        <v>Insufficient Data</v>
      </c>
      <c r="Q2193" t="str">
        <f t="shared" si="311"/>
        <v>Missing Information</v>
      </c>
      <c r="R2193" t="str">
        <f>IF(PC_NikeSales[[#This Row],[Rev_Verify]]="Valid Revenue","Include","Exclude")</f>
        <v>Exclude</v>
      </c>
      <c r="S2193" s="1">
        <v>45495</v>
      </c>
      <c r="T2193" s="5">
        <f t="shared" si="312"/>
        <v>45495</v>
      </c>
      <c r="U2193" s="1" t="str">
        <f t="shared" si="313"/>
        <v>Yes</v>
      </c>
      <c r="V2193" t="s">
        <v>17</v>
      </c>
      <c r="W2193" t="s">
        <v>29</v>
      </c>
      <c r="X2193" t="str">
        <f t="shared" si="314"/>
        <v>Pune</v>
      </c>
      <c r="Y2193">
        <v>671.86</v>
      </c>
      <c r="Z2193" t="str">
        <f>IF(PC_NikeSales[[#This Row],[Profit]]&lt;0,"Loss Making Sales",IF(PC_NikeSales[[#This Row],[Profit]]=0,"No Recorded Profit",IF($Y2191&gt;$P2191,"Invalid Profit", "Valid Profit")))</f>
        <v>Valid Profit</v>
      </c>
      <c r="AA2193" t="str">
        <f>IF(PC_NikeSales[[#This Row],[Profit_Status]]="Valid Profit","Include","Exclude")</f>
        <v>Include</v>
      </c>
    </row>
    <row r="2194" spans="1:27">
      <c r="A2194">
        <v>4192</v>
      </c>
      <c r="B2194" t="s">
        <v>35</v>
      </c>
      <c r="C2194" t="s">
        <v>26</v>
      </c>
      <c r="D2194" t="s">
        <v>39</v>
      </c>
      <c r="F2194" t="str">
        <f t="shared" si="306"/>
        <v>Missing</v>
      </c>
      <c r="G2194" t="str">
        <f t="shared" si="307"/>
        <v>Unknown</v>
      </c>
      <c r="H2194" t="str">
        <f t="shared" si="308"/>
        <v>No</v>
      </c>
      <c r="J2194" t="str">
        <f>_xlfn.IFS(Units_Sold&lt;0,"Check Return/Refund",Units_Sold=" ",Invalid,Units_Sold=0,"Available",Units_Sold&gt;0,"Sold")</f>
        <v>Available</v>
      </c>
      <c r="K2194">
        <v>3339.95</v>
      </c>
      <c r="L2194">
        <v>1</v>
      </c>
      <c r="M2194" t="str">
        <f t="shared" si="309"/>
        <v>Valid</v>
      </c>
      <c r="N2194" t="str">
        <f>IF(PC_NikeSales[[#This Row],[Discount_Verification]]="Valid","Include","Exclude")</f>
        <v>Include</v>
      </c>
      <c r="O2194">
        <v>0</v>
      </c>
      <c r="P2194" t="str">
        <f t="shared" si="310"/>
        <v>Insufficient Data</v>
      </c>
      <c r="Q2194" t="str">
        <f t="shared" si="311"/>
        <v>Missing Information</v>
      </c>
      <c r="R2194" t="str">
        <f>IF(PC_NikeSales[[#This Row],[Rev_Verify]]="Valid Revenue","Include","Exclude")</f>
        <v>Exclude</v>
      </c>
      <c r="S2194" s="1">
        <v>45803</v>
      </c>
      <c r="T2194" s="5">
        <f t="shared" si="312"/>
        <v>45803</v>
      </c>
      <c r="U2194" s="1" t="str">
        <f t="shared" si="313"/>
        <v>Yes</v>
      </c>
      <c r="V2194" t="s">
        <v>22</v>
      </c>
      <c r="W2194" t="s">
        <v>33</v>
      </c>
      <c r="X2194" t="str">
        <f t="shared" si="314"/>
        <v>Delhi</v>
      </c>
      <c r="Y2194">
        <v>642.54999999999995</v>
      </c>
      <c r="Z2194" t="str">
        <f>IF(PC_NikeSales[[#This Row],[Profit]]&lt;0,"Loss Making Sales",IF(PC_NikeSales[[#This Row],[Profit]]=0,"No Recorded Profit",IF($Y2192&gt;$P2192,"Invalid Profit", "Valid Profit")))</f>
        <v>Valid Profit</v>
      </c>
      <c r="AA2194" t="str">
        <f>IF(PC_NikeSales[[#This Row],[Profit_Status]]="Valid Profit","Include","Exclude")</f>
        <v>Include</v>
      </c>
    </row>
    <row r="2195" spans="1:27">
      <c r="A2195">
        <v>4193</v>
      </c>
      <c r="B2195" t="s">
        <v>13</v>
      </c>
      <c r="C2195" t="s">
        <v>41</v>
      </c>
      <c r="D2195" t="s">
        <v>47</v>
      </c>
      <c r="E2195" s="3" t="s">
        <v>32</v>
      </c>
      <c r="F2195" t="str">
        <f t="shared" si="306"/>
        <v>Alphabet</v>
      </c>
      <c r="G2195" t="str">
        <f t="shared" si="307"/>
        <v>XL</v>
      </c>
      <c r="H2195" t="str">
        <f t="shared" si="308"/>
        <v>Yes</v>
      </c>
      <c r="I2195">
        <v>1</v>
      </c>
      <c r="J2195" t="str">
        <f>_xlfn.IFS(Units_Sold&lt;0,"Check Return/Refund",Units_Sold=" ",Invalid,Units_Sold=0,"Available",Units_Sold&gt;0,"Sold")</f>
        <v>Sold</v>
      </c>
      <c r="M2195" t="str">
        <f t="shared" si="309"/>
        <v>Invalid</v>
      </c>
      <c r="N2195" t="str">
        <f>IF(PC_NikeSales[[#This Row],[Discount_Verification]]="Valid","Include","Exclude")</f>
        <v>Exclude</v>
      </c>
      <c r="O2195">
        <v>0</v>
      </c>
      <c r="P2195" t="str">
        <f t="shared" si="310"/>
        <v>Insufficient Data</v>
      </c>
      <c r="Q2195" t="str">
        <f t="shared" si="311"/>
        <v>Missing Information</v>
      </c>
      <c r="R2195" t="str">
        <f>IF(PC_NikeSales[[#This Row],[Rev_Verify]]="Valid Revenue","Include","Exclude")</f>
        <v>Exclude</v>
      </c>
      <c r="S2195" s="1">
        <v>45630</v>
      </c>
      <c r="T2195" s="5">
        <f t="shared" si="312"/>
        <v>45630</v>
      </c>
      <c r="U2195" s="1" t="str">
        <f t="shared" si="313"/>
        <v>Yes</v>
      </c>
      <c r="V2195" t="s">
        <v>17</v>
      </c>
      <c r="W2195" t="s">
        <v>25</v>
      </c>
      <c r="X2195" t="str">
        <f t="shared" si="314"/>
        <v>Mumbai</v>
      </c>
      <c r="Y2195">
        <v>1192.6600000000001</v>
      </c>
      <c r="Z2195" t="str">
        <f>IF(PC_NikeSales[[#This Row],[Profit]]&lt;0,"Loss Making Sales",IF(PC_NikeSales[[#This Row],[Profit]]=0,"No Recorded Profit",IF($Y2193&gt;$P2193,"Invalid Profit", "Valid Profit")))</f>
        <v>Valid Profit</v>
      </c>
      <c r="AA2195" t="str">
        <f>IF(PC_NikeSales[[#This Row],[Profit_Status]]="Valid Profit","Include","Exclude")</f>
        <v>Include</v>
      </c>
    </row>
    <row r="2196" spans="1:27">
      <c r="A2196">
        <v>4194</v>
      </c>
      <c r="B2196" t="s">
        <v>13</v>
      </c>
      <c r="C2196" t="s">
        <v>30</v>
      </c>
      <c r="D2196" t="s">
        <v>31</v>
      </c>
      <c r="E2196" s="3" t="s">
        <v>28</v>
      </c>
      <c r="F2196" t="str">
        <f t="shared" si="306"/>
        <v>Alphabet</v>
      </c>
      <c r="G2196" t="str">
        <f t="shared" si="307"/>
        <v>L</v>
      </c>
      <c r="H2196" t="str">
        <f t="shared" si="308"/>
        <v>Yes</v>
      </c>
      <c r="J2196" t="str">
        <f>_xlfn.IFS(Units_Sold&lt;0,"Check Return/Refund",Units_Sold=" ",Invalid,Units_Sold=0,"Available",Units_Sold&gt;0,"Sold")</f>
        <v>Available</v>
      </c>
      <c r="M2196" t="str">
        <f t="shared" si="309"/>
        <v>Invalid</v>
      </c>
      <c r="N2196" t="str">
        <f>IF(PC_NikeSales[[#This Row],[Discount_Verification]]="Valid","Include","Exclude")</f>
        <v>Exclude</v>
      </c>
      <c r="O2196">
        <v>0</v>
      </c>
      <c r="P2196" t="str">
        <f t="shared" si="310"/>
        <v>Insufficient Data</v>
      </c>
      <c r="Q2196" t="str">
        <f t="shared" si="311"/>
        <v>Missing Information</v>
      </c>
      <c r="R2196" t="str">
        <f>IF(PC_NikeSales[[#This Row],[Rev_Verify]]="Valid Revenue","Include","Exclude")</f>
        <v>Exclude</v>
      </c>
      <c r="S2196" s="1">
        <v>45593</v>
      </c>
      <c r="T2196" s="5">
        <f t="shared" si="312"/>
        <v>45593</v>
      </c>
      <c r="U2196" s="1" t="str">
        <f t="shared" si="313"/>
        <v>Yes</v>
      </c>
      <c r="V2196" t="s">
        <v>22</v>
      </c>
      <c r="W2196" t="s">
        <v>33</v>
      </c>
      <c r="X2196" t="str">
        <f t="shared" si="314"/>
        <v>Delhi</v>
      </c>
      <c r="Y2196">
        <v>-759.55</v>
      </c>
      <c r="Z2196" t="str">
        <f>IF(PC_NikeSales[[#This Row],[Profit]]&lt;0,"Loss Making Sales",IF(PC_NikeSales[[#This Row],[Profit]]=0,"No Recorded Profit",IF(PC_NikeSales[[#This Row],[Profit]]&gt;PC_NikeSales[Rev_Recalc],"Invalid Profit", "Valid Profit")))</f>
        <v>Loss Making Sales</v>
      </c>
      <c r="AA2196" t="str">
        <f>IF(PC_NikeSales[[#This Row],[Profit_Status]]="Valid Profit","Include","Exclude")</f>
        <v>Exclude</v>
      </c>
    </row>
    <row r="2197" spans="1:27">
      <c r="A2197">
        <v>4195</v>
      </c>
      <c r="B2197" t="s">
        <v>13</v>
      </c>
      <c r="C2197" t="s">
        <v>14</v>
      </c>
      <c r="D2197" t="s">
        <v>44</v>
      </c>
      <c r="E2197" s="3" t="s">
        <v>28</v>
      </c>
      <c r="F2197" t="str">
        <f t="shared" si="306"/>
        <v>Alphabet</v>
      </c>
      <c r="G2197" t="str">
        <f t="shared" si="307"/>
        <v>L</v>
      </c>
      <c r="H2197" t="str">
        <f t="shared" si="308"/>
        <v>Yes</v>
      </c>
      <c r="J2197" t="str">
        <f>_xlfn.IFS(Units_Sold&lt;0,"Check Return/Refund",Units_Sold=" ",Invalid,Units_Sold=0,"Available",Units_Sold&gt;0,"Sold")</f>
        <v>Available</v>
      </c>
      <c r="K2197">
        <v>6317.4</v>
      </c>
      <c r="M2197" t="str">
        <f t="shared" si="309"/>
        <v>Invalid</v>
      </c>
      <c r="N2197" t="str">
        <f>IF(PC_NikeSales[[#This Row],[Discount_Verification]]="Valid","Include","Exclude")</f>
        <v>Exclude</v>
      </c>
      <c r="O2197">
        <v>0</v>
      </c>
      <c r="P2197" t="str">
        <f t="shared" si="310"/>
        <v>Insufficient Data</v>
      </c>
      <c r="Q2197" t="str">
        <f t="shared" si="311"/>
        <v>Missing Information</v>
      </c>
      <c r="R2197" t="str">
        <f>IF(PC_NikeSales[[#This Row],[Rev_Verify]]="Valid Revenue","Include","Exclude")</f>
        <v>Exclude</v>
      </c>
      <c r="S2197" s="1">
        <v>45192</v>
      </c>
      <c r="T2197" s="5">
        <f t="shared" si="312"/>
        <v>45192</v>
      </c>
      <c r="U2197" s="1" t="str">
        <f t="shared" si="313"/>
        <v>Yes</v>
      </c>
      <c r="V2197" t="s">
        <v>22</v>
      </c>
      <c r="W2197" t="s">
        <v>25</v>
      </c>
      <c r="X2197" t="str">
        <f t="shared" si="314"/>
        <v>Mumbai</v>
      </c>
      <c r="Y2197">
        <v>-746.03</v>
      </c>
      <c r="Z2197" t="str">
        <f>IF(PC_NikeSales[[#This Row],[Profit]]&lt;0,"Loss Making Sales",IF(PC_NikeSales[[#This Row],[Profit]]=0,"No Recorded Profit",IF(PC_NikeSales[[#This Row],[Profit]]&gt;PC_NikeSales[Rev_Recalc],"Invalid Profit", "Valid Profit")))</f>
        <v>Loss Making Sales</v>
      </c>
      <c r="AA2197" t="str">
        <f>IF(PC_NikeSales[[#This Row],[Profit_Status]]="Valid Profit","Include","Exclude")</f>
        <v>Exclude</v>
      </c>
    </row>
    <row r="2198" spans="1:27">
      <c r="A2198">
        <v>2029</v>
      </c>
      <c r="B2198" t="s">
        <v>13</v>
      </c>
      <c r="C2198" t="s">
        <v>26</v>
      </c>
      <c r="D2198" t="s">
        <v>52</v>
      </c>
      <c r="E2198" s="3">
        <v>10</v>
      </c>
      <c r="F2198" t="str">
        <f t="shared" si="306"/>
        <v>Number</v>
      </c>
      <c r="G2198" t="str">
        <f t="shared" si="307"/>
        <v>10</v>
      </c>
      <c r="H2198" t="str">
        <f t="shared" si="308"/>
        <v>Yes</v>
      </c>
      <c r="J2198" t="str">
        <f>_xlfn.IFS(Units_Sold&lt;0,"Check Return/Refund",Units_Sold=" ",Invalid,Units_Sold=0,"Available",Units_Sold&gt;0,"Sold")</f>
        <v>Available</v>
      </c>
      <c r="K2198">
        <v>8165.07</v>
      </c>
      <c r="M2198" t="str">
        <f t="shared" si="309"/>
        <v>Invalid</v>
      </c>
      <c r="N2198" t="str">
        <f>IF(PC_NikeSales[[#This Row],[Discount_Verification]]="Valid","Include","Exclude")</f>
        <v>Exclude</v>
      </c>
      <c r="O2198">
        <v>0</v>
      </c>
      <c r="P2198" t="str">
        <f t="shared" si="310"/>
        <v>Insufficient Data</v>
      </c>
      <c r="Q2198" t="str">
        <f t="shared" si="311"/>
        <v>Missing Information</v>
      </c>
      <c r="R2198" t="str">
        <f>IF(PC_NikeSales[[#This Row],[Rev_Verify]]="Valid Revenue","Include","Exclude")</f>
        <v>Exclude</v>
      </c>
      <c r="S2198" s="1"/>
      <c r="T2198" s="5" t="str">
        <f t="shared" si="312"/>
        <v>Missing Date</v>
      </c>
      <c r="U2198" s="1" t="str">
        <f t="shared" si="313"/>
        <v>No</v>
      </c>
      <c r="V2198" t="s">
        <v>17</v>
      </c>
      <c r="W2198" t="s">
        <v>29</v>
      </c>
      <c r="X2198" t="str">
        <f t="shared" si="314"/>
        <v>Pune</v>
      </c>
      <c r="Y2198">
        <v>3469.45</v>
      </c>
      <c r="Z2198" t="str">
        <f>IF(PC_NikeSales[[#This Row],[Profit]]&lt;0,"Loss Making Sales",IF(PC_NikeSales[[#This Row],[Profit]]=0,"No Recorded Profit",IF($Y2196&gt;$P2196,"Invalid Profit", "Valid Profit")))</f>
        <v>Valid Profit</v>
      </c>
      <c r="AA2198" t="str">
        <f>IF(PC_NikeSales[[#This Row],[Profit_Status]]="Valid Profit","Include","Exclude")</f>
        <v>Include</v>
      </c>
    </row>
    <row r="2199" spans="1:27">
      <c r="A2199">
        <v>4197</v>
      </c>
      <c r="B2199" t="s">
        <v>35</v>
      </c>
      <c r="C2199" t="s">
        <v>30</v>
      </c>
      <c r="D2199" t="s">
        <v>31</v>
      </c>
      <c r="E2199" s="3" t="s">
        <v>32</v>
      </c>
      <c r="F2199" t="str">
        <f t="shared" si="306"/>
        <v>Alphabet</v>
      </c>
      <c r="G2199" t="str">
        <f t="shared" si="307"/>
        <v>XL</v>
      </c>
      <c r="H2199" t="str">
        <f t="shared" si="308"/>
        <v>Yes</v>
      </c>
      <c r="I2199">
        <v>4</v>
      </c>
      <c r="J2199" t="str">
        <f>_xlfn.IFS(Units_Sold&lt;0,"Check Return/Refund",Units_Sold=" ",Invalid,Units_Sold=0,"Available",Units_Sold&gt;0,"Sold")</f>
        <v>Sold</v>
      </c>
      <c r="K2199">
        <v>7560.6</v>
      </c>
      <c r="M2199" t="str">
        <f t="shared" si="309"/>
        <v>Invalid</v>
      </c>
      <c r="N2199" t="str">
        <f>IF(PC_NikeSales[[#This Row],[Discount_Verification]]="Valid","Include","Exclude")</f>
        <v>Exclude</v>
      </c>
      <c r="O2199">
        <v>0</v>
      </c>
      <c r="P2199">
        <f t="shared" si="310"/>
        <v>30242.400000000001</v>
      </c>
      <c r="Q2199" t="str">
        <f t="shared" si="311"/>
        <v>Valid Revenue</v>
      </c>
      <c r="R2199" t="str">
        <f>IF(PC_NikeSales[[#This Row],[Rev_Verify]]="Valid Revenue","Include","Exclude")</f>
        <v>Include</v>
      </c>
      <c r="S2199" s="1"/>
      <c r="T2199" s="5" t="str">
        <f t="shared" si="312"/>
        <v>Missing Date</v>
      </c>
      <c r="U2199" s="1" t="str">
        <f t="shared" si="313"/>
        <v>No</v>
      </c>
      <c r="V2199" t="s">
        <v>17</v>
      </c>
      <c r="W2199" t="s">
        <v>43</v>
      </c>
      <c r="X2199" t="str">
        <f t="shared" si="314"/>
        <v>Kolkata</v>
      </c>
      <c r="Y2199">
        <v>1415.35</v>
      </c>
      <c r="Z2199" t="str">
        <f>IF(PC_NikeSales[[#This Row],[Profit]]&lt;0,"Loss Making Sales",IF(PC_NikeSales[[#This Row],[Profit]]=0,"No Recorded Profit",IF($Y2197&gt;$P2197,"Invalid Profit", "Valid Profit")))</f>
        <v>Valid Profit</v>
      </c>
      <c r="AA2199" t="str">
        <f>IF(PC_NikeSales[[#This Row],[Profit_Status]]="Valid Profit","Include","Exclude")</f>
        <v>Include</v>
      </c>
    </row>
    <row r="2200" spans="1:27">
      <c r="A2200">
        <v>4198</v>
      </c>
      <c r="B2200" t="s">
        <v>35</v>
      </c>
      <c r="C2200" t="s">
        <v>30</v>
      </c>
      <c r="D2200" t="s">
        <v>51</v>
      </c>
      <c r="E2200" s="3" t="s">
        <v>16</v>
      </c>
      <c r="F2200" t="str">
        <f t="shared" si="306"/>
        <v>Alphabet</v>
      </c>
      <c r="G2200" t="str">
        <f t="shared" si="307"/>
        <v>M</v>
      </c>
      <c r="H2200" t="str">
        <f t="shared" si="308"/>
        <v>Yes</v>
      </c>
      <c r="J2200" t="str">
        <f>_xlfn.IFS(Units_Sold&lt;0,"Check Return/Refund",Units_Sold=" ",Invalid,Units_Sold=0,"Available",Units_Sold&gt;0,"Sold")</f>
        <v>Available</v>
      </c>
      <c r="K2200">
        <v>7860.63</v>
      </c>
      <c r="L2200">
        <v>0.53</v>
      </c>
      <c r="M2200" t="str">
        <f t="shared" si="309"/>
        <v>Valid</v>
      </c>
      <c r="N2200" t="str">
        <f>IF(PC_NikeSales[[#This Row],[Discount_Verification]]="Valid","Include","Exclude")</f>
        <v>Include</v>
      </c>
      <c r="O2200">
        <v>0</v>
      </c>
      <c r="P2200" t="str">
        <f t="shared" si="310"/>
        <v>Insufficient Data</v>
      </c>
      <c r="Q2200" t="str">
        <f t="shared" si="311"/>
        <v>Missing Information</v>
      </c>
      <c r="R2200" t="str">
        <f>IF(PC_NikeSales[[#This Row],[Rev_Verify]]="Valid Revenue","Include","Exclude")</f>
        <v>Exclude</v>
      </c>
      <c r="S2200" s="1"/>
      <c r="T2200" s="5" t="str">
        <f t="shared" si="312"/>
        <v>Missing Date</v>
      </c>
      <c r="U2200" s="1" t="str">
        <f t="shared" si="313"/>
        <v>No</v>
      </c>
      <c r="V2200" t="s">
        <v>22</v>
      </c>
      <c r="W2200" t="s">
        <v>33</v>
      </c>
      <c r="X2200" t="str">
        <f t="shared" si="314"/>
        <v>Delhi</v>
      </c>
      <c r="Y2200">
        <v>-1087.1300000000001</v>
      </c>
      <c r="Z2200" t="str">
        <f>IF(PC_NikeSales[[#This Row],[Profit]]&lt;0,"Loss Making Sales",IF(PC_NikeSales[[#This Row],[Profit]]=0,"No Recorded Profit",IF(PC_NikeSales[[#This Row],[Profit]]&gt;PC_NikeSales[Rev_Recalc],"Invalid Profit", "Valid Profit")))</f>
        <v>Loss Making Sales</v>
      </c>
      <c r="AA2200" t="str">
        <f>IF(PC_NikeSales[[#This Row],[Profit_Status]]="Valid Profit","Include","Exclude")</f>
        <v>Exclude</v>
      </c>
    </row>
    <row r="2201" spans="1:27">
      <c r="A2201">
        <v>4199</v>
      </c>
      <c r="B2201" t="s">
        <v>19</v>
      </c>
      <c r="C2201" t="s">
        <v>30</v>
      </c>
      <c r="D2201" t="s">
        <v>46</v>
      </c>
      <c r="F2201" t="str">
        <f t="shared" si="306"/>
        <v>Missing</v>
      </c>
      <c r="G2201" t="str">
        <f t="shared" si="307"/>
        <v>Unknown</v>
      </c>
      <c r="H2201" t="str">
        <f t="shared" si="308"/>
        <v>No</v>
      </c>
      <c r="J2201" t="str">
        <f>_xlfn.IFS(Units_Sold&lt;0,"Check Return/Refund",Units_Sold=" ",Invalid,Units_Sold=0,"Available",Units_Sold&gt;0,"Sold")</f>
        <v>Available</v>
      </c>
      <c r="M2201" t="str">
        <f t="shared" si="309"/>
        <v>Invalid</v>
      </c>
      <c r="N2201" t="str">
        <f>IF(PC_NikeSales[[#This Row],[Discount_Verification]]="Valid","Include","Exclude")</f>
        <v>Exclude</v>
      </c>
      <c r="O2201">
        <v>0</v>
      </c>
      <c r="P2201" t="str">
        <f t="shared" si="310"/>
        <v>Insufficient Data</v>
      </c>
      <c r="Q2201" t="str">
        <f t="shared" si="311"/>
        <v>Missing Information</v>
      </c>
      <c r="R2201" t="str">
        <f>IF(PC_NikeSales[[#This Row],[Rev_Verify]]="Valid Revenue","Include","Exclude")</f>
        <v>Exclude</v>
      </c>
      <c r="S2201" s="1">
        <v>45802</v>
      </c>
      <c r="T2201" s="5">
        <f t="shared" si="312"/>
        <v>45802</v>
      </c>
      <c r="U2201" s="1" t="str">
        <f t="shared" si="313"/>
        <v>Yes</v>
      </c>
      <c r="V2201" t="s">
        <v>17</v>
      </c>
      <c r="W2201" t="s">
        <v>37</v>
      </c>
      <c r="X2201" t="str">
        <f t="shared" si="314"/>
        <v>Hyderabad</v>
      </c>
      <c r="Y2201">
        <v>-731.89</v>
      </c>
      <c r="Z2201" t="str">
        <f>IF(PC_NikeSales[[#This Row],[Profit]]&lt;0,"Loss Making Sales",IF(PC_NikeSales[[#This Row],[Profit]]=0,"No Recorded Profit",IF(PC_NikeSales[[#This Row],[Profit]]&gt;PC_NikeSales[Rev_Recalc],"Invalid Profit", "Valid Profit")))</f>
        <v>Loss Making Sales</v>
      </c>
      <c r="AA2201" t="str">
        <f>IF(PC_NikeSales[[#This Row],[Profit_Status]]="Valid Profit","Include","Exclude")</f>
        <v>Exclude</v>
      </c>
    </row>
    <row r="2202" spans="1:27">
      <c r="A2202">
        <v>4200</v>
      </c>
      <c r="B2202" t="s">
        <v>19</v>
      </c>
      <c r="C2202" t="s">
        <v>20</v>
      </c>
      <c r="D2202" t="s">
        <v>21</v>
      </c>
      <c r="E2202" s="3" t="s">
        <v>28</v>
      </c>
      <c r="F2202" t="str">
        <f t="shared" si="306"/>
        <v>Alphabet</v>
      </c>
      <c r="G2202" t="str">
        <f t="shared" si="307"/>
        <v>L</v>
      </c>
      <c r="H2202" t="str">
        <f t="shared" si="308"/>
        <v>Yes</v>
      </c>
      <c r="J2202" t="str">
        <f>_xlfn.IFS(Units_Sold&lt;0,"Check Return/Refund",Units_Sold=" ",Invalid,Units_Sold=0,"Available",Units_Sold&gt;0,"Sold")</f>
        <v>Available</v>
      </c>
      <c r="L2202">
        <v>0.78</v>
      </c>
      <c r="M2202" t="str">
        <f t="shared" si="309"/>
        <v>Valid</v>
      </c>
      <c r="N2202" t="str">
        <f>IF(PC_NikeSales[[#This Row],[Discount_Verification]]="Valid","Include","Exclude")</f>
        <v>Include</v>
      </c>
      <c r="O2202">
        <v>0</v>
      </c>
      <c r="P2202" t="str">
        <f t="shared" si="310"/>
        <v>Insufficient Data</v>
      </c>
      <c r="Q2202" t="str">
        <f t="shared" si="311"/>
        <v>Missing Information</v>
      </c>
      <c r="R2202" t="str">
        <f>IF(PC_NikeSales[[#This Row],[Rev_Verify]]="Valid Revenue","Include","Exclude")</f>
        <v>Exclude</v>
      </c>
      <c r="S2202" s="1"/>
      <c r="T2202" s="5" t="str">
        <f t="shared" si="312"/>
        <v>Missing Date</v>
      </c>
      <c r="U2202" s="1" t="str">
        <f t="shared" si="313"/>
        <v>No</v>
      </c>
      <c r="V2202" t="s">
        <v>17</v>
      </c>
      <c r="W2202" t="s">
        <v>18</v>
      </c>
      <c r="X2202" t="str">
        <f t="shared" si="314"/>
        <v>Bengaluru</v>
      </c>
      <c r="Y2202">
        <v>-613.22</v>
      </c>
      <c r="Z2202" t="str">
        <f>IF(PC_NikeSales[[#This Row],[Profit]]&lt;0,"Loss Making Sales",IF(PC_NikeSales[[#This Row],[Profit]]=0,"No Recorded Profit",IF(PC_NikeSales[[#This Row],[Profit]]&gt;PC_NikeSales[Rev_Recalc],"Invalid Profit", "Valid Profit")))</f>
        <v>Loss Making Sales</v>
      </c>
      <c r="AA2202" t="str">
        <f>IF(PC_NikeSales[[#This Row],[Profit_Status]]="Valid Profit","Include","Exclude")</f>
        <v>Exclude</v>
      </c>
    </row>
    <row r="2203" spans="1:27">
      <c r="A2203">
        <v>4201</v>
      </c>
      <c r="B2203" t="s">
        <v>13</v>
      </c>
      <c r="C2203" t="s">
        <v>30</v>
      </c>
      <c r="D2203" t="s">
        <v>31</v>
      </c>
      <c r="E2203" s="3" t="s">
        <v>28</v>
      </c>
      <c r="F2203" t="str">
        <f t="shared" si="306"/>
        <v>Alphabet</v>
      </c>
      <c r="G2203" t="str">
        <f t="shared" si="307"/>
        <v>L</v>
      </c>
      <c r="H2203" t="str">
        <f t="shared" si="308"/>
        <v>Yes</v>
      </c>
      <c r="I2203">
        <v>3</v>
      </c>
      <c r="J2203" t="str">
        <f>_xlfn.IFS(Units_Sold&lt;0,"Check Return/Refund",Units_Sold=" ",Invalid,Units_Sold=0,"Available",Units_Sold&gt;0,"Sold")</f>
        <v>Sold</v>
      </c>
      <c r="M2203" t="str">
        <f t="shared" si="309"/>
        <v>Invalid</v>
      </c>
      <c r="N2203" t="str">
        <f>IF(PC_NikeSales[[#This Row],[Discount_Verification]]="Valid","Include","Exclude")</f>
        <v>Exclude</v>
      </c>
      <c r="O2203">
        <v>0</v>
      </c>
      <c r="P2203" t="str">
        <f t="shared" si="310"/>
        <v>Insufficient Data</v>
      </c>
      <c r="Q2203" t="str">
        <f t="shared" si="311"/>
        <v>Missing Information</v>
      </c>
      <c r="R2203" t="str">
        <f>IF(PC_NikeSales[[#This Row],[Rev_Verify]]="Valid Revenue","Include","Exclude")</f>
        <v>Exclude</v>
      </c>
      <c r="S2203" s="1">
        <v>45786</v>
      </c>
      <c r="T2203" s="5">
        <f t="shared" si="312"/>
        <v>45786</v>
      </c>
      <c r="U2203" s="1" t="str">
        <f t="shared" si="313"/>
        <v>Yes</v>
      </c>
      <c r="V2203" t="s">
        <v>22</v>
      </c>
      <c r="W2203" t="s">
        <v>43</v>
      </c>
      <c r="X2203" t="str">
        <f t="shared" si="314"/>
        <v>Kolkata</v>
      </c>
      <c r="Y2203">
        <v>1412.54</v>
      </c>
      <c r="Z2203" t="str">
        <f>IF(PC_NikeSales[[#This Row],[Profit]]&lt;0,"Loss Making Sales",IF(PC_NikeSales[[#This Row],[Profit]]=0,"No Recorded Profit",IF($Y2201&gt;$P2201,"Invalid Profit", "Valid Profit")))</f>
        <v>Valid Profit</v>
      </c>
      <c r="AA2203" t="str">
        <f>IF(PC_NikeSales[[#This Row],[Profit_Status]]="Valid Profit","Include","Exclude")</f>
        <v>Include</v>
      </c>
    </row>
    <row r="2204" spans="1:27">
      <c r="A2204">
        <v>4202</v>
      </c>
      <c r="B2204" t="s">
        <v>35</v>
      </c>
      <c r="C2204" t="s">
        <v>14</v>
      </c>
      <c r="D2204" t="s">
        <v>15</v>
      </c>
      <c r="E2204" s="3" t="s">
        <v>28</v>
      </c>
      <c r="F2204" t="str">
        <f t="shared" si="306"/>
        <v>Alphabet</v>
      </c>
      <c r="G2204" t="str">
        <f t="shared" si="307"/>
        <v>L</v>
      </c>
      <c r="H2204" t="str">
        <f t="shared" si="308"/>
        <v>Yes</v>
      </c>
      <c r="I2204">
        <v>4</v>
      </c>
      <c r="J2204" t="str">
        <f>_xlfn.IFS(Units_Sold&lt;0,"Check Return/Refund",Units_Sold=" ",Invalid,Units_Sold=0,"Available",Units_Sold&gt;0,"Sold")</f>
        <v>Sold</v>
      </c>
      <c r="K2204">
        <v>4996.25</v>
      </c>
      <c r="M2204" t="str">
        <f t="shared" si="309"/>
        <v>Invalid</v>
      </c>
      <c r="N2204" t="str">
        <f>IF(PC_NikeSales[[#This Row],[Discount_Verification]]="Valid","Include","Exclude")</f>
        <v>Exclude</v>
      </c>
      <c r="O2204">
        <v>0</v>
      </c>
      <c r="P2204">
        <f t="shared" si="310"/>
        <v>19985</v>
      </c>
      <c r="Q2204" t="str">
        <f t="shared" si="311"/>
        <v>Valid Revenue</v>
      </c>
      <c r="R2204" t="str">
        <f>IF(PC_NikeSales[[#This Row],[Rev_Verify]]="Valid Revenue","Include","Exclude")</f>
        <v>Include</v>
      </c>
      <c r="S2204" s="1">
        <v>45793</v>
      </c>
      <c r="T2204" s="5">
        <f t="shared" si="312"/>
        <v>45793</v>
      </c>
      <c r="U2204" s="1" t="str">
        <f t="shared" si="313"/>
        <v>Yes</v>
      </c>
      <c r="V2204" t="s">
        <v>17</v>
      </c>
      <c r="W2204" t="s">
        <v>29</v>
      </c>
      <c r="X2204" t="str">
        <f t="shared" si="314"/>
        <v>Pune</v>
      </c>
      <c r="Y2204">
        <v>299.85000000000002</v>
      </c>
      <c r="Z2204" t="str">
        <f>IF(PC_NikeSales[[#This Row],[Profit]]&lt;0,"Loss Making Sales",IF(PC_NikeSales[[#This Row],[Profit]]=0,"No Recorded Profit",IF($Y2202&gt;$P2202,"Invalid Profit", "Valid Profit")))</f>
        <v>Valid Profit</v>
      </c>
      <c r="AA2204" t="str">
        <f>IF(PC_NikeSales[[#This Row],[Profit_Status]]="Valid Profit","Include","Exclude")</f>
        <v>Include</v>
      </c>
    </row>
    <row r="2205" spans="1:27">
      <c r="A2205">
        <v>4203</v>
      </c>
      <c r="B2205" t="s">
        <v>13</v>
      </c>
      <c r="C2205" t="s">
        <v>14</v>
      </c>
      <c r="D2205" t="s">
        <v>34</v>
      </c>
      <c r="E2205" s="3" t="s">
        <v>16</v>
      </c>
      <c r="F2205" t="str">
        <f t="shared" si="306"/>
        <v>Alphabet</v>
      </c>
      <c r="G2205" t="str">
        <f t="shared" si="307"/>
        <v>M</v>
      </c>
      <c r="H2205" t="str">
        <f t="shared" si="308"/>
        <v>Yes</v>
      </c>
      <c r="J2205" t="str">
        <f>_xlfn.IFS(Units_Sold&lt;0,"Check Return/Refund",Units_Sold=" ",Invalid,Units_Sold=0,"Available",Units_Sold&gt;0,"Sold")</f>
        <v>Available</v>
      </c>
      <c r="M2205" t="str">
        <f t="shared" si="309"/>
        <v>Invalid</v>
      </c>
      <c r="N2205" t="str">
        <f>IF(PC_NikeSales[[#This Row],[Discount_Verification]]="Valid","Include","Exclude")</f>
        <v>Exclude</v>
      </c>
      <c r="O2205">
        <v>0</v>
      </c>
      <c r="P2205" t="str">
        <f t="shared" si="310"/>
        <v>Insufficient Data</v>
      </c>
      <c r="Q2205" t="str">
        <f t="shared" si="311"/>
        <v>Missing Information</v>
      </c>
      <c r="R2205" t="str">
        <f>IF(PC_NikeSales[[#This Row],[Rev_Verify]]="Valid Revenue","Include","Exclude")</f>
        <v>Exclude</v>
      </c>
      <c r="S2205" s="1"/>
      <c r="T2205" s="5" t="str">
        <f t="shared" si="312"/>
        <v>Missing Date</v>
      </c>
      <c r="U2205" s="1" t="str">
        <f t="shared" si="313"/>
        <v>No</v>
      </c>
      <c r="V2205" t="s">
        <v>17</v>
      </c>
      <c r="W2205" t="s">
        <v>29</v>
      </c>
      <c r="X2205" t="str">
        <f t="shared" si="314"/>
        <v>Pune</v>
      </c>
      <c r="Y2205">
        <v>1879.42</v>
      </c>
      <c r="Z2205" t="str">
        <f>IF(PC_NikeSales[[#This Row],[Profit]]&lt;0,"Loss Making Sales",IF(PC_NikeSales[[#This Row],[Profit]]=0,"No Recorded Profit",IF($Y2203&gt;$P2203,"Invalid Profit", "Valid Profit")))</f>
        <v>Valid Profit</v>
      </c>
      <c r="AA2205" t="str">
        <f>IF(PC_NikeSales[[#This Row],[Profit_Status]]="Valid Profit","Include","Exclude")</f>
        <v>Include</v>
      </c>
    </row>
    <row r="2206" spans="1:27">
      <c r="A2206">
        <v>4204</v>
      </c>
      <c r="B2206" t="s">
        <v>13</v>
      </c>
      <c r="C2206" t="s">
        <v>26</v>
      </c>
      <c r="D2206" t="s">
        <v>39</v>
      </c>
      <c r="F2206" t="str">
        <f t="shared" si="306"/>
        <v>Missing</v>
      </c>
      <c r="G2206" t="str">
        <f t="shared" si="307"/>
        <v>Unknown</v>
      </c>
      <c r="H2206" t="str">
        <f t="shared" si="308"/>
        <v>No</v>
      </c>
      <c r="J2206" t="str">
        <f>_xlfn.IFS(Units_Sold&lt;0,"Check Return/Refund",Units_Sold=" ",Invalid,Units_Sold=0,"Available",Units_Sold&gt;0,"Sold")</f>
        <v>Available</v>
      </c>
      <c r="K2206">
        <v>7265.47</v>
      </c>
      <c r="M2206" t="str">
        <f t="shared" si="309"/>
        <v>Invalid</v>
      </c>
      <c r="N2206" t="str">
        <f>IF(PC_NikeSales[[#This Row],[Discount_Verification]]="Valid","Include","Exclude")</f>
        <v>Exclude</v>
      </c>
      <c r="O2206">
        <v>0</v>
      </c>
      <c r="P2206" t="str">
        <f t="shared" si="310"/>
        <v>Insufficient Data</v>
      </c>
      <c r="Q2206" t="str">
        <f t="shared" si="311"/>
        <v>Missing Information</v>
      </c>
      <c r="R2206" t="str">
        <f>IF(PC_NikeSales[[#This Row],[Rev_Verify]]="Valid Revenue","Include","Exclude")</f>
        <v>Exclude</v>
      </c>
      <c r="S2206" s="1">
        <v>45763</v>
      </c>
      <c r="T2206" s="5">
        <f t="shared" si="312"/>
        <v>45763</v>
      </c>
      <c r="U2206" s="1" t="str">
        <f t="shared" si="313"/>
        <v>Yes</v>
      </c>
      <c r="V2206" t="s">
        <v>17</v>
      </c>
      <c r="W2206" t="s">
        <v>29</v>
      </c>
      <c r="X2206" t="str">
        <f t="shared" si="314"/>
        <v>Pune</v>
      </c>
      <c r="Y2206">
        <v>1589.71</v>
      </c>
      <c r="Z2206" t="str">
        <f>IF(PC_NikeSales[[#This Row],[Profit]]&lt;0,"Loss Making Sales",IF(PC_NikeSales[[#This Row],[Profit]]=0,"No Recorded Profit",IF($Y2204&gt;$P2204,"Invalid Profit", "Valid Profit")))</f>
        <v>Valid Profit</v>
      </c>
      <c r="AA2206" t="str">
        <f>IF(PC_NikeSales[[#This Row],[Profit_Status]]="Valid Profit","Include","Exclude")</f>
        <v>Include</v>
      </c>
    </row>
    <row r="2207" spans="1:27">
      <c r="A2207">
        <v>4205</v>
      </c>
      <c r="B2207" t="s">
        <v>13</v>
      </c>
      <c r="C2207" t="s">
        <v>26</v>
      </c>
      <c r="D2207" t="s">
        <v>39</v>
      </c>
      <c r="E2207" s="3" t="s">
        <v>32</v>
      </c>
      <c r="F2207" t="str">
        <f t="shared" si="306"/>
        <v>Alphabet</v>
      </c>
      <c r="G2207" t="str">
        <f t="shared" si="307"/>
        <v>XL</v>
      </c>
      <c r="H2207" t="str">
        <f t="shared" si="308"/>
        <v>Yes</v>
      </c>
      <c r="J2207" t="str">
        <f>_xlfn.IFS(Units_Sold&lt;0,"Check Return/Refund",Units_Sold=" ",Invalid,Units_Sold=0,"Available",Units_Sold&gt;0,"Sold")</f>
        <v>Available</v>
      </c>
      <c r="M2207" t="str">
        <f t="shared" si="309"/>
        <v>Invalid</v>
      </c>
      <c r="N2207" t="str">
        <f>IF(PC_NikeSales[[#This Row],[Discount_Verification]]="Valid","Include","Exclude")</f>
        <v>Exclude</v>
      </c>
      <c r="O2207">
        <v>0</v>
      </c>
      <c r="P2207" t="str">
        <f t="shared" si="310"/>
        <v>Insufficient Data</v>
      </c>
      <c r="Q2207" t="str">
        <f t="shared" si="311"/>
        <v>Missing Information</v>
      </c>
      <c r="R2207" t="str">
        <f>IF(PC_NikeSales[[#This Row],[Rev_Verify]]="Valid Revenue","Include","Exclude")</f>
        <v>Exclude</v>
      </c>
      <c r="S2207" s="1">
        <v>45578</v>
      </c>
      <c r="T2207" s="5">
        <f t="shared" si="312"/>
        <v>45578</v>
      </c>
      <c r="U2207" s="1" t="str">
        <f t="shared" si="313"/>
        <v>Yes</v>
      </c>
      <c r="V2207" t="s">
        <v>17</v>
      </c>
      <c r="W2207" t="s">
        <v>25</v>
      </c>
      <c r="X2207" t="str">
        <f t="shared" si="314"/>
        <v>Mumbai</v>
      </c>
      <c r="Y2207">
        <v>2333.09</v>
      </c>
      <c r="Z2207" t="str">
        <f>IF(PC_NikeSales[[#This Row],[Profit]]&lt;0,"Loss Making Sales",IF(PC_NikeSales[[#This Row],[Profit]]=0,"No Recorded Profit",IF($Y2205&gt;$P2205,"Invalid Profit", "Valid Profit")))</f>
        <v>Valid Profit</v>
      </c>
      <c r="AA2207" t="str">
        <f>IF(PC_NikeSales[[#This Row],[Profit_Status]]="Valid Profit","Include","Exclude")</f>
        <v>Include</v>
      </c>
    </row>
    <row r="2208" spans="1:27">
      <c r="A2208">
        <v>4206</v>
      </c>
      <c r="B2208" t="s">
        <v>13</v>
      </c>
      <c r="C2208" t="s">
        <v>41</v>
      </c>
      <c r="D2208" t="s">
        <v>47</v>
      </c>
      <c r="F2208" t="str">
        <f t="shared" si="306"/>
        <v>Missing</v>
      </c>
      <c r="G2208" t="str">
        <f t="shared" si="307"/>
        <v>Unknown</v>
      </c>
      <c r="H2208" t="str">
        <f t="shared" si="308"/>
        <v>No</v>
      </c>
      <c r="J2208" t="str">
        <f>_xlfn.IFS(Units_Sold&lt;0,"Check Return/Refund",Units_Sold=" ",Invalid,Units_Sold=0,"Available",Units_Sold&gt;0,"Sold")</f>
        <v>Available</v>
      </c>
      <c r="M2208" t="str">
        <f t="shared" si="309"/>
        <v>Invalid</v>
      </c>
      <c r="N2208" t="str">
        <f>IF(PC_NikeSales[[#This Row],[Discount_Verification]]="Valid","Include","Exclude")</f>
        <v>Exclude</v>
      </c>
      <c r="O2208">
        <v>0</v>
      </c>
      <c r="P2208" t="str">
        <f t="shared" si="310"/>
        <v>Insufficient Data</v>
      </c>
      <c r="Q2208" t="str">
        <f t="shared" si="311"/>
        <v>Missing Information</v>
      </c>
      <c r="R2208" t="str">
        <f>IF(PC_NikeSales[[#This Row],[Rev_Verify]]="Valid Revenue","Include","Exclude")</f>
        <v>Exclude</v>
      </c>
      <c r="S2208" s="1">
        <v>45603</v>
      </c>
      <c r="T2208" s="5">
        <f t="shared" si="312"/>
        <v>45603</v>
      </c>
      <c r="U2208" s="1" t="str">
        <f t="shared" si="313"/>
        <v>Yes</v>
      </c>
      <c r="V2208" t="s">
        <v>17</v>
      </c>
      <c r="W2208" t="s">
        <v>18</v>
      </c>
      <c r="X2208" t="str">
        <f t="shared" si="314"/>
        <v>Bengaluru</v>
      </c>
      <c r="Y2208">
        <v>943.16</v>
      </c>
      <c r="Z2208" t="str">
        <f>IF(PC_NikeSales[[#This Row],[Profit]]&lt;0,"Loss Making Sales",IF(PC_NikeSales[[#This Row],[Profit]]=0,"No Recorded Profit",IF($Y2206&gt;$P2206,"Invalid Profit", "Valid Profit")))</f>
        <v>Valid Profit</v>
      </c>
      <c r="AA2208" t="str">
        <f>IF(PC_NikeSales[[#This Row],[Profit_Status]]="Valid Profit","Include","Exclude")</f>
        <v>Include</v>
      </c>
    </row>
    <row r="2209" spans="1:27">
      <c r="A2209">
        <v>4207</v>
      </c>
      <c r="B2209" t="s">
        <v>19</v>
      </c>
      <c r="C2209" t="s">
        <v>41</v>
      </c>
      <c r="D2209" t="s">
        <v>42</v>
      </c>
      <c r="E2209" s="3" t="s">
        <v>28</v>
      </c>
      <c r="F2209" t="str">
        <f t="shared" si="306"/>
        <v>Alphabet</v>
      </c>
      <c r="G2209" t="str">
        <f t="shared" si="307"/>
        <v>L</v>
      </c>
      <c r="H2209" t="str">
        <f t="shared" si="308"/>
        <v>Yes</v>
      </c>
      <c r="J2209" t="str">
        <f>_xlfn.IFS(Units_Sold&lt;0,"Check Return/Refund",Units_Sold=" ",Invalid,Units_Sold=0,"Available",Units_Sold&gt;0,"Sold")</f>
        <v>Available</v>
      </c>
      <c r="L2209">
        <v>0</v>
      </c>
      <c r="M2209" t="str">
        <f t="shared" si="309"/>
        <v>Valid</v>
      </c>
      <c r="N2209" t="str">
        <f>IF(PC_NikeSales[[#This Row],[Discount_Verification]]="Valid","Include","Exclude")</f>
        <v>Include</v>
      </c>
      <c r="O2209">
        <v>0</v>
      </c>
      <c r="P2209" t="str">
        <f t="shared" si="310"/>
        <v>Insufficient Data</v>
      </c>
      <c r="Q2209" t="str">
        <f t="shared" si="311"/>
        <v>Missing Information</v>
      </c>
      <c r="R2209" t="str">
        <f>IF(PC_NikeSales[[#This Row],[Rev_Verify]]="Valid Revenue","Include","Exclude")</f>
        <v>Exclude</v>
      </c>
      <c r="S2209" s="1">
        <v>45611</v>
      </c>
      <c r="T2209" s="5">
        <f t="shared" si="312"/>
        <v>45611</v>
      </c>
      <c r="U2209" s="1" t="str">
        <f t="shared" si="313"/>
        <v>Yes</v>
      </c>
      <c r="V2209" t="s">
        <v>22</v>
      </c>
      <c r="W2209" t="s">
        <v>37</v>
      </c>
      <c r="X2209" t="str">
        <f t="shared" si="314"/>
        <v>Hyderabad</v>
      </c>
      <c r="Y2209">
        <v>2063.27</v>
      </c>
      <c r="Z2209" t="str">
        <f>IF(PC_NikeSales[[#This Row],[Profit]]&lt;0,"Loss Making Sales",IF(PC_NikeSales[[#This Row],[Profit]]=0,"No Recorded Profit",IF($Y2207&gt;$P2207,"Invalid Profit", "Valid Profit")))</f>
        <v>Valid Profit</v>
      </c>
      <c r="AA2209" t="str">
        <f>IF(PC_NikeSales[[#This Row],[Profit_Status]]="Valid Profit","Include","Exclude")</f>
        <v>Include</v>
      </c>
    </row>
    <row r="2210" spans="1:27">
      <c r="A2210">
        <v>4208</v>
      </c>
      <c r="B2210" t="s">
        <v>13</v>
      </c>
      <c r="C2210" t="s">
        <v>30</v>
      </c>
      <c r="D2210" t="s">
        <v>31</v>
      </c>
      <c r="F2210" t="str">
        <f t="shared" si="306"/>
        <v>Missing</v>
      </c>
      <c r="G2210" t="str">
        <f t="shared" si="307"/>
        <v>Unknown</v>
      </c>
      <c r="H2210" t="str">
        <f t="shared" si="308"/>
        <v>No</v>
      </c>
      <c r="J2210" t="str">
        <f>_xlfn.IFS(Units_Sold&lt;0,"Check Return/Refund",Units_Sold=" ",Invalid,Units_Sold=0,"Available",Units_Sold&gt;0,"Sold")</f>
        <v>Available</v>
      </c>
      <c r="M2210" t="str">
        <f t="shared" si="309"/>
        <v>Invalid</v>
      </c>
      <c r="N2210" t="str">
        <f>IF(PC_NikeSales[[#This Row],[Discount_Verification]]="Valid","Include","Exclude")</f>
        <v>Exclude</v>
      </c>
      <c r="O2210">
        <v>0</v>
      </c>
      <c r="P2210" t="str">
        <f t="shared" si="310"/>
        <v>Insufficient Data</v>
      </c>
      <c r="Q2210" t="str">
        <f t="shared" si="311"/>
        <v>Missing Information</v>
      </c>
      <c r="R2210" t="str">
        <f>IF(PC_NikeSales[[#This Row],[Rev_Verify]]="Valid Revenue","Include","Exclude")</f>
        <v>Exclude</v>
      </c>
      <c r="S2210" s="1">
        <v>45755</v>
      </c>
      <c r="T2210" s="5">
        <f t="shared" si="312"/>
        <v>45755</v>
      </c>
      <c r="U2210" s="1" t="str">
        <f t="shared" si="313"/>
        <v>Yes</v>
      </c>
      <c r="V2210" t="s">
        <v>22</v>
      </c>
      <c r="W2210" t="s">
        <v>29</v>
      </c>
      <c r="X2210" t="str">
        <f t="shared" si="314"/>
        <v>Pune</v>
      </c>
      <c r="Y2210">
        <v>-942.96</v>
      </c>
      <c r="Z2210" t="str">
        <f>IF(PC_NikeSales[[#This Row],[Profit]]&lt;0,"Loss Making Sales",IF(PC_NikeSales[[#This Row],[Profit]]=0,"No Recorded Profit",IF(PC_NikeSales[[#This Row],[Profit]]&gt;PC_NikeSales[Rev_Recalc],"Invalid Profit", "Valid Profit")))</f>
        <v>Loss Making Sales</v>
      </c>
      <c r="AA2210" t="str">
        <f>IF(PC_NikeSales[[#This Row],[Profit_Status]]="Valid Profit","Include","Exclude")</f>
        <v>Exclude</v>
      </c>
    </row>
    <row r="2211" spans="1:27">
      <c r="A2211">
        <v>4209</v>
      </c>
      <c r="B2211" t="s">
        <v>19</v>
      </c>
      <c r="C2211" t="s">
        <v>30</v>
      </c>
      <c r="D2211" t="s">
        <v>45</v>
      </c>
      <c r="E2211" s="3" t="s">
        <v>16</v>
      </c>
      <c r="F2211" t="str">
        <f t="shared" si="306"/>
        <v>Alphabet</v>
      </c>
      <c r="G2211" t="str">
        <f t="shared" si="307"/>
        <v>M</v>
      </c>
      <c r="H2211" t="str">
        <f t="shared" si="308"/>
        <v>Yes</v>
      </c>
      <c r="I2211">
        <v>1</v>
      </c>
      <c r="J2211" t="str">
        <f>_xlfn.IFS(Units_Sold&lt;0,"Check Return/Refund",Units_Sold=" ",Invalid,Units_Sold=0,"Available",Units_Sold&gt;0,"Sold")</f>
        <v>Sold</v>
      </c>
      <c r="M2211" t="str">
        <f t="shared" si="309"/>
        <v>Invalid</v>
      </c>
      <c r="N2211" t="str">
        <f>IF(PC_NikeSales[[#This Row],[Discount_Verification]]="Valid","Include","Exclude")</f>
        <v>Exclude</v>
      </c>
      <c r="O2211">
        <v>0</v>
      </c>
      <c r="P2211" t="str">
        <f t="shared" si="310"/>
        <v>Insufficient Data</v>
      </c>
      <c r="Q2211" t="str">
        <f t="shared" si="311"/>
        <v>Missing Information</v>
      </c>
      <c r="R2211" t="str">
        <f>IF(PC_NikeSales[[#This Row],[Rev_Verify]]="Valid Revenue","Include","Exclude")</f>
        <v>Exclude</v>
      </c>
      <c r="S2211" s="1">
        <v>45263</v>
      </c>
      <c r="T2211" s="5">
        <f t="shared" si="312"/>
        <v>45263</v>
      </c>
      <c r="U2211" s="1" t="str">
        <f t="shared" si="313"/>
        <v>Yes</v>
      </c>
      <c r="V2211" t="s">
        <v>17</v>
      </c>
      <c r="W2211" t="s">
        <v>43</v>
      </c>
      <c r="X2211" t="str">
        <f t="shared" si="314"/>
        <v>Kolkata</v>
      </c>
      <c r="Y2211">
        <v>3222.58</v>
      </c>
      <c r="Z2211" t="str">
        <f>IF(PC_NikeSales[[#This Row],[Profit]]&lt;0,"Loss Making Sales",IF(PC_NikeSales[[#This Row],[Profit]]=0,"No Recorded Profit",IF($Y2209&gt;$P2209,"Invalid Profit", "Valid Profit")))</f>
        <v>Valid Profit</v>
      </c>
      <c r="AA2211" t="str">
        <f>IF(PC_NikeSales[[#This Row],[Profit_Status]]="Valid Profit","Include","Exclude")</f>
        <v>Include</v>
      </c>
    </row>
    <row r="2212" spans="1:27">
      <c r="A2212">
        <v>4210</v>
      </c>
      <c r="B2212" t="s">
        <v>13</v>
      </c>
      <c r="C2212" t="s">
        <v>14</v>
      </c>
      <c r="D2212" t="s">
        <v>15</v>
      </c>
      <c r="E2212" s="3" t="s">
        <v>16</v>
      </c>
      <c r="F2212" t="str">
        <f t="shared" si="306"/>
        <v>Alphabet</v>
      </c>
      <c r="G2212" t="str">
        <f t="shared" si="307"/>
        <v>M</v>
      </c>
      <c r="H2212" t="str">
        <f t="shared" si="308"/>
        <v>Yes</v>
      </c>
      <c r="I2212">
        <v>3</v>
      </c>
      <c r="J2212" t="str">
        <f>_xlfn.IFS(Units_Sold&lt;0,"Check Return/Refund",Units_Sold=" ",Invalid,Units_Sold=0,"Available",Units_Sold&gt;0,"Sold")</f>
        <v>Sold</v>
      </c>
      <c r="M2212" t="str">
        <f t="shared" si="309"/>
        <v>Invalid</v>
      </c>
      <c r="N2212" t="str">
        <f>IF(PC_NikeSales[[#This Row],[Discount_Verification]]="Valid","Include","Exclude")</f>
        <v>Exclude</v>
      </c>
      <c r="O2212">
        <v>0</v>
      </c>
      <c r="P2212" t="str">
        <f t="shared" si="310"/>
        <v>Insufficient Data</v>
      </c>
      <c r="Q2212" t="str">
        <f t="shared" si="311"/>
        <v>Missing Information</v>
      </c>
      <c r="R2212" t="str">
        <f>IF(PC_NikeSales[[#This Row],[Rev_Verify]]="Valid Revenue","Include","Exclude")</f>
        <v>Exclude</v>
      </c>
      <c r="S2212" s="1"/>
      <c r="T2212" s="5" t="str">
        <f t="shared" si="312"/>
        <v>Missing Date</v>
      </c>
      <c r="U2212" s="1" t="str">
        <f t="shared" si="313"/>
        <v>No</v>
      </c>
      <c r="V2212" t="s">
        <v>22</v>
      </c>
      <c r="W2212" t="s">
        <v>25</v>
      </c>
      <c r="X2212" t="str">
        <f t="shared" si="314"/>
        <v>Mumbai</v>
      </c>
      <c r="Y2212">
        <v>2738.04</v>
      </c>
      <c r="Z2212" t="str">
        <f>IF(PC_NikeSales[[#This Row],[Profit]]&lt;0,"Loss Making Sales",IF(PC_NikeSales[[#This Row],[Profit]]=0,"No Recorded Profit",IF($Y2210&gt;$P2210,"Invalid Profit", "Valid Profit")))</f>
        <v>Valid Profit</v>
      </c>
      <c r="AA2212" t="str">
        <f>IF(PC_NikeSales[[#This Row],[Profit_Status]]="Valid Profit","Include","Exclude")</f>
        <v>Include</v>
      </c>
    </row>
    <row r="2213" spans="1:27">
      <c r="A2213">
        <v>4211</v>
      </c>
      <c r="B2213" t="s">
        <v>35</v>
      </c>
      <c r="C2213" t="s">
        <v>41</v>
      </c>
      <c r="D2213" t="s">
        <v>42</v>
      </c>
      <c r="E2213" s="3">
        <v>9</v>
      </c>
      <c r="F2213" t="str">
        <f t="shared" si="306"/>
        <v>Number</v>
      </c>
      <c r="G2213" t="str">
        <f t="shared" si="307"/>
        <v>9</v>
      </c>
      <c r="H2213" t="str">
        <f t="shared" si="308"/>
        <v>Yes</v>
      </c>
      <c r="I2213">
        <v>0</v>
      </c>
      <c r="J2213" t="str">
        <f>_xlfn.IFS(Units_Sold&lt;0,"Check Return/Refund",Units_Sold=" ",Invalid,Units_Sold=0,"Available",Units_Sold&gt;0,"Sold")</f>
        <v>Available</v>
      </c>
      <c r="L2213">
        <v>1.0900000000000001</v>
      </c>
      <c r="M2213" t="str">
        <f t="shared" si="309"/>
        <v>Invalid</v>
      </c>
      <c r="N2213" t="str">
        <f>IF(PC_NikeSales[[#This Row],[Discount_Verification]]="Valid","Include","Exclude")</f>
        <v>Exclude</v>
      </c>
      <c r="O2213">
        <v>0</v>
      </c>
      <c r="P2213" t="str">
        <f t="shared" si="310"/>
        <v>Insufficient Data</v>
      </c>
      <c r="Q2213" t="str">
        <f t="shared" si="311"/>
        <v>Missing Information</v>
      </c>
      <c r="R2213" t="str">
        <f>IF(PC_NikeSales[[#This Row],[Rev_Verify]]="Valid Revenue","Include","Exclude")</f>
        <v>Exclude</v>
      </c>
      <c r="S2213" s="1">
        <v>45766</v>
      </c>
      <c r="T2213" s="5">
        <f t="shared" si="312"/>
        <v>45766</v>
      </c>
      <c r="U2213" s="1" t="str">
        <f t="shared" si="313"/>
        <v>Yes</v>
      </c>
      <c r="V2213" t="s">
        <v>17</v>
      </c>
      <c r="W2213" t="s">
        <v>37</v>
      </c>
      <c r="X2213" t="str">
        <f t="shared" si="314"/>
        <v>Hyderabad</v>
      </c>
      <c r="Y2213">
        <v>-253.76</v>
      </c>
      <c r="Z2213" t="str">
        <f>IF(PC_NikeSales[[#This Row],[Profit]]&lt;0,"Loss Making Sales",IF(PC_NikeSales[[#This Row],[Profit]]=0,"No Recorded Profit",IF(PC_NikeSales[[#This Row],[Profit]]&gt;PC_NikeSales[Rev_Recalc],"Invalid Profit", "Valid Profit")))</f>
        <v>Loss Making Sales</v>
      </c>
      <c r="AA2213" t="str">
        <f>IF(PC_NikeSales[[#This Row],[Profit_Status]]="Valid Profit","Include","Exclude")</f>
        <v>Exclude</v>
      </c>
    </row>
    <row r="2214" spans="1:27">
      <c r="A2214">
        <v>4212</v>
      </c>
      <c r="B2214" t="s">
        <v>35</v>
      </c>
      <c r="C2214" t="s">
        <v>30</v>
      </c>
      <c r="D2214" t="s">
        <v>31</v>
      </c>
      <c r="E2214" s="3" t="s">
        <v>32</v>
      </c>
      <c r="F2214" t="str">
        <f t="shared" si="306"/>
        <v>Alphabet</v>
      </c>
      <c r="G2214" t="str">
        <f t="shared" si="307"/>
        <v>XL</v>
      </c>
      <c r="H2214" t="str">
        <f t="shared" si="308"/>
        <v>Yes</v>
      </c>
      <c r="I2214">
        <v>3</v>
      </c>
      <c r="J2214" t="str">
        <f>_xlfn.IFS(Units_Sold&lt;0,"Check Return/Refund",Units_Sold=" ",Invalid,Units_Sold=0,"Available",Units_Sold&gt;0,"Sold")</f>
        <v>Sold</v>
      </c>
      <c r="L2214">
        <v>0.9</v>
      </c>
      <c r="M2214" t="str">
        <f t="shared" si="309"/>
        <v>Valid</v>
      </c>
      <c r="N2214" t="str">
        <f>IF(PC_NikeSales[[#This Row],[Discount_Verification]]="Valid","Include","Exclude")</f>
        <v>Include</v>
      </c>
      <c r="O2214">
        <v>0</v>
      </c>
      <c r="P2214" t="str">
        <f t="shared" si="310"/>
        <v>Insufficient Data</v>
      </c>
      <c r="Q2214" t="str">
        <f t="shared" si="311"/>
        <v>Missing Information</v>
      </c>
      <c r="R2214" t="str">
        <f>IF(PC_NikeSales[[#This Row],[Rev_Verify]]="Valid Revenue","Include","Exclude")</f>
        <v>Exclude</v>
      </c>
      <c r="S2214" s="1">
        <v>45136</v>
      </c>
      <c r="T2214" s="5">
        <f t="shared" si="312"/>
        <v>45136</v>
      </c>
      <c r="U2214" s="1" t="str">
        <f t="shared" si="313"/>
        <v>Yes</v>
      </c>
      <c r="V2214" t="s">
        <v>17</v>
      </c>
      <c r="W2214" t="s">
        <v>43</v>
      </c>
      <c r="X2214" t="str">
        <f t="shared" si="314"/>
        <v>Kolkata</v>
      </c>
      <c r="Y2214">
        <v>3556.86</v>
      </c>
      <c r="Z2214" t="str">
        <f>IF(PC_NikeSales[[#This Row],[Profit]]&lt;0,"Loss Making Sales",IF(PC_NikeSales[[#This Row],[Profit]]=0,"No Recorded Profit",IF($Y2212&gt;$P2212,"Invalid Profit", "Valid Profit")))</f>
        <v>Valid Profit</v>
      </c>
      <c r="AA2214" t="str">
        <f>IF(PC_NikeSales[[#This Row],[Profit_Status]]="Valid Profit","Include","Exclude")</f>
        <v>Include</v>
      </c>
    </row>
    <row r="2215" spans="1:27">
      <c r="A2215">
        <v>4213</v>
      </c>
      <c r="B2215" t="s">
        <v>35</v>
      </c>
      <c r="C2215" t="s">
        <v>26</v>
      </c>
      <c r="D2215" t="s">
        <v>52</v>
      </c>
      <c r="E2215" s="3" t="s">
        <v>28</v>
      </c>
      <c r="F2215" t="str">
        <f t="shared" si="306"/>
        <v>Alphabet</v>
      </c>
      <c r="G2215" t="str">
        <f t="shared" si="307"/>
        <v>L</v>
      </c>
      <c r="H2215" t="str">
        <f t="shared" si="308"/>
        <v>Yes</v>
      </c>
      <c r="I2215">
        <v>0</v>
      </c>
      <c r="J2215" t="str">
        <f>_xlfn.IFS(Units_Sold&lt;0,"Check Return/Refund",Units_Sold=" ",Invalid,Units_Sold=0,"Available",Units_Sold&gt;0,"Sold")</f>
        <v>Available</v>
      </c>
      <c r="M2215" t="str">
        <f t="shared" si="309"/>
        <v>Invalid</v>
      </c>
      <c r="N2215" t="str">
        <f>IF(PC_NikeSales[[#This Row],[Discount_Verification]]="Valid","Include","Exclude")</f>
        <v>Exclude</v>
      </c>
      <c r="O2215">
        <v>0</v>
      </c>
      <c r="P2215" t="str">
        <f t="shared" si="310"/>
        <v>Insufficient Data</v>
      </c>
      <c r="Q2215" t="str">
        <f t="shared" si="311"/>
        <v>Missing Information</v>
      </c>
      <c r="R2215" t="str">
        <f>IF(PC_NikeSales[[#This Row],[Rev_Verify]]="Valid Revenue","Include","Exclude")</f>
        <v>Exclude</v>
      </c>
      <c r="S2215" s="1">
        <v>45438</v>
      </c>
      <c r="T2215" s="5">
        <f t="shared" si="312"/>
        <v>45438</v>
      </c>
      <c r="U2215" s="1" t="str">
        <f t="shared" si="313"/>
        <v>Yes</v>
      </c>
      <c r="V2215" t="s">
        <v>22</v>
      </c>
      <c r="W2215" t="s">
        <v>33</v>
      </c>
      <c r="X2215" t="str">
        <f t="shared" si="314"/>
        <v>Delhi</v>
      </c>
      <c r="Y2215">
        <v>1165.42</v>
      </c>
      <c r="Z2215" t="str">
        <f>IF(PC_NikeSales[[#This Row],[Profit]]&lt;0,"Loss Making Sales",IF(PC_NikeSales[[#This Row],[Profit]]=0,"No Recorded Profit",IF($Y2213&gt;$P2213,"Invalid Profit", "Valid Profit")))</f>
        <v>Valid Profit</v>
      </c>
      <c r="AA2215" t="str">
        <f>IF(PC_NikeSales[[#This Row],[Profit_Status]]="Valid Profit","Include","Exclude")</f>
        <v>Include</v>
      </c>
    </row>
    <row r="2216" spans="1:27">
      <c r="A2216">
        <v>4214</v>
      </c>
      <c r="B2216" t="s">
        <v>35</v>
      </c>
      <c r="C2216" t="s">
        <v>14</v>
      </c>
      <c r="D2216" t="s">
        <v>15</v>
      </c>
      <c r="F2216" t="str">
        <f t="shared" si="306"/>
        <v>Missing</v>
      </c>
      <c r="G2216" t="str">
        <f t="shared" si="307"/>
        <v>Unknown</v>
      </c>
      <c r="H2216" t="str">
        <f t="shared" si="308"/>
        <v>No</v>
      </c>
      <c r="J2216" t="str">
        <f>_xlfn.IFS(Units_Sold&lt;0,"Check Return/Refund",Units_Sold=" ",Invalid,Units_Sold=0,"Available",Units_Sold&gt;0,"Sold")</f>
        <v>Available</v>
      </c>
      <c r="L2216">
        <v>0</v>
      </c>
      <c r="M2216" t="str">
        <f t="shared" si="309"/>
        <v>Valid</v>
      </c>
      <c r="N2216" t="str">
        <f>IF(PC_NikeSales[[#This Row],[Discount_Verification]]="Valid","Include","Exclude")</f>
        <v>Include</v>
      </c>
      <c r="O2216">
        <v>0</v>
      </c>
      <c r="P2216" t="str">
        <f t="shared" si="310"/>
        <v>Insufficient Data</v>
      </c>
      <c r="Q2216" t="str">
        <f t="shared" si="311"/>
        <v>Missing Information</v>
      </c>
      <c r="R2216" t="str">
        <f>IF(PC_NikeSales[[#This Row],[Rev_Verify]]="Valid Revenue","Include","Exclude")</f>
        <v>Exclude</v>
      </c>
      <c r="S2216" s="1">
        <v>45604</v>
      </c>
      <c r="T2216" s="5">
        <f t="shared" si="312"/>
        <v>45604</v>
      </c>
      <c r="U2216" s="1" t="str">
        <f t="shared" si="313"/>
        <v>Yes</v>
      </c>
      <c r="V2216" t="s">
        <v>22</v>
      </c>
      <c r="W2216" t="s">
        <v>29</v>
      </c>
      <c r="X2216" t="str">
        <f t="shared" si="314"/>
        <v>Pune</v>
      </c>
      <c r="Y2216">
        <v>1393.11</v>
      </c>
      <c r="Z2216" t="str">
        <f>IF(PC_NikeSales[[#This Row],[Profit]]&lt;0,"Loss Making Sales",IF(PC_NikeSales[[#This Row],[Profit]]=0,"No Recorded Profit",IF($Y2214&gt;$P2214,"Invalid Profit", "Valid Profit")))</f>
        <v>Valid Profit</v>
      </c>
      <c r="AA2216" t="str">
        <f>IF(PC_NikeSales[[#This Row],[Profit_Status]]="Valid Profit","Include","Exclude")</f>
        <v>Include</v>
      </c>
    </row>
    <row r="2217" spans="1:27">
      <c r="A2217">
        <v>4215</v>
      </c>
      <c r="B2217" t="s">
        <v>35</v>
      </c>
      <c r="C2217" t="s">
        <v>14</v>
      </c>
      <c r="D2217" t="s">
        <v>34</v>
      </c>
      <c r="E2217" s="3" t="s">
        <v>32</v>
      </c>
      <c r="F2217" t="str">
        <f t="shared" si="306"/>
        <v>Alphabet</v>
      </c>
      <c r="G2217" t="str">
        <f t="shared" si="307"/>
        <v>XL</v>
      </c>
      <c r="H2217" t="str">
        <f t="shared" si="308"/>
        <v>Yes</v>
      </c>
      <c r="I2217">
        <v>3</v>
      </c>
      <c r="J2217" t="str">
        <f>_xlfn.IFS(Units_Sold&lt;0,"Check Return/Refund",Units_Sold=" ",Invalid,Units_Sold=0,"Available",Units_Sold&gt;0,"Sold")</f>
        <v>Sold</v>
      </c>
      <c r="K2217">
        <v>7213.51</v>
      </c>
      <c r="M2217" t="str">
        <f t="shared" si="309"/>
        <v>Invalid</v>
      </c>
      <c r="N2217" t="str">
        <f>IF(PC_NikeSales[[#This Row],[Discount_Verification]]="Valid","Include","Exclude")</f>
        <v>Exclude</v>
      </c>
      <c r="O2217">
        <v>0</v>
      </c>
      <c r="P2217">
        <f t="shared" si="310"/>
        <v>21640.53</v>
      </c>
      <c r="Q2217" t="str">
        <f t="shared" si="311"/>
        <v>Valid Revenue</v>
      </c>
      <c r="R2217" t="str">
        <f>IF(PC_NikeSales[[#This Row],[Rev_Verify]]="Valid Revenue","Include","Exclude")</f>
        <v>Include</v>
      </c>
      <c r="S2217" s="1">
        <v>45851</v>
      </c>
      <c r="T2217" s="5">
        <f t="shared" si="312"/>
        <v>45851</v>
      </c>
      <c r="U2217" s="1" t="str">
        <f t="shared" si="313"/>
        <v>Yes</v>
      </c>
      <c r="V2217" t="s">
        <v>17</v>
      </c>
      <c r="W2217" t="s">
        <v>43</v>
      </c>
      <c r="X2217" t="str">
        <f t="shared" si="314"/>
        <v>Kolkata</v>
      </c>
      <c r="Y2217">
        <v>960.82</v>
      </c>
      <c r="Z2217" t="str">
        <f>IF(PC_NikeSales[[#This Row],[Profit]]&lt;0,"Loss Making Sales",IF(PC_NikeSales[[#This Row],[Profit]]=0,"No Recorded Profit",IF($Y2215&gt;$P2215,"Invalid Profit", "Valid Profit")))</f>
        <v>Valid Profit</v>
      </c>
      <c r="AA2217" t="str">
        <f>IF(PC_NikeSales[[#This Row],[Profit_Status]]="Valid Profit","Include","Exclude")</f>
        <v>Include</v>
      </c>
    </row>
    <row r="2218" spans="1:27">
      <c r="A2218">
        <v>4216</v>
      </c>
      <c r="B2218" t="s">
        <v>13</v>
      </c>
      <c r="C2218" t="s">
        <v>26</v>
      </c>
      <c r="D2218" t="s">
        <v>39</v>
      </c>
      <c r="E2218" s="3" t="s">
        <v>16</v>
      </c>
      <c r="F2218" t="str">
        <f t="shared" si="306"/>
        <v>Alphabet</v>
      </c>
      <c r="G2218" t="str">
        <f t="shared" si="307"/>
        <v>M</v>
      </c>
      <c r="H2218" t="str">
        <f t="shared" si="308"/>
        <v>Yes</v>
      </c>
      <c r="I2218">
        <v>-1</v>
      </c>
      <c r="J2218" t="str">
        <f>_xlfn.IFS(Units_Sold&lt;0,"Check Return/Refund",Units_Sold=" ",Invalid,Units_Sold=0,"Available",Units_Sold&gt;0,"Sold")</f>
        <v>Check Return/Refund</v>
      </c>
      <c r="K2218">
        <v>4989.1499999999996</v>
      </c>
      <c r="M2218" t="str">
        <f t="shared" si="309"/>
        <v>Invalid</v>
      </c>
      <c r="N2218" t="str">
        <f>IF(PC_NikeSales[[#This Row],[Discount_Verification]]="Valid","Include","Exclude")</f>
        <v>Exclude</v>
      </c>
      <c r="O2218">
        <v>0</v>
      </c>
      <c r="P2218">
        <f t="shared" si="310"/>
        <v>-4989.1499999999996</v>
      </c>
      <c r="Q2218" t="str">
        <f t="shared" si="311"/>
        <v>Negative Revenue</v>
      </c>
      <c r="R2218" t="str">
        <f>IF(PC_NikeSales[[#This Row],[Rev_Verify]]="Valid Revenue","Include","Exclude")</f>
        <v>Exclude</v>
      </c>
      <c r="S2218" s="1">
        <v>45711</v>
      </c>
      <c r="T2218" s="5">
        <f t="shared" si="312"/>
        <v>45711</v>
      </c>
      <c r="U2218" s="1" t="str">
        <f t="shared" si="313"/>
        <v>Yes</v>
      </c>
      <c r="V2218" t="s">
        <v>17</v>
      </c>
      <c r="W2218" t="s">
        <v>33</v>
      </c>
      <c r="X2218" t="str">
        <f t="shared" si="314"/>
        <v>Delhi</v>
      </c>
      <c r="Y2218">
        <v>3445.94</v>
      </c>
      <c r="Z2218" t="str">
        <f>IF(PC_NikeSales[[#This Row],[Profit]]&lt;0,"Loss Making Sales",IF(PC_NikeSales[[#This Row],[Profit]]=0,"No Recorded Profit",IF(PC_NikeSales[[#This Row],[Profit]]&gt;PC_NikeSales[Rev_Recalc],"Invalid Profit", "Valid Profit")))</f>
        <v>Invalid Profit</v>
      </c>
      <c r="AA2218" t="str">
        <f>IF(PC_NikeSales[[#This Row],[Profit_Status]]="Valid Profit","Include","Exclude")</f>
        <v>Exclude</v>
      </c>
    </row>
    <row r="2219" spans="1:27">
      <c r="A2219">
        <v>4217</v>
      </c>
      <c r="B2219" t="s">
        <v>35</v>
      </c>
      <c r="C2219" t="s">
        <v>20</v>
      </c>
      <c r="D2219" t="s">
        <v>21</v>
      </c>
      <c r="E2219" s="3">
        <v>12</v>
      </c>
      <c r="F2219" t="str">
        <f t="shared" si="306"/>
        <v>Number</v>
      </c>
      <c r="G2219" t="str">
        <f t="shared" si="307"/>
        <v>12</v>
      </c>
      <c r="H2219" t="str">
        <f t="shared" si="308"/>
        <v>Yes</v>
      </c>
      <c r="J2219" t="str">
        <f>_xlfn.IFS(Units_Sold&lt;0,"Check Return/Refund",Units_Sold=" ",Invalid,Units_Sold=0,"Available",Units_Sold&gt;0,"Sold")</f>
        <v>Available</v>
      </c>
      <c r="K2219">
        <v>3080.23</v>
      </c>
      <c r="L2219">
        <v>0.22</v>
      </c>
      <c r="M2219" t="str">
        <f t="shared" si="309"/>
        <v>Valid</v>
      </c>
      <c r="N2219" t="str">
        <f>IF(PC_NikeSales[[#This Row],[Discount_Verification]]="Valid","Include","Exclude")</f>
        <v>Include</v>
      </c>
      <c r="O2219">
        <v>0</v>
      </c>
      <c r="P2219" t="str">
        <f t="shared" si="310"/>
        <v>Insufficient Data</v>
      </c>
      <c r="Q2219" t="str">
        <f t="shared" si="311"/>
        <v>Missing Information</v>
      </c>
      <c r="R2219" t="str">
        <f>IF(PC_NikeSales[[#This Row],[Rev_Verify]]="Valid Revenue","Include","Exclude")</f>
        <v>Exclude</v>
      </c>
      <c r="S2219" s="1">
        <v>45785</v>
      </c>
      <c r="T2219" s="5">
        <f t="shared" si="312"/>
        <v>45785</v>
      </c>
      <c r="U2219" s="1" t="str">
        <f t="shared" si="313"/>
        <v>Yes</v>
      </c>
      <c r="V2219" t="s">
        <v>17</v>
      </c>
      <c r="W2219" t="s">
        <v>33</v>
      </c>
      <c r="X2219" t="str">
        <f t="shared" si="314"/>
        <v>Delhi</v>
      </c>
      <c r="Y2219">
        <v>-950.13</v>
      </c>
      <c r="Z2219" t="str">
        <f>IF(PC_NikeSales[[#This Row],[Profit]]&lt;0,"Loss Making Sales",IF(PC_NikeSales[[#This Row],[Profit]]=0,"No Recorded Profit",IF(PC_NikeSales[[#This Row],[Profit]]&gt;PC_NikeSales[Rev_Recalc],"Invalid Profit", "Valid Profit")))</f>
        <v>Loss Making Sales</v>
      </c>
      <c r="AA2219" t="str">
        <f>IF(PC_NikeSales[[#This Row],[Profit_Status]]="Valid Profit","Include","Exclude")</f>
        <v>Exclude</v>
      </c>
    </row>
    <row r="2220" spans="1:27">
      <c r="A2220">
        <v>4218</v>
      </c>
      <c r="B2220" t="s">
        <v>13</v>
      </c>
      <c r="C2220" t="s">
        <v>30</v>
      </c>
      <c r="D2220" t="s">
        <v>46</v>
      </c>
      <c r="E2220" s="3">
        <v>10</v>
      </c>
      <c r="F2220" t="str">
        <f t="shared" si="306"/>
        <v>Number</v>
      </c>
      <c r="G2220" t="str">
        <f t="shared" si="307"/>
        <v>10</v>
      </c>
      <c r="H2220" t="str">
        <f t="shared" si="308"/>
        <v>Yes</v>
      </c>
      <c r="J2220" t="str">
        <f>_xlfn.IFS(Units_Sold&lt;0,"Check Return/Refund",Units_Sold=" ",Invalid,Units_Sold=0,"Available",Units_Sold&gt;0,"Sold")</f>
        <v>Available</v>
      </c>
      <c r="K2220">
        <v>6296.17</v>
      </c>
      <c r="M2220" t="str">
        <f t="shared" si="309"/>
        <v>Invalid</v>
      </c>
      <c r="N2220" t="str">
        <f>IF(PC_NikeSales[[#This Row],[Discount_Verification]]="Valid","Include","Exclude")</f>
        <v>Exclude</v>
      </c>
      <c r="O2220">
        <v>0</v>
      </c>
      <c r="P2220" t="str">
        <f t="shared" si="310"/>
        <v>Insufficient Data</v>
      </c>
      <c r="Q2220" t="str">
        <f t="shared" si="311"/>
        <v>Missing Information</v>
      </c>
      <c r="R2220" t="str">
        <f>IF(PC_NikeSales[[#This Row],[Rev_Verify]]="Valid Revenue","Include","Exclude")</f>
        <v>Exclude</v>
      </c>
      <c r="S2220" s="1">
        <v>45699</v>
      </c>
      <c r="T2220" s="5">
        <f t="shared" si="312"/>
        <v>45699</v>
      </c>
      <c r="U2220" s="1" t="str">
        <f t="shared" si="313"/>
        <v>Yes</v>
      </c>
      <c r="V2220" t="s">
        <v>17</v>
      </c>
      <c r="W2220" t="s">
        <v>36</v>
      </c>
      <c r="X2220" t="str">
        <f t="shared" si="314"/>
        <v>Bangalore</v>
      </c>
      <c r="Y2220">
        <v>3435.85</v>
      </c>
      <c r="Z2220" t="str">
        <f>IF(PC_NikeSales[[#This Row],[Profit]]&lt;0,"Loss Making Sales",IF(PC_NikeSales[[#This Row],[Profit]]=0,"No Recorded Profit",IF($Y2218&gt;$P2218,"Invalid Profit", "Valid Profit")))</f>
        <v>Invalid Profit</v>
      </c>
      <c r="AA2220" t="str">
        <f>IF(PC_NikeSales[[#This Row],[Profit_Status]]="Valid Profit","Include","Exclude")</f>
        <v>Exclude</v>
      </c>
    </row>
    <row r="2221" spans="1:27">
      <c r="A2221">
        <v>4219</v>
      </c>
      <c r="B2221" t="s">
        <v>13</v>
      </c>
      <c r="C2221" t="s">
        <v>14</v>
      </c>
      <c r="D2221" t="s">
        <v>34</v>
      </c>
      <c r="F2221" t="str">
        <f t="shared" si="306"/>
        <v>Missing</v>
      </c>
      <c r="G2221" t="str">
        <f t="shared" si="307"/>
        <v>Unknown</v>
      </c>
      <c r="H2221" t="str">
        <f t="shared" si="308"/>
        <v>No</v>
      </c>
      <c r="J2221" t="str">
        <f>_xlfn.IFS(Units_Sold&lt;0,"Check Return/Refund",Units_Sold=" ",Invalid,Units_Sold=0,"Available",Units_Sold&gt;0,"Sold")</f>
        <v>Available</v>
      </c>
      <c r="K2221">
        <v>9565.66</v>
      </c>
      <c r="M2221" t="str">
        <f t="shared" si="309"/>
        <v>Invalid</v>
      </c>
      <c r="N2221" t="str">
        <f>IF(PC_NikeSales[[#This Row],[Discount_Verification]]="Valid","Include","Exclude")</f>
        <v>Exclude</v>
      </c>
      <c r="O2221">
        <v>0</v>
      </c>
      <c r="P2221" t="str">
        <f t="shared" si="310"/>
        <v>Insufficient Data</v>
      </c>
      <c r="Q2221" t="str">
        <f t="shared" si="311"/>
        <v>Missing Information</v>
      </c>
      <c r="R2221" t="str">
        <f>IF(PC_NikeSales[[#This Row],[Rev_Verify]]="Valid Revenue","Include","Exclude")</f>
        <v>Exclude</v>
      </c>
      <c r="S2221" s="1"/>
      <c r="T2221" s="5" t="str">
        <f t="shared" si="312"/>
        <v>Missing Date</v>
      </c>
      <c r="U2221" s="1" t="str">
        <f t="shared" si="313"/>
        <v>No</v>
      </c>
      <c r="V2221" t="s">
        <v>22</v>
      </c>
      <c r="W2221" t="s">
        <v>29</v>
      </c>
      <c r="X2221" t="str">
        <f t="shared" si="314"/>
        <v>Pune</v>
      </c>
      <c r="Y2221">
        <v>3667.35</v>
      </c>
      <c r="Z2221" t="str">
        <f>IF(PC_NikeSales[[#This Row],[Profit]]&lt;0,"Loss Making Sales",IF(PC_NikeSales[[#This Row],[Profit]]=0,"No Recorded Profit",IF($Y2219&gt;$P2219,"Invalid Profit", "Valid Profit")))</f>
        <v>Valid Profit</v>
      </c>
      <c r="AA2221" t="str">
        <f>IF(PC_NikeSales[[#This Row],[Profit_Status]]="Valid Profit","Include","Exclude")</f>
        <v>Include</v>
      </c>
    </row>
    <row r="2222" spans="1:27">
      <c r="A2222">
        <v>4220</v>
      </c>
      <c r="B2222" t="s">
        <v>13</v>
      </c>
      <c r="C2222" t="s">
        <v>26</v>
      </c>
      <c r="D2222" t="s">
        <v>52</v>
      </c>
      <c r="E2222" s="3" t="s">
        <v>16</v>
      </c>
      <c r="F2222" t="str">
        <f t="shared" si="306"/>
        <v>Alphabet</v>
      </c>
      <c r="G2222" t="str">
        <f t="shared" si="307"/>
        <v>M</v>
      </c>
      <c r="H2222" t="str">
        <f t="shared" si="308"/>
        <v>Yes</v>
      </c>
      <c r="I2222">
        <v>2</v>
      </c>
      <c r="J2222" t="str">
        <f>_xlfn.IFS(Units_Sold&lt;0,"Check Return/Refund",Units_Sold=" ",Invalid,Units_Sold=0,"Available",Units_Sold&gt;0,"Sold")</f>
        <v>Sold</v>
      </c>
      <c r="K2222">
        <v>2290.64</v>
      </c>
      <c r="L2222">
        <v>0.84</v>
      </c>
      <c r="M2222" t="str">
        <f t="shared" si="309"/>
        <v>Valid</v>
      </c>
      <c r="N2222" t="str">
        <f>IF(PC_NikeSales[[#This Row],[Discount_Verification]]="Valid","Include","Exclude")</f>
        <v>Include</v>
      </c>
      <c r="O2222">
        <v>733</v>
      </c>
      <c r="P2222">
        <f t="shared" si="310"/>
        <v>733.00480000000005</v>
      </c>
      <c r="Q2222" t="str">
        <f t="shared" si="311"/>
        <v>Valid Revenue</v>
      </c>
      <c r="R2222" t="str">
        <f>IF(PC_NikeSales[[#This Row],[Rev_Verify]]="Valid Revenue","Include","Exclude")</f>
        <v>Include</v>
      </c>
      <c r="S2222" s="1">
        <v>45688</v>
      </c>
      <c r="T2222" s="5">
        <f t="shared" si="312"/>
        <v>45688</v>
      </c>
      <c r="U2222" s="1" t="str">
        <f t="shared" si="313"/>
        <v>Yes</v>
      </c>
      <c r="V2222" t="s">
        <v>22</v>
      </c>
      <c r="W2222" t="s">
        <v>33</v>
      </c>
      <c r="X2222" t="str">
        <f t="shared" si="314"/>
        <v>Delhi</v>
      </c>
      <c r="Y2222">
        <v>608.16</v>
      </c>
      <c r="Z2222" t="str">
        <f>IF(PC_NikeSales[[#This Row],[Profit]]&lt;0,"Loss Making Sales",IF(PC_NikeSales[[#This Row],[Profit]]=0,"No Recorded Profit",IF($Y2220&gt;$P2220,"Invalid Profit", "Valid Profit")))</f>
        <v>Valid Profit</v>
      </c>
      <c r="AA2222" t="str">
        <f>IF(PC_NikeSales[[#This Row],[Profit_Status]]="Valid Profit","Include","Exclude")</f>
        <v>Include</v>
      </c>
    </row>
    <row r="2223" spans="1:27">
      <c r="A2223">
        <v>4221</v>
      </c>
      <c r="B2223" t="s">
        <v>13</v>
      </c>
      <c r="C2223" t="s">
        <v>20</v>
      </c>
      <c r="D2223" t="s">
        <v>38</v>
      </c>
      <c r="E2223" s="3" t="s">
        <v>32</v>
      </c>
      <c r="F2223" t="str">
        <f t="shared" si="306"/>
        <v>Alphabet</v>
      </c>
      <c r="G2223" t="str">
        <f t="shared" si="307"/>
        <v>XL</v>
      </c>
      <c r="H2223" t="str">
        <f t="shared" si="308"/>
        <v>Yes</v>
      </c>
      <c r="J2223" t="str">
        <f>_xlfn.IFS(Units_Sold&lt;0,"Check Return/Refund",Units_Sold=" ",Invalid,Units_Sold=0,"Available",Units_Sold&gt;0,"Sold")</f>
        <v>Available</v>
      </c>
      <c r="L2223">
        <v>0.88</v>
      </c>
      <c r="M2223" t="str">
        <f t="shared" si="309"/>
        <v>Valid</v>
      </c>
      <c r="N2223" t="str">
        <f>IF(PC_NikeSales[[#This Row],[Discount_Verification]]="Valid","Include","Exclude")</f>
        <v>Include</v>
      </c>
      <c r="O2223">
        <v>0</v>
      </c>
      <c r="P2223" t="str">
        <f t="shared" si="310"/>
        <v>Insufficient Data</v>
      </c>
      <c r="Q2223" t="str">
        <f t="shared" si="311"/>
        <v>Missing Information</v>
      </c>
      <c r="R2223" t="str">
        <f>IF(PC_NikeSales[[#This Row],[Rev_Verify]]="Valid Revenue","Include","Exclude")</f>
        <v>Exclude</v>
      </c>
      <c r="S2223" s="1"/>
      <c r="T2223" s="5" t="str">
        <f t="shared" si="312"/>
        <v>Missing Date</v>
      </c>
      <c r="U2223" s="1" t="str">
        <f t="shared" si="313"/>
        <v>No</v>
      </c>
      <c r="V2223" t="s">
        <v>17</v>
      </c>
      <c r="W2223" t="s">
        <v>37</v>
      </c>
      <c r="X2223" t="str">
        <f t="shared" si="314"/>
        <v>Hyderabad</v>
      </c>
      <c r="Y2223">
        <v>1001.02</v>
      </c>
      <c r="Z2223" t="str">
        <f>IF(PC_NikeSales[[#This Row],[Profit]]&lt;0,"Loss Making Sales",IF(PC_NikeSales[[#This Row],[Profit]]=0,"No Recorded Profit",IF($Y2221&gt;$P2221,"Invalid Profit", "Valid Profit")))</f>
        <v>Valid Profit</v>
      </c>
      <c r="AA2223" t="str">
        <f>IF(PC_NikeSales[[#This Row],[Profit_Status]]="Valid Profit","Include","Exclude")</f>
        <v>Include</v>
      </c>
    </row>
    <row r="2224" spans="1:27">
      <c r="A2224">
        <v>2023</v>
      </c>
      <c r="B2224" t="s">
        <v>35</v>
      </c>
      <c r="C2224" t="s">
        <v>41</v>
      </c>
      <c r="D2224" t="s">
        <v>42</v>
      </c>
      <c r="E2224" s="3" t="s">
        <v>32</v>
      </c>
      <c r="F2224" t="str">
        <f t="shared" si="306"/>
        <v>Alphabet</v>
      </c>
      <c r="G2224" t="str">
        <f t="shared" si="307"/>
        <v>XL</v>
      </c>
      <c r="H2224" t="str">
        <f t="shared" si="308"/>
        <v>Yes</v>
      </c>
      <c r="J2224" t="str">
        <f>_xlfn.IFS(Units_Sold&lt;0,"Check Return/Refund",Units_Sold=" ",Invalid,Units_Sold=0,"Available",Units_Sold&gt;0,"Sold")</f>
        <v>Available</v>
      </c>
      <c r="M2224" t="str">
        <f t="shared" si="309"/>
        <v>Invalid</v>
      </c>
      <c r="N2224" t="str">
        <f>IF(PC_NikeSales[[#This Row],[Discount_Verification]]="Valid","Include","Exclude")</f>
        <v>Exclude</v>
      </c>
      <c r="O2224">
        <v>0</v>
      </c>
      <c r="P2224" t="str">
        <f t="shared" si="310"/>
        <v>Insufficient Data</v>
      </c>
      <c r="Q2224" t="str">
        <f t="shared" si="311"/>
        <v>Missing Information</v>
      </c>
      <c r="R2224" t="str">
        <f>IF(PC_NikeSales[[#This Row],[Rev_Verify]]="Valid Revenue","Include","Exclude")</f>
        <v>Exclude</v>
      </c>
      <c r="S2224" s="1"/>
      <c r="T2224" s="5" t="str">
        <f t="shared" si="312"/>
        <v>Missing Date</v>
      </c>
      <c r="U2224" s="1" t="str">
        <f t="shared" si="313"/>
        <v>No</v>
      </c>
      <c r="V2224" t="s">
        <v>17</v>
      </c>
      <c r="W2224" t="s">
        <v>25</v>
      </c>
      <c r="X2224" t="str">
        <f t="shared" si="314"/>
        <v>Mumbai</v>
      </c>
      <c r="Y2224">
        <v>2913.04</v>
      </c>
      <c r="Z2224" t="str">
        <f>IF(PC_NikeSales[[#This Row],[Profit]]&lt;0,"Loss Making Sales",IF(PC_NikeSales[[#This Row],[Profit]]=0,"No Recorded Profit",IF($Y2222&gt;$P2222,"Invalid Profit", "Valid Profit")))</f>
        <v>Valid Profit</v>
      </c>
      <c r="AA2224" t="str">
        <f>IF(PC_NikeSales[[#This Row],[Profit_Status]]="Valid Profit","Include","Exclude")</f>
        <v>Include</v>
      </c>
    </row>
    <row r="2225" spans="1:27">
      <c r="A2225">
        <v>4223</v>
      </c>
      <c r="B2225" t="s">
        <v>13</v>
      </c>
      <c r="C2225" t="s">
        <v>20</v>
      </c>
      <c r="D2225" t="s">
        <v>38</v>
      </c>
      <c r="E2225" s="3" t="s">
        <v>28</v>
      </c>
      <c r="F2225" t="str">
        <f t="shared" si="306"/>
        <v>Alphabet</v>
      </c>
      <c r="G2225" t="str">
        <f t="shared" si="307"/>
        <v>L</v>
      </c>
      <c r="H2225" t="str">
        <f t="shared" si="308"/>
        <v>Yes</v>
      </c>
      <c r="I2225">
        <v>1</v>
      </c>
      <c r="J2225" t="str">
        <f>_xlfn.IFS(Units_Sold&lt;0,"Check Return/Refund",Units_Sold=" ",Invalid,Units_Sold=0,"Available",Units_Sold&gt;0,"Sold")</f>
        <v>Sold</v>
      </c>
      <c r="L2225">
        <v>0.31</v>
      </c>
      <c r="M2225" t="str">
        <f t="shared" si="309"/>
        <v>Valid</v>
      </c>
      <c r="N2225" t="str">
        <f>IF(PC_NikeSales[[#This Row],[Discount_Verification]]="Valid","Include","Exclude")</f>
        <v>Include</v>
      </c>
      <c r="O2225">
        <v>0</v>
      </c>
      <c r="P2225" t="str">
        <f t="shared" si="310"/>
        <v>Insufficient Data</v>
      </c>
      <c r="Q2225" t="str">
        <f t="shared" si="311"/>
        <v>Missing Information</v>
      </c>
      <c r="R2225" t="str">
        <f>IF(PC_NikeSales[[#This Row],[Rev_Verify]]="Valid Revenue","Include","Exclude")</f>
        <v>Exclude</v>
      </c>
      <c r="S2225" s="1">
        <v>45692</v>
      </c>
      <c r="T2225" s="5">
        <f t="shared" si="312"/>
        <v>45692</v>
      </c>
      <c r="U2225" s="1" t="str">
        <f t="shared" si="313"/>
        <v>Yes</v>
      </c>
      <c r="V2225" t="s">
        <v>22</v>
      </c>
      <c r="W2225" t="s">
        <v>18</v>
      </c>
      <c r="X2225" t="str">
        <f t="shared" si="314"/>
        <v>Bengaluru</v>
      </c>
      <c r="Y2225">
        <v>-1152.3699999999999</v>
      </c>
      <c r="Z2225" t="str">
        <f>IF(PC_NikeSales[[#This Row],[Profit]]&lt;0,"Loss Making Sales",IF(PC_NikeSales[[#This Row],[Profit]]=0,"No Recorded Profit",IF(PC_NikeSales[[#This Row],[Profit]]&gt;PC_NikeSales[Rev_Recalc],"Invalid Profit", "Valid Profit")))</f>
        <v>Loss Making Sales</v>
      </c>
      <c r="AA2225" t="str">
        <f>IF(PC_NikeSales[[#This Row],[Profit_Status]]="Valid Profit","Include","Exclude")</f>
        <v>Exclude</v>
      </c>
    </row>
    <row r="2226" spans="1:27">
      <c r="A2226">
        <v>4224</v>
      </c>
      <c r="B2226" t="s">
        <v>13</v>
      </c>
      <c r="C2226" t="s">
        <v>14</v>
      </c>
      <c r="D2226" t="s">
        <v>49</v>
      </c>
      <c r="F2226" t="str">
        <f t="shared" si="306"/>
        <v>Missing</v>
      </c>
      <c r="G2226" t="str">
        <f t="shared" si="307"/>
        <v>Unknown</v>
      </c>
      <c r="H2226" t="str">
        <f t="shared" si="308"/>
        <v>No</v>
      </c>
      <c r="J2226" t="str">
        <f>_xlfn.IFS(Units_Sold&lt;0,"Check Return/Refund",Units_Sold=" ",Invalid,Units_Sold=0,"Available",Units_Sold&gt;0,"Sold")</f>
        <v>Available</v>
      </c>
      <c r="L2226">
        <v>0.57999999999999996</v>
      </c>
      <c r="M2226" t="str">
        <f t="shared" si="309"/>
        <v>Valid</v>
      </c>
      <c r="N2226" t="str">
        <f>IF(PC_NikeSales[[#This Row],[Discount_Verification]]="Valid","Include","Exclude")</f>
        <v>Include</v>
      </c>
      <c r="O2226">
        <v>0</v>
      </c>
      <c r="P2226" t="str">
        <f t="shared" si="310"/>
        <v>Insufficient Data</v>
      </c>
      <c r="Q2226" t="str">
        <f t="shared" si="311"/>
        <v>Missing Information</v>
      </c>
      <c r="R2226" t="str">
        <f>IF(PC_NikeSales[[#This Row],[Rev_Verify]]="Valid Revenue","Include","Exclude")</f>
        <v>Exclude</v>
      </c>
      <c r="S2226" s="1">
        <v>45575</v>
      </c>
      <c r="T2226" s="5">
        <f t="shared" si="312"/>
        <v>45575</v>
      </c>
      <c r="U2226" s="1" t="str">
        <f t="shared" si="313"/>
        <v>Yes</v>
      </c>
      <c r="V2226" t="s">
        <v>17</v>
      </c>
      <c r="W2226" t="s">
        <v>37</v>
      </c>
      <c r="X2226" t="str">
        <f t="shared" si="314"/>
        <v>Hyderabad</v>
      </c>
      <c r="Y2226">
        <v>2541.0700000000002</v>
      </c>
      <c r="Z2226" t="str">
        <f>IF(PC_NikeSales[[#This Row],[Profit]]&lt;0,"Loss Making Sales",IF(PC_NikeSales[[#This Row],[Profit]]=0,"No Recorded Profit",IF($Y2224&gt;$P2224,"Invalid Profit", "Valid Profit")))</f>
        <v>Valid Profit</v>
      </c>
      <c r="AA2226" t="str">
        <f>IF(PC_NikeSales[[#This Row],[Profit_Status]]="Valid Profit","Include","Exclude")</f>
        <v>Include</v>
      </c>
    </row>
    <row r="2227" spans="1:27">
      <c r="A2227">
        <v>4225</v>
      </c>
      <c r="B2227" t="s">
        <v>13</v>
      </c>
      <c r="C2227" t="s">
        <v>30</v>
      </c>
      <c r="D2227" t="s">
        <v>46</v>
      </c>
      <c r="E2227" s="3" t="s">
        <v>32</v>
      </c>
      <c r="F2227" t="str">
        <f t="shared" si="306"/>
        <v>Alphabet</v>
      </c>
      <c r="G2227" t="str">
        <f t="shared" si="307"/>
        <v>XL</v>
      </c>
      <c r="H2227" t="str">
        <f t="shared" si="308"/>
        <v>Yes</v>
      </c>
      <c r="J2227" t="str">
        <f>_xlfn.IFS(Units_Sold&lt;0,"Check Return/Refund",Units_Sold=" ",Invalid,Units_Sold=0,"Available",Units_Sold&gt;0,"Sold")</f>
        <v>Available</v>
      </c>
      <c r="K2227">
        <v>2941.85</v>
      </c>
      <c r="L2227">
        <v>1.1200000000000001</v>
      </c>
      <c r="M2227" t="str">
        <f t="shared" si="309"/>
        <v>Invalid</v>
      </c>
      <c r="N2227" t="str">
        <f>IF(PC_NikeSales[[#This Row],[Discount_Verification]]="Valid","Include","Exclude")</f>
        <v>Exclude</v>
      </c>
      <c r="O2227">
        <v>0</v>
      </c>
      <c r="P2227" t="str">
        <f t="shared" si="310"/>
        <v>Insufficient Data</v>
      </c>
      <c r="Q2227" t="str">
        <f t="shared" si="311"/>
        <v>Missing Information</v>
      </c>
      <c r="R2227" t="str">
        <f>IF(PC_NikeSales[[#This Row],[Rev_Verify]]="Valid Revenue","Include","Exclude")</f>
        <v>Exclude</v>
      </c>
      <c r="S2227" s="1">
        <v>45778</v>
      </c>
      <c r="T2227" s="5">
        <f t="shared" si="312"/>
        <v>45778</v>
      </c>
      <c r="U2227" s="1" t="str">
        <f t="shared" si="313"/>
        <v>Yes</v>
      </c>
      <c r="V2227" t="s">
        <v>17</v>
      </c>
      <c r="W2227" t="s">
        <v>33</v>
      </c>
      <c r="X2227" t="str">
        <f t="shared" si="314"/>
        <v>Delhi</v>
      </c>
      <c r="Y2227">
        <v>2776.82</v>
      </c>
      <c r="Z2227" t="str">
        <f>IF(PC_NikeSales[[#This Row],[Profit]]&lt;0,"Loss Making Sales",IF(PC_NikeSales[[#This Row],[Profit]]=0,"No Recorded Profit",IF($Y2225&gt;$P2225,"Invalid Profit", "Valid Profit")))</f>
        <v>Valid Profit</v>
      </c>
      <c r="AA2227" t="str">
        <f>IF(PC_NikeSales[[#This Row],[Profit_Status]]="Valid Profit","Include","Exclude")</f>
        <v>Include</v>
      </c>
    </row>
    <row r="2228" spans="1:27">
      <c r="A2228">
        <v>4226</v>
      </c>
      <c r="B2228" t="s">
        <v>19</v>
      </c>
      <c r="C2228" t="s">
        <v>26</v>
      </c>
      <c r="D2228" t="s">
        <v>39</v>
      </c>
      <c r="F2228" t="str">
        <f t="shared" si="306"/>
        <v>Missing</v>
      </c>
      <c r="G2228" t="str">
        <f t="shared" si="307"/>
        <v>Unknown</v>
      </c>
      <c r="H2228" t="str">
        <f t="shared" si="308"/>
        <v>No</v>
      </c>
      <c r="I2228">
        <v>-1</v>
      </c>
      <c r="J2228" t="str">
        <f>_xlfn.IFS(Units_Sold&lt;0,"Check Return/Refund",Units_Sold=" ",Invalid,Units_Sold=0,"Available",Units_Sold&gt;0,"Sold")</f>
        <v>Check Return/Refund</v>
      </c>
      <c r="M2228" t="str">
        <f t="shared" si="309"/>
        <v>Invalid</v>
      </c>
      <c r="N2228" t="str">
        <f>IF(PC_NikeSales[[#This Row],[Discount_Verification]]="Valid","Include","Exclude")</f>
        <v>Exclude</v>
      </c>
      <c r="O2228">
        <v>0</v>
      </c>
      <c r="P2228" t="str">
        <f t="shared" si="310"/>
        <v>Insufficient Data</v>
      </c>
      <c r="Q2228" t="str">
        <f t="shared" si="311"/>
        <v>Missing Information</v>
      </c>
      <c r="R2228" t="str">
        <f>IF(PC_NikeSales[[#This Row],[Rev_Verify]]="Valid Revenue","Include","Exclude")</f>
        <v>Exclude</v>
      </c>
      <c r="S2228" s="1">
        <v>45674</v>
      </c>
      <c r="T2228" s="5">
        <f t="shared" si="312"/>
        <v>45674</v>
      </c>
      <c r="U2228" s="1" t="str">
        <f t="shared" si="313"/>
        <v>Yes</v>
      </c>
      <c r="V2228" t="s">
        <v>17</v>
      </c>
      <c r="W2228" t="s">
        <v>33</v>
      </c>
      <c r="X2228" t="str">
        <f t="shared" si="314"/>
        <v>Delhi</v>
      </c>
      <c r="Y2228">
        <v>2918.69</v>
      </c>
      <c r="Z2228" t="str">
        <f>IF(PC_NikeSales[[#This Row],[Profit]]&lt;0,"Loss Making Sales",IF(PC_NikeSales[[#This Row],[Profit]]=0,"No Recorded Profit",IF($Y2226&gt;$P2226,"Invalid Profit", "Valid Profit")))</f>
        <v>Valid Profit</v>
      </c>
      <c r="AA2228" t="str">
        <f>IF(PC_NikeSales[[#This Row],[Profit_Status]]="Valid Profit","Include","Exclude")</f>
        <v>Include</v>
      </c>
    </row>
    <row r="2229" spans="1:27">
      <c r="A2229">
        <v>4227</v>
      </c>
      <c r="B2229" t="s">
        <v>13</v>
      </c>
      <c r="C2229" t="s">
        <v>14</v>
      </c>
      <c r="D2229" t="s">
        <v>44</v>
      </c>
      <c r="E2229" s="3" t="s">
        <v>28</v>
      </c>
      <c r="F2229" t="str">
        <f t="shared" si="306"/>
        <v>Alphabet</v>
      </c>
      <c r="G2229" t="str">
        <f t="shared" si="307"/>
        <v>L</v>
      </c>
      <c r="H2229" t="str">
        <f t="shared" si="308"/>
        <v>Yes</v>
      </c>
      <c r="J2229" t="str">
        <f>_xlfn.IFS(Units_Sold&lt;0,"Check Return/Refund",Units_Sold=" ",Invalid,Units_Sold=0,"Available",Units_Sold&gt;0,"Sold")</f>
        <v>Available</v>
      </c>
      <c r="M2229" t="str">
        <f t="shared" si="309"/>
        <v>Invalid</v>
      </c>
      <c r="N2229" t="str">
        <f>IF(PC_NikeSales[[#This Row],[Discount_Verification]]="Valid","Include","Exclude")</f>
        <v>Exclude</v>
      </c>
      <c r="O2229">
        <v>0</v>
      </c>
      <c r="P2229" t="str">
        <f t="shared" si="310"/>
        <v>Insufficient Data</v>
      </c>
      <c r="Q2229" t="str">
        <f t="shared" si="311"/>
        <v>Missing Information</v>
      </c>
      <c r="R2229" t="str">
        <f>IF(PC_NikeSales[[#This Row],[Rev_Verify]]="Valid Revenue","Include","Exclude")</f>
        <v>Exclude</v>
      </c>
      <c r="S2229" s="1">
        <v>45643</v>
      </c>
      <c r="T2229" s="5">
        <f t="shared" si="312"/>
        <v>45643</v>
      </c>
      <c r="U2229" s="1" t="str">
        <f t="shared" si="313"/>
        <v>Yes</v>
      </c>
      <c r="V2229" t="s">
        <v>22</v>
      </c>
      <c r="W2229" t="s">
        <v>25</v>
      </c>
      <c r="X2229" t="str">
        <f t="shared" si="314"/>
        <v>Mumbai</v>
      </c>
      <c r="Y2229">
        <v>110.91</v>
      </c>
      <c r="Z2229" t="str">
        <f>IF(PC_NikeSales[[#This Row],[Profit]]&lt;0,"Loss Making Sales",IF(PC_NikeSales[[#This Row],[Profit]]=0,"No Recorded Profit",IF($Y2227&gt;$P2227,"Invalid Profit", "Valid Profit")))</f>
        <v>Valid Profit</v>
      </c>
      <c r="AA2229" t="str">
        <f>IF(PC_NikeSales[[#This Row],[Profit_Status]]="Valid Profit","Include","Exclude")</f>
        <v>Include</v>
      </c>
    </row>
    <row r="2230" spans="1:27">
      <c r="A2230">
        <v>4228</v>
      </c>
      <c r="B2230" t="s">
        <v>13</v>
      </c>
      <c r="C2230" t="s">
        <v>14</v>
      </c>
      <c r="D2230" t="s">
        <v>15</v>
      </c>
      <c r="E2230" s="3" t="s">
        <v>28</v>
      </c>
      <c r="F2230" t="str">
        <f t="shared" si="306"/>
        <v>Alphabet</v>
      </c>
      <c r="G2230" t="str">
        <f t="shared" si="307"/>
        <v>L</v>
      </c>
      <c r="H2230" t="str">
        <f t="shared" si="308"/>
        <v>Yes</v>
      </c>
      <c r="I2230">
        <v>3</v>
      </c>
      <c r="J2230" t="str">
        <f>_xlfn.IFS(Units_Sold&lt;0,"Check Return/Refund",Units_Sold=" ",Invalid,Units_Sold=0,"Available",Units_Sold&gt;0,"Sold")</f>
        <v>Sold</v>
      </c>
      <c r="M2230" t="str">
        <f t="shared" si="309"/>
        <v>Invalid</v>
      </c>
      <c r="N2230" t="str">
        <f>IF(PC_NikeSales[[#This Row],[Discount_Verification]]="Valid","Include","Exclude")</f>
        <v>Exclude</v>
      </c>
      <c r="O2230">
        <v>0</v>
      </c>
      <c r="P2230" t="str">
        <f t="shared" si="310"/>
        <v>Insufficient Data</v>
      </c>
      <c r="Q2230" t="str">
        <f t="shared" si="311"/>
        <v>Missing Information</v>
      </c>
      <c r="R2230" t="str">
        <f>IF(PC_NikeSales[[#This Row],[Rev_Verify]]="Valid Revenue","Include","Exclude")</f>
        <v>Exclude</v>
      </c>
      <c r="S2230" s="1">
        <v>45789</v>
      </c>
      <c r="T2230" s="5">
        <f t="shared" si="312"/>
        <v>45789</v>
      </c>
      <c r="U2230" s="1" t="str">
        <f t="shared" si="313"/>
        <v>Yes</v>
      </c>
      <c r="V2230" t="s">
        <v>22</v>
      </c>
      <c r="W2230" t="s">
        <v>43</v>
      </c>
      <c r="X2230" t="str">
        <f t="shared" si="314"/>
        <v>Kolkata</v>
      </c>
      <c r="Y2230">
        <v>-448.12</v>
      </c>
      <c r="Z2230" t="str">
        <f>IF(PC_NikeSales[[#This Row],[Profit]]&lt;0,"Loss Making Sales",IF(PC_NikeSales[[#This Row],[Profit]]=0,"No Recorded Profit",IF(PC_NikeSales[[#This Row],[Profit]]&gt;PC_NikeSales[Rev_Recalc],"Invalid Profit", "Valid Profit")))</f>
        <v>Loss Making Sales</v>
      </c>
      <c r="AA2230" t="str">
        <f>IF(PC_NikeSales[[#This Row],[Profit_Status]]="Valid Profit","Include","Exclude")</f>
        <v>Exclude</v>
      </c>
    </row>
    <row r="2231" spans="1:27">
      <c r="A2231">
        <v>4229</v>
      </c>
      <c r="B2231" t="s">
        <v>13</v>
      </c>
      <c r="C2231" t="s">
        <v>30</v>
      </c>
      <c r="D2231" t="s">
        <v>46</v>
      </c>
      <c r="E2231" s="3" t="s">
        <v>32</v>
      </c>
      <c r="F2231" t="str">
        <f t="shared" si="306"/>
        <v>Alphabet</v>
      </c>
      <c r="G2231" t="str">
        <f t="shared" si="307"/>
        <v>XL</v>
      </c>
      <c r="H2231" t="str">
        <f t="shared" si="308"/>
        <v>Yes</v>
      </c>
      <c r="I2231">
        <v>4</v>
      </c>
      <c r="J2231" t="str">
        <f>_xlfn.IFS(Units_Sold&lt;0,"Check Return/Refund",Units_Sold=" ",Invalid,Units_Sold=0,"Available",Units_Sold&gt;0,"Sold")</f>
        <v>Sold</v>
      </c>
      <c r="M2231" t="str">
        <f t="shared" si="309"/>
        <v>Invalid</v>
      </c>
      <c r="N2231" t="str">
        <f>IF(PC_NikeSales[[#This Row],[Discount_Verification]]="Valid","Include","Exclude")</f>
        <v>Exclude</v>
      </c>
      <c r="O2231">
        <v>0</v>
      </c>
      <c r="P2231" t="str">
        <f t="shared" si="310"/>
        <v>Insufficient Data</v>
      </c>
      <c r="Q2231" t="str">
        <f t="shared" si="311"/>
        <v>Missing Information</v>
      </c>
      <c r="R2231" t="str">
        <f>IF(PC_NikeSales[[#This Row],[Rev_Verify]]="Valid Revenue","Include","Exclude")</f>
        <v>Exclude</v>
      </c>
      <c r="S2231" s="1">
        <v>45828</v>
      </c>
      <c r="T2231" s="5">
        <f t="shared" si="312"/>
        <v>45828</v>
      </c>
      <c r="U2231" s="1" t="str">
        <f t="shared" si="313"/>
        <v>Yes</v>
      </c>
      <c r="V2231" t="s">
        <v>17</v>
      </c>
      <c r="W2231" t="s">
        <v>29</v>
      </c>
      <c r="X2231" t="str">
        <f t="shared" si="314"/>
        <v>Pune</v>
      </c>
      <c r="Y2231">
        <v>3470.61</v>
      </c>
      <c r="Z2231" t="str">
        <f>IF(PC_NikeSales[[#This Row],[Profit]]&lt;0,"Loss Making Sales",IF(PC_NikeSales[[#This Row],[Profit]]=0,"No Recorded Profit",IF($Y2229&gt;$P2229,"Invalid Profit", "Valid Profit")))</f>
        <v>Valid Profit</v>
      </c>
      <c r="AA2231" t="str">
        <f>IF(PC_NikeSales[[#This Row],[Profit_Status]]="Valid Profit","Include","Exclude")</f>
        <v>Include</v>
      </c>
    </row>
    <row r="2232" spans="1:27">
      <c r="A2232">
        <v>4230</v>
      </c>
      <c r="B2232" t="s">
        <v>13</v>
      </c>
      <c r="C2232" t="s">
        <v>26</v>
      </c>
      <c r="D2232" t="s">
        <v>39</v>
      </c>
      <c r="E2232" s="3" t="s">
        <v>28</v>
      </c>
      <c r="F2232" t="str">
        <f t="shared" si="306"/>
        <v>Alphabet</v>
      </c>
      <c r="G2232" t="str">
        <f t="shared" si="307"/>
        <v>L</v>
      </c>
      <c r="H2232" t="str">
        <f t="shared" si="308"/>
        <v>Yes</v>
      </c>
      <c r="J2232" t="str">
        <f>_xlfn.IFS(Units_Sold&lt;0,"Check Return/Refund",Units_Sold=" ",Invalid,Units_Sold=0,"Available",Units_Sold&gt;0,"Sold")</f>
        <v>Available</v>
      </c>
      <c r="M2232" t="str">
        <f t="shared" si="309"/>
        <v>Invalid</v>
      </c>
      <c r="N2232" t="str">
        <f>IF(PC_NikeSales[[#This Row],[Discount_Verification]]="Valid","Include","Exclude")</f>
        <v>Exclude</v>
      </c>
      <c r="O2232">
        <v>0</v>
      </c>
      <c r="P2232" t="str">
        <f t="shared" si="310"/>
        <v>Insufficient Data</v>
      </c>
      <c r="Q2232" t="str">
        <f t="shared" si="311"/>
        <v>Missing Information</v>
      </c>
      <c r="R2232" t="str">
        <f>IF(PC_NikeSales[[#This Row],[Rev_Verify]]="Valid Revenue","Include","Exclude")</f>
        <v>Exclude</v>
      </c>
      <c r="S2232" s="1">
        <v>45519</v>
      </c>
      <c r="T2232" s="5">
        <f t="shared" si="312"/>
        <v>45519</v>
      </c>
      <c r="U2232" s="1" t="str">
        <f t="shared" si="313"/>
        <v>Yes</v>
      </c>
      <c r="V2232" t="s">
        <v>22</v>
      </c>
      <c r="W2232" t="s">
        <v>37</v>
      </c>
      <c r="X2232" t="str">
        <f t="shared" si="314"/>
        <v>Hyderabad</v>
      </c>
      <c r="Y2232">
        <v>-1193.8499999999999</v>
      </c>
      <c r="Z2232" t="str">
        <f>IF(PC_NikeSales[[#This Row],[Profit]]&lt;0,"Loss Making Sales",IF(PC_NikeSales[[#This Row],[Profit]]=0,"No Recorded Profit",IF(PC_NikeSales[[#This Row],[Profit]]&gt;PC_NikeSales[Rev_Recalc],"Invalid Profit", "Valid Profit")))</f>
        <v>Loss Making Sales</v>
      </c>
      <c r="AA2232" t="str">
        <f>IF(PC_NikeSales[[#This Row],[Profit_Status]]="Valid Profit","Include","Exclude")</f>
        <v>Exclude</v>
      </c>
    </row>
    <row r="2233" spans="1:27">
      <c r="A2233">
        <v>4231</v>
      </c>
      <c r="B2233" t="s">
        <v>13</v>
      </c>
      <c r="C2233" t="s">
        <v>26</v>
      </c>
      <c r="D2233" t="s">
        <v>27</v>
      </c>
      <c r="E2233" s="3" t="s">
        <v>32</v>
      </c>
      <c r="F2233" t="str">
        <f t="shared" si="306"/>
        <v>Alphabet</v>
      </c>
      <c r="G2233" t="str">
        <f t="shared" si="307"/>
        <v>XL</v>
      </c>
      <c r="H2233" t="str">
        <f t="shared" si="308"/>
        <v>Yes</v>
      </c>
      <c r="I2233">
        <v>2</v>
      </c>
      <c r="J2233" t="str">
        <f>_xlfn.IFS(Units_Sold&lt;0,"Check Return/Refund",Units_Sold=" ",Invalid,Units_Sold=0,"Available",Units_Sold&gt;0,"Sold")</f>
        <v>Sold</v>
      </c>
      <c r="K2233">
        <v>6652.23</v>
      </c>
      <c r="L2233">
        <v>1.0900000000000001</v>
      </c>
      <c r="M2233" t="str">
        <f t="shared" si="309"/>
        <v>Invalid</v>
      </c>
      <c r="N2233" t="str">
        <f>IF(PC_NikeSales[[#This Row],[Discount_Verification]]="Valid","Include","Exclude")</f>
        <v>Exclude</v>
      </c>
      <c r="O2233">
        <v>-1197.4000000000001</v>
      </c>
      <c r="P2233" t="str">
        <f t="shared" si="310"/>
        <v>Insufficient Data</v>
      </c>
      <c r="Q2233" t="str">
        <f t="shared" si="311"/>
        <v>Missing Information</v>
      </c>
      <c r="R2233" t="str">
        <f>IF(PC_NikeSales[[#This Row],[Rev_Verify]]="Valid Revenue","Include","Exclude")</f>
        <v>Exclude</v>
      </c>
      <c r="S2233" s="1">
        <v>45299</v>
      </c>
      <c r="T2233" s="5">
        <f t="shared" si="312"/>
        <v>45299</v>
      </c>
      <c r="U2233" s="1" t="str">
        <f t="shared" si="313"/>
        <v>Yes</v>
      </c>
      <c r="V2233" t="s">
        <v>17</v>
      </c>
      <c r="W2233" t="s">
        <v>29</v>
      </c>
      <c r="X2233" t="str">
        <f t="shared" si="314"/>
        <v>Pune</v>
      </c>
      <c r="Y2233">
        <v>-780.66</v>
      </c>
      <c r="Z2233" t="str">
        <f>IF(PC_NikeSales[[#This Row],[Profit]]&lt;0,"Loss Making Sales",IF(PC_NikeSales[[#This Row],[Profit]]=0,"No Recorded Profit",IF(PC_NikeSales[[#This Row],[Profit]]&gt;PC_NikeSales[Rev_Recalc],"Invalid Profit", "Valid Profit")))</f>
        <v>Loss Making Sales</v>
      </c>
      <c r="AA2233" t="str">
        <f>IF(PC_NikeSales[[#This Row],[Profit_Status]]="Valid Profit","Include","Exclude")</f>
        <v>Exclude</v>
      </c>
    </row>
    <row r="2234" spans="1:27">
      <c r="A2234">
        <v>4232</v>
      </c>
      <c r="B2234" t="s">
        <v>19</v>
      </c>
      <c r="C2234" t="s">
        <v>20</v>
      </c>
      <c r="D2234" t="s">
        <v>21</v>
      </c>
      <c r="E2234" s="3">
        <v>10</v>
      </c>
      <c r="F2234" t="str">
        <f t="shared" si="306"/>
        <v>Number</v>
      </c>
      <c r="G2234" t="str">
        <f t="shared" si="307"/>
        <v>10</v>
      </c>
      <c r="H2234" t="str">
        <f t="shared" si="308"/>
        <v>Yes</v>
      </c>
      <c r="I2234">
        <v>0</v>
      </c>
      <c r="J2234" t="str">
        <f>_xlfn.IFS(Units_Sold&lt;0,"Check Return/Refund",Units_Sold=" ",Invalid,Units_Sold=0,"Available",Units_Sold&gt;0,"Sold")</f>
        <v>Available</v>
      </c>
      <c r="M2234" t="str">
        <f t="shared" si="309"/>
        <v>Invalid</v>
      </c>
      <c r="N2234" t="str">
        <f>IF(PC_NikeSales[[#This Row],[Discount_Verification]]="Valid","Include","Exclude")</f>
        <v>Exclude</v>
      </c>
      <c r="O2234">
        <v>0</v>
      </c>
      <c r="P2234" t="str">
        <f t="shared" si="310"/>
        <v>Insufficient Data</v>
      </c>
      <c r="Q2234" t="str">
        <f t="shared" si="311"/>
        <v>Missing Information</v>
      </c>
      <c r="R2234" t="str">
        <f>IF(PC_NikeSales[[#This Row],[Rev_Verify]]="Valid Revenue","Include","Exclude")</f>
        <v>Exclude</v>
      </c>
      <c r="S2234" s="1"/>
      <c r="T2234" s="5" t="str">
        <f t="shared" si="312"/>
        <v>Missing Date</v>
      </c>
      <c r="U2234" s="1" t="str">
        <f t="shared" si="313"/>
        <v>No</v>
      </c>
      <c r="V2234" t="s">
        <v>17</v>
      </c>
      <c r="W2234" t="s">
        <v>18</v>
      </c>
      <c r="X2234" t="str">
        <f t="shared" si="314"/>
        <v>Bengaluru</v>
      </c>
      <c r="Y2234">
        <v>-532.52</v>
      </c>
      <c r="Z2234" t="str">
        <f>IF(PC_NikeSales[[#This Row],[Profit]]&lt;0,"Loss Making Sales",IF(PC_NikeSales[[#This Row],[Profit]]=0,"No Recorded Profit",IF(PC_NikeSales[[#This Row],[Profit]]&gt;PC_NikeSales[Rev_Recalc],"Invalid Profit", "Valid Profit")))</f>
        <v>Loss Making Sales</v>
      </c>
      <c r="AA2234" t="str">
        <f>IF(PC_NikeSales[[#This Row],[Profit_Status]]="Valid Profit","Include","Exclude")</f>
        <v>Exclude</v>
      </c>
    </row>
    <row r="2235" spans="1:27">
      <c r="A2235">
        <v>4233</v>
      </c>
      <c r="B2235" t="s">
        <v>19</v>
      </c>
      <c r="C2235" t="s">
        <v>20</v>
      </c>
      <c r="D2235" t="s">
        <v>38</v>
      </c>
      <c r="F2235" t="str">
        <f t="shared" si="306"/>
        <v>Missing</v>
      </c>
      <c r="G2235" t="str">
        <f t="shared" si="307"/>
        <v>Unknown</v>
      </c>
      <c r="H2235" t="str">
        <f t="shared" si="308"/>
        <v>No</v>
      </c>
      <c r="I2235">
        <v>1</v>
      </c>
      <c r="J2235" t="str">
        <f>_xlfn.IFS(Units_Sold&lt;0,"Check Return/Refund",Units_Sold=" ",Invalid,Units_Sold=0,"Available",Units_Sold&gt;0,"Sold")</f>
        <v>Sold</v>
      </c>
      <c r="K2235">
        <v>3895.52</v>
      </c>
      <c r="M2235" t="str">
        <f t="shared" si="309"/>
        <v>Invalid</v>
      </c>
      <c r="N2235" t="str">
        <f>IF(PC_NikeSales[[#This Row],[Discount_Verification]]="Valid","Include","Exclude")</f>
        <v>Exclude</v>
      </c>
      <c r="O2235">
        <v>0</v>
      </c>
      <c r="P2235">
        <f t="shared" si="310"/>
        <v>3895.52</v>
      </c>
      <c r="Q2235" t="str">
        <f t="shared" si="311"/>
        <v>Valid Revenue</v>
      </c>
      <c r="R2235" t="str">
        <f>IF(PC_NikeSales[[#This Row],[Rev_Verify]]="Valid Revenue","Include","Exclude")</f>
        <v>Include</v>
      </c>
      <c r="S2235" s="1"/>
      <c r="T2235" s="5" t="str">
        <f t="shared" si="312"/>
        <v>Missing Date</v>
      </c>
      <c r="U2235" s="1" t="str">
        <f t="shared" si="313"/>
        <v>No</v>
      </c>
      <c r="V2235" t="s">
        <v>22</v>
      </c>
      <c r="W2235" t="s">
        <v>36</v>
      </c>
      <c r="X2235" t="str">
        <f t="shared" si="314"/>
        <v>Bangalore</v>
      </c>
      <c r="Y2235">
        <v>3856.45</v>
      </c>
      <c r="Z2235" t="str">
        <f>IF(PC_NikeSales[[#This Row],[Profit]]&lt;0,"Loss Making Sales",IF(PC_NikeSales[[#This Row],[Profit]]=0,"No Recorded Profit",IF($Y2233&gt;$P2233,"Invalid Profit", "Valid Profit")))</f>
        <v>Valid Profit</v>
      </c>
      <c r="AA2235" t="str">
        <f>IF(PC_NikeSales[[#This Row],[Profit_Status]]="Valid Profit","Include","Exclude")</f>
        <v>Include</v>
      </c>
    </row>
    <row r="2236" spans="1:27">
      <c r="A2236">
        <v>4234</v>
      </c>
      <c r="B2236" t="s">
        <v>19</v>
      </c>
      <c r="C2236" t="s">
        <v>41</v>
      </c>
      <c r="D2236" t="s">
        <v>48</v>
      </c>
      <c r="E2236" s="3" t="s">
        <v>16</v>
      </c>
      <c r="F2236" t="str">
        <f t="shared" si="306"/>
        <v>Alphabet</v>
      </c>
      <c r="G2236" t="str">
        <f t="shared" si="307"/>
        <v>M</v>
      </c>
      <c r="H2236" t="str">
        <f t="shared" si="308"/>
        <v>Yes</v>
      </c>
      <c r="J2236" t="str">
        <f>_xlfn.IFS(Units_Sold&lt;0,"Check Return/Refund",Units_Sold=" ",Invalid,Units_Sold=0,"Available",Units_Sold&gt;0,"Sold")</f>
        <v>Available</v>
      </c>
      <c r="M2236" t="str">
        <f t="shared" si="309"/>
        <v>Invalid</v>
      </c>
      <c r="N2236" t="str">
        <f>IF(PC_NikeSales[[#This Row],[Discount_Verification]]="Valid","Include","Exclude")</f>
        <v>Exclude</v>
      </c>
      <c r="O2236">
        <v>0</v>
      </c>
      <c r="P2236" t="str">
        <f t="shared" si="310"/>
        <v>Insufficient Data</v>
      </c>
      <c r="Q2236" t="str">
        <f t="shared" si="311"/>
        <v>Missing Information</v>
      </c>
      <c r="R2236" t="str">
        <f>IF(PC_NikeSales[[#This Row],[Rev_Verify]]="Valid Revenue","Include","Exclude")</f>
        <v>Exclude</v>
      </c>
      <c r="S2236" s="1"/>
      <c r="T2236" s="5" t="str">
        <f t="shared" si="312"/>
        <v>Missing Date</v>
      </c>
      <c r="U2236" s="1" t="str">
        <f t="shared" si="313"/>
        <v>No</v>
      </c>
      <c r="V2236" t="s">
        <v>17</v>
      </c>
      <c r="W2236" t="s">
        <v>25</v>
      </c>
      <c r="X2236" t="str">
        <f t="shared" si="314"/>
        <v>Mumbai</v>
      </c>
      <c r="Y2236">
        <v>404.2</v>
      </c>
      <c r="Z2236" t="str">
        <f>IF(PC_NikeSales[[#This Row],[Profit]]&lt;0,"Loss Making Sales",IF(PC_NikeSales[[#This Row],[Profit]]=0,"No Recorded Profit",IF($Y2234&gt;$P2234,"Invalid Profit", "Valid Profit")))</f>
        <v>Valid Profit</v>
      </c>
      <c r="AA2236" t="str">
        <f>IF(PC_NikeSales[[#This Row],[Profit_Status]]="Valid Profit","Include","Exclude")</f>
        <v>Include</v>
      </c>
    </row>
    <row r="2237" spans="1:27">
      <c r="A2237">
        <v>4235</v>
      </c>
      <c r="B2237" t="s">
        <v>13</v>
      </c>
      <c r="C2237" t="s">
        <v>41</v>
      </c>
      <c r="D2237" t="s">
        <v>48</v>
      </c>
      <c r="F2237" t="str">
        <f t="shared" si="306"/>
        <v>Missing</v>
      </c>
      <c r="G2237" t="str">
        <f t="shared" si="307"/>
        <v>Unknown</v>
      </c>
      <c r="H2237" t="str">
        <f t="shared" si="308"/>
        <v>No</v>
      </c>
      <c r="I2237">
        <v>4</v>
      </c>
      <c r="J2237" t="str">
        <f>_xlfn.IFS(Units_Sold&lt;0,"Check Return/Refund",Units_Sold=" ",Invalid,Units_Sold=0,"Available",Units_Sold&gt;0,"Sold")</f>
        <v>Sold</v>
      </c>
      <c r="K2237">
        <v>3417.98</v>
      </c>
      <c r="M2237" t="str">
        <f t="shared" si="309"/>
        <v>Invalid</v>
      </c>
      <c r="N2237" t="str">
        <f>IF(PC_NikeSales[[#This Row],[Discount_Verification]]="Valid","Include","Exclude")</f>
        <v>Exclude</v>
      </c>
      <c r="O2237">
        <v>0</v>
      </c>
      <c r="P2237">
        <f t="shared" si="310"/>
        <v>13671.92</v>
      </c>
      <c r="Q2237" t="str">
        <f t="shared" si="311"/>
        <v>Valid Revenue</v>
      </c>
      <c r="R2237" t="str">
        <f>IF(PC_NikeSales[[#This Row],[Rev_Verify]]="Valid Revenue","Include","Exclude")</f>
        <v>Include</v>
      </c>
      <c r="S2237" s="1">
        <v>45765</v>
      </c>
      <c r="T2237" s="5">
        <f t="shared" si="312"/>
        <v>45765</v>
      </c>
      <c r="U2237" s="1" t="str">
        <f t="shared" si="313"/>
        <v>Yes</v>
      </c>
      <c r="V2237" t="s">
        <v>17</v>
      </c>
      <c r="W2237" t="s">
        <v>36</v>
      </c>
      <c r="X2237" t="str">
        <f t="shared" si="314"/>
        <v>Bangalore</v>
      </c>
      <c r="Y2237">
        <v>2112.4699999999998</v>
      </c>
      <c r="Z2237" t="str">
        <f>IF(PC_NikeSales[[#This Row],[Profit]]&lt;0,"Loss Making Sales",IF(PC_NikeSales[[#This Row],[Profit]]=0,"No Recorded Profit",IF($Y2235&gt;$P2235,"Invalid Profit", "Valid Profit")))</f>
        <v>Valid Profit</v>
      </c>
      <c r="AA2237" t="str">
        <f>IF(PC_NikeSales[[#This Row],[Profit_Status]]="Valid Profit","Include","Exclude")</f>
        <v>Include</v>
      </c>
    </row>
    <row r="2238" spans="1:27">
      <c r="A2238">
        <v>4236</v>
      </c>
      <c r="B2238" t="s">
        <v>13</v>
      </c>
      <c r="C2238" t="s">
        <v>20</v>
      </c>
      <c r="D2238" t="s">
        <v>38</v>
      </c>
      <c r="F2238" t="str">
        <f t="shared" si="306"/>
        <v>Missing</v>
      </c>
      <c r="G2238" t="str">
        <f t="shared" si="307"/>
        <v>Unknown</v>
      </c>
      <c r="H2238" t="str">
        <f t="shared" si="308"/>
        <v>No</v>
      </c>
      <c r="J2238" t="str">
        <f>_xlfn.IFS(Units_Sold&lt;0,"Check Return/Refund",Units_Sold=" ",Invalid,Units_Sold=0,"Available",Units_Sold&gt;0,"Sold")</f>
        <v>Available</v>
      </c>
      <c r="K2238">
        <v>8299.07</v>
      </c>
      <c r="L2238">
        <v>0.09</v>
      </c>
      <c r="M2238" t="str">
        <f t="shared" si="309"/>
        <v>Valid</v>
      </c>
      <c r="N2238" t="str">
        <f>IF(PC_NikeSales[[#This Row],[Discount_Verification]]="Valid","Include","Exclude")</f>
        <v>Include</v>
      </c>
      <c r="O2238">
        <v>0</v>
      </c>
      <c r="P2238" t="str">
        <f t="shared" si="310"/>
        <v>Insufficient Data</v>
      </c>
      <c r="Q2238" t="str">
        <f t="shared" si="311"/>
        <v>Missing Information</v>
      </c>
      <c r="R2238" t="str">
        <f>IF(PC_NikeSales[[#This Row],[Rev_Verify]]="Valid Revenue","Include","Exclude")</f>
        <v>Exclude</v>
      </c>
      <c r="S2238" s="1"/>
      <c r="T2238" s="5" t="str">
        <f t="shared" si="312"/>
        <v>Missing Date</v>
      </c>
      <c r="U2238" s="1" t="str">
        <f t="shared" si="313"/>
        <v>No</v>
      </c>
      <c r="V2238" t="s">
        <v>22</v>
      </c>
      <c r="W2238" t="s">
        <v>33</v>
      </c>
      <c r="X2238" t="str">
        <f t="shared" si="314"/>
        <v>Delhi</v>
      </c>
      <c r="Y2238">
        <v>1565.48</v>
      </c>
      <c r="Z2238" t="str">
        <f>IF(PC_NikeSales[[#This Row],[Profit]]&lt;0,"Loss Making Sales",IF(PC_NikeSales[[#This Row],[Profit]]=0,"No Recorded Profit",IF($Y2236&gt;$P2236,"Invalid Profit", "Valid Profit")))</f>
        <v>Valid Profit</v>
      </c>
      <c r="AA2238" t="str">
        <f>IF(PC_NikeSales[[#This Row],[Profit_Status]]="Valid Profit","Include","Exclude")</f>
        <v>Include</v>
      </c>
    </row>
    <row r="2239" spans="1:27">
      <c r="A2239">
        <v>4237</v>
      </c>
      <c r="B2239" t="s">
        <v>35</v>
      </c>
      <c r="C2239" t="s">
        <v>41</v>
      </c>
      <c r="D2239" t="s">
        <v>54</v>
      </c>
      <c r="E2239" s="3" t="s">
        <v>28</v>
      </c>
      <c r="F2239" t="str">
        <f t="shared" si="306"/>
        <v>Alphabet</v>
      </c>
      <c r="G2239" t="str">
        <f t="shared" si="307"/>
        <v>L</v>
      </c>
      <c r="H2239" t="str">
        <f t="shared" si="308"/>
        <v>Yes</v>
      </c>
      <c r="I2239">
        <v>1</v>
      </c>
      <c r="J2239" t="str">
        <f>_xlfn.IFS(Units_Sold&lt;0,"Check Return/Refund",Units_Sold=" ",Invalid,Units_Sold=0,"Available",Units_Sold&gt;0,"Sold")</f>
        <v>Sold</v>
      </c>
      <c r="M2239" t="str">
        <f t="shared" si="309"/>
        <v>Invalid</v>
      </c>
      <c r="N2239" t="str">
        <f>IF(PC_NikeSales[[#This Row],[Discount_Verification]]="Valid","Include","Exclude")</f>
        <v>Exclude</v>
      </c>
      <c r="O2239">
        <v>0</v>
      </c>
      <c r="P2239" t="str">
        <f t="shared" si="310"/>
        <v>Insufficient Data</v>
      </c>
      <c r="Q2239" t="str">
        <f t="shared" si="311"/>
        <v>Missing Information</v>
      </c>
      <c r="R2239" t="str">
        <f>IF(PC_NikeSales[[#This Row],[Rev_Verify]]="Valid Revenue","Include","Exclude")</f>
        <v>Exclude</v>
      </c>
      <c r="S2239" s="1">
        <v>45703</v>
      </c>
      <c r="T2239" s="5">
        <f t="shared" si="312"/>
        <v>45703</v>
      </c>
      <c r="U2239" s="1" t="str">
        <f t="shared" si="313"/>
        <v>Yes</v>
      </c>
      <c r="V2239" t="s">
        <v>17</v>
      </c>
      <c r="W2239" t="s">
        <v>33</v>
      </c>
      <c r="X2239" t="str">
        <f t="shared" si="314"/>
        <v>Delhi</v>
      </c>
      <c r="Y2239">
        <v>572.58000000000004</v>
      </c>
      <c r="Z2239" t="str">
        <f>IF(PC_NikeSales[[#This Row],[Profit]]&lt;0,"Loss Making Sales",IF(PC_NikeSales[[#This Row],[Profit]]=0,"No Recorded Profit",IF($Y2237&gt;$P2237,"Invalid Profit", "Valid Profit")))</f>
        <v>Valid Profit</v>
      </c>
      <c r="AA2239" t="str">
        <f>IF(PC_NikeSales[[#This Row],[Profit_Status]]="Valid Profit","Include","Exclude")</f>
        <v>Include</v>
      </c>
    </row>
    <row r="2240" spans="1:27">
      <c r="A2240">
        <v>4238</v>
      </c>
      <c r="B2240" t="s">
        <v>35</v>
      </c>
      <c r="C2240" t="s">
        <v>20</v>
      </c>
      <c r="D2240" t="s">
        <v>50</v>
      </c>
      <c r="E2240" s="3" t="s">
        <v>32</v>
      </c>
      <c r="F2240" t="str">
        <f t="shared" si="306"/>
        <v>Alphabet</v>
      </c>
      <c r="G2240" t="str">
        <f t="shared" si="307"/>
        <v>XL</v>
      </c>
      <c r="H2240" t="str">
        <f t="shared" si="308"/>
        <v>Yes</v>
      </c>
      <c r="I2240">
        <v>2</v>
      </c>
      <c r="J2240" t="str">
        <f>_xlfn.IFS(Units_Sold&lt;0,"Check Return/Refund",Units_Sold=" ",Invalid,Units_Sold=0,"Available",Units_Sold&gt;0,"Sold")</f>
        <v>Sold</v>
      </c>
      <c r="K2240">
        <v>6489.35</v>
      </c>
      <c r="M2240" t="str">
        <f t="shared" si="309"/>
        <v>Invalid</v>
      </c>
      <c r="N2240" t="str">
        <f>IF(PC_NikeSales[[#This Row],[Discount_Verification]]="Valid","Include","Exclude")</f>
        <v>Exclude</v>
      </c>
      <c r="O2240">
        <v>0</v>
      </c>
      <c r="P2240">
        <f t="shared" si="310"/>
        <v>12978.7</v>
      </c>
      <c r="Q2240" t="str">
        <f t="shared" si="311"/>
        <v>Valid Revenue</v>
      </c>
      <c r="R2240" t="str">
        <f>IF(PC_NikeSales[[#This Row],[Rev_Verify]]="Valid Revenue","Include","Exclude")</f>
        <v>Include</v>
      </c>
      <c r="S2240" s="1">
        <v>45640</v>
      </c>
      <c r="T2240" s="5">
        <f t="shared" si="312"/>
        <v>45640</v>
      </c>
      <c r="U2240" s="1" t="str">
        <f t="shared" si="313"/>
        <v>Yes</v>
      </c>
      <c r="V2240" t="s">
        <v>17</v>
      </c>
      <c r="W2240" t="s">
        <v>37</v>
      </c>
      <c r="X2240" t="str">
        <f t="shared" si="314"/>
        <v>Hyderabad</v>
      </c>
      <c r="Y2240">
        <v>-321.44</v>
      </c>
      <c r="Z2240" t="str">
        <f>IF(PC_NikeSales[[#This Row],[Profit]]&lt;0,"Loss Making Sales",IF(PC_NikeSales[[#This Row],[Profit]]=0,"No Recorded Profit",IF(PC_NikeSales[[#This Row],[Profit]]&gt;PC_NikeSales[Rev_Recalc],"Invalid Profit", "Valid Profit")))</f>
        <v>Loss Making Sales</v>
      </c>
      <c r="AA2240" t="str">
        <f>IF(PC_NikeSales[[#This Row],[Profit_Status]]="Valid Profit","Include","Exclude")</f>
        <v>Exclude</v>
      </c>
    </row>
    <row r="2241" spans="1:27">
      <c r="A2241">
        <v>4239</v>
      </c>
      <c r="B2241" t="s">
        <v>35</v>
      </c>
      <c r="C2241" t="s">
        <v>30</v>
      </c>
      <c r="D2241" t="s">
        <v>45</v>
      </c>
      <c r="F2241" t="str">
        <f t="shared" si="306"/>
        <v>Missing</v>
      </c>
      <c r="G2241" t="str">
        <f t="shared" si="307"/>
        <v>Unknown</v>
      </c>
      <c r="H2241" t="str">
        <f t="shared" si="308"/>
        <v>No</v>
      </c>
      <c r="J2241" t="str">
        <f>_xlfn.IFS(Units_Sold&lt;0,"Check Return/Refund",Units_Sold=" ",Invalid,Units_Sold=0,"Available",Units_Sold&gt;0,"Sold")</f>
        <v>Available</v>
      </c>
      <c r="L2241">
        <v>1.1299999999999999</v>
      </c>
      <c r="M2241" t="str">
        <f t="shared" si="309"/>
        <v>Invalid</v>
      </c>
      <c r="N2241" t="str">
        <f>IF(PC_NikeSales[[#This Row],[Discount_Verification]]="Valid","Include","Exclude")</f>
        <v>Exclude</v>
      </c>
      <c r="O2241">
        <v>0</v>
      </c>
      <c r="P2241" t="str">
        <f t="shared" si="310"/>
        <v>Insufficient Data</v>
      </c>
      <c r="Q2241" t="str">
        <f t="shared" si="311"/>
        <v>Missing Information</v>
      </c>
      <c r="R2241" t="str">
        <f>IF(PC_NikeSales[[#This Row],[Rev_Verify]]="Valid Revenue","Include","Exclude")</f>
        <v>Exclude</v>
      </c>
      <c r="S2241" s="1">
        <v>45177</v>
      </c>
      <c r="T2241" s="5">
        <f t="shared" si="312"/>
        <v>45177</v>
      </c>
      <c r="U2241" s="1" t="str">
        <f t="shared" si="313"/>
        <v>Yes</v>
      </c>
      <c r="V2241" t="s">
        <v>17</v>
      </c>
      <c r="W2241" t="s">
        <v>43</v>
      </c>
      <c r="X2241" t="str">
        <f t="shared" si="314"/>
        <v>Kolkata</v>
      </c>
      <c r="Y2241">
        <v>-828.71</v>
      </c>
      <c r="Z2241" t="str">
        <f>IF(PC_NikeSales[[#This Row],[Profit]]&lt;0,"Loss Making Sales",IF(PC_NikeSales[[#This Row],[Profit]]=0,"No Recorded Profit",IF(PC_NikeSales[[#This Row],[Profit]]&gt;PC_NikeSales[Rev_Recalc],"Invalid Profit", "Valid Profit")))</f>
        <v>Loss Making Sales</v>
      </c>
      <c r="AA2241" t="str">
        <f>IF(PC_NikeSales[[#This Row],[Profit_Status]]="Valid Profit","Include","Exclude")</f>
        <v>Exclude</v>
      </c>
    </row>
    <row r="2242" spans="1:27">
      <c r="A2242">
        <v>4240</v>
      </c>
      <c r="B2242" t="s">
        <v>35</v>
      </c>
      <c r="C2242" t="s">
        <v>30</v>
      </c>
      <c r="D2242" t="s">
        <v>45</v>
      </c>
      <c r="E2242" s="3" t="s">
        <v>16</v>
      </c>
      <c r="F2242" t="str">
        <f t="shared" ref="F2242:F2305" si="315">_xlfn.IFS(ISBLANK(Size),"Missing",ISNUMBER(Size),"Number",ISTEXT(Size),"Alphabet")</f>
        <v>Alphabet</v>
      </c>
      <c r="G2242" t="str">
        <f t="shared" ref="G2242:G2305" si="316">IF(Size_Type ="Missing","Unknown",TRIM(Size))</f>
        <v>M</v>
      </c>
      <c r="H2242" t="str">
        <f t="shared" ref="H2242:H2305" si="317">IF(Size_Verification="Unknown","No","Yes")</f>
        <v>Yes</v>
      </c>
      <c r="J2242" t="str">
        <f>_xlfn.IFS(Units_Sold&lt;0,"Check Return/Refund",Units_Sold=" ",Invalid,Units_Sold=0,"Available",Units_Sold&gt;0,"Sold")</f>
        <v>Available</v>
      </c>
      <c r="M2242" t="str">
        <f t="shared" ref="M2242:M2305" si="318">IF(OR(Discount_Applied="",Discount_Applied&gt;1,Discount_Applied&lt;0),"Invalid","Valid")</f>
        <v>Invalid</v>
      </c>
      <c r="N2242" t="str">
        <f>IF(PC_NikeSales[[#This Row],[Discount_Verification]]="Valid","Include","Exclude")</f>
        <v>Exclude</v>
      </c>
      <c r="O2242">
        <v>0</v>
      </c>
      <c r="P2242" t="str">
        <f t="shared" ref="P2242:P2305" si="319">IF(AND(Units_Sold&lt;&gt;"",MRP&lt;&gt;"",Discount_Applied&lt;1),Units_Sold*MRP*(1-Discount_Applied),"Insufficient Data")</f>
        <v>Insufficient Data</v>
      </c>
      <c r="Q2242" t="str">
        <f t="shared" ref="Q2242:Q2305" si="320">_xlfn.IFS(Rev_Recalc="Insufficient Data","Missing Information",Rev_Recalc&lt;0,"Negative Revenue",Rev_Recalc=0,"No Recorded Revenue",Rev_Recalc&gt;0,"Valid Revenue")</f>
        <v>Missing Information</v>
      </c>
      <c r="R2242" t="str">
        <f>IF(PC_NikeSales[[#This Row],[Rev_Verify]]="Valid Revenue","Include","Exclude")</f>
        <v>Exclude</v>
      </c>
      <c r="S2242" s="1">
        <v>45812</v>
      </c>
      <c r="T2242" s="5">
        <f t="shared" ref="T2242:T2305" si="321">IF(ISBLANK(Order_Date),"Missing Date",Order_Date)</f>
        <v>45812</v>
      </c>
      <c r="U2242" s="1" t="str">
        <f t="shared" ref="U2242:U2305" si="322">IF(ISBLANK(Order_Date),"No","Yes")</f>
        <v>Yes</v>
      </c>
      <c r="V2242" t="s">
        <v>22</v>
      </c>
      <c r="W2242" t="s">
        <v>36</v>
      </c>
      <c r="X2242" t="str">
        <f t="shared" ref="X2242:X2305" si="323">PROPER(Region)</f>
        <v>Bangalore</v>
      </c>
      <c r="Y2242">
        <v>1091.8499999999999</v>
      </c>
      <c r="Z2242" t="str">
        <f>IF(PC_NikeSales[[#This Row],[Profit]]&lt;0,"Loss Making Sales",IF(PC_NikeSales[[#This Row],[Profit]]=0,"No Recorded Profit",IF($Y2240&gt;$P2240,"Invalid Profit", "Valid Profit")))</f>
        <v>Valid Profit</v>
      </c>
      <c r="AA2242" t="str">
        <f>IF(PC_NikeSales[[#This Row],[Profit_Status]]="Valid Profit","Include","Exclude")</f>
        <v>Include</v>
      </c>
    </row>
    <row r="2243" spans="1:27">
      <c r="A2243">
        <v>4241</v>
      </c>
      <c r="B2243" t="s">
        <v>19</v>
      </c>
      <c r="C2243" t="s">
        <v>41</v>
      </c>
      <c r="D2243" t="s">
        <v>54</v>
      </c>
      <c r="E2243" s="3" t="s">
        <v>16</v>
      </c>
      <c r="F2243" t="str">
        <f t="shared" si="315"/>
        <v>Alphabet</v>
      </c>
      <c r="G2243" t="str">
        <f t="shared" si="316"/>
        <v>M</v>
      </c>
      <c r="H2243" t="str">
        <f t="shared" si="317"/>
        <v>Yes</v>
      </c>
      <c r="J2243" t="str">
        <f>_xlfn.IFS(Units_Sold&lt;0,"Check Return/Refund",Units_Sold=" ",Invalid,Units_Sold=0,"Available",Units_Sold&gt;0,"Sold")</f>
        <v>Available</v>
      </c>
      <c r="M2243" t="str">
        <f t="shared" si="318"/>
        <v>Invalid</v>
      </c>
      <c r="N2243" t="str">
        <f>IF(PC_NikeSales[[#This Row],[Discount_Verification]]="Valid","Include","Exclude")</f>
        <v>Exclude</v>
      </c>
      <c r="O2243">
        <v>0</v>
      </c>
      <c r="P2243" t="str">
        <f t="shared" si="319"/>
        <v>Insufficient Data</v>
      </c>
      <c r="Q2243" t="str">
        <f t="shared" si="320"/>
        <v>Missing Information</v>
      </c>
      <c r="R2243" t="str">
        <f>IF(PC_NikeSales[[#This Row],[Rev_Verify]]="Valid Revenue","Include","Exclude")</f>
        <v>Exclude</v>
      </c>
      <c r="S2243" s="1">
        <v>45594</v>
      </c>
      <c r="T2243" s="5">
        <f t="shared" si="321"/>
        <v>45594</v>
      </c>
      <c r="U2243" s="1" t="str">
        <f t="shared" si="322"/>
        <v>Yes</v>
      </c>
      <c r="V2243" t="s">
        <v>22</v>
      </c>
      <c r="W2243" t="s">
        <v>33</v>
      </c>
      <c r="X2243" t="str">
        <f t="shared" si="323"/>
        <v>Delhi</v>
      </c>
      <c r="Y2243">
        <v>3890.05</v>
      </c>
      <c r="Z2243" t="str">
        <f>IF(PC_NikeSales[[#This Row],[Profit]]&lt;0,"Loss Making Sales",IF(PC_NikeSales[[#This Row],[Profit]]=0,"No Recorded Profit",IF($Y2241&gt;$P2241,"Invalid Profit", "Valid Profit")))</f>
        <v>Valid Profit</v>
      </c>
      <c r="AA2243" t="str">
        <f>IF(PC_NikeSales[[#This Row],[Profit_Status]]="Valid Profit","Include","Exclude")</f>
        <v>Include</v>
      </c>
    </row>
    <row r="2244" spans="1:27">
      <c r="A2244">
        <v>4242</v>
      </c>
      <c r="B2244" t="s">
        <v>13</v>
      </c>
      <c r="C2244" t="s">
        <v>41</v>
      </c>
      <c r="D2244" t="s">
        <v>47</v>
      </c>
      <c r="F2244" t="str">
        <f t="shared" si="315"/>
        <v>Missing</v>
      </c>
      <c r="G2244" t="str">
        <f t="shared" si="316"/>
        <v>Unknown</v>
      </c>
      <c r="H2244" t="str">
        <f t="shared" si="317"/>
        <v>No</v>
      </c>
      <c r="J2244" t="str">
        <f>_xlfn.IFS(Units_Sold&lt;0,"Check Return/Refund",Units_Sold=" ",Invalid,Units_Sold=0,"Available",Units_Sold&gt;0,"Sold")</f>
        <v>Available</v>
      </c>
      <c r="K2244">
        <v>3507.12</v>
      </c>
      <c r="M2244" t="str">
        <f t="shared" si="318"/>
        <v>Invalid</v>
      </c>
      <c r="N2244" t="str">
        <f>IF(PC_NikeSales[[#This Row],[Discount_Verification]]="Valid","Include","Exclude")</f>
        <v>Exclude</v>
      </c>
      <c r="O2244">
        <v>0</v>
      </c>
      <c r="P2244" t="str">
        <f t="shared" si="319"/>
        <v>Insufficient Data</v>
      </c>
      <c r="Q2244" t="str">
        <f t="shared" si="320"/>
        <v>Missing Information</v>
      </c>
      <c r="R2244" t="str">
        <f>IF(PC_NikeSales[[#This Row],[Rev_Verify]]="Valid Revenue","Include","Exclude")</f>
        <v>Exclude</v>
      </c>
      <c r="S2244" s="1">
        <v>45666</v>
      </c>
      <c r="T2244" s="5">
        <f t="shared" si="321"/>
        <v>45666</v>
      </c>
      <c r="U2244" s="1" t="str">
        <f t="shared" si="322"/>
        <v>Yes</v>
      </c>
      <c r="V2244" t="s">
        <v>22</v>
      </c>
      <c r="W2244" t="s">
        <v>25</v>
      </c>
      <c r="X2244" t="str">
        <f t="shared" si="323"/>
        <v>Mumbai</v>
      </c>
      <c r="Y2244">
        <v>2217.09</v>
      </c>
      <c r="Z2244" t="str">
        <f>IF(PC_NikeSales[[#This Row],[Profit]]&lt;0,"Loss Making Sales",IF(PC_NikeSales[[#This Row],[Profit]]=0,"No Recorded Profit",IF($Y2242&gt;$P2242,"Invalid Profit", "Valid Profit")))</f>
        <v>Valid Profit</v>
      </c>
      <c r="AA2244" t="str">
        <f>IF(PC_NikeSales[[#This Row],[Profit_Status]]="Valid Profit","Include","Exclude")</f>
        <v>Include</v>
      </c>
    </row>
    <row r="2245" spans="1:27">
      <c r="A2245">
        <v>4243</v>
      </c>
      <c r="B2245" t="s">
        <v>13</v>
      </c>
      <c r="C2245" t="s">
        <v>14</v>
      </c>
      <c r="D2245" t="s">
        <v>49</v>
      </c>
      <c r="F2245" t="str">
        <f t="shared" si="315"/>
        <v>Missing</v>
      </c>
      <c r="G2245" t="str">
        <f t="shared" si="316"/>
        <v>Unknown</v>
      </c>
      <c r="H2245" t="str">
        <f t="shared" si="317"/>
        <v>No</v>
      </c>
      <c r="J2245" t="str">
        <f>_xlfn.IFS(Units_Sold&lt;0,"Check Return/Refund",Units_Sold=" ",Invalid,Units_Sold=0,"Available",Units_Sold&gt;0,"Sold")</f>
        <v>Available</v>
      </c>
      <c r="K2245">
        <v>5248.74</v>
      </c>
      <c r="M2245" t="str">
        <f t="shared" si="318"/>
        <v>Invalid</v>
      </c>
      <c r="N2245" t="str">
        <f>IF(PC_NikeSales[[#This Row],[Discount_Verification]]="Valid","Include","Exclude")</f>
        <v>Exclude</v>
      </c>
      <c r="O2245">
        <v>0</v>
      </c>
      <c r="P2245" t="str">
        <f t="shared" si="319"/>
        <v>Insufficient Data</v>
      </c>
      <c r="Q2245" t="str">
        <f t="shared" si="320"/>
        <v>Missing Information</v>
      </c>
      <c r="R2245" t="str">
        <f>IF(PC_NikeSales[[#This Row],[Rev_Verify]]="Valid Revenue","Include","Exclude")</f>
        <v>Exclude</v>
      </c>
      <c r="S2245" s="1"/>
      <c r="T2245" s="5" t="str">
        <f t="shared" si="321"/>
        <v>Missing Date</v>
      </c>
      <c r="U2245" s="1" t="str">
        <f t="shared" si="322"/>
        <v>No</v>
      </c>
      <c r="V2245" t="s">
        <v>22</v>
      </c>
      <c r="W2245" t="s">
        <v>18</v>
      </c>
      <c r="X2245" t="str">
        <f t="shared" si="323"/>
        <v>Bengaluru</v>
      </c>
      <c r="Y2245">
        <v>3500.67</v>
      </c>
      <c r="Z2245" t="str">
        <f>IF(PC_NikeSales[[#This Row],[Profit]]&lt;0,"Loss Making Sales",IF(PC_NikeSales[[#This Row],[Profit]]=0,"No Recorded Profit",IF($Y2243&gt;$P2243,"Invalid Profit", "Valid Profit")))</f>
        <v>Valid Profit</v>
      </c>
      <c r="AA2245" t="str">
        <f>IF(PC_NikeSales[[#This Row],[Profit_Status]]="Valid Profit","Include","Exclude")</f>
        <v>Include</v>
      </c>
    </row>
    <row r="2246" spans="1:27">
      <c r="A2246">
        <v>4244</v>
      </c>
      <c r="B2246" t="s">
        <v>35</v>
      </c>
      <c r="C2246" t="s">
        <v>14</v>
      </c>
      <c r="D2246" t="s">
        <v>44</v>
      </c>
      <c r="E2246" s="3" t="s">
        <v>32</v>
      </c>
      <c r="F2246" t="str">
        <f t="shared" si="315"/>
        <v>Alphabet</v>
      </c>
      <c r="G2246" t="str">
        <f t="shared" si="316"/>
        <v>XL</v>
      </c>
      <c r="H2246" t="str">
        <f t="shared" si="317"/>
        <v>Yes</v>
      </c>
      <c r="I2246">
        <v>2</v>
      </c>
      <c r="J2246" t="str">
        <f>_xlfn.IFS(Units_Sold&lt;0,"Check Return/Refund",Units_Sold=" ",Invalid,Units_Sold=0,"Available",Units_Sold&gt;0,"Sold")</f>
        <v>Sold</v>
      </c>
      <c r="L2246">
        <v>0.54</v>
      </c>
      <c r="M2246" t="str">
        <f t="shared" si="318"/>
        <v>Valid</v>
      </c>
      <c r="N2246" t="str">
        <f>IF(PC_NikeSales[[#This Row],[Discount_Verification]]="Valid","Include","Exclude")</f>
        <v>Include</v>
      </c>
      <c r="O2246">
        <v>0</v>
      </c>
      <c r="P2246" t="str">
        <f t="shared" si="319"/>
        <v>Insufficient Data</v>
      </c>
      <c r="Q2246" t="str">
        <f t="shared" si="320"/>
        <v>Missing Information</v>
      </c>
      <c r="R2246" t="str">
        <f>IF(PC_NikeSales[[#This Row],[Rev_Verify]]="Valid Revenue","Include","Exclude")</f>
        <v>Exclude</v>
      </c>
      <c r="S2246" s="1"/>
      <c r="T2246" s="5" t="str">
        <f t="shared" si="321"/>
        <v>Missing Date</v>
      </c>
      <c r="U2246" s="1" t="str">
        <f t="shared" si="322"/>
        <v>No</v>
      </c>
      <c r="V2246" t="s">
        <v>22</v>
      </c>
      <c r="W2246" t="s">
        <v>18</v>
      </c>
      <c r="X2246" t="str">
        <f t="shared" si="323"/>
        <v>Bengaluru</v>
      </c>
      <c r="Y2246">
        <v>161.88</v>
      </c>
      <c r="Z2246" t="str">
        <f>IF(PC_NikeSales[[#This Row],[Profit]]&lt;0,"Loss Making Sales",IF(PC_NikeSales[[#This Row],[Profit]]=0,"No Recorded Profit",IF($Y2244&gt;$P2244,"Invalid Profit", "Valid Profit")))</f>
        <v>Valid Profit</v>
      </c>
      <c r="AA2246" t="str">
        <f>IF(PC_NikeSales[[#This Row],[Profit_Status]]="Valid Profit","Include","Exclude")</f>
        <v>Include</v>
      </c>
    </row>
    <row r="2247" spans="1:27">
      <c r="A2247">
        <v>4245</v>
      </c>
      <c r="B2247" t="s">
        <v>13</v>
      </c>
      <c r="C2247" t="s">
        <v>41</v>
      </c>
      <c r="D2247" t="s">
        <v>48</v>
      </c>
      <c r="E2247" s="3" t="s">
        <v>16</v>
      </c>
      <c r="F2247" t="str">
        <f t="shared" si="315"/>
        <v>Alphabet</v>
      </c>
      <c r="G2247" t="str">
        <f t="shared" si="316"/>
        <v>M</v>
      </c>
      <c r="H2247" t="str">
        <f t="shared" si="317"/>
        <v>Yes</v>
      </c>
      <c r="I2247">
        <v>3</v>
      </c>
      <c r="J2247" t="str">
        <f>_xlfn.IFS(Units_Sold&lt;0,"Check Return/Refund",Units_Sold=" ",Invalid,Units_Sold=0,"Available",Units_Sold&gt;0,"Sold")</f>
        <v>Sold</v>
      </c>
      <c r="L2247">
        <v>0.17</v>
      </c>
      <c r="M2247" t="str">
        <f t="shared" si="318"/>
        <v>Valid</v>
      </c>
      <c r="N2247" t="str">
        <f>IF(PC_NikeSales[[#This Row],[Discount_Verification]]="Valid","Include","Exclude")</f>
        <v>Include</v>
      </c>
      <c r="O2247">
        <v>0</v>
      </c>
      <c r="P2247" t="str">
        <f t="shared" si="319"/>
        <v>Insufficient Data</v>
      </c>
      <c r="Q2247" t="str">
        <f t="shared" si="320"/>
        <v>Missing Information</v>
      </c>
      <c r="R2247" t="str">
        <f>IF(PC_NikeSales[[#This Row],[Rev_Verify]]="Valid Revenue","Include","Exclude")</f>
        <v>Exclude</v>
      </c>
      <c r="S2247" s="1">
        <v>45638</v>
      </c>
      <c r="T2247" s="5">
        <f t="shared" si="321"/>
        <v>45638</v>
      </c>
      <c r="U2247" s="1" t="str">
        <f t="shared" si="322"/>
        <v>Yes</v>
      </c>
      <c r="V2247" t="s">
        <v>17</v>
      </c>
      <c r="W2247" t="s">
        <v>33</v>
      </c>
      <c r="X2247" t="str">
        <f t="shared" si="323"/>
        <v>Delhi</v>
      </c>
      <c r="Y2247">
        <v>2445.12</v>
      </c>
      <c r="Z2247" t="str">
        <f>IF(PC_NikeSales[[#This Row],[Profit]]&lt;0,"Loss Making Sales",IF(PC_NikeSales[[#This Row],[Profit]]=0,"No Recorded Profit",IF($Y2245&gt;$P2245,"Invalid Profit", "Valid Profit")))</f>
        <v>Valid Profit</v>
      </c>
      <c r="AA2247" t="str">
        <f>IF(PC_NikeSales[[#This Row],[Profit_Status]]="Valid Profit","Include","Exclude")</f>
        <v>Include</v>
      </c>
    </row>
    <row r="2248" spans="1:27">
      <c r="A2248">
        <v>4246</v>
      </c>
      <c r="B2248" t="s">
        <v>35</v>
      </c>
      <c r="C2248" t="s">
        <v>30</v>
      </c>
      <c r="D2248" t="s">
        <v>51</v>
      </c>
      <c r="E2248" s="3" t="s">
        <v>28</v>
      </c>
      <c r="F2248" t="str">
        <f t="shared" si="315"/>
        <v>Alphabet</v>
      </c>
      <c r="G2248" t="str">
        <f t="shared" si="316"/>
        <v>L</v>
      </c>
      <c r="H2248" t="str">
        <f t="shared" si="317"/>
        <v>Yes</v>
      </c>
      <c r="J2248" t="str">
        <f>_xlfn.IFS(Units_Sold&lt;0,"Check Return/Refund",Units_Sold=" ",Invalid,Units_Sold=0,"Available",Units_Sold&gt;0,"Sold")</f>
        <v>Available</v>
      </c>
      <c r="K2248">
        <v>3576.04</v>
      </c>
      <c r="M2248" t="str">
        <f t="shared" si="318"/>
        <v>Invalid</v>
      </c>
      <c r="N2248" t="str">
        <f>IF(PC_NikeSales[[#This Row],[Discount_Verification]]="Valid","Include","Exclude")</f>
        <v>Exclude</v>
      </c>
      <c r="O2248">
        <v>0</v>
      </c>
      <c r="P2248" t="str">
        <f t="shared" si="319"/>
        <v>Insufficient Data</v>
      </c>
      <c r="Q2248" t="str">
        <f t="shared" si="320"/>
        <v>Missing Information</v>
      </c>
      <c r="R2248" t="str">
        <f>IF(PC_NikeSales[[#This Row],[Rev_Verify]]="Valid Revenue","Include","Exclude")</f>
        <v>Exclude</v>
      </c>
      <c r="S2248" s="1">
        <v>45667</v>
      </c>
      <c r="T2248" s="5">
        <f t="shared" si="321"/>
        <v>45667</v>
      </c>
      <c r="U2248" s="1" t="str">
        <f t="shared" si="322"/>
        <v>Yes</v>
      </c>
      <c r="V2248" t="s">
        <v>22</v>
      </c>
      <c r="W2248" t="s">
        <v>25</v>
      </c>
      <c r="X2248" t="str">
        <f t="shared" si="323"/>
        <v>Mumbai</v>
      </c>
      <c r="Y2248">
        <v>3581.39</v>
      </c>
      <c r="Z2248" t="str">
        <f>IF(PC_NikeSales[[#This Row],[Profit]]&lt;0,"Loss Making Sales",IF(PC_NikeSales[[#This Row],[Profit]]=0,"No Recorded Profit",IF($Y2246&gt;$P2246,"Invalid Profit", "Valid Profit")))</f>
        <v>Valid Profit</v>
      </c>
      <c r="AA2248" t="str">
        <f>IF(PC_NikeSales[[#This Row],[Profit_Status]]="Valid Profit","Include","Exclude")</f>
        <v>Include</v>
      </c>
    </row>
    <row r="2249" spans="1:27">
      <c r="A2249">
        <v>4247</v>
      </c>
      <c r="B2249" t="s">
        <v>13</v>
      </c>
      <c r="C2249" t="s">
        <v>14</v>
      </c>
      <c r="D2249" t="s">
        <v>34</v>
      </c>
      <c r="E2249" s="3" t="s">
        <v>16</v>
      </c>
      <c r="F2249" t="str">
        <f t="shared" si="315"/>
        <v>Alphabet</v>
      </c>
      <c r="G2249" t="str">
        <f t="shared" si="316"/>
        <v>M</v>
      </c>
      <c r="H2249" t="str">
        <f t="shared" si="317"/>
        <v>Yes</v>
      </c>
      <c r="I2249">
        <v>1</v>
      </c>
      <c r="J2249" t="str">
        <f>_xlfn.IFS(Units_Sold&lt;0,"Check Return/Refund",Units_Sold=" ",Invalid,Units_Sold=0,"Available",Units_Sold&gt;0,"Sold")</f>
        <v>Sold</v>
      </c>
      <c r="L2249">
        <v>0.69</v>
      </c>
      <c r="M2249" t="str">
        <f t="shared" si="318"/>
        <v>Valid</v>
      </c>
      <c r="N2249" t="str">
        <f>IF(PC_NikeSales[[#This Row],[Discount_Verification]]="Valid","Include","Exclude")</f>
        <v>Include</v>
      </c>
      <c r="O2249">
        <v>0</v>
      </c>
      <c r="P2249" t="str">
        <f t="shared" si="319"/>
        <v>Insufficient Data</v>
      </c>
      <c r="Q2249" t="str">
        <f t="shared" si="320"/>
        <v>Missing Information</v>
      </c>
      <c r="R2249" t="str">
        <f>IF(PC_NikeSales[[#This Row],[Rev_Verify]]="Valid Revenue","Include","Exclude")</f>
        <v>Exclude</v>
      </c>
      <c r="S2249" s="1">
        <v>45714</v>
      </c>
      <c r="T2249" s="5">
        <f t="shared" si="321"/>
        <v>45714</v>
      </c>
      <c r="U2249" s="1" t="str">
        <f t="shared" si="322"/>
        <v>Yes</v>
      </c>
      <c r="V2249" t="s">
        <v>22</v>
      </c>
      <c r="W2249" t="s">
        <v>43</v>
      </c>
      <c r="X2249" t="str">
        <f t="shared" si="323"/>
        <v>Kolkata</v>
      </c>
      <c r="Y2249">
        <v>1585.72</v>
      </c>
      <c r="Z2249" t="str">
        <f>IF(PC_NikeSales[[#This Row],[Profit]]&lt;0,"Loss Making Sales",IF(PC_NikeSales[[#This Row],[Profit]]=0,"No Recorded Profit",IF($Y2247&gt;$P2247,"Invalid Profit", "Valid Profit")))</f>
        <v>Valid Profit</v>
      </c>
      <c r="AA2249" t="str">
        <f>IF(PC_NikeSales[[#This Row],[Profit_Status]]="Valid Profit","Include","Exclude")</f>
        <v>Include</v>
      </c>
    </row>
    <row r="2250" spans="1:27">
      <c r="A2250">
        <v>4248</v>
      </c>
      <c r="B2250" t="s">
        <v>13</v>
      </c>
      <c r="C2250" t="s">
        <v>20</v>
      </c>
      <c r="D2250" t="s">
        <v>24</v>
      </c>
      <c r="E2250" s="3" t="s">
        <v>32</v>
      </c>
      <c r="F2250" t="str">
        <f t="shared" si="315"/>
        <v>Alphabet</v>
      </c>
      <c r="G2250" t="str">
        <f t="shared" si="316"/>
        <v>XL</v>
      </c>
      <c r="H2250" t="str">
        <f t="shared" si="317"/>
        <v>Yes</v>
      </c>
      <c r="J2250" t="str">
        <f>_xlfn.IFS(Units_Sold&lt;0,"Check Return/Refund",Units_Sold=" ",Invalid,Units_Sold=0,"Available",Units_Sold&gt;0,"Sold")</f>
        <v>Available</v>
      </c>
      <c r="K2250">
        <v>4045.64</v>
      </c>
      <c r="M2250" t="str">
        <f t="shared" si="318"/>
        <v>Invalid</v>
      </c>
      <c r="N2250" t="str">
        <f>IF(PC_NikeSales[[#This Row],[Discount_Verification]]="Valid","Include","Exclude")</f>
        <v>Exclude</v>
      </c>
      <c r="O2250">
        <v>0</v>
      </c>
      <c r="P2250" t="str">
        <f t="shared" si="319"/>
        <v>Insufficient Data</v>
      </c>
      <c r="Q2250" t="str">
        <f t="shared" si="320"/>
        <v>Missing Information</v>
      </c>
      <c r="R2250" t="str">
        <f>IF(PC_NikeSales[[#This Row],[Rev_Verify]]="Valid Revenue","Include","Exclude")</f>
        <v>Exclude</v>
      </c>
      <c r="S2250" s="1"/>
      <c r="T2250" s="5" t="str">
        <f t="shared" si="321"/>
        <v>Missing Date</v>
      </c>
      <c r="U2250" s="1" t="str">
        <f t="shared" si="322"/>
        <v>No</v>
      </c>
      <c r="V2250" t="s">
        <v>22</v>
      </c>
      <c r="W2250" t="s">
        <v>25</v>
      </c>
      <c r="X2250" t="str">
        <f t="shared" si="323"/>
        <v>Mumbai</v>
      </c>
      <c r="Y2250">
        <v>2167.88</v>
      </c>
      <c r="Z2250" t="str">
        <f>IF(PC_NikeSales[[#This Row],[Profit]]&lt;0,"Loss Making Sales",IF(PC_NikeSales[[#This Row],[Profit]]=0,"No Recorded Profit",IF($Y2248&gt;$P2248,"Invalid Profit", "Valid Profit")))</f>
        <v>Valid Profit</v>
      </c>
      <c r="AA2250" t="str">
        <f>IF(PC_NikeSales[[#This Row],[Profit_Status]]="Valid Profit","Include","Exclude")</f>
        <v>Include</v>
      </c>
    </row>
    <row r="2251" spans="1:27">
      <c r="A2251">
        <v>4249</v>
      </c>
      <c r="B2251" t="s">
        <v>13</v>
      </c>
      <c r="C2251" t="s">
        <v>14</v>
      </c>
      <c r="D2251" t="s">
        <v>34</v>
      </c>
      <c r="E2251" s="3" t="s">
        <v>28</v>
      </c>
      <c r="F2251" t="str">
        <f t="shared" si="315"/>
        <v>Alphabet</v>
      </c>
      <c r="G2251" t="str">
        <f t="shared" si="316"/>
        <v>L</v>
      </c>
      <c r="H2251" t="str">
        <f t="shared" si="317"/>
        <v>Yes</v>
      </c>
      <c r="I2251">
        <v>1</v>
      </c>
      <c r="J2251" t="str">
        <f>_xlfn.IFS(Units_Sold&lt;0,"Check Return/Refund",Units_Sold=" ",Invalid,Units_Sold=0,"Available",Units_Sold&gt;0,"Sold")</f>
        <v>Sold</v>
      </c>
      <c r="K2251">
        <v>2902.95</v>
      </c>
      <c r="L2251">
        <v>0.6</v>
      </c>
      <c r="M2251" t="str">
        <f t="shared" si="318"/>
        <v>Valid</v>
      </c>
      <c r="N2251" t="str">
        <f>IF(PC_NikeSales[[#This Row],[Discount_Verification]]="Valid","Include","Exclude")</f>
        <v>Include</v>
      </c>
      <c r="O2251">
        <v>1161.18</v>
      </c>
      <c r="P2251">
        <f t="shared" si="319"/>
        <v>1161.18</v>
      </c>
      <c r="Q2251" t="str">
        <f t="shared" si="320"/>
        <v>Valid Revenue</v>
      </c>
      <c r="R2251" t="str">
        <f>IF(PC_NikeSales[[#This Row],[Rev_Verify]]="Valid Revenue","Include","Exclude")</f>
        <v>Include</v>
      </c>
      <c r="S2251" s="1">
        <v>45576</v>
      </c>
      <c r="T2251" s="5">
        <f t="shared" si="321"/>
        <v>45576</v>
      </c>
      <c r="U2251" s="1" t="str">
        <f t="shared" si="322"/>
        <v>Yes</v>
      </c>
      <c r="V2251" t="s">
        <v>22</v>
      </c>
      <c r="W2251" t="s">
        <v>18</v>
      </c>
      <c r="X2251" t="str">
        <f t="shared" si="323"/>
        <v>Bengaluru</v>
      </c>
      <c r="Y2251">
        <v>-855.08</v>
      </c>
      <c r="Z2251" t="str">
        <f>IF(PC_NikeSales[[#This Row],[Profit]]&lt;0,"Loss Making Sales",IF(PC_NikeSales[[#This Row],[Profit]]=0,"No Recorded Profit",IF(PC_NikeSales[[#This Row],[Profit]]&gt;PC_NikeSales[Rev_Recalc],"Invalid Profit", "Valid Profit")))</f>
        <v>Loss Making Sales</v>
      </c>
      <c r="AA2251" t="str">
        <f>IF(PC_NikeSales[[#This Row],[Profit_Status]]="Valid Profit","Include","Exclude")</f>
        <v>Exclude</v>
      </c>
    </row>
    <row r="2252" spans="1:27">
      <c r="A2252">
        <v>4250</v>
      </c>
      <c r="B2252" t="s">
        <v>19</v>
      </c>
      <c r="C2252" t="s">
        <v>41</v>
      </c>
      <c r="D2252" t="s">
        <v>42</v>
      </c>
      <c r="E2252" s="3">
        <v>11</v>
      </c>
      <c r="F2252" t="str">
        <f t="shared" si="315"/>
        <v>Number</v>
      </c>
      <c r="G2252" t="str">
        <f t="shared" si="316"/>
        <v>11</v>
      </c>
      <c r="H2252" t="str">
        <f t="shared" si="317"/>
        <v>Yes</v>
      </c>
      <c r="J2252" t="str">
        <f>_xlfn.IFS(Units_Sold&lt;0,"Check Return/Refund",Units_Sold=" ",Invalid,Units_Sold=0,"Available",Units_Sold&gt;0,"Sold")</f>
        <v>Available</v>
      </c>
      <c r="M2252" t="str">
        <f t="shared" si="318"/>
        <v>Invalid</v>
      </c>
      <c r="N2252" t="str">
        <f>IF(PC_NikeSales[[#This Row],[Discount_Verification]]="Valid","Include","Exclude")</f>
        <v>Exclude</v>
      </c>
      <c r="O2252">
        <v>0</v>
      </c>
      <c r="P2252" t="str">
        <f t="shared" si="319"/>
        <v>Insufficient Data</v>
      </c>
      <c r="Q2252" t="str">
        <f t="shared" si="320"/>
        <v>Missing Information</v>
      </c>
      <c r="R2252" t="str">
        <f>IF(PC_NikeSales[[#This Row],[Rev_Verify]]="Valid Revenue","Include","Exclude")</f>
        <v>Exclude</v>
      </c>
      <c r="S2252" s="1">
        <v>45673</v>
      </c>
      <c r="T2252" s="5">
        <f t="shared" si="321"/>
        <v>45673</v>
      </c>
      <c r="U2252" s="1" t="str">
        <f t="shared" si="322"/>
        <v>Yes</v>
      </c>
      <c r="V2252" t="s">
        <v>17</v>
      </c>
      <c r="W2252" t="s">
        <v>43</v>
      </c>
      <c r="X2252" t="str">
        <f t="shared" si="323"/>
        <v>Kolkata</v>
      </c>
      <c r="Y2252">
        <v>2005.64</v>
      </c>
      <c r="Z2252" t="str">
        <f>IF(PC_NikeSales[[#This Row],[Profit]]&lt;0,"Loss Making Sales",IF(PC_NikeSales[[#This Row],[Profit]]=0,"No Recorded Profit",IF($Y2250&gt;$P2250,"Invalid Profit", "Valid Profit")))</f>
        <v>Valid Profit</v>
      </c>
      <c r="AA2252" t="str">
        <f>IF(PC_NikeSales[[#This Row],[Profit_Status]]="Valid Profit","Include","Exclude")</f>
        <v>Include</v>
      </c>
    </row>
    <row r="2253" spans="1:27">
      <c r="A2253">
        <v>4251</v>
      </c>
      <c r="B2253" t="s">
        <v>13</v>
      </c>
      <c r="C2253" t="s">
        <v>41</v>
      </c>
      <c r="D2253" t="s">
        <v>54</v>
      </c>
      <c r="E2253" s="3" t="s">
        <v>16</v>
      </c>
      <c r="F2253" t="str">
        <f t="shared" si="315"/>
        <v>Alphabet</v>
      </c>
      <c r="G2253" t="str">
        <f t="shared" si="316"/>
        <v>M</v>
      </c>
      <c r="H2253" t="str">
        <f t="shared" si="317"/>
        <v>Yes</v>
      </c>
      <c r="I2253">
        <v>1</v>
      </c>
      <c r="J2253" t="str">
        <f>_xlfn.IFS(Units_Sold&lt;0,"Check Return/Refund",Units_Sold=" ",Invalid,Units_Sold=0,"Available",Units_Sold&gt;0,"Sold")</f>
        <v>Sold</v>
      </c>
      <c r="L2253">
        <v>0.59</v>
      </c>
      <c r="M2253" t="str">
        <f t="shared" si="318"/>
        <v>Valid</v>
      </c>
      <c r="N2253" t="str">
        <f>IF(PC_NikeSales[[#This Row],[Discount_Verification]]="Valid","Include","Exclude")</f>
        <v>Include</v>
      </c>
      <c r="O2253">
        <v>0</v>
      </c>
      <c r="P2253" t="str">
        <f t="shared" si="319"/>
        <v>Insufficient Data</v>
      </c>
      <c r="Q2253" t="str">
        <f t="shared" si="320"/>
        <v>Missing Information</v>
      </c>
      <c r="R2253" t="str">
        <f>IF(PC_NikeSales[[#This Row],[Rev_Verify]]="Valid Revenue","Include","Exclude")</f>
        <v>Exclude</v>
      </c>
      <c r="S2253" s="1">
        <v>45298</v>
      </c>
      <c r="T2253" s="5">
        <f t="shared" si="321"/>
        <v>45298</v>
      </c>
      <c r="U2253" s="1" t="str">
        <f t="shared" si="322"/>
        <v>Yes</v>
      </c>
      <c r="V2253" t="s">
        <v>22</v>
      </c>
      <c r="W2253" t="s">
        <v>25</v>
      </c>
      <c r="X2253" t="str">
        <f t="shared" si="323"/>
        <v>Mumbai</v>
      </c>
      <c r="Y2253">
        <v>354.2</v>
      </c>
      <c r="Z2253" t="str">
        <f>IF(PC_NikeSales[[#This Row],[Profit]]&lt;0,"Loss Making Sales",IF(PC_NikeSales[[#This Row],[Profit]]=0,"No Recorded Profit",IF($Y2251&gt;$P2251,"Invalid Profit", "Valid Profit")))</f>
        <v>Valid Profit</v>
      </c>
      <c r="AA2253" t="str">
        <f>IF(PC_NikeSales[[#This Row],[Profit_Status]]="Valid Profit","Include","Exclude")</f>
        <v>Include</v>
      </c>
    </row>
    <row r="2254" spans="1:27">
      <c r="A2254">
        <v>4252</v>
      </c>
      <c r="B2254" t="s">
        <v>13</v>
      </c>
      <c r="C2254" t="s">
        <v>14</v>
      </c>
      <c r="D2254" t="s">
        <v>15</v>
      </c>
      <c r="E2254" s="3" t="s">
        <v>28</v>
      </c>
      <c r="F2254" t="str">
        <f t="shared" si="315"/>
        <v>Alphabet</v>
      </c>
      <c r="G2254" t="str">
        <f t="shared" si="316"/>
        <v>L</v>
      </c>
      <c r="H2254" t="str">
        <f t="shared" si="317"/>
        <v>Yes</v>
      </c>
      <c r="J2254" t="str">
        <f>_xlfn.IFS(Units_Sold&lt;0,"Check Return/Refund",Units_Sold=" ",Invalid,Units_Sold=0,"Available",Units_Sold&gt;0,"Sold")</f>
        <v>Available</v>
      </c>
      <c r="L2254">
        <v>1</v>
      </c>
      <c r="M2254" t="str">
        <f t="shared" si="318"/>
        <v>Valid</v>
      </c>
      <c r="N2254" t="str">
        <f>IF(PC_NikeSales[[#This Row],[Discount_Verification]]="Valid","Include","Exclude")</f>
        <v>Include</v>
      </c>
      <c r="O2254">
        <v>0</v>
      </c>
      <c r="P2254" t="str">
        <f t="shared" si="319"/>
        <v>Insufficient Data</v>
      </c>
      <c r="Q2254" t="str">
        <f t="shared" si="320"/>
        <v>Missing Information</v>
      </c>
      <c r="R2254" t="str">
        <f>IF(PC_NikeSales[[#This Row],[Rev_Verify]]="Valid Revenue","Include","Exclude")</f>
        <v>Exclude</v>
      </c>
      <c r="S2254" s="1">
        <v>45451</v>
      </c>
      <c r="T2254" s="5">
        <f t="shared" si="321"/>
        <v>45451</v>
      </c>
      <c r="U2254" s="1" t="str">
        <f t="shared" si="322"/>
        <v>Yes</v>
      </c>
      <c r="V2254" t="s">
        <v>17</v>
      </c>
      <c r="W2254" t="s">
        <v>37</v>
      </c>
      <c r="X2254" t="str">
        <f t="shared" si="323"/>
        <v>Hyderabad</v>
      </c>
      <c r="Y2254">
        <v>2633.21</v>
      </c>
      <c r="Z2254" t="str">
        <f>IF(PC_NikeSales[[#This Row],[Profit]]&lt;0,"Loss Making Sales",IF(PC_NikeSales[[#This Row],[Profit]]=0,"No Recorded Profit",IF($Y2252&gt;$P2252,"Invalid Profit", "Valid Profit")))</f>
        <v>Valid Profit</v>
      </c>
      <c r="AA2254" t="str">
        <f>IF(PC_NikeSales[[#This Row],[Profit_Status]]="Valid Profit","Include","Exclude")</f>
        <v>Include</v>
      </c>
    </row>
    <row r="2255" spans="1:27">
      <c r="A2255">
        <v>2013</v>
      </c>
      <c r="B2255" t="s">
        <v>13</v>
      </c>
      <c r="C2255" t="s">
        <v>26</v>
      </c>
      <c r="D2255" t="s">
        <v>27</v>
      </c>
      <c r="F2255" t="str">
        <f t="shared" si="315"/>
        <v>Missing</v>
      </c>
      <c r="G2255" t="str">
        <f t="shared" si="316"/>
        <v>Unknown</v>
      </c>
      <c r="H2255" t="str">
        <f t="shared" si="317"/>
        <v>No</v>
      </c>
      <c r="J2255" t="str">
        <f>_xlfn.IFS(Units_Sold&lt;0,"Check Return/Refund",Units_Sold=" ",Invalid,Units_Sold=0,"Available",Units_Sold&gt;0,"Sold")</f>
        <v>Available</v>
      </c>
      <c r="L2255">
        <v>0.24</v>
      </c>
      <c r="M2255" t="str">
        <f t="shared" si="318"/>
        <v>Valid</v>
      </c>
      <c r="N2255" t="str">
        <f>IF(PC_NikeSales[[#This Row],[Discount_Verification]]="Valid","Include","Exclude")</f>
        <v>Include</v>
      </c>
      <c r="O2255">
        <v>0</v>
      </c>
      <c r="P2255" t="str">
        <f t="shared" si="319"/>
        <v>Insufficient Data</v>
      </c>
      <c r="Q2255" t="str">
        <f t="shared" si="320"/>
        <v>Missing Information</v>
      </c>
      <c r="R2255" t="str">
        <f>IF(PC_NikeSales[[#This Row],[Rev_Verify]]="Valid Revenue","Include","Exclude")</f>
        <v>Exclude</v>
      </c>
      <c r="S2255" s="1">
        <v>45511</v>
      </c>
      <c r="T2255" s="5">
        <f t="shared" si="321"/>
        <v>45511</v>
      </c>
      <c r="U2255" s="1" t="str">
        <f t="shared" si="322"/>
        <v>Yes</v>
      </c>
      <c r="V2255" t="s">
        <v>17</v>
      </c>
      <c r="W2255" t="s">
        <v>37</v>
      </c>
      <c r="X2255" t="str">
        <f t="shared" si="323"/>
        <v>Hyderabad</v>
      </c>
      <c r="Y2255">
        <v>2827.54</v>
      </c>
      <c r="Z2255" t="str">
        <f>IF(PC_NikeSales[[#This Row],[Profit]]&lt;0,"Loss Making Sales",IF(PC_NikeSales[[#This Row],[Profit]]=0,"No Recorded Profit",IF($Y2253&gt;$P2253,"Invalid Profit", "Valid Profit")))</f>
        <v>Valid Profit</v>
      </c>
      <c r="AA2255" t="str">
        <f>IF(PC_NikeSales[[#This Row],[Profit_Status]]="Valid Profit","Include","Exclude")</f>
        <v>Include</v>
      </c>
    </row>
    <row r="2256" spans="1:27">
      <c r="A2256">
        <v>2019</v>
      </c>
      <c r="B2256" t="s">
        <v>35</v>
      </c>
      <c r="C2256" t="s">
        <v>30</v>
      </c>
      <c r="D2256" t="s">
        <v>46</v>
      </c>
      <c r="E2256" s="3" t="s">
        <v>32</v>
      </c>
      <c r="F2256" t="str">
        <f t="shared" si="315"/>
        <v>Alphabet</v>
      </c>
      <c r="G2256" t="str">
        <f t="shared" si="316"/>
        <v>XL</v>
      </c>
      <c r="H2256" t="str">
        <f t="shared" si="317"/>
        <v>Yes</v>
      </c>
      <c r="I2256">
        <v>2</v>
      </c>
      <c r="J2256" t="str">
        <f>_xlfn.IFS(Units_Sold&lt;0,"Check Return/Refund",Units_Sold=" ",Invalid,Units_Sold=0,"Available",Units_Sold&gt;0,"Sold")</f>
        <v>Sold</v>
      </c>
      <c r="K2256">
        <v>8072.86</v>
      </c>
      <c r="M2256" t="str">
        <f t="shared" si="318"/>
        <v>Invalid</v>
      </c>
      <c r="N2256" t="str">
        <f>IF(PC_NikeSales[[#This Row],[Discount_Verification]]="Valid","Include","Exclude")</f>
        <v>Exclude</v>
      </c>
      <c r="O2256">
        <v>0</v>
      </c>
      <c r="P2256">
        <f t="shared" si="319"/>
        <v>16145.72</v>
      </c>
      <c r="Q2256" t="str">
        <f t="shared" si="320"/>
        <v>Valid Revenue</v>
      </c>
      <c r="R2256" t="str">
        <f>IF(PC_NikeSales[[#This Row],[Rev_Verify]]="Valid Revenue","Include","Exclude")</f>
        <v>Include</v>
      </c>
      <c r="S2256" s="1"/>
      <c r="T2256" s="5" t="str">
        <f t="shared" si="321"/>
        <v>Missing Date</v>
      </c>
      <c r="U2256" s="1" t="str">
        <f t="shared" si="322"/>
        <v>No</v>
      </c>
      <c r="V2256" t="s">
        <v>17</v>
      </c>
      <c r="W2256" t="s">
        <v>43</v>
      </c>
      <c r="X2256" t="str">
        <f t="shared" si="323"/>
        <v>Kolkata</v>
      </c>
      <c r="Y2256">
        <v>1387.97</v>
      </c>
      <c r="Z2256" t="str">
        <f>IF(PC_NikeSales[[#This Row],[Profit]]&lt;0,"Loss Making Sales",IF(PC_NikeSales[[#This Row],[Profit]]=0,"No Recorded Profit",IF($Y2254&gt;$P2254,"Invalid Profit", "Valid Profit")))</f>
        <v>Valid Profit</v>
      </c>
      <c r="AA2256" t="str">
        <f>IF(PC_NikeSales[[#This Row],[Profit_Status]]="Valid Profit","Include","Exclude")</f>
        <v>Include</v>
      </c>
    </row>
    <row r="2257" spans="1:27">
      <c r="A2257">
        <v>4255</v>
      </c>
      <c r="B2257" t="s">
        <v>19</v>
      </c>
      <c r="C2257" t="s">
        <v>30</v>
      </c>
      <c r="D2257" t="s">
        <v>31</v>
      </c>
      <c r="F2257" t="str">
        <f t="shared" si="315"/>
        <v>Missing</v>
      </c>
      <c r="G2257" t="str">
        <f t="shared" si="316"/>
        <v>Unknown</v>
      </c>
      <c r="H2257" t="str">
        <f t="shared" si="317"/>
        <v>No</v>
      </c>
      <c r="I2257">
        <v>1</v>
      </c>
      <c r="J2257" t="str">
        <f>_xlfn.IFS(Units_Sold&lt;0,"Check Return/Refund",Units_Sold=" ",Invalid,Units_Sold=0,"Available",Units_Sold&gt;0,"Sold")</f>
        <v>Sold</v>
      </c>
      <c r="M2257" t="str">
        <f t="shared" si="318"/>
        <v>Invalid</v>
      </c>
      <c r="N2257" t="str">
        <f>IF(PC_NikeSales[[#This Row],[Discount_Verification]]="Valid","Include","Exclude")</f>
        <v>Exclude</v>
      </c>
      <c r="O2257">
        <v>0</v>
      </c>
      <c r="P2257" t="str">
        <f t="shared" si="319"/>
        <v>Insufficient Data</v>
      </c>
      <c r="Q2257" t="str">
        <f t="shared" si="320"/>
        <v>Missing Information</v>
      </c>
      <c r="R2257" t="str">
        <f>IF(PC_NikeSales[[#This Row],[Rev_Verify]]="Valid Revenue","Include","Exclude")</f>
        <v>Exclude</v>
      </c>
      <c r="S2257" s="1"/>
      <c r="T2257" s="5" t="str">
        <f t="shared" si="321"/>
        <v>Missing Date</v>
      </c>
      <c r="U2257" s="1" t="str">
        <f t="shared" si="322"/>
        <v>No</v>
      </c>
      <c r="V2257" t="s">
        <v>22</v>
      </c>
      <c r="W2257" t="s">
        <v>43</v>
      </c>
      <c r="X2257" t="str">
        <f t="shared" si="323"/>
        <v>Kolkata</v>
      </c>
      <c r="Y2257">
        <v>2584.67</v>
      </c>
      <c r="Z2257" t="str">
        <f>IF(PC_NikeSales[[#This Row],[Profit]]&lt;0,"Loss Making Sales",IF(PC_NikeSales[[#This Row],[Profit]]=0,"No Recorded Profit",IF($Y2255&gt;$P2255,"Invalid Profit", "Valid Profit")))</f>
        <v>Valid Profit</v>
      </c>
      <c r="AA2257" t="str">
        <f>IF(PC_NikeSales[[#This Row],[Profit_Status]]="Valid Profit","Include","Exclude")</f>
        <v>Include</v>
      </c>
    </row>
    <row r="2258" spans="1:27">
      <c r="A2258">
        <v>4256</v>
      </c>
      <c r="B2258" t="s">
        <v>19</v>
      </c>
      <c r="C2258" t="s">
        <v>20</v>
      </c>
      <c r="D2258" t="s">
        <v>21</v>
      </c>
      <c r="E2258" s="3" t="s">
        <v>32</v>
      </c>
      <c r="F2258" t="str">
        <f t="shared" si="315"/>
        <v>Alphabet</v>
      </c>
      <c r="G2258" t="str">
        <f t="shared" si="316"/>
        <v>XL</v>
      </c>
      <c r="H2258" t="str">
        <f t="shared" si="317"/>
        <v>Yes</v>
      </c>
      <c r="I2258">
        <v>4</v>
      </c>
      <c r="J2258" t="str">
        <f>_xlfn.IFS(Units_Sold&lt;0,"Check Return/Refund",Units_Sold=" ",Invalid,Units_Sold=0,"Available",Units_Sold&gt;0,"Sold")</f>
        <v>Sold</v>
      </c>
      <c r="L2258">
        <v>0.52</v>
      </c>
      <c r="M2258" t="str">
        <f t="shared" si="318"/>
        <v>Valid</v>
      </c>
      <c r="N2258" t="str">
        <f>IF(PC_NikeSales[[#This Row],[Discount_Verification]]="Valid","Include","Exclude")</f>
        <v>Include</v>
      </c>
      <c r="O2258">
        <v>0</v>
      </c>
      <c r="P2258" t="str">
        <f t="shared" si="319"/>
        <v>Insufficient Data</v>
      </c>
      <c r="Q2258" t="str">
        <f t="shared" si="320"/>
        <v>Missing Information</v>
      </c>
      <c r="R2258" t="str">
        <f>IF(PC_NikeSales[[#This Row],[Rev_Verify]]="Valid Revenue","Include","Exclude")</f>
        <v>Exclude</v>
      </c>
      <c r="S2258" s="1">
        <v>45644</v>
      </c>
      <c r="T2258" s="5">
        <f t="shared" si="321"/>
        <v>45644</v>
      </c>
      <c r="U2258" s="1" t="str">
        <f t="shared" si="322"/>
        <v>Yes</v>
      </c>
      <c r="V2258" t="s">
        <v>17</v>
      </c>
      <c r="W2258" t="s">
        <v>37</v>
      </c>
      <c r="X2258" t="str">
        <f t="shared" si="323"/>
        <v>Hyderabad</v>
      </c>
      <c r="Y2258">
        <v>-782.15</v>
      </c>
      <c r="Z2258" t="str">
        <f>IF(PC_NikeSales[[#This Row],[Profit]]&lt;0,"Loss Making Sales",IF(PC_NikeSales[[#This Row],[Profit]]=0,"No Recorded Profit",IF(PC_NikeSales[[#This Row],[Profit]]&gt;PC_NikeSales[Rev_Recalc],"Invalid Profit", "Valid Profit")))</f>
        <v>Loss Making Sales</v>
      </c>
      <c r="AA2258" t="str">
        <f>IF(PC_NikeSales[[#This Row],[Profit_Status]]="Valid Profit","Include","Exclude")</f>
        <v>Exclude</v>
      </c>
    </row>
    <row r="2259" spans="1:27">
      <c r="A2259">
        <v>4257</v>
      </c>
      <c r="B2259" t="s">
        <v>19</v>
      </c>
      <c r="C2259" t="s">
        <v>14</v>
      </c>
      <c r="D2259" t="s">
        <v>44</v>
      </c>
      <c r="F2259" t="str">
        <f t="shared" si="315"/>
        <v>Missing</v>
      </c>
      <c r="G2259" t="str">
        <f t="shared" si="316"/>
        <v>Unknown</v>
      </c>
      <c r="H2259" t="str">
        <f t="shared" si="317"/>
        <v>No</v>
      </c>
      <c r="J2259" t="str">
        <f>_xlfn.IFS(Units_Sold&lt;0,"Check Return/Refund",Units_Sold=" ",Invalid,Units_Sold=0,"Available",Units_Sold&gt;0,"Sold")</f>
        <v>Available</v>
      </c>
      <c r="K2259">
        <v>5462.8</v>
      </c>
      <c r="L2259">
        <v>0.99</v>
      </c>
      <c r="M2259" t="str">
        <f t="shared" si="318"/>
        <v>Valid</v>
      </c>
      <c r="N2259" t="str">
        <f>IF(PC_NikeSales[[#This Row],[Discount_Verification]]="Valid","Include","Exclude")</f>
        <v>Include</v>
      </c>
      <c r="O2259">
        <v>0</v>
      </c>
      <c r="P2259" t="str">
        <f t="shared" si="319"/>
        <v>Insufficient Data</v>
      </c>
      <c r="Q2259" t="str">
        <f t="shared" si="320"/>
        <v>Missing Information</v>
      </c>
      <c r="R2259" t="str">
        <f>IF(PC_NikeSales[[#This Row],[Rev_Verify]]="Valid Revenue","Include","Exclude")</f>
        <v>Exclude</v>
      </c>
      <c r="S2259" s="1">
        <v>45518</v>
      </c>
      <c r="T2259" s="5">
        <f t="shared" si="321"/>
        <v>45518</v>
      </c>
      <c r="U2259" s="1" t="str">
        <f t="shared" si="322"/>
        <v>Yes</v>
      </c>
      <c r="V2259" t="s">
        <v>17</v>
      </c>
      <c r="W2259" t="s">
        <v>43</v>
      </c>
      <c r="X2259" t="str">
        <f t="shared" si="323"/>
        <v>Kolkata</v>
      </c>
      <c r="Y2259">
        <v>-1144.93</v>
      </c>
      <c r="Z2259" t="str">
        <f>IF(PC_NikeSales[[#This Row],[Profit]]&lt;0,"Loss Making Sales",IF(PC_NikeSales[[#This Row],[Profit]]=0,"No Recorded Profit",IF(PC_NikeSales[[#This Row],[Profit]]&gt;PC_NikeSales[Rev_Recalc],"Invalid Profit", "Valid Profit")))</f>
        <v>Loss Making Sales</v>
      </c>
      <c r="AA2259" t="str">
        <f>IF(PC_NikeSales[[#This Row],[Profit_Status]]="Valid Profit","Include","Exclude")</f>
        <v>Exclude</v>
      </c>
    </row>
    <row r="2260" spans="1:27">
      <c r="A2260">
        <v>4258</v>
      </c>
      <c r="B2260" t="s">
        <v>13</v>
      </c>
      <c r="C2260" t="s">
        <v>26</v>
      </c>
      <c r="D2260" t="s">
        <v>52</v>
      </c>
      <c r="E2260" s="3" t="s">
        <v>28</v>
      </c>
      <c r="F2260" t="str">
        <f t="shared" si="315"/>
        <v>Alphabet</v>
      </c>
      <c r="G2260" t="str">
        <f t="shared" si="316"/>
        <v>L</v>
      </c>
      <c r="H2260" t="str">
        <f t="shared" si="317"/>
        <v>Yes</v>
      </c>
      <c r="I2260">
        <v>-1</v>
      </c>
      <c r="J2260" t="str">
        <f>_xlfn.IFS(Units_Sold&lt;0,"Check Return/Refund",Units_Sold=" ",Invalid,Units_Sold=0,"Available",Units_Sold&gt;0,"Sold")</f>
        <v>Check Return/Refund</v>
      </c>
      <c r="K2260">
        <v>4189.3599999999997</v>
      </c>
      <c r="M2260" t="str">
        <f t="shared" si="318"/>
        <v>Invalid</v>
      </c>
      <c r="N2260" t="str">
        <f>IF(PC_NikeSales[[#This Row],[Discount_Verification]]="Valid","Include","Exclude")</f>
        <v>Exclude</v>
      </c>
      <c r="O2260">
        <v>0</v>
      </c>
      <c r="P2260">
        <f t="shared" si="319"/>
        <v>-4189.3599999999997</v>
      </c>
      <c r="Q2260" t="str">
        <f t="shared" si="320"/>
        <v>Negative Revenue</v>
      </c>
      <c r="R2260" t="str">
        <f>IF(PC_NikeSales[[#This Row],[Rev_Verify]]="Valid Revenue","Include","Exclude")</f>
        <v>Exclude</v>
      </c>
      <c r="S2260" s="1">
        <v>45453</v>
      </c>
      <c r="T2260" s="5">
        <f t="shared" si="321"/>
        <v>45453</v>
      </c>
      <c r="U2260" s="1" t="str">
        <f t="shared" si="322"/>
        <v>Yes</v>
      </c>
      <c r="V2260" t="s">
        <v>22</v>
      </c>
      <c r="W2260" t="s">
        <v>29</v>
      </c>
      <c r="X2260" t="str">
        <f t="shared" si="323"/>
        <v>Pune</v>
      </c>
      <c r="Y2260">
        <v>1276.3399999999999</v>
      </c>
      <c r="Z2260" t="str">
        <f>IF(PC_NikeSales[[#This Row],[Profit]]&lt;0,"Loss Making Sales",IF(PC_NikeSales[[#This Row],[Profit]]=0,"No Recorded Profit",IF(PC_NikeSales[[#This Row],[Profit]]&gt;PC_NikeSales[Rev_Recalc],"Invalid Profit", "Valid Profit")))</f>
        <v>Invalid Profit</v>
      </c>
      <c r="AA2260" t="str">
        <f>IF(PC_NikeSales[[#This Row],[Profit_Status]]="Valid Profit","Include","Exclude")</f>
        <v>Exclude</v>
      </c>
    </row>
    <row r="2261" spans="1:27">
      <c r="A2261">
        <v>4259</v>
      </c>
      <c r="B2261" t="s">
        <v>35</v>
      </c>
      <c r="C2261" t="s">
        <v>26</v>
      </c>
      <c r="D2261" t="s">
        <v>53</v>
      </c>
      <c r="E2261" s="3" t="s">
        <v>28</v>
      </c>
      <c r="F2261" t="str">
        <f t="shared" si="315"/>
        <v>Alphabet</v>
      </c>
      <c r="G2261" t="str">
        <f t="shared" si="316"/>
        <v>L</v>
      </c>
      <c r="H2261" t="str">
        <f t="shared" si="317"/>
        <v>Yes</v>
      </c>
      <c r="J2261" t="str">
        <f>_xlfn.IFS(Units_Sold&lt;0,"Check Return/Refund",Units_Sold=" ",Invalid,Units_Sold=0,"Available",Units_Sold&gt;0,"Sold")</f>
        <v>Available</v>
      </c>
      <c r="L2261">
        <v>0.35</v>
      </c>
      <c r="M2261" t="str">
        <f t="shared" si="318"/>
        <v>Valid</v>
      </c>
      <c r="N2261" t="str">
        <f>IF(PC_NikeSales[[#This Row],[Discount_Verification]]="Valid","Include","Exclude")</f>
        <v>Include</v>
      </c>
      <c r="O2261">
        <v>0</v>
      </c>
      <c r="P2261" t="str">
        <f t="shared" si="319"/>
        <v>Insufficient Data</v>
      </c>
      <c r="Q2261" t="str">
        <f t="shared" si="320"/>
        <v>Missing Information</v>
      </c>
      <c r="R2261" t="str">
        <f>IF(PC_NikeSales[[#This Row],[Rev_Verify]]="Valid Revenue","Include","Exclude")</f>
        <v>Exclude</v>
      </c>
      <c r="S2261" s="1">
        <v>45191</v>
      </c>
      <c r="T2261" s="5">
        <f t="shared" si="321"/>
        <v>45191</v>
      </c>
      <c r="U2261" s="1" t="str">
        <f t="shared" si="322"/>
        <v>Yes</v>
      </c>
      <c r="V2261" t="s">
        <v>22</v>
      </c>
      <c r="W2261" t="s">
        <v>36</v>
      </c>
      <c r="X2261" t="str">
        <f t="shared" si="323"/>
        <v>Bangalore</v>
      </c>
      <c r="Y2261">
        <v>3351.25</v>
      </c>
      <c r="Z2261" t="str">
        <f>IF(PC_NikeSales[[#This Row],[Profit]]&lt;0,"Loss Making Sales",IF(PC_NikeSales[[#This Row],[Profit]]=0,"No Recorded Profit",IF($Y2259&gt;$P2259,"Invalid Profit", "Valid Profit")))</f>
        <v>Valid Profit</v>
      </c>
      <c r="AA2261" t="str">
        <f>IF(PC_NikeSales[[#This Row],[Profit_Status]]="Valid Profit","Include","Exclude")</f>
        <v>Include</v>
      </c>
    </row>
    <row r="2262" spans="1:27">
      <c r="A2262">
        <v>4260</v>
      </c>
      <c r="B2262" t="s">
        <v>19</v>
      </c>
      <c r="C2262" t="s">
        <v>26</v>
      </c>
      <c r="D2262" t="s">
        <v>39</v>
      </c>
      <c r="F2262" t="str">
        <f t="shared" si="315"/>
        <v>Missing</v>
      </c>
      <c r="G2262" t="str">
        <f t="shared" si="316"/>
        <v>Unknown</v>
      </c>
      <c r="H2262" t="str">
        <f t="shared" si="317"/>
        <v>No</v>
      </c>
      <c r="I2262">
        <v>3</v>
      </c>
      <c r="J2262" t="str">
        <f>_xlfn.IFS(Units_Sold&lt;0,"Check Return/Refund",Units_Sold=" ",Invalid,Units_Sold=0,"Available",Units_Sold&gt;0,"Sold")</f>
        <v>Sold</v>
      </c>
      <c r="K2262">
        <v>6058.38</v>
      </c>
      <c r="M2262" t="str">
        <f t="shared" si="318"/>
        <v>Invalid</v>
      </c>
      <c r="N2262" t="str">
        <f>IF(PC_NikeSales[[#This Row],[Discount_Verification]]="Valid","Include","Exclude")</f>
        <v>Exclude</v>
      </c>
      <c r="O2262">
        <v>0</v>
      </c>
      <c r="P2262">
        <f t="shared" si="319"/>
        <v>18175.14</v>
      </c>
      <c r="Q2262" t="str">
        <f t="shared" si="320"/>
        <v>Valid Revenue</v>
      </c>
      <c r="R2262" t="str">
        <f>IF(PC_NikeSales[[#This Row],[Rev_Verify]]="Valid Revenue","Include","Exclude")</f>
        <v>Include</v>
      </c>
      <c r="S2262" s="1"/>
      <c r="T2262" s="5" t="str">
        <f t="shared" si="321"/>
        <v>Missing Date</v>
      </c>
      <c r="U2262" s="1" t="str">
        <f t="shared" si="322"/>
        <v>No</v>
      </c>
      <c r="V2262" t="s">
        <v>17</v>
      </c>
      <c r="W2262" t="s">
        <v>43</v>
      </c>
      <c r="X2262" t="str">
        <f t="shared" si="323"/>
        <v>Kolkata</v>
      </c>
      <c r="Y2262">
        <v>258.08</v>
      </c>
      <c r="Z2262" t="str">
        <f>IF(PC_NikeSales[[#This Row],[Profit]]&lt;0,"Loss Making Sales",IF(PC_NikeSales[[#This Row],[Profit]]=0,"No Recorded Profit",IF($Y2260&gt;$P2260,"Invalid Profit", "Valid Profit")))</f>
        <v>Invalid Profit</v>
      </c>
      <c r="AA2262" t="str">
        <f>IF(PC_NikeSales[[#This Row],[Profit_Status]]="Valid Profit","Include","Exclude")</f>
        <v>Exclude</v>
      </c>
    </row>
    <row r="2263" spans="1:27">
      <c r="A2263">
        <v>2044</v>
      </c>
      <c r="B2263" t="s">
        <v>35</v>
      </c>
      <c r="C2263" t="s">
        <v>14</v>
      </c>
      <c r="D2263" t="s">
        <v>34</v>
      </c>
      <c r="E2263" s="3" t="s">
        <v>32</v>
      </c>
      <c r="F2263" t="str">
        <f t="shared" si="315"/>
        <v>Alphabet</v>
      </c>
      <c r="G2263" t="str">
        <f t="shared" si="316"/>
        <v>XL</v>
      </c>
      <c r="H2263" t="str">
        <f t="shared" si="317"/>
        <v>Yes</v>
      </c>
      <c r="J2263" t="str">
        <f>_xlfn.IFS(Units_Sold&lt;0,"Check Return/Refund",Units_Sold=" ",Invalid,Units_Sold=0,"Available",Units_Sold&gt;0,"Sold")</f>
        <v>Available</v>
      </c>
      <c r="M2263" t="str">
        <f t="shared" si="318"/>
        <v>Invalid</v>
      </c>
      <c r="N2263" t="str">
        <f>IF(PC_NikeSales[[#This Row],[Discount_Verification]]="Valid","Include","Exclude")</f>
        <v>Exclude</v>
      </c>
      <c r="O2263">
        <v>0</v>
      </c>
      <c r="P2263" t="str">
        <f t="shared" si="319"/>
        <v>Insufficient Data</v>
      </c>
      <c r="Q2263" t="str">
        <f t="shared" si="320"/>
        <v>Missing Information</v>
      </c>
      <c r="R2263" t="str">
        <f>IF(PC_NikeSales[[#This Row],[Rev_Verify]]="Valid Revenue","Include","Exclude")</f>
        <v>Exclude</v>
      </c>
      <c r="S2263" s="1">
        <v>45151</v>
      </c>
      <c r="T2263" s="5">
        <f t="shared" si="321"/>
        <v>45151</v>
      </c>
      <c r="U2263" s="1" t="str">
        <f t="shared" si="322"/>
        <v>Yes</v>
      </c>
      <c r="V2263" t="s">
        <v>17</v>
      </c>
      <c r="W2263" t="s">
        <v>36</v>
      </c>
      <c r="X2263" t="str">
        <f t="shared" si="323"/>
        <v>Bangalore</v>
      </c>
      <c r="Y2263">
        <v>1192.96</v>
      </c>
      <c r="Z2263" t="str">
        <f>IF(PC_NikeSales[[#This Row],[Profit]]&lt;0,"Loss Making Sales",IF(PC_NikeSales[[#This Row],[Profit]]=0,"No Recorded Profit",IF($Y2261&gt;$P2261,"Invalid Profit", "Valid Profit")))</f>
        <v>Valid Profit</v>
      </c>
      <c r="AA2263" t="str">
        <f>IF(PC_NikeSales[[#This Row],[Profit_Status]]="Valid Profit","Include","Exclude")</f>
        <v>Include</v>
      </c>
    </row>
    <row r="2264" spans="1:27">
      <c r="A2264">
        <v>4262</v>
      </c>
      <c r="B2264" t="s">
        <v>19</v>
      </c>
      <c r="C2264" t="s">
        <v>41</v>
      </c>
      <c r="D2264" t="s">
        <v>54</v>
      </c>
      <c r="E2264" s="3" t="s">
        <v>32</v>
      </c>
      <c r="F2264" t="str">
        <f t="shared" si="315"/>
        <v>Alphabet</v>
      </c>
      <c r="G2264" t="str">
        <f t="shared" si="316"/>
        <v>XL</v>
      </c>
      <c r="H2264" t="str">
        <f t="shared" si="317"/>
        <v>Yes</v>
      </c>
      <c r="I2264">
        <v>0</v>
      </c>
      <c r="J2264" t="str">
        <f>_xlfn.IFS(Units_Sold&lt;0,"Check Return/Refund",Units_Sold=" ",Invalid,Units_Sold=0,"Available",Units_Sold&gt;0,"Sold")</f>
        <v>Available</v>
      </c>
      <c r="M2264" t="str">
        <f t="shared" si="318"/>
        <v>Invalid</v>
      </c>
      <c r="N2264" t="str">
        <f>IF(PC_NikeSales[[#This Row],[Discount_Verification]]="Valid","Include","Exclude")</f>
        <v>Exclude</v>
      </c>
      <c r="O2264">
        <v>0</v>
      </c>
      <c r="P2264" t="str">
        <f t="shared" si="319"/>
        <v>Insufficient Data</v>
      </c>
      <c r="Q2264" t="str">
        <f t="shared" si="320"/>
        <v>Missing Information</v>
      </c>
      <c r="R2264" t="str">
        <f>IF(PC_NikeSales[[#This Row],[Rev_Verify]]="Valid Revenue","Include","Exclude")</f>
        <v>Exclude</v>
      </c>
      <c r="S2264" s="1">
        <v>45765</v>
      </c>
      <c r="T2264" s="5">
        <f t="shared" si="321"/>
        <v>45765</v>
      </c>
      <c r="U2264" s="1" t="str">
        <f t="shared" si="322"/>
        <v>Yes</v>
      </c>
      <c r="V2264" t="s">
        <v>17</v>
      </c>
      <c r="W2264" t="s">
        <v>25</v>
      </c>
      <c r="X2264" t="str">
        <f t="shared" si="323"/>
        <v>Mumbai</v>
      </c>
      <c r="Y2264">
        <v>-975.63</v>
      </c>
      <c r="Z2264" t="str">
        <f>IF(PC_NikeSales[[#This Row],[Profit]]&lt;0,"Loss Making Sales",IF(PC_NikeSales[[#This Row],[Profit]]=0,"No Recorded Profit",IF(PC_NikeSales[[#This Row],[Profit]]&gt;PC_NikeSales[Rev_Recalc],"Invalid Profit", "Valid Profit")))</f>
        <v>Loss Making Sales</v>
      </c>
      <c r="AA2264" t="str">
        <f>IF(PC_NikeSales[[#This Row],[Profit_Status]]="Valid Profit","Include","Exclude")</f>
        <v>Exclude</v>
      </c>
    </row>
    <row r="2265" spans="1:27">
      <c r="A2265">
        <v>4263</v>
      </c>
      <c r="B2265" t="s">
        <v>35</v>
      </c>
      <c r="C2265" t="s">
        <v>30</v>
      </c>
      <c r="D2265" t="s">
        <v>31</v>
      </c>
      <c r="F2265" t="str">
        <f t="shared" si="315"/>
        <v>Missing</v>
      </c>
      <c r="G2265" t="str">
        <f t="shared" si="316"/>
        <v>Unknown</v>
      </c>
      <c r="H2265" t="str">
        <f t="shared" si="317"/>
        <v>No</v>
      </c>
      <c r="I2265">
        <v>3</v>
      </c>
      <c r="J2265" t="str">
        <f>_xlfn.IFS(Units_Sold&lt;0,"Check Return/Refund",Units_Sold=" ",Invalid,Units_Sold=0,"Available",Units_Sold&gt;0,"Sold")</f>
        <v>Sold</v>
      </c>
      <c r="K2265">
        <v>4641.58</v>
      </c>
      <c r="M2265" t="str">
        <f t="shared" si="318"/>
        <v>Invalid</v>
      </c>
      <c r="N2265" t="str">
        <f>IF(PC_NikeSales[[#This Row],[Discount_Verification]]="Valid","Include","Exclude")</f>
        <v>Exclude</v>
      </c>
      <c r="O2265">
        <v>0</v>
      </c>
      <c r="P2265">
        <f t="shared" si="319"/>
        <v>13924.74</v>
      </c>
      <c r="Q2265" t="str">
        <f t="shared" si="320"/>
        <v>Valid Revenue</v>
      </c>
      <c r="R2265" t="str">
        <f>IF(PC_NikeSales[[#This Row],[Rev_Verify]]="Valid Revenue","Include","Exclude")</f>
        <v>Include</v>
      </c>
      <c r="S2265" s="1">
        <v>45838</v>
      </c>
      <c r="T2265" s="5">
        <f t="shared" si="321"/>
        <v>45838</v>
      </c>
      <c r="U2265" s="1" t="str">
        <f t="shared" si="322"/>
        <v>Yes</v>
      </c>
      <c r="V2265" t="s">
        <v>22</v>
      </c>
      <c r="W2265" t="s">
        <v>33</v>
      </c>
      <c r="X2265" t="str">
        <f t="shared" si="323"/>
        <v>Delhi</v>
      </c>
      <c r="Y2265">
        <v>2049.3200000000002</v>
      </c>
      <c r="Z2265" t="str">
        <f>IF(PC_NikeSales[[#This Row],[Profit]]&lt;0,"Loss Making Sales",IF(PC_NikeSales[[#This Row],[Profit]]=0,"No Recorded Profit",IF($Y2263&gt;$P2263,"Invalid Profit", "Valid Profit")))</f>
        <v>Valid Profit</v>
      </c>
      <c r="AA2265" t="str">
        <f>IF(PC_NikeSales[[#This Row],[Profit_Status]]="Valid Profit","Include","Exclude")</f>
        <v>Include</v>
      </c>
    </row>
    <row r="2266" spans="1:27">
      <c r="A2266">
        <v>4264</v>
      </c>
      <c r="B2266" t="s">
        <v>13</v>
      </c>
      <c r="C2266" t="s">
        <v>26</v>
      </c>
      <c r="D2266" t="s">
        <v>53</v>
      </c>
      <c r="E2266" s="3" t="s">
        <v>16</v>
      </c>
      <c r="F2266" t="str">
        <f t="shared" si="315"/>
        <v>Alphabet</v>
      </c>
      <c r="G2266" t="str">
        <f t="shared" si="316"/>
        <v>M</v>
      </c>
      <c r="H2266" t="str">
        <f t="shared" si="317"/>
        <v>Yes</v>
      </c>
      <c r="I2266">
        <v>-1</v>
      </c>
      <c r="J2266" t="str">
        <f>_xlfn.IFS(Units_Sold&lt;0,"Check Return/Refund",Units_Sold=" ",Invalid,Units_Sold=0,"Available",Units_Sold&gt;0,"Sold")</f>
        <v>Check Return/Refund</v>
      </c>
      <c r="K2266">
        <v>6012.55</v>
      </c>
      <c r="M2266" t="str">
        <f t="shared" si="318"/>
        <v>Invalid</v>
      </c>
      <c r="N2266" t="str">
        <f>IF(PC_NikeSales[[#This Row],[Discount_Verification]]="Valid","Include","Exclude")</f>
        <v>Exclude</v>
      </c>
      <c r="O2266">
        <v>0</v>
      </c>
      <c r="P2266">
        <f t="shared" si="319"/>
        <v>-6012.55</v>
      </c>
      <c r="Q2266" t="str">
        <f t="shared" si="320"/>
        <v>Negative Revenue</v>
      </c>
      <c r="R2266" t="str">
        <f>IF(PC_NikeSales[[#This Row],[Rev_Verify]]="Valid Revenue","Include","Exclude")</f>
        <v>Exclude</v>
      </c>
      <c r="S2266" s="1">
        <v>45302</v>
      </c>
      <c r="T2266" s="5">
        <f t="shared" si="321"/>
        <v>45302</v>
      </c>
      <c r="U2266" s="1" t="str">
        <f t="shared" si="322"/>
        <v>Yes</v>
      </c>
      <c r="V2266" t="s">
        <v>17</v>
      </c>
      <c r="W2266" t="s">
        <v>33</v>
      </c>
      <c r="X2266" t="str">
        <f t="shared" si="323"/>
        <v>Delhi</v>
      </c>
      <c r="Y2266">
        <v>783.79</v>
      </c>
      <c r="Z2266" t="str">
        <f>IF(PC_NikeSales[[#This Row],[Profit]]&lt;0,"Loss Making Sales",IF(PC_NikeSales[[#This Row],[Profit]]=0,"No Recorded Profit",IF(PC_NikeSales[[#This Row],[Profit]]&gt;PC_NikeSales[Rev_Recalc],"Invalid Profit", "Valid Profit")))</f>
        <v>Invalid Profit</v>
      </c>
      <c r="AA2266" t="str">
        <f>IF(PC_NikeSales[[#This Row],[Profit_Status]]="Valid Profit","Include","Exclude")</f>
        <v>Exclude</v>
      </c>
    </row>
    <row r="2267" spans="1:27">
      <c r="A2267">
        <v>4265</v>
      </c>
      <c r="B2267" t="s">
        <v>13</v>
      </c>
      <c r="C2267" t="s">
        <v>14</v>
      </c>
      <c r="D2267" t="s">
        <v>34</v>
      </c>
      <c r="E2267" s="3" t="s">
        <v>16</v>
      </c>
      <c r="F2267" t="str">
        <f t="shared" si="315"/>
        <v>Alphabet</v>
      </c>
      <c r="G2267" t="str">
        <f t="shared" si="316"/>
        <v>M</v>
      </c>
      <c r="H2267" t="str">
        <f t="shared" si="317"/>
        <v>Yes</v>
      </c>
      <c r="J2267" t="str">
        <f>_xlfn.IFS(Units_Sold&lt;0,"Check Return/Refund",Units_Sold=" ",Invalid,Units_Sold=0,"Available",Units_Sold&gt;0,"Sold")</f>
        <v>Available</v>
      </c>
      <c r="M2267" t="str">
        <f t="shared" si="318"/>
        <v>Invalid</v>
      </c>
      <c r="N2267" t="str">
        <f>IF(PC_NikeSales[[#This Row],[Discount_Verification]]="Valid","Include","Exclude")</f>
        <v>Exclude</v>
      </c>
      <c r="O2267">
        <v>0</v>
      </c>
      <c r="P2267" t="str">
        <f t="shared" si="319"/>
        <v>Insufficient Data</v>
      </c>
      <c r="Q2267" t="str">
        <f t="shared" si="320"/>
        <v>Missing Information</v>
      </c>
      <c r="R2267" t="str">
        <f>IF(PC_NikeSales[[#This Row],[Rev_Verify]]="Valid Revenue","Include","Exclude")</f>
        <v>Exclude</v>
      </c>
      <c r="S2267" s="1">
        <v>45330</v>
      </c>
      <c r="T2267" s="5">
        <f t="shared" si="321"/>
        <v>45330</v>
      </c>
      <c r="U2267" s="1" t="str">
        <f t="shared" si="322"/>
        <v>Yes</v>
      </c>
      <c r="V2267" t="s">
        <v>17</v>
      </c>
      <c r="W2267" t="s">
        <v>43</v>
      </c>
      <c r="X2267" t="str">
        <f t="shared" si="323"/>
        <v>Kolkata</v>
      </c>
      <c r="Y2267">
        <v>1852.59</v>
      </c>
      <c r="Z2267" t="str">
        <f>IF(PC_NikeSales[[#This Row],[Profit]]&lt;0,"Loss Making Sales",IF(PC_NikeSales[[#This Row],[Profit]]=0,"No Recorded Profit",IF($Y2265&gt;$P2265,"Invalid Profit", "Valid Profit")))</f>
        <v>Valid Profit</v>
      </c>
      <c r="AA2267" t="str">
        <f>IF(PC_NikeSales[[#This Row],[Profit_Status]]="Valid Profit","Include","Exclude")</f>
        <v>Include</v>
      </c>
    </row>
    <row r="2268" spans="1:27">
      <c r="A2268">
        <v>4266</v>
      </c>
      <c r="B2268" t="s">
        <v>35</v>
      </c>
      <c r="C2268" t="s">
        <v>26</v>
      </c>
      <c r="D2268" t="s">
        <v>39</v>
      </c>
      <c r="E2268" s="3" t="s">
        <v>32</v>
      </c>
      <c r="F2268" t="str">
        <f t="shared" si="315"/>
        <v>Alphabet</v>
      </c>
      <c r="G2268" t="str">
        <f t="shared" si="316"/>
        <v>XL</v>
      </c>
      <c r="H2268" t="str">
        <f t="shared" si="317"/>
        <v>Yes</v>
      </c>
      <c r="I2268">
        <v>3</v>
      </c>
      <c r="J2268" t="str">
        <f>_xlfn.IFS(Units_Sold&lt;0,"Check Return/Refund",Units_Sold=" ",Invalid,Units_Sold=0,"Available",Units_Sold&gt;0,"Sold")</f>
        <v>Sold</v>
      </c>
      <c r="M2268" t="str">
        <f t="shared" si="318"/>
        <v>Invalid</v>
      </c>
      <c r="N2268" t="str">
        <f>IF(PC_NikeSales[[#This Row],[Discount_Verification]]="Valid","Include","Exclude")</f>
        <v>Exclude</v>
      </c>
      <c r="O2268">
        <v>0</v>
      </c>
      <c r="P2268" t="str">
        <f t="shared" si="319"/>
        <v>Insufficient Data</v>
      </c>
      <c r="Q2268" t="str">
        <f t="shared" si="320"/>
        <v>Missing Information</v>
      </c>
      <c r="R2268" t="str">
        <f>IF(PC_NikeSales[[#This Row],[Rev_Verify]]="Valid Revenue","Include","Exclude")</f>
        <v>Exclude</v>
      </c>
      <c r="S2268" s="1">
        <v>45842</v>
      </c>
      <c r="T2268" s="5">
        <f t="shared" si="321"/>
        <v>45842</v>
      </c>
      <c r="U2268" s="1" t="str">
        <f t="shared" si="322"/>
        <v>Yes</v>
      </c>
      <c r="V2268" t="s">
        <v>17</v>
      </c>
      <c r="W2268" t="s">
        <v>25</v>
      </c>
      <c r="X2268" t="str">
        <f t="shared" si="323"/>
        <v>Mumbai</v>
      </c>
      <c r="Y2268">
        <v>-898.11</v>
      </c>
      <c r="Z2268" t="str">
        <f>IF(PC_NikeSales[[#This Row],[Profit]]&lt;0,"Loss Making Sales",IF(PC_NikeSales[[#This Row],[Profit]]=0,"No Recorded Profit",IF(PC_NikeSales[[#This Row],[Profit]]&gt;PC_NikeSales[Rev_Recalc],"Invalid Profit", "Valid Profit")))</f>
        <v>Loss Making Sales</v>
      </c>
      <c r="AA2268" t="str">
        <f>IF(PC_NikeSales[[#This Row],[Profit_Status]]="Valid Profit","Include","Exclude")</f>
        <v>Exclude</v>
      </c>
    </row>
    <row r="2269" spans="1:27">
      <c r="A2269">
        <v>4267</v>
      </c>
      <c r="B2269" t="s">
        <v>19</v>
      </c>
      <c r="C2269" t="s">
        <v>41</v>
      </c>
      <c r="D2269" t="s">
        <v>48</v>
      </c>
      <c r="E2269" s="3" t="s">
        <v>28</v>
      </c>
      <c r="F2269" t="str">
        <f t="shared" si="315"/>
        <v>Alphabet</v>
      </c>
      <c r="G2269" t="str">
        <f t="shared" si="316"/>
        <v>L</v>
      </c>
      <c r="H2269" t="str">
        <f t="shared" si="317"/>
        <v>Yes</v>
      </c>
      <c r="I2269">
        <v>0</v>
      </c>
      <c r="J2269" t="str">
        <f>_xlfn.IFS(Units_Sold&lt;0,"Check Return/Refund",Units_Sold=" ",Invalid,Units_Sold=0,"Available",Units_Sold&gt;0,"Sold")</f>
        <v>Available</v>
      </c>
      <c r="K2269">
        <v>4101.5</v>
      </c>
      <c r="L2269">
        <v>0.28000000000000003</v>
      </c>
      <c r="M2269" t="str">
        <f t="shared" si="318"/>
        <v>Valid</v>
      </c>
      <c r="N2269" t="str">
        <f>IF(PC_NikeSales[[#This Row],[Discount_Verification]]="Valid","Include","Exclude")</f>
        <v>Include</v>
      </c>
      <c r="O2269">
        <v>0</v>
      </c>
      <c r="P2269">
        <f t="shared" si="319"/>
        <v>0</v>
      </c>
      <c r="Q2269" t="str">
        <f t="shared" si="320"/>
        <v>No Recorded Revenue</v>
      </c>
      <c r="R2269" t="str">
        <f>IF(PC_NikeSales[[#This Row],[Rev_Verify]]="Valid Revenue","Include","Exclude")</f>
        <v>Exclude</v>
      </c>
      <c r="S2269" s="1"/>
      <c r="T2269" s="5" t="str">
        <f t="shared" si="321"/>
        <v>Missing Date</v>
      </c>
      <c r="U2269" s="1" t="str">
        <f t="shared" si="322"/>
        <v>No</v>
      </c>
      <c r="V2269" t="s">
        <v>22</v>
      </c>
      <c r="W2269" t="s">
        <v>29</v>
      </c>
      <c r="X2269" t="str">
        <f t="shared" si="323"/>
        <v>Pune</v>
      </c>
      <c r="Y2269">
        <v>2289.0500000000002</v>
      </c>
      <c r="Z2269" t="str">
        <f>IF(PC_NikeSales[[#This Row],[Profit]]&lt;0,"Loss Making Sales",IF(PC_NikeSales[[#This Row],[Profit]]=0,"No Recorded Profit",IF(PC_NikeSales[[#This Row],[Profit]]&gt;PC_NikeSales[Rev_Recalc],"Invalid Profit", "Valid Profit")))</f>
        <v>Invalid Profit</v>
      </c>
      <c r="AA2269" t="str">
        <f>IF(PC_NikeSales[[#This Row],[Profit_Status]]="Valid Profit","Include","Exclude")</f>
        <v>Exclude</v>
      </c>
    </row>
    <row r="2270" spans="1:27">
      <c r="A2270">
        <v>4268</v>
      </c>
      <c r="B2270" t="s">
        <v>35</v>
      </c>
      <c r="C2270" t="s">
        <v>26</v>
      </c>
      <c r="D2270" t="s">
        <v>39</v>
      </c>
      <c r="E2270" s="3" t="s">
        <v>28</v>
      </c>
      <c r="F2270" t="str">
        <f t="shared" si="315"/>
        <v>Alphabet</v>
      </c>
      <c r="G2270" t="str">
        <f t="shared" si="316"/>
        <v>L</v>
      </c>
      <c r="H2270" t="str">
        <f t="shared" si="317"/>
        <v>Yes</v>
      </c>
      <c r="I2270">
        <v>1</v>
      </c>
      <c r="J2270" t="str">
        <f>_xlfn.IFS(Units_Sold&lt;0,"Check Return/Refund",Units_Sold=" ",Invalid,Units_Sold=0,"Available",Units_Sold&gt;0,"Sold")</f>
        <v>Sold</v>
      </c>
      <c r="K2270">
        <v>6321.98</v>
      </c>
      <c r="M2270" t="str">
        <f t="shared" si="318"/>
        <v>Invalid</v>
      </c>
      <c r="N2270" t="str">
        <f>IF(PC_NikeSales[[#This Row],[Discount_Verification]]="Valid","Include","Exclude")</f>
        <v>Exclude</v>
      </c>
      <c r="O2270">
        <v>0</v>
      </c>
      <c r="P2270">
        <f t="shared" si="319"/>
        <v>6321.98</v>
      </c>
      <c r="Q2270" t="str">
        <f t="shared" si="320"/>
        <v>Valid Revenue</v>
      </c>
      <c r="R2270" t="str">
        <f>IF(PC_NikeSales[[#This Row],[Rev_Verify]]="Valid Revenue","Include","Exclude")</f>
        <v>Include</v>
      </c>
      <c r="S2270" s="1"/>
      <c r="T2270" s="5" t="str">
        <f t="shared" si="321"/>
        <v>Missing Date</v>
      </c>
      <c r="U2270" s="1" t="str">
        <f t="shared" si="322"/>
        <v>No</v>
      </c>
      <c r="V2270" t="s">
        <v>17</v>
      </c>
      <c r="W2270" t="s">
        <v>25</v>
      </c>
      <c r="X2270" t="str">
        <f t="shared" si="323"/>
        <v>Mumbai</v>
      </c>
      <c r="Y2270">
        <v>-557.35</v>
      </c>
      <c r="Z2270" t="str">
        <f>IF(PC_NikeSales[[#This Row],[Profit]]&lt;0,"Loss Making Sales",IF(PC_NikeSales[[#This Row],[Profit]]=0,"No Recorded Profit",IF(PC_NikeSales[[#This Row],[Profit]]&gt;PC_NikeSales[Rev_Recalc],"Invalid Profit", "Valid Profit")))</f>
        <v>Loss Making Sales</v>
      </c>
      <c r="AA2270" t="str">
        <f>IF(PC_NikeSales[[#This Row],[Profit_Status]]="Valid Profit","Include","Exclude")</f>
        <v>Exclude</v>
      </c>
    </row>
    <row r="2271" spans="1:27">
      <c r="A2271">
        <v>4269</v>
      </c>
      <c r="B2271" t="s">
        <v>13</v>
      </c>
      <c r="C2271" t="s">
        <v>41</v>
      </c>
      <c r="D2271" t="s">
        <v>48</v>
      </c>
      <c r="E2271" s="3" t="s">
        <v>28</v>
      </c>
      <c r="F2271" t="str">
        <f t="shared" si="315"/>
        <v>Alphabet</v>
      </c>
      <c r="G2271" t="str">
        <f t="shared" si="316"/>
        <v>L</v>
      </c>
      <c r="H2271" t="str">
        <f t="shared" si="317"/>
        <v>Yes</v>
      </c>
      <c r="I2271">
        <v>2</v>
      </c>
      <c r="J2271" t="str">
        <f>_xlfn.IFS(Units_Sold&lt;0,"Check Return/Refund",Units_Sold=" ",Invalid,Units_Sold=0,"Available",Units_Sold&gt;0,"Sold")</f>
        <v>Sold</v>
      </c>
      <c r="M2271" t="str">
        <f t="shared" si="318"/>
        <v>Invalid</v>
      </c>
      <c r="N2271" t="str">
        <f>IF(PC_NikeSales[[#This Row],[Discount_Verification]]="Valid","Include","Exclude")</f>
        <v>Exclude</v>
      </c>
      <c r="O2271">
        <v>0</v>
      </c>
      <c r="P2271" t="str">
        <f t="shared" si="319"/>
        <v>Insufficient Data</v>
      </c>
      <c r="Q2271" t="str">
        <f t="shared" si="320"/>
        <v>Missing Information</v>
      </c>
      <c r="R2271" t="str">
        <f>IF(PC_NikeSales[[#This Row],[Rev_Verify]]="Valid Revenue","Include","Exclude")</f>
        <v>Exclude</v>
      </c>
      <c r="S2271" s="1"/>
      <c r="T2271" s="5" t="str">
        <f t="shared" si="321"/>
        <v>Missing Date</v>
      </c>
      <c r="U2271" s="1" t="str">
        <f t="shared" si="322"/>
        <v>No</v>
      </c>
      <c r="V2271" t="s">
        <v>17</v>
      </c>
      <c r="W2271" t="s">
        <v>29</v>
      </c>
      <c r="X2271" t="str">
        <f t="shared" si="323"/>
        <v>Pune</v>
      </c>
      <c r="Y2271">
        <v>672.46</v>
      </c>
      <c r="Z2271" t="str">
        <f>IF(PC_NikeSales[[#This Row],[Profit]]&lt;0,"Loss Making Sales",IF(PC_NikeSales[[#This Row],[Profit]]=0,"No Recorded Profit",IF($Y2269&gt;$P2269,"Invalid Profit", "Valid Profit")))</f>
        <v>Invalid Profit</v>
      </c>
      <c r="AA2271" t="str">
        <f>IF(PC_NikeSales[[#This Row],[Profit_Status]]="Valid Profit","Include","Exclude")</f>
        <v>Exclude</v>
      </c>
    </row>
    <row r="2272" spans="1:27">
      <c r="A2272">
        <v>4270</v>
      </c>
      <c r="B2272" t="s">
        <v>13</v>
      </c>
      <c r="C2272" t="s">
        <v>20</v>
      </c>
      <c r="D2272" t="s">
        <v>21</v>
      </c>
      <c r="E2272" s="3" t="s">
        <v>28</v>
      </c>
      <c r="F2272" t="str">
        <f t="shared" si="315"/>
        <v>Alphabet</v>
      </c>
      <c r="G2272" t="str">
        <f t="shared" si="316"/>
        <v>L</v>
      </c>
      <c r="H2272" t="str">
        <f t="shared" si="317"/>
        <v>Yes</v>
      </c>
      <c r="J2272" t="str">
        <f>_xlfn.IFS(Units_Sold&lt;0,"Check Return/Refund",Units_Sold=" ",Invalid,Units_Sold=0,"Available",Units_Sold&gt;0,"Sold")</f>
        <v>Available</v>
      </c>
      <c r="M2272" t="str">
        <f t="shared" si="318"/>
        <v>Invalid</v>
      </c>
      <c r="N2272" t="str">
        <f>IF(PC_NikeSales[[#This Row],[Discount_Verification]]="Valid","Include","Exclude")</f>
        <v>Exclude</v>
      </c>
      <c r="O2272">
        <v>0</v>
      </c>
      <c r="P2272" t="str">
        <f t="shared" si="319"/>
        <v>Insufficient Data</v>
      </c>
      <c r="Q2272" t="str">
        <f t="shared" si="320"/>
        <v>Missing Information</v>
      </c>
      <c r="R2272" t="str">
        <f>IF(PC_NikeSales[[#This Row],[Rev_Verify]]="Valid Revenue","Include","Exclude")</f>
        <v>Exclude</v>
      </c>
      <c r="S2272" s="1">
        <v>45658</v>
      </c>
      <c r="T2272" s="5">
        <f t="shared" si="321"/>
        <v>45658</v>
      </c>
      <c r="U2272" s="1" t="str">
        <f t="shared" si="322"/>
        <v>Yes</v>
      </c>
      <c r="V2272" t="s">
        <v>17</v>
      </c>
      <c r="W2272" t="s">
        <v>36</v>
      </c>
      <c r="X2272" t="str">
        <f t="shared" si="323"/>
        <v>Bangalore</v>
      </c>
      <c r="Y2272">
        <v>679.64</v>
      </c>
      <c r="Z2272" t="str">
        <f>IF(PC_NikeSales[[#This Row],[Profit]]&lt;0,"Loss Making Sales",IF(PC_NikeSales[[#This Row],[Profit]]=0,"No Recorded Profit",IF($Y2270&gt;$P2270,"Invalid Profit", "Valid Profit")))</f>
        <v>Valid Profit</v>
      </c>
      <c r="AA2272" t="str">
        <f>IF(PC_NikeSales[[#This Row],[Profit_Status]]="Valid Profit","Include","Exclude")</f>
        <v>Include</v>
      </c>
    </row>
    <row r="2273" spans="1:27">
      <c r="A2273">
        <v>4271</v>
      </c>
      <c r="B2273" t="s">
        <v>13</v>
      </c>
      <c r="C2273" t="s">
        <v>26</v>
      </c>
      <c r="D2273" t="s">
        <v>39</v>
      </c>
      <c r="E2273" s="3" t="s">
        <v>32</v>
      </c>
      <c r="F2273" t="str">
        <f t="shared" si="315"/>
        <v>Alphabet</v>
      </c>
      <c r="G2273" t="str">
        <f t="shared" si="316"/>
        <v>XL</v>
      </c>
      <c r="H2273" t="str">
        <f t="shared" si="317"/>
        <v>Yes</v>
      </c>
      <c r="J2273" t="str">
        <f>_xlfn.IFS(Units_Sold&lt;0,"Check Return/Refund",Units_Sold=" ",Invalid,Units_Sold=0,"Available",Units_Sold&gt;0,"Sold")</f>
        <v>Available</v>
      </c>
      <c r="K2273">
        <v>4426.6899999999996</v>
      </c>
      <c r="L2273">
        <v>0.52</v>
      </c>
      <c r="M2273" t="str">
        <f t="shared" si="318"/>
        <v>Valid</v>
      </c>
      <c r="N2273" t="str">
        <f>IF(PC_NikeSales[[#This Row],[Discount_Verification]]="Valid","Include","Exclude")</f>
        <v>Include</v>
      </c>
      <c r="O2273">
        <v>0</v>
      </c>
      <c r="P2273" t="str">
        <f t="shared" si="319"/>
        <v>Insufficient Data</v>
      </c>
      <c r="Q2273" t="str">
        <f t="shared" si="320"/>
        <v>Missing Information</v>
      </c>
      <c r="R2273" t="str">
        <f>IF(PC_NikeSales[[#This Row],[Rev_Verify]]="Valid Revenue","Include","Exclude")</f>
        <v>Exclude</v>
      </c>
      <c r="S2273" s="1">
        <v>45670</v>
      </c>
      <c r="T2273" s="5">
        <f t="shared" si="321"/>
        <v>45670</v>
      </c>
      <c r="U2273" s="1" t="str">
        <f t="shared" si="322"/>
        <v>Yes</v>
      </c>
      <c r="V2273" t="s">
        <v>17</v>
      </c>
      <c r="W2273" t="s">
        <v>36</v>
      </c>
      <c r="X2273" t="str">
        <f t="shared" si="323"/>
        <v>Bangalore</v>
      </c>
      <c r="Y2273">
        <v>-389.08</v>
      </c>
      <c r="Z2273" t="str">
        <f>IF(PC_NikeSales[[#This Row],[Profit]]&lt;0,"Loss Making Sales",IF(PC_NikeSales[[#This Row],[Profit]]=0,"No Recorded Profit",IF(PC_NikeSales[[#This Row],[Profit]]&gt;PC_NikeSales[Rev_Recalc],"Invalid Profit", "Valid Profit")))</f>
        <v>Loss Making Sales</v>
      </c>
      <c r="AA2273" t="str">
        <f>IF(PC_NikeSales[[#This Row],[Profit_Status]]="Valid Profit","Include","Exclude")</f>
        <v>Exclude</v>
      </c>
    </row>
    <row r="2274" spans="1:27">
      <c r="A2274">
        <v>4272</v>
      </c>
      <c r="B2274" t="s">
        <v>19</v>
      </c>
      <c r="C2274" t="s">
        <v>41</v>
      </c>
      <c r="D2274" t="s">
        <v>42</v>
      </c>
      <c r="E2274" s="3">
        <v>10</v>
      </c>
      <c r="F2274" t="str">
        <f t="shared" si="315"/>
        <v>Number</v>
      </c>
      <c r="G2274" t="str">
        <f t="shared" si="316"/>
        <v>10</v>
      </c>
      <c r="H2274" t="str">
        <f t="shared" si="317"/>
        <v>Yes</v>
      </c>
      <c r="J2274" t="str">
        <f>_xlfn.IFS(Units_Sold&lt;0,"Check Return/Refund",Units_Sold=" ",Invalid,Units_Sold=0,"Available",Units_Sold&gt;0,"Sold")</f>
        <v>Available</v>
      </c>
      <c r="K2274">
        <v>4529.5200000000004</v>
      </c>
      <c r="M2274" t="str">
        <f t="shared" si="318"/>
        <v>Invalid</v>
      </c>
      <c r="N2274" t="str">
        <f>IF(PC_NikeSales[[#This Row],[Discount_Verification]]="Valid","Include","Exclude")</f>
        <v>Exclude</v>
      </c>
      <c r="O2274">
        <v>0</v>
      </c>
      <c r="P2274" t="str">
        <f t="shared" si="319"/>
        <v>Insufficient Data</v>
      </c>
      <c r="Q2274" t="str">
        <f t="shared" si="320"/>
        <v>Missing Information</v>
      </c>
      <c r="R2274" t="str">
        <f>IF(PC_NikeSales[[#This Row],[Rev_Verify]]="Valid Revenue","Include","Exclude")</f>
        <v>Exclude</v>
      </c>
      <c r="S2274" s="1">
        <v>45831</v>
      </c>
      <c r="T2274" s="5">
        <f t="shared" si="321"/>
        <v>45831</v>
      </c>
      <c r="U2274" s="1" t="str">
        <f t="shared" si="322"/>
        <v>Yes</v>
      </c>
      <c r="V2274" t="s">
        <v>17</v>
      </c>
      <c r="W2274" t="s">
        <v>25</v>
      </c>
      <c r="X2274" t="str">
        <f t="shared" si="323"/>
        <v>Mumbai</v>
      </c>
      <c r="Y2274">
        <v>2722.9</v>
      </c>
      <c r="Z2274" t="str">
        <f>IF(PC_NikeSales[[#This Row],[Profit]]&lt;0,"Loss Making Sales",IF(PC_NikeSales[[#This Row],[Profit]]=0,"No Recorded Profit",IF($Y2272&gt;$P2272,"Invalid Profit", "Valid Profit")))</f>
        <v>Valid Profit</v>
      </c>
      <c r="AA2274" t="str">
        <f>IF(PC_NikeSales[[#This Row],[Profit_Status]]="Valid Profit","Include","Exclude")</f>
        <v>Include</v>
      </c>
    </row>
    <row r="2275" spans="1:27">
      <c r="A2275">
        <v>4273</v>
      </c>
      <c r="B2275" t="s">
        <v>13</v>
      </c>
      <c r="C2275" t="s">
        <v>20</v>
      </c>
      <c r="D2275" t="s">
        <v>50</v>
      </c>
      <c r="E2275" s="3">
        <v>7</v>
      </c>
      <c r="F2275" t="str">
        <f t="shared" si="315"/>
        <v>Number</v>
      </c>
      <c r="G2275" t="str">
        <f t="shared" si="316"/>
        <v>7</v>
      </c>
      <c r="H2275" t="str">
        <f t="shared" si="317"/>
        <v>Yes</v>
      </c>
      <c r="I2275">
        <v>3</v>
      </c>
      <c r="J2275" t="str">
        <f>_xlfn.IFS(Units_Sold&lt;0,"Check Return/Refund",Units_Sold=" ",Invalid,Units_Sold=0,"Available",Units_Sold&gt;0,"Sold")</f>
        <v>Sold</v>
      </c>
      <c r="K2275">
        <v>3407.16</v>
      </c>
      <c r="M2275" t="str">
        <f t="shared" si="318"/>
        <v>Invalid</v>
      </c>
      <c r="N2275" t="str">
        <f>IF(PC_NikeSales[[#This Row],[Discount_Verification]]="Valid","Include","Exclude")</f>
        <v>Exclude</v>
      </c>
      <c r="O2275">
        <v>0</v>
      </c>
      <c r="P2275">
        <f t="shared" si="319"/>
        <v>10221.48</v>
      </c>
      <c r="Q2275" t="str">
        <f t="shared" si="320"/>
        <v>Valid Revenue</v>
      </c>
      <c r="R2275" t="str">
        <f>IF(PC_NikeSales[[#This Row],[Rev_Verify]]="Valid Revenue","Include","Exclude")</f>
        <v>Include</v>
      </c>
      <c r="S2275" s="1">
        <v>45677</v>
      </c>
      <c r="T2275" s="5">
        <f t="shared" si="321"/>
        <v>45677</v>
      </c>
      <c r="U2275" s="1" t="str">
        <f t="shared" si="322"/>
        <v>Yes</v>
      </c>
      <c r="V2275" t="s">
        <v>22</v>
      </c>
      <c r="W2275" t="s">
        <v>25</v>
      </c>
      <c r="X2275" t="str">
        <f t="shared" si="323"/>
        <v>Mumbai</v>
      </c>
      <c r="Y2275">
        <v>1161.05</v>
      </c>
      <c r="Z2275" t="str">
        <f>IF(PC_NikeSales[[#This Row],[Profit]]&lt;0,"Loss Making Sales",IF(PC_NikeSales[[#This Row],[Profit]]=0,"No Recorded Profit",IF($Y2273&gt;$P2273,"Invalid Profit", "Valid Profit")))</f>
        <v>Valid Profit</v>
      </c>
      <c r="AA2275" t="str">
        <f>IF(PC_NikeSales[[#This Row],[Profit_Status]]="Valid Profit","Include","Exclude")</f>
        <v>Include</v>
      </c>
    </row>
    <row r="2276" spans="1:27">
      <c r="A2276">
        <v>4274</v>
      </c>
      <c r="B2276" t="s">
        <v>35</v>
      </c>
      <c r="C2276" t="s">
        <v>41</v>
      </c>
      <c r="D2276" t="s">
        <v>47</v>
      </c>
      <c r="E2276" s="3" t="s">
        <v>32</v>
      </c>
      <c r="F2276" t="str">
        <f t="shared" si="315"/>
        <v>Alphabet</v>
      </c>
      <c r="G2276" t="str">
        <f t="shared" si="316"/>
        <v>XL</v>
      </c>
      <c r="H2276" t="str">
        <f t="shared" si="317"/>
        <v>Yes</v>
      </c>
      <c r="J2276" t="str">
        <f>_xlfn.IFS(Units_Sold&lt;0,"Check Return/Refund",Units_Sold=" ",Invalid,Units_Sold=0,"Available",Units_Sold&gt;0,"Sold")</f>
        <v>Available</v>
      </c>
      <c r="M2276" t="str">
        <f t="shared" si="318"/>
        <v>Invalid</v>
      </c>
      <c r="N2276" t="str">
        <f>IF(PC_NikeSales[[#This Row],[Discount_Verification]]="Valid","Include","Exclude")</f>
        <v>Exclude</v>
      </c>
      <c r="O2276">
        <v>0</v>
      </c>
      <c r="P2276" t="str">
        <f t="shared" si="319"/>
        <v>Insufficient Data</v>
      </c>
      <c r="Q2276" t="str">
        <f t="shared" si="320"/>
        <v>Missing Information</v>
      </c>
      <c r="R2276" t="str">
        <f>IF(PC_NikeSales[[#This Row],[Rev_Verify]]="Valid Revenue","Include","Exclude")</f>
        <v>Exclude</v>
      </c>
      <c r="S2276" s="1">
        <v>45774</v>
      </c>
      <c r="T2276" s="5">
        <f t="shared" si="321"/>
        <v>45774</v>
      </c>
      <c r="U2276" s="1" t="str">
        <f t="shared" si="322"/>
        <v>Yes</v>
      </c>
      <c r="V2276" t="s">
        <v>17</v>
      </c>
      <c r="W2276" t="s">
        <v>25</v>
      </c>
      <c r="X2276" t="str">
        <f t="shared" si="323"/>
        <v>Mumbai</v>
      </c>
      <c r="Y2276">
        <v>1957.94</v>
      </c>
      <c r="Z2276" t="str">
        <f>IF(PC_NikeSales[[#This Row],[Profit]]&lt;0,"Loss Making Sales",IF(PC_NikeSales[[#This Row],[Profit]]=0,"No Recorded Profit",IF($Y2274&gt;$P2274,"Invalid Profit", "Valid Profit")))</f>
        <v>Valid Profit</v>
      </c>
      <c r="AA2276" t="str">
        <f>IF(PC_NikeSales[[#This Row],[Profit_Status]]="Valid Profit","Include","Exclude")</f>
        <v>Include</v>
      </c>
    </row>
    <row r="2277" spans="1:27">
      <c r="A2277">
        <v>4275</v>
      </c>
      <c r="B2277" t="s">
        <v>19</v>
      </c>
      <c r="C2277" t="s">
        <v>26</v>
      </c>
      <c r="D2277" t="s">
        <v>52</v>
      </c>
      <c r="E2277" s="3">
        <v>8</v>
      </c>
      <c r="F2277" t="str">
        <f t="shared" si="315"/>
        <v>Number</v>
      </c>
      <c r="G2277" t="str">
        <f t="shared" si="316"/>
        <v>8</v>
      </c>
      <c r="H2277" t="str">
        <f t="shared" si="317"/>
        <v>Yes</v>
      </c>
      <c r="J2277" t="str">
        <f>_xlfn.IFS(Units_Sold&lt;0,"Check Return/Refund",Units_Sold=" ",Invalid,Units_Sold=0,"Available",Units_Sold&gt;0,"Sold")</f>
        <v>Available</v>
      </c>
      <c r="M2277" t="str">
        <f t="shared" si="318"/>
        <v>Invalid</v>
      </c>
      <c r="N2277" t="str">
        <f>IF(PC_NikeSales[[#This Row],[Discount_Verification]]="Valid","Include","Exclude")</f>
        <v>Exclude</v>
      </c>
      <c r="O2277">
        <v>0</v>
      </c>
      <c r="P2277" t="str">
        <f t="shared" si="319"/>
        <v>Insufficient Data</v>
      </c>
      <c r="Q2277" t="str">
        <f t="shared" si="320"/>
        <v>Missing Information</v>
      </c>
      <c r="R2277" t="str">
        <f>IF(PC_NikeSales[[#This Row],[Rev_Verify]]="Valid Revenue","Include","Exclude")</f>
        <v>Exclude</v>
      </c>
      <c r="S2277" s="1"/>
      <c r="T2277" s="5" t="str">
        <f t="shared" si="321"/>
        <v>Missing Date</v>
      </c>
      <c r="U2277" s="1" t="str">
        <f t="shared" si="322"/>
        <v>No</v>
      </c>
      <c r="V2277" t="s">
        <v>22</v>
      </c>
      <c r="W2277" t="s">
        <v>25</v>
      </c>
      <c r="X2277" t="str">
        <f t="shared" si="323"/>
        <v>Mumbai</v>
      </c>
      <c r="Y2277">
        <v>557.80999999999995</v>
      </c>
      <c r="Z2277" t="str">
        <f>IF(PC_NikeSales[[#This Row],[Profit]]&lt;0,"Loss Making Sales",IF(PC_NikeSales[[#This Row],[Profit]]=0,"No Recorded Profit",IF($Y2275&gt;$P2275,"Invalid Profit", "Valid Profit")))</f>
        <v>Valid Profit</v>
      </c>
      <c r="AA2277" t="str">
        <f>IF(PC_NikeSales[[#This Row],[Profit_Status]]="Valid Profit","Include","Exclude")</f>
        <v>Include</v>
      </c>
    </row>
    <row r="2278" spans="1:27">
      <c r="A2278">
        <v>4276</v>
      </c>
      <c r="B2278" t="s">
        <v>35</v>
      </c>
      <c r="C2278" t="s">
        <v>41</v>
      </c>
      <c r="D2278" t="s">
        <v>47</v>
      </c>
      <c r="E2278" s="3">
        <v>11</v>
      </c>
      <c r="F2278" t="str">
        <f t="shared" si="315"/>
        <v>Number</v>
      </c>
      <c r="G2278" t="str">
        <f t="shared" si="316"/>
        <v>11</v>
      </c>
      <c r="H2278" t="str">
        <f t="shared" si="317"/>
        <v>Yes</v>
      </c>
      <c r="I2278">
        <v>3</v>
      </c>
      <c r="J2278" t="str">
        <f>_xlfn.IFS(Units_Sold&lt;0,"Check Return/Refund",Units_Sold=" ",Invalid,Units_Sold=0,"Available",Units_Sold&gt;0,"Sold")</f>
        <v>Sold</v>
      </c>
      <c r="M2278" t="str">
        <f t="shared" si="318"/>
        <v>Invalid</v>
      </c>
      <c r="N2278" t="str">
        <f>IF(PC_NikeSales[[#This Row],[Discount_Verification]]="Valid","Include","Exclude")</f>
        <v>Exclude</v>
      </c>
      <c r="O2278">
        <v>0</v>
      </c>
      <c r="P2278" t="str">
        <f t="shared" si="319"/>
        <v>Insufficient Data</v>
      </c>
      <c r="Q2278" t="str">
        <f t="shared" si="320"/>
        <v>Missing Information</v>
      </c>
      <c r="R2278" t="str">
        <f>IF(PC_NikeSales[[#This Row],[Rev_Verify]]="Valid Revenue","Include","Exclude")</f>
        <v>Exclude</v>
      </c>
      <c r="S2278" s="1">
        <v>45693</v>
      </c>
      <c r="T2278" s="5">
        <f t="shared" si="321"/>
        <v>45693</v>
      </c>
      <c r="U2278" s="1" t="str">
        <f t="shared" si="322"/>
        <v>Yes</v>
      </c>
      <c r="V2278" t="s">
        <v>22</v>
      </c>
      <c r="W2278" t="s">
        <v>18</v>
      </c>
      <c r="X2278" t="str">
        <f t="shared" si="323"/>
        <v>Bengaluru</v>
      </c>
      <c r="Y2278">
        <v>-1109.4000000000001</v>
      </c>
      <c r="Z2278" t="str">
        <f>IF(PC_NikeSales[[#This Row],[Profit]]&lt;0,"Loss Making Sales",IF(PC_NikeSales[[#This Row],[Profit]]=0,"No Recorded Profit",IF(PC_NikeSales[[#This Row],[Profit]]&gt;PC_NikeSales[Rev_Recalc],"Invalid Profit", "Valid Profit")))</f>
        <v>Loss Making Sales</v>
      </c>
      <c r="AA2278" t="str">
        <f>IF(PC_NikeSales[[#This Row],[Profit_Status]]="Valid Profit","Include","Exclude")</f>
        <v>Exclude</v>
      </c>
    </row>
    <row r="2279" spans="1:27">
      <c r="A2279">
        <v>4277</v>
      </c>
      <c r="B2279" t="s">
        <v>19</v>
      </c>
      <c r="C2279" t="s">
        <v>20</v>
      </c>
      <c r="D2279" t="s">
        <v>50</v>
      </c>
      <c r="E2279" s="3">
        <v>11</v>
      </c>
      <c r="F2279" t="str">
        <f t="shared" si="315"/>
        <v>Number</v>
      </c>
      <c r="G2279" t="str">
        <f t="shared" si="316"/>
        <v>11</v>
      </c>
      <c r="H2279" t="str">
        <f t="shared" si="317"/>
        <v>Yes</v>
      </c>
      <c r="J2279" t="str">
        <f>_xlfn.IFS(Units_Sold&lt;0,"Check Return/Refund",Units_Sold=" ",Invalid,Units_Sold=0,"Available",Units_Sold&gt;0,"Sold")</f>
        <v>Available</v>
      </c>
      <c r="K2279">
        <v>6924.77</v>
      </c>
      <c r="M2279" t="str">
        <f t="shared" si="318"/>
        <v>Invalid</v>
      </c>
      <c r="N2279" t="str">
        <f>IF(PC_NikeSales[[#This Row],[Discount_Verification]]="Valid","Include","Exclude")</f>
        <v>Exclude</v>
      </c>
      <c r="O2279">
        <v>0</v>
      </c>
      <c r="P2279" t="str">
        <f t="shared" si="319"/>
        <v>Insufficient Data</v>
      </c>
      <c r="Q2279" t="str">
        <f t="shared" si="320"/>
        <v>Missing Information</v>
      </c>
      <c r="R2279" t="str">
        <f>IF(PC_NikeSales[[#This Row],[Rev_Verify]]="Valid Revenue","Include","Exclude")</f>
        <v>Exclude</v>
      </c>
      <c r="S2279" s="1">
        <v>45568</v>
      </c>
      <c r="T2279" s="5">
        <f t="shared" si="321"/>
        <v>45568</v>
      </c>
      <c r="U2279" s="1" t="str">
        <f t="shared" si="322"/>
        <v>Yes</v>
      </c>
      <c r="V2279" t="s">
        <v>17</v>
      </c>
      <c r="W2279" t="s">
        <v>18</v>
      </c>
      <c r="X2279" t="str">
        <f t="shared" si="323"/>
        <v>Bengaluru</v>
      </c>
      <c r="Y2279">
        <v>555.86</v>
      </c>
      <c r="Z2279" t="str">
        <f>IF(PC_NikeSales[[#This Row],[Profit]]&lt;0,"Loss Making Sales",IF(PC_NikeSales[[#This Row],[Profit]]=0,"No Recorded Profit",IF($Y2277&gt;$P2277,"Invalid Profit", "Valid Profit")))</f>
        <v>Valid Profit</v>
      </c>
      <c r="AA2279" t="str">
        <f>IF(PC_NikeSales[[#This Row],[Profit_Status]]="Valid Profit","Include","Exclude")</f>
        <v>Include</v>
      </c>
    </row>
    <row r="2280" spans="1:27">
      <c r="A2280">
        <v>4278</v>
      </c>
      <c r="B2280" t="s">
        <v>13</v>
      </c>
      <c r="C2280" t="s">
        <v>41</v>
      </c>
      <c r="D2280" t="s">
        <v>48</v>
      </c>
      <c r="E2280" s="3" t="s">
        <v>16</v>
      </c>
      <c r="F2280" t="str">
        <f t="shared" si="315"/>
        <v>Alphabet</v>
      </c>
      <c r="G2280" t="str">
        <f t="shared" si="316"/>
        <v>M</v>
      </c>
      <c r="H2280" t="str">
        <f t="shared" si="317"/>
        <v>Yes</v>
      </c>
      <c r="J2280" t="str">
        <f>_xlfn.IFS(Units_Sold&lt;0,"Check Return/Refund",Units_Sold=" ",Invalid,Units_Sold=0,"Available",Units_Sold&gt;0,"Sold")</f>
        <v>Available</v>
      </c>
      <c r="K2280">
        <v>5606.81</v>
      </c>
      <c r="M2280" t="str">
        <f t="shared" si="318"/>
        <v>Invalid</v>
      </c>
      <c r="N2280" t="str">
        <f>IF(PC_NikeSales[[#This Row],[Discount_Verification]]="Valid","Include","Exclude")</f>
        <v>Exclude</v>
      </c>
      <c r="O2280">
        <v>0</v>
      </c>
      <c r="P2280" t="str">
        <f t="shared" si="319"/>
        <v>Insufficient Data</v>
      </c>
      <c r="Q2280" t="str">
        <f t="shared" si="320"/>
        <v>Missing Information</v>
      </c>
      <c r="R2280" t="str">
        <f>IF(PC_NikeSales[[#This Row],[Rev_Verify]]="Valid Revenue","Include","Exclude")</f>
        <v>Exclude</v>
      </c>
      <c r="S2280" s="1"/>
      <c r="T2280" s="5" t="str">
        <f t="shared" si="321"/>
        <v>Missing Date</v>
      </c>
      <c r="U2280" s="1" t="str">
        <f t="shared" si="322"/>
        <v>No</v>
      </c>
      <c r="V2280" t="s">
        <v>22</v>
      </c>
      <c r="W2280" t="s">
        <v>29</v>
      </c>
      <c r="X2280" t="str">
        <f t="shared" si="323"/>
        <v>Pune</v>
      </c>
      <c r="Y2280">
        <v>-356.42</v>
      </c>
      <c r="Z2280" t="str">
        <f>IF(PC_NikeSales[[#This Row],[Profit]]&lt;0,"Loss Making Sales",IF(PC_NikeSales[[#This Row],[Profit]]=0,"No Recorded Profit",IF(PC_NikeSales[[#This Row],[Profit]]&gt;PC_NikeSales[Rev_Recalc],"Invalid Profit", "Valid Profit")))</f>
        <v>Loss Making Sales</v>
      </c>
      <c r="AA2280" t="str">
        <f>IF(PC_NikeSales[[#This Row],[Profit_Status]]="Valid Profit","Include","Exclude")</f>
        <v>Exclude</v>
      </c>
    </row>
    <row r="2281" spans="1:27">
      <c r="A2281">
        <v>4279</v>
      </c>
      <c r="B2281" t="s">
        <v>35</v>
      </c>
      <c r="C2281" t="s">
        <v>14</v>
      </c>
      <c r="D2281" t="s">
        <v>49</v>
      </c>
      <c r="E2281" s="3" t="s">
        <v>32</v>
      </c>
      <c r="F2281" t="str">
        <f t="shared" si="315"/>
        <v>Alphabet</v>
      </c>
      <c r="G2281" t="str">
        <f t="shared" si="316"/>
        <v>XL</v>
      </c>
      <c r="H2281" t="str">
        <f t="shared" si="317"/>
        <v>Yes</v>
      </c>
      <c r="J2281" t="str">
        <f>_xlfn.IFS(Units_Sold&lt;0,"Check Return/Refund",Units_Sold=" ",Invalid,Units_Sold=0,"Available",Units_Sold&gt;0,"Sold")</f>
        <v>Available</v>
      </c>
      <c r="M2281" t="str">
        <f t="shared" si="318"/>
        <v>Invalid</v>
      </c>
      <c r="N2281" t="str">
        <f>IF(PC_NikeSales[[#This Row],[Discount_Verification]]="Valid","Include","Exclude")</f>
        <v>Exclude</v>
      </c>
      <c r="O2281">
        <v>0</v>
      </c>
      <c r="P2281" t="str">
        <f t="shared" si="319"/>
        <v>Insufficient Data</v>
      </c>
      <c r="Q2281" t="str">
        <f t="shared" si="320"/>
        <v>Missing Information</v>
      </c>
      <c r="R2281" t="str">
        <f>IF(PC_NikeSales[[#This Row],[Rev_Verify]]="Valid Revenue","Include","Exclude")</f>
        <v>Exclude</v>
      </c>
      <c r="S2281" s="1">
        <v>45777</v>
      </c>
      <c r="T2281" s="5">
        <f t="shared" si="321"/>
        <v>45777</v>
      </c>
      <c r="U2281" s="1" t="str">
        <f t="shared" si="322"/>
        <v>Yes</v>
      </c>
      <c r="V2281" t="s">
        <v>22</v>
      </c>
      <c r="W2281" t="s">
        <v>29</v>
      </c>
      <c r="X2281" t="str">
        <f t="shared" si="323"/>
        <v>Pune</v>
      </c>
      <c r="Y2281">
        <v>1724.71</v>
      </c>
      <c r="Z2281" t="str">
        <f>IF(PC_NikeSales[[#This Row],[Profit]]&lt;0,"Loss Making Sales",IF(PC_NikeSales[[#This Row],[Profit]]=0,"No Recorded Profit",IF($Y2279&gt;$P2279,"Invalid Profit", "Valid Profit")))</f>
        <v>Valid Profit</v>
      </c>
      <c r="AA2281" t="str">
        <f>IF(PC_NikeSales[[#This Row],[Profit_Status]]="Valid Profit","Include","Exclude")</f>
        <v>Include</v>
      </c>
    </row>
    <row r="2282" spans="1:27">
      <c r="A2282">
        <v>4280</v>
      </c>
      <c r="B2282" t="s">
        <v>19</v>
      </c>
      <c r="C2282" t="s">
        <v>20</v>
      </c>
      <c r="D2282" t="s">
        <v>50</v>
      </c>
      <c r="E2282" s="3" t="s">
        <v>16</v>
      </c>
      <c r="F2282" t="str">
        <f t="shared" si="315"/>
        <v>Alphabet</v>
      </c>
      <c r="G2282" t="str">
        <f t="shared" si="316"/>
        <v>M</v>
      </c>
      <c r="H2282" t="str">
        <f t="shared" si="317"/>
        <v>Yes</v>
      </c>
      <c r="J2282" t="str">
        <f>_xlfn.IFS(Units_Sold&lt;0,"Check Return/Refund",Units_Sold=" ",Invalid,Units_Sold=0,"Available",Units_Sold&gt;0,"Sold")</f>
        <v>Available</v>
      </c>
      <c r="L2282">
        <v>0.45</v>
      </c>
      <c r="M2282" t="str">
        <f t="shared" si="318"/>
        <v>Valid</v>
      </c>
      <c r="N2282" t="str">
        <f>IF(PC_NikeSales[[#This Row],[Discount_Verification]]="Valid","Include","Exclude")</f>
        <v>Include</v>
      </c>
      <c r="O2282">
        <v>0</v>
      </c>
      <c r="P2282" t="str">
        <f t="shared" si="319"/>
        <v>Insufficient Data</v>
      </c>
      <c r="Q2282" t="str">
        <f t="shared" si="320"/>
        <v>Missing Information</v>
      </c>
      <c r="R2282" t="str">
        <f>IF(PC_NikeSales[[#This Row],[Rev_Verify]]="Valid Revenue","Include","Exclude")</f>
        <v>Exclude</v>
      </c>
      <c r="S2282" s="1">
        <v>45515</v>
      </c>
      <c r="T2282" s="5">
        <f t="shared" si="321"/>
        <v>45515</v>
      </c>
      <c r="U2282" s="1" t="str">
        <f t="shared" si="322"/>
        <v>Yes</v>
      </c>
      <c r="V2282" t="s">
        <v>22</v>
      </c>
      <c r="W2282" t="s">
        <v>43</v>
      </c>
      <c r="X2282" t="str">
        <f t="shared" si="323"/>
        <v>Kolkata</v>
      </c>
      <c r="Y2282">
        <v>3800.29</v>
      </c>
      <c r="Z2282" t="str">
        <f>IF(PC_NikeSales[[#This Row],[Profit]]&lt;0,"Loss Making Sales",IF(PC_NikeSales[[#This Row],[Profit]]=0,"No Recorded Profit",IF($Y2280&gt;$P2280,"Invalid Profit", "Valid Profit")))</f>
        <v>Valid Profit</v>
      </c>
      <c r="AA2282" t="str">
        <f>IF(PC_NikeSales[[#This Row],[Profit_Status]]="Valid Profit","Include","Exclude")</f>
        <v>Include</v>
      </c>
    </row>
    <row r="2283" spans="1:27">
      <c r="A2283">
        <v>4281</v>
      </c>
      <c r="B2283" t="s">
        <v>13</v>
      </c>
      <c r="C2283" t="s">
        <v>41</v>
      </c>
      <c r="D2283" t="s">
        <v>42</v>
      </c>
      <c r="E2283" s="3">
        <v>11</v>
      </c>
      <c r="F2283" t="str">
        <f t="shared" si="315"/>
        <v>Number</v>
      </c>
      <c r="G2283" t="str">
        <f t="shared" si="316"/>
        <v>11</v>
      </c>
      <c r="H2283" t="str">
        <f t="shared" si="317"/>
        <v>Yes</v>
      </c>
      <c r="J2283" t="str">
        <f>_xlfn.IFS(Units_Sold&lt;0,"Check Return/Refund",Units_Sold=" ",Invalid,Units_Sold=0,"Available",Units_Sold&gt;0,"Sold")</f>
        <v>Available</v>
      </c>
      <c r="M2283" t="str">
        <f t="shared" si="318"/>
        <v>Invalid</v>
      </c>
      <c r="N2283" t="str">
        <f>IF(PC_NikeSales[[#This Row],[Discount_Verification]]="Valid","Include","Exclude")</f>
        <v>Exclude</v>
      </c>
      <c r="O2283">
        <v>0</v>
      </c>
      <c r="P2283" t="str">
        <f t="shared" si="319"/>
        <v>Insufficient Data</v>
      </c>
      <c r="Q2283" t="str">
        <f t="shared" si="320"/>
        <v>Missing Information</v>
      </c>
      <c r="R2283" t="str">
        <f>IF(PC_NikeSales[[#This Row],[Rev_Verify]]="Valid Revenue","Include","Exclude")</f>
        <v>Exclude</v>
      </c>
      <c r="S2283" s="1"/>
      <c r="T2283" s="5" t="str">
        <f t="shared" si="321"/>
        <v>Missing Date</v>
      </c>
      <c r="U2283" s="1" t="str">
        <f t="shared" si="322"/>
        <v>No</v>
      </c>
      <c r="V2283" t="s">
        <v>22</v>
      </c>
      <c r="W2283" t="s">
        <v>25</v>
      </c>
      <c r="X2283" t="str">
        <f t="shared" si="323"/>
        <v>Mumbai</v>
      </c>
      <c r="Y2283">
        <v>88.91</v>
      </c>
      <c r="Z2283" t="str">
        <f>IF(PC_NikeSales[[#This Row],[Profit]]&lt;0,"Loss Making Sales",IF(PC_NikeSales[[#This Row],[Profit]]=0,"No Recorded Profit",IF($Y2281&gt;$P2281,"Invalid Profit", "Valid Profit")))</f>
        <v>Valid Profit</v>
      </c>
      <c r="AA2283" t="str">
        <f>IF(PC_NikeSales[[#This Row],[Profit_Status]]="Valid Profit","Include","Exclude")</f>
        <v>Include</v>
      </c>
    </row>
    <row r="2284" spans="1:27">
      <c r="A2284">
        <v>4282</v>
      </c>
      <c r="B2284" t="s">
        <v>35</v>
      </c>
      <c r="C2284" t="s">
        <v>20</v>
      </c>
      <c r="D2284" t="s">
        <v>50</v>
      </c>
      <c r="F2284" t="str">
        <f t="shared" si="315"/>
        <v>Missing</v>
      </c>
      <c r="G2284" t="str">
        <f t="shared" si="316"/>
        <v>Unknown</v>
      </c>
      <c r="H2284" t="str">
        <f t="shared" si="317"/>
        <v>No</v>
      </c>
      <c r="J2284" t="str">
        <f>_xlfn.IFS(Units_Sold&lt;0,"Check Return/Refund",Units_Sold=" ",Invalid,Units_Sold=0,"Available",Units_Sold&gt;0,"Sold")</f>
        <v>Available</v>
      </c>
      <c r="K2284">
        <v>2670.28</v>
      </c>
      <c r="M2284" t="str">
        <f t="shared" si="318"/>
        <v>Invalid</v>
      </c>
      <c r="N2284" t="str">
        <f>IF(PC_NikeSales[[#This Row],[Discount_Verification]]="Valid","Include","Exclude")</f>
        <v>Exclude</v>
      </c>
      <c r="O2284">
        <v>0</v>
      </c>
      <c r="P2284" t="str">
        <f t="shared" si="319"/>
        <v>Insufficient Data</v>
      </c>
      <c r="Q2284" t="str">
        <f t="shared" si="320"/>
        <v>Missing Information</v>
      </c>
      <c r="R2284" t="str">
        <f>IF(PC_NikeSales[[#This Row],[Rev_Verify]]="Valid Revenue","Include","Exclude")</f>
        <v>Exclude</v>
      </c>
      <c r="S2284" s="1">
        <v>45736</v>
      </c>
      <c r="T2284" s="5">
        <f t="shared" si="321"/>
        <v>45736</v>
      </c>
      <c r="U2284" s="1" t="str">
        <f t="shared" si="322"/>
        <v>Yes</v>
      </c>
      <c r="V2284" t="s">
        <v>17</v>
      </c>
      <c r="W2284" t="s">
        <v>29</v>
      </c>
      <c r="X2284" t="str">
        <f t="shared" si="323"/>
        <v>Pune</v>
      </c>
      <c r="Y2284">
        <v>2334.23</v>
      </c>
      <c r="Z2284" t="str">
        <f>IF(PC_NikeSales[[#This Row],[Profit]]&lt;0,"Loss Making Sales",IF(PC_NikeSales[[#This Row],[Profit]]=0,"No Recorded Profit",IF($Y2282&gt;$P2282,"Invalid Profit", "Valid Profit")))</f>
        <v>Valid Profit</v>
      </c>
      <c r="AA2284" t="str">
        <f>IF(PC_NikeSales[[#This Row],[Profit_Status]]="Valid Profit","Include","Exclude")</f>
        <v>Include</v>
      </c>
    </row>
    <row r="2285" spans="1:27">
      <c r="A2285">
        <v>4283</v>
      </c>
      <c r="B2285" t="s">
        <v>35</v>
      </c>
      <c r="C2285" t="s">
        <v>14</v>
      </c>
      <c r="D2285" t="s">
        <v>49</v>
      </c>
      <c r="E2285" s="3" t="s">
        <v>16</v>
      </c>
      <c r="F2285" t="str">
        <f t="shared" si="315"/>
        <v>Alphabet</v>
      </c>
      <c r="G2285" t="str">
        <f t="shared" si="316"/>
        <v>M</v>
      </c>
      <c r="H2285" t="str">
        <f t="shared" si="317"/>
        <v>Yes</v>
      </c>
      <c r="I2285">
        <v>1</v>
      </c>
      <c r="J2285" t="str">
        <f>_xlfn.IFS(Units_Sold&lt;0,"Check Return/Refund",Units_Sold=" ",Invalid,Units_Sold=0,"Available",Units_Sold&gt;0,"Sold")</f>
        <v>Sold</v>
      </c>
      <c r="K2285">
        <v>9649.36</v>
      </c>
      <c r="L2285">
        <v>0.95</v>
      </c>
      <c r="M2285" t="str">
        <f t="shared" si="318"/>
        <v>Valid</v>
      </c>
      <c r="N2285" t="str">
        <f>IF(PC_NikeSales[[#This Row],[Discount_Verification]]="Valid","Include","Exclude")</f>
        <v>Include</v>
      </c>
      <c r="O2285">
        <v>482.47</v>
      </c>
      <c r="P2285">
        <f t="shared" si="319"/>
        <v>482.46800000000047</v>
      </c>
      <c r="Q2285" t="str">
        <f t="shared" si="320"/>
        <v>Valid Revenue</v>
      </c>
      <c r="R2285" t="str">
        <f>IF(PC_NikeSales[[#This Row],[Rev_Verify]]="Valid Revenue","Include","Exclude")</f>
        <v>Include</v>
      </c>
      <c r="S2285" s="1">
        <v>45714</v>
      </c>
      <c r="T2285" s="5">
        <f t="shared" si="321"/>
        <v>45714</v>
      </c>
      <c r="U2285" s="1" t="str">
        <f t="shared" si="322"/>
        <v>Yes</v>
      </c>
      <c r="V2285" t="s">
        <v>22</v>
      </c>
      <c r="W2285" t="s">
        <v>18</v>
      </c>
      <c r="X2285" t="str">
        <f t="shared" si="323"/>
        <v>Bengaluru</v>
      </c>
      <c r="Y2285">
        <v>1158.69</v>
      </c>
      <c r="Z2285" t="str">
        <f>IF(PC_NikeSales[[#This Row],[Profit]]&lt;0,"Loss Making Sales",IF(PC_NikeSales[[#This Row],[Profit]]=0,"No Recorded Profit",IF(PC_NikeSales[[#This Row],[Profit]]&gt;PC_NikeSales[Rev_Recalc],"Invalid Profit", "Valid Profit")))</f>
        <v>Invalid Profit</v>
      </c>
      <c r="AA2285" t="str">
        <f>IF(PC_NikeSales[[#This Row],[Profit_Status]]="Valid Profit","Include","Exclude")</f>
        <v>Exclude</v>
      </c>
    </row>
    <row r="2286" spans="1:27">
      <c r="A2286">
        <v>4284</v>
      </c>
      <c r="B2286" t="s">
        <v>35</v>
      </c>
      <c r="C2286" t="s">
        <v>30</v>
      </c>
      <c r="D2286" t="s">
        <v>45</v>
      </c>
      <c r="F2286" t="str">
        <f t="shared" si="315"/>
        <v>Missing</v>
      </c>
      <c r="G2286" t="str">
        <f t="shared" si="316"/>
        <v>Unknown</v>
      </c>
      <c r="H2286" t="str">
        <f t="shared" si="317"/>
        <v>No</v>
      </c>
      <c r="J2286" t="str">
        <f>_xlfn.IFS(Units_Sold&lt;0,"Check Return/Refund",Units_Sold=" ",Invalid,Units_Sold=0,"Available",Units_Sold&gt;0,"Sold")</f>
        <v>Available</v>
      </c>
      <c r="K2286">
        <v>2953.43</v>
      </c>
      <c r="L2286">
        <v>0.1</v>
      </c>
      <c r="M2286" t="str">
        <f t="shared" si="318"/>
        <v>Valid</v>
      </c>
      <c r="N2286" t="str">
        <f>IF(PC_NikeSales[[#This Row],[Discount_Verification]]="Valid","Include","Exclude")</f>
        <v>Include</v>
      </c>
      <c r="O2286">
        <v>0</v>
      </c>
      <c r="P2286" t="str">
        <f t="shared" si="319"/>
        <v>Insufficient Data</v>
      </c>
      <c r="Q2286" t="str">
        <f t="shared" si="320"/>
        <v>Missing Information</v>
      </c>
      <c r="R2286" t="str">
        <f>IF(PC_NikeSales[[#This Row],[Rev_Verify]]="Valid Revenue","Include","Exclude")</f>
        <v>Exclude</v>
      </c>
      <c r="S2286" s="1">
        <v>45427</v>
      </c>
      <c r="T2286" s="5">
        <f t="shared" si="321"/>
        <v>45427</v>
      </c>
      <c r="U2286" s="1" t="str">
        <f t="shared" si="322"/>
        <v>Yes</v>
      </c>
      <c r="V2286" t="s">
        <v>22</v>
      </c>
      <c r="W2286" t="s">
        <v>33</v>
      </c>
      <c r="X2286" t="str">
        <f t="shared" si="323"/>
        <v>Delhi</v>
      </c>
      <c r="Y2286">
        <v>2708.4</v>
      </c>
      <c r="Z2286" t="str">
        <f>IF(PC_NikeSales[[#This Row],[Profit]]&lt;0,"Loss Making Sales",IF(PC_NikeSales[[#This Row],[Profit]]=0,"No Recorded Profit",IF($Y2284&gt;$P2284,"Invalid Profit", "Valid Profit")))</f>
        <v>Valid Profit</v>
      </c>
      <c r="AA2286" t="str">
        <f>IF(PC_NikeSales[[#This Row],[Profit_Status]]="Valid Profit","Include","Exclude")</f>
        <v>Include</v>
      </c>
    </row>
    <row r="2287" spans="1:27">
      <c r="A2287">
        <v>4285</v>
      </c>
      <c r="B2287" t="s">
        <v>13</v>
      </c>
      <c r="C2287" t="s">
        <v>26</v>
      </c>
      <c r="D2287" t="s">
        <v>39</v>
      </c>
      <c r="F2287" t="str">
        <f t="shared" si="315"/>
        <v>Missing</v>
      </c>
      <c r="G2287" t="str">
        <f t="shared" si="316"/>
        <v>Unknown</v>
      </c>
      <c r="H2287" t="str">
        <f t="shared" si="317"/>
        <v>No</v>
      </c>
      <c r="I2287">
        <v>4</v>
      </c>
      <c r="J2287" t="str">
        <f>_xlfn.IFS(Units_Sold&lt;0,"Check Return/Refund",Units_Sold=" ",Invalid,Units_Sold=0,"Available",Units_Sold&gt;0,"Sold")</f>
        <v>Sold</v>
      </c>
      <c r="M2287" t="str">
        <f t="shared" si="318"/>
        <v>Invalid</v>
      </c>
      <c r="N2287" t="str">
        <f>IF(PC_NikeSales[[#This Row],[Discount_Verification]]="Valid","Include","Exclude")</f>
        <v>Exclude</v>
      </c>
      <c r="O2287">
        <v>0</v>
      </c>
      <c r="P2287" t="str">
        <f t="shared" si="319"/>
        <v>Insufficient Data</v>
      </c>
      <c r="Q2287" t="str">
        <f t="shared" si="320"/>
        <v>Missing Information</v>
      </c>
      <c r="R2287" t="str">
        <f>IF(PC_NikeSales[[#This Row],[Rev_Verify]]="Valid Revenue","Include","Exclude")</f>
        <v>Exclude</v>
      </c>
      <c r="S2287" s="1">
        <v>45624</v>
      </c>
      <c r="T2287" s="5">
        <f t="shared" si="321"/>
        <v>45624</v>
      </c>
      <c r="U2287" s="1" t="str">
        <f t="shared" si="322"/>
        <v>Yes</v>
      </c>
      <c r="V2287" t="s">
        <v>22</v>
      </c>
      <c r="W2287" t="s">
        <v>29</v>
      </c>
      <c r="X2287" t="str">
        <f t="shared" si="323"/>
        <v>Pune</v>
      </c>
      <c r="Y2287">
        <v>3380.53</v>
      </c>
      <c r="Z2287" t="str">
        <f>IF(PC_NikeSales[[#This Row],[Profit]]&lt;0,"Loss Making Sales",IF(PC_NikeSales[[#This Row],[Profit]]=0,"No Recorded Profit",IF($Y2285&gt;$P2285,"Invalid Profit", "Valid Profit")))</f>
        <v>Invalid Profit</v>
      </c>
      <c r="AA2287" t="str">
        <f>IF(PC_NikeSales[[#This Row],[Profit_Status]]="Valid Profit","Include","Exclude")</f>
        <v>Exclude</v>
      </c>
    </row>
    <row r="2288" spans="1:27">
      <c r="A2288">
        <v>4286</v>
      </c>
      <c r="B2288" t="s">
        <v>13</v>
      </c>
      <c r="C2288" t="s">
        <v>20</v>
      </c>
      <c r="D2288" t="s">
        <v>21</v>
      </c>
      <c r="E2288" s="3" t="s">
        <v>28</v>
      </c>
      <c r="F2288" t="str">
        <f t="shared" si="315"/>
        <v>Alphabet</v>
      </c>
      <c r="G2288" t="str">
        <f t="shared" si="316"/>
        <v>L</v>
      </c>
      <c r="H2288" t="str">
        <f t="shared" si="317"/>
        <v>Yes</v>
      </c>
      <c r="J2288" t="str">
        <f>_xlfn.IFS(Units_Sold&lt;0,"Check Return/Refund",Units_Sold=" ",Invalid,Units_Sold=0,"Available",Units_Sold&gt;0,"Sold")</f>
        <v>Available</v>
      </c>
      <c r="K2288">
        <v>5385.78</v>
      </c>
      <c r="M2288" t="str">
        <f t="shared" si="318"/>
        <v>Invalid</v>
      </c>
      <c r="N2288" t="str">
        <f>IF(PC_NikeSales[[#This Row],[Discount_Verification]]="Valid","Include","Exclude")</f>
        <v>Exclude</v>
      </c>
      <c r="O2288">
        <v>0</v>
      </c>
      <c r="P2288" t="str">
        <f t="shared" si="319"/>
        <v>Insufficient Data</v>
      </c>
      <c r="Q2288" t="str">
        <f t="shared" si="320"/>
        <v>Missing Information</v>
      </c>
      <c r="R2288" t="str">
        <f>IF(PC_NikeSales[[#This Row],[Rev_Verify]]="Valid Revenue","Include","Exclude")</f>
        <v>Exclude</v>
      </c>
      <c r="S2288" s="1">
        <v>45816</v>
      </c>
      <c r="T2288" s="5">
        <f t="shared" si="321"/>
        <v>45816</v>
      </c>
      <c r="U2288" s="1" t="str">
        <f t="shared" si="322"/>
        <v>Yes</v>
      </c>
      <c r="V2288" t="s">
        <v>17</v>
      </c>
      <c r="W2288" t="s">
        <v>43</v>
      </c>
      <c r="X2288" t="str">
        <f t="shared" si="323"/>
        <v>Kolkata</v>
      </c>
      <c r="Y2288">
        <v>840.25</v>
      </c>
      <c r="Z2288" t="str">
        <f>IF(PC_NikeSales[[#This Row],[Profit]]&lt;0,"Loss Making Sales",IF(PC_NikeSales[[#This Row],[Profit]]=0,"No Recorded Profit",IF($Y2286&gt;$P2286,"Invalid Profit", "Valid Profit")))</f>
        <v>Valid Profit</v>
      </c>
      <c r="AA2288" t="str">
        <f>IF(PC_NikeSales[[#This Row],[Profit_Status]]="Valid Profit","Include","Exclude")</f>
        <v>Include</v>
      </c>
    </row>
    <row r="2289" spans="1:27">
      <c r="A2289">
        <v>4287</v>
      </c>
      <c r="B2289" t="s">
        <v>13</v>
      </c>
      <c r="C2289" t="s">
        <v>26</v>
      </c>
      <c r="D2289" t="s">
        <v>39</v>
      </c>
      <c r="E2289" s="3">
        <v>6</v>
      </c>
      <c r="F2289" t="str">
        <f t="shared" si="315"/>
        <v>Number</v>
      </c>
      <c r="G2289" t="str">
        <f t="shared" si="316"/>
        <v>6</v>
      </c>
      <c r="H2289" t="str">
        <f t="shared" si="317"/>
        <v>Yes</v>
      </c>
      <c r="I2289">
        <v>0</v>
      </c>
      <c r="J2289" t="str">
        <f>_xlfn.IFS(Units_Sold&lt;0,"Check Return/Refund",Units_Sold=" ",Invalid,Units_Sold=0,"Available",Units_Sold&gt;0,"Sold")</f>
        <v>Available</v>
      </c>
      <c r="M2289" t="str">
        <f t="shared" si="318"/>
        <v>Invalid</v>
      </c>
      <c r="N2289" t="str">
        <f>IF(PC_NikeSales[[#This Row],[Discount_Verification]]="Valid","Include","Exclude")</f>
        <v>Exclude</v>
      </c>
      <c r="O2289">
        <v>0</v>
      </c>
      <c r="P2289" t="str">
        <f t="shared" si="319"/>
        <v>Insufficient Data</v>
      </c>
      <c r="Q2289" t="str">
        <f t="shared" si="320"/>
        <v>Missing Information</v>
      </c>
      <c r="R2289" t="str">
        <f>IF(PC_NikeSales[[#This Row],[Rev_Verify]]="Valid Revenue","Include","Exclude")</f>
        <v>Exclude</v>
      </c>
      <c r="S2289" s="1"/>
      <c r="T2289" s="5" t="str">
        <f t="shared" si="321"/>
        <v>Missing Date</v>
      </c>
      <c r="U2289" s="1" t="str">
        <f t="shared" si="322"/>
        <v>No</v>
      </c>
      <c r="V2289" t="s">
        <v>22</v>
      </c>
      <c r="W2289" t="s">
        <v>43</v>
      </c>
      <c r="X2289" t="str">
        <f t="shared" si="323"/>
        <v>Kolkata</v>
      </c>
      <c r="Y2289">
        <v>-157.55000000000001</v>
      </c>
      <c r="Z2289" t="str">
        <f>IF(PC_NikeSales[[#This Row],[Profit]]&lt;0,"Loss Making Sales",IF(PC_NikeSales[[#This Row],[Profit]]=0,"No Recorded Profit",IF(PC_NikeSales[[#This Row],[Profit]]&gt;PC_NikeSales[Rev_Recalc],"Invalid Profit", "Valid Profit")))</f>
        <v>Loss Making Sales</v>
      </c>
      <c r="AA2289" t="str">
        <f>IF(PC_NikeSales[[#This Row],[Profit_Status]]="Valid Profit","Include","Exclude")</f>
        <v>Exclude</v>
      </c>
    </row>
    <row r="2290" spans="1:27">
      <c r="A2290">
        <v>4288</v>
      </c>
      <c r="B2290" t="s">
        <v>13</v>
      </c>
      <c r="C2290" t="s">
        <v>41</v>
      </c>
      <c r="D2290" t="s">
        <v>42</v>
      </c>
      <c r="F2290" t="str">
        <f t="shared" si="315"/>
        <v>Missing</v>
      </c>
      <c r="G2290" t="str">
        <f t="shared" si="316"/>
        <v>Unknown</v>
      </c>
      <c r="H2290" t="str">
        <f t="shared" si="317"/>
        <v>No</v>
      </c>
      <c r="J2290" t="str">
        <f>_xlfn.IFS(Units_Sold&lt;0,"Check Return/Refund",Units_Sold=" ",Invalid,Units_Sold=0,"Available",Units_Sold&gt;0,"Sold")</f>
        <v>Available</v>
      </c>
      <c r="K2290">
        <v>6754.13</v>
      </c>
      <c r="M2290" t="str">
        <f t="shared" si="318"/>
        <v>Invalid</v>
      </c>
      <c r="N2290" t="str">
        <f>IF(PC_NikeSales[[#This Row],[Discount_Verification]]="Valid","Include","Exclude")</f>
        <v>Exclude</v>
      </c>
      <c r="O2290">
        <v>0</v>
      </c>
      <c r="P2290" t="str">
        <f t="shared" si="319"/>
        <v>Insufficient Data</v>
      </c>
      <c r="Q2290" t="str">
        <f t="shared" si="320"/>
        <v>Missing Information</v>
      </c>
      <c r="R2290" t="str">
        <f>IF(PC_NikeSales[[#This Row],[Rev_Verify]]="Valid Revenue","Include","Exclude")</f>
        <v>Exclude</v>
      </c>
      <c r="S2290" s="1">
        <v>45559</v>
      </c>
      <c r="T2290" s="5">
        <f t="shared" si="321"/>
        <v>45559</v>
      </c>
      <c r="U2290" s="1" t="str">
        <f t="shared" si="322"/>
        <v>Yes</v>
      </c>
      <c r="V2290" t="s">
        <v>17</v>
      </c>
      <c r="W2290" t="s">
        <v>37</v>
      </c>
      <c r="X2290" t="str">
        <f t="shared" si="323"/>
        <v>Hyderabad</v>
      </c>
      <c r="Y2290">
        <v>3737.27</v>
      </c>
      <c r="Z2290" t="str">
        <f>IF(PC_NikeSales[[#This Row],[Profit]]&lt;0,"Loss Making Sales",IF(PC_NikeSales[[#This Row],[Profit]]=0,"No Recorded Profit",IF($Y2288&gt;$P2288,"Invalid Profit", "Valid Profit")))</f>
        <v>Valid Profit</v>
      </c>
      <c r="AA2290" t="str">
        <f>IF(PC_NikeSales[[#This Row],[Profit_Status]]="Valid Profit","Include","Exclude")</f>
        <v>Include</v>
      </c>
    </row>
    <row r="2291" spans="1:27">
      <c r="A2291">
        <v>4289</v>
      </c>
      <c r="B2291" t="s">
        <v>35</v>
      </c>
      <c r="C2291" t="s">
        <v>26</v>
      </c>
      <c r="D2291" t="s">
        <v>39</v>
      </c>
      <c r="E2291" s="3" t="s">
        <v>28</v>
      </c>
      <c r="F2291" t="str">
        <f t="shared" si="315"/>
        <v>Alphabet</v>
      </c>
      <c r="G2291" t="str">
        <f t="shared" si="316"/>
        <v>L</v>
      </c>
      <c r="H2291" t="str">
        <f t="shared" si="317"/>
        <v>Yes</v>
      </c>
      <c r="J2291" t="str">
        <f>_xlfn.IFS(Units_Sold&lt;0,"Check Return/Refund",Units_Sold=" ",Invalid,Units_Sold=0,"Available",Units_Sold&gt;0,"Sold")</f>
        <v>Available</v>
      </c>
      <c r="L2291">
        <v>0.1</v>
      </c>
      <c r="M2291" t="str">
        <f t="shared" si="318"/>
        <v>Valid</v>
      </c>
      <c r="N2291" t="str">
        <f>IF(PC_NikeSales[[#This Row],[Discount_Verification]]="Valid","Include","Exclude")</f>
        <v>Include</v>
      </c>
      <c r="O2291">
        <v>0</v>
      </c>
      <c r="P2291" t="str">
        <f t="shared" si="319"/>
        <v>Insufficient Data</v>
      </c>
      <c r="Q2291" t="str">
        <f t="shared" si="320"/>
        <v>Missing Information</v>
      </c>
      <c r="R2291" t="str">
        <f>IF(PC_NikeSales[[#This Row],[Rev_Verify]]="Valid Revenue","Include","Exclude")</f>
        <v>Exclude</v>
      </c>
      <c r="S2291" s="1"/>
      <c r="T2291" s="5" t="str">
        <f t="shared" si="321"/>
        <v>Missing Date</v>
      </c>
      <c r="U2291" s="1" t="str">
        <f t="shared" si="322"/>
        <v>No</v>
      </c>
      <c r="V2291" t="s">
        <v>22</v>
      </c>
      <c r="W2291" t="s">
        <v>33</v>
      </c>
      <c r="X2291" t="str">
        <f t="shared" si="323"/>
        <v>Delhi</v>
      </c>
      <c r="Y2291">
        <v>2164.64</v>
      </c>
      <c r="Z2291" t="str">
        <f>IF(PC_NikeSales[[#This Row],[Profit]]&lt;0,"Loss Making Sales",IF(PC_NikeSales[[#This Row],[Profit]]=0,"No Recorded Profit",IF($Y2289&gt;$P2289,"Invalid Profit", "Valid Profit")))</f>
        <v>Valid Profit</v>
      </c>
      <c r="AA2291" t="str">
        <f>IF(PC_NikeSales[[#This Row],[Profit_Status]]="Valid Profit","Include","Exclude")</f>
        <v>Include</v>
      </c>
    </row>
    <row r="2292" spans="1:27">
      <c r="A2292">
        <v>4290</v>
      </c>
      <c r="B2292" t="s">
        <v>13</v>
      </c>
      <c r="C2292" t="s">
        <v>26</v>
      </c>
      <c r="D2292" t="s">
        <v>27</v>
      </c>
      <c r="F2292" t="str">
        <f t="shared" si="315"/>
        <v>Missing</v>
      </c>
      <c r="G2292" t="str">
        <f t="shared" si="316"/>
        <v>Unknown</v>
      </c>
      <c r="H2292" t="str">
        <f t="shared" si="317"/>
        <v>No</v>
      </c>
      <c r="I2292">
        <v>-1</v>
      </c>
      <c r="J2292" t="str">
        <f>_xlfn.IFS(Units_Sold&lt;0,"Check Return/Refund",Units_Sold=" ",Invalid,Units_Sold=0,"Available",Units_Sold&gt;0,"Sold")</f>
        <v>Check Return/Refund</v>
      </c>
      <c r="M2292" t="str">
        <f t="shared" si="318"/>
        <v>Invalid</v>
      </c>
      <c r="N2292" t="str">
        <f>IF(PC_NikeSales[[#This Row],[Discount_Verification]]="Valid","Include","Exclude")</f>
        <v>Exclude</v>
      </c>
      <c r="O2292">
        <v>0</v>
      </c>
      <c r="P2292" t="str">
        <f t="shared" si="319"/>
        <v>Insufficient Data</v>
      </c>
      <c r="Q2292" t="str">
        <f t="shared" si="320"/>
        <v>Missing Information</v>
      </c>
      <c r="R2292" t="str">
        <f>IF(PC_NikeSales[[#This Row],[Rev_Verify]]="Valid Revenue","Include","Exclude")</f>
        <v>Exclude</v>
      </c>
      <c r="S2292" s="1">
        <v>45682</v>
      </c>
      <c r="T2292" s="5">
        <f t="shared" si="321"/>
        <v>45682</v>
      </c>
      <c r="U2292" s="1" t="str">
        <f t="shared" si="322"/>
        <v>Yes</v>
      </c>
      <c r="V2292" t="s">
        <v>22</v>
      </c>
      <c r="W2292" t="s">
        <v>43</v>
      </c>
      <c r="X2292" t="str">
        <f t="shared" si="323"/>
        <v>Kolkata</v>
      </c>
      <c r="Y2292">
        <v>698.53</v>
      </c>
      <c r="Z2292" t="str">
        <f>IF(PC_NikeSales[[#This Row],[Profit]]&lt;0,"Loss Making Sales",IF(PC_NikeSales[[#This Row],[Profit]]=0,"No Recorded Profit",IF($Y2290&gt;$P2290,"Invalid Profit", "Valid Profit")))</f>
        <v>Valid Profit</v>
      </c>
      <c r="AA2292" t="str">
        <f>IF(PC_NikeSales[[#This Row],[Profit_Status]]="Valid Profit","Include","Exclude")</f>
        <v>Include</v>
      </c>
    </row>
    <row r="2293" spans="1:27">
      <c r="A2293">
        <v>4291</v>
      </c>
      <c r="B2293" t="s">
        <v>19</v>
      </c>
      <c r="C2293" t="s">
        <v>20</v>
      </c>
      <c r="D2293" t="s">
        <v>50</v>
      </c>
      <c r="E2293" s="3" t="s">
        <v>32</v>
      </c>
      <c r="F2293" t="str">
        <f t="shared" si="315"/>
        <v>Alphabet</v>
      </c>
      <c r="G2293" t="str">
        <f t="shared" si="316"/>
        <v>XL</v>
      </c>
      <c r="H2293" t="str">
        <f t="shared" si="317"/>
        <v>Yes</v>
      </c>
      <c r="J2293" t="str">
        <f>_xlfn.IFS(Units_Sold&lt;0,"Check Return/Refund",Units_Sold=" ",Invalid,Units_Sold=0,"Available",Units_Sold&gt;0,"Sold")</f>
        <v>Available</v>
      </c>
      <c r="K2293">
        <v>9306.5400000000009</v>
      </c>
      <c r="M2293" t="str">
        <f t="shared" si="318"/>
        <v>Invalid</v>
      </c>
      <c r="N2293" t="str">
        <f>IF(PC_NikeSales[[#This Row],[Discount_Verification]]="Valid","Include","Exclude")</f>
        <v>Exclude</v>
      </c>
      <c r="O2293">
        <v>0</v>
      </c>
      <c r="P2293" t="str">
        <f t="shared" si="319"/>
        <v>Insufficient Data</v>
      </c>
      <c r="Q2293" t="str">
        <f t="shared" si="320"/>
        <v>Missing Information</v>
      </c>
      <c r="R2293" t="str">
        <f>IF(PC_NikeSales[[#This Row],[Rev_Verify]]="Valid Revenue","Include","Exclude")</f>
        <v>Exclude</v>
      </c>
      <c r="S2293" s="1"/>
      <c r="T2293" s="5" t="str">
        <f t="shared" si="321"/>
        <v>Missing Date</v>
      </c>
      <c r="U2293" s="1" t="str">
        <f t="shared" si="322"/>
        <v>No</v>
      </c>
      <c r="V2293" t="s">
        <v>22</v>
      </c>
      <c r="W2293" t="s">
        <v>33</v>
      </c>
      <c r="X2293" t="str">
        <f t="shared" si="323"/>
        <v>Delhi</v>
      </c>
      <c r="Y2293">
        <v>-25.67</v>
      </c>
      <c r="Z2293" t="str">
        <f>IF(PC_NikeSales[[#This Row],[Profit]]&lt;0,"Loss Making Sales",IF(PC_NikeSales[[#This Row],[Profit]]=0,"No Recorded Profit",IF(PC_NikeSales[[#This Row],[Profit]]&gt;PC_NikeSales[Rev_Recalc],"Invalid Profit", "Valid Profit")))</f>
        <v>Loss Making Sales</v>
      </c>
      <c r="AA2293" t="str">
        <f>IF(PC_NikeSales[[#This Row],[Profit_Status]]="Valid Profit","Include","Exclude")</f>
        <v>Exclude</v>
      </c>
    </row>
    <row r="2294" spans="1:27">
      <c r="A2294">
        <v>4292</v>
      </c>
      <c r="B2294" t="s">
        <v>35</v>
      </c>
      <c r="C2294" t="s">
        <v>14</v>
      </c>
      <c r="D2294" t="s">
        <v>49</v>
      </c>
      <c r="E2294" s="3" t="s">
        <v>28</v>
      </c>
      <c r="F2294" t="str">
        <f t="shared" si="315"/>
        <v>Alphabet</v>
      </c>
      <c r="G2294" t="str">
        <f t="shared" si="316"/>
        <v>L</v>
      </c>
      <c r="H2294" t="str">
        <f t="shared" si="317"/>
        <v>Yes</v>
      </c>
      <c r="I2294">
        <v>2</v>
      </c>
      <c r="J2294" t="str">
        <f>_xlfn.IFS(Units_Sold&lt;0,"Check Return/Refund",Units_Sold=" ",Invalid,Units_Sold=0,"Available",Units_Sold&gt;0,"Sold")</f>
        <v>Sold</v>
      </c>
      <c r="L2294">
        <v>0.23</v>
      </c>
      <c r="M2294" t="str">
        <f t="shared" si="318"/>
        <v>Valid</v>
      </c>
      <c r="N2294" t="str">
        <f>IF(PC_NikeSales[[#This Row],[Discount_Verification]]="Valid","Include","Exclude")</f>
        <v>Include</v>
      </c>
      <c r="O2294">
        <v>0</v>
      </c>
      <c r="P2294" t="str">
        <f t="shared" si="319"/>
        <v>Insufficient Data</v>
      </c>
      <c r="Q2294" t="str">
        <f t="shared" si="320"/>
        <v>Missing Information</v>
      </c>
      <c r="R2294" t="str">
        <f>IF(PC_NikeSales[[#This Row],[Rev_Verify]]="Valid Revenue","Include","Exclude")</f>
        <v>Exclude</v>
      </c>
      <c r="S2294" s="1">
        <v>45620</v>
      </c>
      <c r="T2294" s="5">
        <f t="shared" si="321"/>
        <v>45620</v>
      </c>
      <c r="U2294" s="1" t="str">
        <f t="shared" si="322"/>
        <v>Yes</v>
      </c>
      <c r="V2294" t="s">
        <v>17</v>
      </c>
      <c r="W2294" t="s">
        <v>33</v>
      </c>
      <c r="X2294" t="str">
        <f t="shared" si="323"/>
        <v>Delhi</v>
      </c>
      <c r="Y2294">
        <v>1328.75</v>
      </c>
      <c r="Z2294" t="str">
        <f>IF(PC_NikeSales[[#This Row],[Profit]]&lt;0,"Loss Making Sales",IF(PC_NikeSales[[#This Row],[Profit]]=0,"No Recorded Profit",IF($Y2292&gt;$P2292,"Invalid Profit", "Valid Profit")))</f>
        <v>Valid Profit</v>
      </c>
      <c r="AA2294" t="str">
        <f>IF(PC_NikeSales[[#This Row],[Profit_Status]]="Valid Profit","Include","Exclude")</f>
        <v>Include</v>
      </c>
    </row>
    <row r="2295" spans="1:27">
      <c r="A2295">
        <v>4293</v>
      </c>
      <c r="B2295" t="s">
        <v>19</v>
      </c>
      <c r="C2295" t="s">
        <v>41</v>
      </c>
      <c r="D2295" t="s">
        <v>47</v>
      </c>
      <c r="E2295" s="3" t="s">
        <v>32</v>
      </c>
      <c r="F2295" t="str">
        <f t="shared" si="315"/>
        <v>Alphabet</v>
      </c>
      <c r="G2295" t="str">
        <f t="shared" si="316"/>
        <v>XL</v>
      </c>
      <c r="H2295" t="str">
        <f t="shared" si="317"/>
        <v>Yes</v>
      </c>
      <c r="I2295">
        <v>0</v>
      </c>
      <c r="J2295" t="str">
        <f>_xlfn.IFS(Units_Sold&lt;0,"Check Return/Refund",Units_Sold=" ",Invalid,Units_Sold=0,"Available",Units_Sold&gt;0,"Sold")</f>
        <v>Available</v>
      </c>
      <c r="M2295" t="str">
        <f t="shared" si="318"/>
        <v>Invalid</v>
      </c>
      <c r="N2295" t="str">
        <f>IF(PC_NikeSales[[#This Row],[Discount_Verification]]="Valid","Include","Exclude")</f>
        <v>Exclude</v>
      </c>
      <c r="O2295">
        <v>0</v>
      </c>
      <c r="P2295" t="str">
        <f t="shared" si="319"/>
        <v>Insufficient Data</v>
      </c>
      <c r="Q2295" t="str">
        <f t="shared" si="320"/>
        <v>Missing Information</v>
      </c>
      <c r="R2295" t="str">
        <f>IF(PC_NikeSales[[#This Row],[Rev_Verify]]="Valid Revenue","Include","Exclude")</f>
        <v>Exclude</v>
      </c>
      <c r="S2295" s="1">
        <v>45736</v>
      </c>
      <c r="T2295" s="5">
        <f t="shared" si="321"/>
        <v>45736</v>
      </c>
      <c r="U2295" s="1" t="str">
        <f t="shared" si="322"/>
        <v>Yes</v>
      </c>
      <c r="V2295" t="s">
        <v>22</v>
      </c>
      <c r="W2295" t="s">
        <v>33</v>
      </c>
      <c r="X2295" t="str">
        <f t="shared" si="323"/>
        <v>Delhi</v>
      </c>
      <c r="Y2295">
        <v>635.45000000000005</v>
      </c>
      <c r="Z2295" t="str">
        <f>IF(PC_NikeSales[[#This Row],[Profit]]&lt;0,"Loss Making Sales",IF(PC_NikeSales[[#This Row],[Profit]]=0,"No Recorded Profit",IF($Y2293&gt;$P2293,"Invalid Profit", "Valid Profit")))</f>
        <v>Valid Profit</v>
      </c>
      <c r="AA2295" t="str">
        <f>IF(PC_NikeSales[[#This Row],[Profit_Status]]="Valid Profit","Include","Exclude")</f>
        <v>Include</v>
      </c>
    </row>
    <row r="2296" spans="1:27">
      <c r="A2296">
        <v>4294</v>
      </c>
      <c r="B2296" t="s">
        <v>19</v>
      </c>
      <c r="C2296" t="s">
        <v>20</v>
      </c>
      <c r="D2296" t="s">
        <v>24</v>
      </c>
      <c r="F2296" t="str">
        <f t="shared" si="315"/>
        <v>Missing</v>
      </c>
      <c r="G2296" t="str">
        <f t="shared" si="316"/>
        <v>Unknown</v>
      </c>
      <c r="H2296" t="str">
        <f t="shared" si="317"/>
        <v>No</v>
      </c>
      <c r="J2296" t="str">
        <f>_xlfn.IFS(Units_Sold&lt;0,"Check Return/Refund",Units_Sold=" ",Invalid,Units_Sold=0,"Available",Units_Sold&gt;0,"Sold")</f>
        <v>Available</v>
      </c>
      <c r="K2296">
        <v>5238.91</v>
      </c>
      <c r="M2296" t="str">
        <f t="shared" si="318"/>
        <v>Invalid</v>
      </c>
      <c r="N2296" t="str">
        <f>IF(PC_NikeSales[[#This Row],[Discount_Verification]]="Valid","Include","Exclude")</f>
        <v>Exclude</v>
      </c>
      <c r="O2296">
        <v>0</v>
      </c>
      <c r="P2296" t="str">
        <f t="shared" si="319"/>
        <v>Insufficient Data</v>
      </c>
      <c r="Q2296" t="str">
        <f t="shared" si="320"/>
        <v>Missing Information</v>
      </c>
      <c r="R2296" t="str">
        <f>IF(PC_NikeSales[[#This Row],[Rev_Verify]]="Valid Revenue","Include","Exclude")</f>
        <v>Exclude</v>
      </c>
      <c r="S2296" s="1">
        <v>45673</v>
      </c>
      <c r="T2296" s="5">
        <f t="shared" si="321"/>
        <v>45673</v>
      </c>
      <c r="U2296" s="1" t="str">
        <f t="shared" si="322"/>
        <v>Yes</v>
      </c>
      <c r="V2296" t="s">
        <v>17</v>
      </c>
      <c r="W2296" t="s">
        <v>43</v>
      </c>
      <c r="X2296" t="str">
        <f t="shared" si="323"/>
        <v>Kolkata</v>
      </c>
      <c r="Y2296">
        <v>1217.07</v>
      </c>
      <c r="Z2296" t="str">
        <f>IF(PC_NikeSales[[#This Row],[Profit]]&lt;0,"Loss Making Sales",IF(PC_NikeSales[[#This Row],[Profit]]=0,"No Recorded Profit",IF($Y2294&gt;$P2294,"Invalid Profit", "Valid Profit")))</f>
        <v>Valid Profit</v>
      </c>
      <c r="AA2296" t="str">
        <f>IF(PC_NikeSales[[#This Row],[Profit_Status]]="Valid Profit","Include","Exclude")</f>
        <v>Include</v>
      </c>
    </row>
    <row r="2297" spans="1:27">
      <c r="A2297">
        <v>4295</v>
      </c>
      <c r="B2297" t="s">
        <v>19</v>
      </c>
      <c r="C2297" t="s">
        <v>41</v>
      </c>
      <c r="D2297" t="s">
        <v>42</v>
      </c>
      <c r="E2297" s="3">
        <v>10</v>
      </c>
      <c r="F2297" t="str">
        <f t="shared" si="315"/>
        <v>Number</v>
      </c>
      <c r="G2297" t="str">
        <f t="shared" si="316"/>
        <v>10</v>
      </c>
      <c r="H2297" t="str">
        <f t="shared" si="317"/>
        <v>Yes</v>
      </c>
      <c r="I2297">
        <v>4</v>
      </c>
      <c r="J2297" t="str">
        <f>_xlfn.IFS(Units_Sold&lt;0,"Check Return/Refund",Units_Sold=" ",Invalid,Units_Sold=0,"Available",Units_Sold&gt;0,"Sold")</f>
        <v>Sold</v>
      </c>
      <c r="K2297">
        <v>4469.12</v>
      </c>
      <c r="M2297" t="str">
        <f t="shared" si="318"/>
        <v>Invalid</v>
      </c>
      <c r="N2297" t="str">
        <f>IF(PC_NikeSales[[#This Row],[Discount_Verification]]="Valid","Include","Exclude")</f>
        <v>Exclude</v>
      </c>
      <c r="O2297">
        <v>0</v>
      </c>
      <c r="P2297">
        <f t="shared" si="319"/>
        <v>17876.48</v>
      </c>
      <c r="Q2297" t="str">
        <f t="shared" si="320"/>
        <v>Valid Revenue</v>
      </c>
      <c r="R2297" t="str">
        <f>IF(PC_NikeSales[[#This Row],[Rev_Verify]]="Valid Revenue","Include","Exclude")</f>
        <v>Include</v>
      </c>
      <c r="S2297" s="1">
        <v>45731</v>
      </c>
      <c r="T2297" s="5">
        <f t="shared" si="321"/>
        <v>45731</v>
      </c>
      <c r="U2297" s="1" t="str">
        <f t="shared" si="322"/>
        <v>Yes</v>
      </c>
      <c r="V2297" t="s">
        <v>22</v>
      </c>
      <c r="W2297" t="s">
        <v>25</v>
      </c>
      <c r="X2297" t="str">
        <f t="shared" si="323"/>
        <v>Mumbai</v>
      </c>
      <c r="Y2297">
        <v>-1033.4100000000001</v>
      </c>
      <c r="Z2297" t="str">
        <f>IF(PC_NikeSales[[#This Row],[Profit]]&lt;0,"Loss Making Sales",IF(PC_NikeSales[[#This Row],[Profit]]=0,"No Recorded Profit",IF(PC_NikeSales[[#This Row],[Profit]]&gt;PC_NikeSales[Rev_Recalc],"Invalid Profit", "Valid Profit")))</f>
        <v>Loss Making Sales</v>
      </c>
      <c r="AA2297" t="str">
        <f>IF(PC_NikeSales[[#This Row],[Profit_Status]]="Valid Profit","Include","Exclude")</f>
        <v>Exclude</v>
      </c>
    </row>
    <row r="2298" spans="1:27">
      <c r="A2298">
        <v>4296</v>
      </c>
      <c r="B2298" t="s">
        <v>19</v>
      </c>
      <c r="C2298" t="s">
        <v>26</v>
      </c>
      <c r="D2298" t="s">
        <v>39</v>
      </c>
      <c r="E2298" s="3">
        <v>7</v>
      </c>
      <c r="F2298" t="str">
        <f t="shared" si="315"/>
        <v>Number</v>
      </c>
      <c r="G2298" t="str">
        <f t="shared" si="316"/>
        <v>7</v>
      </c>
      <c r="H2298" t="str">
        <f t="shared" si="317"/>
        <v>Yes</v>
      </c>
      <c r="I2298">
        <v>3</v>
      </c>
      <c r="J2298" t="str">
        <f>_xlfn.IFS(Units_Sold&lt;0,"Check Return/Refund",Units_Sold=" ",Invalid,Units_Sold=0,"Available",Units_Sold&gt;0,"Sold")</f>
        <v>Sold</v>
      </c>
      <c r="K2298">
        <v>4121.58</v>
      </c>
      <c r="M2298" t="str">
        <f t="shared" si="318"/>
        <v>Invalid</v>
      </c>
      <c r="N2298" t="str">
        <f>IF(PC_NikeSales[[#This Row],[Discount_Verification]]="Valid","Include","Exclude")</f>
        <v>Exclude</v>
      </c>
      <c r="O2298">
        <v>0</v>
      </c>
      <c r="P2298">
        <f t="shared" si="319"/>
        <v>12364.74</v>
      </c>
      <c r="Q2298" t="str">
        <f t="shared" si="320"/>
        <v>Valid Revenue</v>
      </c>
      <c r="R2298" t="str">
        <f>IF(PC_NikeSales[[#This Row],[Rev_Verify]]="Valid Revenue","Include","Exclude")</f>
        <v>Include</v>
      </c>
      <c r="S2298" s="1"/>
      <c r="T2298" s="5" t="str">
        <f t="shared" si="321"/>
        <v>Missing Date</v>
      </c>
      <c r="U2298" s="1" t="str">
        <f t="shared" si="322"/>
        <v>No</v>
      </c>
      <c r="V2298" t="s">
        <v>17</v>
      </c>
      <c r="W2298" t="s">
        <v>25</v>
      </c>
      <c r="X2298" t="str">
        <f t="shared" si="323"/>
        <v>Mumbai</v>
      </c>
      <c r="Y2298">
        <v>3702.74</v>
      </c>
      <c r="Z2298" t="str">
        <f>IF(PC_NikeSales[[#This Row],[Profit]]&lt;0,"Loss Making Sales",IF(PC_NikeSales[[#This Row],[Profit]]=0,"No Recorded Profit",IF($Y2296&gt;$P2296,"Invalid Profit", "Valid Profit")))</f>
        <v>Valid Profit</v>
      </c>
      <c r="AA2298" t="str">
        <f>IF(PC_NikeSales[[#This Row],[Profit_Status]]="Valid Profit","Include","Exclude")</f>
        <v>Include</v>
      </c>
    </row>
    <row r="2299" spans="1:27">
      <c r="A2299">
        <v>4297</v>
      </c>
      <c r="B2299" t="s">
        <v>19</v>
      </c>
      <c r="C2299" t="s">
        <v>30</v>
      </c>
      <c r="D2299" t="s">
        <v>31</v>
      </c>
      <c r="E2299" s="3" t="s">
        <v>28</v>
      </c>
      <c r="F2299" t="str">
        <f t="shared" si="315"/>
        <v>Alphabet</v>
      </c>
      <c r="G2299" t="str">
        <f t="shared" si="316"/>
        <v>L</v>
      </c>
      <c r="H2299" t="str">
        <f t="shared" si="317"/>
        <v>Yes</v>
      </c>
      <c r="J2299" t="str">
        <f>_xlfn.IFS(Units_Sold&lt;0,"Check Return/Refund",Units_Sold=" ",Invalid,Units_Sold=0,"Available",Units_Sold&gt;0,"Sold")</f>
        <v>Available</v>
      </c>
      <c r="M2299" t="str">
        <f t="shared" si="318"/>
        <v>Invalid</v>
      </c>
      <c r="N2299" t="str">
        <f>IF(PC_NikeSales[[#This Row],[Discount_Verification]]="Valid","Include","Exclude")</f>
        <v>Exclude</v>
      </c>
      <c r="O2299">
        <v>0</v>
      </c>
      <c r="P2299" t="str">
        <f t="shared" si="319"/>
        <v>Insufficient Data</v>
      </c>
      <c r="Q2299" t="str">
        <f t="shared" si="320"/>
        <v>Missing Information</v>
      </c>
      <c r="R2299" t="str">
        <f>IF(PC_NikeSales[[#This Row],[Rev_Verify]]="Valid Revenue","Include","Exclude")</f>
        <v>Exclude</v>
      </c>
      <c r="S2299" s="1">
        <v>45722</v>
      </c>
      <c r="T2299" s="5">
        <f t="shared" si="321"/>
        <v>45722</v>
      </c>
      <c r="U2299" s="1" t="str">
        <f t="shared" si="322"/>
        <v>Yes</v>
      </c>
      <c r="V2299" t="s">
        <v>17</v>
      </c>
      <c r="W2299" t="s">
        <v>43</v>
      </c>
      <c r="X2299" t="str">
        <f t="shared" si="323"/>
        <v>Kolkata</v>
      </c>
      <c r="Y2299">
        <v>1123.18</v>
      </c>
      <c r="Z2299" t="str">
        <f>IF(PC_NikeSales[[#This Row],[Profit]]&lt;0,"Loss Making Sales",IF(PC_NikeSales[[#This Row],[Profit]]=0,"No Recorded Profit",IF($Y2297&gt;$P2297,"Invalid Profit", "Valid Profit")))</f>
        <v>Valid Profit</v>
      </c>
      <c r="AA2299" t="str">
        <f>IF(PC_NikeSales[[#This Row],[Profit_Status]]="Valid Profit","Include","Exclude")</f>
        <v>Include</v>
      </c>
    </row>
    <row r="2300" spans="1:27">
      <c r="A2300">
        <v>4298</v>
      </c>
      <c r="B2300" t="s">
        <v>35</v>
      </c>
      <c r="C2300" t="s">
        <v>30</v>
      </c>
      <c r="D2300" t="s">
        <v>31</v>
      </c>
      <c r="F2300" t="str">
        <f t="shared" si="315"/>
        <v>Missing</v>
      </c>
      <c r="G2300" t="str">
        <f t="shared" si="316"/>
        <v>Unknown</v>
      </c>
      <c r="H2300" t="str">
        <f t="shared" si="317"/>
        <v>No</v>
      </c>
      <c r="I2300">
        <v>4</v>
      </c>
      <c r="J2300" t="str">
        <f>_xlfn.IFS(Units_Sold&lt;0,"Check Return/Refund",Units_Sold=" ",Invalid,Units_Sold=0,"Available",Units_Sold&gt;0,"Sold")</f>
        <v>Sold</v>
      </c>
      <c r="L2300">
        <v>0.37</v>
      </c>
      <c r="M2300" t="str">
        <f t="shared" si="318"/>
        <v>Valid</v>
      </c>
      <c r="N2300" t="str">
        <f>IF(PC_NikeSales[[#This Row],[Discount_Verification]]="Valid","Include","Exclude")</f>
        <v>Include</v>
      </c>
      <c r="O2300">
        <v>0</v>
      </c>
      <c r="P2300" t="str">
        <f t="shared" si="319"/>
        <v>Insufficient Data</v>
      </c>
      <c r="Q2300" t="str">
        <f t="shared" si="320"/>
        <v>Missing Information</v>
      </c>
      <c r="R2300" t="str">
        <f>IF(PC_NikeSales[[#This Row],[Rev_Verify]]="Valid Revenue","Include","Exclude")</f>
        <v>Exclude</v>
      </c>
      <c r="S2300" s="1">
        <v>45517</v>
      </c>
      <c r="T2300" s="5">
        <f t="shared" si="321"/>
        <v>45517</v>
      </c>
      <c r="U2300" s="1" t="str">
        <f t="shared" si="322"/>
        <v>Yes</v>
      </c>
      <c r="V2300" t="s">
        <v>17</v>
      </c>
      <c r="W2300" t="s">
        <v>25</v>
      </c>
      <c r="X2300" t="str">
        <f t="shared" si="323"/>
        <v>Mumbai</v>
      </c>
      <c r="Y2300">
        <v>1574.59</v>
      </c>
      <c r="Z2300" t="str">
        <f>IF(PC_NikeSales[[#This Row],[Profit]]&lt;0,"Loss Making Sales",IF(PC_NikeSales[[#This Row],[Profit]]=0,"No Recorded Profit",IF($Y2298&gt;$P2298,"Invalid Profit", "Valid Profit")))</f>
        <v>Valid Profit</v>
      </c>
      <c r="AA2300" t="str">
        <f>IF(PC_NikeSales[[#This Row],[Profit_Status]]="Valid Profit","Include","Exclude")</f>
        <v>Include</v>
      </c>
    </row>
    <row r="2301" spans="1:27">
      <c r="A2301">
        <v>4299</v>
      </c>
      <c r="B2301" t="s">
        <v>13</v>
      </c>
      <c r="C2301" t="s">
        <v>30</v>
      </c>
      <c r="D2301" t="s">
        <v>46</v>
      </c>
      <c r="F2301" t="str">
        <f t="shared" si="315"/>
        <v>Missing</v>
      </c>
      <c r="G2301" t="str">
        <f t="shared" si="316"/>
        <v>Unknown</v>
      </c>
      <c r="H2301" t="str">
        <f t="shared" si="317"/>
        <v>No</v>
      </c>
      <c r="J2301" t="str">
        <f>_xlfn.IFS(Units_Sold&lt;0,"Check Return/Refund",Units_Sold=" ",Invalid,Units_Sold=0,"Available",Units_Sold&gt;0,"Sold")</f>
        <v>Available</v>
      </c>
      <c r="M2301" t="str">
        <f t="shared" si="318"/>
        <v>Invalid</v>
      </c>
      <c r="N2301" t="str">
        <f>IF(PC_NikeSales[[#This Row],[Discount_Verification]]="Valid","Include","Exclude")</f>
        <v>Exclude</v>
      </c>
      <c r="O2301">
        <v>0</v>
      </c>
      <c r="P2301" t="str">
        <f t="shared" si="319"/>
        <v>Insufficient Data</v>
      </c>
      <c r="Q2301" t="str">
        <f t="shared" si="320"/>
        <v>Missing Information</v>
      </c>
      <c r="R2301" t="str">
        <f>IF(PC_NikeSales[[#This Row],[Rev_Verify]]="Valid Revenue","Include","Exclude")</f>
        <v>Exclude</v>
      </c>
      <c r="S2301" s="1">
        <v>45822</v>
      </c>
      <c r="T2301" s="5">
        <f t="shared" si="321"/>
        <v>45822</v>
      </c>
      <c r="U2301" s="1" t="str">
        <f t="shared" si="322"/>
        <v>Yes</v>
      </c>
      <c r="V2301" t="s">
        <v>17</v>
      </c>
      <c r="W2301" t="s">
        <v>29</v>
      </c>
      <c r="X2301" t="str">
        <f t="shared" si="323"/>
        <v>Pune</v>
      </c>
      <c r="Y2301">
        <v>3967.64</v>
      </c>
      <c r="Z2301" t="str">
        <f>IF(PC_NikeSales[[#This Row],[Profit]]&lt;0,"Loss Making Sales",IF(PC_NikeSales[[#This Row],[Profit]]=0,"No Recorded Profit",IF($Y2299&gt;$P2299,"Invalid Profit", "Valid Profit")))</f>
        <v>Valid Profit</v>
      </c>
      <c r="AA2301" t="str">
        <f>IF(PC_NikeSales[[#This Row],[Profit_Status]]="Valid Profit","Include","Exclude")</f>
        <v>Include</v>
      </c>
    </row>
    <row r="2302" spans="1:27">
      <c r="A2302">
        <v>4300</v>
      </c>
      <c r="B2302" t="s">
        <v>13</v>
      </c>
      <c r="C2302" t="s">
        <v>41</v>
      </c>
      <c r="D2302" t="s">
        <v>48</v>
      </c>
      <c r="F2302" t="str">
        <f t="shared" si="315"/>
        <v>Missing</v>
      </c>
      <c r="G2302" t="str">
        <f t="shared" si="316"/>
        <v>Unknown</v>
      </c>
      <c r="H2302" t="str">
        <f t="shared" si="317"/>
        <v>No</v>
      </c>
      <c r="J2302" t="str">
        <f>_xlfn.IFS(Units_Sold&lt;0,"Check Return/Refund",Units_Sold=" ",Invalid,Units_Sold=0,"Available",Units_Sold&gt;0,"Sold")</f>
        <v>Available</v>
      </c>
      <c r="M2302" t="str">
        <f t="shared" si="318"/>
        <v>Invalid</v>
      </c>
      <c r="N2302" t="str">
        <f>IF(PC_NikeSales[[#This Row],[Discount_Verification]]="Valid","Include","Exclude")</f>
        <v>Exclude</v>
      </c>
      <c r="O2302">
        <v>0</v>
      </c>
      <c r="P2302" t="str">
        <f t="shared" si="319"/>
        <v>Insufficient Data</v>
      </c>
      <c r="Q2302" t="str">
        <f t="shared" si="320"/>
        <v>Missing Information</v>
      </c>
      <c r="R2302" t="str">
        <f>IF(PC_NikeSales[[#This Row],[Rev_Verify]]="Valid Revenue","Include","Exclude")</f>
        <v>Exclude</v>
      </c>
      <c r="S2302" s="1">
        <v>45653</v>
      </c>
      <c r="T2302" s="5">
        <f t="shared" si="321"/>
        <v>45653</v>
      </c>
      <c r="U2302" s="1" t="str">
        <f t="shared" si="322"/>
        <v>Yes</v>
      </c>
      <c r="V2302" t="s">
        <v>17</v>
      </c>
      <c r="W2302" t="s">
        <v>43</v>
      </c>
      <c r="X2302" t="str">
        <f t="shared" si="323"/>
        <v>Kolkata</v>
      </c>
      <c r="Y2302">
        <v>1868.82</v>
      </c>
      <c r="Z2302" t="str">
        <f>IF(PC_NikeSales[[#This Row],[Profit]]&lt;0,"Loss Making Sales",IF(PC_NikeSales[[#This Row],[Profit]]=0,"No Recorded Profit",IF($Y2300&gt;$P2300,"Invalid Profit", "Valid Profit")))</f>
        <v>Valid Profit</v>
      </c>
      <c r="AA2302" t="str">
        <f>IF(PC_NikeSales[[#This Row],[Profit_Status]]="Valid Profit","Include","Exclude")</f>
        <v>Include</v>
      </c>
    </row>
    <row r="2303" spans="1:27">
      <c r="A2303">
        <v>2026</v>
      </c>
      <c r="B2303" t="s">
        <v>13</v>
      </c>
      <c r="C2303" t="s">
        <v>14</v>
      </c>
      <c r="D2303" t="s">
        <v>49</v>
      </c>
      <c r="F2303" t="str">
        <f t="shared" si="315"/>
        <v>Missing</v>
      </c>
      <c r="G2303" t="str">
        <f t="shared" si="316"/>
        <v>Unknown</v>
      </c>
      <c r="H2303" t="str">
        <f t="shared" si="317"/>
        <v>No</v>
      </c>
      <c r="J2303" t="str">
        <f>_xlfn.IFS(Units_Sold&lt;0,"Check Return/Refund",Units_Sold=" ",Invalid,Units_Sold=0,"Available",Units_Sold&gt;0,"Sold")</f>
        <v>Available</v>
      </c>
      <c r="M2303" t="str">
        <f t="shared" si="318"/>
        <v>Invalid</v>
      </c>
      <c r="N2303" t="str">
        <f>IF(PC_NikeSales[[#This Row],[Discount_Verification]]="Valid","Include","Exclude")</f>
        <v>Exclude</v>
      </c>
      <c r="O2303">
        <v>0</v>
      </c>
      <c r="P2303" t="str">
        <f t="shared" si="319"/>
        <v>Insufficient Data</v>
      </c>
      <c r="Q2303" t="str">
        <f t="shared" si="320"/>
        <v>Missing Information</v>
      </c>
      <c r="R2303" t="str">
        <f>IF(PC_NikeSales[[#This Row],[Rev_Verify]]="Valid Revenue","Include","Exclude")</f>
        <v>Exclude</v>
      </c>
      <c r="S2303" s="1">
        <v>45296</v>
      </c>
      <c r="T2303" s="5">
        <f t="shared" si="321"/>
        <v>45296</v>
      </c>
      <c r="U2303" s="1" t="str">
        <f t="shared" si="322"/>
        <v>Yes</v>
      </c>
      <c r="V2303" t="s">
        <v>17</v>
      </c>
      <c r="W2303" t="s">
        <v>43</v>
      </c>
      <c r="X2303" t="str">
        <f t="shared" si="323"/>
        <v>Kolkata</v>
      </c>
      <c r="Y2303">
        <v>-264.64999999999998</v>
      </c>
      <c r="Z2303" t="str">
        <f>IF(PC_NikeSales[[#This Row],[Profit]]&lt;0,"Loss Making Sales",IF(PC_NikeSales[[#This Row],[Profit]]=0,"No Recorded Profit",IF(PC_NikeSales[[#This Row],[Profit]]&gt;PC_NikeSales[Rev_Recalc],"Invalid Profit", "Valid Profit")))</f>
        <v>Loss Making Sales</v>
      </c>
      <c r="AA2303" t="str">
        <f>IF(PC_NikeSales[[#This Row],[Profit_Status]]="Valid Profit","Include","Exclude")</f>
        <v>Exclude</v>
      </c>
    </row>
    <row r="2304" spans="1:27">
      <c r="A2304">
        <v>4302</v>
      </c>
      <c r="B2304" t="s">
        <v>13</v>
      </c>
      <c r="C2304" t="s">
        <v>14</v>
      </c>
      <c r="D2304" t="s">
        <v>34</v>
      </c>
      <c r="E2304" s="3">
        <v>11</v>
      </c>
      <c r="F2304" t="str">
        <f t="shared" si="315"/>
        <v>Number</v>
      </c>
      <c r="G2304" t="str">
        <f t="shared" si="316"/>
        <v>11</v>
      </c>
      <c r="H2304" t="str">
        <f t="shared" si="317"/>
        <v>Yes</v>
      </c>
      <c r="J2304" t="str">
        <f>_xlfn.IFS(Units_Sold&lt;0,"Check Return/Refund",Units_Sold=" ",Invalid,Units_Sold=0,"Available",Units_Sold&gt;0,"Sold")</f>
        <v>Available</v>
      </c>
      <c r="M2304" t="str">
        <f t="shared" si="318"/>
        <v>Invalid</v>
      </c>
      <c r="N2304" t="str">
        <f>IF(PC_NikeSales[[#This Row],[Discount_Verification]]="Valid","Include","Exclude")</f>
        <v>Exclude</v>
      </c>
      <c r="O2304">
        <v>0</v>
      </c>
      <c r="P2304" t="str">
        <f t="shared" si="319"/>
        <v>Insufficient Data</v>
      </c>
      <c r="Q2304" t="str">
        <f t="shared" si="320"/>
        <v>Missing Information</v>
      </c>
      <c r="R2304" t="str">
        <f>IF(PC_NikeSales[[#This Row],[Rev_Verify]]="Valid Revenue","Include","Exclude")</f>
        <v>Exclude</v>
      </c>
      <c r="S2304" s="1">
        <v>45811</v>
      </c>
      <c r="T2304" s="5">
        <f t="shared" si="321"/>
        <v>45811</v>
      </c>
      <c r="U2304" s="1" t="str">
        <f t="shared" si="322"/>
        <v>Yes</v>
      </c>
      <c r="V2304" t="s">
        <v>22</v>
      </c>
      <c r="W2304" t="s">
        <v>29</v>
      </c>
      <c r="X2304" t="str">
        <f t="shared" si="323"/>
        <v>Pune</v>
      </c>
      <c r="Y2304">
        <v>3813.44</v>
      </c>
      <c r="Z2304" t="str">
        <f>IF(PC_NikeSales[[#This Row],[Profit]]&lt;0,"Loss Making Sales",IF(PC_NikeSales[[#This Row],[Profit]]=0,"No Recorded Profit",IF($Y2302&gt;$P2302,"Invalid Profit", "Valid Profit")))</f>
        <v>Valid Profit</v>
      </c>
      <c r="AA2304" t="str">
        <f>IF(PC_NikeSales[[#This Row],[Profit_Status]]="Valid Profit","Include","Exclude")</f>
        <v>Include</v>
      </c>
    </row>
    <row r="2305" spans="1:27">
      <c r="A2305">
        <v>4303</v>
      </c>
      <c r="B2305" t="s">
        <v>35</v>
      </c>
      <c r="C2305" t="s">
        <v>20</v>
      </c>
      <c r="D2305" t="s">
        <v>50</v>
      </c>
      <c r="E2305" s="3" t="s">
        <v>28</v>
      </c>
      <c r="F2305" t="str">
        <f t="shared" si="315"/>
        <v>Alphabet</v>
      </c>
      <c r="G2305" t="str">
        <f t="shared" si="316"/>
        <v>L</v>
      </c>
      <c r="H2305" t="str">
        <f t="shared" si="317"/>
        <v>Yes</v>
      </c>
      <c r="J2305" t="str">
        <f>_xlfn.IFS(Units_Sold&lt;0,"Check Return/Refund",Units_Sold=" ",Invalid,Units_Sold=0,"Available",Units_Sold&gt;0,"Sold")</f>
        <v>Available</v>
      </c>
      <c r="K2305">
        <v>7587.07</v>
      </c>
      <c r="M2305" t="str">
        <f t="shared" si="318"/>
        <v>Invalid</v>
      </c>
      <c r="N2305" t="str">
        <f>IF(PC_NikeSales[[#This Row],[Discount_Verification]]="Valid","Include","Exclude")</f>
        <v>Exclude</v>
      </c>
      <c r="O2305">
        <v>0</v>
      </c>
      <c r="P2305" t="str">
        <f t="shared" si="319"/>
        <v>Insufficient Data</v>
      </c>
      <c r="Q2305" t="str">
        <f t="shared" si="320"/>
        <v>Missing Information</v>
      </c>
      <c r="R2305" t="str">
        <f>IF(PC_NikeSales[[#This Row],[Rev_Verify]]="Valid Revenue","Include","Exclude")</f>
        <v>Exclude</v>
      </c>
      <c r="S2305" s="1">
        <v>45494</v>
      </c>
      <c r="T2305" s="5">
        <f t="shared" si="321"/>
        <v>45494</v>
      </c>
      <c r="U2305" s="1" t="str">
        <f t="shared" si="322"/>
        <v>Yes</v>
      </c>
      <c r="V2305" t="s">
        <v>17</v>
      </c>
      <c r="W2305" t="s">
        <v>18</v>
      </c>
      <c r="X2305" t="str">
        <f t="shared" si="323"/>
        <v>Bengaluru</v>
      </c>
      <c r="Y2305">
        <v>-1131.99</v>
      </c>
      <c r="Z2305" t="str">
        <f>IF(PC_NikeSales[[#This Row],[Profit]]&lt;0,"Loss Making Sales",IF(PC_NikeSales[[#This Row],[Profit]]=0,"No Recorded Profit",IF(PC_NikeSales[[#This Row],[Profit]]&gt;PC_NikeSales[Rev_Recalc],"Invalid Profit", "Valid Profit")))</f>
        <v>Loss Making Sales</v>
      </c>
      <c r="AA2305" t="str">
        <f>IF(PC_NikeSales[[#This Row],[Profit_Status]]="Valid Profit","Include","Exclude")</f>
        <v>Exclude</v>
      </c>
    </row>
    <row r="2306" spans="1:27">
      <c r="A2306">
        <v>4304</v>
      </c>
      <c r="B2306" t="s">
        <v>13</v>
      </c>
      <c r="C2306" t="s">
        <v>41</v>
      </c>
      <c r="D2306" t="s">
        <v>47</v>
      </c>
      <c r="E2306" s="3" t="s">
        <v>28</v>
      </c>
      <c r="F2306" t="str">
        <f t="shared" ref="F2306:F2369" si="324">_xlfn.IFS(ISBLANK(Size),"Missing",ISNUMBER(Size),"Number",ISTEXT(Size),"Alphabet")</f>
        <v>Alphabet</v>
      </c>
      <c r="G2306" t="str">
        <f t="shared" ref="G2306:G2369" si="325">IF(Size_Type ="Missing","Unknown",TRIM(Size))</f>
        <v>L</v>
      </c>
      <c r="H2306" t="str">
        <f t="shared" ref="H2306:H2369" si="326">IF(Size_Verification="Unknown","No","Yes")</f>
        <v>Yes</v>
      </c>
      <c r="J2306" t="str">
        <f>_xlfn.IFS(Units_Sold&lt;0,"Check Return/Refund",Units_Sold=" ",Invalid,Units_Sold=0,"Available",Units_Sold&gt;0,"Sold")</f>
        <v>Available</v>
      </c>
      <c r="K2306">
        <v>4877.24</v>
      </c>
      <c r="M2306" t="str">
        <f t="shared" ref="M2306:M2369" si="327">IF(OR(Discount_Applied="",Discount_Applied&gt;1,Discount_Applied&lt;0),"Invalid","Valid")</f>
        <v>Invalid</v>
      </c>
      <c r="N2306" t="str">
        <f>IF(PC_NikeSales[[#This Row],[Discount_Verification]]="Valid","Include","Exclude")</f>
        <v>Exclude</v>
      </c>
      <c r="O2306">
        <v>0</v>
      </c>
      <c r="P2306" t="str">
        <f t="shared" ref="P2306:P2369" si="328">IF(AND(Units_Sold&lt;&gt;"",MRP&lt;&gt;"",Discount_Applied&lt;1),Units_Sold*MRP*(1-Discount_Applied),"Insufficient Data")</f>
        <v>Insufficient Data</v>
      </c>
      <c r="Q2306" t="str">
        <f t="shared" ref="Q2306:Q2369" si="329">_xlfn.IFS(Rev_Recalc="Insufficient Data","Missing Information",Rev_Recalc&lt;0,"Negative Revenue",Rev_Recalc=0,"No Recorded Revenue",Rev_Recalc&gt;0,"Valid Revenue")</f>
        <v>Missing Information</v>
      </c>
      <c r="R2306" t="str">
        <f>IF(PC_NikeSales[[#This Row],[Rev_Verify]]="Valid Revenue","Include","Exclude")</f>
        <v>Exclude</v>
      </c>
      <c r="S2306" s="1">
        <v>45480</v>
      </c>
      <c r="T2306" s="5">
        <f t="shared" ref="T2306:T2369" si="330">IF(ISBLANK(Order_Date),"Missing Date",Order_Date)</f>
        <v>45480</v>
      </c>
      <c r="U2306" s="1" t="str">
        <f t="shared" ref="U2306:U2369" si="331">IF(ISBLANK(Order_Date),"No","Yes")</f>
        <v>Yes</v>
      </c>
      <c r="V2306" t="s">
        <v>22</v>
      </c>
      <c r="W2306" t="s">
        <v>37</v>
      </c>
      <c r="X2306" t="str">
        <f t="shared" ref="X2306:X2369" si="332">PROPER(Region)</f>
        <v>Hyderabad</v>
      </c>
      <c r="Y2306">
        <v>2692.2</v>
      </c>
      <c r="Z2306" t="str">
        <f>IF(PC_NikeSales[[#This Row],[Profit]]&lt;0,"Loss Making Sales",IF(PC_NikeSales[[#This Row],[Profit]]=0,"No Recorded Profit",IF($Y2304&gt;$P2304,"Invalid Profit", "Valid Profit")))</f>
        <v>Valid Profit</v>
      </c>
      <c r="AA2306" t="str">
        <f>IF(PC_NikeSales[[#This Row],[Profit_Status]]="Valid Profit","Include","Exclude")</f>
        <v>Include</v>
      </c>
    </row>
    <row r="2307" spans="1:27">
      <c r="A2307">
        <v>4305</v>
      </c>
      <c r="B2307" t="s">
        <v>19</v>
      </c>
      <c r="C2307" t="s">
        <v>26</v>
      </c>
      <c r="D2307" t="s">
        <v>39</v>
      </c>
      <c r="E2307" s="3" t="s">
        <v>16</v>
      </c>
      <c r="F2307" t="str">
        <f t="shared" si="324"/>
        <v>Alphabet</v>
      </c>
      <c r="G2307" t="str">
        <f t="shared" si="325"/>
        <v>M</v>
      </c>
      <c r="H2307" t="str">
        <f t="shared" si="326"/>
        <v>Yes</v>
      </c>
      <c r="J2307" t="str">
        <f>_xlfn.IFS(Units_Sold&lt;0,"Check Return/Refund",Units_Sold=" ",Invalid,Units_Sold=0,"Available",Units_Sold&gt;0,"Sold")</f>
        <v>Available</v>
      </c>
      <c r="K2307">
        <v>2270.5700000000002</v>
      </c>
      <c r="M2307" t="str">
        <f t="shared" si="327"/>
        <v>Invalid</v>
      </c>
      <c r="N2307" t="str">
        <f>IF(PC_NikeSales[[#This Row],[Discount_Verification]]="Valid","Include","Exclude")</f>
        <v>Exclude</v>
      </c>
      <c r="O2307">
        <v>0</v>
      </c>
      <c r="P2307" t="str">
        <f t="shared" si="328"/>
        <v>Insufficient Data</v>
      </c>
      <c r="Q2307" t="str">
        <f t="shared" si="329"/>
        <v>Missing Information</v>
      </c>
      <c r="R2307" t="str">
        <f>IF(PC_NikeSales[[#This Row],[Rev_Verify]]="Valid Revenue","Include","Exclude")</f>
        <v>Exclude</v>
      </c>
      <c r="S2307" s="1">
        <v>45633</v>
      </c>
      <c r="T2307" s="5">
        <f t="shared" si="330"/>
        <v>45633</v>
      </c>
      <c r="U2307" s="1" t="str">
        <f t="shared" si="331"/>
        <v>Yes</v>
      </c>
      <c r="V2307" t="s">
        <v>22</v>
      </c>
      <c r="W2307" t="s">
        <v>18</v>
      </c>
      <c r="X2307" t="str">
        <f t="shared" si="332"/>
        <v>Bengaluru</v>
      </c>
      <c r="Y2307">
        <v>-331.09</v>
      </c>
      <c r="Z2307" t="str">
        <f>IF(PC_NikeSales[[#This Row],[Profit]]&lt;0,"Loss Making Sales",IF(PC_NikeSales[[#This Row],[Profit]]=0,"No Recorded Profit",IF(PC_NikeSales[[#This Row],[Profit]]&gt;PC_NikeSales[Rev_Recalc],"Invalid Profit", "Valid Profit")))</f>
        <v>Loss Making Sales</v>
      </c>
      <c r="AA2307" t="str">
        <f>IF(PC_NikeSales[[#This Row],[Profit_Status]]="Valid Profit","Include","Exclude")</f>
        <v>Exclude</v>
      </c>
    </row>
    <row r="2308" spans="1:27">
      <c r="A2308">
        <v>4306</v>
      </c>
      <c r="B2308" t="s">
        <v>13</v>
      </c>
      <c r="C2308" t="s">
        <v>41</v>
      </c>
      <c r="D2308" t="s">
        <v>42</v>
      </c>
      <c r="E2308" s="3" t="s">
        <v>16</v>
      </c>
      <c r="F2308" t="str">
        <f t="shared" si="324"/>
        <v>Alphabet</v>
      </c>
      <c r="G2308" t="str">
        <f t="shared" si="325"/>
        <v>M</v>
      </c>
      <c r="H2308" t="str">
        <f t="shared" si="326"/>
        <v>Yes</v>
      </c>
      <c r="J2308" t="str">
        <f>_xlfn.IFS(Units_Sold&lt;0,"Check Return/Refund",Units_Sold=" ",Invalid,Units_Sold=0,"Available",Units_Sold&gt;0,"Sold")</f>
        <v>Available</v>
      </c>
      <c r="M2308" t="str">
        <f t="shared" si="327"/>
        <v>Invalid</v>
      </c>
      <c r="N2308" t="str">
        <f>IF(PC_NikeSales[[#This Row],[Discount_Verification]]="Valid","Include","Exclude")</f>
        <v>Exclude</v>
      </c>
      <c r="O2308">
        <v>0</v>
      </c>
      <c r="P2308" t="str">
        <f t="shared" si="328"/>
        <v>Insufficient Data</v>
      </c>
      <c r="Q2308" t="str">
        <f t="shared" si="329"/>
        <v>Missing Information</v>
      </c>
      <c r="R2308" t="str">
        <f>IF(PC_NikeSales[[#This Row],[Rev_Verify]]="Valid Revenue","Include","Exclude")</f>
        <v>Exclude</v>
      </c>
      <c r="S2308" s="1">
        <v>45556</v>
      </c>
      <c r="T2308" s="5">
        <f t="shared" si="330"/>
        <v>45556</v>
      </c>
      <c r="U2308" s="1" t="str">
        <f t="shared" si="331"/>
        <v>Yes</v>
      </c>
      <c r="V2308" t="s">
        <v>22</v>
      </c>
      <c r="W2308" t="s">
        <v>18</v>
      </c>
      <c r="X2308" t="str">
        <f t="shared" si="332"/>
        <v>Bengaluru</v>
      </c>
      <c r="Y2308">
        <v>867.77</v>
      </c>
      <c r="Z2308" t="str">
        <f>IF(PC_NikeSales[[#This Row],[Profit]]&lt;0,"Loss Making Sales",IF(PC_NikeSales[[#This Row],[Profit]]=0,"No Recorded Profit",IF($Y2306&gt;$P2306,"Invalid Profit", "Valid Profit")))</f>
        <v>Valid Profit</v>
      </c>
      <c r="AA2308" t="str">
        <f>IF(PC_NikeSales[[#This Row],[Profit_Status]]="Valid Profit","Include","Exclude")</f>
        <v>Include</v>
      </c>
    </row>
    <row r="2309" spans="1:27">
      <c r="A2309">
        <v>4307</v>
      </c>
      <c r="B2309" t="s">
        <v>19</v>
      </c>
      <c r="C2309" t="s">
        <v>14</v>
      </c>
      <c r="D2309" t="s">
        <v>15</v>
      </c>
      <c r="E2309" s="3">
        <v>7</v>
      </c>
      <c r="F2309" t="str">
        <f t="shared" si="324"/>
        <v>Number</v>
      </c>
      <c r="G2309" t="str">
        <f t="shared" si="325"/>
        <v>7</v>
      </c>
      <c r="H2309" t="str">
        <f t="shared" si="326"/>
        <v>Yes</v>
      </c>
      <c r="J2309" t="str">
        <f>_xlfn.IFS(Units_Sold&lt;0,"Check Return/Refund",Units_Sold=" ",Invalid,Units_Sold=0,"Available",Units_Sold&gt;0,"Sold")</f>
        <v>Available</v>
      </c>
      <c r="K2309">
        <v>6767.5</v>
      </c>
      <c r="M2309" t="str">
        <f t="shared" si="327"/>
        <v>Invalid</v>
      </c>
      <c r="N2309" t="str">
        <f>IF(PC_NikeSales[[#This Row],[Discount_Verification]]="Valid","Include","Exclude")</f>
        <v>Exclude</v>
      </c>
      <c r="O2309">
        <v>0</v>
      </c>
      <c r="P2309" t="str">
        <f t="shared" si="328"/>
        <v>Insufficient Data</v>
      </c>
      <c r="Q2309" t="str">
        <f t="shared" si="329"/>
        <v>Missing Information</v>
      </c>
      <c r="R2309" t="str">
        <f>IF(PC_NikeSales[[#This Row],[Rev_Verify]]="Valid Revenue","Include","Exclude")</f>
        <v>Exclude</v>
      </c>
      <c r="S2309" s="1"/>
      <c r="T2309" s="5" t="str">
        <f t="shared" si="330"/>
        <v>Missing Date</v>
      </c>
      <c r="U2309" s="1" t="str">
        <f t="shared" si="331"/>
        <v>No</v>
      </c>
      <c r="V2309" t="s">
        <v>22</v>
      </c>
      <c r="W2309" t="s">
        <v>33</v>
      </c>
      <c r="X2309" t="str">
        <f t="shared" si="332"/>
        <v>Delhi</v>
      </c>
      <c r="Y2309">
        <v>1311.71</v>
      </c>
      <c r="Z2309" t="str">
        <f>IF(PC_NikeSales[[#This Row],[Profit]]&lt;0,"Loss Making Sales",IF(PC_NikeSales[[#This Row],[Profit]]=0,"No Recorded Profit",IF($Y2307&gt;$P2307,"Invalid Profit", "Valid Profit")))</f>
        <v>Valid Profit</v>
      </c>
      <c r="AA2309" t="str">
        <f>IF(PC_NikeSales[[#This Row],[Profit_Status]]="Valid Profit","Include","Exclude")</f>
        <v>Include</v>
      </c>
    </row>
    <row r="2310" spans="1:27">
      <c r="A2310">
        <v>4308</v>
      </c>
      <c r="B2310" t="s">
        <v>35</v>
      </c>
      <c r="C2310" t="s">
        <v>41</v>
      </c>
      <c r="D2310" t="s">
        <v>54</v>
      </c>
      <c r="E2310" s="3" t="s">
        <v>32</v>
      </c>
      <c r="F2310" t="str">
        <f t="shared" si="324"/>
        <v>Alphabet</v>
      </c>
      <c r="G2310" t="str">
        <f t="shared" si="325"/>
        <v>XL</v>
      </c>
      <c r="H2310" t="str">
        <f t="shared" si="326"/>
        <v>Yes</v>
      </c>
      <c r="J2310" t="str">
        <f>_xlfn.IFS(Units_Sold&lt;0,"Check Return/Refund",Units_Sold=" ",Invalid,Units_Sold=0,"Available",Units_Sold&gt;0,"Sold")</f>
        <v>Available</v>
      </c>
      <c r="L2310">
        <v>0.21</v>
      </c>
      <c r="M2310" t="str">
        <f t="shared" si="327"/>
        <v>Valid</v>
      </c>
      <c r="N2310" t="str">
        <f>IF(PC_NikeSales[[#This Row],[Discount_Verification]]="Valid","Include","Exclude")</f>
        <v>Include</v>
      </c>
      <c r="O2310">
        <v>0</v>
      </c>
      <c r="P2310" t="str">
        <f t="shared" si="328"/>
        <v>Insufficient Data</v>
      </c>
      <c r="Q2310" t="str">
        <f t="shared" si="329"/>
        <v>Missing Information</v>
      </c>
      <c r="R2310" t="str">
        <f>IF(PC_NikeSales[[#This Row],[Rev_Verify]]="Valid Revenue","Include","Exclude")</f>
        <v>Exclude</v>
      </c>
      <c r="S2310" s="1">
        <v>45813</v>
      </c>
      <c r="T2310" s="5">
        <f t="shared" si="330"/>
        <v>45813</v>
      </c>
      <c r="U2310" s="1" t="str">
        <f t="shared" si="331"/>
        <v>Yes</v>
      </c>
      <c r="V2310" t="s">
        <v>22</v>
      </c>
      <c r="W2310" t="s">
        <v>29</v>
      </c>
      <c r="X2310" t="str">
        <f t="shared" si="332"/>
        <v>Pune</v>
      </c>
      <c r="Y2310">
        <v>982.03</v>
      </c>
      <c r="Z2310" t="str">
        <f>IF(PC_NikeSales[[#This Row],[Profit]]&lt;0,"Loss Making Sales",IF(PC_NikeSales[[#This Row],[Profit]]=0,"No Recorded Profit",IF($Y2308&gt;$P2308,"Invalid Profit", "Valid Profit")))</f>
        <v>Valid Profit</v>
      </c>
      <c r="AA2310" t="str">
        <f>IF(PC_NikeSales[[#This Row],[Profit_Status]]="Valid Profit","Include","Exclude")</f>
        <v>Include</v>
      </c>
    </row>
    <row r="2311" spans="1:27">
      <c r="A2311">
        <v>4309</v>
      </c>
      <c r="B2311" t="s">
        <v>19</v>
      </c>
      <c r="C2311" t="s">
        <v>14</v>
      </c>
      <c r="D2311" t="s">
        <v>44</v>
      </c>
      <c r="E2311" s="3" t="s">
        <v>16</v>
      </c>
      <c r="F2311" t="str">
        <f t="shared" si="324"/>
        <v>Alphabet</v>
      </c>
      <c r="G2311" t="str">
        <f t="shared" si="325"/>
        <v>M</v>
      </c>
      <c r="H2311" t="str">
        <f t="shared" si="326"/>
        <v>Yes</v>
      </c>
      <c r="I2311">
        <v>0</v>
      </c>
      <c r="J2311" t="str">
        <f>_xlfn.IFS(Units_Sold&lt;0,"Check Return/Refund",Units_Sold=" ",Invalid,Units_Sold=0,"Available",Units_Sold&gt;0,"Sold")</f>
        <v>Available</v>
      </c>
      <c r="L2311">
        <v>0.12</v>
      </c>
      <c r="M2311" t="str">
        <f t="shared" si="327"/>
        <v>Valid</v>
      </c>
      <c r="N2311" t="str">
        <f>IF(PC_NikeSales[[#This Row],[Discount_Verification]]="Valid","Include","Exclude")</f>
        <v>Include</v>
      </c>
      <c r="O2311">
        <v>0</v>
      </c>
      <c r="P2311" t="str">
        <f t="shared" si="328"/>
        <v>Insufficient Data</v>
      </c>
      <c r="Q2311" t="str">
        <f t="shared" si="329"/>
        <v>Missing Information</v>
      </c>
      <c r="R2311" t="str">
        <f>IF(PC_NikeSales[[#This Row],[Rev_Verify]]="Valid Revenue","Include","Exclude")</f>
        <v>Exclude</v>
      </c>
      <c r="S2311" s="1">
        <v>45826</v>
      </c>
      <c r="T2311" s="5">
        <f t="shared" si="330"/>
        <v>45826</v>
      </c>
      <c r="U2311" s="1" t="str">
        <f t="shared" si="331"/>
        <v>Yes</v>
      </c>
      <c r="V2311" t="s">
        <v>17</v>
      </c>
      <c r="W2311" t="s">
        <v>29</v>
      </c>
      <c r="X2311" t="str">
        <f t="shared" si="332"/>
        <v>Pune</v>
      </c>
      <c r="Y2311">
        <v>-9.44</v>
      </c>
      <c r="Z2311" t="str">
        <f>IF(PC_NikeSales[[#This Row],[Profit]]&lt;0,"Loss Making Sales",IF(PC_NikeSales[[#This Row],[Profit]]=0,"No Recorded Profit",IF(PC_NikeSales[[#This Row],[Profit]]&gt;PC_NikeSales[Rev_Recalc],"Invalid Profit", "Valid Profit")))</f>
        <v>Loss Making Sales</v>
      </c>
      <c r="AA2311" t="str">
        <f>IF(PC_NikeSales[[#This Row],[Profit_Status]]="Valid Profit","Include","Exclude")</f>
        <v>Exclude</v>
      </c>
    </row>
    <row r="2312" spans="1:27">
      <c r="A2312">
        <v>4310</v>
      </c>
      <c r="B2312" t="s">
        <v>13</v>
      </c>
      <c r="C2312" t="s">
        <v>41</v>
      </c>
      <c r="D2312" t="s">
        <v>48</v>
      </c>
      <c r="E2312" s="3" t="s">
        <v>32</v>
      </c>
      <c r="F2312" t="str">
        <f t="shared" si="324"/>
        <v>Alphabet</v>
      </c>
      <c r="G2312" t="str">
        <f t="shared" si="325"/>
        <v>XL</v>
      </c>
      <c r="H2312" t="str">
        <f t="shared" si="326"/>
        <v>Yes</v>
      </c>
      <c r="I2312">
        <v>0</v>
      </c>
      <c r="J2312" t="str">
        <f>_xlfn.IFS(Units_Sold&lt;0,"Check Return/Refund",Units_Sold=" ",Invalid,Units_Sold=0,"Available",Units_Sold&gt;0,"Sold")</f>
        <v>Available</v>
      </c>
      <c r="K2312">
        <v>9745.69</v>
      </c>
      <c r="L2312">
        <v>0.16</v>
      </c>
      <c r="M2312" t="str">
        <f t="shared" si="327"/>
        <v>Valid</v>
      </c>
      <c r="N2312" t="str">
        <f>IF(PC_NikeSales[[#This Row],[Discount_Verification]]="Valid","Include","Exclude")</f>
        <v>Include</v>
      </c>
      <c r="O2312">
        <v>0</v>
      </c>
      <c r="P2312">
        <f t="shared" si="328"/>
        <v>0</v>
      </c>
      <c r="Q2312" t="str">
        <f t="shared" si="329"/>
        <v>No Recorded Revenue</v>
      </c>
      <c r="R2312" t="str">
        <f>IF(PC_NikeSales[[#This Row],[Rev_Verify]]="Valid Revenue","Include","Exclude")</f>
        <v>Exclude</v>
      </c>
      <c r="S2312" s="1">
        <v>45825</v>
      </c>
      <c r="T2312" s="5">
        <f t="shared" si="330"/>
        <v>45825</v>
      </c>
      <c r="U2312" s="1" t="str">
        <f t="shared" si="331"/>
        <v>Yes</v>
      </c>
      <c r="V2312" t="s">
        <v>22</v>
      </c>
      <c r="W2312" t="s">
        <v>33</v>
      </c>
      <c r="X2312" t="str">
        <f t="shared" si="332"/>
        <v>Delhi</v>
      </c>
      <c r="Y2312">
        <v>138.5</v>
      </c>
      <c r="Z2312" t="str">
        <f>IF(PC_NikeSales[[#This Row],[Profit]]&lt;0,"Loss Making Sales",IF(PC_NikeSales[[#This Row],[Profit]]=0,"No Recorded Profit",IF(PC_NikeSales[[#This Row],[Profit]]&gt;PC_NikeSales[Rev_Recalc],"Invalid Profit", "Valid Profit")))</f>
        <v>Invalid Profit</v>
      </c>
      <c r="AA2312" t="str">
        <f>IF(PC_NikeSales[[#This Row],[Profit_Status]]="Valid Profit","Include","Exclude")</f>
        <v>Exclude</v>
      </c>
    </row>
    <row r="2313" spans="1:27">
      <c r="A2313">
        <v>4311</v>
      </c>
      <c r="B2313" t="s">
        <v>35</v>
      </c>
      <c r="C2313" t="s">
        <v>14</v>
      </c>
      <c r="D2313" t="s">
        <v>15</v>
      </c>
      <c r="E2313" s="3" t="s">
        <v>28</v>
      </c>
      <c r="F2313" t="str">
        <f t="shared" si="324"/>
        <v>Alphabet</v>
      </c>
      <c r="G2313" t="str">
        <f t="shared" si="325"/>
        <v>L</v>
      </c>
      <c r="H2313" t="str">
        <f t="shared" si="326"/>
        <v>Yes</v>
      </c>
      <c r="I2313">
        <v>3</v>
      </c>
      <c r="J2313" t="str">
        <f>_xlfn.IFS(Units_Sold&lt;0,"Check Return/Refund",Units_Sold=" ",Invalid,Units_Sold=0,"Available",Units_Sold&gt;0,"Sold")</f>
        <v>Sold</v>
      </c>
      <c r="L2313">
        <v>0.46</v>
      </c>
      <c r="M2313" t="str">
        <f t="shared" si="327"/>
        <v>Valid</v>
      </c>
      <c r="N2313" t="str">
        <f>IF(PC_NikeSales[[#This Row],[Discount_Verification]]="Valid","Include","Exclude")</f>
        <v>Include</v>
      </c>
      <c r="O2313">
        <v>0</v>
      </c>
      <c r="P2313" t="str">
        <f t="shared" si="328"/>
        <v>Insufficient Data</v>
      </c>
      <c r="Q2313" t="str">
        <f t="shared" si="329"/>
        <v>Missing Information</v>
      </c>
      <c r="R2313" t="str">
        <f>IF(PC_NikeSales[[#This Row],[Rev_Verify]]="Valid Revenue","Include","Exclude")</f>
        <v>Exclude</v>
      </c>
      <c r="S2313" s="1">
        <v>45154</v>
      </c>
      <c r="T2313" s="5">
        <f t="shared" si="330"/>
        <v>45154</v>
      </c>
      <c r="U2313" s="1" t="str">
        <f t="shared" si="331"/>
        <v>Yes</v>
      </c>
      <c r="V2313" t="s">
        <v>22</v>
      </c>
      <c r="W2313" t="s">
        <v>18</v>
      </c>
      <c r="X2313" t="str">
        <f t="shared" si="332"/>
        <v>Bengaluru</v>
      </c>
      <c r="Y2313">
        <v>2595.5100000000002</v>
      </c>
      <c r="Z2313" t="str">
        <f>IF(PC_NikeSales[[#This Row],[Profit]]&lt;0,"Loss Making Sales",IF(PC_NikeSales[[#This Row],[Profit]]=0,"No Recorded Profit",IF($Y2311&gt;$P2311,"Invalid Profit", "Valid Profit")))</f>
        <v>Valid Profit</v>
      </c>
      <c r="AA2313" t="str">
        <f>IF(PC_NikeSales[[#This Row],[Profit_Status]]="Valid Profit","Include","Exclude")</f>
        <v>Include</v>
      </c>
    </row>
    <row r="2314" spans="1:27">
      <c r="A2314">
        <v>4312</v>
      </c>
      <c r="B2314" t="s">
        <v>13</v>
      </c>
      <c r="C2314" t="s">
        <v>14</v>
      </c>
      <c r="D2314" t="s">
        <v>15</v>
      </c>
      <c r="F2314" t="str">
        <f t="shared" si="324"/>
        <v>Missing</v>
      </c>
      <c r="G2314" t="str">
        <f t="shared" si="325"/>
        <v>Unknown</v>
      </c>
      <c r="H2314" t="str">
        <f t="shared" si="326"/>
        <v>No</v>
      </c>
      <c r="J2314" t="str">
        <f>_xlfn.IFS(Units_Sold&lt;0,"Check Return/Refund",Units_Sold=" ",Invalid,Units_Sold=0,"Available",Units_Sold&gt;0,"Sold")</f>
        <v>Available</v>
      </c>
      <c r="K2314">
        <v>7889.36</v>
      </c>
      <c r="M2314" t="str">
        <f t="shared" si="327"/>
        <v>Invalid</v>
      </c>
      <c r="N2314" t="str">
        <f>IF(PC_NikeSales[[#This Row],[Discount_Verification]]="Valid","Include","Exclude")</f>
        <v>Exclude</v>
      </c>
      <c r="O2314">
        <v>0</v>
      </c>
      <c r="P2314" t="str">
        <f t="shared" si="328"/>
        <v>Insufficient Data</v>
      </c>
      <c r="Q2314" t="str">
        <f t="shared" si="329"/>
        <v>Missing Information</v>
      </c>
      <c r="R2314" t="str">
        <f>IF(PC_NikeSales[[#This Row],[Rev_Verify]]="Valid Revenue","Include","Exclude")</f>
        <v>Exclude</v>
      </c>
      <c r="S2314" s="1"/>
      <c r="T2314" s="5" t="str">
        <f t="shared" si="330"/>
        <v>Missing Date</v>
      </c>
      <c r="U2314" s="1" t="str">
        <f t="shared" si="331"/>
        <v>No</v>
      </c>
      <c r="V2314" t="s">
        <v>17</v>
      </c>
      <c r="W2314" t="s">
        <v>33</v>
      </c>
      <c r="X2314" t="str">
        <f t="shared" si="332"/>
        <v>Delhi</v>
      </c>
      <c r="Y2314">
        <v>521.96</v>
      </c>
      <c r="Z2314" t="str">
        <f>IF(PC_NikeSales[[#This Row],[Profit]]&lt;0,"Loss Making Sales",IF(PC_NikeSales[[#This Row],[Profit]]=0,"No Recorded Profit",IF($Y2312&gt;$P2312,"Invalid Profit", "Valid Profit")))</f>
        <v>Invalid Profit</v>
      </c>
      <c r="AA2314" t="str">
        <f>IF(PC_NikeSales[[#This Row],[Profit_Status]]="Valid Profit","Include","Exclude")</f>
        <v>Exclude</v>
      </c>
    </row>
    <row r="2315" spans="1:27">
      <c r="A2315">
        <v>4313</v>
      </c>
      <c r="B2315" t="s">
        <v>19</v>
      </c>
      <c r="C2315" t="s">
        <v>20</v>
      </c>
      <c r="D2315" t="s">
        <v>21</v>
      </c>
      <c r="E2315" s="3">
        <v>8</v>
      </c>
      <c r="F2315" t="str">
        <f t="shared" si="324"/>
        <v>Number</v>
      </c>
      <c r="G2315" t="str">
        <f t="shared" si="325"/>
        <v>8</v>
      </c>
      <c r="H2315" t="str">
        <f t="shared" si="326"/>
        <v>Yes</v>
      </c>
      <c r="J2315" t="str">
        <f>_xlfn.IFS(Units_Sold&lt;0,"Check Return/Refund",Units_Sold=" ",Invalid,Units_Sold=0,"Available",Units_Sold&gt;0,"Sold")</f>
        <v>Available</v>
      </c>
      <c r="M2315" t="str">
        <f t="shared" si="327"/>
        <v>Invalid</v>
      </c>
      <c r="N2315" t="str">
        <f>IF(PC_NikeSales[[#This Row],[Discount_Verification]]="Valid","Include","Exclude")</f>
        <v>Exclude</v>
      </c>
      <c r="O2315">
        <v>0</v>
      </c>
      <c r="P2315" t="str">
        <f t="shared" si="328"/>
        <v>Insufficient Data</v>
      </c>
      <c r="Q2315" t="str">
        <f t="shared" si="329"/>
        <v>Missing Information</v>
      </c>
      <c r="R2315" t="str">
        <f>IF(PC_NikeSales[[#This Row],[Rev_Verify]]="Valid Revenue","Include","Exclude")</f>
        <v>Exclude</v>
      </c>
      <c r="S2315" s="1"/>
      <c r="T2315" s="5" t="str">
        <f t="shared" si="330"/>
        <v>Missing Date</v>
      </c>
      <c r="U2315" s="1" t="str">
        <f t="shared" si="331"/>
        <v>No</v>
      </c>
      <c r="V2315" t="s">
        <v>22</v>
      </c>
      <c r="W2315" t="s">
        <v>18</v>
      </c>
      <c r="X2315" t="str">
        <f t="shared" si="332"/>
        <v>Bengaluru</v>
      </c>
      <c r="Y2315">
        <v>3611.15</v>
      </c>
      <c r="Z2315" t="str">
        <f>IF(PC_NikeSales[[#This Row],[Profit]]&lt;0,"Loss Making Sales",IF(PC_NikeSales[[#This Row],[Profit]]=0,"No Recorded Profit",IF($Y2313&gt;$P2313,"Invalid Profit", "Valid Profit")))</f>
        <v>Valid Profit</v>
      </c>
      <c r="AA2315" t="str">
        <f>IF(PC_NikeSales[[#This Row],[Profit_Status]]="Valid Profit","Include","Exclude")</f>
        <v>Include</v>
      </c>
    </row>
    <row r="2316" spans="1:27">
      <c r="A2316">
        <v>4314</v>
      </c>
      <c r="B2316" t="s">
        <v>13</v>
      </c>
      <c r="C2316" t="s">
        <v>26</v>
      </c>
      <c r="D2316" t="s">
        <v>27</v>
      </c>
      <c r="F2316" t="str">
        <f t="shared" si="324"/>
        <v>Missing</v>
      </c>
      <c r="G2316" t="str">
        <f t="shared" si="325"/>
        <v>Unknown</v>
      </c>
      <c r="H2316" t="str">
        <f t="shared" si="326"/>
        <v>No</v>
      </c>
      <c r="I2316">
        <v>4</v>
      </c>
      <c r="J2316" t="str">
        <f>_xlfn.IFS(Units_Sold&lt;0,"Check Return/Refund",Units_Sold=" ",Invalid,Units_Sold=0,"Available",Units_Sold&gt;0,"Sold")</f>
        <v>Sold</v>
      </c>
      <c r="K2316">
        <v>8823.8799999999992</v>
      </c>
      <c r="M2316" t="str">
        <f t="shared" si="327"/>
        <v>Invalid</v>
      </c>
      <c r="N2316" t="str">
        <f>IF(PC_NikeSales[[#This Row],[Discount_Verification]]="Valid","Include","Exclude")</f>
        <v>Exclude</v>
      </c>
      <c r="O2316">
        <v>0</v>
      </c>
      <c r="P2316">
        <f t="shared" si="328"/>
        <v>35295.519999999997</v>
      </c>
      <c r="Q2316" t="str">
        <f t="shared" si="329"/>
        <v>Valid Revenue</v>
      </c>
      <c r="R2316" t="str">
        <f>IF(PC_NikeSales[[#This Row],[Rev_Verify]]="Valid Revenue","Include","Exclude")</f>
        <v>Include</v>
      </c>
      <c r="S2316" s="1">
        <v>45860</v>
      </c>
      <c r="T2316" s="5">
        <f t="shared" si="330"/>
        <v>45860</v>
      </c>
      <c r="U2316" s="1" t="str">
        <f t="shared" si="331"/>
        <v>Yes</v>
      </c>
      <c r="V2316" t="s">
        <v>17</v>
      </c>
      <c r="W2316" t="s">
        <v>37</v>
      </c>
      <c r="X2316" t="str">
        <f t="shared" si="332"/>
        <v>Hyderabad</v>
      </c>
      <c r="Y2316">
        <v>573.58000000000004</v>
      </c>
      <c r="Z2316" t="str">
        <f>IF(PC_NikeSales[[#This Row],[Profit]]&lt;0,"Loss Making Sales",IF(PC_NikeSales[[#This Row],[Profit]]=0,"No Recorded Profit",IF($Y2314&gt;$P2314,"Invalid Profit", "Valid Profit")))</f>
        <v>Valid Profit</v>
      </c>
      <c r="AA2316" t="str">
        <f>IF(PC_NikeSales[[#This Row],[Profit_Status]]="Valid Profit","Include","Exclude")</f>
        <v>Include</v>
      </c>
    </row>
    <row r="2317" spans="1:27">
      <c r="A2317">
        <v>4315</v>
      </c>
      <c r="B2317" t="s">
        <v>19</v>
      </c>
      <c r="C2317" t="s">
        <v>26</v>
      </c>
      <c r="D2317" t="s">
        <v>52</v>
      </c>
      <c r="E2317" s="3" t="s">
        <v>16</v>
      </c>
      <c r="F2317" t="str">
        <f t="shared" si="324"/>
        <v>Alphabet</v>
      </c>
      <c r="G2317" t="str">
        <f t="shared" si="325"/>
        <v>M</v>
      </c>
      <c r="H2317" t="str">
        <f t="shared" si="326"/>
        <v>Yes</v>
      </c>
      <c r="I2317">
        <v>4</v>
      </c>
      <c r="J2317" t="str">
        <f>_xlfn.IFS(Units_Sold&lt;0,"Check Return/Refund",Units_Sold=" ",Invalid,Units_Sold=0,"Available",Units_Sold&gt;0,"Sold")</f>
        <v>Sold</v>
      </c>
      <c r="K2317">
        <v>4080.51</v>
      </c>
      <c r="M2317" t="str">
        <f t="shared" si="327"/>
        <v>Invalid</v>
      </c>
      <c r="N2317" t="str">
        <f>IF(PC_NikeSales[[#This Row],[Discount_Verification]]="Valid","Include","Exclude")</f>
        <v>Exclude</v>
      </c>
      <c r="O2317">
        <v>0</v>
      </c>
      <c r="P2317">
        <f t="shared" si="328"/>
        <v>16322.04</v>
      </c>
      <c r="Q2317" t="str">
        <f t="shared" si="329"/>
        <v>Valid Revenue</v>
      </c>
      <c r="R2317" t="str">
        <f>IF(PC_NikeSales[[#This Row],[Rev_Verify]]="Valid Revenue","Include","Exclude")</f>
        <v>Include</v>
      </c>
      <c r="S2317" s="1">
        <v>45355</v>
      </c>
      <c r="T2317" s="5">
        <f t="shared" si="330"/>
        <v>45355</v>
      </c>
      <c r="U2317" s="1" t="str">
        <f t="shared" si="331"/>
        <v>Yes</v>
      </c>
      <c r="V2317" t="s">
        <v>22</v>
      </c>
      <c r="W2317" t="s">
        <v>29</v>
      </c>
      <c r="X2317" t="str">
        <f t="shared" si="332"/>
        <v>Pune</v>
      </c>
      <c r="Y2317">
        <v>3322.21</v>
      </c>
      <c r="Z2317" t="str">
        <f>IF(PC_NikeSales[[#This Row],[Profit]]&lt;0,"Loss Making Sales",IF(PC_NikeSales[[#This Row],[Profit]]=0,"No Recorded Profit",IF($Y2315&gt;$P2315,"Invalid Profit", "Valid Profit")))</f>
        <v>Valid Profit</v>
      </c>
      <c r="AA2317" t="str">
        <f>IF(PC_NikeSales[[#This Row],[Profit_Status]]="Valid Profit","Include","Exclude")</f>
        <v>Include</v>
      </c>
    </row>
    <row r="2318" spans="1:27">
      <c r="A2318">
        <v>4316</v>
      </c>
      <c r="B2318" t="s">
        <v>35</v>
      </c>
      <c r="C2318" t="s">
        <v>30</v>
      </c>
      <c r="D2318" t="s">
        <v>31</v>
      </c>
      <c r="E2318" s="3" t="s">
        <v>32</v>
      </c>
      <c r="F2318" t="str">
        <f t="shared" si="324"/>
        <v>Alphabet</v>
      </c>
      <c r="G2318" t="str">
        <f t="shared" si="325"/>
        <v>XL</v>
      </c>
      <c r="H2318" t="str">
        <f t="shared" si="326"/>
        <v>Yes</v>
      </c>
      <c r="J2318" t="str">
        <f>_xlfn.IFS(Units_Sold&lt;0,"Check Return/Refund",Units_Sold=" ",Invalid,Units_Sold=0,"Available",Units_Sold&gt;0,"Sold")</f>
        <v>Available</v>
      </c>
      <c r="M2318" t="str">
        <f t="shared" si="327"/>
        <v>Invalid</v>
      </c>
      <c r="N2318" t="str">
        <f>IF(PC_NikeSales[[#This Row],[Discount_Verification]]="Valid","Include","Exclude")</f>
        <v>Exclude</v>
      </c>
      <c r="O2318">
        <v>0</v>
      </c>
      <c r="P2318" t="str">
        <f t="shared" si="328"/>
        <v>Insufficient Data</v>
      </c>
      <c r="Q2318" t="str">
        <f t="shared" si="329"/>
        <v>Missing Information</v>
      </c>
      <c r="R2318" t="str">
        <f>IF(PC_NikeSales[[#This Row],[Rev_Verify]]="Valid Revenue","Include","Exclude")</f>
        <v>Exclude</v>
      </c>
      <c r="S2318" s="1">
        <v>45295</v>
      </c>
      <c r="T2318" s="5">
        <f t="shared" si="330"/>
        <v>45295</v>
      </c>
      <c r="U2318" s="1" t="str">
        <f t="shared" si="331"/>
        <v>Yes</v>
      </c>
      <c r="V2318" t="s">
        <v>22</v>
      </c>
      <c r="W2318" t="s">
        <v>37</v>
      </c>
      <c r="X2318" t="str">
        <f t="shared" si="332"/>
        <v>Hyderabad</v>
      </c>
      <c r="Y2318">
        <v>405.43</v>
      </c>
      <c r="Z2318" t="str">
        <f>IF(PC_NikeSales[[#This Row],[Profit]]&lt;0,"Loss Making Sales",IF(PC_NikeSales[[#This Row],[Profit]]=0,"No Recorded Profit",IF($Y2316&gt;$P2316,"Invalid Profit", "Valid Profit")))</f>
        <v>Valid Profit</v>
      </c>
      <c r="AA2318" t="str">
        <f>IF(PC_NikeSales[[#This Row],[Profit_Status]]="Valid Profit","Include","Exclude")</f>
        <v>Include</v>
      </c>
    </row>
    <row r="2319" spans="1:27">
      <c r="A2319">
        <v>4317</v>
      </c>
      <c r="B2319" t="s">
        <v>13</v>
      </c>
      <c r="C2319" t="s">
        <v>26</v>
      </c>
      <c r="D2319" t="s">
        <v>27</v>
      </c>
      <c r="E2319" s="3" t="s">
        <v>28</v>
      </c>
      <c r="F2319" t="str">
        <f t="shared" si="324"/>
        <v>Alphabet</v>
      </c>
      <c r="G2319" t="str">
        <f t="shared" si="325"/>
        <v>L</v>
      </c>
      <c r="H2319" t="str">
        <f t="shared" si="326"/>
        <v>Yes</v>
      </c>
      <c r="J2319" t="str">
        <f>_xlfn.IFS(Units_Sold&lt;0,"Check Return/Refund",Units_Sold=" ",Invalid,Units_Sold=0,"Available",Units_Sold&gt;0,"Sold")</f>
        <v>Available</v>
      </c>
      <c r="K2319">
        <v>9623.5300000000007</v>
      </c>
      <c r="M2319" t="str">
        <f t="shared" si="327"/>
        <v>Invalid</v>
      </c>
      <c r="N2319" t="str">
        <f>IF(PC_NikeSales[[#This Row],[Discount_Verification]]="Valid","Include","Exclude")</f>
        <v>Exclude</v>
      </c>
      <c r="O2319">
        <v>0</v>
      </c>
      <c r="P2319" t="str">
        <f t="shared" si="328"/>
        <v>Insufficient Data</v>
      </c>
      <c r="Q2319" t="str">
        <f t="shared" si="329"/>
        <v>Missing Information</v>
      </c>
      <c r="R2319" t="str">
        <f>IF(PC_NikeSales[[#This Row],[Rev_Verify]]="Valid Revenue","Include","Exclude")</f>
        <v>Exclude</v>
      </c>
      <c r="S2319" s="1">
        <v>45580</v>
      </c>
      <c r="T2319" s="5">
        <f t="shared" si="330"/>
        <v>45580</v>
      </c>
      <c r="U2319" s="1" t="str">
        <f t="shared" si="331"/>
        <v>Yes</v>
      </c>
      <c r="V2319" t="s">
        <v>22</v>
      </c>
      <c r="W2319" t="s">
        <v>36</v>
      </c>
      <c r="X2319" t="str">
        <f t="shared" si="332"/>
        <v>Bangalore</v>
      </c>
      <c r="Y2319">
        <v>-448.89</v>
      </c>
      <c r="Z2319" t="str">
        <f>IF(PC_NikeSales[[#This Row],[Profit]]&lt;0,"Loss Making Sales",IF(PC_NikeSales[[#This Row],[Profit]]=0,"No Recorded Profit",IF(PC_NikeSales[[#This Row],[Profit]]&gt;PC_NikeSales[Rev_Recalc],"Invalid Profit", "Valid Profit")))</f>
        <v>Loss Making Sales</v>
      </c>
      <c r="AA2319" t="str">
        <f>IF(PC_NikeSales[[#This Row],[Profit_Status]]="Valid Profit","Include","Exclude")</f>
        <v>Exclude</v>
      </c>
    </row>
    <row r="2320" spans="1:27">
      <c r="A2320">
        <v>4318</v>
      </c>
      <c r="B2320" t="s">
        <v>19</v>
      </c>
      <c r="C2320" t="s">
        <v>41</v>
      </c>
      <c r="D2320" t="s">
        <v>47</v>
      </c>
      <c r="E2320" s="3">
        <v>11</v>
      </c>
      <c r="F2320" t="str">
        <f t="shared" si="324"/>
        <v>Number</v>
      </c>
      <c r="G2320" t="str">
        <f t="shared" si="325"/>
        <v>11</v>
      </c>
      <c r="H2320" t="str">
        <f t="shared" si="326"/>
        <v>Yes</v>
      </c>
      <c r="I2320">
        <v>-1</v>
      </c>
      <c r="J2320" t="str">
        <f>_xlfn.IFS(Units_Sold&lt;0,"Check Return/Refund",Units_Sold=" ",Invalid,Units_Sold=0,"Available",Units_Sold&gt;0,"Sold")</f>
        <v>Check Return/Refund</v>
      </c>
      <c r="M2320" t="str">
        <f t="shared" si="327"/>
        <v>Invalid</v>
      </c>
      <c r="N2320" t="str">
        <f>IF(PC_NikeSales[[#This Row],[Discount_Verification]]="Valid","Include","Exclude")</f>
        <v>Exclude</v>
      </c>
      <c r="O2320">
        <v>0</v>
      </c>
      <c r="P2320" t="str">
        <f t="shared" si="328"/>
        <v>Insufficient Data</v>
      </c>
      <c r="Q2320" t="str">
        <f t="shared" si="329"/>
        <v>Missing Information</v>
      </c>
      <c r="R2320" t="str">
        <f>IF(PC_NikeSales[[#This Row],[Rev_Verify]]="Valid Revenue","Include","Exclude")</f>
        <v>Exclude</v>
      </c>
      <c r="S2320" s="1">
        <v>45581</v>
      </c>
      <c r="T2320" s="5">
        <f t="shared" si="330"/>
        <v>45581</v>
      </c>
      <c r="U2320" s="1" t="str">
        <f t="shared" si="331"/>
        <v>Yes</v>
      </c>
      <c r="V2320" t="s">
        <v>22</v>
      </c>
      <c r="W2320" t="s">
        <v>43</v>
      </c>
      <c r="X2320" t="str">
        <f t="shared" si="332"/>
        <v>Kolkata</v>
      </c>
      <c r="Y2320">
        <v>883.91</v>
      </c>
      <c r="Z2320" t="str">
        <f>IF(PC_NikeSales[[#This Row],[Profit]]&lt;0,"Loss Making Sales",IF(PC_NikeSales[[#This Row],[Profit]]=0,"No Recorded Profit",IF($Y2318&gt;$P2318,"Invalid Profit", "Valid Profit")))</f>
        <v>Valid Profit</v>
      </c>
      <c r="AA2320" t="str">
        <f>IF(PC_NikeSales[[#This Row],[Profit_Status]]="Valid Profit","Include","Exclude")</f>
        <v>Include</v>
      </c>
    </row>
    <row r="2321" spans="1:27">
      <c r="A2321">
        <v>2027</v>
      </c>
      <c r="B2321" t="s">
        <v>35</v>
      </c>
      <c r="C2321" t="s">
        <v>14</v>
      </c>
      <c r="D2321" t="s">
        <v>15</v>
      </c>
      <c r="E2321" s="3" t="s">
        <v>28</v>
      </c>
      <c r="F2321" t="str">
        <f t="shared" si="324"/>
        <v>Alphabet</v>
      </c>
      <c r="G2321" t="str">
        <f t="shared" si="325"/>
        <v>L</v>
      </c>
      <c r="H2321" t="str">
        <f t="shared" si="326"/>
        <v>Yes</v>
      </c>
      <c r="I2321">
        <v>0</v>
      </c>
      <c r="J2321" t="str">
        <f>_xlfn.IFS(Units_Sold&lt;0,"Check Return/Refund",Units_Sold=" ",Invalid,Units_Sold=0,"Available",Units_Sold&gt;0,"Sold")</f>
        <v>Available</v>
      </c>
      <c r="L2321">
        <v>0.08</v>
      </c>
      <c r="M2321" t="str">
        <f t="shared" si="327"/>
        <v>Valid</v>
      </c>
      <c r="N2321" t="str">
        <f>IF(PC_NikeSales[[#This Row],[Discount_Verification]]="Valid","Include","Exclude")</f>
        <v>Include</v>
      </c>
      <c r="O2321">
        <v>0</v>
      </c>
      <c r="P2321" t="str">
        <f t="shared" si="328"/>
        <v>Insufficient Data</v>
      </c>
      <c r="Q2321" t="str">
        <f t="shared" si="329"/>
        <v>Missing Information</v>
      </c>
      <c r="R2321" t="str">
        <f>IF(PC_NikeSales[[#This Row],[Rev_Verify]]="Valid Revenue","Include","Exclude")</f>
        <v>Exclude</v>
      </c>
      <c r="S2321" s="1">
        <v>45610</v>
      </c>
      <c r="T2321" s="5">
        <f t="shared" si="330"/>
        <v>45610</v>
      </c>
      <c r="U2321" s="1" t="str">
        <f t="shared" si="331"/>
        <v>Yes</v>
      </c>
      <c r="V2321" t="s">
        <v>22</v>
      </c>
      <c r="W2321" t="s">
        <v>43</v>
      </c>
      <c r="X2321" t="str">
        <f t="shared" si="332"/>
        <v>Kolkata</v>
      </c>
      <c r="Y2321">
        <v>126.1</v>
      </c>
      <c r="Z2321" t="str">
        <f>IF(PC_NikeSales[[#This Row],[Profit]]&lt;0,"Loss Making Sales",IF(PC_NikeSales[[#This Row],[Profit]]=0,"No Recorded Profit",IF($Y2319&gt;$P2319,"Invalid Profit", "Valid Profit")))</f>
        <v>Valid Profit</v>
      </c>
      <c r="AA2321" t="str">
        <f>IF(PC_NikeSales[[#This Row],[Profit_Status]]="Valid Profit","Include","Exclude")</f>
        <v>Include</v>
      </c>
    </row>
    <row r="2322" spans="1:27">
      <c r="A2322">
        <v>4320</v>
      </c>
      <c r="B2322" t="s">
        <v>19</v>
      </c>
      <c r="C2322" t="s">
        <v>14</v>
      </c>
      <c r="D2322" t="s">
        <v>15</v>
      </c>
      <c r="E2322" s="3">
        <v>11</v>
      </c>
      <c r="F2322" t="str">
        <f t="shared" si="324"/>
        <v>Number</v>
      </c>
      <c r="G2322" t="str">
        <f t="shared" si="325"/>
        <v>11</v>
      </c>
      <c r="H2322" t="str">
        <f t="shared" si="326"/>
        <v>Yes</v>
      </c>
      <c r="J2322" t="str">
        <f>_xlfn.IFS(Units_Sold&lt;0,"Check Return/Refund",Units_Sold=" ",Invalid,Units_Sold=0,"Available",Units_Sold&gt;0,"Sold")</f>
        <v>Available</v>
      </c>
      <c r="M2322" t="str">
        <f t="shared" si="327"/>
        <v>Invalid</v>
      </c>
      <c r="N2322" t="str">
        <f>IF(PC_NikeSales[[#This Row],[Discount_Verification]]="Valid","Include","Exclude")</f>
        <v>Exclude</v>
      </c>
      <c r="O2322">
        <v>0</v>
      </c>
      <c r="P2322" t="str">
        <f t="shared" si="328"/>
        <v>Insufficient Data</v>
      </c>
      <c r="Q2322" t="str">
        <f t="shared" si="329"/>
        <v>Missing Information</v>
      </c>
      <c r="R2322" t="str">
        <f>IF(PC_NikeSales[[#This Row],[Rev_Verify]]="Valid Revenue","Include","Exclude")</f>
        <v>Exclude</v>
      </c>
      <c r="S2322" s="1">
        <v>45562</v>
      </c>
      <c r="T2322" s="5">
        <f t="shared" si="330"/>
        <v>45562</v>
      </c>
      <c r="U2322" s="1" t="str">
        <f t="shared" si="331"/>
        <v>Yes</v>
      </c>
      <c r="V2322" t="s">
        <v>17</v>
      </c>
      <c r="W2322" t="s">
        <v>33</v>
      </c>
      <c r="X2322" t="str">
        <f t="shared" si="332"/>
        <v>Delhi</v>
      </c>
      <c r="Y2322">
        <v>1848.29</v>
      </c>
      <c r="Z2322" t="str">
        <f>IF(PC_NikeSales[[#This Row],[Profit]]&lt;0,"Loss Making Sales",IF(PC_NikeSales[[#This Row],[Profit]]=0,"No Recorded Profit",IF($Y2320&gt;$P2320,"Invalid Profit", "Valid Profit")))</f>
        <v>Valid Profit</v>
      </c>
      <c r="AA2322" t="str">
        <f>IF(PC_NikeSales[[#This Row],[Profit_Status]]="Valid Profit","Include","Exclude")</f>
        <v>Include</v>
      </c>
    </row>
    <row r="2323" spans="1:27">
      <c r="A2323">
        <v>4321</v>
      </c>
      <c r="B2323" t="s">
        <v>13</v>
      </c>
      <c r="C2323" t="s">
        <v>30</v>
      </c>
      <c r="D2323" t="s">
        <v>46</v>
      </c>
      <c r="E2323" s="3" t="s">
        <v>32</v>
      </c>
      <c r="F2323" t="str">
        <f t="shared" si="324"/>
        <v>Alphabet</v>
      </c>
      <c r="G2323" t="str">
        <f t="shared" si="325"/>
        <v>XL</v>
      </c>
      <c r="H2323" t="str">
        <f t="shared" si="326"/>
        <v>Yes</v>
      </c>
      <c r="J2323" t="str">
        <f>_xlfn.IFS(Units_Sold&lt;0,"Check Return/Refund",Units_Sold=" ",Invalid,Units_Sold=0,"Available",Units_Sold&gt;0,"Sold")</f>
        <v>Available</v>
      </c>
      <c r="K2323">
        <v>6646.84</v>
      </c>
      <c r="M2323" t="str">
        <f t="shared" si="327"/>
        <v>Invalid</v>
      </c>
      <c r="N2323" t="str">
        <f>IF(PC_NikeSales[[#This Row],[Discount_Verification]]="Valid","Include","Exclude")</f>
        <v>Exclude</v>
      </c>
      <c r="O2323">
        <v>0</v>
      </c>
      <c r="P2323" t="str">
        <f t="shared" si="328"/>
        <v>Insufficient Data</v>
      </c>
      <c r="Q2323" t="str">
        <f t="shared" si="329"/>
        <v>Missing Information</v>
      </c>
      <c r="R2323" t="str">
        <f>IF(PC_NikeSales[[#This Row],[Rev_Verify]]="Valid Revenue","Include","Exclude")</f>
        <v>Exclude</v>
      </c>
      <c r="S2323" s="1">
        <v>45306</v>
      </c>
      <c r="T2323" s="5">
        <f t="shared" si="330"/>
        <v>45306</v>
      </c>
      <c r="U2323" s="1" t="str">
        <f t="shared" si="331"/>
        <v>Yes</v>
      </c>
      <c r="V2323" t="s">
        <v>17</v>
      </c>
      <c r="W2323" t="s">
        <v>25</v>
      </c>
      <c r="X2323" t="str">
        <f t="shared" si="332"/>
        <v>Mumbai</v>
      </c>
      <c r="Y2323">
        <v>2210.19</v>
      </c>
      <c r="Z2323" t="str">
        <f>IF(PC_NikeSales[[#This Row],[Profit]]&lt;0,"Loss Making Sales",IF(PC_NikeSales[[#This Row],[Profit]]=0,"No Recorded Profit",IF($Y2321&gt;$P2321,"Invalid Profit", "Valid Profit")))</f>
        <v>Valid Profit</v>
      </c>
      <c r="AA2323" t="str">
        <f>IF(PC_NikeSales[[#This Row],[Profit_Status]]="Valid Profit","Include","Exclude")</f>
        <v>Include</v>
      </c>
    </row>
    <row r="2324" spans="1:27">
      <c r="A2324">
        <v>4322</v>
      </c>
      <c r="B2324" t="s">
        <v>19</v>
      </c>
      <c r="C2324" t="s">
        <v>26</v>
      </c>
      <c r="D2324" t="s">
        <v>39</v>
      </c>
      <c r="E2324" s="3" t="s">
        <v>16</v>
      </c>
      <c r="F2324" t="str">
        <f t="shared" si="324"/>
        <v>Alphabet</v>
      </c>
      <c r="G2324" t="str">
        <f t="shared" si="325"/>
        <v>M</v>
      </c>
      <c r="H2324" t="str">
        <f t="shared" si="326"/>
        <v>Yes</v>
      </c>
      <c r="J2324" t="str">
        <f>_xlfn.IFS(Units_Sold&lt;0,"Check Return/Refund",Units_Sold=" ",Invalid,Units_Sold=0,"Available",Units_Sold&gt;0,"Sold")</f>
        <v>Available</v>
      </c>
      <c r="M2324" t="str">
        <f t="shared" si="327"/>
        <v>Invalid</v>
      </c>
      <c r="N2324" t="str">
        <f>IF(PC_NikeSales[[#This Row],[Discount_Verification]]="Valid","Include","Exclude")</f>
        <v>Exclude</v>
      </c>
      <c r="O2324">
        <v>0</v>
      </c>
      <c r="P2324" t="str">
        <f t="shared" si="328"/>
        <v>Insufficient Data</v>
      </c>
      <c r="Q2324" t="str">
        <f t="shared" si="329"/>
        <v>Missing Information</v>
      </c>
      <c r="R2324" t="str">
        <f>IF(PC_NikeSales[[#This Row],[Rev_Verify]]="Valid Revenue","Include","Exclude")</f>
        <v>Exclude</v>
      </c>
      <c r="S2324" s="1">
        <v>45677</v>
      </c>
      <c r="T2324" s="5">
        <f t="shared" si="330"/>
        <v>45677</v>
      </c>
      <c r="U2324" s="1" t="str">
        <f t="shared" si="331"/>
        <v>Yes</v>
      </c>
      <c r="V2324" t="s">
        <v>17</v>
      </c>
      <c r="W2324" t="s">
        <v>25</v>
      </c>
      <c r="X2324" t="str">
        <f t="shared" si="332"/>
        <v>Mumbai</v>
      </c>
      <c r="Y2324">
        <v>1939.05</v>
      </c>
      <c r="Z2324" t="str">
        <f>IF(PC_NikeSales[[#This Row],[Profit]]&lt;0,"Loss Making Sales",IF(PC_NikeSales[[#This Row],[Profit]]=0,"No Recorded Profit",IF($Y2322&gt;$P2322,"Invalid Profit", "Valid Profit")))</f>
        <v>Valid Profit</v>
      </c>
      <c r="AA2324" t="str">
        <f>IF(PC_NikeSales[[#This Row],[Profit_Status]]="Valid Profit","Include","Exclude")</f>
        <v>Include</v>
      </c>
    </row>
    <row r="2325" spans="1:27">
      <c r="A2325">
        <v>4323</v>
      </c>
      <c r="B2325" t="s">
        <v>35</v>
      </c>
      <c r="C2325" t="s">
        <v>26</v>
      </c>
      <c r="D2325" t="s">
        <v>53</v>
      </c>
      <c r="E2325" s="3" t="s">
        <v>16</v>
      </c>
      <c r="F2325" t="str">
        <f t="shared" si="324"/>
        <v>Alphabet</v>
      </c>
      <c r="G2325" t="str">
        <f t="shared" si="325"/>
        <v>M</v>
      </c>
      <c r="H2325" t="str">
        <f t="shared" si="326"/>
        <v>Yes</v>
      </c>
      <c r="J2325" t="str">
        <f>_xlfn.IFS(Units_Sold&lt;0,"Check Return/Refund",Units_Sold=" ",Invalid,Units_Sold=0,"Available",Units_Sold&gt;0,"Sold")</f>
        <v>Available</v>
      </c>
      <c r="K2325">
        <v>8526.42</v>
      </c>
      <c r="L2325">
        <v>1.02</v>
      </c>
      <c r="M2325" t="str">
        <f t="shared" si="327"/>
        <v>Invalid</v>
      </c>
      <c r="N2325" t="str">
        <f>IF(PC_NikeSales[[#This Row],[Discount_Verification]]="Valid","Include","Exclude")</f>
        <v>Exclude</v>
      </c>
      <c r="O2325">
        <v>0</v>
      </c>
      <c r="P2325" t="str">
        <f t="shared" si="328"/>
        <v>Insufficient Data</v>
      </c>
      <c r="Q2325" t="str">
        <f t="shared" si="329"/>
        <v>Missing Information</v>
      </c>
      <c r="R2325" t="str">
        <f>IF(PC_NikeSales[[#This Row],[Rev_Verify]]="Valid Revenue","Include","Exclude")</f>
        <v>Exclude</v>
      </c>
      <c r="S2325" s="1">
        <v>45591</v>
      </c>
      <c r="T2325" s="5">
        <f t="shared" si="330"/>
        <v>45591</v>
      </c>
      <c r="U2325" s="1" t="str">
        <f t="shared" si="331"/>
        <v>Yes</v>
      </c>
      <c r="V2325" t="s">
        <v>22</v>
      </c>
      <c r="W2325" t="s">
        <v>33</v>
      </c>
      <c r="X2325" t="str">
        <f t="shared" si="332"/>
        <v>Delhi</v>
      </c>
      <c r="Y2325">
        <v>3573.83</v>
      </c>
      <c r="Z2325" t="str">
        <f>IF(PC_NikeSales[[#This Row],[Profit]]&lt;0,"Loss Making Sales",IF(PC_NikeSales[[#This Row],[Profit]]=0,"No Recorded Profit",IF($Y2323&gt;$P2323,"Invalid Profit", "Valid Profit")))</f>
        <v>Valid Profit</v>
      </c>
      <c r="AA2325" t="str">
        <f>IF(PC_NikeSales[[#This Row],[Profit_Status]]="Valid Profit","Include","Exclude")</f>
        <v>Include</v>
      </c>
    </row>
    <row r="2326" spans="1:27">
      <c r="A2326">
        <v>4324</v>
      </c>
      <c r="B2326" t="s">
        <v>19</v>
      </c>
      <c r="C2326" t="s">
        <v>20</v>
      </c>
      <c r="D2326" t="s">
        <v>21</v>
      </c>
      <c r="E2326" s="3">
        <v>7</v>
      </c>
      <c r="F2326" t="str">
        <f t="shared" si="324"/>
        <v>Number</v>
      </c>
      <c r="G2326" t="str">
        <f t="shared" si="325"/>
        <v>7</v>
      </c>
      <c r="H2326" t="str">
        <f t="shared" si="326"/>
        <v>Yes</v>
      </c>
      <c r="I2326">
        <v>0</v>
      </c>
      <c r="J2326" t="str">
        <f>_xlfn.IFS(Units_Sold&lt;0,"Check Return/Refund",Units_Sold=" ",Invalid,Units_Sold=0,"Available",Units_Sold&gt;0,"Sold")</f>
        <v>Available</v>
      </c>
      <c r="M2326" t="str">
        <f t="shared" si="327"/>
        <v>Invalid</v>
      </c>
      <c r="N2326" t="str">
        <f>IF(PC_NikeSales[[#This Row],[Discount_Verification]]="Valid","Include","Exclude")</f>
        <v>Exclude</v>
      </c>
      <c r="O2326">
        <v>0</v>
      </c>
      <c r="P2326" t="str">
        <f t="shared" si="328"/>
        <v>Insufficient Data</v>
      </c>
      <c r="Q2326" t="str">
        <f t="shared" si="329"/>
        <v>Missing Information</v>
      </c>
      <c r="R2326" t="str">
        <f>IF(PC_NikeSales[[#This Row],[Rev_Verify]]="Valid Revenue","Include","Exclude")</f>
        <v>Exclude</v>
      </c>
      <c r="S2326" s="1"/>
      <c r="T2326" s="5" t="str">
        <f t="shared" si="330"/>
        <v>Missing Date</v>
      </c>
      <c r="U2326" s="1" t="str">
        <f t="shared" si="331"/>
        <v>No</v>
      </c>
      <c r="V2326" t="s">
        <v>22</v>
      </c>
      <c r="W2326" t="s">
        <v>25</v>
      </c>
      <c r="X2326" t="str">
        <f t="shared" si="332"/>
        <v>Mumbai</v>
      </c>
      <c r="Y2326">
        <v>920.34</v>
      </c>
      <c r="Z2326" t="str">
        <f>IF(PC_NikeSales[[#This Row],[Profit]]&lt;0,"Loss Making Sales",IF(PC_NikeSales[[#This Row],[Profit]]=0,"No Recorded Profit",IF($Y2324&gt;$P2324,"Invalid Profit", "Valid Profit")))</f>
        <v>Valid Profit</v>
      </c>
      <c r="AA2326" t="str">
        <f>IF(PC_NikeSales[[#This Row],[Profit_Status]]="Valid Profit","Include","Exclude")</f>
        <v>Include</v>
      </c>
    </row>
    <row r="2327" spans="1:27">
      <c r="A2327">
        <v>4325</v>
      </c>
      <c r="B2327" t="s">
        <v>35</v>
      </c>
      <c r="C2327" t="s">
        <v>41</v>
      </c>
      <c r="D2327" t="s">
        <v>48</v>
      </c>
      <c r="E2327" s="3" t="s">
        <v>28</v>
      </c>
      <c r="F2327" t="str">
        <f t="shared" si="324"/>
        <v>Alphabet</v>
      </c>
      <c r="G2327" t="str">
        <f t="shared" si="325"/>
        <v>L</v>
      </c>
      <c r="H2327" t="str">
        <f t="shared" si="326"/>
        <v>Yes</v>
      </c>
      <c r="J2327" t="str">
        <f>_xlfn.IFS(Units_Sold&lt;0,"Check Return/Refund",Units_Sold=" ",Invalid,Units_Sold=0,"Available",Units_Sold&gt;0,"Sold")</f>
        <v>Available</v>
      </c>
      <c r="M2327" t="str">
        <f t="shared" si="327"/>
        <v>Invalid</v>
      </c>
      <c r="N2327" t="str">
        <f>IF(PC_NikeSales[[#This Row],[Discount_Verification]]="Valid","Include","Exclude")</f>
        <v>Exclude</v>
      </c>
      <c r="O2327">
        <v>0</v>
      </c>
      <c r="P2327" t="str">
        <f t="shared" si="328"/>
        <v>Insufficient Data</v>
      </c>
      <c r="Q2327" t="str">
        <f t="shared" si="329"/>
        <v>Missing Information</v>
      </c>
      <c r="R2327" t="str">
        <f>IF(PC_NikeSales[[#This Row],[Rev_Verify]]="Valid Revenue","Include","Exclude")</f>
        <v>Exclude</v>
      </c>
      <c r="S2327" s="1">
        <v>45672</v>
      </c>
      <c r="T2327" s="5">
        <f t="shared" si="330"/>
        <v>45672</v>
      </c>
      <c r="U2327" s="1" t="str">
        <f t="shared" si="331"/>
        <v>Yes</v>
      </c>
      <c r="V2327" t="s">
        <v>22</v>
      </c>
      <c r="W2327" t="s">
        <v>36</v>
      </c>
      <c r="X2327" t="str">
        <f t="shared" si="332"/>
        <v>Bangalore</v>
      </c>
      <c r="Y2327">
        <v>-402.21</v>
      </c>
      <c r="Z2327" t="str">
        <f>IF(PC_NikeSales[[#This Row],[Profit]]&lt;0,"Loss Making Sales",IF(PC_NikeSales[[#This Row],[Profit]]=0,"No Recorded Profit",IF(PC_NikeSales[[#This Row],[Profit]]&gt;PC_NikeSales[Rev_Recalc],"Invalid Profit", "Valid Profit")))</f>
        <v>Loss Making Sales</v>
      </c>
      <c r="AA2327" t="str">
        <f>IF(PC_NikeSales[[#This Row],[Profit_Status]]="Valid Profit","Include","Exclude")</f>
        <v>Exclude</v>
      </c>
    </row>
    <row r="2328" spans="1:27">
      <c r="A2328">
        <v>4326</v>
      </c>
      <c r="B2328" t="s">
        <v>19</v>
      </c>
      <c r="C2328" t="s">
        <v>26</v>
      </c>
      <c r="D2328" t="s">
        <v>53</v>
      </c>
      <c r="E2328" s="3" t="s">
        <v>32</v>
      </c>
      <c r="F2328" t="str">
        <f t="shared" si="324"/>
        <v>Alphabet</v>
      </c>
      <c r="G2328" t="str">
        <f t="shared" si="325"/>
        <v>XL</v>
      </c>
      <c r="H2328" t="str">
        <f t="shared" si="326"/>
        <v>Yes</v>
      </c>
      <c r="I2328">
        <v>0</v>
      </c>
      <c r="J2328" t="str">
        <f>_xlfn.IFS(Units_Sold&lt;0,"Check Return/Refund",Units_Sold=" ",Invalid,Units_Sold=0,"Available",Units_Sold&gt;0,"Sold")</f>
        <v>Available</v>
      </c>
      <c r="K2328">
        <v>9604.84</v>
      </c>
      <c r="L2328">
        <v>0.31</v>
      </c>
      <c r="M2328" t="str">
        <f t="shared" si="327"/>
        <v>Valid</v>
      </c>
      <c r="N2328" t="str">
        <f>IF(PC_NikeSales[[#This Row],[Discount_Verification]]="Valid","Include","Exclude")</f>
        <v>Include</v>
      </c>
      <c r="O2328">
        <v>0</v>
      </c>
      <c r="P2328">
        <f t="shared" si="328"/>
        <v>0</v>
      </c>
      <c r="Q2328" t="str">
        <f t="shared" si="329"/>
        <v>No Recorded Revenue</v>
      </c>
      <c r="R2328" t="str">
        <f>IF(PC_NikeSales[[#This Row],[Rev_Verify]]="Valid Revenue","Include","Exclude")</f>
        <v>Exclude</v>
      </c>
      <c r="S2328" s="1">
        <v>45449</v>
      </c>
      <c r="T2328" s="5">
        <f t="shared" si="330"/>
        <v>45449</v>
      </c>
      <c r="U2328" s="1" t="str">
        <f t="shared" si="331"/>
        <v>Yes</v>
      </c>
      <c r="V2328" t="s">
        <v>22</v>
      </c>
      <c r="W2328" t="s">
        <v>33</v>
      </c>
      <c r="X2328" t="str">
        <f t="shared" si="332"/>
        <v>Delhi</v>
      </c>
      <c r="Y2328">
        <v>-143.11000000000001</v>
      </c>
      <c r="Z2328" t="str">
        <f>IF(PC_NikeSales[[#This Row],[Profit]]&lt;0,"Loss Making Sales",IF(PC_NikeSales[[#This Row],[Profit]]=0,"No Recorded Profit",IF(PC_NikeSales[[#This Row],[Profit]]&gt;PC_NikeSales[Rev_Recalc],"Invalid Profit", "Valid Profit")))</f>
        <v>Loss Making Sales</v>
      </c>
      <c r="AA2328" t="str">
        <f>IF(PC_NikeSales[[#This Row],[Profit_Status]]="Valid Profit","Include","Exclude")</f>
        <v>Exclude</v>
      </c>
    </row>
    <row r="2329" spans="1:27">
      <c r="A2329">
        <v>4327</v>
      </c>
      <c r="B2329" t="s">
        <v>35</v>
      </c>
      <c r="C2329" t="s">
        <v>14</v>
      </c>
      <c r="D2329" t="s">
        <v>15</v>
      </c>
      <c r="F2329" t="str">
        <f t="shared" si="324"/>
        <v>Missing</v>
      </c>
      <c r="G2329" t="str">
        <f t="shared" si="325"/>
        <v>Unknown</v>
      </c>
      <c r="H2329" t="str">
        <f t="shared" si="326"/>
        <v>No</v>
      </c>
      <c r="I2329">
        <v>-1</v>
      </c>
      <c r="J2329" t="str">
        <f>_xlfn.IFS(Units_Sold&lt;0,"Check Return/Refund",Units_Sold=" ",Invalid,Units_Sold=0,"Available",Units_Sold&gt;0,"Sold")</f>
        <v>Check Return/Refund</v>
      </c>
      <c r="K2329">
        <v>6348.4</v>
      </c>
      <c r="M2329" t="str">
        <f t="shared" si="327"/>
        <v>Invalid</v>
      </c>
      <c r="N2329" t="str">
        <f>IF(PC_NikeSales[[#This Row],[Discount_Verification]]="Valid","Include","Exclude")</f>
        <v>Exclude</v>
      </c>
      <c r="O2329">
        <v>0</v>
      </c>
      <c r="P2329">
        <f t="shared" si="328"/>
        <v>-6348.4</v>
      </c>
      <c r="Q2329" t="str">
        <f t="shared" si="329"/>
        <v>Negative Revenue</v>
      </c>
      <c r="R2329" t="str">
        <f>IF(PC_NikeSales[[#This Row],[Rev_Verify]]="Valid Revenue","Include","Exclude")</f>
        <v>Exclude</v>
      </c>
      <c r="S2329" s="1">
        <v>45641</v>
      </c>
      <c r="T2329" s="5">
        <f t="shared" si="330"/>
        <v>45641</v>
      </c>
      <c r="U2329" s="1" t="str">
        <f t="shared" si="331"/>
        <v>Yes</v>
      </c>
      <c r="V2329" t="s">
        <v>22</v>
      </c>
      <c r="W2329" t="s">
        <v>29</v>
      </c>
      <c r="X2329" t="str">
        <f t="shared" si="332"/>
        <v>Pune</v>
      </c>
      <c r="Y2329">
        <v>1249.1500000000001</v>
      </c>
      <c r="Z2329" t="str">
        <f>IF(PC_NikeSales[[#This Row],[Profit]]&lt;0,"Loss Making Sales",IF(PC_NikeSales[[#This Row],[Profit]]=0,"No Recorded Profit",IF(PC_NikeSales[[#This Row],[Profit]]&gt;PC_NikeSales[Rev_Recalc],"Invalid Profit", "Valid Profit")))</f>
        <v>Invalid Profit</v>
      </c>
      <c r="AA2329" t="str">
        <f>IF(PC_NikeSales[[#This Row],[Profit_Status]]="Valid Profit","Include","Exclude")</f>
        <v>Exclude</v>
      </c>
    </row>
    <row r="2330" spans="1:27">
      <c r="A2330">
        <v>4328</v>
      </c>
      <c r="B2330" t="s">
        <v>35</v>
      </c>
      <c r="C2330" t="s">
        <v>41</v>
      </c>
      <c r="D2330" t="s">
        <v>48</v>
      </c>
      <c r="F2330" t="str">
        <f t="shared" si="324"/>
        <v>Missing</v>
      </c>
      <c r="G2330" t="str">
        <f t="shared" si="325"/>
        <v>Unknown</v>
      </c>
      <c r="H2330" t="str">
        <f t="shared" si="326"/>
        <v>No</v>
      </c>
      <c r="J2330" t="str">
        <f>_xlfn.IFS(Units_Sold&lt;0,"Check Return/Refund",Units_Sold=" ",Invalid,Units_Sold=0,"Available",Units_Sold&gt;0,"Sold")</f>
        <v>Available</v>
      </c>
      <c r="K2330">
        <v>3943.71</v>
      </c>
      <c r="M2330" t="str">
        <f t="shared" si="327"/>
        <v>Invalid</v>
      </c>
      <c r="N2330" t="str">
        <f>IF(PC_NikeSales[[#This Row],[Discount_Verification]]="Valid","Include","Exclude")</f>
        <v>Exclude</v>
      </c>
      <c r="O2330">
        <v>0</v>
      </c>
      <c r="P2330" t="str">
        <f t="shared" si="328"/>
        <v>Insufficient Data</v>
      </c>
      <c r="Q2330" t="str">
        <f t="shared" si="329"/>
        <v>Missing Information</v>
      </c>
      <c r="R2330" t="str">
        <f>IF(PC_NikeSales[[#This Row],[Rev_Verify]]="Valid Revenue","Include","Exclude")</f>
        <v>Exclude</v>
      </c>
      <c r="S2330" s="1">
        <v>45776</v>
      </c>
      <c r="T2330" s="5">
        <f t="shared" si="330"/>
        <v>45776</v>
      </c>
      <c r="U2330" s="1" t="str">
        <f t="shared" si="331"/>
        <v>Yes</v>
      </c>
      <c r="V2330" t="s">
        <v>17</v>
      </c>
      <c r="W2330" t="s">
        <v>37</v>
      </c>
      <c r="X2330" t="str">
        <f t="shared" si="332"/>
        <v>Hyderabad</v>
      </c>
      <c r="Y2330">
        <v>2631.07</v>
      </c>
      <c r="Z2330" t="str">
        <f>IF(PC_NikeSales[[#This Row],[Profit]]&lt;0,"Loss Making Sales",IF(PC_NikeSales[[#This Row],[Profit]]=0,"No Recorded Profit",IF($Y2328&gt;$P2328,"Invalid Profit", "Valid Profit")))</f>
        <v>Valid Profit</v>
      </c>
      <c r="AA2330" t="str">
        <f>IF(PC_NikeSales[[#This Row],[Profit_Status]]="Valid Profit","Include","Exclude")</f>
        <v>Include</v>
      </c>
    </row>
    <row r="2331" spans="1:27">
      <c r="A2331">
        <v>2003</v>
      </c>
      <c r="B2331" t="s">
        <v>35</v>
      </c>
      <c r="C2331" t="s">
        <v>26</v>
      </c>
      <c r="D2331" t="s">
        <v>27</v>
      </c>
      <c r="E2331" s="3" t="s">
        <v>16</v>
      </c>
      <c r="F2331" t="str">
        <f t="shared" si="324"/>
        <v>Alphabet</v>
      </c>
      <c r="G2331" t="str">
        <f t="shared" si="325"/>
        <v>M</v>
      </c>
      <c r="H2331" t="str">
        <f t="shared" si="326"/>
        <v>Yes</v>
      </c>
      <c r="I2331">
        <v>3</v>
      </c>
      <c r="J2331" t="str">
        <f>_xlfn.IFS(Units_Sold&lt;0,"Check Return/Refund",Units_Sold=" ",Invalid,Units_Sold=0,"Available",Units_Sold&gt;0,"Sold")</f>
        <v>Sold</v>
      </c>
      <c r="L2331">
        <v>0.36</v>
      </c>
      <c r="M2331" t="str">
        <f t="shared" si="327"/>
        <v>Valid</v>
      </c>
      <c r="N2331" t="str">
        <f>IF(PC_NikeSales[[#This Row],[Discount_Verification]]="Valid","Include","Exclude")</f>
        <v>Include</v>
      </c>
      <c r="O2331">
        <v>0</v>
      </c>
      <c r="P2331" t="str">
        <f t="shared" si="328"/>
        <v>Insufficient Data</v>
      </c>
      <c r="Q2331" t="str">
        <f t="shared" si="329"/>
        <v>Missing Information</v>
      </c>
      <c r="R2331" t="str">
        <f>IF(PC_NikeSales[[#This Row],[Rev_Verify]]="Valid Revenue","Include","Exclude")</f>
        <v>Exclude</v>
      </c>
      <c r="S2331" s="1">
        <v>45520</v>
      </c>
      <c r="T2331" s="5">
        <f t="shared" si="330"/>
        <v>45520</v>
      </c>
      <c r="U2331" s="1" t="str">
        <f t="shared" si="331"/>
        <v>Yes</v>
      </c>
      <c r="V2331" t="s">
        <v>22</v>
      </c>
      <c r="W2331" t="s">
        <v>33</v>
      </c>
      <c r="X2331" t="str">
        <f t="shared" si="332"/>
        <v>Delhi</v>
      </c>
      <c r="Y2331">
        <v>1884.04</v>
      </c>
      <c r="Z2331" t="str">
        <f>IF(PC_NikeSales[[#This Row],[Profit]]&lt;0,"Loss Making Sales",IF(PC_NikeSales[[#This Row],[Profit]]=0,"No Recorded Profit",IF($Y2329&gt;$P2329,"Invalid Profit", "Valid Profit")))</f>
        <v>Invalid Profit</v>
      </c>
      <c r="AA2331" t="str">
        <f>IF(PC_NikeSales[[#This Row],[Profit_Status]]="Valid Profit","Include","Exclude")</f>
        <v>Exclude</v>
      </c>
    </row>
    <row r="2332" spans="1:27">
      <c r="A2332">
        <v>4330</v>
      </c>
      <c r="B2332" t="s">
        <v>13</v>
      </c>
      <c r="C2332" t="s">
        <v>26</v>
      </c>
      <c r="D2332" t="s">
        <v>53</v>
      </c>
      <c r="E2332" s="3" t="s">
        <v>16</v>
      </c>
      <c r="F2332" t="str">
        <f t="shared" si="324"/>
        <v>Alphabet</v>
      </c>
      <c r="G2332" t="str">
        <f t="shared" si="325"/>
        <v>M</v>
      </c>
      <c r="H2332" t="str">
        <f t="shared" si="326"/>
        <v>Yes</v>
      </c>
      <c r="I2332">
        <v>1</v>
      </c>
      <c r="J2332" t="str">
        <f>_xlfn.IFS(Units_Sold&lt;0,"Check Return/Refund",Units_Sold=" ",Invalid,Units_Sold=0,"Available",Units_Sold&gt;0,"Sold")</f>
        <v>Sold</v>
      </c>
      <c r="K2332">
        <v>4087.76</v>
      </c>
      <c r="M2332" t="str">
        <f t="shared" si="327"/>
        <v>Invalid</v>
      </c>
      <c r="N2332" t="str">
        <f>IF(PC_NikeSales[[#This Row],[Discount_Verification]]="Valid","Include","Exclude")</f>
        <v>Exclude</v>
      </c>
      <c r="O2332">
        <v>0</v>
      </c>
      <c r="P2332">
        <f t="shared" si="328"/>
        <v>4087.76</v>
      </c>
      <c r="Q2332" t="str">
        <f t="shared" si="329"/>
        <v>Valid Revenue</v>
      </c>
      <c r="R2332" t="str">
        <f>IF(PC_NikeSales[[#This Row],[Rev_Verify]]="Valid Revenue","Include","Exclude")</f>
        <v>Include</v>
      </c>
      <c r="S2332" s="1">
        <v>45855</v>
      </c>
      <c r="T2332" s="5">
        <f t="shared" si="330"/>
        <v>45855</v>
      </c>
      <c r="U2332" s="1" t="str">
        <f t="shared" si="331"/>
        <v>Yes</v>
      </c>
      <c r="V2332" t="s">
        <v>22</v>
      </c>
      <c r="W2332" t="s">
        <v>18</v>
      </c>
      <c r="X2332" t="str">
        <f t="shared" si="332"/>
        <v>Bengaluru</v>
      </c>
      <c r="Y2332">
        <v>-831.23</v>
      </c>
      <c r="Z2332" t="str">
        <f>IF(PC_NikeSales[[#This Row],[Profit]]&lt;0,"Loss Making Sales",IF(PC_NikeSales[[#This Row],[Profit]]=0,"No Recorded Profit",IF(PC_NikeSales[[#This Row],[Profit]]&gt;PC_NikeSales[Rev_Recalc],"Invalid Profit", "Valid Profit")))</f>
        <v>Loss Making Sales</v>
      </c>
      <c r="AA2332" t="str">
        <f>IF(PC_NikeSales[[#This Row],[Profit_Status]]="Valid Profit","Include","Exclude")</f>
        <v>Exclude</v>
      </c>
    </row>
    <row r="2333" spans="1:27">
      <c r="A2333">
        <v>4331</v>
      </c>
      <c r="B2333" t="s">
        <v>19</v>
      </c>
      <c r="C2333" t="s">
        <v>14</v>
      </c>
      <c r="D2333" t="s">
        <v>15</v>
      </c>
      <c r="F2333" t="str">
        <f t="shared" si="324"/>
        <v>Missing</v>
      </c>
      <c r="G2333" t="str">
        <f t="shared" si="325"/>
        <v>Unknown</v>
      </c>
      <c r="H2333" t="str">
        <f t="shared" si="326"/>
        <v>No</v>
      </c>
      <c r="I2333">
        <v>2</v>
      </c>
      <c r="J2333" t="str">
        <f>_xlfn.IFS(Units_Sold&lt;0,"Check Return/Refund",Units_Sold=" ",Invalid,Units_Sold=0,"Available",Units_Sold&gt;0,"Sold")</f>
        <v>Sold</v>
      </c>
      <c r="K2333">
        <v>4574.53</v>
      </c>
      <c r="L2333">
        <v>0.04</v>
      </c>
      <c r="M2333" t="str">
        <f t="shared" si="327"/>
        <v>Valid</v>
      </c>
      <c r="N2333" t="str">
        <f>IF(PC_NikeSales[[#This Row],[Discount_Verification]]="Valid","Include","Exclude")</f>
        <v>Include</v>
      </c>
      <c r="O2333">
        <v>8783.1</v>
      </c>
      <c r="P2333">
        <f t="shared" si="328"/>
        <v>8783.0975999999991</v>
      </c>
      <c r="Q2333" t="str">
        <f t="shared" si="329"/>
        <v>Valid Revenue</v>
      </c>
      <c r="R2333" t="str">
        <f>IF(PC_NikeSales[[#This Row],[Rev_Verify]]="Valid Revenue","Include","Exclude")</f>
        <v>Include</v>
      </c>
      <c r="S2333" s="1">
        <v>45660</v>
      </c>
      <c r="T2333" s="5">
        <f t="shared" si="330"/>
        <v>45660</v>
      </c>
      <c r="U2333" s="1" t="str">
        <f t="shared" si="331"/>
        <v>Yes</v>
      </c>
      <c r="V2333" t="s">
        <v>22</v>
      </c>
      <c r="W2333" t="s">
        <v>43</v>
      </c>
      <c r="X2333" t="str">
        <f t="shared" si="332"/>
        <v>Kolkata</v>
      </c>
      <c r="Y2333">
        <v>3534.47</v>
      </c>
      <c r="Z2333" t="str">
        <f>IF(PC_NikeSales[[#This Row],[Profit]]&lt;0,"Loss Making Sales",IF(PC_NikeSales[[#This Row],[Profit]]=0,"No Recorded Profit",IF($Y2331&gt;$P2331,"Invalid Profit", "Valid Profit")))</f>
        <v>Valid Profit</v>
      </c>
      <c r="AA2333" t="str">
        <f>IF(PC_NikeSales[[#This Row],[Profit_Status]]="Valid Profit","Include","Exclude")</f>
        <v>Include</v>
      </c>
    </row>
    <row r="2334" spans="1:27">
      <c r="A2334">
        <v>4332</v>
      </c>
      <c r="B2334" t="s">
        <v>19</v>
      </c>
      <c r="C2334" t="s">
        <v>30</v>
      </c>
      <c r="D2334" t="s">
        <v>51</v>
      </c>
      <c r="F2334" t="str">
        <f t="shared" si="324"/>
        <v>Missing</v>
      </c>
      <c r="G2334" t="str">
        <f t="shared" si="325"/>
        <v>Unknown</v>
      </c>
      <c r="H2334" t="str">
        <f t="shared" si="326"/>
        <v>No</v>
      </c>
      <c r="J2334" t="str">
        <f>_xlfn.IFS(Units_Sold&lt;0,"Check Return/Refund",Units_Sold=" ",Invalid,Units_Sold=0,"Available",Units_Sold&gt;0,"Sold")</f>
        <v>Available</v>
      </c>
      <c r="L2334">
        <v>0.12</v>
      </c>
      <c r="M2334" t="str">
        <f t="shared" si="327"/>
        <v>Valid</v>
      </c>
      <c r="N2334" t="str">
        <f>IF(PC_NikeSales[[#This Row],[Discount_Verification]]="Valid","Include","Exclude")</f>
        <v>Include</v>
      </c>
      <c r="O2334">
        <v>0</v>
      </c>
      <c r="P2334" t="str">
        <f t="shared" si="328"/>
        <v>Insufficient Data</v>
      </c>
      <c r="Q2334" t="str">
        <f t="shared" si="329"/>
        <v>Missing Information</v>
      </c>
      <c r="R2334" t="str">
        <f>IF(PC_NikeSales[[#This Row],[Rev_Verify]]="Valid Revenue","Include","Exclude")</f>
        <v>Exclude</v>
      </c>
      <c r="S2334" s="1">
        <v>45559</v>
      </c>
      <c r="T2334" s="5">
        <f t="shared" si="330"/>
        <v>45559</v>
      </c>
      <c r="U2334" s="1" t="str">
        <f t="shared" si="331"/>
        <v>Yes</v>
      </c>
      <c r="V2334" t="s">
        <v>17</v>
      </c>
      <c r="W2334" t="s">
        <v>33</v>
      </c>
      <c r="X2334" t="str">
        <f t="shared" si="332"/>
        <v>Delhi</v>
      </c>
      <c r="Y2334">
        <v>2181.1</v>
      </c>
      <c r="Z2334" t="str">
        <f>IF(PC_NikeSales[[#This Row],[Profit]]&lt;0,"Loss Making Sales",IF(PC_NikeSales[[#This Row],[Profit]]=0,"No Recorded Profit",IF($Y2332&gt;$P2332,"Invalid Profit", "Valid Profit")))</f>
        <v>Valid Profit</v>
      </c>
      <c r="AA2334" t="str">
        <f>IF(PC_NikeSales[[#This Row],[Profit_Status]]="Valid Profit","Include","Exclude")</f>
        <v>Include</v>
      </c>
    </row>
    <row r="2335" spans="1:27">
      <c r="A2335">
        <v>4333</v>
      </c>
      <c r="B2335" t="s">
        <v>35</v>
      </c>
      <c r="C2335" t="s">
        <v>26</v>
      </c>
      <c r="D2335" t="s">
        <v>27</v>
      </c>
      <c r="F2335" t="str">
        <f t="shared" si="324"/>
        <v>Missing</v>
      </c>
      <c r="G2335" t="str">
        <f t="shared" si="325"/>
        <v>Unknown</v>
      </c>
      <c r="H2335" t="str">
        <f t="shared" si="326"/>
        <v>No</v>
      </c>
      <c r="J2335" t="str">
        <f>_xlfn.IFS(Units_Sold&lt;0,"Check Return/Refund",Units_Sold=" ",Invalid,Units_Sold=0,"Available",Units_Sold&gt;0,"Sold")</f>
        <v>Available</v>
      </c>
      <c r="K2335">
        <v>5179.28</v>
      </c>
      <c r="M2335" t="str">
        <f t="shared" si="327"/>
        <v>Invalid</v>
      </c>
      <c r="N2335" t="str">
        <f>IF(PC_NikeSales[[#This Row],[Discount_Verification]]="Valid","Include","Exclude")</f>
        <v>Exclude</v>
      </c>
      <c r="O2335">
        <v>0</v>
      </c>
      <c r="P2335" t="str">
        <f t="shared" si="328"/>
        <v>Insufficient Data</v>
      </c>
      <c r="Q2335" t="str">
        <f t="shared" si="329"/>
        <v>Missing Information</v>
      </c>
      <c r="R2335" t="str">
        <f>IF(PC_NikeSales[[#This Row],[Rev_Verify]]="Valid Revenue","Include","Exclude")</f>
        <v>Exclude</v>
      </c>
      <c r="S2335" s="1">
        <v>45812</v>
      </c>
      <c r="T2335" s="5">
        <f t="shared" si="330"/>
        <v>45812</v>
      </c>
      <c r="U2335" s="1" t="str">
        <f t="shared" si="331"/>
        <v>Yes</v>
      </c>
      <c r="V2335" t="s">
        <v>22</v>
      </c>
      <c r="W2335" t="s">
        <v>25</v>
      </c>
      <c r="X2335" t="str">
        <f t="shared" si="332"/>
        <v>Mumbai</v>
      </c>
      <c r="Y2335">
        <v>3256.38</v>
      </c>
      <c r="Z2335" t="str">
        <f>IF(PC_NikeSales[[#This Row],[Profit]]&lt;0,"Loss Making Sales",IF(PC_NikeSales[[#This Row],[Profit]]=0,"No Recorded Profit",IF($Y2333&gt;$P2333,"Invalid Profit", "Valid Profit")))</f>
        <v>Valid Profit</v>
      </c>
      <c r="AA2335" t="str">
        <f>IF(PC_NikeSales[[#This Row],[Profit_Status]]="Valid Profit","Include","Exclude")</f>
        <v>Include</v>
      </c>
    </row>
    <row r="2336" spans="1:27">
      <c r="A2336">
        <v>4334</v>
      </c>
      <c r="B2336" t="s">
        <v>13</v>
      </c>
      <c r="C2336" t="s">
        <v>41</v>
      </c>
      <c r="D2336" t="s">
        <v>42</v>
      </c>
      <c r="F2336" t="str">
        <f t="shared" si="324"/>
        <v>Missing</v>
      </c>
      <c r="G2336" t="str">
        <f t="shared" si="325"/>
        <v>Unknown</v>
      </c>
      <c r="H2336" t="str">
        <f t="shared" si="326"/>
        <v>No</v>
      </c>
      <c r="J2336" t="str">
        <f>_xlfn.IFS(Units_Sold&lt;0,"Check Return/Refund",Units_Sold=" ",Invalid,Units_Sold=0,"Available",Units_Sold&gt;0,"Sold")</f>
        <v>Available</v>
      </c>
      <c r="K2336">
        <v>4393.46</v>
      </c>
      <c r="M2336" t="str">
        <f t="shared" si="327"/>
        <v>Invalid</v>
      </c>
      <c r="N2336" t="str">
        <f>IF(PC_NikeSales[[#This Row],[Discount_Verification]]="Valid","Include","Exclude")</f>
        <v>Exclude</v>
      </c>
      <c r="O2336">
        <v>0</v>
      </c>
      <c r="P2336" t="str">
        <f t="shared" si="328"/>
        <v>Insufficient Data</v>
      </c>
      <c r="Q2336" t="str">
        <f t="shared" si="329"/>
        <v>Missing Information</v>
      </c>
      <c r="R2336" t="str">
        <f>IF(PC_NikeSales[[#This Row],[Rev_Verify]]="Valid Revenue","Include","Exclude")</f>
        <v>Exclude</v>
      </c>
      <c r="S2336" s="1">
        <v>45516</v>
      </c>
      <c r="T2336" s="5">
        <f t="shared" si="330"/>
        <v>45516</v>
      </c>
      <c r="U2336" s="1" t="str">
        <f t="shared" si="331"/>
        <v>Yes</v>
      </c>
      <c r="V2336" t="s">
        <v>17</v>
      </c>
      <c r="W2336" t="s">
        <v>43</v>
      </c>
      <c r="X2336" t="str">
        <f t="shared" si="332"/>
        <v>Kolkata</v>
      </c>
      <c r="Y2336">
        <v>2432.09</v>
      </c>
      <c r="Z2336" t="str">
        <f>IF(PC_NikeSales[[#This Row],[Profit]]&lt;0,"Loss Making Sales",IF(PC_NikeSales[[#This Row],[Profit]]=0,"No Recorded Profit",IF($Y2334&gt;$P2334,"Invalid Profit", "Valid Profit")))</f>
        <v>Valid Profit</v>
      </c>
      <c r="AA2336" t="str">
        <f>IF(PC_NikeSales[[#This Row],[Profit_Status]]="Valid Profit","Include","Exclude")</f>
        <v>Include</v>
      </c>
    </row>
    <row r="2337" spans="1:27">
      <c r="A2337">
        <v>4335</v>
      </c>
      <c r="B2337" t="s">
        <v>13</v>
      </c>
      <c r="C2337" t="s">
        <v>30</v>
      </c>
      <c r="D2337" t="s">
        <v>45</v>
      </c>
      <c r="F2337" t="str">
        <f t="shared" si="324"/>
        <v>Missing</v>
      </c>
      <c r="G2337" t="str">
        <f t="shared" si="325"/>
        <v>Unknown</v>
      </c>
      <c r="H2337" t="str">
        <f t="shared" si="326"/>
        <v>No</v>
      </c>
      <c r="J2337" t="str">
        <f>_xlfn.IFS(Units_Sold&lt;0,"Check Return/Refund",Units_Sold=" ",Invalid,Units_Sold=0,"Available",Units_Sold&gt;0,"Sold")</f>
        <v>Available</v>
      </c>
      <c r="M2337" t="str">
        <f t="shared" si="327"/>
        <v>Invalid</v>
      </c>
      <c r="N2337" t="str">
        <f>IF(PC_NikeSales[[#This Row],[Discount_Verification]]="Valid","Include","Exclude")</f>
        <v>Exclude</v>
      </c>
      <c r="O2337">
        <v>0</v>
      </c>
      <c r="P2337" t="str">
        <f t="shared" si="328"/>
        <v>Insufficient Data</v>
      </c>
      <c r="Q2337" t="str">
        <f t="shared" si="329"/>
        <v>Missing Information</v>
      </c>
      <c r="R2337" t="str">
        <f>IF(PC_NikeSales[[#This Row],[Rev_Verify]]="Valid Revenue","Include","Exclude")</f>
        <v>Exclude</v>
      </c>
      <c r="S2337" s="1">
        <v>45838</v>
      </c>
      <c r="T2337" s="5">
        <f t="shared" si="330"/>
        <v>45838</v>
      </c>
      <c r="U2337" s="1" t="str">
        <f t="shared" si="331"/>
        <v>Yes</v>
      </c>
      <c r="V2337" t="s">
        <v>17</v>
      </c>
      <c r="W2337" t="s">
        <v>43</v>
      </c>
      <c r="X2337" t="str">
        <f t="shared" si="332"/>
        <v>Kolkata</v>
      </c>
      <c r="Y2337">
        <v>133.01</v>
      </c>
      <c r="Z2337" t="str">
        <f>IF(PC_NikeSales[[#This Row],[Profit]]&lt;0,"Loss Making Sales",IF(PC_NikeSales[[#This Row],[Profit]]=0,"No Recorded Profit",IF($Y2335&gt;$P2335,"Invalid Profit", "Valid Profit")))</f>
        <v>Valid Profit</v>
      </c>
      <c r="AA2337" t="str">
        <f>IF(PC_NikeSales[[#This Row],[Profit_Status]]="Valid Profit","Include","Exclude")</f>
        <v>Include</v>
      </c>
    </row>
    <row r="2338" spans="1:27">
      <c r="A2338">
        <v>4336</v>
      </c>
      <c r="B2338" t="s">
        <v>35</v>
      </c>
      <c r="C2338" t="s">
        <v>20</v>
      </c>
      <c r="D2338" t="s">
        <v>50</v>
      </c>
      <c r="E2338" s="3" t="s">
        <v>32</v>
      </c>
      <c r="F2338" t="str">
        <f t="shared" si="324"/>
        <v>Alphabet</v>
      </c>
      <c r="G2338" t="str">
        <f t="shared" si="325"/>
        <v>XL</v>
      </c>
      <c r="H2338" t="str">
        <f t="shared" si="326"/>
        <v>Yes</v>
      </c>
      <c r="I2338">
        <v>-1</v>
      </c>
      <c r="J2338" t="str">
        <f>_xlfn.IFS(Units_Sold&lt;0,"Check Return/Refund",Units_Sold=" ",Invalid,Units_Sold=0,"Available",Units_Sold&gt;0,"Sold")</f>
        <v>Check Return/Refund</v>
      </c>
      <c r="K2338">
        <v>7120.57</v>
      </c>
      <c r="L2338">
        <v>0.09</v>
      </c>
      <c r="M2338" t="str">
        <f t="shared" si="327"/>
        <v>Valid</v>
      </c>
      <c r="N2338" t="str">
        <f>IF(PC_NikeSales[[#This Row],[Discount_Verification]]="Valid","Include","Exclude")</f>
        <v>Include</v>
      </c>
      <c r="O2338">
        <v>-6479.72</v>
      </c>
      <c r="P2338">
        <f t="shared" si="328"/>
        <v>-6479.7187000000004</v>
      </c>
      <c r="Q2338" t="str">
        <f t="shared" si="329"/>
        <v>Negative Revenue</v>
      </c>
      <c r="R2338" t="str">
        <f>IF(PC_NikeSales[[#This Row],[Rev_Verify]]="Valid Revenue","Include","Exclude")</f>
        <v>Exclude</v>
      </c>
      <c r="S2338" s="1"/>
      <c r="T2338" s="5" t="str">
        <f t="shared" si="330"/>
        <v>Missing Date</v>
      </c>
      <c r="U2338" s="1" t="str">
        <f t="shared" si="331"/>
        <v>No</v>
      </c>
      <c r="V2338" t="s">
        <v>22</v>
      </c>
      <c r="W2338" t="s">
        <v>29</v>
      </c>
      <c r="X2338" t="str">
        <f t="shared" si="332"/>
        <v>Pune</v>
      </c>
      <c r="Y2338">
        <v>1916.22</v>
      </c>
      <c r="Z2338" t="str">
        <f>IF(PC_NikeSales[[#This Row],[Profit]]&lt;0,"Loss Making Sales",IF(PC_NikeSales[[#This Row],[Profit]]=0,"No Recorded Profit",IF(PC_NikeSales[[#This Row],[Profit]]&gt;PC_NikeSales[Rev_Recalc],"Invalid Profit", "Valid Profit")))</f>
        <v>Invalid Profit</v>
      </c>
      <c r="AA2338" t="str">
        <f>IF(PC_NikeSales[[#This Row],[Profit_Status]]="Valid Profit","Include","Exclude")</f>
        <v>Exclude</v>
      </c>
    </row>
    <row r="2339" spans="1:27">
      <c r="A2339">
        <v>4337</v>
      </c>
      <c r="B2339" t="s">
        <v>19</v>
      </c>
      <c r="C2339" t="s">
        <v>26</v>
      </c>
      <c r="D2339" t="s">
        <v>27</v>
      </c>
      <c r="F2339" t="str">
        <f t="shared" si="324"/>
        <v>Missing</v>
      </c>
      <c r="G2339" t="str">
        <f t="shared" si="325"/>
        <v>Unknown</v>
      </c>
      <c r="H2339" t="str">
        <f t="shared" si="326"/>
        <v>No</v>
      </c>
      <c r="J2339" t="str">
        <f>_xlfn.IFS(Units_Sold&lt;0,"Check Return/Refund",Units_Sold=" ",Invalid,Units_Sold=0,"Available",Units_Sold&gt;0,"Sold")</f>
        <v>Available</v>
      </c>
      <c r="M2339" t="str">
        <f t="shared" si="327"/>
        <v>Invalid</v>
      </c>
      <c r="N2339" t="str">
        <f>IF(PC_NikeSales[[#This Row],[Discount_Verification]]="Valid","Include","Exclude")</f>
        <v>Exclude</v>
      </c>
      <c r="O2339">
        <v>0</v>
      </c>
      <c r="P2339" t="str">
        <f t="shared" si="328"/>
        <v>Insufficient Data</v>
      </c>
      <c r="Q2339" t="str">
        <f t="shared" si="329"/>
        <v>Missing Information</v>
      </c>
      <c r="R2339" t="str">
        <f>IF(PC_NikeSales[[#This Row],[Rev_Verify]]="Valid Revenue","Include","Exclude")</f>
        <v>Exclude</v>
      </c>
      <c r="S2339" s="1"/>
      <c r="T2339" s="5" t="str">
        <f t="shared" si="330"/>
        <v>Missing Date</v>
      </c>
      <c r="U2339" s="1" t="str">
        <f t="shared" si="331"/>
        <v>No</v>
      </c>
      <c r="V2339" t="s">
        <v>17</v>
      </c>
      <c r="W2339" t="s">
        <v>25</v>
      </c>
      <c r="X2339" t="str">
        <f t="shared" si="332"/>
        <v>Mumbai</v>
      </c>
      <c r="Y2339">
        <v>2735.14</v>
      </c>
      <c r="Z2339" t="str">
        <f>IF(PC_NikeSales[[#This Row],[Profit]]&lt;0,"Loss Making Sales",IF(PC_NikeSales[[#This Row],[Profit]]=0,"No Recorded Profit",IF($Y2337&gt;$P2337,"Invalid Profit", "Valid Profit")))</f>
        <v>Valid Profit</v>
      </c>
      <c r="AA2339" t="str">
        <f>IF(PC_NikeSales[[#This Row],[Profit_Status]]="Valid Profit","Include","Exclude")</f>
        <v>Include</v>
      </c>
    </row>
    <row r="2340" spans="1:27">
      <c r="A2340">
        <v>4338</v>
      </c>
      <c r="B2340" t="s">
        <v>35</v>
      </c>
      <c r="C2340" t="s">
        <v>30</v>
      </c>
      <c r="D2340" t="s">
        <v>45</v>
      </c>
      <c r="E2340" s="3" t="s">
        <v>32</v>
      </c>
      <c r="F2340" t="str">
        <f t="shared" si="324"/>
        <v>Alphabet</v>
      </c>
      <c r="G2340" t="str">
        <f t="shared" si="325"/>
        <v>XL</v>
      </c>
      <c r="H2340" t="str">
        <f t="shared" si="326"/>
        <v>Yes</v>
      </c>
      <c r="J2340" t="str">
        <f>_xlfn.IFS(Units_Sold&lt;0,"Check Return/Refund",Units_Sold=" ",Invalid,Units_Sold=0,"Available",Units_Sold&gt;0,"Sold")</f>
        <v>Available</v>
      </c>
      <c r="M2340" t="str">
        <f t="shared" si="327"/>
        <v>Invalid</v>
      </c>
      <c r="N2340" t="str">
        <f>IF(PC_NikeSales[[#This Row],[Discount_Verification]]="Valid","Include","Exclude")</f>
        <v>Exclude</v>
      </c>
      <c r="O2340">
        <v>0</v>
      </c>
      <c r="P2340" t="str">
        <f t="shared" si="328"/>
        <v>Insufficient Data</v>
      </c>
      <c r="Q2340" t="str">
        <f t="shared" si="329"/>
        <v>Missing Information</v>
      </c>
      <c r="R2340" t="str">
        <f>IF(PC_NikeSales[[#This Row],[Rev_Verify]]="Valid Revenue","Include","Exclude")</f>
        <v>Exclude</v>
      </c>
      <c r="S2340" s="1"/>
      <c r="T2340" s="5" t="str">
        <f t="shared" si="330"/>
        <v>Missing Date</v>
      </c>
      <c r="U2340" s="1" t="str">
        <f t="shared" si="331"/>
        <v>No</v>
      </c>
      <c r="V2340" t="s">
        <v>17</v>
      </c>
      <c r="W2340" t="s">
        <v>29</v>
      </c>
      <c r="X2340" t="str">
        <f t="shared" si="332"/>
        <v>Pune</v>
      </c>
      <c r="Y2340">
        <v>1586.94</v>
      </c>
      <c r="Z2340" t="str">
        <f>IF(PC_NikeSales[[#This Row],[Profit]]&lt;0,"Loss Making Sales",IF(PC_NikeSales[[#This Row],[Profit]]=0,"No Recorded Profit",IF($Y2338&gt;$P2338,"Invalid Profit", "Valid Profit")))</f>
        <v>Invalid Profit</v>
      </c>
      <c r="AA2340" t="str">
        <f>IF(PC_NikeSales[[#This Row],[Profit_Status]]="Valid Profit","Include","Exclude")</f>
        <v>Exclude</v>
      </c>
    </row>
    <row r="2341" spans="1:27">
      <c r="A2341">
        <v>4339</v>
      </c>
      <c r="B2341" t="s">
        <v>19</v>
      </c>
      <c r="C2341" t="s">
        <v>26</v>
      </c>
      <c r="D2341" t="s">
        <v>52</v>
      </c>
      <c r="E2341" s="3" t="s">
        <v>28</v>
      </c>
      <c r="F2341" t="str">
        <f t="shared" si="324"/>
        <v>Alphabet</v>
      </c>
      <c r="G2341" t="str">
        <f t="shared" si="325"/>
        <v>L</v>
      </c>
      <c r="H2341" t="str">
        <f t="shared" si="326"/>
        <v>Yes</v>
      </c>
      <c r="J2341" t="str">
        <f>_xlfn.IFS(Units_Sold&lt;0,"Check Return/Refund",Units_Sold=" ",Invalid,Units_Sold=0,"Available",Units_Sold&gt;0,"Sold")</f>
        <v>Available</v>
      </c>
      <c r="L2341">
        <v>0.33</v>
      </c>
      <c r="M2341" t="str">
        <f t="shared" si="327"/>
        <v>Valid</v>
      </c>
      <c r="N2341" t="str">
        <f>IF(PC_NikeSales[[#This Row],[Discount_Verification]]="Valid","Include","Exclude")</f>
        <v>Include</v>
      </c>
      <c r="O2341">
        <v>0</v>
      </c>
      <c r="P2341" t="str">
        <f t="shared" si="328"/>
        <v>Insufficient Data</v>
      </c>
      <c r="Q2341" t="str">
        <f t="shared" si="329"/>
        <v>Missing Information</v>
      </c>
      <c r="R2341" t="str">
        <f>IF(PC_NikeSales[[#This Row],[Rev_Verify]]="Valid Revenue","Include","Exclude")</f>
        <v>Exclude</v>
      </c>
      <c r="S2341" s="1">
        <v>45617</v>
      </c>
      <c r="T2341" s="5">
        <f t="shared" si="330"/>
        <v>45617</v>
      </c>
      <c r="U2341" s="1" t="str">
        <f t="shared" si="331"/>
        <v>Yes</v>
      </c>
      <c r="V2341" t="s">
        <v>22</v>
      </c>
      <c r="W2341" t="s">
        <v>37</v>
      </c>
      <c r="X2341" t="str">
        <f t="shared" si="332"/>
        <v>Hyderabad</v>
      </c>
      <c r="Y2341">
        <v>2003</v>
      </c>
      <c r="Z2341" t="str">
        <f>IF(PC_NikeSales[[#This Row],[Profit]]&lt;0,"Loss Making Sales",IF(PC_NikeSales[[#This Row],[Profit]]=0,"No Recorded Profit",IF($Y2339&gt;$P2339,"Invalid Profit", "Valid Profit")))</f>
        <v>Valid Profit</v>
      </c>
      <c r="AA2341" t="str">
        <f>IF(PC_NikeSales[[#This Row],[Profit_Status]]="Valid Profit","Include","Exclude")</f>
        <v>Include</v>
      </c>
    </row>
    <row r="2342" spans="1:27">
      <c r="A2342">
        <v>4340</v>
      </c>
      <c r="B2342" t="s">
        <v>19</v>
      </c>
      <c r="C2342" t="s">
        <v>14</v>
      </c>
      <c r="D2342" t="s">
        <v>49</v>
      </c>
      <c r="E2342" s="3">
        <v>6</v>
      </c>
      <c r="F2342" t="str">
        <f t="shared" si="324"/>
        <v>Number</v>
      </c>
      <c r="G2342" t="str">
        <f t="shared" si="325"/>
        <v>6</v>
      </c>
      <c r="H2342" t="str">
        <f t="shared" si="326"/>
        <v>Yes</v>
      </c>
      <c r="J2342" t="str">
        <f>_xlfn.IFS(Units_Sold&lt;0,"Check Return/Refund",Units_Sold=" ",Invalid,Units_Sold=0,"Available",Units_Sold&gt;0,"Sold")</f>
        <v>Available</v>
      </c>
      <c r="K2342">
        <v>3051.51</v>
      </c>
      <c r="M2342" t="str">
        <f t="shared" si="327"/>
        <v>Invalid</v>
      </c>
      <c r="N2342" t="str">
        <f>IF(PC_NikeSales[[#This Row],[Discount_Verification]]="Valid","Include","Exclude")</f>
        <v>Exclude</v>
      </c>
      <c r="O2342">
        <v>0</v>
      </c>
      <c r="P2342" t="str">
        <f t="shared" si="328"/>
        <v>Insufficient Data</v>
      </c>
      <c r="Q2342" t="str">
        <f t="shared" si="329"/>
        <v>Missing Information</v>
      </c>
      <c r="R2342" t="str">
        <f>IF(PC_NikeSales[[#This Row],[Rev_Verify]]="Valid Revenue","Include","Exclude")</f>
        <v>Exclude</v>
      </c>
      <c r="S2342" s="1"/>
      <c r="T2342" s="5" t="str">
        <f t="shared" si="330"/>
        <v>Missing Date</v>
      </c>
      <c r="U2342" s="1" t="str">
        <f t="shared" si="331"/>
        <v>No</v>
      </c>
      <c r="V2342" t="s">
        <v>22</v>
      </c>
      <c r="W2342" t="s">
        <v>36</v>
      </c>
      <c r="X2342" t="str">
        <f t="shared" si="332"/>
        <v>Bangalore</v>
      </c>
      <c r="Y2342">
        <v>728.33</v>
      </c>
      <c r="Z2342" t="str">
        <f>IF(PC_NikeSales[[#This Row],[Profit]]&lt;0,"Loss Making Sales",IF(PC_NikeSales[[#This Row],[Profit]]=0,"No Recorded Profit",IF($Y2340&gt;$P2340,"Invalid Profit", "Valid Profit")))</f>
        <v>Valid Profit</v>
      </c>
      <c r="AA2342" t="str">
        <f>IF(PC_NikeSales[[#This Row],[Profit_Status]]="Valid Profit","Include","Exclude")</f>
        <v>Include</v>
      </c>
    </row>
    <row r="2343" spans="1:27">
      <c r="A2343">
        <v>4341</v>
      </c>
      <c r="B2343" t="s">
        <v>13</v>
      </c>
      <c r="C2343" t="s">
        <v>14</v>
      </c>
      <c r="D2343" t="s">
        <v>34</v>
      </c>
      <c r="F2343" t="str">
        <f t="shared" si="324"/>
        <v>Missing</v>
      </c>
      <c r="G2343" t="str">
        <f t="shared" si="325"/>
        <v>Unknown</v>
      </c>
      <c r="H2343" t="str">
        <f t="shared" si="326"/>
        <v>No</v>
      </c>
      <c r="J2343" t="str">
        <f>_xlfn.IFS(Units_Sold&lt;0,"Check Return/Refund",Units_Sold=" ",Invalid,Units_Sold=0,"Available",Units_Sold&gt;0,"Sold")</f>
        <v>Available</v>
      </c>
      <c r="M2343" t="str">
        <f t="shared" si="327"/>
        <v>Invalid</v>
      </c>
      <c r="N2343" t="str">
        <f>IF(PC_NikeSales[[#This Row],[Discount_Verification]]="Valid","Include","Exclude")</f>
        <v>Exclude</v>
      </c>
      <c r="O2343">
        <v>0</v>
      </c>
      <c r="P2343" t="str">
        <f t="shared" si="328"/>
        <v>Insufficient Data</v>
      </c>
      <c r="Q2343" t="str">
        <f t="shared" si="329"/>
        <v>Missing Information</v>
      </c>
      <c r="R2343" t="str">
        <f>IF(PC_NikeSales[[#This Row],[Rev_Verify]]="Valid Revenue","Include","Exclude")</f>
        <v>Exclude</v>
      </c>
      <c r="S2343" s="1"/>
      <c r="T2343" s="5" t="str">
        <f t="shared" si="330"/>
        <v>Missing Date</v>
      </c>
      <c r="U2343" s="1" t="str">
        <f t="shared" si="331"/>
        <v>No</v>
      </c>
      <c r="V2343" t="s">
        <v>22</v>
      </c>
      <c r="W2343" t="s">
        <v>37</v>
      </c>
      <c r="X2343" t="str">
        <f t="shared" si="332"/>
        <v>Hyderabad</v>
      </c>
      <c r="Y2343">
        <v>-461.13</v>
      </c>
      <c r="Z2343" t="str">
        <f>IF(PC_NikeSales[[#This Row],[Profit]]&lt;0,"Loss Making Sales",IF(PC_NikeSales[[#This Row],[Profit]]=0,"No Recorded Profit",IF(PC_NikeSales[[#This Row],[Profit]]&gt;PC_NikeSales[Rev_Recalc],"Invalid Profit", "Valid Profit")))</f>
        <v>Loss Making Sales</v>
      </c>
      <c r="AA2343" t="str">
        <f>IF(PC_NikeSales[[#This Row],[Profit_Status]]="Valid Profit","Include","Exclude")</f>
        <v>Exclude</v>
      </c>
    </row>
    <row r="2344" spans="1:27">
      <c r="A2344">
        <v>2009</v>
      </c>
      <c r="B2344" t="s">
        <v>13</v>
      </c>
      <c r="C2344" t="s">
        <v>30</v>
      </c>
      <c r="D2344" t="s">
        <v>51</v>
      </c>
      <c r="E2344" s="3" t="s">
        <v>28</v>
      </c>
      <c r="F2344" t="str">
        <f t="shared" si="324"/>
        <v>Alphabet</v>
      </c>
      <c r="G2344" t="str">
        <f t="shared" si="325"/>
        <v>L</v>
      </c>
      <c r="H2344" t="str">
        <f t="shared" si="326"/>
        <v>Yes</v>
      </c>
      <c r="J2344" t="str">
        <f>_xlfn.IFS(Units_Sold&lt;0,"Check Return/Refund",Units_Sold=" ",Invalid,Units_Sold=0,"Available",Units_Sold&gt;0,"Sold")</f>
        <v>Available</v>
      </c>
      <c r="L2344">
        <v>0.84</v>
      </c>
      <c r="M2344" t="str">
        <f t="shared" si="327"/>
        <v>Valid</v>
      </c>
      <c r="N2344" t="str">
        <f>IF(PC_NikeSales[[#This Row],[Discount_Verification]]="Valid","Include","Exclude")</f>
        <v>Include</v>
      </c>
      <c r="O2344">
        <v>0</v>
      </c>
      <c r="P2344" t="str">
        <f t="shared" si="328"/>
        <v>Insufficient Data</v>
      </c>
      <c r="Q2344" t="str">
        <f t="shared" si="329"/>
        <v>Missing Information</v>
      </c>
      <c r="R2344" t="str">
        <f>IF(PC_NikeSales[[#This Row],[Rev_Verify]]="Valid Revenue","Include","Exclude")</f>
        <v>Exclude</v>
      </c>
      <c r="S2344" s="1">
        <v>45252</v>
      </c>
      <c r="T2344" s="5">
        <f t="shared" si="330"/>
        <v>45252</v>
      </c>
      <c r="U2344" s="1" t="str">
        <f t="shared" si="331"/>
        <v>Yes</v>
      </c>
      <c r="V2344" t="s">
        <v>22</v>
      </c>
      <c r="W2344" t="s">
        <v>33</v>
      </c>
      <c r="X2344" t="str">
        <f t="shared" si="332"/>
        <v>Delhi</v>
      </c>
      <c r="Y2344">
        <v>1671.62</v>
      </c>
      <c r="Z2344" t="str">
        <f>IF(PC_NikeSales[[#This Row],[Profit]]&lt;0,"Loss Making Sales",IF(PC_NikeSales[[#This Row],[Profit]]=0,"No Recorded Profit",IF($Y2342&gt;$P2342,"Invalid Profit", "Valid Profit")))</f>
        <v>Valid Profit</v>
      </c>
      <c r="AA2344" t="str">
        <f>IF(PC_NikeSales[[#This Row],[Profit_Status]]="Valid Profit","Include","Exclude")</f>
        <v>Include</v>
      </c>
    </row>
    <row r="2345" spans="1:27">
      <c r="A2345">
        <v>4343</v>
      </c>
      <c r="B2345" t="s">
        <v>13</v>
      </c>
      <c r="C2345" t="s">
        <v>14</v>
      </c>
      <c r="D2345" t="s">
        <v>44</v>
      </c>
      <c r="E2345" s="3">
        <v>7</v>
      </c>
      <c r="F2345" t="str">
        <f t="shared" si="324"/>
        <v>Number</v>
      </c>
      <c r="G2345" t="str">
        <f t="shared" si="325"/>
        <v>7</v>
      </c>
      <c r="H2345" t="str">
        <f t="shared" si="326"/>
        <v>Yes</v>
      </c>
      <c r="J2345" t="str">
        <f>_xlfn.IFS(Units_Sold&lt;0,"Check Return/Refund",Units_Sold=" ",Invalid,Units_Sold=0,"Available",Units_Sold&gt;0,"Sold")</f>
        <v>Available</v>
      </c>
      <c r="K2345">
        <v>5890.69</v>
      </c>
      <c r="M2345" t="str">
        <f t="shared" si="327"/>
        <v>Invalid</v>
      </c>
      <c r="N2345" t="str">
        <f>IF(PC_NikeSales[[#This Row],[Discount_Verification]]="Valid","Include","Exclude")</f>
        <v>Exclude</v>
      </c>
      <c r="O2345">
        <v>0</v>
      </c>
      <c r="P2345" t="str">
        <f t="shared" si="328"/>
        <v>Insufficient Data</v>
      </c>
      <c r="Q2345" t="str">
        <f t="shared" si="329"/>
        <v>Missing Information</v>
      </c>
      <c r="R2345" t="str">
        <f>IF(PC_NikeSales[[#This Row],[Rev_Verify]]="Valid Revenue","Include","Exclude")</f>
        <v>Exclude</v>
      </c>
      <c r="S2345" s="1"/>
      <c r="T2345" s="5" t="str">
        <f t="shared" si="330"/>
        <v>Missing Date</v>
      </c>
      <c r="U2345" s="1" t="str">
        <f t="shared" si="331"/>
        <v>No</v>
      </c>
      <c r="V2345" t="s">
        <v>22</v>
      </c>
      <c r="W2345" t="s">
        <v>18</v>
      </c>
      <c r="X2345" t="str">
        <f t="shared" si="332"/>
        <v>Bengaluru</v>
      </c>
      <c r="Y2345">
        <v>1390.36</v>
      </c>
      <c r="Z2345" t="str">
        <f>IF(PC_NikeSales[[#This Row],[Profit]]&lt;0,"Loss Making Sales",IF(PC_NikeSales[[#This Row],[Profit]]=0,"No Recorded Profit",IF($Y2343&gt;$P2343,"Invalid Profit", "Valid Profit")))</f>
        <v>Valid Profit</v>
      </c>
      <c r="AA2345" t="str">
        <f>IF(PC_NikeSales[[#This Row],[Profit_Status]]="Valid Profit","Include","Exclude")</f>
        <v>Include</v>
      </c>
    </row>
    <row r="2346" spans="1:27">
      <c r="A2346">
        <v>4344</v>
      </c>
      <c r="B2346" t="s">
        <v>13</v>
      </c>
      <c r="C2346" t="s">
        <v>20</v>
      </c>
      <c r="D2346" t="s">
        <v>24</v>
      </c>
      <c r="E2346" s="3">
        <v>8</v>
      </c>
      <c r="F2346" t="str">
        <f t="shared" si="324"/>
        <v>Number</v>
      </c>
      <c r="G2346" t="str">
        <f t="shared" si="325"/>
        <v>8</v>
      </c>
      <c r="H2346" t="str">
        <f t="shared" si="326"/>
        <v>Yes</v>
      </c>
      <c r="J2346" t="str">
        <f>_xlfn.IFS(Units_Sold&lt;0,"Check Return/Refund",Units_Sold=" ",Invalid,Units_Sold=0,"Available",Units_Sold&gt;0,"Sold")</f>
        <v>Available</v>
      </c>
      <c r="M2346" t="str">
        <f t="shared" si="327"/>
        <v>Invalid</v>
      </c>
      <c r="N2346" t="str">
        <f>IF(PC_NikeSales[[#This Row],[Discount_Verification]]="Valid","Include","Exclude")</f>
        <v>Exclude</v>
      </c>
      <c r="O2346">
        <v>0</v>
      </c>
      <c r="P2346" t="str">
        <f t="shared" si="328"/>
        <v>Insufficient Data</v>
      </c>
      <c r="Q2346" t="str">
        <f t="shared" si="329"/>
        <v>Missing Information</v>
      </c>
      <c r="R2346" t="str">
        <f>IF(PC_NikeSales[[#This Row],[Rev_Verify]]="Valid Revenue","Include","Exclude")</f>
        <v>Exclude</v>
      </c>
      <c r="S2346" s="1">
        <v>45309</v>
      </c>
      <c r="T2346" s="5">
        <f t="shared" si="330"/>
        <v>45309</v>
      </c>
      <c r="U2346" s="1" t="str">
        <f t="shared" si="331"/>
        <v>Yes</v>
      </c>
      <c r="V2346" t="s">
        <v>17</v>
      </c>
      <c r="W2346" t="s">
        <v>33</v>
      </c>
      <c r="X2346" t="str">
        <f t="shared" si="332"/>
        <v>Delhi</v>
      </c>
      <c r="Y2346">
        <v>-467.18</v>
      </c>
      <c r="Z2346" t="str">
        <f>IF(PC_NikeSales[[#This Row],[Profit]]&lt;0,"Loss Making Sales",IF(PC_NikeSales[[#This Row],[Profit]]=0,"No Recorded Profit",IF(PC_NikeSales[[#This Row],[Profit]]&gt;PC_NikeSales[Rev_Recalc],"Invalid Profit", "Valid Profit")))</f>
        <v>Loss Making Sales</v>
      </c>
      <c r="AA2346" t="str">
        <f>IF(PC_NikeSales[[#This Row],[Profit_Status]]="Valid Profit","Include","Exclude")</f>
        <v>Exclude</v>
      </c>
    </row>
    <row r="2347" spans="1:27">
      <c r="A2347">
        <v>4345</v>
      </c>
      <c r="B2347" t="s">
        <v>13</v>
      </c>
      <c r="C2347" t="s">
        <v>14</v>
      </c>
      <c r="D2347" t="s">
        <v>44</v>
      </c>
      <c r="F2347" t="str">
        <f t="shared" si="324"/>
        <v>Missing</v>
      </c>
      <c r="G2347" t="str">
        <f t="shared" si="325"/>
        <v>Unknown</v>
      </c>
      <c r="H2347" t="str">
        <f t="shared" si="326"/>
        <v>No</v>
      </c>
      <c r="J2347" t="str">
        <f>_xlfn.IFS(Units_Sold&lt;0,"Check Return/Refund",Units_Sold=" ",Invalid,Units_Sold=0,"Available",Units_Sold&gt;0,"Sold")</f>
        <v>Available</v>
      </c>
      <c r="K2347">
        <v>2282.8000000000002</v>
      </c>
      <c r="L2347">
        <v>0.28000000000000003</v>
      </c>
      <c r="M2347" t="str">
        <f t="shared" si="327"/>
        <v>Valid</v>
      </c>
      <c r="N2347" t="str">
        <f>IF(PC_NikeSales[[#This Row],[Discount_Verification]]="Valid","Include","Exclude")</f>
        <v>Include</v>
      </c>
      <c r="O2347">
        <v>0</v>
      </c>
      <c r="P2347" t="str">
        <f t="shared" si="328"/>
        <v>Insufficient Data</v>
      </c>
      <c r="Q2347" t="str">
        <f t="shared" si="329"/>
        <v>Missing Information</v>
      </c>
      <c r="R2347" t="str">
        <f>IF(PC_NikeSales[[#This Row],[Rev_Verify]]="Valid Revenue","Include","Exclude")</f>
        <v>Exclude</v>
      </c>
      <c r="S2347" s="1">
        <v>45625</v>
      </c>
      <c r="T2347" s="5">
        <f t="shared" si="330"/>
        <v>45625</v>
      </c>
      <c r="U2347" s="1" t="str">
        <f t="shared" si="331"/>
        <v>Yes</v>
      </c>
      <c r="V2347" t="s">
        <v>22</v>
      </c>
      <c r="W2347" t="s">
        <v>29</v>
      </c>
      <c r="X2347" t="str">
        <f t="shared" si="332"/>
        <v>Pune</v>
      </c>
      <c r="Y2347">
        <v>459.9</v>
      </c>
      <c r="Z2347" t="str">
        <f>IF(PC_NikeSales[[#This Row],[Profit]]&lt;0,"Loss Making Sales",IF(PC_NikeSales[[#This Row],[Profit]]=0,"No Recorded Profit",IF($Y2345&gt;$P2345,"Invalid Profit", "Valid Profit")))</f>
        <v>Valid Profit</v>
      </c>
      <c r="AA2347" t="str">
        <f>IF(PC_NikeSales[[#This Row],[Profit_Status]]="Valid Profit","Include","Exclude")</f>
        <v>Include</v>
      </c>
    </row>
    <row r="2348" spans="1:27">
      <c r="A2348">
        <v>4346</v>
      </c>
      <c r="B2348" t="s">
        <v>35</v>
      </c>
      <c r="C2348" t="s">
        <v>14</v>
      </c>
      <c r="D2348" t="s">
        <v>49</v>
      </c>
      <c r="E2348" s="3" t="s">
        <v>16</v>
      </c>
      <c r="F2348" t="str">
        <f t="shared" si="324"/>
        <v>Alphabet</v>
      </c>
      <c r="G2348" t="str">
        <f t="shared" si="325"/>
        <v>M</v>
      </c>
      <c r="H2348" t="str">
        <f t="shared" si="326"/>
        <v>Yes</v>
      </c>
      <c r="J2348" t="str">
        <f>_xlfn.IFS(Units_Sold&lt;0,"Check Return/Refund",Units_Sold=" ",Invalid,Units_Sold=0,"Available",Units_Sold&gt;0,"Sold")</f>
        <v>Available</v>
      </c>
      <c r="L2348">
        <v>0.71</v>
      </c>
      <c r="M2348" t="str">
        <f t="shared" si="327"/>
        <v>Valid</v>
      </c>
      <c r="N2348" t="str">
        <f>IF(PC_NikeSales[[#This Row],[Discount_Verification]]="Valid","Include","Exclude")</f>
        <v>Include</v>
      </c>
      <c r="O2348">
        <v>0</v>
      </c>
      <c r="P2348" t="str">
        <f t="shared" si="328"/>
        <v>Insufficient Data</v>
      </c>
      <c r="Q2348" t="str">
        <f t="shared" si="329"/>
        <v>Missing Information</v>
      </c>
      <c r="R2348" t="str">
        <f>IF(PC_NikeSales[[#This Row],[Rev_Verify]]="Valid Revenue","Include","Exclude")</f>
        <v>Exclude</v>
      </c>
      <c r="S2348" s="1">
        <v>45781</v>
      </c>
      <c r="T2348" s="5">
        <f t="shared" si="330"/>
        <v>45781</v>
      </c>
      <c r="U2348" s="1" t="str">
        <f t="shared" si="331"/>
        <v>Yes</v>
      </c>
      <c r="V2348" t="s">
        <v>17</v>
      </c>
      <c r="W2348" t="s">
        <v>25</v>
      </c>
      <c r="X2348" t="str">
        <f t="shared" si="332"/>
        <v>Mumbai</v>
      </c>
      <c r="Y2348">
        <v>3222.9</v>
      </c>
      <c r="Z2348" t="str">
        <f>IF(PC_NikeSales[[#This Row],[Profit]]&lt;0,"Loss Making Sales",IF(PC_NikeSales[[#This Row],[Profit]]=0,"No Recorded Profit",IF($Y2346&gt;$P2346,"Invalid Profit", "Valid Profit")))</f>
        <v>Valid Profit</v>
      </c>
      <c r="AA2348" t="str">
        <f>IF(PC_NikeSales[[#This Row],[Profit_Status]]="Valid Profit","Include","Exclude")</f>
        <v>Include</v>
      </c>
    </row>
    <row r="2349" spans="1:27">
      <c r="A2349">
        <v>4347</v>
      </c>
      <c r="B2349" t="s">
        <v>35</v>
      </c>
      <c r="C2349" t="s">
        <v>26</v>
      </c>
      <c r="D2349" t="s">
        <v>52</v>
      </c>
      <c r="E2349" s="3">
        <v>12</v>
      </c>
      <c r="F2349" t="str">
        <f t="shared" si="324"/>
        <v>Number</v>
      </c>
      <c r="G2349" t="str">
        <f t="shared" si="325"/>
        <v>12</v>
      </c>
      <c r="H2349" t="str">
        <f t="shared" si="326"/>
        <v>Yes</v>
      </c>
      <c r="I2349">
        <v>-1</v>
      </c>
      <c r="J2349" t="str">
        <f>_xlfn.IFS(Units_Sold&lt;0,"Check Return/Refund",Units_Sold=" ",Invalid,Units_Sold=0,"Available",Units_Sold&gt;0,"Sold")</f>
        <v>Check Return/Refund</v>
      </c>
      <c r="K2349">
        <v>9440.9500000000007</v>
      </c>
      <c r="M2349" t="str">
        <f t="shared" si="327"/>
        <v>Invalid</v>
      </c>
      <c r="N2349" t="str">
        <f>IF(PC_NikeSales[[#This Row],[Discount_Verification]]="Valid","Include","Exclude")</f>
        <v>Exclude</v>
      </c>
      <c r="O2349">
        <v>0</v>
      </c>
      <c r="P2349">
        <f t="shared" si="328"/>
        <v>-9440.9500000000007</v>
      </c>
      <c r="Q2349" t="str">
        <f t="shared" si="329"/>
        <v>Negative Revenue</v>
      </c>
      <c r="R2349" t="str">
        <f>IF(PC_NikeSales[[#This Row],[Rev_Verify]]="Valid Revenue","Include","Exclude")</f>
        <v>Exclude</v>
      </c>
      <c r="S2349" s="1">
        <v>45726</v>
      </c>
      <c r="T2349" s="5">
        <f t="shared" si="330"/>
        <v>45726</v>
      </c>
      <c r="U2349" s="1" t="str">
        <f t="shared" si="331"/>
        <v>Yes</v>
      </c>
      <c r="V2349" t="s">
        <v>22</v>
      </c>
      <c r="W2349" t="s">
        <v>37</v>
      </c>
      <c r="X2349" t="str">
        <f t="shared" si="332"/>
        <v>Hyderabad</v>
      </c>
      <c r="Y2349">
        <v>2945.56</v>
      </c>
      <c r="Z2349" t="str">
        <f>IF(PC_NikeSales[[#This Row],[Profit]]&lt;0,"Loss Making Sales",IF(PC_NikeSales[[#This Row],[Profit]]=0,"No Recorded Profit",IF(PC_NikeSales[[#This Row],[Profit]]&gt;PC_NikeSales[Rev_Recalc],"Invalid Profit", "Valid Profit")))</f>
        <v>Invalid Profit</v>
      </c>
      <c r="AA2349" t="str">
        <f>IF(PC_NikeSales[[#This Row],[Profit_Status]]="Valid Profit","Include","Exclude")</f>
        <v>Exclude</v>
      </c>
    </row>
    <row r="2350" spans="1:27">
      <c r="A2350">
        <v>4348</v>
      </c>
      <c r="B2350" t="s">
        <v>19</v>
      </c>
      <c r="C2350" t="s">
        <v>26</v>
      </c>
      <c r="D2350" t="s">
        <v>27</v>
      </c>
      <c r="F2350" t="str">
        <f t="shared" si="324"/>
        <v>Missing</v>
      </c>
      <c r="G2350" t="str">
        <f t="shared" si="325"/>
        <v>Unknown</v>
      </c>
      <c r="H2350" t="str">
        <f t="shared" si="326"/>
        <v>No</v>
      </c>
      <c r="J2350" t="str">
        <f>_xlfn.IFS(Units_Sold&lt;0,"Check Return/Refund",Units_Sold=" ",Invalid,Units_Sold=0,"Available",Units_Sold&gt;0,"Sold")</f>
        <v>Available</v>
      </c>
      <c r="M2350" t="str">
        <f t="shared" si="327"/>
        <v>Invalid</v>
      </c>
      <c r="N2350" t="str">
        <f>IF(PC_NikeSales[[#This Row],[Discount_Verification]]="Valid","Include","Exclude")</f>
        <v>Exclude</v>
      </c>
      <c r="O2350">
        <v>0</v>
      </c>
      <c r="P2350" t="str">
        <f t="shared" si="328"/>
        <v>Insufficient Data</v>
      </c>
      <c r="Q2350" t="str">
        <f t="shared" si="329"/>
        <v>Missing Information</v>
      </c>
      <c r="R2350" t="str">
        <f>IF(PC_NikeSales[[#This Row],[Rev_Verify]]="Valid Revenue","Include","Exclude")</f>
        <v>Exclude</v>
      </c>
      <c r="S2350" s="1">
        <v>45194</v>
      </c>
      <c r="T2350" s="5">
        <f t="shared" si="330"/>
        <v>45194</v>
      </c>
      <c r="U2350" s="1" t="str">
        <f t="shared" si="331"/>
        <v>Yes</v>
      </c>
      <c r="V2350" t="s">
        <v>17</v>
      </c>
      <c r="W2350" t="s">
        <v>29</v>
      </c>
      <c r="X2350" t="str">
        <f t="shared" si="332"/>
        <v>Pune</v>
      </c>
      <c r="Y2350">
        <v>25.44</v>
      </c>
      <c r="Z2350" t="str">
        <f>IF(PC_NikeSales[[#This Row],[Profit]]&lt;0,"Loss Making Sales",IF(PC_NikeSales[[#This Row],[Profit]]=0,"No Recorded Profit",IF($Y2348&gt;$P2348,"Invalid Profit", "Valid Profit")))</f>
        <v>Valid Profit</v>
      </c>
      <c r="AA2350" t="str">
        <f>IF(PC_NikeSales[[#This Row],[Profit_Status]]="Valid Profit","Include","Exclude")</f>
        <v>Include</v>
      </c>
    </row>
    <row r="2351" spans="1:27">
      <c r="A2351">
        <v>4349</v>
      </c>
      <c r="B2351" t="s">
        <v>19</v>
      </c>
      <c r="C2351" t="s">
        <v>14</v>
      </c>
      <c r="D2351" t="s">
        <v>34</v>
      </c>
      <c r="F2351" t="str">
        <f t="shared" si="324"/>
        <v>Missing</v>
      </c>
      <c r="G2351" t="str">
        <f t="shared" si="325"/>
        <v>Unknown</v>
      </c>
      <c r="H2351" t="str">
        <f t="shared" si="326"/>
        <v>No</v>
      </c>
      <c r="J2351" t="str">
        <f>_xlfn.IFS(Units_Sold&lt;0,"Check Return/Refund",Units_Sold=" ",Invalid,Units_Sold=0,"Available",Units_Sold&gt;0,"Sold")</f>
        <v>Available</v>
      </c>
      <c r="M2351" t="str">
        <f t="shared" si="327"/>
        <v>Invalid</v>
      </c>
      <c r="N2351" t="str">
        <f>IF(PC_NikeSales[[#This Row],[Discount_Verification]]="Valid","Include","Exclude")</f>
        <v>Exclude</v>
      </c>
      <c r="O2351">
        <v>0</v>
      </c>
      <c r="P2351" t="str">
        <f t="shared" si="328"/>
        <v>Insufficient Data</v>
      </c>
      <c r="Q2351" t="str">
        <f t="shared" si="329"/>
        <v>Missing Information</v>
      </c>
      <c r="R2351" t="str">
        <f>IF(PC_NikeSales[[#This Row],[Rev_Verify]]="Valid Revenue","Include","Exclude")</f>
        <v>Exclude</v>
      </c>
      <c r="S2351" s="1"/>
      <c r="T2351" s="5" t="str">
        <f t="shared" si="330"/>
        <v>Missing Date</v>
      </c>
      <c r="U2351" s="1" t="str">
        <f t="shared" si="331"/>
        <v>No</v>
      </c>
      <c r="V2351" t="s">
        <v>22</v>
      </c>
      <c r="W2351" t="s">
        <v>25</v>
      </c>
      <c r="X2351" t="str">
        <f t="shared" si="332"/>
        <v>Mumbai</v>
      </c>
      <c r="Y2351">
        <v>1799.33</v>
      </c>
      <c r="Z2351" t="str">
        <f>IF(PC_NikeSales[[#This Row],[Profit]]&lt;0,"Loss Making Sales",IF(PC_NikeSales[[#This Row],[Profit]]=0,"No Recorded Profit",IF($Y2349&gt;$P2349,"Invalid Profit", "Valid Profit")))</f>
        <v>Invalid Profit</v>
      </c>
      <c r="AA2351" t="str">
        <f>IF(PC_NikeSales[[#This Row],[Profit_Status]]="Valid Profit","Include","Exclude")</f>
        <v>Exclude</v>
      </c>
    </row>
    <row r="2352" spans="1:27">
      <c r="A2352">
        <v>4350</v>
      </c>
      <c r="B2352" t="s">
        <v>35</v>
      </c>
      <c r="C2352" t="s">
        <v>20</v>
      </c>
      <c r="D2352" t="s">
        <v>50</v>
      </c>
      <c r="E2352" s="3" t="s">
        <v>16</v>
      </c>
      <c r="F2352" t="str">
        <f t="shared" si="324"/>
        <v>Alphabet</v>
      </c>
      <c r="G2352" t="str">
        <f t="shared" si="325"/>
        <v>M</v>
      </c>
      <c r="H2352" t="str">
        <f t="shared" si="326"/>
        <v>Yes</v>
      </c>
      <c r="I2352">
        <v>0</v>
      </c>
      <c r="J2352" t="str">
        <f>_xlfn.IFS(Units_Sold&lt;0,"Check Return/Refund",Units_Sold=" ",Invalid,Units_Sold=0,"Available",Units_Sold&gt;0,"Sold")</f>
        <v>Available</v>
      </c>
      <c r="M2352" t="str">
        <f t="shared" si="327"/>
        <v>Invalid</v>
      </c>
      <c r="N2352" t="str">
        <f>IF(PC_NikeSales[[#This Row],[Discount_Verification]]="Valid","Include","Exclude")</f>
        <v>Exclude</v>
      </c>
      <c r="O2352">
        <v>0</v>
      </c>
      <c r="P2352" t="str">
        <f t="shared" si="328"/>
        <v>Insufficient Data</v>
      </c>
      <c r="Q2352" t="str">
        <f t="shared" si="329"/>
        <v>Missing Information</v>
      </c>
      <c r="R2352" t="str">
        <f>IF(PC_NikeSales[[#This Row],[Rev_Verify]]="Valid Revenue","Include","Exclude")</f>
        <v>Exclude</v>
      </c>
      <c r="S2352" s="1">
        <v>45442</v>
      </c>
      <c r="T2352" s="5">
        <f t="shared" si="330"/>
        <v>45442</v>
      </c>
      <c r="U2352" s="1" t="str">
        <f t="shared" si="331"/>
        <v>Yes</v>
      </c>
      <c r="V2352" t="s">
        <v>17</v>
      </c>
      <c r="W2352" t="s">
        <v>33</v>
      </c>
      <c r="X2352" t="str">
        <f t="shared" si="332"/>
        <v>Delhi</v>
      </c>
      <c r="Y2352">
        <v>2515.85</v>
      </c>
      <c r="Z2352" t="str">
        <f>IF(PC_NikeSales[[#This Row],[Profit]]&lt;0,"Loss Making Sales",IF(PC_NikeSales[[#This Row],[Profit]]=0,"No Recorded Profit",IF($Y2350&gt;$P2350,"Invalid Profit", "Valid Profit")))</f>
        <v>Valid Profit</v>
      </c>
      <c r="AA2352" t="str">
        <f>IF(PC_NikeSales[[#This Row],[Profit_Status]]="Valid Profit","Include","Exclude")</f>
        <v>Include</v>
      </c>
    </row>
    <row r="2353" spans="1:27">
      <c r="A2353">
        <v>4351</v>
      </c>
      <c r="B2353" t="s">
        <v>35</v>
      </c>
      <c r="C2353" t="s">
        <v>20</v>
      </c>
      <c r="D2353" t="s">
        <v>38</v>
      </c>
      <c r="E2353" s="3" t="s">
        <v>16</v>
      </c>
      <c r="F2353" t="str">
        <f t="shared" si="324"/>
        <v>Alphabet</v>
      </c>
      <c r="G2353" t="str">
        <f t="shared" si="325"/>
        <v>M</v>
      </c>
      <c r="H2353" t="str">
        <f t="shared" si="326"/>
        <v>Yes</v>
      </c>
      <c r="I2353">
        <v>0</v>
      </c>
      <c r="J2353" t="str">
        <f>_xlfn.IFS(Units_Sold&lt;0,"Check Return/Refund",Units_Sold=" ",Invalid,Units_Sold=0,"Available",Units_Sold&gt;0,"Sold")</f>
        <v>Available</v>
      </c>
      <c r="M2353" t="str">
        <f t="shared" si="327"/>
        <v>Invalid</v>
      </c>
      <c r="N2353" t="str">
        <f>IF(PC_NikeSales[[#This Row],[Discount_Verification]]="Valid","Include","Exclude")</f>
        <v>Exclude</v>
      </c>
      <c r="O2353">
        <v>0</v>
      </c>
      <c r="P2353" t="str">
        <f t="shared" si="328"/>
        <v>Insufficient Data</v>
      </c>
      <c r="Q2353" t="str">
        <f t="shared" si="329"/>
        <v>Missing Information</v>
      </c>
      <c r="R2353" t="str">
        <f>IF(PC_NikeSales[[#This Row],[Rev_Verify]]="Valid Revenue","Include","Exclude")</f>
        <v>Exclude</v>
      </c>
      <c r="S2353" s="1">
        <v>45523</v>
      </c>
      <c r="T2353" s="5">
        <f t="shared" si="330"/>
        <v>45523</v>
      </c>
      <c r="U2353" s="1" t="str">
        <f t="shared" si="331"/>
        <v>Yes</v>
      </c>
      <c r="V2353" t="s">
        <v>17</v>
      </c>
      <c r="W2353" t="s">
        <v>29</v>
      </c>
      <c r="X2353" t="str">
        <f t="shared" si="332"/>
        <v>Pune</v>
      </c>
      <c r="Y2353">
        <v>3303.1</v>
      </c>
      <c r="Z2353" t="str">
        <f>IF(PC_NikeSales[[#This Row],[Profit]]&lt;0,"Loss Making Sales",IF(PC_NikeSales[[#This Row],[Profit]]=0,"No Recorded Profit",IF($Y2351&gt;$P2351,"Invalid Profit", "Valid Profit")))</f>
        <v>Valid Profit</v>
      </c>
      <c r="AA2353" t="str">
        <f>IF(PC_NikeSales[[#This Row],[Profit_Status]]="Valid Profit","Include","Exclude")</f>
        <v>Include</v>
      </c>
    </row>
    <row r="2354" spans="1:27">
      <c r="A2354">
        <v>4352</v>
      </c>
      <c r="B2354" t="s">
        <v>35</v>
      </c>
      <c r="C2354" t="s">
        <v>30</v>
      </c>
      <c r="D2354" t="s">
        <v>51</v>
      </c>
      <c r="E2354" s="3">
        <v>9</v>
      </c>
      <c r="F2354" t="str">
        <f t="shared" si="324"/>
        <v>Number</v>
      </c>
      <c r="G2354" t="str">
        <f t="shared" si="325"/>
        <v>9</v>
      </c>
      <c r="H2354" t="str">
        <f t="shared" si="326"/>
        <v>Yes</v>
      </c>
      <c r="I2354">
        <v>-1</v>
      </c>
      <c r="J2354" t="str">
        <f>_xlfn.IFS(Units_Sold&lt;0,"Check Return/Refund",Units_Sold=" ",Invalid,Units_Sold=0,"Available",Units_Sold&gt;0,"Sold")</f>
        <v>Check Return/Refund</v>
      </c>
      <c r="K2354">
        <v>9332.64</v>
      </c>
      <c r="L2354">
        <v>0.56999999999999995</v>
      </c>
      <c r="M2354" t="str">
        <f t="shared" si="327"/>
        <v>Valid</v>
      </c>
      <c r="N2354" t="str">
        <f>IF(PC_NikeSales[[#This Row],[Discount_Verification]]="Valid","Include","Exclude")</f>
        <v>Include</v>
      </c>
      <c r="O2354">
        <v>-4013.04</v>
      </c>
      <c r="P2354">
        <f t="shared" si="328"/>
        <v>-4013.0352000000003</v>
      </c>
      <c r="Q2354" t="str">
        <f t="shared" si="329"/>
        <v>Negative Revenue</v>
      </c>
      <c r="R2354" t="str">
        <f>IF(PC_NikeSales[[#This Row],[Rev_Verify]]="Valid Revenue","Include","Exclude")</f>
        <v>Exclude</v>
      </c>
      <c r="S2354" s="1">
        <v>45667</v>
      </c>
      <c r="T2354" s="5">
        <f t="shared" si="330"/>
        <v>45667</v>
      </c>
      <c r="U2354" s="1" t="str">
        <f t="shared" si="331"/>
        <v>Yes</v>
      </c>
      <c r="V2354" t="s">
        <v>22</v>
      </c>
      <c r="W2354" t="s">
        <v>43</v>
      </c>
      <c r="X2354" t="str">
        <f t="shared" si="332"/>
        <v>Kolkata</v>
      </c>
      <c r="Y2354">
        <v>-238.9</v>
      </c>
      <c r="Z2354" t="str">
        <f>IF(PC_NikeSales[[#This Row],[Profit]]&lt;0,"Loss Making Sales",IF(PC_NikeSales[[#This Row],[Profit]]=0,"No Recorded Profit",IF(PC_NikeSales[[#This Row],[Profit]]&gt;PC_NikeSales[Rev_Recalc],"Invalid Profit", "Valid Profit")))</f>
        <v>Loss Making Sales</v>
      </c>
      <c r="AA2354" t="str">
        <f>IF(PC_NikeSales[[#This Row],[Profit_Status]]="Valid Profit","Include","Exclude")</f>
        <v>Exclude</v>
      </c>
    </row>
    <row r="2355" spans="1:27">
      <c r="A2355">
        <v>4353</v>
      </c>
      <c r="B2355" t="s">
        <v>35</v>
      </c>
      <c r="C2355" t="s">
        <v>20</v>
      </c>
      <c r="D2355" t="s">
        <v>24</v>
      </c>
      <c r="E2355" s="3" t="s">
        <v>16</v>
      </c>
      <c r="F2355" t="str">
        <f t="shared" si="324"/>
        <v>Alphabet</v>
      </c>
      <c r="G2355" t="str">
        <f t="shared" si="325"/>
        <v>M</v>
      </c>
      <c r="H2355" t="str">
        <f t="shared" si="326"/>
        <v>Yes</v>
      </c>
      <c r="I2355">
        <v>-1</v>
      </c>
      <c r="J2355" t="str">
        <f>_xlfn.IFS(Units_Sold&lt;0,"Check Return/Refund",Units_Sold=" ",Invalid,Units_Sold=0,"Available",Units_Sold&gt;0,"Sold")</f>
        <v>Check Return/Refund</v>
      </c>
      <c r="M2355" t="str">
        <f t="shared" si="327"/>
        <v>Invalid</v>
      </c>
      <c r="N2355" t="str">
        <f>IF(PC_NikeSales[[#This Row],[Discount_Verification]]="Valid","Include","Exclude")</f>
        <v>Exclude</v>
      </c>
      <c r="O2355">
        <v>0</v>
      </c>
      <c r="P2355" t="str">
        <f t="shared" si="328"/>
        <v>Insufficient Data</v>
      </c>
      <c r="Q2355" t="str">
        <f t="shared" si="329"/>
        <v>Missing Information</v>
      </c>
      <c r="R2355" t="str">
        <f>IF(PC_NikeSales[[#This Row],[Rev_Verify]]="Valid Revenue","Include","Exclude")</f>
        <v>Exclude</v>
      </c>
      <c r="S2355" s="1"/>
      <c r="T2355" s="5" t="str">
        <f t="shared" si="330"/>
        <v>Missing Date</v>
      </c>
      <c r="U2355" s="1" t="str">
        <f t="shared" si="331"/>
        <v>No</v>
      </c>
      <c r="V2355" t="s">
        <v>22</v>
      </c>
      <c r="W2355" t="s">
        <v>36</v>
      </c>
      <c r="X2355" t="str">
        <f t="shared" si="332"/>
        <v>Bangalore</v>
      </c>
      <c r="Y2355">
        <v>1665.83</v>
      </c>
      <c r="Z2355" t="str">
        <f>IF(PC_NikeSales[[#This Row],[Profit]]&lt;0,"Loss Making Sales",IF(PC_NikeSales[[#This Row],[Profit]]=0,"No Recorded Profit",IF($Y2353&gt;$P2353,"Invalid Profit", "Valid Profit")))</f>
        <v>Valid Profit</v>
      </c>
      <c r="AA2355" t="str">
        <f>IF(PC_NikeSales[[#This Row],[Profit_Status]]="Valid Profit","Include","Exclude")</f>
        <v>Include</v>
      </c>
    </row>
    <row r="2356" spans="1:27">
      <c r="A2356">
        <v>4354</v>
      </c>
      <c r="B2356" t="s">
        <v>35</v>
      </c>
      <c r="C2356" t="s">
        <v>20</v>
      </c>
      <c r="D2356" t="s">
        <v>24</v>
      </c>
      <c r="F2356" t="str">
        <f t="shared" si="324"/>
        <v>Missing</v>
      </c>
      <c r="G2356" t="str">
        <f t="shared" si="325"/>
        <v>Unknown</v>
      </c>
      <c r="H2356" t="str">
        <f t="shared" si="326"/>
        <v>No</v>
      </c>
      <c r="I2356">
        <v>-1</v>
      </c>
      <c r="J2356" t="str">
        <f>_xlfn.IFS(Units_Sold&lt;0,"Check Return/Refund",Units_Sold=" ",Invalid,Units_Sold=0,"Available",Units_Sold&gt;0,"Sold")</f>
        <v>Check Return/Refund</v>
      </c>
      <c r="K2356">
        <v>6908.65</v>
      </c>
      <c r="M2356" t="str">
        <f t="shared" si="327"/>
        <v>Invalid</v>
      </c>
      <c r="N2356" t="str">
        <f>IF(PC_NikeSales[[#This Row],[Discount_Verification]]="Valid","Include","Exclude")</f>
        <v>Exclude</v>
      </c>
      <c r="O2356">
        <v>0</v>
      </c>
      <c r="P2356">
        <f t="shared" si="328"/>
        <v>-6908.65</v>
      </c>
      <c r="Q2356" t="str">
        <f t="shared" si="329"/>
        <v>Negative Revenue</v>
      </c>
      <c r="R2356" t="str">
        <f>IF(PC_NikeSales[[#This Row],[Rev_Verify]]="Valid Revenue","Include","Exclude")</f>
        <v>Exclude</v>
      </c>
      <c r="S2356" s="1">
        <v>45724</v>
      </c>
      <c r="T2356" s="5">
        <f t="shared" si="330"/>
        <v>45724</v>
      </c>
      <c r="U2356" s="1" t="str">
        <f t="shared" si="331"/>
        <v>Yes</v>
      </c>
      <c r="V2356" t="s">
        <v>22</v>
      </c>
      <c r="W2356" t="s">
        <v>43</v>
      </c>
      <c r="X2356" t="str">
        <f t="shared" si="332"/>
        <v>Kolkata</v>
      </c>
      <c r="Y2356">
        <v>720.09</v>
      </c>
      <c r="Z2356" t="str">
        <f>IF(PC_NikeSales[[#This Row],[Profit]]&lt;0,"Loss Making Sales",IF(PC_NikeSales[[#This Row],[Profit]]=0,"No Recorded Profit",IF(PC_NikeSales[[#This Row],[Profit]]&gt;PC_NikeSales[Rev_Recalc],"Invalid Profit", "Valid Profit")))</f>
        <v>Invalid Profit</v>
      </c>
      <c r="AA2356" t="str">
        <f>IF(PC_NikeSales[[#This Row],[Profit_Status]]="Valid Profit","Include","Exclude")</f>
        <v>Exclude</v>
      </c>
    </row>
    <row r="2357" spans="1:27">
      <c r="A2357">
        <v>2007</v>
      </c>
      <c r="B2357" t="s">
        <v>13</v>
      </c>
      <c r="C2357" t="s">
        <v>41</v>
      </c>
      <c r="D2357" t="s">
        <v>54</v>
      </c>
      <c r="E2357" s="3">
        <v>7</v>
      </c>
      <c r="F2357" t="str">
        <f t="shared" si="324"/>
        <v>Number</v>
      </c>
      <c r="G2357" t="str">
        <f t="shared" si="325"/>
        <v>7</v>
      </c>
      <c r="H2357" t="str">
        <f t="shared" si="326"/>
        <v>Yes</v>
      </c>
      <c r="J2357" t="str">
        <f>_xlfn.IFS(Units_Sold&lt;0,"Check Return/Refund",Units_Sold=" ",Invalid,Units_Sold=0,"Available",Units_Sold&gt;0,"Sold")</f>
        <v>Available</v>
      </c>
      <c r="M2357" t="str">
        <f t="shared" si="327"/>
        <v>Invalid</v>
      </c>
      <c r="N2357" t="str">
        <f>IF(PC_NikeSales[[#This Row],[Discount_Verification]]="Valid","Include","Exclude")</f>
        <v>Exclude</v>
      </c>
      <c r="O2357">
        <v>0</v>
      </c>
      <c r="P2357" t="str">
        <f t="shared" si="328"/>
        <v>Insufficient Data</v>
      </c>
      <c r="Q2357" t="str">
        <f t="shared" si="329"/>
        <v>Missing Information</v>
      </c>
      <c r="R2357" t="str">
        <f>IF(PC_NikeSales[[#This Row],[Rev_Verify]]="Valid Revenue","Include","Exclude")</f>
        <v>Exclude</v>
      </c>
      <c r="S2357" s="1"/>
      <c r="T2357" s="5" t="str">
        <f t="shared" si="330"/>
        <v>Missing Date</v>
      </c>
      <c r="U2357" s="1" t="str">
        <f t="shared" si="331"/>
        <v>No</v>
      </c>
      <c r="V2357" t="s">
        <v>22</v>
      </c>
      <c r="W2357" t="s">
        <v>43</v>
      </c>
      <c r="X2357" t="str">
        <f t="shared" si="332"/>
        <v>Kolkata</v>
      </c>
      <c r="Y2357">
        <v>1779.99</v>
      </c>
      <c r="Z2357" t="str">
        <f>IF(PC_NikeSales[[#This Row],[Profit]]&lt;0,"Loss Making Sales",IF(PC_NikeSales[[#This Row],[Profit]]=0,"No Recorded Profit",IF($Y2355&gt;$P2355,"Invalid Profit", "Valid Profit")))</f>
        <v>Valid Profit</v>
      </c>
      <c r="AA2357" t="str">
        <f>IF(PC_NikeSales[[#This Row],[Profit_Status]]="Valid Profit","Include","Exclude")</f>
        <v>Include</v>
      </c>
    </row>
    <row r="2358" spans="1:27">
      <c r="A2358">
        <v>4356</v>
      </c>
      <c r="B2358" t="s">
        <v>35</v>
      </c>
      <c r="C2358" t="s">
        <v>20</v>
      </c>
      <c r="D2358" t="s">
        <v>50</v>
      </c>
      <c r="E2358" s="3" t="s">
        <v>16</v>
      </c>
      <c r="F2358" t="str">
        <f t="shared" si="324"/>
        <v>Alphabet</v>
      </c>
      <c r="G2358" t="str">
        <f t="shared" si="325"/>
        <v>M</v>
      </c>
      <c r="H2358" t="str">
        <f t="shared" si="326"/>
        <v>Yes</v>
      </c>
      <c r="I2358">
        <v>1</v>
      </c>
      <c r="J2358" t="str">
        <f>_xlfn.IFS(Units_Sold&lt;0,"Check Return/Refund",Units_Sold=" ",Invalid,Units_Sold=0,"Available",Units_Sold&gt;0,"Sold")</f>
        <v>Sold</v>
      </c>
      <c r="K2358">
        <v>9557.32</v>
      </c>
      <c r="M2358" t="str">
        <f t="shared" si="327"/>
        <v>Invalid</v>
      </c>
      <c r="N2358" t="str">
        <f>IF(PC_NikeSales[[#This Row],[Discount_Verification]]="Valid","Include","Exclude")</f>
        <v>Exclude</v>
      </c>
      <c r="O2358">
        <v>0</v>
      </c>
      <c r="P2358">
        <f t="shared" si="328"/>
        <v>9557.32</v>
      </c>
      <c r="Q2358" t="str">
        <f t="shared" si="329"/>
        <v>Valid Revenue</v>
      </c>
      <c r="R2358" t="str">
        <f>IF(PC_NikeSales[[#This Row],[Rev_Verify]]="Valid Revenue","Include","Exclude")</f>
        <v>Include</v>
      </c>
      <c r="S2358" s="1"/>
      <c r="T2358" s="5" t="str">
        <f t="shared" si="330"/>
        <v>Missing Date</v>
      </c>
      <c r="U2358" s="1" t="str">
        <f t="shared" si="331"/>
        <v>No</v>
      </c>
      <c r="V2358" t="s">
        <v>17</v>
      </c>
      <c r="W2358" t="s">
        <v>33</v>
      </c>
      <c r="X2358" t="str">
        <f t="shared" si="332"/>
        <v>Delhi</v>
      </c>
      <c r="Y2358">
        <v>1465.63</v>
      </c>
      <c r="Z2358" t="str">
        <f>IF(PC_NikeSales[[#This Row],[Profit]]&lt;0,"Loss Making Sales",IF(PC_NikeSales[[#This Row],[Profit]]=0,"No Recorded Profit",IF($Y2356&gt;$P2356,"Invalid Profit", "Valid Profit")))</f>
        <v>Invalid Profit</v>
      </c>
      <c r="AA2358" t="str">
        <f>IF(PC_NikeSales[[#This Row],[Profit_Status]]="Valid Profit","Include","Exclude")</f>
        <v>Exclude</v>
      </c>
    </row>
    <row r="2359" spans="1:27">
      <c r="A2359">
        <v>4357</v>
      </c>
      <c r="B2359" t="s">
        <v>19</v>
      </c>
      <c r="C2359" t="s">
        <v>26</v>
      </c>
      <c r="D2359" t="s">
        <v>53</v>
      </c>
      <c r="E2359" s="3">
        <v>6</v>
      </c>
      <c r="F2359" t="str">
        <f t="shared" si="324"/>
        <v>Number</v>
      </c>
      <c r="G2359" t="str">
        <f t="shared" si="325"/>
        <v>6</v>
      </c>
      <c r="H2359" t="str">
        <f t="shared" si="326"/>
        <v>Yes</v>
      </c>
      <c r="J2359" t="str">
        <f>_xlfn.IFS(Units_Sold&lt;0,"Check Return/Refund",Units_Sold=" ",Invalid,Units_Sold=0,"Available",Units_Sold&gt;0,"Sold")</f>
        <v>Available</v>
      </c>
      <c r="K2359">
        <v>7723.9</v>
      </c>
      <c r="M2359" t="str">
        <f t="shared" si="327"/>
        <v>Invalid</v>
      </c>
      <c r="N2359" t="str">
        <f>IF(PC_NikeSales[[#This Row],[Discount_Verification]]="Valid","Include","Exclude")</f>
        <v>Exclude</v>
      </c>
      <c r="O2359">
        <v>0</v>
      </c>
      <c r="P2359" t="str">
        <f t="shared" si="328"/>
        <v>Insufficient Data</v>
      </c>
      <c r="Q2359" t="str">
        <f t="shared" si="329"/>
        <v>Missing Information</v>
      </c>
      <c r="R2359" t="str">
        <f>IF(PC_NikeSales[[#This Row],[Rev_Verify]]="Valid Revenue","Include","Exclude")</f>
        <v>Exclude</v>
      </c>
      <c r="S2359" s="1">
        <v>45684</v>
      </c>
      <c r="T2359" s="5">
        <f t="shared" si="330"/>
        <v>45684</v>
      </c>
      <c r="U2359" s="1" t="str">
        <f t="shared" si="331"/>
        <v>Yes</v>
      </c>
      <c r="V2359" t="s">
        <v>17</v>
      </c>
      <c r="W2359" t="s">
        <v>29</v>
      </c>
      <c r="X2359" t="str">
        <f t="shared" si="332"/>
        <v>Pune</v>
      </c>
      <c r="Y2359">
        <v>3626.91</v>
      </c>
      <c r="Z2359" t="str">
        <f>IF(PC_NikeSales[[#This Row],[Profit]]&lt;0,"Loss Making Sales",IF(PC_NikeSales[[#This Row],[Profit]]=0,"No Recorded Profit",IF($Y2357&gt;$P2357,"Invalid Profit", "Valid Profit")))</f>
        <v>Valid Profit</v>
      </c>
      <c r="AA2359" t="str">
        <f>IF(PC_NikeSales[[#This Row],[Profit_Status]]="Valid Profit","Include","Exclude")</f>
        <v>Include</v>
      </c>
    </row>
    <row r="2360" spans="1:27">
      <c r="A2360">
        <v>4358</v>
      </c>
      <c r="B2360" t="s">
        <v>13</v>
      </c>
      <c r="C2360" t="s">
        <v>41</v>
      </c>
      <c r="D2360" t="s">
        <v>54</v>
      </c>
      <c r="E2360" s="3" t="s">
        <v>32</v>
      </c>
      <c r="F2360" t="str">
        <f t="shared" si="324"/>
        <v>Alphabet</v>
      </c>
      <c r="G2360" t="str">
        <f t="shared" si="325"/>
        <v>XL</v>
      </c>
      <c r="H2360" t="str">
        <f t="shared" si="326"/>
        <v>Yes</v>
      </c>
      <c r="I2360">
        <v>2</v>
      </c>
      <c r="J2360" t="str">
        <f>_xlfn.IFS(Units_Sold&lt;0,"Check Return/Refund",Units_Sold=" ",Invalid,Units_Sold=0,"Available",Units_Sold&gt;0,"Sold")</f>
        <v>Sold</v>
      </c>
      <c r="L2360">
        <v>0.43</v>
      </c>
      <c r="M2360" t="str">
        <f t="shared" si="327"/>
        <v>Valid</v>
      </c>
      <c r="N2360" t="str">
        <f>IF(PC_NikeSales[[#This Row],[Discount_Verification]]="Valid","Include","Exclude")</f>
        <v>Include</v>
      </c>
      <c r="O2360">
        <v>0</v>
      </c>
      <c r="P2360" t="str">
        <f t="shared" si="328"/>
        <v>Insufficient Data</v>
      </c>
      <c r="Q2360" t="str">
        <f t="shared" si="329"/>
        <v>Missing Information</v>
      </c>
      <c r="R2360" t="str">
        <f>IF(PC_NikeSales[[#This Row],[Rev_Verify]]="Valid Revenue","Include","Exclude")</f>
        <v>Exclude</v>
      </c>
      <c r="S2360" s="1">
        <v>45583</v>
      </c>
      <c r="T2360" s="5">
        <f t="shared" si="330"/>
        <v>45583</v>
      </c>
      <c r="U2360" s="1" t="str">
        <f t="shared" si="331"/>
        <v>Yes</v>
      </c>
      <c r="V2360" t="s">
        <v>17</v>
      </c>
      <c r="W2360" t="s">
        <v>25</v>
      </c>
      <c r="X2360" t="str">
        <f t="shared" si="332"/>
        <v>Mumbai</v>
      </c>
      <c r="Y2360">
        <v>2538.9699999999998</v>
      </c>
      <c r="Z2360" t="str">
        <f>IF(PC_NikeSales[[#This Row],[Profit]]&lt;0,"Loss Making Sales",IF(PC_NikeSales[[#This Row],[Profit]]=0,"No Recorded Profit",IF($Y2358&gt;$P2358,"Invalid Profit", "Valid Profit")))</f>
        <v>Valid Profit</v>
      </c>
      <c r="AA2360" t="str">
        <f>IF(PC_NikeSales[[#This Row],[Profit_Status]]="Valid Profit","Include","Exclude")</f>
        <v>Include</v>
      </c>
    </row>
    <row r="2361" spans="1:27">
      <c r="A2361">
        <v>4359</v>
      </c>
      <c r="B2361" t="s">
        <v>13</v>
      </c>
      <c r="C2361" t="s">
        <v>30</v>
      </c>
      <c r="D2361" t="s">
        <v>51</v>
      </c>
      <c r="E2361" s="3" t="s">
        <v>28</v>
      </c>
      <c r="F2361" t="str">
        <f t="shared" si="324"/>
        <v>Alphabet</v>
      </c>
      <c r="G2361" t="str">
        <f t="shared" si="325"/>
        <v>L</v>
      </c>
      <c r="H2361" t="str">
        <f t="shared" si="326"/>
        <v>Yes</v>
      </c>
      <c r="J2361" t="str">
        <f>_xlfn.IFS(Units_Sold&lt;0,"Check Return/Refund",Units_Sold=" ",Invalid,Units_Sold=0,"Available",Units_Sold&gt;0,"Sold")</f>
        <v>Available</v>
      </c>
      <c r="K2361">
        <v>9336.51</v>
      </c>
      <c r="M2361" t="str">
        <f t="shared" si="327"/>
        <v>Invalid</v>
      </c>
      <c r="N2361" t="str">
        <f>IF(PC_NikeSales[[#This Row],[Discount_Verification]]="Valid","Include","Exclude")</f>
        <v>Exclude</v>
      </c>
      <c r="O2361">
        <v>0</v>
      </c>
      <c r="P2361" t="str">
        <f t="shared" si="328"/>
        <v>Insufficient Data</v>
      </c>
      <c r="Q2361" t="str">
        <f t="shared" si="329"/>
        <v>Missing Information</v>
      </c>
      <c r="R2361" t="str">
        <f>IF(PC_NikeSales[[#This Row],[Rev_Verify]]="Valid Revenue","Include","Exclude")</f>
        <v>Exclude</v>
      </c>
      <c r="S2361" s="1">
        <v>45711</v>
      </c>
      <c r="T2361" s="5">
        <f t="shared" si="330"/>
        <v>45711</v>
      </c>
      <c r="U2361" s="1" t="str">
        <f t="shared" si="331"/>
        <v>Yes</v>
      </c>
      <c r="V2361" t="s">
        <v>17</v>
      </c>
      <c r="W2361" t="s">
        <v>36</v>
      </c>
      <c r="X2361" t="str">
        <f t="shared" si="332"/>
        <v>Bangalore</v>
      </c>
      <c r="Y2361">
        <v>92.73</v>
      </c>
      <c r="Z2361" t="str">
        <f>IF(PC_NikeSales[[#This Row],[Profit]]&lt;0,"Loss Making Sales",IF(PC_NikeSales[[#This Row],[Profit]]=0,"No Recorded Profit",IF($Y2359&gt;$P2359,"Invalid Profit", "Valid Profit")))</f>
        <v>Valid Profit</v>
      </c>
      <c r="AA2361" t="str">
        <f>IF(PC_NikeSales[[#This Row],[Profit_Status]]="Valid Profit","Include","Exclude")</f>
        <v>Include</v>
      </c>
    </row>
    <row r="2362" spans="1:27">
      <c r="A2362">
        <v>4360</v>
      </c>
      <c r="B2362" t="s">
        <v>19</v>
      </c>
      <c r="C2362" t="s">
        <v>30</v>
      </c>
      <c r="D2362" t="s">
        <v>51</v>
      </c>
      <c r="F2362" t="str">
        <f t="shared" si="324"/>
        <v>Missing</v>
      </c>
      <c r="G2362" t="str">
        <f t="shared" si="325"/>
        <v>Unknown</v>
      </c>
      <c r="H2362" t="str">
        <f t="shared" si="326"/>
        <v>No</v>
      </c>
      <c r="J2362" t="str">
        <f>_xlfn.IFS(Units_Sold&lt;0,"Check Return/Refund",Units_Sold=" ",Invalid,Units_Sold=0,"Available",Units_Sold&gt;0,"Sold")</f>
        <v>Available</v>
      </c>
      <c r="K2362">
        <v>2906.76</v>
      </c>
      <c r="L2362">
        <v>0.3</v>
      </c>
      <c r="M2362" t="str">
        <f t="shared" si="327"/>
        <v>Valid</v>
      </c>
      <c r="N2362" t="str">
        <f>IF(PC_NikeSales[[#This Row],[Discount_Verification]]="Valid","Include","Exclude")</f>
        <v>Include</v>
      </c>
      <c r="O2362">
        <v>0</v>
      </c>
      <c r="P2362" t="str">
        <f t="shared" si="328"/>
        <v>Insufficient Data</v>
      </c>
      <c r="Q2362" t="str">
        <f t="shared" si="329"/>
        <v>Missing Information</v>
      </c>
      <c r="R2362" t="str">
        <f>IF(PC_NikeSales[[#This Row],[Rev_Verify]]="Valid Revenue","Include","Exclude")</f>
        <v>Exclude</v>
      </c>
      <c r="S2362" s="1">
        <v>45559</v>
      </c>
      <c r="T2362" s="5">
        <f t="shared" si="330"/>
        <v>45559</v>
      </c>
      <c r="U2362" s="1" t="str">
        <f t="shared" si="331"/>
        <v>Yes</v>
      </c>
      <c r="V2362" t="s">
        <v>17</v>
      </c>
      <c r="W2362" t="s">
        <v>37</v>
      </c>
      <c r="X2362" t="str">
        <f t="shared" si="332"/>
        <v>Hyderabad</v>
      </c>
      <c r="Y2362">
        <v>829.32</v>
      </c>
      <c r="Z2362" t="str">
        <f>IF(PC_NikeSales[[#This Row],[Profit]]&lt;0,"Loss Making Sales",IF(PC_NikeSales[[#This Row],[Profit]]=0,"No Recorded Profit",IF($Y2360&gt;$P2360,"Invalid Profit", "Valid Profit")))</f>
        <v>Valid Profit</v>
      </c>
      <c r="AA2362" t="str">
        <f>IF(PC_NikeSales[[#This Row],[Profit_Status]]="Valid Profit","Include","Exclude")</f>
        <v>Include</v>
      </c>
    </row>
    <row r="2363" spans="1:27">
      <c r="A2363">
        <v>4361</v>
      </c>
      <c r="B2363" t="s">
        <v>13</v>
      </c>
      <c r="C2363" t="s">
        <v>26</v>
      </c>
      <c r="D2363" t="s">
        <v>27</v>
      </c>
      <c r="E2363" s="3" t="s">
        <v>16</v>
      </c>
      <c r="F2363" t="str">
        <f t="shared" si="324"/>
        <v>Alphabet</v>
      </c>
      <c r="G2363" t="str">
        <f t="shared" si="325"/>
        <v>M</v>
      </c>
      <c r="H2363" t="str">
        <f t="shared" si="326"/>
        <v>Yes</v>
      </c>
      <c r="J2363" t="str">
        <f>_xlfn.IFS(Units_Sold&lt;0,"Check Return/Refund",Units_Sold=" ",Invalid,Units_Sold=0,"Available",Units_Sold&gt;0,"Sold")</f>
        <v>Available</v>
      </c>
      <c r="K2363">
        <v>5294.22</v>
      </c>
      <c r="M2363" t="str">
        <f t="shared" si="327"/>
        <v>Invalid</v>
      </c>
      <c r="N2363" t="str">
        <f>IF(PC_NikeSales[[#This Row],[Discount_Verification]]="Valid","Include","Exclude")</f>
        <v>Exclude</v>
      </c>
      <c r="O2363">
        <v>0</v>
      </c>
      <c r="P2363" t="str">
        <f t="shared" si="328"/>
        <v>Insufficient Data</v>
      </c>
      <c r="Q2363" t="str">
        <f t="shared" si="329"/>
        <v>Missing Information</v>
      </c>
      <c r="R2363" t="str">
        <f>IF(PC_NikeSales[[#This Row],[Rev_Verify]]="Valid Revenue","Include","Exclude")</f>
        <v>Exclude</v>
      </c>
      <c r="S2363" s="1">
        <v>45529</v>
      </c>
      <c r="T2363" s="5">
        <f t="shared" si="330"/>
        <v>45529</v>
      </c>
      <c r="U2363" s="1" t="str">
        <f t="shared" si="331"/>
        <v>Yes</v>
      </c>
      <c r="V2363" t="s">
        <v>22</v>
      </c>
      <c r="W2363" t="s">
        <v>43</v>
      </c>
      <c r="X2363" t="str">
        <f t="shared" si="332"/>
        <v>Kolkata</v>
      </c>
      <c r="Y2363">
        <v>-787.71</v>
      </c>
      <c r="Z2363" t="str">
        <f>IF(PC_NikeSales[[#This Row],[Profit]]&lt;0,"Loss Making Sales",IF(PC_NikeSales[[#This Row],[Profit]]=0,"No Recorded Profit",IF(PC_NikeSales[[#This Row],[Profit]]&gt;PC_NikeSales[Rev_Recalc],"Invalid Profit", "Valid Profit")))</f>
        <v>Loss Making Sales</v>
      </c>
      <c r="AA2363" t="str">
        <f>IF(PC_NikeSales[[#This Row],[Profit_Status]]="Valid Profit","Include","Exclude")</f>
        <v>Exclude</v>
      </c>
    </row>
    <row r="2364" spans="1:27">
      <c r="A2364">
        <v>4362</v>
      </c>
      <c r="B2364" t="s">
        <v>35</v>
      </c>
      <c r="C2364" t="s">
        <v>14</v>
      </c>
      <c r="D2364" t="s">
        <v>34</v>
      </c>
      <c r="F2364" t="str">
        <f t="shared" si="324"/>
        <v>Missing</v>
      </c>
      <c r="G2364" t="str">
        <f t="shared" si="325"/>
        <v>Unknown</v>
      </c>
      <c r="H2364" t="str">
        <f t="shared" si="326"/>
        <v>No</v>
      </c>
      <c r="J2364" t="str">
        <f>_xlfn.IFS(Units_Sold&lt;0,"Check Return/Refund",Units_Sold=" ",Invalid,Units_Sold=0,"Available",Units_Sold&gt;0,"Sold")</f>
        <v>Available</v>
      </c>
      <c r="L2364">
        <v>0</v>
      </c>
      <c r="M2364" t="str">
        <f t="shared" si="327"/>
        <v>Valid</v>
      </c>
      <c r="N2364" t="str">
        <f>IF(PC_NikeSales[[#This Row],[Discount_Verification]]="Valid","Include","Exclude")</f>
        <v>Include</v>
      </c>
      <c r="O2364">
        <v>0</v>
      </c>
      <c r="P2364" t="str">
        <f t="shared" si="328"/>
        <v>Insufficient Data</v>
      </c>
      <c r="Q2364" t="str">
        <f t="shared" si="329"/>
        <v>Missing Information</v>
      </c>
      <c r="R2364" t="str">
        <f>IF(PC_NikeSales[[#This Row],[Rev_Verify]]="Valid Revenue","Include","Exclude")</f>
        <v>Exclude</v>
      </c>
      <c r="S2364" s="1">
        <v>45846</v>
      </c>
      <c r="T2364" s="5">
        <f t="shared" si="330"/>
        <v>45846</v>
      </c>
      <c r="U2364" s="1" t="str">
        <f t="shared" si="331"/>
        <v>Yes</v>
      </c>
      <c r="V2364" t="s">
        <v>17</v>
      </c>
      <c r="W2364" t="s">
        <v>43</v>
      </c>
      <c r="X2364" t="str">
        <f t="shared" si="332"/>
        <v>Kolkata</v>
      </c>
      <c r="Y2364">
        <v>-81.22</v>
      </c>
      <c r="Z2364" t="str">
        <f>IF(PC_NikeSales[[#This Row],[Profit]]&lt;0,"Loss Making Sales",IF(PC_NikeSales[[#This Row],[Profit]]=0,"No Recorded Profit",IF(PC_NikeSales[[#This Row],[Profit]]&gt;PC_NikeSales[Rev_Recalc],"Invalid Profit", "Valid Profit")))</f>
        <v>Loss Making Sales</v>
      </c>
      <c r="AA2364" t="str">
        <f>IF(PC_NikeSales[[#This Row],[Profit_Status]]="Valid Profit","Include","Exclude")</f>
        <v>Exclude</v>
      </c>
    </row>
    <row r="2365" spans="1:27">
      <c r="A2365">
        <v>4363</v>
      </c>
      <c r="B2365" t="s">
        <v>13</v>
      </c>
      <c r="C2365" t="s">
        <v>41</v>
      </c>
      <c r="D2365" t="s">
        <v>42</v>
      </c>
      <c r="E2365" s="3" t="s">
        <v>28</v>
      </c>
      <c r="F2365" t="str">
        <f t="shared" si="324"/>
        <v>Alphabet</v>
      </c>
      <c r="G2365" t="str">
        <f t="shared" si="325"/>
        <v>L</v>
      </c>
      <c r="H2365" t="str">
        <f t="shared" si="326"/>
        <v>Yes</v>
      </c>
      <c r="I2365">
        <v>2</v>
      </c>
      <c r="J2365" t="str">
        <f>_xlfn.IFS(Units_Sold&lt;0,"Check Return/Refund",Units_Sold=" ",Invalid,Units_Sold=0,"Available",Units_Sold&gt;0,"Sold")</f>
        <v>Sold</v>
      </c>
      <c r="L2365">
        <v>0.75</v>
      </c>
      <c r="M2365" t="str">
        <f t="shared" si="327"/>
        <v>Valid</v>
      </c>
      <c r="N2365" t="str">
        <f>IF(PC_NikeSales[[#This Row],[Discount_Verification]]="Valid","Include","Exclude")</f>
        <v>Include</v>
      </c>
      <c r="O2365">
        <v>0</v>
      </c>
      <c r="P2365" t="str">
        <f t="shared" si="328"/>
        <v>Insufficient Data</v>
      </c>
      <c r="Q2365" t="str">
        <f t="shared" si="329"/>
        <v>Missing Information</v>
      </c>
      <c r="R2365" t="str">
        <f>IF(PC_NikeSales[[#This Row],[Rev_Verify]]="Valid Revenue","Include","Exclude")</f>
        <v>Exclude</v>
      </c>
      <c r="S2365" s="1">
        <v>45620</v>
      </c>
      <c r="T2365" s="5">
        <f t="shared" si="330"/>
        <v>45620</v>
      </c>
      <c r="U2365" s="1" t="str">
        <f t="shared" si="331"/>
        <v>Yes</v>
      </c>
      <c r="V2365" t="s">
        <v>17</v>
      </c>
      <c r="W2365" t="s">
        <v>33</v>
      </c>
      <c r="X2365" t="str">
        <f t="shared" si="332"/>
        <v>Delhi</v>
      </c>
      <c r="Y2365">
        <v>-1071.83</v>
      </c>
      <c r="Z2365" t="str">
        <f>IF(PC_NikeSales[[#This Row],[Profit]]&lt;0,"Loss Making Sales",IF(PC_NikeSales[[#This Row],[Profit]]=0,"No Recorded Profit",IF(PC_NikeSales[[#This Row],[Profit]]&gt;PC_NikeSales[Rev_Recalc],"Invalid Profit", "Valid Profit")))</f>
        <v>Loss Making Sales</v>
      </c>
      <c r="AA2365" t="str">
        <f>IF(PC_NikeSales[[#This Row],[Profit_Status]]="Valid Profit","Include","Exclude")</f>
        <v>Exclude</v>
      </c>
    </row>
    <row r="2366" spans="1:27">
      <c r="A2366">
        <v>4364</v>
      </c>
      <c r="B2366" t="s">
        <v>13</v>
      </c>
      <c r="C2366" t="s">
        <v>30</v>
      </c>
      <c r="D2366" t="s">
        <v>46</v>
      </c>
      <c r="F2366" t="str">
        <f t="shared" si="324"/>
        <v>Missing</v>
      </c>
      <c r="G2366" t="str">
        <f t="shared" si="325"/>
        <v>Unknown</v>
      </c>
      <c r="H2366" t="str">
        <f t="shared" si="326"/>
        <v>No</v>
      </c>
      <c r="J2366" t="str">
        <f>_xlfn.IFS(Units_Sold&lt;0,"Check Return/Refund",Units_Sold=" ",Invalid,Units_Sold=0,"Available",Units_Sold&gt;0,"Sold")</f>
        <v>Available</v>
      </c>
      <c r="K2366">
        <v>6290.99</v>
      </c>
      <c r="M2366" t="str">
        <f t="shared" si="327"/>
        <v>Invalid</v>
      </c>
      <c r="N2366" t="str">
        <f>IF(PC_NikeSales[[#This Row],[Discount_Verification]]="Valid","Include","Exclude")</f>
        <v>Exclude</v>
      </c>
      <c r="O2366">
        <v>0</v>
      </c>
      <c r="P2366" t="str">
        <f t="shared" si="328"/>
        <v>Insufficient Data</v>
      </c>
      <c r="Q2366" t="str">
        <f t="shared" si="329"/>
        <v>Missing Information</v>
      </c>
      <c r="R2366" t="str">
        <f>IF(PC_NikeSales[[#This Row],[Rev_Verify]]="Valid Revenue","Include","Exclude")</f>
        <v>Exclude</v>
      </c>
      <c r="S2366" s="1"/>
      <c r="T2366" s="5" t="str">
        <f t="shared" si="330"/>
        <v>Missing Date</v>
      </c>
      <c r="U2366" s="1" t="str">
        <f t="shared" si="331"/>
        <v>No</v>
      </c>
      <c r="V2366" t="s">
        <v>22</v>
      </c>
      <c r="W2366" t="s">
        <v>43</v>
      </c>
      <c r="X2366" t="str">
        <f t="shared" si="332"/>
        <v>Kolkata</v>
      </c>
      <c r="Y2366">
        <v>1946.3</v>
      </c>
      <c r="Z2366" t="str">
        <f>IF(PC_NikeSales[[#This Row],[Profit]]&lt;0,"Loss Making Sales",IF(PC_NikeSales[[#This Row],[Profit]]=0,"No Recorded Profit",IF($Y2364&gt;$P2364,"Invalid Profit", "Valid Profit")))</f>
        <v>Valid Profit</v>
      </c>
      <c r="AA2366" t="str">
        <f>IF(PC_NikeSales[[#This Row],[Profit_Status]]="Valid Profit","Include","Exclude")</f>
        <v>Include</v>
      </c>
    </row>
    <row r="2367" spans="1:27">
      <c r="A2367">
        <v>4365</v>
      </c>
      <c r="B2367" t="s">
        <v>35</v>
      </c>
      <c r="C2367" t="s">
        <v>41</v>
      </c>
      <c r="D2367" t="s">
        <v>48</v>
      </c>
      <c r="E2367" s="3" t="s">
        <v>28</v>
      </c>
      <c r="F2367" t="str">
        <f t="shared" si="324"/>
        <v>Alphabet</v>
      </c>
      <c r="G2367" t="str">
        <f t="shared" si="325"/>
        <v>L</v>
      </c>
      <c r="H2367" t="str">
        <f t="shared" si="326"/>
        <v>Yes</v>
      </c>
      <c r="J2367" t="str">
        <f>_xlfn.IFS(Units_Sold&lt;0,"Check Return/Refund",Units_Sold=" ",Invalid,Units_Sold=0,"Available",Units_Sold&gt;0,"Sold")</f>
        <v>Available</v>
      </c>
      <c r="K2367">
        <v>7357.98</v>
      </c>
      <c r="M2367" t="str">
        <f t="shared" si="327"/>
        <v>Invalid</v>
      </c>
      <c r="N2367" t="str">
        <f>IF(PC_NikeSales[[#This Row],[Discount_Verification]]="Valid","Include","Exclude")</f>
        <v>Exclude</v>
      </c>
      <c r="O2367">
        <v>0</v>
      </c>
      <c r="P2367" t="str">
        <f t="shared" si="328"/>
        <v>Insufficient Data</v>
      </c>
      <c r="Q2367" t="str">
        <f t="shared" si="329"/>
        <v>Missing Information</v>
      </c>
      <c r="R2367" t="str">
        <f>IF(PC_NikeSales[[#This Row],[Rev_Verify]]="Valid Revenue","Include","Exclude")</f>
        <v>Exclude</v>
      </c>
      <c r="S2367" s="1">
        <v>45567</v>
      </c>
      <c r="T2367" s="5">
        <f t="shared" si="330"/>
        <v>45567</v>
      </c>
      <c r="U2367" s="1" t="str">
        <f t="shared" si="331"/>
        <v>Yes</v>
      </c>
      <c r="V2367" t="s">
        <v>17</v>
      </c>
      <c r="W2367" t="s">
        <v>43</v>
      </c>
      <c r="X2367" t="str">
        <f t="shared" si="332"/>
        <v>Kolkata</v>
      </c>
      <c r="Y2367">
        <v>-86.8</v>
      </c>
      <c r="Z2367" t="str">
        <f>IF(PC_NikeSales[[#This Row],[Profit]]&lt;0,"Loss Making Sales",IF(PC_NikeSales[[#This Row],[Profit]]=0,"No Recorded Profit",IF(PC_NikeSales[[#This Row],[Profit]]&gt;PC_NikeSales[Rev_Recalc],"Invalid Profit", "Valid Profit")))</f>
        <v>Loss Making Sales</v>
      </c>
      <c r="AA2367" t="str">
        <f>IF(PC_NikeSales[[#This Row],[Profit_Status]]="Valid Profit","Include","Exclude")</f>
        <v>Exclude</v>
      </c>
    </row>
    <row r="2368" spans="1:27">
      <c r="A2368">
        <v>4366</v>
      </c>
      <c r="B2368" t="s">
        <v>13</v>
      </c>
      <c r="C2368" t="s">
        <v>14</v>
      </c>
      <c r="D2368" t="s">
        <v>15</v>
      </c>
      <c r="E2368" s="3" t="s">
        <v>28</v>
      </c>
      <c r="F2368" t="str">
        <f t="shared" si="324"/>
        <v>Alphabet</v>
      </c>
      <c r="G2368" t="str">
        <f t="shared" si="325"/>
        <v>L</v>
      </c>
      <c r="H2368" t="str">
        <f t="shared" si="326"/>
        <v>Yes</v>
      </c>
      <c r="J2368" t="str">
        <f>_xlfn.IFS(Units_Sold&lt;0,"Check Return/Refund",Units_Sold=" ",Invalid,Units_Sold=0,"Available",Units_Sold&gt;0,"Sold")</f>
        <v>Available</v>
      </c>
      <c r="K2368">
        <v>2572.92</v>
      </c>
      <c r="M2368" t="str">
        <f t="shared" si="327"/>
        <v>Invalid</v>
      </c>
      <c r="N2368" t="str">
        <f>IF(PC_NikeSales[[#This Row],[Discount_Verification]]="Valid","Include","Exclude")</f>
        <v>Exclude</v>
      </c>
      <c r="O2368">
        <v>0</v>
      </c>
      <c r="P2368" t="str">
        <f t="shared" si="328"/>
        <v>Insufficient Data</v>
      </c>
      <c r="Q2368" t="str">
        <f t="shared" si="329"/>
        <v>Missing Information</v>
      </c>
      <c r="R2368" t="str">
        <f>IF(PC_NikeSales[[#This Row],[Rev_Verify]]="Valid Revenue","Include","Exclude")</f>
        <v>Exclude</v>
      </c>
      <c r="S2368" s="1">
        <v>45704</v>
      </c>
      <c r="T2368" s="5">
        <f t="shared" si="330"/>
        <v>45704</v>
      </c>
      <c r="U2368" s="1" t="str">
        <f t="shared" si="331"/>
        <v>Yes</v>
      </c>
      <c r="V2368" t="s">
        <v>22</v>
      </c>
      <c r="W2368" t="s">
        <v>43</v>
      </c>
      <c r="X2368" t="str">
        <f t="shared" si="332"/>
        <v>Kolkata</v>
      </c>
      <c r="Y2368">
        <v>714.82</v>
      </c>
      <c r="Z2368" t="str">
        <f>IF(PC_NikeSales[[#This Row],[Profit]]&lt;0,"Loss Making Sales",IF(PC_NikeSales[[#This Row],[Profit]]=0,"No Recorded Profit",IF($Y2366&gt;$P2366,"Invalid Profit", "Valid Profit")))</f>
        <v>Valid Profit</v>
      </c>
      <c r="AA2368" t="str">
        <f>IF(PC_NikeSales[[#This Row],[Profit_Status]]="Valid Profit","Include","Exclude")</f>
        <v>Include</v>
      </c>
    </row>
    <row r="2369" spans="1:27">
      <c r="A2369">
        <v>4367</v>
      </c>
      <c r="B2369" t="s">
        <v>13</v>
      </c>
      <c r="C2369" t="s">
        <v>41</v>
      </c>
      <c r="D2369" t="s">
        <v>47</v>
      </c>
      <c r="F2369" t="str">
        <f t="shared" si="324"/>
        <v>Missing</v>
      </c>
      <c r="G2369" t="str">
        <f t="shared" si="325"/>
        <v>Unknown</v>
      </c>
      <c r="H2369" t="str">
        <f t="shared" si="326"/>
        <v>No</v>
      </c>
      <c r="J2369" t="str">
        <f>_xlfn.IFS(Units_Sold&lt;0,"Check Return/Refund",Units_Sold=" ",Invalid,Units_Sold=0,"Available",Units_Sold&gt;0,"Sold")</f>
        <v>Available</v>
      </c>
      <c r="K2369">
        <v>8832.85</v>
      </c>
      <c r="M2369" t="str">
        <f t="shared" si="327"/>
        <v>Invalid</v>
      </c>
      <c r="N2369" t="str">
        <f>IF(PC_NikeSales[[#This Row],[Discount_Verification]]="Valid","Include","Exclude")</f>
        <v>Exclude</v>
      </c>
      <c r="O2369">
        <v>0</v>
      </c>
      <c r="P2369" t="str">
        <f t="shared" si="328"/>
        <v>Insufficient Data</v>
      </c>
      <c r="Q2369" t="str">
        <f t="shared" si="329"/>
        <v>Missing Information</v>
      </c>
      <c r="R2369" t="str">
        <f>IF(PC_NikeSales[[#This Row],[Rev_Verify]]="Valid Revenue","Include","Exclude")</f>
        <v>Exclude</v>
      </c>
      <c r="S2369" s="1">
        <v>45299</v>
      </c>
      <c r="T2369" s="5">
        <f t="shared" si="330"/>
        <v>45299</v>
      </c>
      <c r="U2369" s="1" t="str">
        <f t="shared" si="331"/>
        <v>Yes</v>
      </c>
      <c r="V2369" t="s">
        <v>22</v>
      </c>
      <c r="W2369" t="s">
        <v>43</v>
      </c>
      <c r="X2369" t="str">
        <f t="shared" si="332"/>
        <v>Kolkata</v>
      </c>
      <c r="Y2369">
        <v>-1073.49</v>
      </c>
      <c r="Z2369" t="str">
        <f>IF(PC_NikeSales[[#This Row],[Profit]]&lt;0,"Loss Making Sales",IF(PC_NikeSales[[#This Row],[Profit]]=0,"No Recorded Profit",IF(PC_NikeSales[[#This Row],[Profit]]&gt;PC_NikeSales[Rev_Recalc],"Invalid Profit", "Valid Profit")))</f>
        <v>Loss Making Sales</v>
      </c>
      <c r="AA2369" t="str">
        <f>IF(PC_NikeSales[[#This Row],[Profit_Status]]="Valid Profit","Include","Exclude")</f>
        <v>Exclude</v>
      </c>
    </row>
    <row r="2370" spans="1:27">
      <c r="A2370">
        <v>4368</v>
      </c>
      <c r="B2370" t="s">
        <v>19</v>
      </c>
      <c r="C2370" t="s">
        <v>20</v>
      </c>
      <c r="D2370" t="s">
        <v>21</v>
      </c>
      <c r="E2370" s="3" t="s">
        <v>16</v>
      </c>
      <c r="F2370" t="str">
        <f t="shared" ref="F2370:F2433" si="333">_xlfn.IFS(ISBLANK(Size),"Missing",ISNUMBER(Size),"Number",ISTEXT(Size),"Alphabet")</f>
        <v>Alphabet</v>
      </c>
      <c r="G2370" t="str">
        <f t="shared" ref="G2370:G2433" si="334">IF(Size_Type ="Missing","Unknown",TRIM(Size))</f>
        <v>M</v>
      </c>
      <c r="H2370" t="str">
        <f t="shared" ref="H2370:H2433" si="335">IF(Size_Verification="Unknown","No","Yes")</f>
        <v>Yes</v>
      </c>
      <c r="I2370">
        <v>3</v>
      </c>
      <c r="J2370" t="str">
        <f>_xlfn.IFS(Units_Sold&lt;0,"Check Return/Refund",Units_Sold=" ",Invalid,Units_Sold=0,"Available",Units_Sold&gt;0,"Sold")</f>
        <v>Sold</v>
      </c>
      <c r="K2370">
        <v>5481.64</v>
      </c>
      <c r="L2370">
        <v>1.18</v>
      </c>
      <c r="M2370" t="str">
        <f t="shared" ref="M2370:M2433" si="336">IF(OR(Discount_Applied="",Discount_Applied&gt;1,Discount_Applied&lt;0),"Invalid","Valid")</f>
        <v>Invalid</v>
      </c>
      <c r="N2370" t="str">
        <f>IF(PC_NikeSales[[#This Row],[Discount_Verification]]="Valid","Include","Exclude")</f>
        <v>Exclude</v>
      </c>
      <c r="O2370">
        <v>-2960.09</v>
      </c>
      <c r="P2370" t="str">
        <f t="shared" ref="P2370:P2433" si="337">IF(AND(Units_Sold&lt;&gt;"",MRP&lt;&gt;"",Discount_Applied&lt;1),Units_Sold*MRP*(1-Discount_Applied),"Insufficient Data")</f>
        <v>Insufficient Data</v>
      </c>
      <c r="Q2370" t="str">
        <f t="shared" ref="Q2370:Q2433" si="338">_xlfn.IFS(Rev_Recalc="Insufficient Data","Missing Information",Rev_Recalc&lt;0,"Negative Revenue",Rev_Recalc=0,"No Recorded Revenue",Rev_Recalc&gt;0,"Valid Revenue")</f>
        <v>Missing Information</v>
      </c>
      <c r="R2370" t="str">
        <f>IF(PC_NikeSales[[#This Row],[Rev_Verify]]="Valid Revenue","Include","Exclude")</f>
        <v>Exclude</v>
      </c>
      <c r="S2370" s="1">
        <v>45577</v>
      </c>
      <c r="T2370" s="5">
        <f t="shared" ref="T2370:T2433" si="339">IF(ISBLANK(Order_Date),"Missing Date",Order_Date)</f>
        <v>45577</v>
      </c>
      <c r="U2370" s="1" t="str">
        <f t="shared" ref="U2370:U2433" si="340">IF(ISBLANK(Order_Date),"No","Yes")</f>
        <v>Yes</v>
      </c>
      <c r="V2370" t="s">
        <v>22</v>
      </c>
      <c r="W2370" t="s">
        <v>33</v>
      </c>
      <c r="X2370" t="str">
        <f t="shared" ref="X2370:X2433" si="341">PROPER(Region)</f>
        <v>Delhi</v>
      </c>
      <c r="Y2370">
        <v>2234.2800000000002</v>
      </c>
      <c r="Z2370" t="str">
        <f>IF(PC_NikeSales[[#This Row],[Profit]]&lt;0,"Loss Making Sales",IF(PC_NikeSales[[#This Row],[Profit]]=0,"No Recorded Profit",IF($Y2368&gt;$P2368,"Invalid Profit", "Valid Profit")))</f>
        <v>Valid Profit</v>
      </c>
      <c r="AA2370" t="str">
        <f>IF(PC_NikeSales[[#This Row],[Profit_Status]]="Valid Profit","Include","Exclude")</f>
        <v>Include</v>
      </c>
    </row>
    <row r="2371" spans="1:27">
      <c r="A2371">
        <v>4369</v>
      </c>
      <c r="B2371" t="s">
        <v>19</v>
      </c>
      <c r="C2371" t="s">
        <v>14</v>
      </c>
      <c r="D2371" t="s">
        <v>15</v>
      </c>
      <c r="E2371" s="3" t="s">
        <v>28</v>
      </c>
      <c r="F2371" t="str">
        <f t="shared" si="333"/>
        <v>Alphabet</v>
      </c>
      <c r="G2371" t="str">
        <f t="shared" si="334"/>
        <v>L</v>
      </c>
      <c r="H2371" t="str">
        <f t="shared" si="335"/>
        <v>Yes</v>
      </c>
      <c r="J2371" t="str">
        <f>_xlfn.IFS(Units_Sold&lt;0,"Check Return/Refund",Units_Sold=" ",Invalid,Units_Sold=0,"Available",Units_Sold&gt;0,"Sold")</f>
        <v>Available</v>
      </c>
      <c r="M2371" t="str">
        <f t="shared" si="336"/>
        <v>Invalid</v>
      </c>
      <c r="N2371" t="str">
        <f>IF(PC_NikeSales[[#This Row],[Discount_Verification]]="Valid","Include","Exclude")</f>
        <v>Exclude</v>
      </c>
      <c r="O2371">
        <v>0</v>
      </c>
      <c r="P2371" t="str">
        <f t="shared" si="337"/>
        <v>Insufficient Data</v>
      </c>
      <c r="Q2371" t="str">
        <f t="shared" si="338"/>
        <v>Missing Information</v>
      </c>
      <c r="R2371" t="str">
        <f>IF(PC_NikeSales[[#This Row],[Rev_Verify]]="Valid Revenue","Include","Exclude")</f>
        <v>Exclude</v>
      </c>
      <c r="S2371" s="1"/>
      <c r="T2371" s="5" t="str">
        <f t="shared" si="339"/>
        <v>Missing Date</v>
      </c>
      <c r="U2371" s="1" t="str">
        <f t="shared" si="340"/>
        <v>No</v>
      </c>
      <c r="V2371" t="s">
        <v>17</v>
      </c>
      <c r="W2371" t="s">
        <v>37</v>
      </c>
      <c r="X2371" t="str">
        <f t="shared" si="341"/>
        <v>Hyderabad</v>
      </c>
      <c r="Y2371">
        <v>1525.91</v>
      </c>
      <c r="Z2371" t="str">
        <f>IF(PC_NikeSales[[#This Row],[Profit]]&lt;0,"Loss Making Sales",IF(PC_NikeSales[[#This Row],[Profit]]=0,"No Recorded Profit",IF($Y2369&gt;$P2369,"Invalid Profit", "Valid Profit")))</f>
        <v>Valid Profit</v>
      </c>
      <c r="AA2371" t="str">
        <f>IF(PC_NikeSales[[#This Row],[Profit_Status]]="Valid Profit","Include","Exclude")</f>
        <v>Include</v>
      </c>
    </row>
    <row r="2372" spans="1:27">
      <c r="A2372">
        <v>4370</v>
      </c>
      <c r="B2372" t="s">
        <v>19</v>
      </c>
      <c r="C2372" t="s">
        <v>30</v>
      </c>
      <c r="D2372" t="s">
        <v>51</v>
      </c>
      <c r="E2372" s="3" t="s">
        <v>28</v>
      </c>
      <c r="F2372" t="str">
        <f t="shared" si="333"/>
        <v>Alphabet</v>
      </c>
      <c r="G2372" t="str">
        <f t="shared" si="334"/>
        <v>L</v>
      </c>
      <c r="H2372" t="str">
        <f t="shared" si="335"/>
        <v>Yes</v>
      </c>
      <c r="I2372">
        <v>2</v>
      </c>
      <c r="J2372" t="str">
        <f>_xlfn.IFS(Units_Sold&lt;0,"Check Return/Refund",Units_Sold=" ",Invalid,Units_Sold=0,"Available",Units_Sold&gt;0,"Sold")</f>
        <v>Sold</v>
      </c>
      <c r="K2372">
        <v>5046.05</v>
      </c>
      <c r="L2372">
        <v>0.38</v>
      </c>
      <c r="M2372" t="str">
        <f t="shared" si="336"/>
        <v>Valid</v>
      </c>
      <c r="N2372" t="str">
        <f>IF(PC_NikeSales[[#This Row],[Discount_Verification]]="Valid","Include","Exclude")</f>
        <v>Include</v>
      </c>
      <c r="O2372">
        <v>6257.1</v>
      </c>
      <c r="P2372">
        <f t="shared" si="337"/>
        <v>6257.1019999999999</v>
      </c>
      <c r="Q2372" t="str">
        <f t="shared" si="338"/>
        <v>Valid Revenue</v>
      </c>
      <c r="R2372" t="str">
        <f>IF(PC_NikeSales[[#This Row],[Rev_Verify]]="Valid Revenue","Include","Exclude")</f>
        <v>Include</v>
      </c>
      <c r="S2372" s="1">
        <v>45578</v>
      </c>
      <c r="T2372" s="5">
        <f t="shared" si="339"/>
        <v>45578</v>
      </c>
      <c r="U2372" s="1" t="str">
        <f t="shared" si="340"/>
        <v>Yes</v>
      </c>
      <c r="V2372" t="s">
        <v>22</v>
      </c>
      <c r="W2372" t="s">
        <v>25</v>
      </c>
      <c r="X2372" t="str">
        <f t="shared" si="341"/>
        <v>Mumbai</v>
      </c>
      <c r="Y2372">
        <v>2530.73</v>
      </c>
      <c r="Z2372" t="str">
        <f>IF(PC_NikeSales[[#This Row],[Profit]]&lt;0,"Loss Making Sales",IF(PC_NikeSales[[#This Row],[Profit]]=0,"No Recorded Profit",IF($Y2370&gt;$P2370,"Invalid Profit", "Valid Profit")))</f>
        <v>Valid Profit</v>
      </c>
      <c r="AA2372" t="str">
        <f>IF(PC_NikeSales[[#This Row],[Profit_Status]]="Valid Profit","Include","Exclude")</f>
        <v>Include</v>
      </c>
    </row>
    <row r="2373" spans="1:27">
      <c r="A2373">
        <v>4371</v>
      </c>
      <c r="B2373" t="s">
        <v>35</v>
      </c>
      <c r="C2373" t="s">
        <v>26</v>
      </c>
      <c r="D2373" t="s">
        <v>27</v>
      </c>
      <c r="E2373" s="3">
        <v>7</v>
      </c>
      <c r="F2373" t="str">
        <f t="shared" si="333"/>
        <v>Number</v>
      </c>
      <c r="G2373" t="str">
        <f t="shared" si="334"/>
        <v>7</v>
      </c>
      <c r="H2373" t="str">
        <f t="shared" si="335"/>
        <v>Yes</v>
      </c>
      <c r="I2373">
        <v>0</v>
      </c>
      <c r="J2373" t="str">
        <f>_xlfn.IFS(Units_Sold&lt;0,"Check Return/Refund",Units_Sold=" ",Invalid,Units_Sold=0,"Available",Units_Sold&gt;0,"Sold")</f>
        <v>Available</v>
      </c>
      <c r="K2373">
        <v>2042.87</v>
      </c>
      <c r="L2373">
        <v>1.25</v>
      </c>
      <c r="M2373" t="str">
        <f t="shared" si="336"/>
        <v>Invalid</v>
      </c>
      <c r="N2373" t="str">
        <f>IF(PC_NikeSales[[#This Row],[Discount_Verification]]="Valid","Include","Exclude")</f>
        <v>Exclude</v>
      </c>
      <c r="O2373">
        <v>0</v>
      </c>
      <c r="P2373" t="str">
        <f t="shared" si="337"/>
        <v>Insufficient Data</v>
      </c>
      <c r="Q2373" t="str">
        <f t="shared" si="338"/>
        <v>Missing Information</v>
      </c>
      <c r="R2373" t="str">
        <f>IF(PC_NikeSales[[#This Row],[Rev_Verify]]="Valid Revenue","Include","Exclude")</f>
        <v>Exclude</v>
      </c>
      <c r="S2373" s="1">
        <v>45618</v>
      </c>
      <c r="T2373" s="5">
        <f t="shared" si="339"/>
        <v>45618</v>
      </c>
      <c r="U2373" s="1" t="str">
        <f t="shared" si="340"/>
        <v>Yes</v>
      </c>
      <c r="V2373" t="s">
        <v>22</v>
      </c>
      <c r="W2373" t="s">
        <v>37</v>
      </c>
      <c r="X2373" t="str">
        <f t="shared" si="341"/>
        <v>Hyderabad</v>
      </c>
      <c r="Y2373">
        <v>510.02</v>
      </c>
      <c r="Z2373" t="str">
        <f>IF(PC_NikeSales[[#This Row],[Profit]]&lt;0,"Loss Making Sales",IF(PC_NikeSales[[#This Row],[Profit]]=0,"No Recorded Profit",IF($Y2371&gt;$P2371,"Invalid Profit", "Valid Profit")))</f>
        <v>Valid Profit</v>
      </c>
      <c r="AA2373" t="str">
        <f>IF(PC_NikeSales[[#This Row],[Profit_Status]]="Valid Profit","Include","Exclude")</f>
        <v>Include</v>
      </c>
    </row>
    <row r="2374" spans="1:27">
      <c r="A2374">
        <v>2029</v>
      </c>
      <c r="B2374" t="s">
        <v>13</v>
      </c>
      <c r="C2374" t="s">
        <v>30</v>
      </c>
      <c r="D2374" t="s">
        <v>46</v>
      </c>
      <c r="E2374" s="3" t="s">
        <v>16</v>
      </c>
      <c r="F2374" t="str">
        <f t="shared" si="333"/>
        <v>Alphabet</v>
      </c>
      <c r="G2374" t="str">
        <f t="shared" si="334"/>
        <v>M</v>
      </c>
      <c r="H2374" t="str">
        <f t="shared" si="335"/>
        <v>Yes</v>
      </c>
      <c r="J2374" t="str">
        <f>_xlfn.IFS(Units_Sold&lt;0,"Check Return/Refund",Units_Sold=" ",Invalid,Units_Sold=0,"Available",Units_Sold&gt;0,"Sold")</f>
        <v>Available</v>
      </c>
      <c r="M2374" t="str">
        <f t="shared" si="336"/>
        <v>Invalid</v>
      </c>
      <c r="N2374" t="str">
        <f>IF(PC_NikeSales[[#This Row],[Discount_Verification]]="Valid","Include","Exclude")</f>
        <v>Exclude</v>
      </c>
      <c r="O2374">
        <v>0</v>
      </c>
      <c r="P2374" t="str">
        <f t="shared" si="337"/>
        <v>Insufficient Data</v>
      </c>
      <c r="Q2374" t="str">
        <f t="shared" si="338"/>
        <v>Missing Information</v>
      </c>
      <c r="R2374" t="str">
        <f>IF(PC_NikeSales[[#This Row],[Rev_Verify]]="Valid Revenue","Include","Exclude")</f>
        <v>Exclude</v>
      </c>
      <c r="S2374" s="1"/>
      <c r="T2374" s="5" t="str">
        <f t="shared" si="339"/>
        <v>Missing Date</v>
      </c>
      <c r="U2374" s="1" t="str">
        <f t="shared" si="340"/>
        <v>No</v>
      </c>
      <c r="V2374" t="s">
        <v>22</v>
      </c>
      <c r="W2374" t="s">
        <v>25</v>
      </c>
      <c r="X2374" t="str">
        <f t="shared" si="341"/>
        <v>Mumbai</v>
      </c>
      <c r="Y2374">
        <v>2598.77</v>
      </c>
      <c r="Z2374" t="str">
        <f>IF(PC_NikeSales[[#This Row],[Profit]]&lt;0,"Loss Making Sales",IF(PC_NikeSales[[#This Row],[Profit]]=0,"No Recorded Profit",IF($Y2372&gt;$P2372,"Invalid Profit", "Valid Profit")))</f>
        <v>Valid Profit</v>
      </c>
      <c r="AA2374" t="str">
        <f>IF(PC_NikeSales[[#This Row],[Profit_Status]]="Valid Profit","Include","Exclude")</f>
        <v>Include</v>
      </c>
    </row>
    <row r="2375" spans="1:27">
      <c r="A2375">
        <v>4373</v>
      </c>
      <c r="B2375" t="s">
        <v>35</v>
      </c>
      <c r="C2375" t="s">
        <v>26</v>
      </c>
      <c r="D2375" t="s">
        <v>39</v>
      </c>
      <c r="E2375" s="3" t="s">
        <v>16</v>
      </c>
      <c r="F2375" t="str">
        <f t="shared" si="333"/>
        <v>Alphabet</v>
      </c>
      <c r="G2375" t="str">
        <f t="shared" si="334"/>
        <v>M</v>
      </c>
      <c r="H2375" t="str">
        <f t="shared" si="335"/>
        <v>Yes</v>
      </c>
      <c r="J2375" t="str">
        <f>_xlfn.IFS(Units_Sold&lt;0,"Check Return/Refund",Units_Sold=" ",Invalid,Units_Sold=0,"Available",Units_Sold&gt;0,"Sold")</f>
        <v>Available</v>
      </c>
      <c r="M2375" t="str">
        <f t="shared" si="336"/>
        <v>Invalid</v>
      </c>
      <c r="N2375" t="str">
        <f>IF(PC_NikeSales[[#This Row],[Discount_Verification]]="Valid","Include","Exclude")</f>
        <v>Exclude</v>
      </c>
      <c r="O2375">
        <v>0</v>
      </c>
      <c r="P2375" t="str">
        <f t="shared" si="337"/>
        <v>Insufficient Data</v>
      </c>
      <c r="Q2375" t="str">
        <f t="shared" si="338"/>
        <v>Missing Information</v>
      </c>
      <c r="R2375" t="str">
        <f>IF(PC_NikeSales[[#This Row],[Rev_Verify]]="Valid Revenue","Include","Exclude")</f>
        <v>Exclude</v>
      </c>
      <c r="S2375" s="1">
        <v>45505</v>
      </c>
      <c r="T2375" s="5">
        <f t="shared" si="339"/>
        <v>45505</v>
      </c>
      <c r="U2375" s="1" t="str">
        <f t="shared" si="340"/>
        <v>Yes</v>
      </c>
      <c r="V2375" t="s">
        <v>22</v>
      </c>
      <c r="W2375" t="s">
        <v>18</v>
      </c>
      <c r="X2375" t="str">
        <f t="shared" si="341"/>
        <v>Bengaluru</v>
      </c>
      <c r="Y2375">
        <v>396.99</v>
      </c>
      <c r="Z2375" t="str">
        <f>IF(PC_NikeSales[[#This Row],[Profit]]&lt;0,"Loss Making Sales",IF(PC_NikeSales[[#This Row],[Profit]]=0,"No Recorded Profit",IF($Y2373&gt;$P2373,"Invalid Profit", "Valid Profit")))</f>
        <v>Valid Profit</v>
      </c>
      <c r="AA2375" t="str">
        <f>IF(PC_NikeSales[[#This Row],[Profit_Status]]="Valid Profit","Include","Exclude")</f>
        <v>Include</v>
      </c>
    </row>
    <row r="2376" spans="1:27">
      <c r="A2376">
        <v>4374</v>
      </c>
      <c r="B2376" t="s">
        <v>19</v>
      </c>
      <c r="C2376" t="s">
        <v>41</v>
      </c>
      <c r="D2376" t="s">
        <v>48</v>
      </c>
      <c r="E2376" s="3" t="s">
        <v>32</v>
      </c>
      <c r="F2376" t="str">
        <f t="shared" si="333"/>
        <v>Alphabet</v>
      </c>
      <c r="G2376" t="str">
        <f t="shared" si="334"/>
        <v>XL</v>
      </c>
      <c r="H2376" t="str">
        <f t="shared" si="335"/>
        <v>Yes</v>
      </c>
      <c r="I2376">
        <v>3</v>
      </c>
      <c r="J2376" t="str">
        <f>_xlfn.IFS(Units_Sold&lt;0,"Check Return/Refund",Units_Sold=" ",Invalid,Units_Sold=0,"Available",Units_Sold&gt;0,"Sold")</f>
        <v>Sold</v>
      </c>
      <c r="M2376" t="str">
        <f t="shared" si="336"/>
        <v>Invalid</v>
      </c>
      <c r="N2376" t="str">
        <f>IF(PC_NikeSales[[#This Row],[Discount_Verification]]="Valid","Include","Exclude")</f>
        <v>Exclude</v>
      </c>
      <c r="O2376">
        <v>0</v>
      </c>
      <c r="P2376" t="str">
        <f t="shared" si="337"/>
        <v>Insufficient Data</v>
      </c>
      <c r="Q2376" t="str">
        <f t="shared" si="338"/>
        <v>Missing Information</v>
      </c>
      <c r="R2376" t="str">
        <f>IF(PC_NikeSales[[#This Row],[Rev_Verify]]="Valid Revenue","Include","Exclude")</f>
        <v>Exclude</v>
      </c>
      <c r="S2376" s="1">
        <v>45615</v>
      </c>
      <c r="T2376" s="5">
        <f t="shared" si="339"/>
        <v>45615</v>
      </c>
      <c r="U2376" s="1" t="str">
        <f t="shared" si="340"/>
        <v>Yes</v>
      </c>
      <c r="V2376" t="s">
        <v>22</v>
      </c>
      <c r="W2376" t="s">
        <v>29</v>
      </c>
      <c r="X2376" t="str">
        <f t="shared" si="341"/>
        <v>Pune</v>
      </c>
      <c r="Y2376">
        <v>-1129.3800000000001</v>
      </c>
      <c r="Z2376" t="str">
        <f>IF(PC_NikeSales[[#This Row],[Profit]]&lt;0,"Loss Making Sales",IF(PC_NikeSales[[#This Row],[Profit]]=0,"No Recorded Profit",IF(PC_NikeSales[[#This Row],[Profit]]&gt;PC_NikeSales[Rev_Recalc],"Invalid Profit", "Valid Profit")))</f>
        <v>Loss Making Sales</v>
      </c>
      <c r="AA2376" t="str">
        <f>IF(PC_NikeSales[[#This Row],[Profit_Status]]="Valid Profit","Include","Exclude")</f>
        <v>Exclude</v>
      </c>
    </row>
    <row r="2377" spans="1:27">
      <c r="A2377">
        <v>4375</v>
      </c>
      <c r="B2377" t="s">
        <v>19</v>
      </c>
      <c r="C2377" t="s">
        <v>14</v>
      </c>
      <c r="D2377" t="s">
        <v>49</v>
      </c>
      <c r="E2377" s="3" t="s">
        <v>28</v>
      </c>
      <c r="F2377" t="str">
        <f t="shared" si="333"/>
        <v>Alphabet</v>
      </c>
      <c r="G2377" t="str">
        <f t="shared" si="334"/>
        <v>L</v>
      </c>
      <c r="H2377" t="str">
        <f t="shared" si="335"/>
        <v>Yes</v>
      </c>
      <c r="I2377">
        <v>-1</v>
      </c>
      <c r="J2377" t="str">
        <f>_xlfn.IFS(Units_Sold&lt;0,"Check Return/Refund",Units_Sold=" ",Invalid,Units_Sold=0,"Available",Units_Sold&gt;0,"Sold")</f>
        <v>Check Return/Refund</v>
      </c>
      <c r="L2377">
        <v>0.45</v>
      </c>
      <c r="M2377" t="str">
        <f t="shared" si="336"/>
        <v>Valid</v>
      </c>
      <c r="N2377" t="str">
        <f>IF(PC_NikeSales[[#This Row],[Discount_Verification]]="Valid","Include","Exclude")</f>
        <v>Include</v>
      </c>
      <c r="O2377">
        <v>0</v>
      </c>
      <c r="P2377" t="str">
        <f t="shared" si="337"/>
        <v>Insufficient Data</v>
      </c>
      <c r="Q2377" t="str">
        <f t="shared" si="338"/>
        <v>Missing Information</v>
      </c>
      <c r="R2377" t="str">
        <f>IF(PC_NikeSales[[#This Row],[Rev_Verify]]="Valid Revenue","Include","Exclude")</f>
        <v>Exclude</v>
      </c>
      <c r="S2377" s="1">
        <v>45820</v>
      </c>
      <c r="T2377" s="5">
        <f t="shared" si="339"/>
        <v>45820</v>
      </c>
      <c r="U2377" s="1" t="str">
        <f t="shared" si="340"/>
        <v>Yes</v>
      </c>
      <c r="V2377" t="s">
        <v>17</v>
      </c>
      <c r="W2377" t="s">
        <v>43</v>
      </c>
      <c r="X2377" t="str">
        <f t="shared" si="341"/>
        <v>Kolkata</v>
      </c>
      <c r="Y2377">
        <v>-693.38</v>
      </c>
      <c r="Z2377" t="str">
        <f>IF(PC_NikeSales[[#This Row],[Profit]]&lt;0,"Loss Making Sales",IF(PC_NikeSales[[#This Row],[Profit]]=0,"No Recorded Profit",IF(PC_NikeSales[[#This Row],[Profit]]&gt;PC_NikeSales[Rev_Recalc],"Invalid Profit", "Valid Profit")))</f>
        <v>Loss Making Sales</v>
      </c>
      <c r="AA2377" t="str">
        <f>IF(PC_NikeSales[[#This Row],[Profit_Status]]="Valid Profit","Include","Exclude")</f>
        <v>Exclude</v>
      </c>
    </row>
    <row r="2378" spans="1:27">
      <c r="A2378">
        <v>4376</v>
      </c>
      <c r="B2378" t="s">
        <v>35</v>
      </c>
      <c r="C2378" t="s">
        <v>20</v>
      </c>
      <c r="D2378" t="s">
        <v>50</v>
      </c>
      <c r="E2378" s="3" t="s">
        <v>16</v>
      </c>
      <c r="F2378" t="str">
        <f t="shared" si="333"/>
        <v>Alphabet</v>
      </c>
      <c r="G2378" t="str">
        <f t="shared" si="334"/>
        <v>M</v>
      </c>
      <c r="H2378" t="str">
        <f t="shared" si="335"/>
        <v>Yes</v>
      </c>
      <c r="J2378" t="str">
        <f>_xlfn.IFS(Units_Sold&lt;0,"Check Return/Refund",Units_Sold=" ",Invalid,Units_Sold=0,"Available",Units_Sold&gt;0,"Sold")</f>
        <v>Available</v>
      </c>
      <c r="K2378">
        <v>7651.93</v>
      </c>
      <c r="L2378">
        <v>1.08</v>
      </c>
      <c r="M2378" t="str">
        <f t="shared" si="336"/>
        <v>Invalid</v>
      </c>
      <c r="N2378" t="str">
        <f>IF(PC_NikeSales[[#This Row],[Discount_Verification]]="Valid","Include","Exclude")</f>
        <v>Exclude</v>
      </c>
      <c r="O2378">
        <v>0</v>
      </c>
      <c r="P2378" t="str">
        <f t="shared" si="337"/>
        <v>Insufficient Data</v>
      </c>
      <c r="Q2378" t="str">
        <f t="shared" si="338"/>
        <v>Missing Information</v>
      </c>
      <c r="R2378" t="str">
        <f>IF(PC_NikeSales[[#This Row],[Rev_Verify]]="Valid Revenue","Include","Exclude")</f>
        <v>Exclude</v>
      </c>
      <c r="S2378" s="1">
        <v>45509</v>
      </c>
      <c r="T2378" s="5">
        <f t="shared" si="339"/>
        <v>45509</v>
      </c>
      <c r="U2378" s="1" t="str">
        <f t="shared" si="340"/>
        <v>Yes</v>
      </c>
      <c r="V2378" t="s">
        <v>17</v>
      </c>
      <c r="W2378" t="s">
        <v>43</v>
      </c>
      <c r="X2378" t="str">
        <f t="shared" si="341"/>
        <v>Kolkata</v>
      </c>
      <c r="Y2378">
        <v>546.84</v>
      </c>
      <c r="Z2378" t="str">
        <f>IF(PC_NikeSales[[#This Row],[Profit]]&lt;0,"Loss Making Sales",IF(PC_NikeSales[[#This Row],[Profit]]=0,"No Recorded Profit",IF($Y2376&gt;$P2376,"Invalid Profit", "Valid Profit")))</f>
        <v>Valid Profit</v>
      </c>
      <c r="AA2378" t="str">
        <f>IF(PC_NikeSales[[#This Row],[Profit_Status]]="Valid Profit","Include","Exclude")</f>
        <v>Include</v>
      </c>
    </row>
    <row r="2379" spans="1:27">
      <c r="A2379">
        <v>4377</v>
      </c>
      <c r="B2379" t="s">
        <v>19</v>
      </c>
      <c r="C2379" t="s">
        <v>30</v>
      </c>
      <c r="D2379" t="s">
        <v>46</v>
      </c>
      <c r="E2379" s="3">
        <v>12</v>
      </c>
      <c r="F2379" t="str">
        <f t="shared" si="333"/>
        <v>Number</v>
      </c>
      <c r="G2379" t="str">
        <f t="shared" si="334"/>
        <v>12</v>
      </c>
      <c r="H2379" t="str">
        <f t="shared" si="335"/>
        <v>Yes</v>
      </c>
      <c r="J2379" t="str">
        <f>_xlfn.IFS(Units_Sold&lt;0,"Check Return/Refund",Units_Sold=" ",Invalid,Units_Sold=0,"Available",Units_Sold&gt;0,"Sold")</f>
        <v>Available</v>
      </c>
      <c r="L2379">
        <v>0.89</v>
      </c>
      <c r="M2379" t="str">
        <f t="shared" si="336"/>
        <v>Valid</v>
      </c>
      <c r="N2379" t="str">
        <f>IF(PC_NikeSales[[#This Row],[Discount_Verification]]="Valid","Include","Exclude")</f>
        <v>Include</v>
      </c>
      <c r="O2379">
        <v>0</v>
      </c>
      <c r="P2379" t="str">
        <f t="shared" si="337"/>
        <v>Insufficient Data</v>
      </c>
      <c r="Q2379" t="str">
        <f t="shared" si="338"/>
        <v>Missing Information</v>
      </c>
      <c r="R2379" t="str">
        <f>IF(PC_NikeSales[[#This Row],[Rev_Verify]]="Valid Revenue","Include","Exclude")</f>
        <v>Exclude</v>
      </c>
      <c r="S2379" s="1">
        <v>45633</v>
      </c>
      <c r="T2379" s="5">
        <f t="shared" si="339"/>
        <v>45633</v>
      </c>
      <c r="U2379" s="1" t="str">
        <f t="shared" si="340"/>
        <v>Yes</v>
      </c>
      <c r="V2379" t="s">
        <v>22</v>
      </c>
      <c r="W2379" t="s">
        <v>25</v>
      </c>
      <c r="X2379" t="str">
        <f t="shared" si="341"/>
        <v>Mumbai</v>
      </c>
      <c r="Y2379">
        <v>2302.2199999999998</v>
      </c>
      <c r="Z2379" t="str">
        <f>IF(PC_NikeSales[[#This Row],[Profit]]&lt;0,"Loss Making Sales",IF(PC_NikeSales[[#This Row],[Profit]]=0,"No Recorded Profit",IF($Y2377&gt;$P2377,"Invalid Profit", "Valid Profit")))</f>
        <v>Valid Profit</v>
      </c>
      <c r="AA2379" t="str">
        <f>IF(PC_NikeSales[[#This Row],[Profit_Status]]="Valid Profit","Include","Exclude")</f>
        <v>Include</v>
      </c>
    </row>
    <row r="2380" spans="1:27">
      <c r="A2380">
        <v>4378</v>
      </c>
      <c r="B2380" t="s">
        <v>35</v>
      </c>
      <c r="C2380" t="s">
        <v>14</v>
      </c>
      <c r="D2380" t="s">
        <v>34</v>
      </c>
      <c r="F2380" t="str">
        <f t="shared" si="333"/>
        <v>Missing</v>
      </c>
      <c r="G2380" t="str">
        <f t="shared" si="334"/>
        <v>Unknown</v>
      </c>
      <c r="H2380" t="str">
        <f t="shared" si="335"/>
        <v>No</v>
      </c>
      <c r="I2380">
        <v>4</v>
      </c>
      <c r="J2380" t="str">
        <f>_xlfn.IFS(Units_Sold&lt;0,"Check Return/Refund",Units_Sold=" ",Invalid,Units_Sold=0,"Available",Units_Sold&gt;0,"Sold")</f>
        <v>Sold</v>
      </c>
      <c r="K2380">
        <v>2620.09</v>
      </c>
      <c r="M2380" t="str">
        <f t="shared" si="336"/>
        <v>Invalid</v>
      </c>
      <c r="N2380" t="str">
        <f>IF(PC_NikeSales[[#This Row],[Discount_Verification]]="Valid","Include","Exclude")</f>
        <v>Exclude</v>
      </c>
      <c r="O2380">
        <v>0</v>
      </c>
      <c r="P2380">
        <f t="shared" si="337"/>
        <v>10480.36</v>
      </c>
      <c r="Q2380" t="str">
        <f t="shared" si="338"/>
        <v>Valid Revenue</v>
      </c>
      <c r="R2380" t="str">
        <f>IF(PC_NikeSales[[#This Row],[Rev_Verify]]="Valid Revenue","Include","Exclude")</f>
        <v>Include</v>
      </c>
      <c r="S2380" s="1">
        <v>45533</v>
      </c>
      <c r="T2380" s="5">
        <f t="shared" si="339"/>
        <v>45533</v>
      </c>
      <c r="U2380" s="1" t="str">
        <f t="shared" si="340"/>
        <v>Yes</v>
      </c>
      <c r="V2380" t="s">
        <v>17</v>
      </c>
      <c r="W2380" t="s">
        <v>25</v>
      </c>
      <c r="X2380" t="str">
        <f t="shared" si="341"/>
        <v>Mumbai</v>
      </c>
      <c r="Y2380">
        <v>263.16000000000003</v>
      </c>
      <c r="Z2380" t="str">
        <f>IF(PC_NikeSales[[#This Row],[Profit]]&lt;0,"Loss Making Sales",IF(PC_NikeSales[[#This Row],[Profit]]=0,"No Recorded Profit",IF($Y2378&gt;$P2378,"Invalid Profit", "Valid Profit")))</f>
        <v>Valid Profit</v>
      </c>
      <c r="AA2380" t="str">
        <f>IF(PC_NikeSales[[#This Row],[Profit_Status]]="Valid Profit","Include","Exclude")</f>
        <v>Include</v>
      </c>
    </row>
    <row r="2381" spans="1:27">
      <c r="A2381">
        <v>4379</v>
      </c>
      <c r="B2381" t="s">
        <v>19</v>
      </c>
      <c r="C2381" t="s">
        <v>26</v>
      </c>
      <c r="D2381" t="s">
        <v>53</v>
      </c>
      <c r="E2381" s="3">
        <v>9</v>
      </c>
      <c r="F2381" t="str">
        <f t="shared" si="333"/>
        <v>Number</v>
      </c>
      <c r="G2381" t="str">
        <f t="shared" si="334"/>
        <v>9</v>
      </c>
      <c r="H2381" t="str">
        <f t="shared" si="335"/>
        <v>Yes</v>
      </c>
      <c r="I2381">
        <v>3</v>
      </c>
      <c r="J2381" t="str">
        <f>_xlfn.IFS(Units_Sold&lt;0,"Check Return/Refund",Units_Sold=" ",Invalid,Units_Sold=0,"Available",Units_Sold&gt;0,"Sold")</f>
        <v>Sold</v>
      </c>
      <c r="M2381" t="str">
        <f t="shared" si="336"/>
        <v>Invalid</v>
      </c>
      <c r="N2381" t="str">
        <f>IF(PC_NikeSales[[#This Row],[Discount_Verification]]="Valid","Include","Exclude")</f>
        <v>Exclude</v>
      </c>
      <c r="O2381">
        <v>0</v>
      </c>
      <c r="P2381" t="str">
        <f t="shared" si="337"/>
        <v>Insufficient Data</v>
      </c>
      <c r="Q2381" t="str">
        <f t="shared" si="338"/>
        <v>Missing Information</v>
      </c>
      <c r="R2381" t="str">
        <f>IF(PC_NikeSales[[#This Row],[Rev_Verify]]="Valid Revenue","Include","Exclude")</f>
        <v>Exclude</v>
      </c>
      <c r="S2381" s="1"/>
      <c r="T2381" s="5" t="str">
        <f t="shared" si="339"/>
        <v>Missing Date</v>
      </c>
      <c r="U2381" s="1" t="str">
        <f t="shared" si="340"/>
        <v>No</v>
      </c>
      <c r="V2381" t="s">
        <v>17</v>
      </c>
      <c r="W2381" t="s">
        <v>37</v>
      </c>
      <c r="X2381" t="str">
        <f t="shared" si="341"/>
        <v>Hyderabad</v>
      </c>
      <c r="Y2381">
        <v>974.37</v>
      </c>
      <c r="Z2381" t="str">
        <f>IF(PC_NikeSales[[#This Row],[Profit]]&lt;0,"Loss Making Sales",IF(PC_NikeSales[[#This Row],[Profit]]=0,"No Recorded Profit",IF($Y2379&gt;$P2379,"Invalid Profit", "Valid Profit")))</f>
        <v>Valid Profit</v>
      </c>
      <c r="AA2381" t="str">
        <f>IF(PC_NikeSales[[#This Row],[Profit_Status]]="Valid Profit","Include","Exclude")</f>
        <v>Include</v>
      </c>
    </row>
    <row r="2382" spans="1:27">
      <c r="A2382">
        <v>4380</v>
      </c>
      <c r="B2382" t="s">
        <v>35</v>
      </c>
      <c r="C2382" t="s">
        <v>20</v>
      </c>
      <c r="D2382" t="s">
        <v>50</v>
      </c>
      <c r="E2382" s="3" t="s">
        <v>16</v>
      </c>
      <c r="F2382" t="str">
        <f t="shared" si="333"/>
        <v>Alphabet</v>
      </c>
      <c r="G2382" t="str">
        <f t="shared" si="334"/>
        <v>M</v>
      </c>
      <c r="H2382" t="str">
        <f t="shared" si="335"/>
        <v>Yes</v>
      </c>
      <c r="I2382">
        <v>1</v>
      </c>
      <c r="J2382" t="str">
        <f>_xlfn.IFS(Units_Sold&lt;0,"Check Return/Refund",Units_Sold=" ",Invalid,Units_Sold=0,"Available",Units_Sold&gt;0,"Sold")</f>
        <v>Sold</v>
      </c>
      <c r="L2382">
        <v>0.56999999999999995</v>
      </c>
      <c r="M2382" t="str">
        <f t="shared" si="336"/>
        <v>Valid</v>
      </c>
      <c r="N2382" t="str">
        <f>IF(PC_NikeSales[[#This Row],[Discount_Verification]]="Valid","Include","Exclude")</f>
        <v>Include</v>
      </c>
      <c r="O2382">
        <v>0</v>
      </c>
      <c r="P2382" t="str">
        <f t="shared" si="337"/>
        <v>Insufficient Data</v>
      </c>
      <c r="Q2382" t="str">
        <f t="shared" si="338"/>
        <v>Missing Information</v>
      </c>
      <c r="R2382" t="str">
        <f>IF(PC_NikeSales[[#This Row],[Rev_Verify]]="Valid Revenue","Include","Exclude")</f>
        <v>Exclude</v>
      </c>
      <c r="S2382" s="1"/>
      <c r="T2382" s="5" t="str">
        <f t="shared" si="339"/>
        <v>Missing Date</v>
      </c>
      <c r="U2382" s="1" t="str">
        <f t="shared" si="340"/>
        <v>No</v>
      </c>
      <c r="V2382" t="s">
        <v>17</v>
      </c>
      <c r="W2382" t="s">
        <v>29</v>
      </c>
      <c r="X2382" t="str">
        <f t="shared" si="341"/>
        <v>Pune</v>
      </c>
      <c r="Y2382">
        <v>3456.67</v>
      </c>
      <c r="Z2382" t="str">
        <f>IF(PC_NikeSales[[#This Row],[Profit]]&lt;0,"Loss Making Sales",IF(PC_NikeSales[[#This Row],[Profit]]=0,"No Recorded Profit",IF($Y2380&gt;$P2380,"Invalid Profit", "Valid Profit")))</f>
        <v>Valid Profit</v>
      </c>
      <c r="AA2382" t="str">
        <f>IF(PC_NikeSales[[#This Row],[Profit_Status]]="Valid Profit","Include","Exclude")</f>
        <v>Include</v>
      </c>
    </row>
    <row r="2383" spans="1:27">
      <c r="A2383">
        <v>4381</v>
      </c>
      <c r="B2383" t="s">
        <v>35</v>
      </c>
      <c r="C2383" t="s">
        <v>14</v>
      </c>
      <c r="D2383" t="s">
        <v>34</v>
      </c>
      <c r="E2383" s="3" t="s">
        <v>32</v>
      </c>
      <c r="F2383" t="str">
        <f t="shared" si="333"/>
        <v>Alphabet</v>
      </c>
      <c r="G2383" t="str">
        <f t="shared" si="334"/>
        <v>XL</v>
      </c>
      <c r="H2383" t="str">
        <f t="shared" si="335"/>
        <v>Yes</v>
      </c>
      <c r="J2383" t="str">
        <f>_xlfn.IFS(Units_Sold&lt;0,"Check Return/Refund",Units_Sold=" ",Invalid,Units_Sold=0,"Available",Units_Sold&gt;0,"Sold")</f>
        <v>Available</v>
      </c>
      <c r="K2383">
        <v>2476.41</v>
      </c>
      <c r="M2383" t="str">
        <f t="shared" si="336"/>
        <v>Invalid</v>
      </c>
      <c r="N2383" t="str">
        <f>IF(PC_NikeSales[[#This Row],[Discount_Verification]]="Valid","Include","Exclude")</f>
        <v>Exclude</v>
      </c>
      <c r="O2383">
        <v>0</v>
      </c>
      <c r="P2383" t="str">
        <f t="shared" si="337"/>
        <v>Insufficient Data</v>
      </c>
      <c r="Q2383" t="str">
        <f t="shared" si="338"/>
        <v>Missing Information</v>
      </c>
      <c r="R2383" t="str">
        <f>IF(PC_NikeSales[[#This Row],[Rev_Verify]]="Valid Revenue","Include","Exclude")</f>
        <v>Exclude</v>
      </c>
      <c r="S2383" s="1"/>
      <c r="T2383" s="5" t="str">
        <f t="shared" si="339"/>
        <v>Missing Date</v>
      </c>
      <c r="U2383" s="1" t="str">
        <f t="shared" si="340"/>
        <v>No</v>
      </c>
      <c r="V2383" t="s">
        <v>22</v>
      </c>
      <c r="W2383" t="s">
        <v>29</v>
      </c>
      <c r="X2383" t="str">
        <f t="shared" si="341"/>
        <v>Pune</v>
      </c>
      <c r="Y2383">
        <v>1189.49</v>
      </c>
      <c r="Z2383" t="str">
        <f>IF(PC_NikeSales[[#This Row],[Profit]]&lt;0,"Loss Making Sales",IF(PC_NikeSales[[#This Row],[Profit]]=0,"No Recorded Profit",IF($Y2381&gt;$P2381,"Invalid Profit", "Valid Profit")))</f>
        <v>Valid Profit</v>
      </c>
      <c r="AA2383" t="str">
        <f>IF(PC_NikeSales[[#This Row],[Profit_Status]]="Valid Profit","Include","Exclude")</f>
        <v>Include</v>
      </c>
    </row>
    <row r="2384" spans="1:27">
      <c r="A2384">
        <v>4382</v>
      </c>
      <c r="B2384" t="s">
        <v>13</v>
      </c>
      <c r="C2384" t="s">
        <v>20</v>
      </c>
      <c r="D2384" t="s">
        <v>38</v>
      </c>
      <c r="F2384" t="str">
        <f t="shared" si="333"/>
        <v>Missing</v>
      </c>
      <c r="G2384" t="str">
        <f t="shared" si="334"/>
        <v>Unknown</v>
      </c>
      <c r="H2384" t="str">
        <f t="shared" si="335"/>
        <v>No</v>
      </c>
      <c r="I2384">
        <v>2</v>
      </c>
      <c r="J2384" t="str">
        <f>_xlfn.IFS(Units_Sold&lt;0,"Check Return/Refund",Units_Sold=" ",Invalid,Units_Sold=0,"Available",Units_Sold&gt;0,"Sold")</f>
        <v>Sold</v>
      </c>
      <c r="M2384" t="str">
        <f t="shared" si="336"/>
        <v>Invalid</v>
      </c>
      <c r="N2384" t="str">
        <f>IF(PC_NikeSales[[#This Row],[Discount_Verification]]="Valid","Include","Exclude")</f>
        <v>Exclude</v>
      </c>
      <c r="O2384">
        <v>0</v>
      </c>
      <c r="P2384" t="str">
        <f t="shared" si="337"/>
        <v>Insufficient Data</v>
      </c>
      <c r="Q2384" t="str">
        <f t="shared" si="338"/>
        <v>Missing Information</v>
      </c>
      <c r="R2384" t="str">
        <f>IF(PC_NikeSales[[#This Row],[Rev_Verify]]="Valid Revenue","Include","Exclude")</f>
        <v>Exclude</v>
      </c>
      <c r="S2384" s="1">
        <v>45620</v>
      </c>
      <c r="T2384" s="5">
        <f t="shared" si="339"/>
        <v>45620</v>
      </c>
      <c r="U2384" s="1" t="str">
        <f t="shared" si="340"/>
        <v>Yes</v>
      </c>
      <c r="V2384" t="s">
        <v>22</v>
      </c>
      <c r="W2384" t="s">
        <v>37</v>
      </c>
      <c r="X2384" t="str">
        <f t="shared" si="341"/>
        <v>Hyderabad</v>
      </c>
      <c r="Y2384">
        <v>3659.71</v>
      </c>
      <c r="Z2384" t="str">
        <f>IF(PC_NikeSales[[#This Row],[Profit]]&lt;0,"Loss Making Sales",IF(PC_NikeSales[[#This Row],[Profit]]=0,"No Recorded Profit",IF($Y2382&gt;$P2382,"Invalid Profit", "Valid Profit")))</f>
        <v>Valid Profit</v>
      </c>
      <c r="AA2384" t="str">
        <f>IF(PC_NikeSales[[#This Row],[Profit_Status]]="Valid Profit","Include","Exclude")</f>
        <v>Include</v>
      </c>
    </row>
    <row r="2385" spans="1:27">
      <c r="A2385">
        <v>4383</v>
      </c>
      <c r="B2385" t="s">
        <v>19</v>
      </c>
      <c r="C2385" t="s">
        <v>20</v>
      </c>
      <c r="D2385" t="s">
        <v>21</v>
      </c>
      <c r="F2385" t="str">
        <f t="shared" si="333"/>
        <v>Missing</v>
      </c>
      <c r="G2385" t="str">
        <f t="shared" si="334"/>
        <v>Unknown</v>
      </c>
      <c r="H2385" t="str">
        <f t="shared" si="335"/>
        <v>No</v>
      </c>
      <c r="J2385" t="str">
        <f>_xlfn.IFS(Units_Sold&lt;0,"Check Return/Refund",Units_Sold=" ",Invalid,Units_Sold=0,"Available",Units_Sold&gt;0,"Sold")</f>
        <v>Available</v>
      </c>
      <c r="L2385">
        <v>0.16</v>
      </c>
      <c r="M2385" t="str">
        <f t="shared" si="336"/>
        <v>Valid</v>
      </c>
      <c r="N2385" t="str">
        <f>IF(PC_NikeSales[[#This Row],[Discount_Verification]]="Valid","Include","Exclude")</f>
        <v>Include</v>
      </c>
      <c r="O2385">
        <v>0</v>
      </c>
      <c r="P2385" t="str">
        <f t="shared" si="337"/>
        <v>Insufficient Data</v>
      </c>
      <c r="Q2385" t="str">
        <f t="shared" si="338"/>
        <v>Missing Information</v>
      </c>
      <c r="R2385" t="str">
        <f>IF(PC_NikeSales[[#This Row],[Rev_Verify]]="Valid Revenue","Include","Exclude")</f>
        <v>Exclude</v>
      </c>
      <c r="S2385" s="1">
        <v>45650</v>
      </c>
      <c r="T2385" s="5">
        <f t="shared" si="339"/>
        <v>45650</v>
      </c>
      <c r="U2385" s="1" t="str">
        <f t="shared" si="340"/>
        <v>Yes</v>
      </c>
      <c r="V2385" t="s">
        <v>22</v>
      </c>
      <c r="W2385" t="s">
        <v>33</v>
      </c>
      <c r="X2385" t="str">
        <f t="shared" si="341"/>
        <v>Delhi</v>
      </c>
      <c r="Y2385">
        <v>3378.64</v>
      </c>
      <c r="Z2385" t="str">
        <f>IF(PC_NikeSales[[#This Row],[Profit]]&lt;0,"Loss Making Sales",IF(PC_NikeSales[[#This Row],[Profit]]=0,"No Recorded Profit",IF($Y2383&gt;$P2383,"Invalid Profit", "Valid Profit")))</f>
        <v>Valid Profit</v>
      </c>
      <c r="AA2385" t="str">
        <f>IF(PC_NikeSales[[#This Row],[Profit_Status]]="Valid Profit","Include","Exclude")</f>
        <v>Include</v>
      </c>
    </row>
    <row r="2386" spans="1:27">
      <c r="A2386">
        <v>4384</v>
      </c>
      <c r="B2386" t="s">
        <v>19</v>
      </c>
      <c r="C2386" t="s">
        <v>30</v>
      </c>
      <c r="D2386" t="s">
        <v>51</v>
      </c>
      <c r="F2386" t="str">
        <f t="shared" si="333"/>
        <v>Missing</v>
      </c>
      <c r="G2386" t="str">
        <f t="shared" si="334"/>
        <v>Unknown</v>
      </c>
      <c r="H2386" t="str">
        <f t="shared" si="335"/>
        <v>No</v>
      </c>
      <c r="J2386" t="str">
        <f>_xlfn.IFS(Units_Sold&lt;0,"Check Return/Refund",Units_Sold=" ",Invalid,Units_Sold=0,"Available",Units_Sold&gt;0,"Sold")</f>
        <v>Available</v>
      </c>
      <c r="L2386">
        <v>0.6</v>
      </c>
      <c r="M2386" t="str">
        <f t="shared" si="336"/>
        <v>Valid</v>
      </c>
      <c r="N2386" t="str">
        <f>IF(PC_NikeSales[[#This Row],[Discount_Verification]]="Valid","Include","Exclude")</f>
        <v>Include</v>
      </c>
      <c r="O2386">
        <v>0</v>
      </c>
      <c r="P2386" t="str">
        <f t="shared" si="337"/>
        <v>Insufficient Data</v>
      </c>
      <c r="Q2386" t="str">
        <f t="shared" si="338"/>
        <v>Missing Information</v>
      </c>
      <c r="R2386" t="str">
        <f>IF(PC_NikeSales[[#This Row],[Rev_Verify]]="Valid Revenue","Include","Exclude")</f>
        <v>Exclude</v>
      </c>
      <c r="S2386" s="1">
        <v>45458</v>
      </c>
      <c r="T2386" s="5">
        <f t="shared" si="339"/>
        <v>45458</v>
      </c>
      <c r="U2386" s="1" t="str">
        <f t="shared" si="340"/>
        <v>Yes</v>
      </c>
      <c r="V2386" t="s">
        <v>17</v>
      </c>
      <c r="W2386" t="s">
        <v>43</v>
      </c>
      <c r="X2386" t="str">
        <f t="shared" si="341"/>
        <v>Kolkata</v>
      </c>
      <c r="Y2386">
        <v>3507.63</v>
      </c>
      <c r="Z2386" t="str">
        <f>IF(PC_NikeSales[[#This Row],[Profit]]&lt;0,"Loss Making Sales",IF(PC_NikeSales[[#This Row],[Profit]]=0,"No Recorded Profit",IF($Y2384&gt;$P2384,"Invalid Profit", "Valid Profit")))</f>
        <v>Valid Profit</v>
      </c>
      <c r="AA2386" t="str">
        <f>IF(PC_NikeSales[[#This Row],[Profit_Status]]="Valid Profit","Include","Exclude")</f>
        <v>Include</v>
      </c>
    </row>
    <row r="2387" spans="1:27">
      <c r="A2387">
        <v>4385</v>
      </c>
      <c r="B2387" t="s">
        <v>35</v>
      </c>
      <c r="C2387" t="s">
        <v>41</v>
      </c>
      <c r="D2387" t="s">
        <v>47</v>
      </c>
      <c r="E2387" s="3" t="s">
        <v>28</v>
      </c>
      <c r="F2387" t="str">
        <f t="shared" si="333"/>
        <v>Alphabet</v>
      </c>
      <c r="G2387" t="str">
        <f t="shared" si="334"/>
        <v>L</v>
      </c>
      <c r="H2387" t="str">
        <f t="shared" si="335"/>
        <v>Yes</v>
      </c>
      <c r="J2387" t="str">
        <f>_xlfn.IFS(Units_Sold&lt;0,"Check Return/Refund",Units_Sold=" ",Invalid,Units_Sold=0,"Available",Units_Sold&gt;0,"Sold")</f>
        <v>Available</v>
      </c>
      <c r="K2387">
        <v>9057.85</v>
      </c>
      <c r="L2387">
        <v>0.84</v>
      </c>
      <c r="M2387" t="str">
        <f t="shared" si="336"/>
        <v>Valid</v>
      </c>
      <c r="N2387" t="str">
        <f>IF(PC_NikeSales[[#This Row],[Discount_Verification]]="Valid","Include","Exclude")</f>
        <v>Include</v>
      </c>
      <c r="O2387">
        <v>0</v>
      </c>
      <c r="P2387" t="str">
        <f t="shared" si="337"/>
        <v>Insufficient Data</v>
      </c>
      <c r="Q2387" t="str">
        <f t="shared" si="338"/>
        <v>Missing Information</v>
      </c>
      <c r="R2387" t="str">
        <f>IF(PC_NikeSales[[#This Row],[Rev_Verify]]="Valid Revenue","Include","Exclude")</f>
        <v>Exclude</v>
      </c>
      <c r="S2387" s="1">
        <v>45273</v>
      </c>
      <c r="T2387" s="5">
        <f t="shared" si="339"/>
        <v>45273</v>
      </c>
      <c r="U2387" s="1" t="str">
        <f t="shared" si="340"/>
        <v>Yes</v>
      </c>
      <c r="V2387" t="s">
        <v>22</v>
      </c>
      <c r="W2387" t="s">
        <v>43</v>
      </c>
      <c r="X2387" t="str">
        <f t="shared" si="341"/>
        <v>Kolkata</v>
      </c>
      <c r="Y2387">
        <v>1767.32</v>
      </c>
      <c r="Z2387" t="str">
        <f>IF(PC_NikeSales[[#This Row],[Profit]]&lt;0,"Loss Making Sales",IF(PC_NikeSales[[#This Row],[Profit]]=0,"No Recorded Profit",IF($Y2385&gt;$P2385,"Invalid Profit", "Valid Profit")))</f>
        <v>Valid Profit</v>
      </c>
      <c r="AA2387" t="str">
        <f>IF(PC_NikeSales[[#This Row],[Profit_Status]]="Valid Profit","Include","Exclude")</f>
        <v>Include</v>
      </c>
    </row>
    <row r="2388" spans="1:27">
      <c r="A2388">
        <v>4386</v>
      </c>
      <c r="B2388" t="s">
        <v>13</v>
      </c>
      <c r="C2388" t="s">
        <v>41</v>
      </c>
      <c r="D2388" t="s">
        <v>48</v>
      </c>
      <c r="F2388" t="str">
        <f t="shared" si="333"/>
        <v>Missing</v>
      </c>
      <c r="G2388" t="str">
        <f t="shared" si="334"/>
        <v>Unknown</v>
      </c>
      <c r="H2388" t="str">
        <f t="shared" si="335"/>
        <v>No</v>
      </c>
      <c r="I2388">
        <v>2</v>
      </c>
      <c r="J2388" t="str">
        <f>_xlfn.IFS(Units_Sold&lt;0,"Check Return/Refund",Units_Sold=" ",Invalid,Units_Sold=0,"Available",Units_Sold&gt;0,"Sold")</f>
        <v>Sold</v>
      </c>
      <c r="K2388">
        <v>3432.35</v>
      </c>
      <c r="L2388">
        <v>0.34</v>
      </c>
      <c r="M2388" t="str">
        <f t="shared" si="336"/>
        <v>Valid</v>
      </c>
      <c r="N2388" t="str">
        <f>IF(PC_NikeSales[[#This Row],[Discount_Verification]]="Valid","Include","Exclude")</f>
        <v>Include</v>
      </c>
      <c r="O2388">
        <v>4530.7</v>
      </c>
      <c r="P2388">
        <f t="shared" si="337"/>
        <v>4530.7019999999993</v>
      </c>
      <c r="Q2388" t="str">
        <f t="shared" si="338"/>
        <v>Valid Revenue</v>
      </c>
      <c r="R2388" t="str">
        <f>IF(PC_NikeSales[[#This Row],[Rev_Verify]]="Valid Revenue","Include","Exclude")</f>
        <v>Include</v>
      </c>
      <c r="S2388" s="1">
        <v>45822</v>
      </c>
      <c r="T2388" s="5">
        <f t="shared" si="339"/>
        <v>45822</v>
      </c>
      <c r="U2388" s="1" t="str">
        <f t="shared" si="340"/>
        <v>Yes</v>
      </c>
      <c r="V2388" t="s">
        <v>17</v>
      </c>
      <c r="W2388" t="s">
        <v>18</v>
      </c>
      <c r="X2388" t="str">
        <f t="shared" si="341"/>
        <v>Bengaluru</v>
      </c>
      <c r="Y2388">
        <v>2576.11</v>
      </c>
      <c r="Z2388" t="str">
        <f>IF(PC_NikeSales[[#This Row],[Profit]]&lt;0,"Loss Making Sales",IF(PC_NikeSales[[#This Row],[Profit]]=0,"No Recorded Profit",IF($Y2386&gt;$P2386,"Invalid Profit", "Valid Profit")))</f>
        <v>Valid Profit</v>
      </c>
      <c r="AA2388" t="str">
        <f>IF(PC_NikeSales[[#This Row],[Profit_Status]]="Valid Profit","Include","Exclude")</f>
        <v>Include</v>
      </c>
    </row>
    <row r="2389" spans="1:27">
      <c r="A2389">
        <v>4387</v>
      </c>
      <c r="B2389" t="s">
        <v>19</v>
      </c>
      <c r="C2389" t="s">
        <v>26</v>
      </c>
      <c r="D2389" t="s">
        <v>52</v>
      </c>
      <c r="F2389" t="str">
        <f t="shared" si="333"/>
        <v>Missing</v>
      </c>
      <c r="G2389" t="str">
        <f t="shared" si="334"/>
        <v>Unknown</v>
      </c>
      <c r="H2389" t="str">
        <f t="shared" si="335"/>
        <v>No</v>
      </c>
      <c r="I2389">
        <v>4</v>
      </c>
      <c r="J2389" t="str">
        <f>_xlfn.IFS(Units_Sold&lt;0,"Check Return/Refund",Units_Sold=" ",Invalid,Units_Sold=0,"Available",Units_Sold&gt;0,"Sold")</f>
        <v>Sold</v>
      </c>
      <c r="K2389">
        <v>2616.9</v>
      </c>
      <c r="M2389" t="str">
        <f t="shared" si="336"/>
        <v>Invalid</v>
      </c>
      <c r="N2389" t="str">
        <f>IF(PC_NikeSales[[#This Row],[Discount_Verification]]="Valid","Include","Exclude")</f>
        <v>Exclude</v>
      </c>
      <c r="O2389">
        <v>0</v>
      </c>
      <c r="P2389">
        <f t="shared" si="337"/>
        <v>10467.6</v>
      </c>
      <c r="Q2389" t="str">
        <f t="shared" si="338"/>
        <v>Valid Revenue</v>
      </c>
      <c r="R2389" t="str">
        <f>IF(PC_NikeSales[[#This Row],[Rev_Verify]]="Valid Revenue","Include","Exclude")</f>
        <v>Include</v>
      </c>
      <c r="S2389" s="1">
        <v>45743</v>
      </c>
      <c r="T2389" s="5">
        <f t="shared" si="339"/>
        <v>45743</v>
      </c>
      <c r="U2389" s="1" t="str">
        <f t="shared" si="340"/>
        <v>Yes</v>
      </c>
      <c r="V2389" t="s">
        <v>22</v>
      </c>
      <c r="W2389" t="s">
        <v>33</v>
      </c>
      <c r="X2389" t="str">
        <f t="shared" si="341"/>
        <v>Delhi</v>
      </c>
      <c r="Y2389">
        <v>3770.94</v>
      </c>
      <c r="Z2389" t="str">
        <f>IF(PC_NikeSales[[#This Row],[Profit]]&lt;0,"Loss Making Sales",IF(PC_NikeSales[[#This Row],[Profit]]=0,"No Recorded Profit",IF($Y2387&gt;$P2387,"Invalid Profit", "Valid Profit")))</f>
        <v>Valid Profit</v>
      </c>
      <c r="AA2389" t="str">
        <f>IF(PC_NikeSales[[#This Row],[Profit_Status]]="Valid Profit","Include","Exclude")</f>
        <v>Include</v>
      </c>
    </row>
    <row r="2390" spans="1:27">
      <c r="A2390">
        <v>4388</v>
      </c>
      <c r="B2390" t="s">
        <v>19</v>
      </c>
      <c r="C2390" t="s">
        <v>14</v>
      </c>
      <c r="D2390" t="s">
        <v>49</v>
      </c>
      <c r="E2390" s="3" t="s">
        <v>16</v>
      </c>
      <c r="F2390" t="str">
        <f t="shared" si="333"/>
        <v>Alphabet</v>
      </c>
      <c r="G2390" t="str">
        <f t="shared" si="334"/>
        <v>M</v>
      </c>
      <c r="H2390" t="str">
        <f t="shared" si="335"/>
        <v>Yes</v>
      </c>
      <c r="J2390" t="str">
        <f>_xlfn.IFS(Units_Sold&lt;0,"Check Return/Refund",Units_Sold=" ",Invalid,Units_Sold=0,"Available",Units_Sold&gt;0,"Sold")</f>
        <v>Available</v>
      </c>
      <c r="M2390" t="str">
        <f t="shared" si="336"/>
        <v>Invalid</v>
      </c>
      <c r="N2390" t="str">
        <f>IF(PC_NikeSales[[#This Row],[Discount_Verification]]="Valid","Include","Exclude")</f>
        <v>Exclude</v>
      </c>
      <c r="O2390">
        <v>0</v>
      </c>
      <c r="P2390" t="str">
        <f t="shared" si="337"/>
        <v>Insufficient Data</v>
      </c>
      <c r="Q2390" t="str">
        <f t="shared" si="338"/>
        <v>Missing Information</v>
      </c>
      <c r="R2390" t="str">
        <f>IF(PC_NikeSales[[#This Row],[Rev_Verify]]="Valid Revenue","Include","Exclude")</f>
        <v>Exclude</v>
      </c>
      <c r="S2390" s="1">
        <v>45840</v>
      </c>
      <c r="T2390" s="5">
        <f t="shared" si="339"/>
        <v>45840</v>
      </c>
      <c r="U2390" s="1" t="str">
        <f t="shared" si="340"/>
        <v>Yes</v>
      </c>
      <c r="V2390" t="s">
        <v>22</v>
      </c>
      <c r="W2390" t="s">
        <v>18</v>
      </c>
      <c r="X2390" t="str">
        <f t="shared" si="341"/>
        <v>Bengaluru</v>
      </c>
      <c r="Y2390">
        <v>2186.94</v>
      </c>
      <c r="Z2390" t="str">
        <f>IF(PC_NikeSales[[#This Row],[Profit]]&lt;0,"Loss Making Sales",IF(PC_NikeSales[[#This Row],[Profit]]=0,"No Recorded Profit",IF($Y2388&gt;$P2388,"Invalid Profit", "Valid Profit")))</f>
        <v>Valid Profit</v>
      </c>
      <c r="AA2390" t="str">
        <f>IF(PC_NikeSales[[#This Row],[Profit_Status]]="Valid Profit","Include","Exclude")</f>
        <v>Include</v>
      </c>
    </row>
    <row r="2391" spans="1:27">
      <c r="A2391">
        <v>4389</v>
      </c>
      <c r="B2391" t="s">
        <v>19</v>
      </c>
      <c r="C2391" t="s">
        <v>41</v>
      </c>
      <c r="D2391" t="s">
        <v>48</v>
      </c>
      <c r="E2391" s="3" t="s">
        <v>16</v>
      </c>
      <c r="F2391" t="str">
        <f t="shared" si="333"/>
        <v>Alphabet</v>
      </c>
      <c r="G2391" t="str">
        <f t="shared" si="334"/>
        <v>M</v>
      </c>
      <c r="H2391" t="str">
        <f t="shared" si="335"/>
        <v>Yes</v>
      </c>
      <c r="I2391">
        <v>0</v>
      </c>
      <c r="J2391" t="str">
        <f>_xlfn.IFS(Units_Sold&lt;0,"Check Return/Refund",Units_Sold=" ",Invalid,Units_Sold=0,"Available",Units_Sold&gt;0,"Sold")</f>
        <v>Available</v>
      </c>
      <c r="K2391">
        <v>9304.56</v>
      </c>
      <c r="M2391" t="str">
        <f t="shared" si="336"/>
        <v>Invalid</v>
      </c>
      <c r="N2391" t="str">
        <f>IF(PC_NikeSales[[#This Row],[Discount_Verification]]="Valid","Include","Exclude")</f>
        <v>Exclude</v>
      </c>
      <c r="O2391">
        <v>0</v>
      </c>
      <c r="P2391">
        <f t="shared" si="337"/>
        <v>0</v>
      </c>
      <c r="Q2391" t="str">
        <f t="shared" si="338"/>
        <v>No Recorded Revenue</v>
      </c>
      <c r="R2391" t="str">
        <f>IF(PC_NikeSales[[#This Row],[Rev_Verify]]="Valid Revenue","Include","Exclude")</f>
        <v>Exclude</v>
      </c>
      <c r="S2391" s="1">
        <v>45844</v>
      </c>
      <c r="T2391" s="5">
        <f t="shared" si="339"/>
        <v>45844</v>
      </c>
      <c r="U2391" s="1" t="str">
        <f t="shared" si="340"/>
        <v>Yes</v>
      </c>
      <c r="V2391" t="s">
        <v>17</v>
      </c>
      <c r="W2391" t="s">
        <v>43</v>
      </c>
      <c r="X2391" t="str">
        <f t="shared" si="341"/>
        <v>Kolkata</v>
      </c>
      <c r="Y2391">
        <v>2773.13</v>
      </c>
      <c r="Z2391" t="str">
        <f>IF(PC_NikeSales[[#This Row],[Profit]]&lt;0,"Loss Making Sales",IF(PC_NikeSales[[#This Row],[Profit]]=0,"No Recorded Profit",IF(PC_NikeSales[[#This Row],[Profit]]&gt;PC_NikeSales[Rev_Recalc],"Invalid Profit", "Valid Profit")))</f>
        <v>Invalid Profit</v>
      </c>
      <c r="AA2391" t="str">
        <f>IF(PC_NikeSales[[#This Row],[Profit_Status]]="Valid Profit","Include","Exclude")</f>
        <v>Exclude</v>
      </c>
    </row>
    <row r="2392" spans="1:27">
      <c r="A2392">
        <v>4390</v>
      </c>
      <c r="B2392" t="s">
        <v>13</v>
      </c>
      <c r="C2392" t="s">
        <v>26</v>
      </c>
      <c r="D2392" t="s">
        <v>39</v>
      </c>
      <c r="E2392" s="3" t="s">
        <v>28</v>
      </c>
      <c r="F2392" t="str">
        <f t="shared" si="333"/>
        <v>Alphabet</v>
      </c>
      <c r="G2392" t="str">
        <f t="shared" si="334"/>
        <v>L</v>
      </c>
      <c r="H2392" t="str">
        <f t="shared" si="335"/>
        <v>Yes</v>
      </c>
      <c r="J2392" t="str">
        <f>_xlfn.IFS(Units_Sold&lt;0,"Check Return/Refund",Units_Sold=" ",Invalid,Units_Sold=0,"Available",Units_Sold&gt;0,"Sold")</f>
        <v>Available</v>
      </c>
      <c r="L2392">
        <v>1.1100000000000001</v>
      </c>
      <c r="M2392" t="str">
        <f t="shared" si="336"/>
        <v>Invalid</v>
      </c>
      <c r="N2392" t="str">
        <f>IF(PC_NikeSales[[#This Row],[Discount_Verification]]="Valid","Include","Exclude")</f>
        <v>Exclude</v>
      </c>
      <c r="O2392">
        <v>0</v>
      </c>
      <c r="P2392" t="str">
        <f t="shared" si="337"/>
        <v>Insufficient Data</v>
      </c>
      <c r="Q2392" t="str">
        <f t="shared" si="338"/>
        <v>Missing Information</v>
      </c>
      <c r="R2392" t="str">
        <f>IF(PC_NikeSales[[#This Row],[Rev_Verify]]="Valid Revenue","Include","Exclude")</f>
        <v>Exclude</v>
      </c>
      <c r="S2392" s="1">
        <v>45631</v>
      </c>
      <c r="T2392" s="5">
        <f t="shared" si="339"/>
        <v>45631</v>
      </c>
      <c r="U2392" s="1" t="str">
        <f t="shared" si="340"/>
        <v>Yes</v>
      </c>
      <c r="V2392" t="s">
        <v>17</v>
      </c>
      <c r="W2392" t="s">
        <v>36</v>
      </c>
      <c r="X2392" t="str">
        <f t="shared" si="341"/>
        <v>Bangalore</v>
      </c>
      <c r="Y2392">
        <v>848.64</v>
      </c>
      <c r="Z2392" t="str">
        <f>IF(PC_NikeSales[[#This Row],[Profit]]&lt;0,"Loss Making Sales",IF(PC_NikeSales[[#This Row],[Profit]]=0,"No Recorded Profit",IF($Y2390&gt;$P2390,"Invalid Profit", "Valid Profit")))</f>
        <v>Valid Profit</v>
      </c>
      <c r="AA2392" t="str">
        <f>IF(PC_NikeSales[[#This Row],[Profit_Status]]="Valid Profit","Include","Exclude")</f>
        <v>Include</v>
      </c>
    </row>
    <row r="2393" spans="1:27">
      <c r="A2393">
        <v>4391</v>
      </c>
      <c r="B2393" t="s">
        <v>19</v>
      </c>
      <c r="C2393" t="s">
        <v>26</v>
      </c>
      <c r="D2393" t="s">
        <v>52</v>
      </c>
      <c r="E2393" s="3">
        <v>9</v>
      </c>
      <c r="F2393" t="str">
        <f t="shared" si="333"/>
        <v>Number</v>
      </c>
      <c r="G2393" t="str">
        <f t="shared" si="334"/>
        <v>9</v>
      </c>
      <c r="H2393" t="str">
        <f t="shared" si="335"/>
        <v>Yes</v>
      </c>
      <c r="J2393" t="str">
        <f>_xlfn.IFS(Units_Sold&lt;0,"Check Return/Refund",Units_Sold=" ",Invalid,Units_Sold=0,"Available",Units_Sold&gt;0,"Sold")</f>
        <v>Available</v>
      </c>
      <c r="K2393">
        <v>9569.18</v>
      </c>
      <c r="M2393" t="str">
        <f t="shared" si="336"/>
        <v>Invalid</v>
      </c>
      <c r="N2393" t="str">
        <f>IF(PC_NikeSales[[#This Row],[Discount_Verification]]="Valid","Include","Exclude")</f>
        <v>Exclude</v>
      </c>
      <c r="O2393">
        <v>0</v>
      </c>
      <c r="P2393" t="str">
        <f t="shared" si="337"/>
        <v>Insufficient Data</v>
      </c>
      <c r="Q2393" t="str">
        <f t="shared" si="338"/>
        <v>Missing Information</v>
      </c>
      <c r="R2393" t="str">
        <f>IF(PC_NikeSales[[#This Row],[Rev_Verify]]="Valid Revenue","Include","Exclude")</f>
        <v>Exclude</v>
      </c>
      <c r="S2393" s="1">
        <v>45767</v>
      </c>
      <c r="T2393" s="5">
        <f t="shared" si="339"/>
        <v>45767</v>
      </c>
      <c r="U2393" s="1" t="str">
        <f t="shared" si="340"/>
        <v>Yes</v>
      </c>
      <c r="V2393" t="s">
        <v>22</v>
      </c>
      <c r="W2393" t="s">
        <v>29</v>
      </c>
      <c r="X2393" t="str">
        <f t="shared" si="341"/>
        <v>Pune</v>
      </c>
      <c r="Y2393">
        <v>2446.09</v>
      </c>
      <c r="Z2393" t="str">
        <f>IF(PC_NikeSales[[#This Row],[Profit]]&lt;0,"Loss Making Sales",IF(PC_NikeSales[[#This Row],[Profit]]=0,"No Recorded Profit",IF($Y2391&gt;$P2391,"Invalid Profit", "Valid Profit")))</f>
        <v>Invalid Profit</v>
      </c>
      <c r="AA2393" t="str">
        <f>IF(PC_NikeSales[[#This Row],[Profit_Status]]="Valid Profit","Include","Exclude")</f>
        <v>Exclude</v>
      </c>
    </row>
    <row r="2394" spans="1:27">
      <c r="A2394">
        <v>4392</v>
      </c>
      <c r="B2394" t="s">
        <v>13</v>
      </c>
      <c r="C2394" t="s">
        <v>14</v>
      </c>
      <c r="D2394" t="s">
        <v>44</v>
      </c>
      <c r="F2394" t="str">
        <f t="shared" si="333"/>
        <v>Missing</v>
      </c>
      <c r="G2394" t="str">
        <f t="shared" si="334"/>
        <v>Unknown</v>
      </c>
      <c r="H2394" t="str">
        <f t="shared" si="335"/>
        <v>No</v>
      </c>
      <c r="J2394" t="str">
        <f>_xlfn.IFS(Units_Sold&lt;0,"Check Return/Refund",Units_Sold=" ",Invalid,Units_Sold=0,"Available",Units_Sold&gt;0,"Sold")</f>
        <v>Available</v>
      </c>
      <c r="M2394" t="str">
        <f t="shared" si="336"/>
        <v>Invalid</v>
      </c>
      <c r="N2394" t="str">
        <f>IF(PC_NikeSales[[#This Row],[Discount_Verification]]="Valid","Include","Exclude")</f>
        <v>Exclude</v>
      </c>
      <c r="O2394">
        <v>0</v>
      </c>
      <c r="P2394" t="str">
        <f t="shared" si="337"/>
        <v>Insufficient Data</v>
      </c>
      <c r="Q2394" t="str">
        <f t="shared" si="338"/>
        <v>Missing Information</v>
      </c>
      <c r="R2394" t="str">
        <f>IF(PC_NikeSales[[#This Row],[Rev_Verify]]="Valid Revenue","Include","Exclude")</f>
        <v>Exclude</v>
      </c>
      <c r="S2394" s="1">
        <v>45766</v>
      </c>
      <c r="T2394" s="5">
        <f t="shared" si="339"/>
        <v>45766</v>
      </c>
      <c r="U2394" s="1" t="str">
        <f t="shared" si="340"/>
        <v>Yes</v>
      </c>
      <c r="V2394" t="s">
        <v>22</v>
      </c>
      <c r="W2394" t="s">
        <v>36</v>
      </c>
      <c r="X2394" t="str">
        <f t="shared" si="341"/>
        <v>Bangalore</v>
      </c>
      <c r="Y2394">
        <v>1619.78</v>
      </c>
      <c r="Z2394" t="str">
        <f>IF(PC_NikeSales[[#This Row],[Profit]]&lt;0,"Loss Making Sales",IF(PC_NikeSales[[#This Row],[Profit]]=0,"No Recorded Profit",IF($Y2392&gt;$P2392,"Invalid Profit", "Valid Profit")))</f>
        <v>Valid Profit</v>
      </c>
      <c r="AA2394" t="str">
        <f>IF(PC_NikeSales[[#This Row],[Profit_Status]]="Valid Profit","Include","Exclude")</f>
        <v>Include</v>
      </c>
    </row>
    <row r="2395" spans="1:27">
      <c r="A2395">
        <v>4393</v>
      </c>
      <c r="B2395" t="s">
        <v>19</v>
      </c>
      <c r="C2395" t="s">
        <v>41</v>
      </c>
      <c r="D2395" t="s">
        <v>47</v>
      </c>
      <c r="E2395" s="3" t="s">
        <v>28</v>
      </c>
      <c r="F2395" t="str">
        <f t="shared" si="333"/>
        <v>Alphabet</v>
      </c>
      <c r="G2395" t="str">
        <f t="shared" si="334"/>
        <v>L</v>
      </c>
      <c r="H2395" t="str">
        <f t="shared" si="335"/>
        <v>Yes</v>
      </c>
      <c r="J2395" t="str">
        <f>_xlfn.IFS(Units_Sold&lt;0,"Check Return/Refund",Units_Sold=" ",Invalid,Units_Sold=0,"Available",Units_Sold&gt;0,"Sold")</f>
        <v>Available</v>
      </c>
      <c r="M2395" t="str">
        <f t="shared" si="336"/>
        <v>Invalid</v>
      </c>
      <c r="N2395" t="str">
        <f>IF(PC_NikeSales[[#This Row],[Discount_Verification]]="Valid","Include","Exclude")</f>
        <v>Exclude</v>
      </c>
      <c r="O2395">
        <v>0</v>
      </c>
      <c r="P2395" t="str">
        <f t="shared" si="337"/>
        <v>Insufficient Data</v>
      </c>
      <c r="Q2395" t="str">
        <f t="shared" si="338"/>
        <v>Missing Information</v>
      </c>
      <c r="R2395" t="str">
        <f>IF(PC_NikeSales[[#This Row],[Rev_Verify]]="Valid Revenue","Include","Exclude")</f>
        <v>Exclude</v>
      </c>
      <c r="S2395" s="1"/>
      <c r="T2395" s="5" t="str">
        <f t="shared" si="339"/>
        <v>Missing Date</v>
      </c>
      <c r="U2395" s="1" t="str">
        <f t="shared" si="340"/>
        <v>No</v>
      </c>
      <c r="V2395" t="s">
        <v>22</v>
      </c>
      <c r="W2395" t="s">
        <v>43</v>
      </c>
      <c r="X2395" t="str">
        <f t="shared" si="341"/>
        <v>Kolkata</v>
      </c>
      <c r="Y2395">
        <v>-41.67</v>
      </c>
      <c r="Z2395" t="str">
        <f>IF(PC_NikeSales[[#This Row],[Profit]]&lt;0,"Loss Making Sales",IF(PC_NikeSales[[#This Row],[Profit]]=0,"No Recorded Profit",IF(PC_NikeSales[[#This Row],[Profit]]&gt;PC_NikeSales[Rev_Recalc],"Invalid Profit", "Valid Profit")))</f>
        <v>Loss Making Sales</v>
      </c>
      <c r="AA2395" t="str">
        <f>IF(PC_NikeSales[[#This Row],[Profit_Status]]="Valid Profit","Include","Exclude")</f>
        <v>Exclude</v>
      </c>
    </row>
    <row r="2396" spans="1:27">
      <c r="A2396">
        <v>4394</v>
      </c>
      <c r="B2396" t="s">
        <v>19</v>
      </c>
      <c r="C2396" t="s">
        <v>14</v>
      </c>
      <c r="D2396" t="s">
        <v>49</v>
      </c>
      <c r="E2396" s="3" t="s">
        <v>28</v>
      </c>
      <c r="F2396" t="str">
        <f t="shared" si="333"/>
        <v>Alphabet</v>
      </c>
      <c r="G2396" t="str">
        <f t="shared" si="334"/>
        <v>L</v>
      </c>
      <c r="H2396" t="str">
        <f t="shared" si="335"/>
        <v>Yes</v>
      </c>
      <c r="J2396" t="str">
        <f>_xlfn.IFS(Units_Sold&lt;0,"Check Return/Refund",Units_Sold=" ",Invalid,Units_Sold=0,"Available",Units_Sold&gt;0,"Sold")</f>
        <v>Available</v>
      </c>
      <c r="K2396">
        <v>8873.61</v>
      </c>
      <c r="L2396">
        <v>0.81</v>
      </c>
      <c r="M2396" t="str">
        <f t="shared" si="336"/>
        <v>Valid</v>
      </c>
      <c r="N2396" t="str">
        <f>IF(PC_NikeSales[[#This Row],[Discount_Verification]]="Valid","Include","Exclude")</f>
        <v>Include</v>
      </c>
      <c r="O2396">
        <v>0</v>
      </c>
      <c r="P2396" t="str">
        <f t="shared" si="337"/>
        <v>Insufficient Data</v>
      </c>
      <c r="Q2396" t="str">
        <f t="shared" si="338"/>
        <v>Missing Information</v>
      </c>
      <c r="R2396" t="str">
        <f>IF(PC_NikeSales[[#This Row],[Rev_Verify]]="Valid Revenue","Include","Exclude")</f>
        <v>Exclude</v>
      </c>
      <c r="S2396" s="1">
        <v>45730</v>
      </c>
      <c r="T2396" s="5">
        <f t="shared" si="339"/>
        <v>45730</v>
      </c>
      <c r="U2396" s="1" t="str">
        <f t="shared" si="340"/>
        <v>Yes</v>
      </c>
      <c r="V2396" t="s">
        <v>22</v>
      </c>
      <c r="W2396" t="s">
        <v>18</v>
      </c>
      <c r="X2396" t="str">
        <f t="shared" si="341"/>
        <v>Bengaluru</v>
      </c>
      <c r="Y2396">
        <v>1663.56</v>
      </c>
      <c r="Z2396" t="str">
        <f>IF(PC_NikeSales[[#This Row],[Profit]]&lt;0,"Loss Making Sales",IF(PC_NikeSales[[#This Row],[Profit]]=0,"No Recorded Profit",IF($Y2394&gt;$P2394,"Invalid Profit", "Valid Profit")))</f>
        <v>Valid Profit</v>
      </c>
      <c r="AA2396" t="str">
        <f>IF(PC_NikeSales[[#This Row],[Profit_Status]]="Valid Profit","Include","Exclude")</f>
        <v>Include</v>
      </c>
    </row>
    <row r="2397" spans="1:27">
      <c r="A2397">
        <v>4395</v>
      </c>
      <c r="B2397" t="s">
        <v>13</v>
      </c>
      <c r="C2397" t="s">
        <v>30</v>
      </c>
      <c r="D2397" t="s">
        <v>45</v>
      </c>
      <c r="E2397" s="3" t="s">
        <v>16</v>
      </c>
      <c r="F2397" t="str">
        <f t="shared" si="333"/>
        <v>Alphabet</v>
      </c>
      <c r="G2397" t="str">
        <f t="shared" si="334"/>
        <v>M</v>
      </c>
      <c r="H2397" t="str">
        <f t="shared" si="335"/>
        <v>Yes</v>
      </c>
      <c r="I2397">
        <v>2</v>
      </c>
      <c r="J2397" t="str">
        <f>_xlfn.IFS(Units_Sold&lt;0,"Check Return/Refund",Units_Sold=" ",Invalid,Units_Sold=0,"Available",Units_Sold&gt;0,"Sold")</f>
        <v>Sold</v>
      </c>
      <c r="K2397">
        <v>5282.31</v>
      </c>
      <c r="M2397" t="str">
        <f t="shared" si="336"/>
        <v>Invalid</v>
      </c>
      <c r="N2397" t="str">
        <f>IF(PC_NikeSales[[#This Row],[Discount_Verification]]="Valid","Include","Exclude")</f>
        <v>Exclude</v>
      </c>
      <c r="O2397">
        <v>0</v>
      </c>
      <c r="P2397">
        <f t="shared" si="337"/>
        <v>10564.62</v>
      </c>
      <c r="Q2397" t="str">
        <f t="shared" si="338"/>
        <v>Valid Revenue</v>
      </c>
      <c r="R2397" t="str">
        <f>IF(PC_NikeSales[[#This Row],[Rev_Verify]]="Valid Revenue","Include","Exclude")</f>
        <v>Include</v>
      </c>
      <c r="S2397" s="1">
        <v>45767</v>
      </c>
      <c r="T2397" s="5">
        <f t="shared" si="339"/>
        <v>45767</v>
      </c>
      <c r="U2397" s="1" t="str">
        <f t="shared" si="340"/>
        <v>Yes</v>
      </c>
      <c r="V2397" t="s">
        <v>17</v>
      </c>
      <c r="W2397" t="s">
        <v>25</v>
      </c>
      <c r="X2397" t="str">
        <f t="shared" si="341"/>
        <v>Mumbai</v>
      </c>
      <c r="Y2397">
        <v>3365.61</v>
      </c>
      <c r="Z2397" t="str">
        <f>IF(PC_NikeSales[[#This Row],[Profit]]&lt;0,"Loss Making Sales",IF(PC_NikeSales[[#This Row],[Profit]]=0,"No Recorded Profit",IF($Y2395&gt;$P2395,"Invalid Profit", "Valid Profit")))</f>
        <v>Valid Profit</v>
      </c>
      <c r="AA2397" t="str">
        <f>IF(PC_NikeSales[[#This Row],[Profit_Status]]="Valid Profit","Include","Exclude")</f>
        <v>Include</v>
      </c>
    </row>
    <row r="2398" spans="1:27">
      <c r="A2398">
        <v>4396</v>
      </c>
      <c r="B2398" t="s">
        <v>13</v>
      </c>
      <c r="C2398" t="s">
        <v>20</v>
      </c>
      <c r="D2398" t="s">
        <v>50</v>
      </c>
      <c r="F2398" t="str">
        <f t="shared" si="333"/>
        <v>Missing</v>
      </c>
      <c r="G2398" t="str">
        <f t="shared" si="334"/>
        <v>Unknown</v>
      </c>
      <c r="H2398" t="str">
        <f t="shared" si="335"/>
        <v>No</v>
      </c>
      <c r="I2398">
        <v>2</v>
      </c>
      <c r="J2398" t="str">
        <f>_xlfn.IFS(Units_Sold&lt;0,"Check Return/Refund",Units_Sold=" ",Invalid,Units_Sold=0,"Available",Units_Sold&gt;0,"Sold")</f>
        <v>Sold</v>
      </c>
      <c r="K2398">
        <v>2392.41</v>
      </c>
      <c r="M2398" t="str">
        <f t="shared" si="336"/>
        <v>Invalid</v>
      </c>
      <c r="N2398" t="str">
        <f>IF(PC_NikeSales[[#This Row],[Discount_Verification]]="Valid","Include","Exclude")</f>
        <v>Exclude</v>
      </c>
      <c r="O2398">
        <v>0</v>
      </c>
      <c r="P2398">
        <f t="shared" si="337"/>
        <v>4784.82</v>
      </c>
      <c r="Q2398" t="str">
        <f t="shared" si="338"/>
        <v>Valid Revenue</v>
      </c>
      <c r="R2398" t="str">
        <f>IF(PC_NikeSales[[#This Row],[Rev_Verify]]="Valid Revenue","Include","Exclude")</f>
        <v>Include</v>
      </c>
      <c r="S2398" s="1">
        <v>45687</v>
      </c>
      <c r="T2398" s="5">
        <f t="shared" si="339"/>
        <v>45687</v>
      </c>
      <c r="U2398" s="1" t="str">
        <f t="shared" si="340"/>
        <v>Yes</v>
      </c>
      <c r="V2398" t="s">
        <v>17</v>
      </c>
      <c r="W2398" t="s">
        <v>29</v>
      </c>
      <c r="X2398" t="str">
        <f t="shared" si="341"/>
        <v>Pune</v>
      </c>
      <c r="Y2398">
        <v>1592.95</v>
      </c>
      <c r="Z2398" t="str">
        <f>IF(PC_NikeSales[[#This Row],[Profit]]&lt;0,"Loss Making Sales",IF(PC_NikeSales[[#This Row],[Profit]]=0,"No Recorded Profit",IF($Y2396&gt;$P2396,"Invalid Profit", "Valid Profit")))</f>
        <v>Valid Profit</v>
      </c>
      <c r="AA2398" t="str">
        <f>IF(PC_NikeSales[[#This Row],[Profit_Status]]="Valid Profit","Include","Exclude")</f>
        <v>Include</v>
      </c>
    </row>
    <row r="2399" spans="1:27">
      <c r="A2399">
        <v>4397</v>
      </c>
      <c r="B2399" t="s">
        <v>35</v>
      </c>
      <c r="C2399" t="s">
        <v>30</v>
      </c>
      <c r="D2399" t="s">
        <v>31</v>
      </c>
      <c r="E2399" s="3">
        <v>9</v>
      </c>
      <c r="F2399" t="str">
        <f t="shared" si="333"/>
        <v>Number</v>
      </c>
      <c r="G2399" t="str">
        <f t="shared" si="334"/>
        <v>9</v>
      </c>
      <c r="H2399" t="str">
        <f t="shared" si="335"/>
        <v>Yes</v>
      </c>
      <c r="I2399">
        <v>-1</v>
      </c>
      <c r="J2399" t="str">
        <f>_xlfn.IFS(Units_Sold&lt;0,"Check Return/Refund",Units_Sold=" ",Invalid,Units_Sold=0,"Available",Units_Sold&gt;0,"Sold")</f>
        <v>Check Return/Refund</v>
      </c>
      <c r="M2399" t="str">
        <f t="shared" si="336"/>
        <v>Invalid</v>
      </c>
      <c r="N2399" t="str">
        <f>IF(PC_NikeSales[[#This Row],[Discount_Verification]]="Valid","Include","Exclude")</f>
        <v>Exclude</v>
      </c>
      <c r="O2399">
        <v>0</v>
      </c>
      <c r="P2399" t="str">
        <f t="shared" si="337"/>
        <v>Insufficient Data</v>
      </c>
      <c r="Q2399" t="str">
        <f t="shared" si="338"/>
        <v>Missing Information</v>
      </c>
      <c r="R2399" t="str">
        <f>IF(PC_NikeSales[[#This Row],[Rev_Verify]]="Valid Revenue","Include","Exclude")</f>
        <v>Exclude</v>
      </c>
      <c r="S2399" s="1">
        <v>45785</v>
      </c>
      <c r="T2399" s="5">
        <f t="shared" si="339"/>
        <v>45785</v>
      </c>
      <c r="U2399" s="1" t="str">
        <f t="shared" si="340"/>
        <v>Yes</v>
      </c>
      <c r="V2399" t="s">
        <v>22</v>
      </c>
      <c r="W2399" t="s">
        <v>33</v>
      </c>
      <c r="X2399" t="str">
        <f t="shared" si="341"/>
        <v>Delhi</v>
      </c>
      <c r="Y2399">
        <v>-671.54</v>
      </c>
      <c r="Z2399" t="str">
        <f>IF(PC_NikeSales[[#This Row],[Profit]]&lt;0,"Loss Making Sales",IF(PC_NikeSales[[#This Row],[Profit]]=0,"No Recorded Profit",IF(PC_NikeSales[[#This Row],[Profit]]&gt;PC_NikeSales[Rev_Recalc],"Invalid Profit", "Valid Profit")))</f>
        <v>Loss Making Sales</v>
      </c>
      <c r="AA2399" t="str">
        <f>IF(PC_NikeSales[[#This Row],[Profit_Status]]="Valid Profit","Include","Exclude")</f>
        <v>Exclude</v>
      </c>
    </row>
    <row r="2400" spans="1:27">
      <c r="A2400">
        <v>4398</v>
      </c>
      <c r="B2400" t="s">
        <v>35</v>
      </c>
      <c r="C2400" t="s">
        <v>20</v>
      </c>
      <c r="D2400" t="s">
        <v>24</v>
      </c>
      <c r="E2400" s="3" t="s">
        <v>32</v>
      </c>
      <c r="F2400" t="str">
        <f t="shared" si="333"/>
        <v>Alphabet</v>
      </c>
      <c r="G2400" t="str">
        <f t="shared" si="334"/>
        <v>XL</v>
      </c>
      <c r="H2400" t="str">
        <f t="shared" si="335"/>
        <v>Yes</v>
      </c>
      <c r="I2400">
        <v>2</v>
      </c>
      <c r="J2400" t="str">
        <f>_xlfn.IFS(Units_Sold&lt;0,"Check Return/Refund",Units_Sold=" ",Invalid,Units_Sold=0,"Available",Units_Sold&gt;0,"Sold")</f>
        <v>Sold</v>
      </c>
      <c r="M2400" t="str">
        <f t="shared" si="336"/>
        <v>Invalid</v>
      </c>
      <c r="N2400" t="str">
        <f>IF(PC_NikeSales[[#This Row],[Discount_Verification]]="Valid","Include","Exclude")</f>
        <v>Exclude</v>
      </c>
      <c r="O2400">
        <v>0</v>
      </c>
      <c r="P2400" t="str">
        <f t="shared" si="337"/>
        <v>Insufficient Data</v>
      </c>
      <c r="Q2400" t="str">
        <f t="shared" si="338"/>
        <v>Missing Information</v>
      </c>
      <c r="R2400" t="str">
        <f>IF(PC_NikeSales[[#This Row],[Rev_Verify]]="Valid Revenue","Include","Exclude")</f>
        <v>Exclude</v>
      </c>
      <c r="S2400" s="1">
        <v>45472</v>
      </c>
      <c r="T2400" s="5">
        <f t="shared" si="339"/>
        <v>45472</v>
      </c>
      <c r="U2400" s="1" t="str">
        <f t="shared" si="340"/>
        <v>Yes</v>
      </c>
      <c r="V2400" t="s">
        <v>17</v>
      </c>
      <c r="W2400" t="s">
        <v>33</v>
      </c>
      <c r="X2400" t="str">
        <f t="shared" si="341"/>
        <v>Delhi</v>
      </c>
      <c r="Y2400">
        <v>1971.9</v>
      </c>
      <c r="Z2400" t="str">
        <f>IF(PC_NikeSales[[#This Row],[Profit]]&lt;0,"Loss Making Sales",IF(PC_NikeSales[[#This Row],[Profit]]=0,"No Recorded Profit",IF($Y2398&gt;$P2398,"Invalid Profit", "Valid Profit")))</f>
        <v>Valid Profit</v>
      </c>
      <c r="AA2400" t="str">
        <f>IF(PC_NikeSales[[#This Row],[Profit_Status]]="Valid Profit","Include","Exclude")</f>
        <v>Include</v>
      </c>
    </row>
    <row r="2401" spans="1:27">
      <c r="A2401">
        <v>4399</v>
      </c>
      <c r="B2401" t="s">
        <v>35</v>
      </c>
      <c r="C2401" t="s">
        <v>41</v>
      </c>
      <c r="D2401" t="s">
        <v>42</v>
      </c>
      <c r="E2401" s="3" t="s">
        <v>28</v>
      </c>
      <c r="F2401" t="str">
        <f t="shared" si="333"/>
        <v>Alphabet</v>
      </c>
      <c r="G2401" t="str">
        <f t="shared" si="334"/>
        <v>L</v>
      </c>
      <c r="H2401" t="str">
        <f t="shared" si="335"/>
        <v>Yes</v>
      </c>
      <c r="J2401" t="str">
        <f>_xlfn.IFS(Units_Sold&lt;0,"Check Return/Refund",Units_Sold=" ",Invalid,Units_Sold=0,"Available",Units_Sold&gt;0,"Sold")</f>
        <v>Available</v>
      </c>
      <c r="K2401">
        <v>7607.91</v>
      </c>
      <c r="M2401" t="str">
        <f t="shared" si="336"/>
        <v>Invalid</v>
      </c>
      <c r="N2401" t="str">
        <f>IF(PC_NikeSales[[#This Row],[Discount_Verification]]="Valid","Include","Exclude")</f>
        <v>Exclude</v>
      </c>
      <c r="O2401">
        <v>0</v>
      </c>
      <c r="P2401" t="str">
        <f t="shared" si="337"/>
        <v>Insufficient Data</v>
      </c>
      <c r="Q2401" t="str">
        <f t="shared" si="338"/>
        <v>Missing Information</v>
      </c>
      <c r="R2401" t="str">
        <f>IF(PC_NikeSales[[#This Row],[Rev_Verify]]="Valid Revenue","Include","Exclude")</f>
        <v>Exclude</v>
      </c>
      <c r="S2401" s="1">
        <v>45663</v>
      </c>
      <c r="T2401" s="5">
        <f t="shared" si="339"/>
        <v>45663</v>
      </c>
      <c r="U2401" s="1" t="str">
        <f t="shared" si="340"/>
        <v>Yes</v>
      </c>
      <c r="V2401" t="s">
        <v>17</v>
      </c>
      <c r="W2401" t="s">
        <v>18</v>
      </c>
      <c r="X2401" t="str">
        <f t="shared" si="341"/>
        <v>Bengaluru</v>
      </c>
      <c r="Y2401">
        <v>-161.85</v>
      </c>
      <c r="Z2401" t="str">
        <f>IF(PC_NikeSales[[#This Row],[Profit]]&lt;0,"Loss Making Sales",IF(PC_NikeSales[[#This Row],[Profit]]=0,"No Recorded Profit",IF(PC_NikeSales[[#This Row],[Profit]]&gt;PC_NikeSales[Rev_Recalc],"Invalid Profit", "Valid Profit")))</f>
        <v>Loss Making Sales</v>
      </c>
      <c r="AA2401" t="str">
        <f>IF(PC_NikeSales[[#This Row],[Profit_Status]]="Valid Profit","Include","Exclude")</f>
        <v>Exclude</v>
      </c>
    </row>
    <row r="2402" spans="1:27">
      <c r="A2402">
        <v>4400</v>
      </c>
      <c r="B2402" t="s">
        <v>19</v>
      </c>
      <c r="C2402" t="s">
        <v>26</v>
      </c>
      <c r="D2402" t="s">
        <v>53</v>
      </c>
      <c r="E2402" s="3" t="s">
        <v>16</v>
      </c>
      <c r="F2402" t="str">
        <f t="shared" si="333"/>
        <v>Alphabet</v>
      </c>
      <c r="G2402" t="str">
        <f t="shared" si="334"/>
        <v>M</v>
      </c>
      <c r="H2402" t="str">
        <f t="shared" si="335"/>
        <v>Yes</v>
      </c>
      <c r="I2402">
        <v>4</v>
      </c>
      <c r="J2402" t="str">
        <f>_xlfn.IFS(Units_Sold&lt;0,"Check Return/Refund",Units_Sold=" ",Invalid,Units_Sold=0,"Available",Units_Sold&gt;0,"Sold")</f>
        <v>Sold</v>
      </c>
      <c r="K2402">
        <v>7798.57</v>
      </c>
      <c r="L2402">
        <v>0.28000000000000003</v>
      </c>
      <c r="M2402" t="str">
        <f t="shared" si="336"/>
        <v>Valid</v>
      </c>
      <c r="N2402" t="str">
        <f>IF(PC_NikeSales[[#This Row],[Discount_Verification]]="Valid","Include","Exclude")</f>
        <v>Include</v>
      </c>
      <c r="O2402">
        <v>22459.88</v>
      </c>
      <c r="P2402">
        <f t="shared" si="337"/>
        <v>22459.881599999997</v>
      </c>
      <c r="Q2402" t="str">
        <f t="shared" si="338"/>
        <v>Valid Revenue</v>
      </c>
      <c r="R2402" t="str">
        <f>IF(PC_NikeSales[[#This Row],[Rev_Verify]]="Valid Revenue","Include","Exclude")</f>
        <v>Include</v>
      </c>
      <c r="S2402" s="1">
        <v>45804</v>
      </c>
      <c r="T2402" s="5">
        <f t="shared" si="339"/>
        <v>45804</v>
      </c>
      <c r="U2402" s="1" t="str">
        <f t="shared" si="340"/>
        <v>Yes</v>
      </c>
      <c r="V2402" t="s">
        <v>22</v>
      </c>
      <c r="W2402" t="s">
        <v>43</v>
      </c>
      <c r="X2402" t="str">
        <f t="shared" si="341"/>
        <v>Kolkata</v>
      </c>
      <c r="Y2402">
        <v>1334.4</v>
      </c>
      <c r="Z2402" t="str">
        <f>IF(PC_NikeSales[[#This Row],[Profit]]&lt;0,"Loss Making Sales",IF(PC_NikeSales[[#This Row],[Profit]]=0,"No Recorded Profit",IF($Y2400&gt;$P2400,"Invalid Profit", "Valid Profit")))</f>
        <v>Valid Profit</v>
      </c>
      <c r="AA2402" t="str">
        <f>IF(PC_NikeSales[[#This Row],[Profit_Status]]="Valid Profit","Include","Exclude")</f>
        <v>Include</v>
      </c>
    </row>
    <row r="2403" spans="1:27">
      <c r="A2403">
        <v>4401</v>
      </c>
      <c r="B2403" t="s">
        <v>35</v>
      </c>
      <c r="C2403" t="s">
        <v>26</v>
      </c>
      <c r="D2403" t="s">
        <v>27</v>
      </c>
      <c r="E2403" s="3" t="s">
        <v>32</v>
      </c>
      <c r="F2403" t="str">
        <f t="shared" si="333"/>
        <v>Alphabet</v>
      </c>
      <c r="G2403" t="str">
        <f t="shared" si="334"/>
        <v>XL</v>
      </c>
      <c r="H2403" t="str">
        <f t="shared" si="335"/>
        <v>Yes</v>
      </c>
      <c r="J2403" t="str">
        <f>_xlfn.IFS(Units_Sold&lt;0,"Check Return/Refund",Units_Sold=" ",Invalid,Units_Sold=0,"Available",Units_Sold&gt;0,"Sold")</f>
        <v>Available</v>
      </c>
      <c r="M2403" t="str">
        <f t="shared" si="336"/>
        <v>Invalid</v>
      </c>
      <c r="N2403" t="str">
        <f>IF(PC_NikeSales[[#This Row],[Discount_Verification]]="Valid","Include","Exclude")</f>
        <v>Exclude</v>
      </c>
      <c r="O2403">
        <v>0</v>
      </c>
      <c r="P2403" t="str">
        <f t="shared" si="337"/>
        <v>Insufficient Data</v>
      </c>
      <c r="Q2403" t="str">
        <f t="shared" si="338"/>
        <v>Missing Information</v>
      </c>
      <c r="R2403" t="str">
        <f>IF(PC_NikeSales[[#This Row],[Rev_Verify]]="Valid Revenue","Include","Exclude")</f>
        <v>Exclude</v>
      </c>
      <c r="S2403" s="1">
        <v>45621</v>
      </c>
      <c r="T2403" s="5">
        <f t="shared" si="339"/>
        <v>45621</v>
      </c>
      <c r="U2403" s="1" t="str">
        <f t="shared" si="340"/>
        <v>Yes</v>
      </c>
      <c r="V2403" t="s">
        <v>22</v>
      </c>
      <c r="W2403" t="s">
        <v>43</v>
      </c>
      <c r="X2403" t="str">
        <f t="shared" si="341"/>
        <v>Kolkata</v>
      </c>
      <c r="Y2403">
        <v>3410.82</v>
      </c>
      <c r="Z2403" t="str">
        <f>IF(PC_NikeSales[[#This Row],[Profit]]&lt;0,"Loss Making Sales",IF(PC_NikeSales[[#This Row],[Profit]]=0,"No Recorded Profit",IF($Y2401&gt;$P2401,"Invalid Profit", "Valid Profit")))</f>
        <v>Valid Profit</v>
      </c>
      <c r="AA2403" t="str">
        <f>IF(PC_NikeSales[[#This Row],[Profit_Status]]="Valid Profit","Include","Exclude")</f>
        <v>Include</v>
      </c>
    </row>
    <row r="2404" spans="1:27">
      <c r="A2404">
        <v>4402</v>
      </c>
      <c r="B2404" t="s">
        <v>19</v>
      </c>
      <c r="C2404" t="s">
        <v>20</v>
      </c>
      <c r="D2404" t="s">
        <v>24</v>
      </c>
      <c r="F2404" t="str">
        <f t="shared" si="333"/>
        <v>Missing</v>
      </c>
      <c r="G2404" t="str">
        <f t="shared" si="334"/>
        <v>Unknown</v>
      </c>
      <c r="H2404" t="str">
        <f t="shared" si="335"/>
        <v>No</v>
      </c>
      <c r="I2404">
        <v>1</v>
      </c>
      <c r="J2404" t="str">
        <f>_xlfn.IFS(Units_Sold&lt;0,"Check Return/Refund",Units_Sold=" ",Invalid,Units_Sold=0,"Available",Units_Sold&gt;0,"Sold")</f>
        <v>Sold</v>
      </c>
      <c r="L2404">
        <v>0.38</v>
      </c>
      <c r="M2404" t="str">
        <f t="shared" si="336"/>
        <v>Valid</v>
      </c>
      <c r="N2404" t="str">
        <f>IF(PC_NikeSales[[#This Row],[Discount_Verification]]="Valid","Include","Exclude")</f>
        <v>Include</v>
      </c>
      <c r="O2404">
        <v>0</v>
      </c>
      <c r="P2404" t="str">
        <f t="shared" si="337"/>
        <v>Insufficient Data</v>
      </c>
      <c r="Q2404" t="str">
        <f t="shared" si="338"/>
        <v>Missing Information</v>
      </c>
      <c r="R2404" t="str">
        <f>IF(PC_NikeSales[[#This Row],[Rev_Verify]]="Valid Revenue","Include","Exclude")</f>
        <v>Exclude</v>
      </c>
      <c r="S2404" s="1">
        <v>45615</v>
      </c>
      <c r="T2404" s="5">
        <f t="shared" si="339"/>
        <v>45615</v>
      </c>
      <c r="U2404" s="1" t="str">
        <f t="shared" si="340"/>
        <v>Yes</v>
      </c>
      <c r="V2404" t="s">
        <v>17</v>
      </c>
      <c r="W2404" t="s">
        <v>25</v>
      </c>
      <c r="X2404" t="str">
        <f t="shared" si="341"/>
        <v>Mumbai</v>
      </c>
      <c r="Y2404">
        <v>2429.5700000000002</v>
      </c>
      <c r="Z2404" t="str">
        <f>IF(PC_NikeSales[[#This Row],[Profit]]&lt;0,"Loss Making Sales",IF(PC_NikeSales[[#This Row],[Profit]]=0,"No Recorded Profit",IF($Y2402&gt;$P2402,"Invalid Profit", "Valid Profit")))</f>
        <v>Valid Profit</v>
      </c>
      <c r="AA2404" t="str">
        <f>IF(PC_NikeSales[[#This Row],[Profit_Status]]="Valid Profit","Include","Exclude")</f>
        <v>Include</v>
      </c>
    </row>
    <row r="2405" spans="1:27">
      <c r="A2405">
        <v>4403</v>
      </c>
      <c r="B2405" t="s">
        <v>13</v>
      </c>
      <c r="C2405" t="s">
        <v>41</v>
      </c>
      <c r="D2405" t="s">
        <v>47</v>
      </c>
      <c r="E2405" s="3" t="s">
        <v>28</v>
      </c>
      <c r="F2405" t="str">
        <f t="shared" si="333"/>
        <v>Alphabet</v>
      </c>
      <c r="G2405" t="str">
        <f t="shared" si="334"/>
        <v>L</v>
      </c>
      <c r="H2405" t="str">
        <f t="shared" si="335"/>
        <v>Yes</v>
      </c>
      <c r="I2405">
        <v>0</v>
      </c>
      <c r="J2405" t="str">
        <f>_xlfn.IFS(Units_Sold&lt;0,"Check Return/Refund",Units_Sold=" ",Invalid,Units_Sold=0,"Available",Units_Sold&gt;0,"Sold")</f>
        <v>Available</v>
      </c>
      <c r="K2405">
        <v>3086.75</v>
      </c>
      <c r="M2405" t="str">
        <f t="shared" si="336"/>
        <v>Invalid</v>
      </c>
      <c r="N2405" t="str">
        <f>IF(PC_NikeSales[[#This Row],[Discount_Verification]]="Valid","Include","Exclude")</f>
        <v>Exclude</v>
      </c>
      <c r="O2405">
        <v>0</v>
      </c>
      <c r="P2405">
        <f t="shared" si="337"/>
        <v>0</v>
      </c>
      <c r="Q2405" t="str">
        <f t="shared" si="338"/>
        <v>No Recorded Revenue</v>
      </c>
      <c r="R2405" t="str">
        <f>IF(PC_NikeSales[[#This Row],[Rev_Verify]]="Valid Revenue","Include","Exclude")</f>
        <v>Exclude</v>
      </c>
      <c r="S2405" s="1">
        <v>45531</v>
      </c>
      <c r="T2405" s="5">
        <f t="shared" si="339"/>
        <v>45531</v>
      </c>
      <c r="U2405" s="1" t="str">
        <f t="shared" si="340"/>
        <v>Yes</v>
      </c>
      <c r="V2405" t="s">
        <v>17</v>
      </c>
      <c r="W2405" t="s">
        <v>29</v>
      </c>
      <c r="X2405" t="str">
        <f t="shared" si="341"/>
        <v>Pune</v>
      </c>
      <c r="Y2405">
        <v>-681.62</v>
      </c>
      <c r="Z2405" t="str">
        <f>IF(PC_NikeSales[[#This Row],[Profit]]&lt;0,"Loss Making Sales",IF(PC_NikeSales[[#This Row],[Profit]]=0,"No Recorded Profit",IF(PC_NikeSales[[#This Row],[Profit]]&gt;PC_NikeSales[Rev_Recalc],"Invalid Profit", "Valid Profit")))</f>
        <v>Loss Making Sales</v>
      </c>
      <c r="AA2405" t="str">
        <f>IF(PC_NikeSales[[#This Row],[Profit_Status]]="Valid Profit","Include","Exclude")</f>
        <v>Exclude</v>
      </c>
    </row>
    <row r="2406" spans="1:27">
      <c r="A2406">
        <v>4404</v>
      </c>
      <c r="B2406" t="s">
        <v>19</v>
      </c>
      <c r="C2406" t="s">
        <v>30</v>
      </c>
      <c r="D2406" t="s">
        <v>46</v>
      </c>
      <c r="E2406" s="3" t="s">
        <v>16</v>
      </c>
      <c r="F2406" t="str">
        <f t="shared" si="333"/>
        <v>Alphabet</v>
      </c>
      <c r="G2406" t="str">
        <f t="shared" si="334"/>
        <v>M</v>
      </c>
      <c r="H2406" t="str">
        <f t="shared" si="335"/>
        <v>Yes</v>
      </c>
      <c r="J2406" t="str">
        <f>_xlfn.IFS(Units_Sold&lt;0,"Check Return/Refund",Units_Sold=" ",Invalid,Units_Sold=0,"Available",Units_Sold&gt;0,"Sold")</f>
        <v>Available</v>
      </c>
      <c r="M2406" t="str">
        <f t="shared" si="336"/>
        <v>Invalid</v>
      </c>
      <c r="N2406" t="str">
        <f>IF(PC_NikeSales[[#This Row],[Discount_Verification]]="Valid","Include","Exclude")</f>
        <v>Exclude</v>
      </c>
      <c r="O2406">
        <v>0</v>
      </c>
      <c r="P2406" t="str">
        <f t="shared" si="337"/>
        <v>Insufficient Data</v>
      </c>
      <c r="Q2406" t="str">
        <f t="shared" si="338"/>
        <v>Missing Information</v>
      </c>
      <c r="R2406" t="str">
        <f>IF(PC_NikeSales[[#This Row],[Rev_Verify]]="Valid Revenue","Include","Exclude")</f>
        <v>Exclude</v>
      </c>
      <c r="S2406" s="1"/>
      <c r="T2406" s="5" t="str">
        <f t="shared" si="339"/>
        <v>Missing Date</v>
      </c>
      <c r="U2406" s="1" t="str">
        <f t="shared" si="340"/>
        <v>No</v>
      </c>
      <c r="V2406" t="s">
        <v>22</v>
      </c>
      <c r="W2406" t="s">
        <v>37</v>
      </c>
      <c r="X2406" t="str">
        <f t="shared" si="341"/>
        <v>Hyderabad</v>
      </c>
      <c r="Y2406">
        <v>2129.29</v>
      </c>
      <c r="Z2406" t="str">
        <f>IF(PC_NikeSales[[#This Row],[Profit]]&lt;0,"Loss Making Sales",IF(PC_NikeSales[[#This Row],[Profit]]=0,"No Recorded Profit",IF($Y2404&gt;$P2404,"Invalid Profit", "Valid Profit")))</f>
        <v>Valid Profit</v>
      </c>
      <c r="AA2406" t="str">
        <f>IF(PC_NikeSales[[#This Row],[Profit_Status]]="Valid Profit","Include","Exclude")</f>
        <v>Include</v>
      </c>
    </row>
    <row r="2407" spans="1:27">
      <c r="A2407">
        <v>4405</v>
      </c>
      <c r="B2407" t="s">
        <v>19</v>
      </c>
      <c r="C2407" t="s">
        <v>14</v>
      </c>
      <c r="D2407" t="s">
        <v>34</v>
      </c>
      <c r="E2407" s="3" t="s">
        <v>32</v>
      </c>
      <c r="F2407" t="str">
        <f t="shared" si="333"/>
        <v>Alphabet</v>
      </c>
      <c r="G2407" t="str">
        <f t="shared" si="334"/>
        <v>XL</v>
      </c>
      <c r="H2407" t="str">
        <f t="shared" si="335"/>
        <v>Yes</v>
      </c>
      <c r="I2407">
        <v>-1</v>
      </c>
      <c r="J2407" t="str">
        <f>_xlfn.IFS(Units_Sold&lt;0,"Check Return/Refund",Units_Sold=" ",Invalid,Units_Sold=0,"Available",Units_Sold&gt;0,"Sold")</f>
        <v>Check Return/Refund</v>
      </c>
      <c r="L2407">
        <v>1.24</v>
      </c>
      <c r="M2407" t="str">
        <f t="shared" si="336"/>
        <v>Invalid</v>
      </c>
      <c r="N2407" t="str">
        <f>IF(PC_NikeSales[[#This Row],[Discount_Verification]]="Valid","Include","Exclude")</f>
        <v>Exclude</v>
      </c>
      <c r="O2407">
        <v>0</v>
      </c>
      <c r="P2407" t="str">
        <f t="shared" si="337"/>
        <v>Insufficient Data</v>
      </c>
      <c r="Q2407" t="str">
        <f t="shared" si="338"/>
        <v>Missing Information</v>
      </c>
      <c r="R2407" t="str">
        <f>IF(PC_NikeSales[[#This Row],[Rev_Verify]]="Valid Revenue","Include","Exclude")</f>
        <v>Exclude</v>
      </c>
      <c r="S2407" s="1">
        <v>45712</v>
      </c>
      <c r="T2407" s="5">
        <f t="shared" si="339"/>
        <v>45712</v>
      </c>
      <c r="U2407" s="1" t="str">
        <f t="shared" si="340"/>
        <v>Yes</v>
      </c>
      <c r="V2407" t="s">
        <v>22</v>
      </c>
      <c r="W2407" t="s">
        <v>29</v>
      </c>
      <c r="X2407" t="str">
        <f t="shared" si="341"/>
        <v>Pune</v>
      </c>
      <c r="Y2407">
        <v>3373.28</v>
      </c>
      <c r="Z2407" t="str">
        <f>IF(PC_NikeSales[[#This Row],[Profit]]&lt;0,"Loss Making Sales",IF(PC_NikeSales[[#This Row],[Profit]]=0,"No Recorded Profit",IF($Y2405&gt;$P2405,"Invalid Profit", "Valid Profit")))</f>
        <v>Valid Profit</v>
      </c>
      <c r="AA2407" t="str">
        <f>IF(PC_NikeSales[[#This Row],[Profit_Status]]="Valid Profit","Include","Exclude")</f>
        <v>Include</v>
      </c>
    </row>
    <row r="2408" spans="1:27">
      <c r="A2408">
        <v>4406</v>
      </c>
      <c r="B2408" t="s">
        <v>19</v>
      </c>
      <c r="C2408" t="s">
        <v>41</v>
      </c>
      <c r="D2408" t="s">
        <v>47</v>
      </c>
      <c r="F2408" t="str">
        <f t="shared" si="333"/>
        <v>Missing</v>
      </c>
      <c r="G2408" t="str">
        <f t="shared" si="334"/>
        <v>Unknown</v>
      </c>
      <c r="H2408" t="str">
        <f t="shared" si="335"/>
        <v>No</v>
      </c>
      <c r="J2408" t="str">
        <f>_xlfn.IFS(Units_Sold&lt;0,"Check Return/Refund",Units_Sold=" ",Invalid,Units_Sold=0,"Available",Units_Sold&gt;0,"Sold")</f>
        <v>Available</v>
      </c>
      <c r="K2408">
        <v>4079.94</v>
      </c>
      <c r="M2408" t="str">
        <f t="shared" si="336"/>
        <v>Invalid</v>
      </c>
      <c r="N2408" t="str">
        <f>IF(PC_NikeSales[[#This Row],[Discount_Verification]]="Valid","Include","Exclude")</f>
        <v>Exclude</v>
      </c>
      <c r="O2408">
        <v>0</v>
      </c>
      <c r="P2408" t="str">
        <f t="shared" si="337"/>
        <v>Insufficient Data</v>
      </c>
      <c r="Q2408" t="str">
        <f t="shared" si="338"/>
        <v>Missing Information</v>
      </c>
      <c r="R2408" t="str">
        <f>IF(PC_NikeSales[[#This Row],[Rev_Verify]]="Valid Revenue","Include","Exclude")</f>
        <v>Exclude</v>
      </c>
      <c r="S2408" s="1">
        <v>45689</v>
      </c>
      <c r="T2408" s="5">
        <f t="shared" si="339"/>
        <v>45689</v>
      </c>
      <c r="U2408" s="1" t="str">
        <f t="shared" si="340"/>
        <v>Yes</v>
      </c>
      <c r="V2408" t="s">
        <v>17</v>
      </c>
      <c r="W2408" t="s">
        <v>43</v>
      </c>
      <c r="X2408" t="str">
        <f t="shared" si="341"/>
        <v>Kolkata</v>
      </c>
      <c r="Y2408">
        <v>3276.97</v>
      </c>
      <c r="Z2408" t="str">
        <f>IF(PC_NikeSales[[#This Row],[Profit]]&lt;0,"Loss Making Sales",IF(PC_NikeSales[[#This Row],[Profit]]=0,"No Recorded Profit",IF($Y2406&gt;$P2406,"Invalid Profit", "Valid Profit")))</f>
        <v>Valid Profit</v>
      </c>
      <c r="AA2408" t="str">
        <f>IF(PC_NikeSales[[#This Row],[Profit_Status]]="Valid Profit","Include","Exclude")</f>
        <v>Include</v>
      </c>
    </row>
    <row r="2409" spans="1:27">
      <c r="A2409">
        <v>4407</v>
      </c>
      <c r="B2409" t="s">
        <v>13</v>
      </c>
      <c r="C2409" t="s">
        <v>26</v>
      </c>
      <c r="D2409" t="s">
        <v>39</v>
      </c>
      <c r="E2409" s="3" t="s">
        <v>16</v>
      </c>
      <c r="F2409" t="str">
        <f t="shared" si="333"/>
        <v>Alphabet</v>
      </c>
      <c r="G2409" t="str">
        <f t="shared" si="334"/>
        <v>M</v>
      </c>
      <c r="H2409" t="str">
        <f t="shared" si="335"/>
        <v>Yes</v>
      </c>
      <c r="J2409" t="str">
        <f>_xlfn.IFS(Units_Sold&lt;0,"Check Return/Refund",Units_Sold=" ",Invalid,Units_Sold=0,"Available",Units_Sold&gt;0,"Sold")</f>
        <v>Available</v>
      </c>
      <c r="L2409">
        <v>1.1100000000000001</v>
      </c>
      <c r="M2409" t="str">
        <f t="shared" si="336"/>
        <v>Invalid</v>
      </c>
      <c r="N2409" t="str">
        <f>IF(PC_NikeSales[[#This Row],[Discount_Verification]]="Valid","Include","Exclude")</f>
        <v>Exclude</v>
      </c>
      <c r="O2409">
        <v>0</v>
      </c>
      <c r="P2409" t="str">
        <f t="shared" si="337"/>
        <v>Insufficient Data</v>
      </c>
      <c r="Q2409" t="str">
        <f t="shared" si="338"/>
        <v>Missing Information</v>
      </c>
      <c r="R2409" t="str">
        <f>IF(PC_NikeSales[[#This Row],[Rev_Verify]]="Valid Revenue","Include","Exclude")</f>
        <v>Exclude</v>
      </c>
      <c r="S2409" s="1"/>
      <c r="T2409" s="5" t="str">
        <f t="shared" si="339"/>
        <v>Missing Date</v>
      </c>
      <c r="U2409" s="1" t="str">
        <f t="shared" si="340"/>
        <v>No</v>
      </c>
      <c r="V2409" t="s">
        <v>17</v>
      </c>
      <c r="W2409" t="s">
        <v>25</v>
      </c>
      <c r="X2409" t="str">
        <f t="shared" si="341"/>
        <v>Mumbai</v>
      </c>
      <c r="Y2409">
        <v>3172.6</v>
      </c>
      <c r="Z2409" t="str">
        <f>IF(PC_NikeSales[[#This Row],[Profit]]&lt;0,"Loss Making Sales",IF(PC_NikeSales[[#This Row],[Profit]]=0,"No Recorded Profit",IF($Y2407&gt;$P2407,"Invalid Profit", "Valid Profit")))</f>
        <v>Valid Profit</v>
      </c>
      <c r="AA2409" t="str">
        <f>IF(PC_NikeSales[[#This Row],[Profit_Status]]="Valid Profit","Include","Exclude")</f>
        <v>Include</v>
      </c>
    </row>
    <row r="2410" spans="1:27">
      <c r="A2410">
        <v>4408</v>
      </c>
      <c r="B2410" t="s">
        <v>13</v>
      </c>
      <c r="C2410" t="s">
        <v>14</v>
      </c>
      <c r="D2410" t="s">
        <v>44</v>
      </c>
      <c r="E2410" s="3" t="s">
        <v>32</v>
      </c>
      <c r="F2410" t="str">
        <f t="shared" si="333"/>
        <v>Alphabet</v>
      </c>
      <c r="G2410" t="str">
        <f t="shared" si="334"/>
        <v>XL</v>
      </c>
      <c r="H2410" t="str">
        <f t="shared" si="335"/>
        <v>Yes</v>
      </c>
      <c r="I2410">
        <v>1</v>
      </c>
      <c r="J2410" t="str">
        <f>_xlfn.IFS(Units_Sold&lt;0,"Check Return/Refund",Units_Sold=" ",Invalid,Units_Sold=0,"Available",Units_Sold&gt;0,"Sold")</f>
        <v>Sold</v>
      </c>
      <c r="K2410">
        <v>3409.83</v>
      </c>
      <c r="M2410" t="str">
        <f t="shared" si="336"/>
        <v>Invalid</v>
      </c>
      <c r="N2410" t="str">
        <f>IF(PC_NikeSales[[#This Row],[Discount_Verification]]="Valid","Include","Exclude")</f>
        <v>Exclude</v>
      </c>
      <c r="O2410">
        <v>0</v>
      </c>
      <c r="P2410">
        <f t="shared" si="337"/>
        <v>3409.83</v>
      </c>
      <c r="Q2410" t="str">
        <f t="shared" si="338"/>
        <v>Valid Revenue</v>
      </c>
      <c r="R2410" t="str">
        <f>IF(PC_NikeSales[[#This Row],[Rev_Verify]]="Valid Revenue","Include","Exclude")</f>
        <v>Include</v>
      </c>
      <c r="S2410" s="1"/>
      <c r="T2410" s="5" t="str">
        <f t="shared" si="339"/>
        <v>Missing Date</v>
      </c>
      <c r="U2410" s="1" t="str">
        <f t="shared" si="340"/>
        <v>No</v>
      </c>
      <c r="V2410" t="s">
        <v>17</v>
      </c>
      <c r="W2410" t="s">
        <v>18</v>
      </c>
      <c r="X2410" t="str">
        <f t="shared" si="341"/>
        <v>Bengaluru</v>
      </c>
      <c r="Y2410">
        <v>1822</v>
      </c>
      <c r="Z2410" t="str">
        <f>IF(PC_NikeSales[[#This Row],[Profit]]&lt;0,"Loss Making Sales",IF(PC_NikeSales[[#This Row],[Profit]]=0,"No Recorded Profit",IF($Y2408&gt;$P2408,"Invalid Profit", "Valid Profit")))</f>
        <v>Valid Profit</v>
      </c>
      <c r="AA2410" t="str">
        <f>IF(PC_NikeSales[[#This Row],[Profit_Status]]="Valid Profit","Include","Exclude")</f>
        <v>Include</v>
      </c>
    </row>
    <row r="2411" spans="1:27">
      <c r="A2411">
        <v>4409</v>
      </c>
      <c r="B2411" t="s">
        <v>13</v>
      </c>
      <c r="C2411" t="s">
        <v>14</v>
      </c>
      <c r="D2411" t="s">
        <v>34</v>
      </c>
      <c r="E2411" s="3" t="s">
        <v>28</v>
      </c>
      <c r="F2411" t="str">
        <f t="shared" si="333"/>
        <v>Alphabet</v>
      </c>
      <c r="G2411" t="str">
        <f t="shared" si="334"/>
        <v>L</v>
      </c>
      <c r="H2411" t="str">
        <f t="shared" si="335"/>
        <v>Yes</v>
      </c>
      <c r="J2411" t="str">
        <f>_xlfn.IFS(Units_Sold&lt;0,"Check Return/Refund",Units_Sold=" ",Invalid,Units_Sold=0,"Available",Units_Sold&gt;0,"Sold")</f>
        <v>Available</v>
      </c>
      <c r="L2411">
        <v>0.01</v>
      </c>
      <c r="M2411" t="str">
        <f t="shared" si="336"/>
        <v>Valid</v>
      </c>
      <c r="N2411" t="str">
        <f>IF(PC_NikeSales[[#This Row],[Discount_Verification]]="Valid","Include","Exclude")</f>
        <v>Include</v>
      </c>
      <c r="O2411">
        <v>0</v>
      </c>
      <c r="P2411" t="str">
        <f t="shared" si="337"/>
        <v>Insufficient Data</v>
      </c>
      <c r="Q2411" t="str">
        <f t="shared" si="338"/>
        <v>Missing Information</v>
      </c>
      <c r="R2411" t="str">
        <f>IF(PC_NikeSales[[#This Row],[Rev_Verify]]="Valid Revenue","Include","Exclude")</f>
        <v>Exclude</v>
      </c>
      <c r="S2411" s="1"/>
      <c r="T2411" s="5" t="str">
        <f t="shared" si="339"/>
        <v>Missing Date</v>
      </c>
      <c r="U2411" s="1" t="str">
        <f t="shared" si="340"/>
        <v>No</v>
      </c>
      <c r="V2411" t="s">
        <v>22</v>
      </c>
      <c r="W2411" t="s">
        <v>36</v>
      </c>
      <c r="X2411" t="str">
        <f t="shared" si="341"/>
        <v>Bangalore</v>
      </c>
      <c r="Y2411">
        <v>2707.33</v>
      </c>
      <c r="Z2411" t="str">
        <f>IF(PC_NikeSales[[#This Row],[Profit]]&lt;0,"Loss Making Sales",IF(PC_NikeSales[[#This Row],[Profit]]=0,"No Recorded Profit",IF($Y2409&gt;$P2409,"Invalid Profit", "Valid Profit")))</f>
        <v>Valid Profit</v>
      </c>
      <c r="AA2411" t="str">
        <f>IF(PC_NikeSales[[#This Row],[Profit_Status]]="Valid Profit","Include","Exclude")</f>
        <v>Include</v>
      </c>
    </row>
    <row r="2412" spans="1:27">
      <c r="A2412">
        <v>4410</v>
      </c>
      <c r="B2412" t="s">
        <v>35</v>
      </c>
      <c r="C2412" t="s">
        <v>41</v>
      </c>
      <c r="D2412" t="s">
        <v>47</v>
      </c>
      <c r="E2412" s="3" t="s">
        <v>32</v>
      </c>
      <c r="F2412" t="str">
        <f t="shared" si="333"/>
        <v>Alphabet</v>
      </c>
      <c r="G2412" t="str">
        <f t="shared" si="334"/>
        <v>XL</v>
      </c>
      <c r="H2412" t="str">
        <f t="shared" si="335"/>
        <v>Yes</v>
      </c>
      <c r="I2412">
        <v>-1</v>
      </c>
      <c r="J2412" t="str">
        <f>_xlfn.IFS(Units_Sold&lt;0,"Check Return/Refund",Units_Sold=" ",Invalid,Units_Sold=0,"Available",Units_Sold&gt;0,"Sold")</f>
        <v>Check Return/Refund</v>
      </c>
      <c r="K2412">
        <v>5967.57</v>
      </c>
      <c r="L2412">
        <v>1.1000000000000001</v>
      </c>
      <c r="M2412" t="str">
        <f t="shared" si="336"/>
        <v>Invalid</v>
      </c>
      <c r="N2412" t="str">
        <f>IF(PC_NikeSales[[#This Row],[Discount_Verification]]="Valid","Include","Exclude")</f>
        <v>Exclude</v>
      </c>
      <c r="O2412">
        <v>596.76</v>
      </c>
      <c r="P2412" t="str">
        <f t="shared" si="337"/>
        <v>Insufficient Data</v>
      </c>
      <c r="Q2412" t="str">
        <f t="shared" si="338"/>
        <v>Missing Information</v>
      </c>
      <c r="R2412" t="str">
        <f>IF(PC_NikeSales[[#This Row],[Rev_Verify]]="Valid Revenue","Include","Exclude")</f>
        <v>Exclude</v>
      </c>
      <c r="S2412" s="1">
        <v>45317</v>
      </c>
      <c r="T2412" s="5">
        <f t="shared" si="339"/>
        <v>45317</v>
      </c>
      <c r="U2412" s="1" t="str">
        <f t="shared" si="340"/>
        <v>Yes</v>
      </c>
      <c r="V2412" t="s">
        <v>22</v>
      </c>
      <c r="W2412" t="s">
        <v>25</v>
      </c>
      <c r="X2412" t="str">
        <f t="shared" si="341"/>
        <v>Mumbai</v>
      </c>
      <c r="Y2412">
        <v>-1011.68</v>
      </c>
      <c r="Z2412" t="str">
        <f>IF(PC_NikeSales[[#This Row],[Profit]]&lt;0,"Loss Making Sales",IF(PC_NikeSales[[#This Row],[Profit]]=0,"No Recorded Profit",IF(PC_NikeSales[[#This Row],[Profit]]&gt;PC_NikeSales[Rev_Recalc],"Invalid Profit", "Valid Profit")))</f>
        <v>Loss Making Sales</v>
      </c>
      <c r="AA2412" t="str">
        <f>IF(PC_NikeSales[[#This Row],[Profit_Status]]="Valid Profit","Include","Exclude")</f>
        <v>Exclude</v>
      </c>
    </row>
    <row r="2413" spans="1:27">
      <c r="A2413">
        <v>4411</v>
      </c>
      <c r="B2413" t="s">
        <v>13</v>
      </c>
      <c r="C2413" t="s">
        <v>26</v>
      </c>
      <c r="D2413" t="s">
        <v>53</v>
      </c>
      <c r="E2413" s="3" t="s">
        <v>16</v>
      </c>
      <c r="F2413" t="str">
        <f t="shared" si="333"/>
        <v>Alphabet</v>
      </c>
      <c r="G2413" t="str">
        <f t="shared" si="334"/>
        <v>M</v>
      </c>
      <c r="H2413" t="str">
        <f t="shared" si="335"/>
        <v>Yes</v>
      </c>
      <c r="J2413" t="str">
        <f>_xlfn.IFS(Units_Sold&lt;0,"Check Return/Refund",Units_Sold=" ",Invalid,Units_Sold=0,"Available",Units_Sold&gt;0,"Sold")</f>
        <v>Available</v>
      </c>
      <c r="M2413" t="str">
        <f t="shared" si="336"/>
        <v>Invalid</v>
      </c>
      <c r="N2413" t="str">
        <f>IF(PC_NikeSales[[#This Row],[Discount_Verification]]="Valid","Include","Exclude")</f>
        <v>Exclude</v>
      </c>
      <c r="O2413">
        <v>0</v>
      </c>
      <c r="P2413" t="str">
        <f t="shared" si="337"/>
        <v>Insufficient Data</v>
      </c>
      <c r="Q2413" t="str">
        <f t="shared" si="338"/>
        <v>Missing Information</v>
      </c>
      <c r="R2413" t="str">
        <f>IF(PC_NikeSales[[#This Row],[Rev_Verify]]="Valid Revenue","Include","Exclude")</f>
        <v>Exclude</v>
      </c>
      <c r="S2413" s="1"/>
      <c r="T2413" s="5" t="str">
        <f t="shared" si="339"/>
        <v>Missing Date</v>
      </c>
      <c r="U2413" s="1" t="str">
        <f t="shared" si="340"/>
        <v>No</v>
      </c>
      <c r="V2413" t="s">
        <v>22</v>
      </c>
      <c r="W2413" t="s">
        <v>37</v>
      </c>
      <c r="X2413" t="str">
        <f t="shared" si="341"/>
        <v>Hyderabad</v>
      </c>
      <c r="Y2413">
        <v>3130.26</v>
      </c>
      <c r="Z2413" t="str">
        <f>IF(PC_NikeSales[[#This Row],[Profit]]&lt;0,"Loss Making Sales",IF(PC_NikeSales[[#This Row],[Profit]]=0,"No Recorded Profit",IF($Y2411&gt;$P2411,"Invalid Profit", "Valid Profit")))</f>
        <v>Valid Profit</v>
      </c>
      <c r="AA2413" t="str">
        <f>IF(PC_NikeSales[[#This Row],[Profit_Status]]="Valid Profit","Include","Exclude")</f>
        <v>Include</v>
      </c>
    </row>
    <row r="2414" spans="1:27">
      <c r="A2414">
        <v>4412</v>
      </c>
      <c r="B2414" t="s">
        <v>13</v>
      </c>
      <c r="C2414" t="s">
        <v>26</v>
      </c>
      <c r="D2414" t="s">
        <v>27</v>
      </c>
      <c r="E2414" s="3" t="s">
        <v>32</v>
      </c>
      <c r="F2414" t="str">
        <f t="shared" si="333"/>
        <v>Alphabet</v>
      </c>
      <c r="G2414" t="str">
        <f t="shared" si="334"/>
        <v>XL</v>
      </c>
      <c r="H2414" t="str">
        <f t="shared" si="335"/>
        <v>Yes</v>
      </c>
      <c r="I2414">
        <v>1</v>
      </c>
      <c r="J2414" t="str">
        <f>_xlfn.IFS(Units_Sold&lt;0,"Check Return/Refund",Units_Sold=" ",Invalid,Units_Sold=0,"Available",Units_Sold&gt;0,"Sold")</f>
        <v>Sold</v>
      </c>
      <c r="M2414" t="str">
        <f t="shared" si="336"/>
        <v>Invalid</v>
      </c>
      <c r="N2414" t="str">
        <f>IF(PC_NikeSales[[#This Row],[Discount_Verification]]="Valid","Include","Exclude")</f>
        <v>Exclude</v>
      </c>
      <c r="O2414">
        <v>0</v>
      </c>
      <c r="P2414" t="str">
        <f t="shared" si="337"/>
        <v>Insufficient Data</v>
      </c>
      <c r="Q2414" t="str">
        <f t="shared" si="338"/>
        <v>Missing Information</v>
      </c>
      <c r="R2414" t="str">
        <f>IF(PC_NikeSales[[#This Row],[Rev_Verify]]="Valid Revenue","Include","Exclude")</f>
        <v>Exclude</v>
      </c>
      <c r="S2414" s="1">
        <v>45802</v>
      </c>
      <c r="T2414" s="5">
        <f t="shared" si="339"/>
        <v>45802</v>
      </c>
      <c r="U2414" s="1" t="str">
        <f t="shared" si="340"/>
        <v>Yes</v>
      </c>
      <c r="V2414" t="s">
        <v>17</v>
      </c>
      <c r="W2414" t="s">
        <v>43</v>
      </c>
      <c r="X2414" t="str">
        <f t="shared" si="341"/>
        <v>Kolkata</v>
      </c>
      <c r="Y2414">
        <v>3452.75</v>
      </c>
      <c r="Z2414" t="str">
        <f>IF(PC_NikeSales[[#This Row],[Profit]]&lt;0,"Loss Making Sales",IF(PC_NikeSales[[#This Row],[Profit]]=0,"No Recorded Profit",IF($Y2412&gt;$P2412,"Invalid Profit", "Valid Profit")))</f>
        <v>Valid Profit</v>
      </c>
      <c r="AA2414" t="str">
        <f>IF(PC_NikeSales[[#This Row],[Profit_Status]]="Valid Profit","Include","Exclude")</f>
        <v>Include</v>
      </c>
    </row>
    <row r="2415" spans="1:27">
      <c r="A2415">
        <v>4413</v>
      </c>
      <c r="B2415" t="s">
        <v>35</v>
      </c>
      <c r="C2415" t="s">
        <v>30</v>
      </c>
      <c r="D2415" t="s">
        <v>46</v>
      </c>
      <c r="E2415" s="3" t="s">
        <v>16</v>
      </c>
      <c r="F2415" t="str">
        <f t="shared" si="333"/>
        <v>Alphabet</v>
      </c>
      <c r="G2415" t="str">
        <f t="shared" si="334"/>
        <v>M</v>
      </c>
      <c r="H2415" t="str">
        <f t="shared" si="335"/>
        <v>Yes</v>
      </c>
      <c r="J2415" t="str">
        <f>_xlfn.IFS(Units_Sold&lt;0,"Check Return/Refund",Units_Sold=" ",Invalid,Units_Sold=0,"Available",Units_Sold&gt;0,"Sold")</f>
        <v>Available</v>
      </c>
      <c r="M2415" t="str">
        <f t="shared" si="336"/>
        <v>Invalid</v>
      </c>
      <c r="N2415" t="str">
        <f>IF(PC_NikeSales[[#This Row],[Discount_Verification]]="Valid","Include","Exclude")</f>
        <v>Exclude</v>
      </c>
      <c r="O2415">
        <v>0</v>
      </c>
      <c r="P2415" t="str">
        <f t="shared" si="337"/>
        <v>Insufficient Data</v>
      </c>
      <c r="Q2415" t="str">
        <f t="shared" si="338"/>
        <v>Missing Information</v>
      </c>
      <c r="R2415" t="str">
        <f>IF(PC_NikeSales[[#This Row],[Rev_Verify]]="Valid Revenue","Include","Exclude")</f>
        <v>Exclude</v>
      </c>
      <c r="S2415" s="1">
        <v>45538</v>
      </c>
      <c r="T2415" s="5">
        <f t="shared" si="339"/>
        <v>45538</v>
      </c>
      <c r="U2415" s="1" t="str">
        <f t="shared" si="340"/>
        <v>Yes</v>
      </c>
      <c r="V2415" t="s">
        <v>22</v>
      </c>
      <c r="W2415" t="s">
        <v>37</v>
      </c>
      <c r="X2415" t="str">
        <f t="shared" si="341"/>
        <v>Hyderabad</v>
      </c>
      <c r="Y2415">
        <v>2790.67</v>
      </c>
      <c r="Z2415" t="str">
        <f>IF(PC_NikeSales[[#This Row],[Profit]]&lt;0,"Loss Making Sales",IF(PC_NikeSales[[#This Row],[Profit]]=0,"No Recorded Profit",IF($Y2413&gt;$P2413,"Invalid Profit", "Valid Profit")))</f>
        <v>Valid Profit</v>
      </c>
      <c r="AA2415" t="str">
        <f>IF(PC_NikeSales[[#This Row],[Profit_Status]]="Valid Profit","Include","Exclude")</f>
        <v>Include</v>
      </c>
    </row>
    <row r="2416" spans="1:27">
      <c r="A2416">
        <v>4414</v>
      </c>
      <c r="B2416" t="s">
        <v>13</v>
      </c>
      <c r="C2416" t="s">
        <v>30</v>
      </c>
      <c r="D2416" t="s">
        <v>51</v>
      </c>
      <c r="E2416" s="3">
        <v>9</v>
      </c>
      <c r="F2416" t="str">
        <f t="shared" si="333"/>
        <v>Number</v>
      </c>
      <c r="G2416" t="str">
        <f t="shared" si="334"/>
        <v>9</v>
      </c>
      <c r="H2416" t="str">
        <f t="shared" si="335"/>
        <v>Yes</v>
      </c>
      <c r="J2416" t="str">
        <f>_xlfn.IFS(Units_Sold&lt;0,"Check Return/Refund",Units_Sold=" ",Invalid,Units_Sold=0,"Available",Units_Sold&gt;0,"Sold")</f>
        <v>Available</v>
      </c>
      <c r="L2416">
        <v>0.32</v>
      </c>
      <c r="M2416" t="str">
        <f t="shared" si="336"/>
        <v>Valid</v>
      </c>
      <c r="N2416" t="str">
        <f>IF(PC_NikeSales[[#This Row],[Discount_Verification]]="Valid","Include","Exclude")</f>
        <v>Include</v>
      </c>
      <c r="O2416">
        <v>0</v>
      </c>
      <c r="P2416" t="str">
        <f t="shared" si="337"/>
        <v>Insufficient Data</v>
      </c>
      <c r="Q2416" t="str">
        <f t="shared" si="338"/>
        <v>Missing Information</v>
      </c>
      <c r="R2416" t="str">
        <f>IF(PC_NikeSales[[#This Row],[Rev_Verify]]="Valid Revenue","Include","Exclude")</f>
        <v>Exclude</v>
      </c>
      <c r="S2416" s="1">
        <v>45540</v>
      </c>
      <c r="T2416" s="5">
        <f t="shared" si="339"/>
        <v>45540</v>
      </c>
      <c r="U2416" s="1" t="str">
        <f t="shared" si="340"/>
        <v>Yes</v>
      </c>
      <c r="V2416" t="s">
        <v>22</v>
      </c>
      <c r="W2416" t="s">
        <v>37</v>
      </c>
      <c r="X2416" t="str">
        <f t="shared" si="341"/>
        <v>Hyderabad</v>
      </c>
      <c r="Y2416">
        <v>3503.26</v>
      </c>
      <c r="Z2416" t="str">
        <f>IF(PC_NikeSales[[#This Row],[Profit]]&lt;0,"Loss Making Sales",IF(PC_NikeSales[[#This Row],[Profit]]=0,"No Recorded Profit",IF($Y2414&gt;$P2414,"Invalid Profit", "Valid Profit")))</f>
        <v>Valid Profit</v>
      </c>
      <c r="AA2416" t="str">
        <f>IF(PC_NikeSales[[#This Row],[Profit_Status]]="Valid Profit","Include","Exclude")</f>
        <v>Include</v>
      </c>
    </row>
    <row r="2417" spans="1:27">
      <c r="A2417">
        <v>4415</v>
      </c>
      <c r="B2417" t="s">
        <v>13</v>
      </c>
      <c r="C2417" t="s">
        <v>30</v>
      </c>
      <c r="D2417" t="s">
        <v>46</v>
      </c>
      <c r="E2417" s="3">
        <v>12</v>
      </c>
      <c r="F2417" t="str">
        <f t="shared" si="333"/>
        <v>Number</v>
      </c>
      <c r="G2417" t="str">
        <f t="shared" si="334"/>
        <v>12</v>
      </c>
      <c r="H2417" t="str">
        <f t="shared" si="335"/>
        <v>Yes</v>
      </c>
      <c r="J2417" t="str">
        <f>_xlfn.IFS(Units_Sold&lt;0,"Check Return/Refund",Units_Sold=" ",Invalid,Units_Sold=0,"Available",Units_Sold&gt;0,"Sold")</f>
        <v>Available</v>
      </c>
      <c r="K2417">
        <v>3671.95</v>
      </c>
      <c r="M2417" t="str">
        <f t="shared" si="336"/>
        <v>Invalid</v>
      </c>
      <c r="N2417" t="str">
        <f>IF(PC_NikeSales[[#This Row],[Discount_Verification]]="Valid","Include","Exclude")</f>
        <v>Exclude</v>
      </c>
      <c r="O2417">
        <v>0</v>
      </c>
      <c r="P2417" t="str">
        <f t="shared" si="337"/>
        <v>Insufficient Data</v>
      </c>
      <c r="Q2417" t="str">
        <f t="shared" si="338"/>
        <v>Missing Information</v>
      </c>
      <c r="R2417" t="str">
        <f>IF(PC_NikeSales[[#This Row],[Rev_Verify]]="Valid Revenue","Include","Exclude")</f>
        <v>Exclude</v>
      </c>
      <c r="S2417" s="1"/>
      <c r="T2417" s="5" t="str">
        <f t="shared" si="339"/>
        <v>Missing Date</v>
      </c>
      <c r="U2417" s="1" t="str">
        <f t="shared" si="340"/>
        <v>No</v>
      </c>
      <c r="V2417" t="s">
        <v>22</v>
      </c>
      <c r="W2417" t="s">
        <v>29</v>
      </c>
      <c r="X2417" t="str">
        <f t="shared" si="341"/>
        <v>Pune</v>
      </c>
      <c r="Y2417">
        <v>2797.91</v>
      </c>
      <c r="Z2417" t="str">
        <f>IF(PC_NikeSales[[#This Row],[Profit]]&lt;0,"Loss Making Sales",IF(PC_NikeSales[[#This Row],[Profit]]=0,"No Recorded Profit",IF($Y2415&gt;$P2415,"Invalid Profit", "Valid Profit")))</f>
        <v>Valid Profit</v>
      </c>
      <c r="AA2417" t="str">
        <f>IF(PC_NikeSales[[#This Row],[Profit_Status]]="Valid Profit","Include","Exclude")</f>
        <v>Include</v>
      </c>
    </row>
    <row r="2418" spans="1:27">
      <c r="A2418">
        <v>4416</v>
      </c>
      <c r="B2418" t="s">
        <v>19</v>
      </c>
      <c r="C2418" t="s">
        <v>41</v>
      </c>
      <c r="D2418" t="s">
        <v>48</v>
      </c>
      <c r="F2418" t="str">
        <f t="shared" si="333"/>
        <v>Missing</v>
      </c>
      <c r="G2418" t="str">
        <f t="shared" si="334"/>
        <v>Unknown</v>
      </c>
      <c r="H2418" t="str">
        <f t="shared" si="335"/>
        <v>No</v>
      </c>
      <c r="J2418" t="str">
        <f>_xlfn.IFS(Units_Sold&lt;0,"Check Return/Refund",Units_Sold=" ",Invalid,Units_Sold=0,"Available",Units_Sold&gt;0,"Sold")</f>
        <v>Available</v>
      </c>
      <c r="K2418">
        <v>2365.6</v>
      </c>
      <c r="M2418" t="str">
        <f t="shared" si="336"/>
        <v>Invalid</v>
      </c>
      <c r="N2418" t="str">
        <f>IF(PC_NikeSales[[#This Row],[Discount_Verification]]="Valid","Include","Exclude")</f>
        <v>Exclude</v>
      </c>
      <c r="O2418">
        <v>0</v>
      </c>
      <c r="P2418" t="str">
        <f t="shared" si="337"/>
        <v>Insufficient Data</v>
      </c>
      <c r="Q2418" t="str">
        <f t="shared" si="338"/>
        <v>Missing Information</v>
      </c>
      <c r="R2418" t="str">
        <f>IF(PC_NikeSales[[#This Row],[Rev_Verify]]="Valid Revenue","Include","Exclude")</f>
        <v>Exclude</v>
      </c>
      <c r="S2418" s="1">
        <v>45815</v>
      </c>
      <c r="T2418" s="5">
        <f t="shared" si="339"/>
        <v>45815</v>
      </c>
      <c r="U2418" s="1" t="str">
        <f t="shared" si="340"/>
        <v>Yes</v>
      </c>
      <c r="V2418" t="s">
        <v>22</v>
      </c>
      <c r="W2418" t="s">
        <v>25</v>
      </c>
      <c r="X2418" t="str">
        <f t="shared" si="341"/>
        <v>Mumbai</v>
      </c>
      <c r="Y2418">
        <v>-178.54</v>
      </c>
      <c r="Z2418" t="str">
        <f>IF(PC_NikeSales[[#This Row],[Profit]]&lt;0,"Loss Making Sales",IF(PC_NikeSales[[#This Row],[Profit]]=0,"No Recorded Profit",IF(PC_NikeSales[[#This Row],[Profit]]&gt;PC_NikeSales[Rev_Recalc],"Invalid Profit", "Valid Profit")))</f>
        <v>Loss Making Sales</v>
      </c>
      <c r="AA2418" t="str">
        <f>IF(PC_NikeSales[[#This Row],[Profit_Status]]="Valid Profit","Include","Exclude")</f>
        <v>Exclude</v>
      </c>
    </row>
    <row r="2419" spans="1:27">
      <c r="A2419">
        <v>4417</v>
      </c>
      <c r="B2419" t="s">
        <v>19</v>
      </c>
      <c r="C2419" t="s">
        <v>20</v>
      </c>
      <c r="D2419" t="s">
        <v>21</v>
      </c>
      <c r="E2419" s="3" t="s">
        <v>28</v>
      </c>
      <c r="F2419" t="str">
        <f t="shared" si="333"/>
        <v>Alphabet</v>
      </c>
      <c r="G2419" t="str">
        <f t="shared" si="334"/>
        <v>L</v>
      </c>
      <c r="H2419" t="str">
        <f t="shared" si="335"/>
        <v>Yes</v>
      </c>
      <c r="J2419" t="str">
        <f>_xlfn.IFS(Units_Sold&lt;0,"Check Return/Refund",Units_Sold=" ",Invalid,Units_Sold=0,"Available",Units_Sold&gt;0,"Sold")</f>
        <v>Available</v>
      </c>
      <c r="L2419">
        <v>0.83</v>
      </c>
      <c r="M2419" t="str">
        <f t="shared" si="336"/>
        <v>Valid</v>
      </c>
      <c r="N2419" t="str">
        <f>IF(PC_NikeSales[[#This Row],[Discount_Verification]]="Valid","Include","Exclude")</f>
        <v>Include</v>
      </c>
      <c r="O2419">
        <v>0</v>
      </c>
      <c r="P2419" t="str">
        <f t="shared" si="337"/>
        <v>Insufficient Data</v>
      </c>
      <c r="Q2419" t="str">
        <f t="shared" si="338"/>
        <v>Missing Information</v>
      </c>
      <c r="R2419" t="str">
        <f>IF(PC_NikeSales[[#This Row],[Rev_Verify]]="Valid Revenue","Include","Exclude")</f>
        <v>Exclude</v>
      </c>
      <c r="S2419" s="1"/>
      <c r="T2419" s="5" t="str">
        <f t="shared" si="339"/>
        <v>Missing Date</v>
      </c>
      <c r="U2419" s="1" t="str">
        <f t="shared" si="340"/>
        <v>No</v>
      </c>
      <c r="V2419" t="s">
        <v>22</v>
      </c>
      <c r="W2419" t="s">
        <v>37</v>
      </c>
      <c r="X2419" t="str">
        <f t="shared" si="341"/>
        <v>Hyderabad</v>
      </c>
      <c r="Y2419">
        <v>2668.14</v>
      </c>
      <c r="Z2419" t="str">
        <f>IF(PC_NikeSales[[#This Row],[Profit]]&lt;0,"Loss Making Sales",IF(PC_NikeSales[[#This Row],[Profit]]=0,"No Recorded Profit",IF($Y2417&gt;$P2417,"Invalid Profit", "Valid Profit")))</f>
        <v>Valid Profit</v>
      </c>
      <c r="AA2419" t="str">
        <f>IF(PC_NikeSales[[#This Row],[Profit_Status]]="Valid Profit","Include","Exclude")</f>
        <v>Include</v>
      </c>
    </row>
    <row r="2420" spans="1:27">
      <c r="A2420">
        <v>4418</v>
      </c>
      <c r="B2420" t="s">
        <v>19</v>
      </c>
      <c r="C2420" t="s">
        <v>14</v>
      </c>
      <c r="D2420" t="s">
        <v>44</v>
      </c>
      <c r="E2420" s="3" t="s">
        <v>32</v>
      </c>
      <c r="F2420" t="str">
        <f t="shared" si="333"/>
        <v>Alphabet</v>
      </c>
      <c r="G2420" t="str">
        <f t="shared" si="334"/>
        <v>XL</v>
      </c>
      <c r="H2420" t="str">
        <f t="shared" si="335"/>
        <v>Yes</v>
      </c>
      <c r="I2420">
        <v>2</v>
      </c>
      <c r="J2420" t="str">
        <f>_xlfn.IFS(Units_Sold&lt;0,"Check Return/Refund",Units_Sold=" ",Invalid,Units_Sold=0,"Available",Units_Sold&gt;0,"Sold")</f>
        <v>Sold</v>
      </c>
      <c r="K2420">
        <v>3139.93</v>
      </c>
      <c r="L2420">
        <v>0.46</v>
      </c>
      <c r="M2420" t="str">
        <f t="shared" si="336"/>
        <v>Valid</v>
      </c>
      <c r="N2420" t="str">
        <f>IF(PC_NikeSales[[#This Row],[Discount_Verification]]="Valid","Include","Exclude")</f>
        <v>Include</v>
      </c>
      <c r="O2420">
        <v>3391.12</v>
      </c>
      <c r="P2420">
        <f t="shared" si="337"/>
        <v>3391.1244000000002</v>
      </c>
      <c r="Q2420" t="str">
        <f t="shared" si="338"/>
        <v>Valid Revenue</v>
      </c>
      <c r="R2420" t="str">
        <f>IF(PC_NikeSales[[#This Row],[Rev_Verify]]="Valid Revenue","Include","Exclude")</f>
        <v>Include</v>
      </c>
      <c r="S2420" s="1"/>
      <c r="T2420" s="5" t="str">
        <f t="shared" si="339"/>
        <v>Missing Date</v>
      </c>
      <c r="U2420" s="1" t="str">
        <f t="shared" si="340"/>
        <v>No</v>
      </c>
      <c r="V2420" t="s">
        <v>17</v>
      </c>
      <c r="W2420" t="s">
        <v>43</v>
      </c>
      <c r="X2420" t="str">
        <f t="shared" si="341"/>
        <v>Kolkata</v>
      </c>
      <c r="Y2420">
        <v>3548.13</v>
      </c>
      <c r="Z2420" t="str">
        <f>IF(PC_NikeSales[[#This Row],[Profit]]&lt;0,"Loss Making Sales",IF(PC_NikeSales[[#This Row],[Profit]]=0,"No Recorded Profit",IF(PC_NikeSales[[#This Row],[Profit]]&gt;PC_NikeSales[Rev_Recalc],"Invalid Profit", "Valid Profit")))</f>
        <v>Invalid Profit</v>
      </c>
      <c r="AA2420" t="str">
        <f>IF(PC_NikeSales[[#This Row],[Profit_Status]]="Valid Profit","Include","Exclude")</f>
        <v>Exclude</v>
      </c>
    </row>
    <row r="2421" spans="1:27">
      <c r="A2421">
        <v>4419</v>
      </c>
      <c r="B2421" t="s">
        <v>13</v>
      </c>
      <c r="C2421" t="s">
        <v>14</v>
      </c>
      <c r="D2421" t="s">
        <v>34</v>
      </c>
      <c r="E2421" s="3">
        <v>9</v>
      </c>
      <c r="F2421" t="str">
        <f t="shared" si="333"/>
        <v>Number</v>
      </c>
      <c r="G2421" t="str">
        <f t="shared" si="334"/>
        <v>9</v>
      </c>
      <c r="H2421" t="str">
        <f t="shared" si="335"/>
        <v>Yes</v>
      </c>
      <c r="J2421" t="str">
        <f>_xlfn.IFS(Units_Sold&lt;0,"Check Return/Refund",Units_Sold=" ",Invalid,Units_Sold=0,"Available",Units_Sold&gt;0,"Sold")</f>
        <v>Available</v>
      </c>
      <c r="M2421" t="str">
        <f t="shared" si="336"/>
        <v>Invalid</v>
      </c>
      <c r="N2421" t="str">
        <f>IF(PC_NikeSales[[#This Row],[Discount_Verification]]="Valid","Include","Exclude")</f>
        <v>Exclude</v>
      </c>
      <c r="O2421">
        <v>0</v>
      </c>
      <c r="P2421" t="str">
        <f t="shared" si="337"/>
        <v>Insufficient Data</v>
      </c>
      <c r="Q2421" t="str">
        <f t="shared" si="338"/>
        <v>Missing Information</v>
      </c>
      <c r="R2421" t="str">
        <f>IF(PC_NikeSales[[#This Row],[Rev_Verify]]="Valid Revenue","Include","Exclude")</f>
        <v>Exclude</v>
      </c>
      <c r="S2421" s="1">
        <v>45674</v>
      </c>
      <c r="T2421" s="5">
        <f t="shared" si="339"/>
        <v>45674</v>
      </c>
      <c r="U2421" s="1" t="str">
        <f t="shared" si="340"/>
        <v>Yes</v>
      </c>
      <c r="V2421" t="s">
        <v>17</v>
      </c>
      <c r="W2421" t="s">
        <v>36</v>
      </c>
      <c r="X2421" t="str">
        <f t="shared" si="341"/>
        <v>Bangalore</v>
      </c>
      <c r="Y2421">
        <v>61.45</v>
      </c>
      <c r="Z2421" t="str">
        <f>IF(PC_NikeSales[[#This Row],[Profit]]&lt;0,"Loss Making Sales",IF(PC_NikeSales[[#This Row],[Profit]]=0,"No Recorded Profit",IF($Y2419&gt;$P2419,"Invalid Profit", "Valid Profit")))</f>
        <v>Valid Profit</v>
      </c>
      <c r="AA2421" t="str">
        <f>IF(PC_NikeSales[[#This Row],[Profit_Status]]="Valid Profit","Include","Exclude")</f>
        <v>Include</v>
      </c>
    </row>
    <row r="2422" spans="1:27">
      <c r="A2422">
        <v>4420</v>
      </c>
      <c r="B2422" t="s">
        <v>19</v>
      </c>
      <c r="C2422" t="s">
        <v>26</v>
      </c>
      <c r="D2422" t="s">
        <v>27</v>
      </c>
      <c r="E2422" s="3" t="s">
        <v>28</v>
      </c>
      <c r="F2422" t="str">
        <f t="shared" si="333"/>
        <v>Alphabet</v>
      </c>
      <c r="G2422" t="str">
        <f t="shared" si="334"/>
        <v>L</v>
      </c>
      <c r="H2422" t="str">
        <f t="shared" si="335"/>
        <v>Yes</v>
      </c>
      <c r="I2422">
        <v>4</v>
      </c>
      <c r="J2422" t="str">
        <f>_xlfn.IFS(Units_Sold&lt;0,"Check Return/Refund",Units_Sold=" ",Invalid,Units_Sold=0,"Available",Units_Sold&gt;0,"Sold")</f>
        <v>Sold</v>
      </c>
      <c r="K2422">
        <v>4904.79</v>
      </c>
      <c r="L2422">
        <v>1.19</v>
      </c>
      <c r="M2422" t="str">
        <f t="shared" si="336"/>
        <v>Invalid</v>
      </c>
      <c r="N2422" t="str">
        <f>IF(PC_NikeSales[[#This Row],[Discount_Verification]]="Valid","Include","Exclude")</f>
        <v>Exclude</v>
      </c>
      <c r="O2422">
        <v>-3727.64</v>
      </c>
      <c r="P2422" t="str">
        <f t="shared" si="337"/>
        <v>Insufficient Data</v>
      </c>
      <c r="Q2422" t="str">
        <f t="shared" si="338"/>
        <v>Missing Information</v>
      </c>
      <c r="R2422" t="str">
        <f>IF(PC_NikeSales[[#This Row],[Rev_Verify]]="Valid Revenue","Include","Exclude")</f>
        <v>Exclude</v>
      </c>
      <c r="S2422" s="1">
        <v>45238</v>
      </c>
      <c r="T2422" s="5">
        <f t="shared" si="339"/>
        <v>45238</v>
      </c>
      <c r="U2422" s="1" t="str">
        <f t="shared" si="340"/>
        <v>Yes</v>
      </c>
      <c r="V2422" t="s">
        <v>22</v>
      </c>
      <c r="W2422" t="s">
        <v>29</v>
      </c>
      <c r="X2422" t="str">
        <f t="shared" si="341"/>
        <v>Pune</v>
      </c>
      <c r="Y2422">
        <v>2633.82</v>
      </c>
      <c r="Z2422" t="str">
        <f>IF(PC_NikeSales[[#This Row],[Profit]]&lt;0,"Loss Making Sales",IF(PC_NikeSales[[#This Row],[Profit]]=0,"No Recorded Profit",IF($Y2420&gt;$P2420,"Invalid Profit", "Valid Profit")))</f>
        <v>Invalid Profit</v>
      </c>
      <c r="AA2422" t="str">
        <f>IF(PC_NikeSales[[#This Row],[Profit_Status]]="Valid Profit","Include","Exclude")</f>
        <v>Exclude</v>
      </c>
    </row>
    <row r="2423" spans="1:27">
      <c r="A2423">
        <v>4421</v>
      </c>
      <c r="B2423" t="s">
        <v>19</v>
      </c>
      <c r="C2423" t="s">
        <v>30</v>
      </c>
      <c r="D2423" t="s">
        <v>31</v>
      </c>
      <c r="E2423" s="3" t="s">
        <v>32</v>
      </c>
      <c r="F2423" t="str">
        <f t="shared" si="333"/>
        <v>Alphabet</v>
      </c>
      <c r="G2423" t="str">
        <f t="shared" si="334"/>
        <v>XL</v>
      </c>
      <c r="H2423" t="str">
        <f t="shared" si="335"/>
        <v>Yes</v>
      </c>
      <c r="J2423" t="str">
        <f>_xlfn.IFS(Units_Sold&lt;0,"Check Return/Refund",Units_Sold=" ",Invalid,Units_Sold=0,"Available",Units_Sold&gt;0,"Sold")</f>
        <v>Available</v>
      </c>
      <c r="M2423" t="str">
        <f t="shared" si="336"/>
        <v>Invalid</v>
      </c>
      <c r="N2423" t="str">
        <f>IF(PC_NikeSales[[#This Row],[Discount_Verification]]="Valid","Include","Exclude")</f>
        <v>Exclude</v>
      </c>
      <c r="O2423">
        <v>0</v>
      </c>
      <c r="P2423" t="str">
        <f t="shared" si="337"/>
        <v>Insufficient Data</v>
      </c>
      <c r="Q2423" t="str">
        <f t="shared" si="338"/>
        <v>Missing Information</v>
      </c>
      <c r="R2423" t="str">
        <f>IF(PC_NikeSales[[#This Row],[Rev_Verify]]="Valid Revenue","Include","Exclude")</f>
        <v>Exclude</v>
      </c>
      <c r="S2423" s="1">
        <v>45540</v>
      </c>
      <c r="T2423" s="5">
        <f t="shared" si="339"/>
        <v>45540</v>
      </c>
      <c r="U2423" s="1" t="str">
        <f t="shared" si="340"/>
        <v>Yes</v>
      </c>
      <c r="V2423" t="s">
        <v>17</v>
      </c>
      <c r="W2423" t="s">
        <v>25</v>
      </c>
      <c r="X2423" t="str">
        <f t="shared" si="341"/>
        <v>Mumbai</v>
      </c>
      <c r="Y2423">
        <v>3005.03</v>
      </c>
      <c r="Z2423" t="str">
        <f>IF(PC_NikeSales[[#This Row],[Profit]]&lt;0,"Loss Making Sales",IF(PC_NikeSales[[#This Row],[Profit]]=0,"No Recorded Profit",IF($Y2421&gt;$P2421,"Invalid Profit", "Valid Profit")))</f>
        <v>Valid Profit</v>
      </c>
      <c r="AA2423" t="str">
        <f>IF(PC_NikeSales[[#This Row],[Profit_Status]]="Valid Profit","Include","Exclude")</f>
        <v>Include</v>
      </c>
    </row>
    <row r="2424" spans="1:27">
      <c r="A2424">
        <v>4422</v>
      </c>
      <c r="B2424" t="s">
        <v>35</v>
      </c>
      <c r="C2424" t="s">
        <v>30</v>
      </c>
      <c r="D2424" t="s">
        <v>31</v>
      </c>
      <c r="F2424" t="str">
        <f t="shared" si="333"/>
        <v>Missing</v>
      </c>
      <c r="G2424" t="str">
        <f t="shared" si="334"/>
        <v>Unknown</v>
      </c>
      <c r="H2424" t="str">
        <f t="shared" si="335"/>
        <v>No</v>
      </c>
      <c r="J2424" t="str">
        <f>_xlfn.IFS(Units_Sold&lt;0,"Check Return/Refund",Units_Sold=" ",Invalid,Units_Sold=0,"Available",Units_Sold&gt;0,"Sold")</f>
        <v>Available</v>
      </c>
      <c r="L2424">
        <v>0.43</v>
      </c>
      <c r="M2424" t="str">
        <f t="shared" si="336"/>
        <v>Valid</v>
      </c>
      <c r="N2424" t="str">
        <f>IF(PC_NikeSales[[#This Row],[Discount_Verification]]="Valid","Include","Exclude")</f>
        <v>Include</v>
      </c>
      <c r="O2424">
        <v>0</v>
      </c>
      <c r="P2424" t="str">
        <f t="shared" si="337"/>
        <v>Insufficient Data</v>
      </c>
      <c r="Q2424" t="str">
        <f t="shared" si="338"/>
        <v>Missing Information</v>
      </c>
      <c r="R2424" t="str">
        <f>IF(PC_NikeSales[[#This Row],[Rev_Verify]]="Valid Revenue","Include","Exclude")</f>
        <v>Exclude</v>
      </c>
      <c r="S2424" s="1">
        <v>45816</v>
      </c>
      <c r="T2424" s="5">
        <f t="shared" si="339"/>
        <v>45816</v>
      </c>
      <c r="U2424" s="1" t="str">
        <f t="shared" si="340"/>
        <v>Yes</v>
      </c>
      <c r="V2424" t="s">
        <v>17</v>
      </c>
      <c r="W2424" t="s">
        <v>33</v>
      </c>
      <c r="X2424" t="str">
        <f t="shared" si="341"/>
        <v>Delhi</v>
      </c>
      <c r="Y2424">
        <v>1143.45</v>
      </c>
      <c r="Z2424" t="str">
        <f>IF(PC_NikeSales[[#This Row],[Profit]]&lt;0,"Loss Making Sales",IF(PC_NikeSales[[#This Row],[Profit]]=0,"No Recorded Profit",IF($Y2422&gt;$P2422,"Invalid Profit", "Valid Profit")))</f>
        <v>Valid Profit</v>
      </c>
      <c r="AA2424" t="str">
        <f>IF(PC_NikeSales[[#This Row],[Profit_Status]]="Valid Profit","Include","Exclude")</f>
        <v>Include</v>
      </c>
    </row>
    <row r="2425" spans="1:27">
      <c r="A2425">
        <v>4423</v>
      </c>
      <c r="B2425" t="s">
        <v>35</v>
      </c>
      <c r="C2425" t="s">
        <v>30</v>
      </c>
      <c r="D2425" t="s">
        <v>46</v>
      </c>
      <c r="E2425" s="3">
        <v>6</v>
      </c>
      <c r="F2425" t="str">
        <f t="shared" si="333"/>
        <v>Number</v>
      </c>
      <c r="G2425" t="str">
        <f t="shared" si="334"/>
        <v>6</v>
      </c>
      <c r="H2425" t="str">
        <f t="shared" si="335"/>
        <v>Yes</v>
      </c>
      <c r="I2425">
        <v>1</v>
      </c>
      <c r="J2425" t="str">
        <f>_xlfn.IFS(Units_Sold&lt;0,"Check Return/Refund",Units_Sold=" ",Invalid,Units_Sold=0,"Available",Units_Sold&gt;0,"Sold")</f>
        <v>Sold</v>
      </c>
      <c r="K2425">
        <v>5381.5</v>
      </c>
      <c r="M2425" t="str">
        <f t="shared" si="336"/>
        <v>Invalid</v>
      </c>
      <c r="N2425" t="str">
        <f>IF(PC_NikeSales[[#This Row],[Discount_Verification]]="Valid","Include","Exclude")</f>
        <v>Exclude</v>
      </c>
      <c r="O2425">
        <v>0</v>
      </c>
      <c r="P2425">
        <f t="shared" si="337"/>
        <v>5381.5</v>
      </c>
      <c r="Q2425" t="str">
        <f t="shared" si="338"/>
        <v>Valid Revenue</v>
      </c>
      <c r="R2425" t="str">
        <f>IF(PC_NikeSales[[#This Row],[Rev_Verify]]="Valid Revenue","Include","Exclude")</f>
        <v>Include</v>
      </c>
      <c r="S2425" s="1">
        <v>45660</v>
      </c>
      <c r="T2425" s="5">
        <f t="shared" si="339"/>
        <v>45660</v>
      </c>
      <c r="U2425" s="1" t="str">
        <f t="shared" si="340"/>
        <v>Yes</v>
      </c>
      <c r="V2425" t="s">
        <v>22</v>
      </c>
      <c r="W2425" t="s">
        <v>29</v>
      </c>
      <c r="X2425" t="str">
        <f t="shared" si="341"/>
        <v>Pune</v>
      </c>
      <c r="Y2425">
        <v>57.84</v>
      </c>
      <c r="Z2425" t="str">
        <f>IF(PC_NikeSales[[#This Row],[Profit]]&lt;0,"Loss Making Sales",IF(PC_NikeSales[[#This Row],[Profit]]=0,"No Recorded Profit",IF($Y2423&gt;$P2423,"Invalid Profit", "Valid Profit")))</f>
        <v>Valid Profit</v>
      </c>
      <c r="AA2425" t="str">
        <f>IF(PC_NikeSales[[#This Row],[Profit_Status]]="Valid Profit","Include","Exclude")</f>
        <v>Include</v>
      </c>
    </row>
    <row r="2426" spans="1:27">
      <c r="A2426">
        <v>2007</v>
      </c>
      <c r="B2426" t="s">
        <v>35</v>
      </c>
      <c r="C2426" t="s">
        <v>20</v>
      </c>
      <c r="D2426" t="s">
        <v>50</v>
      </c>
      <c r="E2426" s="3" t="s">
        <v>28</v>
      </c>
      <c r="F2426" t="str">
        <f t="shared" si="333"/>
        <v>Alphabet</v>
      </c>
      <c r="G2426" t="str">
        <f t="shared" si="334"/>
        <v>L</v>
      </c>
      <c r="H2426" t="str">
        <f t="shared" si="335"/>
        <v>Yes</v>
      </c>
      <c r="J2426" t="str">
        <f>_xlfn.IFS(Units_Sold&lt;0,"Check Return/Refund",Units_Sold=" ",Invalid,Units_Sold=0,"Available",Units_Sold&gt;0,"Sold")</f>
        <v>Available</v>
      </c>
      <c r="K2426">
        <v>7652.31</v>
      </c>
      <c r="M2426" t="str">
        <f t="shared" si="336"/>
        <v>Invalid</v>
      </c>
      <c r="N2426" t="str">
        <f>IF(PC_NikeSales[[#This Row],[Discount_Verification]]="Valid","Include","Exclude")</f>
        <v>Exclude</v>
      </c>
      <c r="O2426">
        <v>0</v>
      </c>
      <c r="P2426" t="str">
        <f t="shared" si="337"/>
        <v>Insufficient Data</v>
      </c>
      <c r="Q2426" t="str">
        <f t="shared" si="338"/>
        <v>Missing Information</v>
      </c>
      <c r="R2426" t="str">
        <f>IF(PC_NikeSales[[#This Row],[Rev_Verify]]="Valid Revenue","Include","Exclude")</f>
        <v>Exclude</v>
      </c>
      <c r="S2426" s="1">
        <v>45198</v>
      </c>
      <c r="T2426" s="5">
        <f t="shared" si="339"/>
        <v>45198</v>
      </c>
      <c r="U2426" s="1" t="str">
        <f t="shared" si="340"/>
        <v>Yes</v>
      </c>
      <c r="V2426" t="s">
        <v>22</v>
      </c>
      <c r="W2426" t="s">
        <v>36</v>
      </c>
      <c r="X2426" t="str">
        <f t="shared" si="341"/>
        <v>Bangalore</v>
      </c>
      <c r="Y2426">
        <v>1515.95</v>
      </c>
      <c r="Z2426" t="str">
        <f>IF(PC_NikeSales[[#This Row],[Profit]]&lt;0,"Loss Making Sales",IF(PC_NikeSales[[#This Row],[Profit]]=0,"No Recorded Profit",IF($Y2424&gt;$P2424,"Invalid Profit", "Valid Profit")))</f>
        <v>Valid Profit</v>
      </c>
      <c r="AA2426" t="str">
        <f>IF(PC_NikeSales[[#This Row],[Profit_Status]]="Valid Profit","Include","Exclude")</f>
        <v>Include</v>
      </c>
    </row>
    <row r="2427" spans="1:27">
      <c r="A2427">
        <v>4425</v>
      </c>
      <c r="B2427" t="s">
        <v>19</v>
      </c>
      <c r="C2427" t="s">
        <v>30</v>
      </c>
      <c r="D2427" t="s">
        <v>45</v>
      </c>
      <c r="E2427" s="3" t="s">
        <v>28</v>
      </c>
      <c r="F2427" t="str">
        <f t="shared" si="333"/>
        <v>Alphabet</v>
      </c>
      <c r="G2427" t="str">
        <f t="shared" si="334"/>
        <v>L</v>
      </c>
      <c r="H2427" t="str">
        <f t="shared" si="335"/>
        <v>Yes</v>
      </c>
      <c r="I2427">
        <v>0</v>
      </c>
      <c r="J2427" t="str">
        <f>_xlfn.IFS(Units_Sold&lt;0,"Check Return/Refund",Units_Sold=" ",Invalid,Units_Sold=0,"Available",Units_Sold&gt;0,"Sold")</f>
        <v>Available</v>
      </c>
      <c r="K2427">
        <v>4034.25</v>
      </c>
      <c r="M2427" t="str">
        <f t="shared" si="336"/>
        <v>Invalid</v>
      </c>
      <c r="N2427" t="str">
        <f>IF(PC_NikeSales[[#This Row],[Discount_Verification]]="Valid","Include","Exclude")</f>
        <v>Exclude</v>
      </c>
      <c r="O2427">
        <v>0</v>
      </c>
      <c r="P2427">
        <f t="shared" si="337"/>
        <v>0</v>
      </c>
      <c r="Q2427" t="str">
        <f t="shared" si="338"/>
        <v>No Recorded Revenue</v>
      </c>
      <c r="R2427" t="str">
        <f>IF(PC_NikeSales[[#This Row],[Rev_Verify]]="Valid Revenue","Include","Exclude")</f>
        <v>Exclude</v>
      </c>
      <c r="S2427" s="1">
        <v>45173</v>
      </c>
      <c r="T2427" s="5">
        <f t="shared" si="339"/>
        <v>45173</v>
      </c>
      <c r="U2427" s="1" t="str">
        <f t="shared" si="340"/>
        <v>Yes</v>
      </c>
      <c r="V2427" t="s">
        <v>22</v>
      </c>
      <c r="W2427" t="s">
        <v>33</v>
      </c>
      <c r="X2427" t="str">
        <f t="shared" si="341"/>
        <v>Delhi</v>
      </c>
      <c r="Y2427">
        <v>363.8</v>
      </c>
      <c r="Z2427" t="str">
        <f>IF(PC_NikeSales[[#This Row],[Profit]]&lt;0,"Loss Making Sales",IF(PC_NikeSales[[#This Row],[Profit]]=0,"No Recorded Profit",IF(PC_NikeSales[[#This Row],[Profit]]&gt;PC_NikeSales[Rev_Recalc],"Invalid Profit", "Valid Profit")))</f>
        <v>Invalid Profit</v>
      </c>
      <c r="AA2427" t="str">
        <f>IF(PC_NikeSales[[#This Row],[Profit_Status]]="Valid Profit","Include","Exclude")</f>
        <v>Exclude</v>
      </c>
    </row>
    <row r="2428" spans="1:27">
      <c r="A2428">
        <v>4426</v>
      </c>
      <c r="B2428" t="s">
        <v>35</v>
      </c>
      <c r="C2428" t="s">
        <v>26</v>
      </c>
      <c r="D2428" t="s">
        <v>27</v>
      </c>
      <c r="E2428" s="3" t="s">
        <v>16</v>
      </c>
      <c r="F2428" t="str">
        <f t="shared" si="333"/>
        <v>Alphabet</v>
      </c>
      <c r="G2428" t="str">
        <f t="shared" si="334"/>
        <v>M</v>
      </c>
      <c r="H2428" t="str">
        <f t="shared" si="335"/>
        <v>Yes</v>
      </c>
      <c r="I2428">
        <v>1</v>
      </c>
      <c r="J2428" t="str">
        <f>_xlfn.IFS(Units_Sold&lt;0,"Check Return/Refund",Units_Sold=" ",Invalid,Units_Sold=0,"Available",Units_Sold&gt;0,"Sold")</f>
        <v>Sold</v>
      </c>
      <c r="M2428" t="str">
        <f t="shared" si="336"/>
        <v>Invalid</v>
      </c>
      <c r="N2428" t="str">
        <f>IF(PC_NikeSales[[#This Row],[Discount_Verification]]="Valid","Include","Exclude")</f>
        <v>Exclude</v>
      </c>
      <c r="O2428">
        <v>0</v>
      </c>
      <c r="P2428" t="str">
        <f t="shared" si="337"/>
        <v>Insufficient Data</v>
      </c>
      <c r="Q2428" t="str">
        <f t="shared" si="338"/>
        <v>Missing Information</v>
      </c>
      <c r="R2428" t="str">
        <f>IF(PC_NikeSales[[#This Row],[Rev_Verify]]="Valid Revenue","Include","Exclude")</f>
        <v>Exclude</v>
      </c>
      <c r="S2428" s="1">
        <v>45628</v>
      </c>
      <c r="T2428" s="5">
        <f t="shared" si="339"/>
        <v>45628</v>
      </c>
      <c r="U2428" s="1" t="str">
        <f t="shared" si="340"/>
        <v>Yes</v>
      </c>
      <c r="V2428" t="s">
        <v>17</v>
      </c>
      <c r="W2428" t="s">
        <v>29</v>
      </c>
      <c r="X2428" t="str">
        <f t="shared" si="341"/>
        <v>Pune</v>
      </c>
      <c r="Y2428">
        <v>2133.39</v>
      </c>
      <c r="Z2428" t="str">
        <f>IF(PC_NikeSales[[#This Row],[Profit]]&lt;0,"Loss Making Sales",IF(PC_NikeSales[[#This Row],[Profit]]=0,"No Recorded Profit",IF($Y2426&gt;$P2426,"Invalid Profit", "Valid Profit")))</f>
        <v>Valid Profit</v>
      </c>
      <c r="AA2428" t="str">
        <f>IF(PC_NikeSales[[#This Row],[Profit_Status]]="Valid Profit","Include","Exclude")</f>
        <v>Include</v>
      </c>
    </row>
    <row r="2429" spans="1:27">
      <c r="A2429">
        <v>4427</v>
      </c>
      <c r="B2429" t="s">
        <v>19</v>
      </c>
      <c r="C2429" t="s">
        <v>26</v>
      </c>
      <c r="D2429" t="s">
        <v>52</v>
      </c>
      <c r="F2429" t="str">
        <f t="shared" si="333"/>
        <v>Missing</v>
      </c>
      <c r="G2429" t="str">
        <f t="shared" si="334"/>
        <v>Unknown</v>
      </c>
      <c r="H2429" t="str">
        <f t="shared" si="335"/>
        <v>No</v>
      </c>
      <c r="I2429">
        <v>2</v>
      </c>
      <c r="J2429" t="str">
        <f>_xlfn.IFS(Units_Sold&lt;0,"Check Return/Refund",Units_Sold=" ",Invalid,Units_Sold=0,"Available",Units_Sold&gt;0,"Sold")</f>
        <v>Sold</v>
      </c>
      <c r="K2429">
        <v>8546.9</v>
      </c>
      <c r="M2429" t="str">
        <f t="shared" si="336"/>
        <v>Invalid</v>
      </c>
      <c r="N2429" t="str">
        <f>IF(PC_NikeSales[[#This Row],[Discount_Verification]]="Valid","Include","Exclude")</f>
        <v>Exclude</v>
      </c>
      <c r="O2429">
        <v>0</v>
      </c>
      <c r="P2429">
        <f t="shared" si="337"/>
        <v>17093.8</v>
      </c>
      <c r="Q2429" t="str">
        <f t="shared" si="338"/>
        <v>Valid Revenue</v>
      </c>
      <c r="R2429" t="str">
        <f>IF(PC_NikeSales[[#This Row],[Rev_Verify]]="Valid Revenue","Include","Exclude")</f>
        <v>Include</v>
      </c>
      <c r="S2429" s="1">
        <v>45600</v>
      </c>
      <c r="T2429" s="5">
        <f t="shared" si="339"/>
        <v>45600</v>
      </c>
      <c r="U2429" s="1" t="str">
        <f t="shared" si="340"/>
        <v>Yes</v>
      </c>
      <c r="V2429" t="s">
        <v>22</v>
      </c>
      <c r="W2429" t="s">
        <v>29</v>
      </c>
      <c r="X2429" t="str">
        <f t="shared" si="341"/>
        <v>Pune</v>
      </c>
      <c r="Y2429">
        <v>-357.43</v>
      </c>
      <c r="Z2429" t="str">
        <f>IF(PC_NikeSales[[#This Row],[Profit]]&lt;0,"Loss Making Sales",IF(PC_NikeSales[[#This Row],[Profit]]=0,"No Recorded Profit",IF(PC_NikeSales[[#This Row],[Profit]]&gt;PC_NikeSales[Rev_Recalc],"Invalid Profit", "Valid Profit")))</f>
        <v>Loss Making Sales</v>
      </c>
      <c r="AA2429" t="str">
        <f>IF(PC_NikeSales[[#This Row],[Profit_Status]]="Valid Profit","Include","Exclude")</f>
        <v>Exclude</v>
      </c>
    </row>
    <row r="2430" spans="1:27">
      <c r="A2430">
        <v>4428</v>
      </c>
      <c r="B2430" t="s">
        <v>13</v>
      </c>
      <c r="C2430" t="s">
        <v>26</v>
      </c>
      <c r="D2430" t="s">
        <v>39</v>
      </c>
      <c r="F2430" t="str">
        <f t="shared" si="333"/>
        <v>Missing</v>
      </c>
      <c r="G2430" t="str">
        <f t="shared" si="334"/>
        <v>Unknown</v>
      </c>
      <c r="H2430" t="str">
        <f t="shared" si="335"/>
        <v>No</v>
      </c>
      <c r="I2430">
        <v>2</v>
      </c>
      <c r="J2430" t="str">
        <f>_xlfn.IFS(Units_Sold&lt;0,"Check Return/Refund",Units_Sold=" ",Invalid,Units_Sold=0,"Available",Units_Sold&gt;0,"Sold")</f>
        <v>Sold</v>
      </c>
      <c r="M2430" t="str">
        <f t="shared" si="336"/>
        <v>Invalid</v>
      </c>
      <c r="N2430" t="str">
        <f>IF(PC_NikeSales[[#This Row],[Discount_Verification]]="Valid","Include","Exclude")</f>
        <v>Exclude</v>
      </c>
      <c r="O2430">
        <v>0</v>
      </c>
      <c r="P2430" t="str">
        <f t="shared" si="337"/>
        <v>Insufficient Data</v>
      </c>
      <c r="Q2430" t="str">
        <f t="shared" si="338"/>
        <v>Missing Information</v>
      </c>
      <c r="R2430" t="str">
        <f>IF(PC_NikeSales[[#This Row],[Rev_Verify]]="Valid Revenue","Include","Exclude")</f>
        <v>Exclude</v>
      </c>
      <c r="S2430" s="1">
        <v>45751</v>
      </c>
      <c r="T2430" s="5">
        <f t="shared" si="339"/>
        <v>45751</v>
      </c>
      <c r="U2430" s="1" t="str">
        <f t="shared" si="340"/>
        <v>Yes</v>
      </c>
      <c r="V2430" t="s">
        <v>17</v>
      </c>
      <c r="W2430" t="s">
        <v>37</v>
      </c>
      <c r="X2430" t="str">
        <f t="shared" si="341"/>
        <v>Hyderabad</v>
      </c>
      <c r="Y2430">
        <v>2700.85</v>
      </c>
      <c r="Z2430" t="str">
        <f>IF(PC_NikeSales[[#This Row],[Profit]]&lt;0,"Loss Making Sales",IF(PC_NikeSales[[#This Row],[Profit]]=0,"No Recorded Profit",IF($Y2428&gt;$P2428,"Invalid Profit", "Valid Profit")))</f>
        <v>Valid Profit</v>
      </c>
      <c r="AA2430" t="str">
        <f>IF(PC_NikeSales[[#This Row],[Profit_Status]]="Valid Profit","Include","Exclude")</f>
        <v>Include</v>
      </c>
    </row>
    <row r="2431" spans="1:27">
      <c r="A2431">
        <v>4429</v>
      </c>
      <c r="B2431" t="s">
        <v>13</v>
      </c>
      <c r="C2431" t="s">
        <v>20</v>
      </c>
      <c r="D2431" t="s">
        <v>24</v>
      </c>
      <c r="E2431" s="3" t="s">
        <v>32</v>
      </c>
      <c r="F2431" t="str">
        <f t="shared" si="333"/>
        <v>Alphabet</v>
      </c>
      <c r="G2431" t="str">
        <f t="shared" si="334"/>
        <v>XL</v>
      </c>
      <c r="H2431" t="str">
        <f t="shared" si="335"/>
        <v>Yes</v>
      </c>
      <c r="I2431">
        <v>2</v>
      </c>
      <c r="J2431" t="str">
        <f>_xlfn.IFS(Units_Sold&lt;0,"Check Return/Refund",Units_Sold=" ",Invalid,Units_Sold=0,"Available",Units_Sold&gt;0,"Sold")</f>
        <v>Sold</v>
      </c>
      <c r="L2431">
        <v>0.49</v>
      </c>
      <c r="M2431" t="str">
        <f t="shared" si="336"/>
        <v>Valid</v>
      </c>
      <c r="N2431" t="str">
        <f>IF(PC_NikeSales[[#This Row],[Discount_Verification]]="Valid","Include","Exclude")</f>
        <v>Include</v>
      </c>
      <c r="O2431">
        <v>0</v>
      </c>
      <c r="P2431" t="str">
        <f t="shared" si="337"/>
        <v>Insufficient Data</v>
      </c>
      <c r="Q2431" t="str">
        <f t="shared" si="338"/>
        <v>Missing Information</v>
      </c>
      <c r="R2431" t="str">
        <f>IF(PC_NikeSales[[#This Row],[Rev_Verify]]="Valid Revenue","Include","Exclude")</f>
        <v>Exclude</v>
      </c>
      <c r="S2431" s="1">
        <v>45675</v>
      </c>
      <c r="T2431" s="5">
        <f t="shared" si="339"/>
        <v>45675</v>
      </c>
      <c r="U2431" s="1" t="str">
        <f t="shared" si="340"/>
        <v>Yes</v>
      </c>
      <c r="V2431" t="s">
        <v>22</v>
      </c>
      <c r="W2431" t="s">
        <v>43</v>
      </c>
      <c r="X2431" t="str">
        <f t="shared" si="341"/>
        <v>Kolkata</v>
      </c>
      <c r="Y2431">
        <v>3905.15</v>
      </c>
      <c r="Z2431" t="str">
        <f>IF(PC_NikeSales[[#This Row],[Profit]]&lt;0,"Loss Making Sales",IF(PC_NikeSales[[#This Row],[Profit]]=0,"No Recorded Profit",IF($Y2429&gt;$P2429,"Invalid Profit", "Valid Profit")))</f>
        <v>Valid Profit</v>
      </c>
      <c r="AA2431" t="str">
        <f>IF(PC_NikeSales[[#This Row],[Profit_Status]]="Valid Profit","Include","Exclude")</f>
        <v>Include</v>
      </c>
    </row>
    <row r="2432" spans="1:27">
      <c r="A2432">
        <v>4430</v>
      </c>
      <c r="B2432" t="s">
        <v>13</v>
      </c>
      <c r="C2432" t="s">
        <v>41</v>
      </c>
      <c r="D2432" t="s">
        <v>47</v>
      </c>
      <c r="E2432" s="3" t="s">
        <v>28</v>
      </c>
      <c r="F2432" t="str">
        <f t="shared" si="333"/>
        <v>Alphabet</v>
      </c>
      <c r="G2432" t="str">
        <f t="shared" si="334"/>
        <v>L</v>
      </c>
      <c r="H2432" t="str">
        <f t="shared" si="335"/>
        <v>Yes</v>
      </c>
      <c r="I2432">
        <v>2</v>
      </c>
      <c r="J2432" t="str">
        <f>_xlfn.IFS(Units_Sold&lt;0,"Check Return/Refund",Units_Sold=" ",Invalid,Units_Sold=0,"Available",Units_Sold&gt;0,"Sold")</f>
        <v>Sold</v>
      </c>
      <c r="L2432">
        <v>0.15</v>
      </c>
      <c r="M2432" t="str">
        <f t="shared" si="336"/>
        <v>Valid</v>
      </c>
      <c r="N2432" t="str">
        <f>IF(PC_NikeSales[[#This Row],[Discount_Verification]]="Valid","Include","Exclude")</f>
        <v>Include</v>
      </c>
      <c r="O2432">
        <v>0</v>
      </c>
      <c r="P2432" t="str">
        <f t="shared" si="337"/>
        <v>Insufficient Data</v>
      </c>
      <c r="Q2432" t="str">
        <f t="shared" si="338"/>
        <v>Missing Information</v>
      </c>
      <c r="R2432" t="str">
        <f>IF(PC_NikeSales[[#This Row],[Rev_Verify]]="Valid Revenue","Include","Exclude")</f>
        <v>Exclude</v>
      </c>
      <c r="S2432" s="1">
        <v>45793</v>
      </c>
      <c r="T2432" s="5">
        <f t="shared" si="339"/>
        <v>45793</v>
      </c>
      <c r="U2432" s="1" t="str">
        <f t="shared" si="340"/>
        <v>Yes</v>
      </c>
      <c r="V2432" t="s">
        <v>22</v>
      </c>
      <c r="W2432" t="s">
        <v>36</v>
      </c>
      <c r="X2432" t="str">
        <f t="shared" si="341"/>
        <v>Bangalore</v>
      </c>
      <c r="Y2432">
        <v>3590.87</v>
      </c>
      <c r="Z2432" t="str">
        <f>IF(PC_NikeSales[[#This Row],[Profit]]&lt;0,"Loss Making Sales",IF(PC_NikeSales[[#This Row],[Profit]]=0,"No Recorded Profit",IF($Y2430&gt;$P2430,"Invalid Profit", "Valid Profit")))</f>
        <v>Valid Profit</v>
      </c>
      <c r="AA2432" t="str">
        <f>IF(PC_NikeSales[[#This Row],[Profit_Status]]="Valid Profit","Include","Exclude")</f>
        <v>Include</v>
      </c>
    </row>
    <row r="2433" spans="1:27">
      <c r="A2433">
        <v>4431</v>
      </c>
      <c r="B2433" t="s">
        <v>13</v>
      </c>
      <c r="C2433" t="s">
        <v>14</v>
      </c>
      <c r="D2433" t="s">
        <v>44</v>
      </c>
      <c r="E2433" s="3" t="s">
        <v>32</v>
      </c>
      <c r="F2433" t="str">
        <f t="shared" si="333"/>
        <v>Alphabet</v>
      </c>
      <c r="G2433" t="str">
        <f t="shared" si="334"/>
        <v>XL</v>
      </c>
      <c r="H2433" t="str">
        <f t="shared" si="335"/>
        <v>Yes</v>
      </c>
      <c r="J2433" t="str">
        <f>_xlfn.IFS(Units_Sold&lt;0,"Check Return/Refund",Units_Sold=" ",Invalid,Units_Sold=0,"Available",Units_Sold&gt;0,"Sold")</f>
        <v>Available</v>
      </c>
      <c r="M2433" t="str">
        <f t="shared" si="336"/>
        <v>Invalid</v>
      </c>
      <c r="N2433" t="str">
        <f>IF(PC_NikeSales[[#This Row],[Discount_Verification]]="Valid","Include","Exclude")</f>
        <v>Exclude</v>
      </c>
      <c r="O2433">
        <v>0</v>
      </c>
      <c r="P2433" t="str">
        <f t="shared" si="337"/>
        <v>Insufficient Data</v>
      </c>
      <c r="Q2433" t="str">
        <f t="shared" si="338"/>
        <v>Missing Information</v>
      </c>
      <c r="R2433" t="str">
        <f>IF(PC_NikeSales[[#This Row],[Rev_Verify]]="Valid Revenue","Include","Exclude")</f>
        <v>Exclude</v>
      </c>
      <c r="S2433" s="1">
        <v>45672</v>
      </c>
      <c r="T2433" s="5">
        <f t="shared" si="339"/>
        <v>45672</v>
      </c>
      <c r="U2433" s="1" t="str">
        <f t="shared" si="340"/>
        <v>Yes</v>
      </c>
      <c r="V2433" t="s">
        <v>17</v>
      </c>
      <c r="W2433" t="s">
        <v>36</v>
      </c>
      <c r="X2433" t="str">
        <f t="shared" si="341"/>
        <v>Bangalore</v>
      </c>
      <c r="Y2433">
        <v>-537.53</v>
      </c>
      <c r="Z2433" t="str">
        <f>IF(PC_NikeSales[[#This Row],[Profit]]&lt;0,"Loss Making Sales",IF(PC_NikeSales[[#This Row],[Profit]]=0,"No Recorded Profit",IF(PC_NikeSales[[#This Row],[Profit]]&gt;PC_NikeSales[Rev_Recalc],"Invalid Profit", "Valid Profit")))</f>
        <v>Loss Making Sales</v>
      </c>
      <c r="AA2433" t="str">
        <f>IF(PC_NikeSales[[#This Row],[Profit_Status]]="Valid Profit","Include","Exclude")</f>
        <v>Exclude</v>
      </c>
    </row>
    <row r="2434" spans="1:27">
      <c r="A2434">
        <v>4432</v>
      </c>
      <c r="B2434" t="s">
        <v>35</v>
      </c>
      <c r="C2434" t="s">
        <v>41</v>
      </c>
      <c r="D2434" t="s">
        <v>42</v>
      </c>
      <c r="E2434" s="3" t="s">
        <v>32</v>
      </c>
      <c r="F2434" t="str">
        <f t="shared" ref="F2434:F2501" si="342">_xlfn.IFS(ISBLANK(Size),"Missing",ISNUMBER(Size),"Number",ISTEXT(Size),"Alphabet")</f>
        <v>Alphabet</v>
      </c>
      <c r="G2434" t="str">
        <f t="shared" ref="G2434:G2501" si="343">IF(Size_Type ="Missing","Unknown",TRIM(Size))</f>
        <v>XL</v>
      </c>
      <c r="H2434" t="str">
        <f t="shared" ref="H2434:H2501" si="344">IF(Size_Verification="Unknown","No","Yes")</f>
        <v>Yes</v>
      </c>
      <c r="J2434" t="str">
        <f>_xlfn.IFS(Units_Sold&lt;0,"Check Return/Refund",Units_Sold=" ",Invalid,Units_Sold=0,"Available",Units_Sold&gt;0,"Sold")</f>
        <v>Available</v>
      </c>
      <c r="K2434">
        <v>6378.45</v>
      </c>
      <c r="M2434" t="str">
        <f t="shared" ref="M2434:M2501" si="345">IF(OR(Discount_Applied="",Discount_Applied&gt;1,Discount_Applied&lt;0),"Invalid","Valid")</f>
        <v>Invalid</v>
      </c>
      <c r="N2434" t="str">
        <f>IF(PC_NikeSales[[#This Row],[Discount_Verification]]="Valid","Include","Exclude")</f>
        <v>Exclude</v>
      </c>
      <c r="O2434">
        <v>0</v>
      </c>
      <c r="P2434" t="str">
        <f t="shared" ref="P2434:P2501" si="346">IF(AND(Units_Sold&lt;&gt;"",MRP&lt;&gt;"",Discount_Applied&lt;1),Units_Sold*MRP*(1-Discount_Applied),"Insufficient Data")</f>
        <v>Insufficient Data</v>
      </c>
      <c r="Q2434" t="str">
        <f t="shared" ref="Q2434:Q2501" si="347">_xlfn.IFS(Rev_Recalc="Insufficient Data","Missing Information",Rev_Recalc&lt;0,"Negative Revenue",Rev_Recalc=0,"No Recorded Revenue",Rev_Recalc&gt;0,"Valid Revenue")</f>
        <v>Missing Information</v>
      </c>
      <c r="R2434" t="str">
        <f>IF(PC_NikeSales[[#This Row],[Rev_Verify]]="Valid Revenue","Include","Exclude")</f>
        <v>Exclude</v>
      </c>
      <c r="S2434" s="1">
        <v>45814</v>
      </c>
      <c r="T2434" s="5">
        <f t="shared" ref="T2434:T2501" si="348">IF(ISBLANK(Order_Date),"Missing Date",Order_Date)</f>
        <v>45814</v>
      </c>
      <c r="U2434" s="1" t="str">
        <f t="shared" ref="U2434:U2501" si="349">IF(ISBLANK(Order_Date),"No","Yes")</f>
        <v>Yes</v>
      </c>
      <c r="V2434" t="s">
        <v>22</v>
      </c>
      <c r="W2434" t="s">
        <v>37</v>
      </c>
      <c r="X2434" t="str">
        <f t="shared" ref="X2434:X2501" si="350">PROPER(Region)</f>
        <v>Hyderabad</v>
      </c>
      <c r="Y2434">
        <v>2573.36</v>
      </c>
      <c r="Z2434" t="str">
        <f>IF(PC_NikeSales[[#This Row],[Profit]]&lt;0,"Loss Making Sales",IF(PC_NikeSales[[#This Row],[Profit]]=0,"No Recorded Profit",IF($Y2432&gt;$P2432,"Invalid Profit", "Valid Profit")))</f>
        <v>Valid Profit</v>
      </c>
      <c r="AA2434" t="str">
        <f>IF(PC_NikeSales[[#This Row],[Profit_Status]]="Valid Profit","Include","Exclude")</f>
        <v>Include</v>
      </c>
    </row>
    <row r="2435" spans="1:27">
      <c r="A2435">
        <v>4433</v>
      </c>
      <c r="B2435" t="s">
        <v>35</v>
      </c>
      <c r="C2435" t="s">
        <v>20</v>
      </c>
      <c r="D2435" t="s">
        <v>50</v>
      </c>
      <c r="E2435" s="3" t="s">
        <v>16</v>
      </c>
      <c r="F2435" t="str">
        <f t="shared" si="342"/>
        <v>Alphabet</v>
      </c>
      <c r="G2435" t="str">
        <f t="shared" si="343"/>
        <v>M</v>
      </c>
      <c r="H2435" t="str">
        <f t="shared" si="344"/>
        <v>Yes</v>
      </c>
      <c r="I2435">
        <v>4</v>
      </c>
      <c r="J2435" t="str">
        <f>_xlfn.IFS(Units_Sold&lt;0,"Check Return/Refund",Units_Sold=" ",Invalid,Units_Sold=0,"Available",Units_Sold&gt;0,"Sold")</f>
        <v>Sold</v>
      </c>
      <c r="K2435">
        <v>4840.5</v>
      </c>
      <c r="M2435" t="str">
        <f t="shared" si="345"/>
        <v>Invalid</v>
      </c>
      <c r="N2435" t="str">
        <f>IF(PC_NikeSales[[#This Row],[Discount_Verification]]="Valid","Include","Exclude")</f>
        <v>Exclude</v>
      </c>
      <c r="O2435">
        <v>0</v>
      </c>
      <c r="P2435">
        <f t="shared" si="346"/>
        <v>19362</v>
      </c>
      <c r="Q2435" t="str">
        <f t="shared" si="347"/>
        <v>Valid Revenue</v>
      </c>
      <c r="R2435" t="str">
        <f>IF(PC_NikeSales[[#This Row],[Rev_Verify]]="Valid Revenue","Include","Exclude")</f>
        <v>Include</v>
      </c>
      <c r="S2435" s="1"/>
      <c r="T2435" s="5" t="str">
        <f t="shared" si="348"/>
        <v>Missing Date</v>
      </c>
      <c r="U2435" s="1" t="str">
        <f t="shared" si="349"/>
        <v>No</v>
      </c>
      <c r="V2435" t="s">
        <v>22</v>
      </c>
      <c r="W2435" t="s">
        <v>37</v>
      </c>
      <c r="X2435" t="str">
        <f t="shared" si="350"/>
        <v>Hyderabad</v>
      </c>
      <c r="Y2435">
        <v>3226.65</v>
      </c>
      <c r="Z2435" t="str">
        <f>IF(PC_NikeSales[[#This Row],[Profit]]&lt;0,"Loss Making Sales",IF(PC_NikeSales[[#This Row],[Profit]]=0,"No Recorded Profit",IF($Y2433&gt;$P2433,"Invalid Profit", "Valid Profit")))</f>
        <v>Valid Profit</v>
      </c>
      <c r="AA2435" t="str">
        <f>IF(PC_NikeSales[[#This Row],[Profit_Status]]="Valid Profit","Include","Exclude")</f>
        <v>Include</v>
      </c>
    </row>
    <row r="2436" spans="1:27">
      <c r="A2436">
        <v>4434</v>
      </c>
      <c r="B2436" t="s">
        <v>35</v>
      </c>
      <c r="C2436" t="s">
        <v>41</v>
      </c>
      <c r="D2436" t="s">
        <v>48</v>
      </c>
      <c r="E2436" s="3" t="s">
        <v>28</v>
      </c>
      <c r="F2436" t="str">
        <f t="shared" si="342"/>
        <v>Alphabet</v>
      </c>
      <c r="G2436" t="str">
        <f t="shared" si="343"/>
        <v>L</v>
      </c>
      <c r="H2436" t="str">
        <f t="shared" si="344"/>
        <v>Yes</v>
      </c>
      <c r="I2436">
        <v>3</v>
      </c>
      <c r="J2436" t="str">
        <f>_xlfn.IFS(Units_Sold&lt;0,"Check Return/Refund",Units_Sold=" ",Invalid,Units_Sold=0,"Available",Units_Sold&gt;0,"Sold")</f>
        <v>Sold</v>
      </c>
      <c r="K2436">
        <v>3844.82</v>
      </c>
      <c r="M2436" t="str">
        <f t="shared" si="345"/>
        <v>Invalid</v>
      </c>
      <c r="N2436" t="str">
        <f>IF(PC_NikeSales[[#This Row],[Discount_Verification]]="Valid","Include","Exclude")</f>
        <v>Exclude</v>
      </c>
      <c r="O2436">
        <v>0</v>
      </c>
      <c r="P2436">
        <f t="shared" si="346"/>
        <v>11534.460000000001</v>
      </c>
      <c r="Q2436" t="str">
        <f t="shared" si="347"/>
        <v>Valid Revenue</v>
      </c>
      <c r="R2436" t="str">
        <f>IF(PC_NikeSales[[#This Row],[Rev_Verify]]="Valid Revenue","Include","Exclude")</f>
        <v>Include</v>
      </c>
      <c r="S2436" s="1">
        <v>45697</v>
      </c>
      <c r="T2436" s="5">
        <f t="shared" si="348"/>
        <v>45697</v>
      </c>
      <c r="U2436" s="1" t="str">
        <f t="shared" si="349"/>
        <v>Yes</v>
      </c>
      <c r="V2436" t="s">
        <v>17</v>
      </c>
      <c r="W2436" t="s">
        <v>37</v>
      </c>
      <c r="X2436" t="str">
        <f t="shared" si="350"/>
        <v>Hyderabad</v>
      </c>
      <c r="Y2436">
        <v>-289.83</v>
      </c>
      <c r="Z2436" t="str">
        <f>IF(PC_NikeSales[[#This Row],[Profit]]&lt;0,"Loss Making Sales",IF(PC_NikeSales[[#This Row],[Profit]]=0,"No Recorded Profit",IF(PC_NikeSales[[#This Row],[Profit]]&gt;PC_NikeSales[Rev_Recalc],"Invalid Profit", "Valid Profit")))</f>
        <v>Loss Making Sales</v>
      </c>
      <c r="AA2436" t="str">
        <f>IF(PC_NikeSales[[#This Row],[Profit_Status]]="Valid Profit","Include","Exclude")</f>
        <v>Exclude</v>
      </c>
    </row>
    <row r="2437" spans="1:27">
      <c r="A2437">
        <v>4435</v>
      </c>
      <c r="B2437" t="s">
        <v>19</v>
      </c>
      <c r="C2437" t="s">
        <v>14</v>
      </c>
      <c r="D2437" t="s">
        <v>34</v>
      </c>
      <c r="E2437" s="3" t="s">
        <v>16</v>
      </c>
      <c r="F2437" t="str">
        <f t="shared" si="342"/>
        <v>Alphabet</v>
      </c>
      <c r="G2437" t="str">
        <f t="shared" si="343"/>
        <v>M</v>
      </c>
      <c r="H2437" t="str">
        <f t="shared" si="344"/>
        <v>Yes</v>
      </c>
      <c r="J2437" t="str">
        <f>_xlfn.IFS(Units_Sold&lt;0,"Check Return/Refund",Units_Sold=" ",Invalid,Units_Sold=0,"Available",Units_Sold&gt;0,"Sold")</f>
        <v>Available</v>
      </c>
      <c r="M2437" t="str">
        <f t="shared" si="345"/>
        <v>Invalid</v>
      </c>
      <c r="N2437" t="str">
        <f>IF(PC_NikeSales[[#This Row],[Discount_Verification]]="Valid","Include","Exclude")</f>
        <v>Exclude</v>
      </c>
      <c r="O2437">
        <v>0</v>
      </c>
      <c r="P2437" t="str">
        <f t="shared" si="346"/>
        <v>Insufficient Data</v>
      </c>
      <c r="Q2437" t="str">
        <f t="shared" si="347"/>
        <v>Missing Information</v>
      </c>
      <c r="R2437" t="str">
        <f>IF(PC_NikeSales[[#This Row],[Rev_Verify]]="Valid Revenue","Include","Exclude")</f>
        <v>Exclude</v>
      </c>
      <c r="S2437" s="1"/>
      <c r="T2437" s="5" t="str">
        <f t="shared" si="348"/>
        <v>Missing Date</v>
      </c>
      <c r="U2437" s="1" t="str">
        <f t="shared" si="349"/>
        <v>No</v>
      </c>
      <c r="V2437" t="s">
        <v>17</v>
      </c>
      <c r="W2437" t="s">
        <v>37</v>
      </c>
      <c r="X2437" t="str">
        <f t="shared" si="350"/>
        <v>Hyderabad</v>
      </c>
      <c r="Y2437">
        <v>2607.5700000000002</v>
      </c>
      <c r="Z2437" t="str">
        <f>IF(PC_NikeSales[[#This Row],[Profit]]&lt;0,"Loss Making Sales",IF(PC_NikeSales[[#This Row],[Profit]]=0,"No Recorded Profit",IF($Y2435&gt;$P2435,"Invalid Profit", "Valid Profit")))</f>
        <v>Valid Profit</v>
      </c>
      <c r="AA2437" t="str">
        <f>IF(PC_NikeSales[[#This Row],[Profit_Status]]="Valid Profit","Include","Exclude")</f>
        <v>Include</v>
      </c>
    </row>
    <row r="2438" spans="1:27">
      <c r="A2438">
        <v>4436</v>
      </c>
      <c r="B2438" t="s">
        <v>35</v>
      </c>
      <c r="C2438" t="s">
        <v>14</v>
      </c>
      <c r="D2438" t="s">
        <v>15</v>
      </c>
      <c r="E2438" s="3" t="s">
        <v>16</v>
      </c>
      <c r="F2438" t="str">
        <f t="shared" si="342"/>
        <v>Alphabet</v>
      </c>
      <c r="G2438" t="str">
        <f t="shared" si="343"/>
        <v>M</v>
      </c>
      <c r="H2438" t="str">
        <f t="shared" si="344"/>
        <v>Yes</v>
      </c>
      <c r="I2438">
        <v>4</v>
      </c>
      <c r="J2438" t="str">
        <f>_xlfn.IFS(Units_Sold&lt;0,"Check Return/Refund",Units_Sold=" ",Invalid,Units_Sold=0,"Available",Units_Sold&gt;0,"Sold")</f>
        <v>Sold</v>
      </c>
      <c r="K2438">
        <v>2720.7</v>
      </c>
      <c r="M2438" t="str">
        <f t="shared" si="345"/>
        <v>Invalid</v>
      </c>
      <c r="N2438" t="str">
        <f>IF(PC_NikeSales[[#This Row],[Discount_Verification]]="Valid","Include","Exclude")</f>
        <v>Exclude</v>
      </c>
      <c r="O2438">
        <v>0</v>
      </c>
      <c r="P2438">
        <f t="shared" si="346"/>
        <v>10882.8</v>
      </c>
      <c r="Q2438" t="str">
        <f t="shared" si="347"/>
        <v>Valid Revenue</v>
      </c>
      <c r="R2438" t="str">
        <f>IF(PC_NikeSales[[#This Row],[Rev_Verify]]="Valid Revenue","Include","Exclude")</f>
        <v>Include</v>
      </c>
      <c r="S2438" s="1">
        <v>45755</v>
      </c>
      <c r="T2438" s="5">
        <f t="shared" si="348"/>
        <v>45755</v>
      </c>
      <c r="U2438" s="1" t="str">
        <f t="shared" si="349"/>
        <v>Yes</v>
      </c>
      <c r="V2438" t="s">
        <v>17</v>
      </c>
      <c r="W2438" t="s">
        <v>29</v>
      </c>
      <c r="X2438" t="str">
        <f t="shared" si="350"/>
        <v>Pune</v>
      </c>
      <c r="Y2438">
        <v>-818.53</v>
      </c>
      <c r="Z2438" t="str">
        <f>IF(PC_NikeSales[[#This Row],[Profit]]&lt;0,"Loss Making Sales",IF(PC_NikeSales[[#This Row],[Profit]]=0,"No Recorded Profit",IF(PC_NikeSales[[#This Row],[Profit]]&gt;PC_NikeSales[Rev_Recalc],"Invalid Profit", "Valid Profit")))</f>
        <v>Loss Making Sales</v>
      </c>
      <c r="AA2438" t="str">
        <f>IF(PC_NikeSales[[#This Row],[Profit_Status]]="Valid Profit","Include","Exclude")</f>
        <v>Exclude</v>
      </c>
    </row>
    <row r="2439" spans="1:27">
      <c r="A2439">
        <v>4437</v>
      </c>
      <c r="B2439" t="s">
        <v>35</v>
      </c>
      <c r="C2439" t="s">
        <v>41</v>
      </c>
      <c r="D2439" t="s">
        <v>47</v>
      </c>
      <c r="E2439" s="3" t="s">
        <v>32</v>
      </c>
      <c r="F2439" t="str">
        <f t="shared" si="342"/>
        <v>Alphabet</v>
      </c>
      <c r="G2439" t="str">
        <f t="shared" si="343"/>
        <v>XL</v>
      </c>
      <c r="H2439" t="str">
        <f t="shared" si="344"/>
        <v>Yes</v>
      </c>
      <c r="I2439">
        <v>2</v>
      </c>
      <c r="J2439" t="str">
        <f>_xlfn.IFS(Units_Sold&lt;0,"Check Return/Refund",Units_Sold=" ",Invalid,Units_Sold=0,"Available",Units_Sold&gt;0,"Sold")</f>
        <v>Sold</v>
      </c>
      <c r="M2439" t="str">
        <f t="shared" si="345"/>
        <v>Invalid</v>
      </c>
      <c r="N2439" t="str">
        <f>IF(PC_NikeSales[[#This Row],[Discount_Verification]]="Valid","Include","Exclude")</f>
        <v>Exclude</v>
      </c>
      <c r="O2439">
        <v>0</v>
      </c>
      <c r="P2439" t="str">
        <f t="shared" si="346"/>
        <v>Insufficient Data</v>
      </c>
      <c r="Q2439" t="str">
        <f t="shared" si="347"/>
        <v>Missing Information</v>
      </c>
      <c r="R2439" t="str">
        <f>IF(PC_NikeSales[[#This Row],[Rev_Verify]]="Valid Revenue","Include","Exclude")</f>
        <v>Exclude</v>
      </c>
      <c r="S2439" s="1">
        <v>45255</v>
      </c>
      <c r="T2439" s="5">
        <f t="shared" si="348"/>
        <v>45255</v>
      </c>
      <c r="U2439" s="1" t="str">
        <f t="shared" si="349"/>
        <v>Yes</v>
      </c>
      <c r="V2439" t="s">
        <v>22</v>
      </c>
      <c r="W2439" t="s">
        <v>37</v>
      </c>
      <c r="X2439" t="str">
        <f t="shared" si="350"/>
        <v>Hyderabad</v>
      </c>
      <c r="Y2439">
        <v>3972.33</v>
      </c>
      <c r="Z2439" t="str">
        <f>IF(PC_NikeSales[[#This Row],[Profit]]&lt;0,"Loss Making Sales",IF(PC_NikeSales[[#This Row],[Profit]]=0,"No Recorded Profit",IF($Y2437&gt;$P2437,"Invalid Profit", "Valid Profit")))</f>
        <v>Valid Profit</v>
      </c>
      <c r="AA2439" t="str">
        <f>IF(PC_NikeSales[[#This Row],[Profit_Status]]="Valid Profit","Include","Exclude")</f>
        <v>Include</v>
      </c>
    </row>
    <row r="2440" spans="1:27">
      <c r="A2440">
        <v>4438</v>
      </c>
      <c r="B2440" t="s">
        <v>35</v>
      </c>
      <c r="C2440" t="s">
        <v>41</v>
      </c>
      <c r="D2440" t="s">
        <v>48</v>
      </c>
      <c r="F2440" t="str">
        <f t="shared" si="342"/>
        <v>Missing</v>
      </c>
      <c r="G2440" t="str">
        <f t="shared" si="343"/>
        <v>Unknown</v>
      </c>
      <c r="H2440" t="str">
        <f t="shared" si="344"/>
        <v>No</v>
      </c>
      <c r="I2440">
        <v>3</v>
      </c>
      <c r="J2440" t="str">
        <f>_xlfn.IFS(Units_Sold&lt;0,"Check Return/Refund",Units_Sold=" ",Invalid,Units_Sold=0,"Available",Units_Sold&gt;0,"Sold")</f>
        <v>Sold</v>
      </c>
      <c r="M2440" t="str">
        <f t="shared" si="345"/>
        <v>Invalid</v>
      </c>
      <c r="N2440" t="str">
        <f>IF(PC_NikeSales[[#This Row],[Discount_Verification]]="Valid","Include","Exclude")</f>
        <v>Exclude</v>
      </c>
      <c r="O2440">
        <v>0</v>
      </c>
      <c r="P2440" t="str">
        <f t="shared" si="346"/>
        <v>Insufficient Data</v>
      </c>
      <c r="Q2440" t="str">
        <f t="shared" si="347"/>
        <v>Missing Information</v>
      </c>
      <c r="R2440" t="str">
        <f>IF(PC_NikeSales[[#This Row],[Rev_Verify]]="Valid Revenue","Include","Exclude")</f>
        <v>Exclude</v>
      </c>
      <c r="S2440" s="1"/>
      <c r="T2440" s="5" t="str">
        <f t="shared" si="348"/>
        <v>Missing Date</v>
      </c>
      <c r="U2440" s="1" t="str">
        <f t="shared" si="349"/>
        <v>No</v>
      </c>
      <c r="V2440" t="s">
        <v>22</v>
      </c>
      <c r="W2440" t="s">
        <v>33</v>
      </c>
      <c r="X2440" t="str">
        <f t="shared" si="350"/>
        <v>Delhi</v>
      </c>
      <c r="Y2440">
        <v>-735.65</v>
      </c>
      <c r="Z2440" t="str">
        <f>IF(PC_NikeSales[[#This Row],[Profit]]&lt;0,"Loss Making Sales",IF(PC_NikeSales[[#This Row],[Profit]]=0,"No Recorded Profit",IF(PC_NikeSales[[#This Row],[Profit]]&gt;PC_NikeSales[Rev_Recalc],"Invalid Profit", "Valid Profit")))</f>
        <v>Loss Making Sales</v>
      </c>
      <c r="AA2440" t="str">
        <f>IF(PC_NikeSales[[#This Row],[Profit_Status]]="Valid Profit","Include","Exclude")</f>
        <v>Exclude</v>
      </c>
    </row>
    <row r="2441" spans="1:27">
      <c r="A2441">
        <v>4439</v>
      </c>
      <c r="B2441" t="s">
        <v>19</v>
      </c>
      <c r="C2441" t="s">
        <v>26</v>
      </c>
      <c r="D2441" t="s">
        <v>52</v>
      </c>
      <c r="F2441" t="str">
        <f t="shared" si="342"/>
        <v>Missing</v>
      </c>
      <c r="G2441" t="str">
        <f t="shared" si="343"/>
        <v>Unknown</v>
      </c>
      <c r="H2441" t="str">
        <f t="shared" si="344"/>
        <v>No</v>
      </c>
      <c r="I2441">
        <v>0</v>
      </c>
      <c r="J2441" t="str">
        <f>_xlfn.IFS(Units_Sold&lt;0,"Check Return/Refund",Units_Sold=" ",Invalid,Units_Sold=0,"Available",Units_Sold&gt;0,"Sold")</f>
        <v>Available</v>
      </c>
      <c r="M2441" t="str">
        <f t="shared" si="345"/>
        <v>Invalid</v>
      </c>
      <c r="N2441" t="str">
        <f>IF(PC_NikeSales[[#This Row],[Discount_Verification]]="Valid","Include","Exclude")</f>
        <v>Exclude</v>
      </c>
      <c r="O2441">
        <v>0</v>
      </c>
      <c r="P2441" t="str">
        <f t="shared" si="346"/>
        <v>Insufficient Data</v>
      </c>
      <c r="Q2441" t="str">
        <f t="shared" si="347"/>
        <v>Missing Information</v>
      </c>
      <c r="R2441" t="str">
        <f>IF(PC_NikeSales[[#This Row],[Rev_Verify]]="Valid Revenue","Include","Exclude")</f>
        <v>Exclude</v>
      </c>
      <c r="S2441" s="1">
        <v>45769</v>
      </c>
      <c r="T2441" s="5">
        <f t="shared" si="348"/>
        <v>45769</v>
      </c>
      <c r="U2441" s="1" t="str">
        <f t="shared" si="349"/>
        <v>Yes</v>
      </c>
      <c r="V2441" t="s">
        <v>22</v>
      </c>
      <c r="W2441" t="s">
        <v>37</v>
      </c>
      <c r="X2441" t="str">
        <f t="shared" si="350"/>
        <v>Hyderabad</v>
      </c>
      <c r="Y2441">
        <v>-324.47000000000003</v>
      </c>
      <c r="Z2441" t="str">
        <f>IF(PC_NikeSales[[#This Row],[Profit]]&lt;0,"Loss Making Sales",IF(PC_NikeSales[[#This Row],[Profit]]=0,"No Recorded Profit",IF(PC_NikeSales[[#This Row],[Profit]]&gt;PC_NikeSales[Rev_Recalc],"Invalid Profit", "Valid Profit")))</f>
        <v>Loss Making Sales</v>
      </c>
      <c r="AA2441" t="str">
        <f>IF(PC_NikeSales[[#This Row],[Profit_Status]]="Valid Profit","Include","Exclude")</f>
        <v>Exclude</v>
      </c>
    </row>
    <row r="2442" spans="1:27">
      <c r="A2442">
        <v>4440</v>
      </c>
      <c r="B2442" t="s">
        <v>35</v>
      </c>
      <c r="C2442" t="s">
        <v>41</v>
      </c>
      <c r="D2442" t="s">
        <v>48</v>
      </c>
      <c r="E2442" s="3" t="s">
        <v>32</v>
      </c>
      <c r="F2442" t="str">
        <f t="shared" si="342"/>
        <v>Alphabet</v>
      </c>
      <c r="G2442" t="str">
        <f t="shared" si="343"/>
        <v>XL</v>
      </c>
      <c r="H2442" t="str">
        <f t="shared" si="344"/>
        <v>Yes</v>
      </c>
      <c r="J2442" t="str">
        <f>_xlfn.IFS(Units_Sold&lt;0,"Check Return/Refund",Units_Sold=" ",Invalid,Units_Sold=0,"Available",Units_Sold&gt;0,"Sold")</f>
        <v>Available</v>
      </c>
      <c r="K2442">
        <v>6172.36</v>
      </c>
      <c r="M2442" t="str">
        <f t="shared" si="345"/>
        <v>Invalid</v>
      </c>
      <c r="N2442" t="str">
        <f>IF(PC_NikeSales[[#This Row],[Discount_Verification]]="Valid","Include","Exclude")</f>
        <v>Exclude</v>
      </c>
      <c r="O2442">
        <v>0</v>
      </c>
      <c r="P2442" t="str">
        <f t="shared" si="346"/>
        <v>Insufficient Data</v>
      </c>
      <c r="Q2442" t="str">
        <f t="shared" si="347"/>
        <v>Missing Information</v>
      </c>
      <c r="R2442" t="str">
        <f>IF(PC_NikeSales[[#This Row],[Rev_Verify]]="Valid Revenue","Include","Exclude")</f>
        <v>Exclude</v>
      </c>
      <c r="S2442" s="1">
        <v>45762</v>
      </c>
      <c r="T2442" s="5">
        <f t="shared" si="348"/>
        <v>45762</v>
      </c>
      <c r="U2442" s="1" t="str">
        <f t="shared" si="349"/>
        <v>Yes</v>
      </c>
      <c r="V2442" t="s">
        <v>17</v>
      </c>
      <c r="W2442" t="s">
        <v>25</v>
      </c>
      <c r="X2442" t="str">
        <f t="shared" si="350"/>
        <v>Mumbai</v>
      </c>
      <c r="Y2442">
        <v>-551.75</v>
      </c>
      <c r="Z2442" t="str">
        <f>IF(PC_NikeSales[[#This Row],[Profit]]&lt;0,"Loss Making Sales",IF(PC_NikeSales[[#This Row],[Profit]]=0,"No Recorded Profit",IF(PC_NikeSales[[#This Row],[Profit]]&gt;PC_NikeSales[Rev_Recalc],"Invalid Profit", "Valid Profit")))</f>
        <v>Loss Making Sales</v>
      </c>
      <c r="AA2442" t="str">
        <f>IF(PC_NikeSales[[#This Row],[Profit_Status]]="Valid Profit","Include","Exclude")</f>
        <v>Exclude</v>
      </c>
    </row>
    <row r="2443" spans="1:27">
      <c r="A2443">
        <v>4441</v>
      </c>
      <c r="B2443" t="s">
        <v>13</v>
      </c>
      <c r="C2443" t="s">
        <v>20</v>
      </c>
      <c r="D2443" t="s">
        <v>24</v>
      </c>
      <c r="E2443" s="3" t="s">
        <v>28</v>
      </c>
      <c r="F2443" t="str">
        <f t="shared" si="342"/>
        <v>Alphabet</v>
      </c>
      <c r="G2443" t="str">
        <f t="shared" si="343"/>
        <v>L</v>
      </c>
      <c r="H2443" t="str">
        <f t="shared" si="344"/>
        <v>Yes</v>
      </c>
      <c r="I2443">
        <v>3</v>
      </c>
      <c r="J2443" t="str">
        <f>_xlfn.IFS(Units_Sold&lt;0,"Check Return/Refund",Units_Sold=" ",Invalid,Units_Sold=0,"Available",Units_Sold&gt;0,"Sold")</f>
        <v>Sold</v>
      </c>
      <c r="M2443" t="str">
        <f t="shared" si="345"/>
        <v>Invalid</v>
      </c>
      <c r="N2443" t="str">
        <f>IF(PC_NikeSales[[#This Row],[Discount_Verification]]="Valid","Include","Exclude")</f>
        <v>Exclude</v>
      </c>
      <c r="O2443">
        <v>0</v>
      </c>
      <c r="P2443" t="str">
        <f t="shared" si="346"/>
        <v>Insufficient Data</v>
      </c>
      <c r="Q2443" t="str">
        <f t="shared" si="347"/>
        <v>Missing Information</v>
      </c>
      <c r="R2443" t="str">
        <f>IF(PC_NikeSales[[#This Row],[Rev_Verify]]="Valid Revenue","Include","Exclude")</f>
        <v>Exclude</v>
      </c>
      <c r="S2443" s="1">
        <v>45417</v>
      </c>
      <c r="T2443" s="5">
        <f t="shared" si="348"/>
        <v>45417</v>
      </c>
      <c r="U2443" s="1" t="str">
        <f t="shared" si="349"/>
        <v>Yes</v>
      </c>
      <c r="V2443" t="s">
        <v>22</v>
      </c>
      <c r="W2443" t="s">
        <v>43</v>
      </c>
      <c r="X2443" t="str">
        <f t="shared" si="350"/>
        <v>Kolkata</v>
      </c>
      <c r="Y2443">
        <v>2036.39</v>
      </c>
      <c r="Z2443" t="str">
        <f>IF(PC_NikeSales[[#This Row],[Profit]]&lt;0,"Loss Making Sales",IF(PC_NikeSales[[#This Row],[Profit]]=0,"No Recorded Profit",IF($Y2441&gt;$P2441,"Invalid Profit", "Valid Profit")))</f>
        <v>Valid Profit</v>
      </c>
      <c r="AA2443" t="str">
        <f>IF(PC_NikeSales[[#This Row],[Profit_Status]]="Valid Profit","Include","Exclude")</f>
        <v>Include</v>
      </c>
    </row>
    <row r="2444" spans="1:27">
      <c r="A2444">
        <v>4442</v>
      </c>
      <c r="B2444" t="s">
        <v>19</v>
      </c>
      <c r="C2444" t="s">
        <v>20</v>
      </c>
      <c r="D2444" t="s">
        <v>50</v>
      </c>
      <c r="E2444" s="3" t="s">
        <v>28</v>
      </c>
      <c r="F2444" t="str">
        <f t="shared" si="342"/>
        <v>Alphabet</v>
      </c>
      <c r="G2444" t="str">
        <f t="shared" si="343"/>
        <v>L</v>
      </c>
      <c r="H2444" t="str">
        <f t="shared" si="344"/>
        <v>Yes</v>
      </c>
      <c r="J2444" t="str">
        <f>_xlfn.IFS(Units_Sold&lt;0,"Check Return/Refund",Units_Sold=" ",Invalid,Units_Sold=0,"Available",Units_Sold&gt;0,"Sold")</f>
        <v>Available</v>
      </c>
      <c r="M2444" t="str">
        <f t="shared" si="345"/>
        <v>Invalid</v>
      </c>
      <c r="N2444" t="str">
        <f>IF(PC_NikeSales[[#This Row],[Discount_Verification]]="Valid","Include","Exclude")</f>
        <v>Exclude</v>
      </c>
      <c r="O2444">
        <v>0</v>
      </c>
      <c r="P2444" t="str">
        <f t="shared" si="346"/>
        <v>Insufficient Data</v>
      </c>
      <c r="Q2444" t="str">
        <f t="shared" si="347"/>
        <v>Missing Information</v>
      </c>
      <c r="R2444" t="str">
        <f>IF(PC_NikeSales[[#This Row],[Rev_Verify]]="Valid Revenue","Include","Exclude")</f>
        <v>Exclude</v>
      </c>
      <c r="S2444" s="1">
        <v>45434</v>
      </c>
      <c r="T2444" s="5">
        <f t="shared" si="348"/>
        <v>45434</v>
      </c>
      <c r="U2444" s="1" t="str">
        <f t="shared" si="349"/>
        <v>Yes</v>
      </c>
      <c r="V2444" t="s">
        <v>22</v>
      </c>
      <c r="W2444" t="s">
        <v>37</v>
      </c>
      <c r="X2444" t="str">
        <f t="shared" si="350"/>
        <v>Hyderabad</v>
      </c>
      <c r="Y2444">
        <v>1366.18</v>
      </c>
      <c r="Z2444" t="str">
        <f>IF(PC_NikeSales[[#This Row],[Profit]]&lt;0,"Loss Making Sales",IF(PC_NikeSales[[#This Row],[Profit]]=0,"No Recorded Profit",IF($Y2442&gt;$P2442,"Invalid Profit", "Valid Profit")))</f>
        <v>Valid Profit</v>
      </c>
      <c r="AA2444" t="str">
        <f>IF(PC_NikeSales[[#This Row],[Profit_Status]]="Valid Profit","Include","Exclude")</f>
        <v>Include</v>
      </c>
    </row>
    <row r="2445" spans="1:27">
      <c r="A2445">
        <v>4443</v>
      </c>
      <c r="B2445" t="s">
        <v>35</v>
      </c>
      <c r="C2445" t="s">
        <v>26</v>
      </c>
      <c r="D2445" t="s">
        <v>52</v>
      </c>
      <c r="E2445" s="3">
        <v>9</v>
      </c>
      <c r="F2445" t="str">
        <f t="shared" si="342"/>
        <v>Number</v>
      </c>
      <c r="G2445" t="str">
        <f t="shared" si="343"/>
        <v>9</v>
      </c>
      <c r="H2445" t="str">
        <f t="shared" si="344"/>
        <v>Yes</v>
      </c>
      <c r="I2445">
        <v>3</v>
      </c>
      <c r="J2445" t="str">
        <f>_xlfn.IFS(Units_Sold&lt;0,"Check Return/Refund",Units_Sold=" ",Invalid,Units_Sold=0,"Available",Units_Sold&gt;0,"Sold")</f>
        <v>Sold</v>
      </c>
      <c r="K2445">
        <v>7953</v>
      </c>
      <c r="L2445">
        <v>1.21</v>
      </c>
      <c r="M2445" t="str">
        <f t="shared" si="345"/>
        <v>Invalid</v>
      </c>
      <c r="N2445" t="str">
        <f>IF(PC_NikeSales[[#This Row],[Discount_Verification]]="Valid","Include","Exclude")</f>
        <v>Exclude</v>
      </c>
      <c r="O2445">
        <v>-5010.3900000000003</v>
      </c>
      <c r="P2445" t="str">
        <f t="shared" si="346"/>
        <v>Insufficient Data</v>
      </c>
      <c r="Q2445" t="str">
        <f t="shared" si="347"/>
        <v>Missing Information</v>
      </c>
      <c r="R2445" t="str">
        <f>IF(PC_NikeSales[[#This Row],[Rev_Verify]]="Valid Revenue","Include","Exclude")</f>
        <v>Exclude</v>
      </c>
      <c r="S2445" s="1">
        <v>45789</v>
      </c>
      <c r="T2445" s="5">
        <f t="shared" si="348"/>
        <v>45789</v>
      </c>
      <c r="U2445" s="1" t="str">
        <f t="shared" si="349"/>
        <v>Yes</v>
      </c>
      <c r="V2445" t="s">
        <v>22</v>
      </c>
      <c r="W2445" t="s">
        <v>37</v>
      </c>
      <c r="X2445" t="str">
        <f t="shared" si="350"/>
        <v>Hyderabad</v>
      </c>
      <c r="Y2445">
        <v>-665.22</v>
      </c>
      <c r="Z2445" t="str">
        <f>IF(PC_NikeSales[[#This Row],[Profit]]&lt;0,"Loss Making Sales",IF(PC_NikeSales[[#This Row],[Profit]]=0,"No Recorded Profit",IF(PC_NikeSales[[#This Row],[Profit]]&gt;PC_NikeSales[Rev_Recalc],"Invalid Profit", "Valid Profit")))</f>
        <v>Loss Making Sales</v>
      </c>
      <c r="AA2445" t="str">
        <f>IF(PC_NikeSales[[#This Row],[Profit_Status]]="Valid Profit","Include","Exclude")</f>
        <v>Exclude</v>
      </c>
    </row>
    <row r="2446" spans="1:27">
      <c r="A2446">
        <v>4444</v>
      </c>
      <c r="B2446" t="s">
        <v>35</v>
      </c>
      <c r="C2446" t="s">
        <v>30</v>
      </c>
      <c r="D2446" t="s">
        <v>31</v>
      </c>
      <c r="E2446" s="3">
        <v>7</v>
      </c>
      <c r="F2446" t="str">
        <f t="shared" si="342"/>
        <v>Number</v>
      </c>
      <c r="G2446" t="str">
        <f t="shared" si="343"/>
        <v>7</v>
      </c>
      <c r="H2446" t="str">
        <f t="shared" si="344"/>
        <v>Yes</v>
      </c>
      <c r="I2446">
        <v>4</v>
      </c>
      <c r="J2446" t="str">
        <f>_xlfn.IFS(Units_Sold&lt;0,"Check Return/Refund",Units_Sold=" ",Invalid,Units_Sold=0,"Available",Units_Sold&gt;0,"Sold")</f>
        <v>Sold</v>
      </c>
      <c r="L2446">
        <v>0.36</v>
      </c>
      <c r="M2446" t="str">
        <f t="shared" si="345"/>
        <v>Valid</v>
      </c>
      <c r="N2446" t="str">
        <f>IF(PC_NikeSales[[#This Row],[Discount_Verification]]="Valid","Include","Exclude")</f>
        <v>Include</v>
      </c>
      <c r="O2446">
        <v>0</v>
      </c>
      <c r="P2446" t="str">
        <f t="shared" si="346"/>
        <v>Insufficient Data</v>
      </c>
      <c r="Q2446" t="str">
        <f t="shared" si="347"/>
        <v>Missing Information</v>
      </c>
      <c r="R2446" t="str">
        <f>IF(PC_NikeSales[[#This Row],[Rev_Verify]]="Valid Revenue","Include","Exclude")</f>
        <v>Exclude</v>
      </c>
      <c r="S2446" s="1">
        <v>45569</v>
      </c>
      <c r="T2446" s="5">
        <f t="shared" si="348"/>
        <v>45569</v>
      </c>
      <c r="U2446" s="1" t="str">
        <f t="shared" si="349"/>
        <v>Yes</v>
      </c>
      <c r="V2446" t="s">
        <v>17</v>
      </c>
      <c r="W2446" t="s">
        <v>43</v>
      </c>
      <c r="X2446" t="str">
        <f t="shared" si="350"/>
        <v>Kolkata</v>
      </c>
      <c r="Y2446">
        <v>243.39</v>
      </c>
      <c r="Z2446" t="str">
        <f>IF(PC_NikeSales[[#This Row],[Profit]]&lt;0,"Loss Making Sales",IF(PC_NikeSales[[#This Row],[Profit]]=0,"No Recorded Profit",IF($Y2444&gt;$P2444,"Invalid Profit", "Valid Profit")))</f>
        <v>Valid Profit</v>
      </c>
      <c r="AA2446" t="str">
        <f>IF(PC_NikeSales[[#This Row],[Profit_Status]]="Valid Profit","Include","Exclude")</f>
        <v>Include</v>
      </c>
    </row>
    <row r="2447" spans="1:27">
      <c r="A2447">
        <v>4445</v>
      </c>
      <c r="B2447" t="s">
        <v>19</v>
      </c>
      <c r="C2447" t="s">
        <v>14</v>
      </c>
      <c r="D2447" t="s">
        <v>44</v>
      </c>
      <c r="E2447" s="3" t="s">
        <v>32</v>
      </c>
      <c r="F2447" t="str">
        <f t="shared" si="342"/>
        <v>Alphabet</v>
      </c>
      <c r="G2447" t="str">
        <f t="shared" si="343"/>
        <v>XL</v>
      </c>
      <c r="H2447" t="str">
        <f t="shared" si="344"/>
        <v>Yes</v>
      </c>
      <c r="I2447">
        <v>1</v>
      </c>
      <c r="J2447" t="str">
        <f>_xlfn.IFS(Units_Sold&lt;0,"Check Return/Refund",Units_Sold=" ",Invalid,Units_Sold=0,"Available",Units_Sold&gt;0,"Sold")</f>
        <v>Sold</v>
      </c>
      <c r="K2447">
        <v>5915.27</v>
      </c>
      <c r="L2447">
        <v>0.12</v>
      </c>
      <c r="M2447" t="str">
        <f t="shared" si="345"/>
        <v>Valid</v>
      </c>
      <c r="N2447" t="str">
        <f>IF(PC_NikeSales[[#This Row],[Discount_Verification]]="Valid","Include","Exclude")</f>
        <v>Include</v>
      </c>
      <c r="O2447">
        <v>5205.4399999999996</v>
      </c>
      <c r="P2447">
        <f t="shared" si="346"/>
        <v>5205.4376000000002</v>
      </c>
      <c r="Q2447" t="str">
        <f t="shared" si="347"/>
        <v>Valid Revenue</v>
      </c>
      <c r="R2447" t="str">
        <f>IF(PC_NikeSales[[#This Row],[Rev_Verify]]="Valid Revenue","Include","Exclude")</f>
        <v>Include</v>
      </c>
      <c r="S2447" s="1">
        <v>45641</v>
      </c>
      <c r="T2447" s="5">
        <f t="shared" si="348"/>
        <v>45641</v>
      </c>
      <c r="U2447" s="1" t="str">
        <f t="shared" si="349"/>
        <v>Yes</v>
      </c>
      <c r="V2447" t="s">
        <v>22</v>
      </c>
      <c r="W2447" t="s">
        <v>25</v>
      </c>
      <c r="X2447" t="str">
        <f t="shared" si="350"/>
        <v>Mumbai</v>
      </c>
      <c r="Y2447">
        <v>3456.95</v>
      </c>
      <c r="Z2447" t="str">
        <f>IF(PC_NikeSales[[#This Row],[Profit]]&lt;0,"Loss Making Sales",IF(PC_NikeSales[[#This Row],[Profit]]=0,"No Recorded Profit",IF($Y2445&gt;$P2445,"Invalid Profit", "Valid Profit")))</f>
        <v>Valid Profit</v>
      </c>
      <c r="AA2447" t="str">
        <f>IF(PC_NikeSales[[#This Row],[Profit_Status]]="Valid Profit","Include","Exclude")</f>
        <v>Include</v>
      </c>
    </row>
    <row r="2448" spans="1:27">
      <c r="A2448">
        <v>4446</v>
      </c>
      <c r="B2448" t="s">
        <v>35</v>
      </c>
      <c r="C2448" t="s">
        <v>20</v>
      </c>
      <c r="D2448" t="s">
        <v>38</v>
      </c>
      <c r="E2448" s="3" t="s">
        <v>16</v>
      </c>
      <c r="F2448" t="str">
        <f t="shared" si="342"/>
        <v>Alphabet</v>
      </c>
      <c r="G2448" t="str">
        <f t="shared" si="343"/>
        <v>M</v>
      </c>
      <c r="H2448" t="str">
        <f t="shared" si="344"/>
        <v>Yes</v>
      </c>
      <c r="I2448">
        <v>2</v>
      </c>
      <c r="J2448" t="str">
        <f>_xlfn.IFS(Units_Sold&lt;0,"Check Return/Refund",Units_Sold=" ",Invalid,Units_Sold=0,"Available",Units_Sold&gt;0,"Sold")</f>
        <v>Sold</v>
      </c>
      <c r="K2448">
        <v>3469.31</v>
      </c>
      <c r="L2448">
        <v>0.28000000000000003</v>
      </c>
      <c r="M2448" t="str">
        <f t="shared" si="345"/>
        <v>Valid</v>
      </c>
      <c r="N2448" t="str">
        <f>IF(PC_NikeSales[[#This Row],[Discount_Verification]]="Valid","Include","Exclude")</f>
        <v>Include</v>
      </c>
      <c r="O2448">
        <v>4995.8100000000004</v>
      </c>
      <c r="P2448">
        <f t="shared" si="346"/>
        <v>4995.8063999999995</v>
      </c>
      <c r="Q2448" t="str">
        <f t="shared" si="347"/>
        <v>Valid Revenue</v>
      </c>
      <c r="R2448" t="str">
        <f>IF(PC_NikeSales[[#This Row],[Rev_Verify]]="Valid Revenue","Include","Exclude")</f>
        <v>Include</v>
      </c>
      <c r="S2448" s="1">
        <v>45683</v>
      </c>
      <c r="T2448" s="5">
        <f t="shared" si="348"/>
        <v>45683</v>
      </c>
      <c r="U2448" s="1" t="str">
        <f t="shared" si="349"/>
        <v>Yes</v>
      </c>
      <c r="V2448" t="s">
        <v>22</v>
      </c>
      <c r="W2448" t="s">
        <v>29</v>
      </c>
      <c r="X2448" t="str">
        <f t="shared" si="350"/>
        <v>Pune</v>
      </c>
      <c r="Y2448">
        <v>2671.58</v>
      </c>
      <c r="Z2448" t="str">
        <f>IF(PC_NikeSales[[#This Row],[Profit]]&lt;0,"Loss Making Sales",IF(PC_NikeSales[[#This Row],[Profit]]=0,"No Recorded Profit",IF($Y2446&gt;$P2446,"Invalid Profit", "Valid Profit")))</f>
        <v>Valid Profit</v>
      </c>
      <c r="AA2448" t="str">
        <f>IF(PC_NikeSales[[#This Row],[Profit_Status]]="Valid Profit","Include","Exclude")</f>
        <v>Include</v>
      </c>
    </row>
    <row r="2449" spans="1:27">
      <c r="A2449">
        <v>4447</v>
      </c>
      <c r="B2449" t="s">
        <v>13</v>
      </c>
      <c r="C2449" t="s">
        <v>30</v>
      </c>
      <c r="D2449" t="s">
        <v>46</v>
      </c>
      <c r="E2449" s="3" t="s">
        <v>32</v>
      </c>
      <c r="F2449" t="str">
        <f t="shared" si="342"/>
        <v>Alphabet</v>
      </c>
      <c r="G2449" t="str">
        <f t="shared" si="343"/>
        <v>XL</v>
      </c>
      <c r="H2449" t="str">
        <f t="shared" si="344"/>
        <v>Yes</v>
      </c>
      <c r="I2449">
        <v>0</v>
      </c>
      <c r="J2449" t="str">
        <f>_xlfn.IFS(Units_Sold&lt;0,"Check Return/Refund",Units_Sold=" ",Invalid,Units_Sold=0,"Available",Units_Sold&gt;0,"Sold")</f>
        <v>Available</v>
      </c>
      <c r="M2449" t="str">
        <f t="shared" si="345"/>
        <v>Invalid</v>
      </c>
      <c r="N2449" t="str">
        <f>IF(PC_NikeSales[[#This Row],[Discount_Verification]]="Valid","Include","Exclude")</f>
        <v>Exclude</v>
      </c>
      <c r="O2449">
        <v>0</v>
      </c>
      <c r="P2449" t="str">
        <f t="shared" si="346"/>
        <v>Insufficient Data</v>
      </c>
      <c r="Q2449" t="str">
        <f t="shared" si="347"/>
        <v>Missing Information</v>
      </c>
      <c r="R2449" t="str">
        <f>IF(PC_NikeSales[[#This Row],[Rev_Verify]]="Valid Revenue","Include","Exclude")</f>
        <v>Exclude</v>
      </c>
      <c r="S2449" s="1">
        <v>45638</v>
      </c>
      <c r="T2449" s="5">
        <f t="shared" si="348"/>
        <v>45638</v>
      </c>
      <c r="U2449" s="1" t="str">
        <f t="shared" si="349"/>
        <v>Yes</v>
      </c>
      <c r="V2449" t="s">
        <v>22</v>
      </c>
      <c r="W2449" t="s">
        <v>33</v>
      </c>
      <c r="X2449" t="str">
        <f t="shared" si="350"/>
        <v>Delhi</v>
      </c>
      <c r="Y2449">
        <v>1574.91</v>
      </c>
      <c r="Z2449" t="str">
        <f>IF(PC_NikeSales[[#This Row],[Profit]]&lt;0,"Loss Making Sales",IF(PC_NikeSales[[#This Row],[Profit]]=0,"No Recorded Profit",IF($Y2447&gt;$P2447,"Invalid Profit", "Valid Profit")))</f>
        <v>Valid Profit</v>
      </c>
      <c r="AA2449" t="str">
        <f>IF(PC_NikeSales[[#This Row],[Profit_Status]]="Valid Profit","Include","Exclude")</f>
        <v>Include</v>
      </c>
    </row>
    <row r="2450" spans="1:27">
      <c r="A2450">
        <v>2030</v>
      </c>
      <c r="B2450" t="s">
        <v>19</v>
      </c>
      <c r="C2450" t="s">
        <v>41</v>
      </c>
      <c r="D2450" t="s">
        <v>42</v>
      </c>
      <c r="E2450" s="3">
        <v>11</v>
      </c>
      <c r="F2450" t="str">
        <f t="shared" si="342"/>
        <v>Number</v>
      </c>
      <c r="G2450" t="str">
        <f t="shared" si="343"/>
        <v>11</v>
      </c>
      <c r="H2450" t="str">
        <f t="shared" si="344"/>
        <v>Yes</v>
      </c>
      <c r="I2450">
        <v>2</v>
      </c>
      <c r="J2450" t="str">
        <f>_xlfn.IFS(Units_Sold&lt;0,"Check Return/Refund",Units_Sold=" ",Invalid,Units_Sold=0,"Available",Units_Sold&gt;0,"Sold")</f>
        <v>Sold</v>
      </c>
      <c r="M2450" t="str">
        <f t="shared" si="345"/>
        <v>Invalid</v>
      </c>
      <c r="N2450" t="str">
        <f>IF(PC_NikeSales[[#This Row],[Discount_Verification]]="Valid","Include","Exclude")</f>
        <v>Exclude</v>
      </c>
      <c r="O2450">
        <v>0</v>
      </c>
      <c r="P2450" t="str">
        <f t="shared" si="346"/>
        <v>Insufficient Data</v>
      </c>
      <c r="Q2450" t="str">
        <f t="shared" si="347"/>
        <v>Missing Information</v>
      </c>
      <c r="R2450" t="str">
        <f>IF(PC_NikeSales[[#This Row],[Rev_Verify]]="Valid Revenue","Include","Exclude")</f>
        <v>Exclude</v>
      </c>
      <c r="S2450" s="1">
        <v>45818</v>
      </c>
      <c r="T2450" s="5">
        <f t="shared" si="348"/>
        <v>45818</v>
      </c>
      <c r="U2450" s="1" t="str">
        <f t="shared" si="349"/>
        <v>Yes</v>
      </c>
      <c r="V2450" t="s">
        <v>22</v>
      </c>
      <c r="W2450" t="s">
        <v>25</v>
      </c>
      <c r="X2450" t="str">
        <f t="shared" si="350"/>
        <v>Mumbai</v>
      </c>
      <c r="Y2450">
        <v>2717.93</v>
      </c>
      <c r="Z2450" t="str">
        <f>IF(PC_NikeSales[[#This Row],[Profit]]&lt;0,"Loss Making Sales",IF(PC_NikeSales[[#This Row],[Profit]]=0,"No Recorded Profit",IF($Y2448&gt;$P2448,"Invalid Profit", "Valid Profit")))</f>
        <v>Valid Profit</v>
      </c>
      <c r="AA2450" t="str">
        <f>IF(PC_NikeSales[[#This Row],[Profit_Status]]="Valid Profit","Include","Exclude")</f>
        <v>Include</v>
      </c>
    </row>
    <row r="2451" spans="1:27">
      <c r="A2451">
        <v>4449</v>
      </c>
      <c r="B2451" t="s">
        <v>35</v>
      </c>
      <c r="C2451" t="s">
        <v>26</v>
      </c>
      <c r="D2451" t="s">
        <v>53</v>
      </c>
      <c r="E2451" s="3">
        <v>9</v>
      </c>
      <c r="F2451" t="str">
        <f t="shared" si="342"/>
        <v>Number</v>
      </c>
      <c r="G2451" t="str">
        <f t="shared" si="343"/>
        <v>9</v>
      </c>
      <c r="H2451" t="str">
        <f t="shared" si="344"/>
        <v>Yes</v>
      </c>
      <c r="I2451">
        <v>0</v>
      </c>
      <c r="J2451" t="str">
        <f>_xlfn.IFS(Units_Sold&lt;0,"Check Return/Refund",Units_Sold=" ",Invalid,Units_Sold=0,"Available",Units_Sold&gt;0,"Sold")</f>
        <v>Available</v>
      </c>
      <c r="K2451">
        <v>5053.29</v>
      </c>
      <c r="M2451" t="str">
        <f t="shared" si="345"/>
        <v>Invalid</v>
      </c>
      <c r="N2451" t="str">
        <f>IF(PC_NikeSales[[#This Row],[Discount_Verification]]="Valid","Include","Exclude")</f>
        <v>Exclude</v>
      </c>
      <c r="O2451">
        <v>0</v>
      </c>
      <c r="P2451">
        <f t="shared" si="346"/>
        <v>0</v>
      </c>
      <c r="Q2451" t="str">
        <f t="shared" si="347"/>
        <v>No Recorded Revenue</v>
      </c>
      <c r="R2451" t="str">
        <f>IF(PC_NikeSales[[#This Row],[Rev_Verify]]="Valid Revenue","Include","Exclude")</f>
        <v>Exclude</v>
      </c>
      <c r="S2451" s="1">
        <v>45712</v>
      </c>
      <c r="T2451" s="5">
        <f t="shared" si="348"/>
        <v>45712</v>
      </c>
      <c r="U2451" s="1" t="str">
        <f t="shared" si="349"/>
        <v>Yes</v>
      </c>
      <c r="V2451" t="s">
        <v>22</v>
      </c>
      <c r="W2451" t="s">
        <v>43</v>
      </c>
      <c r="X2451" t="str">
        <f t="shared" si="350"/>
        <v>Kolkata</v>
      </c>
      <c r="Y2451">
        <v>3206.34</v>
      </c>
      <c r="Z2451" t="str">
        <f>IF(PC_NikeSales[[#This Row],[Profit]]&lt;0,"Loss Making Sales",IF(PC_NikeSales[[#This Row],[Profit]]=0,"No Recorded Profit",IF(PC_NikeSales[[#This Row],[Profit]]&gt;PC_NikeSales[Rev_Recalc],"Invalid Profit", "Valid Profit")))</f>
        <v>Invalid Profit</v>
      </c>
      <c r="AA2451" t="str">
        <f>IF(PC_NikeSales[[#This Row],[Profit_Status]]="Valid Profit","Include","Exclude")</f>
        <v>Exclude</v>
      </c>
    </row>
    <row r="2452" spans="1:27">
      <c r="A2452">
        <v>4450</v>
      </c>
      <c r="B2452" t="s">
        <v>35</v>
      </c>
      <c r="C2452" t="s">
        <v>26</v>
      </c>
      <c r="D2452" t="s">
        <v>53</v>
      </c>
      <c r="F2452" t="str">
        <f t="shared" si="342"/>
        <v>Missing</v>
      </c>
      <c r="G2452" t="str">
        <f t="shared" si="343"/>
        <v>Unknown</v>
      </c>
      <c r="H2452" t="str">
        <f t="shared" si="344"/>
        <v>No</v>
      </c>
      <c r="I2452">
        <v>1</v>
      </c>
      <c r="J2452" t="str">
        <f>_xlfn.IFS(Units_Sold&lt;0,"Check Return/Refund",Units_Sold=" ",Invalid,Units_Sold=0,"Available",Units_Sold&gt;0,"Sold")</f>
        <v>Sold</v>
      </c>
      <c r="K2452">
        <v>4745.4799999999996</v>
      </c>
      <c r="M2452" t="str">
        <f t="shared" si="345"/>
        <v>Invalid</v>
      </c>
      <c r="N2452" t="str">
        <f>IF(PC_NikeSales[[#This Row],[Discount_Verification]]="Valid","Include","Exclude")</f>
        <v>Exclude</v>
      </c>
      <c r="O2452">
        <v>0</v>
      </c>
      <c r="P2452">
        <f t="shared" si="346"/>
        <v>4745.4799999999996</v>
      </c>
      <c r="Q2452" t="str">
        <f t="shared" si="347"/>
        <v>Valid Revenue</v>
      </c>
      <c r="R2452" t="str">
        <f>IF(PC_NikeSales[[#This Row],[Rev_Verify]]="Valid Revenue","Include","Exclude")</f>
        <v>Include</v>
      </c>
      <c r="S2452" s="1"/>
      <c r="T2452" s="5" t="str">
        <f t="shared" si="348"/>
        <v>Missing Date</v>
      </c>
      <c r="U2452" s="1" t="str">
        <f t="shared" si="349"/>
        <v>No</v>
      </c>
      <c r="V2452" t="s">
        <v>22</v>
      </c>
      <c r="W2452" t="s">
        <v>25</v>
      </c>
      <c r="X2452" t="str">
        <f t="shared" si="350"/>
        <v>Mumbai</v>
      </c>
      <c r="Y2452">
        <v>174.49</v>
      </c>
      <c r="Z2452" t="str">
        <f>IF(PC_NikeSales[[#This Row],[Profit]]&lt;0,"Loss Making Sales",IF(PC_NikeSales[[#This Row],[Profit]]=0,"No Recorded Profit",IF($Y2450&gt;$P2450,"Invalid Profit", "Valid Profit")))</f>
        <v>Valid Profit</v>
      </c>
      <c r="AA2452" t="str">
        <f>IF(PC_NikeSales[[#This Row],[Profit_Status]]="Valid Profit","Include","Exclude")</f>
        <v>Include</v>
      </c>
    </row>
    <row r="2453" spans="1:27">
      <c r="A2453">
        <v>4451</v>
      </c>
      <c r="B2453" t="s">
        <v>19</v>
      </c>
      <c r="C2453" t="s">
        <v>26</v>
      </c>
      <c r="D2453" t="s">
        <v>52</v>
      </c>
      <c r="F2453" t="str">
        <f t="shared" si="342"/>
        <v>Missing</v>
      </c>
      <c r="G2453" t="str">
        <f t="shared" si="343"/>
        <v>Unknown</v>
      </c>
      <c r="H2453" t="str">
        <f t="shared" si="344"/>
        <v>No</v>
      </c>
      <c r="I2453">
        <v>0</v>
      </c>
      <c r="J2453" t="str">
        <f>_xlfn.IFS(Units_Sold&lt;0,"Check Return/Refund",Units_Sold=" ",Invalid,Units_Sold=0,"Available",Units_Sold&gt;0,"Sold")</f>
        <v>Available</v>
      </c>
      <c r="K2453">
        <v>2049.73</v>
      </c>
      <c r="M2453" t="str">
        <f t="shared" si="345"/>
        <v>Invalid</v>
      </c>
      <c r="N2453" t="str">
        <f>IF(PC_NikeSales[[#This Row],[Discount_Verification]]="Valid","Include","Exclude")</f>
        <v>Exclude</v>
      </c>
      <c r="O2453">
        <v>0</v>
      </c>
      <c r="P2453">
        <f t="shared" si="346"/>
        <v>0</v>
      </c>
      <c r="Q2453" t="str">
        <f t="shared" si="347"/>
        <v>No Recorded Revenue</v>
      </c>
      <c r="R2453" t="str">
        <f>IF(PC_NikeSales[[#This Row],[Rev_Verify]]="Valid Revenue","Include","Exclude")</f>
        <v>Exclude</v>
      </c>
      <c r="S2453" s="1">
        <v>45604</v>
      </c>
      <c r="T2453" s="5">
        <f t="shared" si="348"/>
        <v>45604</v>
      </c>
      <c r="U2453" s="1" t="str">
        <f t="shared" si="349"/>
        <v>Yes</v>
      </c>
      <c r="V2453" t="s">
        <v>17</v>
      </c>
      <c r="W2453" t="s">
        <v>29</v>
      </c>
      <c r="X2453" t="str">
        <f t="shared" si="350"/>
        <v>Pune</v>
      </c>
      <c r="Y2453">
        <v>2543.16</v>
      </c>
      <c r="Z2453" t="str">
        <f>IF(PC_NikeSales[[#This Row],[Profit]]&lt;0,"Loss Making Sales",IF(PC_NikeSales[[#This Row],[Profit]]=0,"No Recorded Profit",IF(PC_NikeSales[[#This Row],[Profit]]&gt;PC_NikeSales[Rev_Recalc],"Invalid Profit", "Valid Profit")))</f>
        <v>Invalid Profit</v>
      </c>
      <c r="AA2453" t="str">
        <f>IF(PC_NikeSales[[#This Row],[Profit_Status]]="Valid Profit","Include","Exclude")</f>
        <v>Exclude</v>
      </c>
    </row>
    <row r="2454" spans="1:27">
      <c r="A2454">
        <v>4452</v>
      </c>
      <c r="B2454" t="s">
        <v>19</v>
      </c>
      <c r="C2454" t="s">
        <v>26</v>
      </c>
      <c r="D2454" t="s">
        <v>27</v>
      </c>
      <c r="E2454" s="3" t="s">
        <v>16</v>
      </c>
      <c r="F2454" t="str">
        <f t="shared" si="342"/>
        <v>Alphabet</v>
      </c>
      <c r="G2454" t="str">
        <f t="shared" si="343"/>
        <v>M</v>
      </c>
      <c r="H2454" t="str">
        <f t="shared" si="344"/>
        <v>Yes</v>
      </c>
      <c r="I2454">
        <v>1</v>
      </c>
      <c r="J2454" t="str">
        <f>_xlfn.IFS(Units_Sold&lt;0,"Check Return/Refund",Units_Sold=" ",Invalid,Units_Sold=0,"Available",Units_Sold&gt;0,"Sold")</f>
        <v>Sold</v>
      </c>
      <c r="M2454" t="str">
        <f t="shared" si="345"/>
        <v>Invalid</v>
      </c>
      <c r="N2454" t="str">
        <f>IF(PC_NikeSales[[#This Row],[Discount_Verification]]="Valid","Include","Exclude")</f>
        <v>Exclude</v>
      </c>
      <c r="O2454">
        <v>0</v>
      </c>
      <c r="P2454" t="str">
        <f t="shared" si="346"/>
        <v>Insufficient Data</v>
      </c>
      <c r="Q2454" t="str">
        <f t="shared" si="347"/>
        <v>Missing Information</v>
      </c>
      <c r="R2454" t="str">
        <f>IF(PC_NikeSales[[#This Row],[Rev_Verify]]="Valid Revenue","Include","Exclude")</f>
        <v>Exclude</v>
      </c>
      <c r="S2454" s="1">
        <v>45774</v>
      </c>
      <c r="T2454" s="5">
        <f t="shared" si="348"/>
        <v>45774</v>
      </c>
      <c r="U2454" s="1" t="str">
        <f t="shared" si="349"/>
        <v>Yes</v>
      </c>
      <c r="V2454" t="s">
        <v>17</v>
      </c>
      <c r="W2454" t="s">
        <v>18</v>
      </c>
      <c r="X2454" t="str">
        <f t="shared" si="350"/>
        <v>Bengaluru</v>
      </c>
      <c r="Y2454">
        <v>-86.63</v>
      </c>
      <c r="Z2454" t="str">
        <f>IF(PC_NikeSales[[#This Row],[Profit]]&lt;0,"Loss Making Sales",IF(PC_NikeSales[[#This Row],[Profit]]=0,"No Recorded Profit",IF(PC_NikeSales[[#This Row],[Profit]]&gt;PC_NikeSales[Rev_Recalc],"Invalid Profit", "Valid Profit")))</f>
        <v>Loss Making Sales</v>
      </c>
      <c r="AA2454" t="str">
        <f>IF(PC_NikeSales[[#This Row],[Profit_Status]]="Valid Profit","Include","Exclude")</f>
        <v>Exclude</v>
      </c>
    </row>
    <row r="2455" spans="1:27">
      <c r="A2455">
        <v>4453</v>
      </c>
      <c r="B2455" t="s">
        <v>35</v>
      </c>
      <c r="C2455" t="s">
        <v>14</v>
      </c>
      <c r="D2455" t="s">
        <v>34</v>
      </c>
      <c r="E2455" s="3" t="s">
        <v>32</v>
      </c>
      <c r="F2455" t="str">
        <f t="shared" si="342"/>
        <v>Alphabet</v>
      </c>
      <c r="G2455" t="str">
        <f t="shared" si="343"/>
        <v>XL</v>
      </c>
      <c r="H2455" t="str">
        <f t="shared" si="344"/>
        <v>Yes</v>
      </c>
      <c r="I2455">
        <v>1</v>
      </c>
      <c r="J2455" t="str">
        <f>_xlfn.IFS(Units_Sold&lt;0,"Check Return/Refund",Units_Sold=" ",Invalid,Units_Sold=0,"Available",Units_Sold&gt;0,"Sold")</f>
        <v>Sold</v>
      </c>
      <c r="M2455" t="str">
        <f t="shared" si="345"/>
        <v>Invalid</v>
      </c>
      <c r="N2455" t="str">
        <f>IF(PC_NikeSales[[#This Row],[Discount_Verification]]="Valid","Include","Exclude")</f>
        <v>Exclude</v>
      </c>
      <c r="O2455">
        <v>0</v>
      </c>
      <c r="P2455" t="str">
        <f t="shared" si="346"/>
        <v>Insufficient Data</v>
      </c>
      <c r="Q2455" t="str">
        <f t="shared" si="347"/>
        <v>Missing Information</v>
      </c>
      <c r="R2455" t="str">
        <f>IF(PC_NikeSales[[#This Row],[Rev_Verify]]="Valid Revenue","Include","Exclude")</f>
        <v>Exclude</v>
      </c>
      <c r="S2455" s="1">
        <v>45803</v>
      </c>
      <c r="T2455" s="5">
        <f t="shared" si="348"/>
        <v>45803</v>
      </c>
      <c r="U2455" s="1" t="str">
        <f t="shared" si="349"/>
        <v>Yes</v>
      </c>
      <c r="V2455" t="s">
        <v>22</v>
      </c>
      <c r="W2455" t="s">
        <v>18</v>
      </c>
      <c r="X2455" t="str">
        <f t="shared" si="350"/>
        <v>Bengaluru</v>
      </c>
      <c r="Y2455">
        <v>2814.75</v>
      </c>
      <c r="Z2455" t="str">
        <f>IF(PC_NikeSales[[#This Row],[Profit]]&lt;0,"Loss Making Sales",IF(PC_NikeSales[[#This Row],[Profit]]=0,"No Recorded Profit",IF($Y2453&gt;$P2453,"Invalid Profit", "Valid Profit")))</f>
        <v>Invalid Profit</v>
      </c>
      <c r="AA2455" t="str">
        <f>IF(PC_NikeSales[[#This Row],[Profit_Status]]="Valid Profit","Include","Exclude")</f>
        <v>Exclude</v>
      </c>
    </row>
    <row r="2456" spans="1:27">
      <c r="A2456">
        <v>4454</v>
      </c>
      <c r="B2456" t="s">
        <v>13</v>
      </c>
      <c r="C2456" t="s">
        <v>30</v>
      </c>
      <c r="D2456" t="s">
        <v>51</v>
      </c>
      <c r="E2456" s="3" t="s">
        <v>16</v>
      </c>
      <c r="F2456" t="str">
        <f t="shared" si="342"/>
        <v>Alphabet</v>
      </c>
      <c r="G2456" t="str">
        <f t="shared" si="343"/>
        <v>M</v>
      </c>
      <c r="H2456" t="str">
        <f t="shared" si="344"/>
        <v>Yes</v>
      </c>
      <c r="J2456" t="str">
        <f>_xlfn.IFS(Units_Sold&lt;0,"Check Return/Refund",Units_Sold=" ",Invalid,Units_Sold=0,"Available",Units_Sold&gt;0,"Sold")</f>
        <v>Available</v>
      </c>
      <c r="K2456">
        <v>2915.54</v>
      </c>
      <c r="M2456" t="str">
        <f t="shared" si="345"/>
        <v>Invalid</v>
      </c>
      <c r="N2456" t="str">
        <f>IF(PC_NikeSales[[#This Row],[Discount_Verification]]="Valid","Include","Exclude")</f>
        <v>Exclude</v>
      </c>
      <c r="O2456">
        <v>0</v>
      </c>
      <c r="P2456" t="str">
        <f t="shared" si="346"/>
        <v>Insufficient Data</v>
      </c>
      <c r="Q2456" t="str">
        <f t="shared" si="347"/>
        <v>Missing Information</v>
      </c>
      <c r="R2456" t="str">
        <f>IF(PC_NikeSales[[#This Row],[Rev_Verify]]="Valid Revenue","Include","Exclude")</f>
        <v>Exclude</v>
      </c>
      <c r="S2456" s="1">
        <v>45659</v>
      </c>
      <c r="T2456" s="5">
        <f t="shared" si="348"/>
        <v>45659</v>
      </c>
      <c r="U2456" s="1" t="str">
        <f t="shared" si="349"/>
        <v>Yes</v>
      </c>
      <c r="V2456" t="s">
        <v>22</v>
      </c>
      <c r="W2456" t="s">
        <v>33</v>
      </c>
      <c r="X2456" t="str">
        <f t="shared" si="350"/>
        <v>Delhi</v>
      </c>
      <c r="Y2456">
        <v>-1188.6400000000001</v>
      </c>
      <c r="Z2456" t="str">
        <f>IF(PC_NikeSales[[#This Row],[Profit]]&lt;0,"Loss Making Sales",IF(PC_NikeSales[[#This Row],[Profit]]=0,"No Recorded Profit",IF(PC_NikeSales[[#This Row],[Profit]]&gt;PC_NikeSales[Rev_Recalc],"Invalid Profit", "Valid Profit")))</f>
        <v>Loss Making Sales</v>
      </c>
      <c r="AA2456" t="str">
        <f>IF(PC_NikeSales[[#This Row],[Profit_Status]]="Valid Profit","Include","Exclude")</f>
        <v>Exclude</v>
      </c>
    </row>
    <row r="2457" spans="1:27">
      <c r="A2457">
        <v>4455</v>
      </c>
      <c r="B2457" t="s">
        <v>19</v>
      </c>
      <c r="C2457" t="s">
        <v>41</v>
      </c>
      <c r="D2457" t="s">
        <v>47</v>
      </c>
      <c r="E2457" s="3">
        <v>12</v>
      </c>
      <c r="F2457" t="str">
        <f t="shared" si="342"/>
        <v>Number</v>
      </c>
      <c r="G2457" t="str">
        <f t="shared" si="343"/>
        <v>12</v>
      </c>
      <c r="H2457" t="str">
        <f t="shared" si="344"/>
        <v>Yes</v>
      </c>
      <c r="I2457">
        <v>3</v>
      </c>
      <c r="J2457" t="str">
        <f>_xlfn.IFS(Units_Sold&lt;0,"Check Return/Refund",Units_Sold=" ",Invalid,Units_Sold=0,"Available",Units_Sold&gt;0,"Sold")</f>
        <v>Sold</v>
      </c>
      <c r="K2457">
        <v>8629.75</v>
      </c>
      <c r="M2457" t="str">
        <f t="shared" si="345"/>
        <v>Invalid</v>
      </c>
      <c r="N2457" t="str">
        <f>IF(PC_NikeSales[[#This Row],[Discount_Verification]]="Valid","Include","Exclude")</f>
        <v>Exclude</v>
      </c>
      <c r="O2457">
        <v>0</v>
      </c>
      <c r="P2457">
        <f t="shared" si="346"/>
        <v>25889.25</v>
      </c>
      <c r="Q2457" t="str">
        <f t="shared" si="347"/>
        <v>Valid Revenue</v>
      </c>
      <c r="R2457" t="str">
        <f>IF(PC_NikeSales[[#This Row],[Rev_Verify]]="Valid Revenue","Include","Exclude")</f>
        <v>Include</v>
      </c>
      <c r="S2457" s="1"/>
      <c r="T2457" s="5" t="str">
        <f t="shared" si="348"/>
        <v>Missing Date</v>
      </c>
      <c r="U2457" s="1" t="str">
        <f t="shared" si="349"/>
        <v>No</v>
      </c>
      <c r="V2457" t="s">
        <v>17</v>
      </c>
      <c r="W2457" t="s">
        <v>25</v>
      </c>
      <c r="X2457" t="str">
        <f t="shared" si="350"/>
        <v>Mumbai</v>
      </c>
      <c r="Y2457">
        <v>2417.15</v>
      </c>
      <c r="Z2457" t="str">
        <f>IF(PC_NikeSales[[#This Row],[Profit]]&lt;0,"Loss Making Sales",IF(PC_NikeSales[[#This Row],[Profit]]=0,"No Recorded Profit",IF($Y2455&gt;$P2455,"Invalid Profit", "Valid Profit")))</f>
        <v>Valid Profit</v>
      </c>
      <c r="AA2457" t="str">
        <f>IF(PC_NikeSales[[#This Row],[Profit_Status]]="Valid Profit","Include","Exclude")</f>
        <v>Include</v>
      </c>
    </row>
    <row r="2458" spans="1:27">
      <c r="A2458">
        <v>4456</v>
      </c>
      <c r="B2458" t="s">
        <v>19</v>
      </c>
      <c r="C2458" t="s">
        <v>41</v>
      </c>
      <c r="D2458" t="s">
        <v>47</v>
      </c>
      <c r="E2458" s="3" t="s">
        <v>32</v>
      </c>
      <c r="F2458" t="str">
        <f t="shared" si="342"/>
        <v>Alphabet</v>
      </c>
      <c r="G2458" t="str">
        <f t="shared" si="343"/>
        <v>XL</v>
      </c>
      <c r="H2458" t="str">
        <f t="shared" si="344"/>
        <v>Yes</v>
      </c>
      <c r="I2458">
        <v>1</v>
      </c>
      <c r="J2458" t="str">
        <f>_xlfn.IFS(Units_Sold&lt;0,"Check Return/Refund",Units_Sold=" ",Invalid,Units_Sold=0,"Available",Units_Sold&gt;0,"Sold")</f>
        <v>Sold</v>
      </c>
      <c r="L2458">
        <v>0.32</v>
      </c>
      <c r="M2458" t="str">
        <f t="shared" si="345"/>
        <v>Valid</v>
      </c>
      <c r="N2458" t="str">
        <f>IF(PC_NikeSales[[#This Row],[Discount_Verification]]="Valid","Include","Exclude")</f>
        <v>Include</v>
      </c>
      <c r="O2458">
        <v>0</v>
      </c>
      <c r="P2458" t="str">
        <f t="shared" si="346"/>
        <v>Insufficient Data</v>
      </c>
      <c r="Q2458" t="str">
        <f t="shared" si="347"/>
        <v>Missing Information</v>
      </c>
      <c r="R2458" t="str">
        <f>IF(PC_NikeSales[[#This Row],[Rev_Verify]]="Valid Revenue","Include","Exclude")</f>
        <v>Exclude</v>
      </c>
      <c r="S2458" s="1">
        <v>45276</v>
      </c>
      <c r="T2458" s="5">
        <f t="shared" si="348"/>
        <v>45276</v>
      </c>
      <c r="U2458" s="1" t="str">
        <f t="shared" si="349"/>
        <v>Yes</v>
      </c>
      <c r="V2458" t="s">
        <v>22</v>
      </c>
      <c r="W2458" t="s">
        <v>37</v>
      </c>
      <c r="X2458" t="str">
        <f t="shared" si="350"/>
        <v>Hyderabad</v>
      </c>
      <c r="Y2458">
        <v>450.51</v>
      </c>
      <c r="Z2458" t="str">
        <f>IF(PC_NikeSales[[#This Row],[Profit]]&lt;0,"Loss Making Sales",IF(PC_NikeSales[[#This Row],[Profit]]=0,"No Recorded Profit",IF($Y2456&gt;$P2456,"Invalid Profit", "Valid Profit")))</f>
        <v>Valid Profit</v>
      </c>
      <c r="AA2458" t="str">
        <f>IF(PC_NikeSales[[#This Row],[Profit_Status]]="Valid Profit","Include","Exclude")</f>
        <v>Include</v>
      </c>
    </row>
    <row r="2459" spans="1:27">
      <c r="A2459">
        <v>2019</v>
      </c>
      <c r="B2459" t="s">
        <v>35</v>
      </c>
      <c r="C2459" t="s">
        <v>26</v>
      </c>
      <c r="D2459" t="s">
        <v>53</v>
      </c>
      <c r="E2459" s="3" t="s">
        <v>28</v>
      </c>
      <c r="F2459" t="str">
        <f t="shared" si="342"/>
        <v>Alphabet</v>
      </c>
      <c r="G2459" t="str">
        <f t="shared" si="343"/>
        <v>L</v>
      </c>
      <c r="H2459" t="str">
        <f t="shared" si="344"/>
        <v>Yes</v>
      </c>
      <c r="I2459">
        <v>-1</v>
      </c>
      <c r="J2459" t="str">
        <f>_xlfn.IFS(Units_Sold&lt;0,"Check Return/Refund",Units_Sold=" ",Invalid,Units_Sold=0,"Available",Units_Sold&gt;0,"Sold")</f>
        <v>Check Return/Refund</v>
      </c>
      <c r="K2459">
        <v>2452.52</v>
      </c>
      <c r="L2459">
        <v>0.12</v>
      </c>
      <c r="M2459" t="str">
        <f t="shared" si="345"/>
        <v>Valid</v>
      </c>
      <c r="N2459" t="str">
        <f>IF(PC_NikeSales[[#This Row],[Discount_Verification]]="Valid","Include","Exclude")</f>
        <v>Include</v>
      </c>
      <c r="O2459">
        <v>-2158.2199999999998</v>
      </c>
      <c r="P2459">
        <f t="shared" si="346"/>
        <v>-2158.2175999999999</v>
      </c>
      <c r="Q2459" t="str">
        <f t="shared" si="347"/>
        <v>Negative Revenue</v>
      </c>
      <c r="R2459" t="str">
        <f>IF(PC_NikeSales[[#This Row],[Rev_Verify]]="Valid Revenue","Include","Exclude")</f>
        <v>Exclude</v>
      </c>
      <c r="S2459" s="1">
        <v>45499</v>
      </c>
      <c r="T2459" s="5">
        <f t="shared" si="348"/>
        <v>45499</v>
      </c>
      <c r="U2459" s="1" t="str">
        <f t="shared" si="349"/>
        <v>Yes</v>
      </c>
      <c r="V2459" t="s">
        <v>22</v>
      </c>
      <c r="W2459" t="s">
        <v>37</v>
      </c>
      <c r="X2459" t="str">
        <f t="shared" si="350"/>
        <v>Hyderabad</v>
      </c>
      <c r="Y2459">
        <v>-1199.45</v>
      </c>
      <c r="Z2459" t="str">
        <f>IF(PC_NikeSales[[#This Row],[Profit]]&lt;0,"Loss Making Sales",IF(PC_NikeSales[[#This Row],[Profit]]=0,"No Recorded Profit",IF(PC_NikeSales[[#This Row],[Profit]]&gt;PC_NikeSales[Rev_Recalc],"Invalid Profit", "Valid Profit")))</f>
        <v>Loss Making Sales</v>
      </c>
      <c r="AA2459" t="str">
        <f>IF(PC_NikeSales[[#This Row],[Profit_Status]]="Valid Profit","Include","Exclude")</f>
        <v>Exclude</v>
      </c>
    </row>
    <row r="2460" spans="1:27">
      <c r="A2460">
        <v>4458</v>
      </c>
      <c r="B2460" t="s">
        <v>13</v>
      </c>
      <c r="C2460" t="s">
        <v>20</v>
      </c>
      <c r="D2460" t="s">
        <v>24</v>
      </c>
      <c r="E2460" s="3" t="s">
        <v>28</v>
      </c>
      <c r="F2460" t="str">
        <f t="shared" si="342"/>
        <v>Alphabet</v>
      </c>
      <c r="G2460" t="str">
        <f t="shared" si="343"/>
        <v>L</v>
      </c>
      <c r="H2460" t="str">
        <f t="shared" si="344"/>
        <v>Yes</v>
      </c>
      <c r="J2460" t="str">
        <f>_xlfn.IFS(Units_Sold&lt;0,"Check Return/Refund",Units_Sold=" ",Invalid,Units_Sold=0,"Available",Units_Sold&gt;0,"Sold")</f>
        <v>Available</v>
      </c>
      <c r="K2460">
        <v>6500.77</v>
      </c>
      <c r="L2460">
        <v>0.22</v>
      </c>
      <c r="M2460" t="str">
        <f t="shared" si="345"/>
        <v>Valid</v>
      </c>
      <c r="N2460" t="str">
        <f>IF(PC_NikeSales[[#This Row],[Discount_Verification]]="Valid","Include","Exclude")</f>
        <v>Include</v>
      </c>
      <c r="O2460">
        <v>0</v>
      </c>
      <c r="P2460" t="str">
        <f t="shared" si="346"/>
        <v>Insufficient Data</v>
      </c>
      <c r="Q2460" t="str">
        <f t="shared" si="347"/>
        <v>Missing Information</v>
      </c>
      <c r="R2460" t="str">
        <f>IF(PC_NikeSales[[#This Row],[Rev_Verify]]="Valid Revenue","Include","Exclude")</f>
        <v>Exclude</v>
      </c>
      <c r="S2460" s="1">
        <v>45593</v>
      </c>
      <c r="T2460" s="5">
        <f t="shared" si="348"/>
        <v>45593</v>
      </c>
      <c r="U2460" s="1" t="str">
        <f t="shared" si="349"/>
        <v>Yes</v>
      </c>
      <c r="V2460" t="s">
        <v>22</v>
      </c>
      <c r="W2460" t="s">
        <v>25</v>
      </c>
      <c r="X2460" t="str">
        <f t="shared" si="350"/>
        <v>Mumbai</v>
      </c>
      <c r="Y2460">
        <v>870.08</v>
      </c>
      <c r="Z2460" t="str">
        <f>IF(PC_NikeSales[[#This Row],[Profit]]&lt;0,"Loss Making Sales",IF(PC_NikeSales[[#This Row],[Profit]]=0,"No Recorded Profit",IF($Y2458&gt;$P2458,"Invalid Profit", "Valid Profit")))</f>
        <v>Valid Profit</v>
      </c>
      <c r="AA2460" t="str">
        <f>IF(PC_NikeSales[[#This Row],[Profit_Status]]="Valid Profit","Include","Exclude")</f>
        <v>Include</v>
      </c>
    </row>
    <row r="2461" spans="1:27">
      <c r="A2461">
        <v>4459</v>
      </c>
      <c r="B2461" t="s">
        <v>35</v>
      </c>
      <c r="C2461" t="s">
        <v>14</v>
      </c>
      <c r="D2461" t="s">
        <v>15</v>
      </c>
      <c r="F2461" t="str">
        <f t="shared" si="342"/>
        <v>Missing</v>
      </c>
      <c r="G2461" t="str">
        <f t="shared" si="343"/>
        <v>Unknown</v>
      </c>
      <c r="H2461" t="str">
        <f t="shared" si="344"/>
        <v>No</v>
      </c>
      <c r="I2461">
        <v>-1</v>
      </c>
      <c r="J2461" t="str">
        <f>_xlfn.IFS(Units_Sold&lt;0,"Check Return/Refund",Units_Sold=" ",Invalid,Units_Sold=0,"Available",Units_Sold&gt;0,"Sold")</f>
        <v>Check Return/Refund</v>
      </c>
      <c r="L2461">
        <v>0.59</v>
      </c>
      <c r="M2461" t="str">
        <f t="shared" si="345"/>
        <v>Valid</v>
      </c>
      <c r="N2461" t="str">
        <f>IF(PC_NikeSales[[#This Row],[Discount_Verification]]="Valid","Include","Exclude")</f>
        <v>Include</v>
      </c>
      <c r="O2461">
        <v>0</v>
      </c>
      <c r="P2461" t="str">
        <f t="shared" si="346"/>
        <v>Insufficient Data</v>
      </c>
      <c r="Q2461" t="str">
        <f t="shared" si="347"/>
        <v>Missing Information</v>
      </c>
      <c r="R2461" t="str">
        <f>IF(PC_NikeSales[[#This Row],[Rev_Verify]]="Valid Revenue","Include","Exclude")</f>
        <v>Exclude</v>
      </c>
      <c r="S2461" s="1"/>
      <c r="T2461" s="5" t="str">
        <f t="shared" si="348"/>
        <v>Missing Date</v>
      </c>
      <c r="U2461" s="1" t="str">
        <f t="shared" si="349"/>
        <v>No</v>
      </c>
      <c r="V2461" t="s">
        <v>17</v>
      </c>
      <c r="W2461" t="s">
        <v>43</v>
      </c>
      <c r="X2461" t="str">
        <f t="shared" si="350"/>
        <v>Kolkata</v>
      </c>
      <c r="Y2461">
        <v>3055.56</v>
      </c>
      <c r="Z2461" t="str">
        <f>IF(PC_NikeSales[[#This Row],[Profit]]&lt;0,"Loss Making Sales",IF(PC_NikeSales[[#This Row],[Profit]]=0,"No Recorded Profit",IF($Y2459&gt;$P2459,"Invalid Profit", "Valid Profit")))</f>
        <v>Invalid Profit</v>
      </c>
      <c r="AA2461" t="str">
        <f>IF(PC_NikeSales[[#This Row],[Profit_Status]]="Valid Profit","Include","Exclude")</f>
        <v>Exclude</v>
      </c>
    </row>
    <row r="2462" spans="1:27">
      <c r="A2462">
        <v>4460</v>
      </c>
      <c r="B2462" t="s">
        <v>19</v>
      </c>
      <c r="C2462" t="s">
        <v>20</v>
      </c>
      <c r="D2462" t="s">
        <v>21</v>
      </c>
      <c r="E2462" s="3" t="s">
        <v>16</v>
      </c>
      <c r="F2462" t="str">
        <f t="shared" si="342"/>
        <v>Alphabet</v>
      </c>
      <c r="G2462" t="str">
        <f t="shared" si="343"/>
        <v>M</v>
      </c>
      <c r="H2462" t="str">
        <f t="shared" si="344"/>
        <v>Yes</v>
      </c>
      <c r="I2462">
        <v>-1</v>
      </c>
      <c r="J2462" t="str">
        <f>_xlfn.IFS(Units_Sold&lt;0,"Check Return/Refund",Units_Sold=" ",Invalid,Units_Sold=0,"Available",Units_Sold&gt;0,"Sold")</f>
        <v>Check Return/Refund</v>
      </c>
      <c r="K2462">
        <v>9682.2000000000007</v>
      </c>
      <c r="M2462" t="str">
        <f t="shared" si="345"/>
        <v>Invalid</v>
      </c>
      <c r="N2462" t="str">
        <f>IF(PC_NikeSales[[#This Row],[Discount_Verification]]="Valid","Include","Exclude")</f>
        <v>Exclude</v>
      </c>
      <c r="O2462">
        <v>0</v>
      </c>
      <c r="P2462">
        <f t="shared" si="346"/>
        <v>-9682.2000000000007</v>
      </c>
      <c r="Q2462" t="str">
        <f t="shared" si="347"/>
        <v>Negative Revenue</v>
      </c>
      <c r="R2462" t="str">
        <f>IF(PC_NikeSales[[#This Row],[Rev_Verify]]="Valid Revenue","Include","Exclude")</f>
        <v>Exclude</v>
      </c>
      <c r="S2462" s="1"/>
      <c r="T2462" s="5" t="str">
        <f t="shared" si="348"/>
        <v>Missing Date</v>
      </c>
      <c r="U2462" s="1" t="str">
        <f t="shared" si="349"/>
        <v>No</v>
      </c>
      <c r="V2462" t="s">
        <v>17</v>
      </c>
      <c r="W2462" t="s">
        <v>37</v>
      </c>
      <c r="X2462" t="str">
        <f t="shared" si="350"/>
        <v>Hyderabad</v>
      </c>
      <c r="Y2462">
        <v>570.41999999999996</v>
      </c>
      <c r="Z2462" t="str">
        <f>IF(PC_NikeSales[[#This Row],[Profit]]&lt;0,"Loss Making Sales",IF(PC_NikeSales[[#This Row],[Profit]]=0,"No Recorded Profit",IF(PC_NikeSales[[#This Row],[Profit]]&gt;PC_NikeSales[Rev_Recalc],"Invalid Profit", "Valid Profit")))</f>
        <v>Invalid Profit</v>
      </c>
      <c r="AA2462" t="str">
        <f>IF(PC_NikeSales[[#This Row],[Profit_Status]]="Valid Profit","Include","Exclude")</f>
        <v>Exclude</v>
      </c>
    </row>
    <row r="2463" spans="1:27">
      <c r="A2463">
        <v>4461</v>
      </c>
      <c r="B2463" t="s">
        <v>13</v>
      </c>
      <c r="C2463" t="s">
        <v>26</v>
      </c>
      <c r="D2463" t="s">
        <v>39</v>
      </c>
      <c r="E2463" s="3" t="s">
        <v>32</v>
      </c>
      <c r="F2463" t="str">
        <f t="shared" si="342"/>
        <v>Alphabet</v>
      </c>
      <c r="G2463" t="str">
        <f t="shared" si="343"/>
        <v>XL</v>
      </c>
      <c r="H2463" t="str">
        <f t="shared" si="344"/>
        <v>Yes</v>
      </c>
      <c r="J2463" t="str">
        <f>_xlfn.IFS(Units_Sold&lt;0,"Check Return/Refund",Units_Sold=" ",Invalid,Units_Sold=0,"Available",Units_Sold&gt;0,"Sold")</f>
        <v>Available</v>
      </c>
      <c r="M2463" t="str">
        <f t="shared" si="345"/>
        <v>Invalid</v>
      </c>
      <c r="N2463" t="str">
        <f>IF(PC_NikeSales[[#This Row],[Discount_Verification]]="Valid","Include","Exclude")</f>
        <v>Exclude</v>
      </c>
      <c r="O2463">
        <v>0</v>
      </c>
      <c r="P2463" t="str">
        <f t="shared" si="346"/>
        <v>Insufficient Data</v>
      </c>
      <c r="Q2463" t="str">
        <f t="shared" si="347"/>
        <v>Missing Information</v>
      </c>
      <c r="R2463" t="str">
        <f>IF(PC_NikeSales[[#This Row],[Rev_Verify]]="Valid Revenue","Include","Exclude")</f>
        <v>Exclude</v>
      </c>
      <c r="S2463" s="1"/>
      <c r="T2463" s="5" t="str">
        <f t="shared" si="348"/>
        <v>Missing Date</v>
      </c>
      <c r="U2463" s="1" t="str">
        <f t="shared" si="349"/>
        <v>No</v>
      </c>
      <c r="V2463" t="s">
        <v>22</v>
      </c>
      <c r="W2463" t="s">
        <v>37</v>
      </c>
      <c r="X2463" t="str">
        <f t="shared" si="350"/>
        <v>Hyderabad</v>
      </c>
      <c r="Y2463">
        <v>1800.98</v>
      </c>
      <c r="Z2463" t="str">
        <f>IF(PC_NikeSales[[#This Row],[Profit]]&lt;0,"Loss Making Sales",IF(PC_NikeSales[[#This Row],[Profit]]=0,"No Recorded Profit",IF($Y2461&gt;$P2461,"Invalid Profit", "Valid Profit")))</f>
        <v>Valid Profit</v>
      </c>
      <c r="AA2463" t="str">
        <f>IF(PC_NikeSales[[#This Row],[Profit_Status]]="Valid Profit","Include","Exclude")</f>
        <v>Include</v>
      </c>
    </row>
    <row r="2464" spans="1:27">
      <c r="A2464">
        <v>4462</v>
      </c>
      <c r="B2464" t="s">
        <v>13</v>
      </c>
      <c r="C2464" t="s">
        <v>30</v>
      </c>
      <c r="D2464" t="s">
        <v>31</v>
      </c>
      <c r="E2464" s="3" t="s">
        <v>28</v>
      </c>
      <c r="F2464" t="str">
        <f t="shared" si="342"/>
        <v>Alphabet</v>
      </c>
      <c r="G2464" t="str">
        <f t="shared" si="343"/>
        <v>L</v>
      </c>
      <c r="H2464" t="str">
        <f t="shared" si="344"/>
        <v>Yes</v>
      </c>
      <c r="J2464" t="str">
        <f>_xlfn.IFS(Units_Sold&lt;0,"Check Return/Refund",Units_Sold=" ",Invalid,Units_Sold=0,"Available",Units_Sold&gt;0,"Sold")</f>
        <v>Available</v>
      </c>
      <c r="M2464" t="str">
        <f t="shared" si="345"/>
        <v>Invalid</v>
      </c>
      <c r="N2464" t="str">
        <f>IF(PC_NikeSales[[#This Row],[Discount_Verification]]="Valid","Include","Exclude")</f>
        <v>Exclude</v>
      </c>
      <c r="O2464">
        <v>0</v>
      </c>
      <c r="P2464" t="str">
        <f t="shared" si="346"/>
        <v>Insufficient Data</v>
      </c>
      <c r="Q2464" t="str">
        <f t="shared" si="347"/>
        <v>Missing Information</v>
      </c>
      <c r="R2464" t="str">
        <f>IF(PC_NikeSales[[#This Row],[Rev_Verify]]="Valid Revenue","Include","Exclude")</f>
        <v>Exclude</v>
      </c>
      <c r="S2464" s="1"/>
      <c r="T2464" s="5" t="str">
        <f t="shared" si="348"/>
        <v>Missing Date</v>
      </c>
      <c r="U2464" s="1" t="str">
        <f t="shared" si="349"/>
        <v>No</v>
      </c>
      <c r="V2464" t="s">
        <v>22</v>
      </c>
      <c r="W2464" t="s">
        <v>29</v>
      </c>
      <c r="X2464" t="str">
        <f t="shared" si="350"/>
        <v>Pune</v>
      </c>
      <c r="Y2464">
        <v>2280.52</v>
      </c>
      <c r="Z2464" t="str">
        <f>IF(PC_NikeSales[[#This Row],[Profit]]&lt;0,"Loss Making Sales",IF(PC_NikeSales[[#This Row],[Profit]]=0,"No Recorded Profit",IF($Y2462&gt;$P2462,"Invalid Profit", "Valid Profit")))</f>
        <v>Invalid Profit</v>
      </c>
      <c r="AA2464" t="str">
        <f>IF(PC_NikeSales[[#This Row],[Profit_Status]]="Valid Profit","Include","Exclude")</f>
        <v>Exclude</v>
      </c>
    </row>
    <row r="2465" spans="1:27">
      <c r="A2465">
        <v>4463</v>
      </c>
      <c r="B2465" t="s">
        <v>35</v>
      </c>
      <c r="C2465" t="s">
        <v>20</v>
      </c>
      <c r="D2465" t="s">
        <v>24</v>
      </c>
      <c r="E2465" s="3">
        <v>11</v>
      </c>
      <c r="F2465" t="str">
        <f t="shared" si="342"/>
        <v>Number</v>
      </c>
      <c r="G2465" t="str">
        <f t="shared" si="343"/>
        <v>11</v>
      </c>
      <c r="H2465" t="str">
        <f t="shared" si="344"/>
        <v>Yes</v>
      </c>
      <c r="I2465">
        <v>3</v>
      </c>
      <c r="J2465" t="str">
        <f>_xlfn.IFS(Units_Sold&lt;0,"Check Return/Refund",Units_Sold=" ",Invalid,Units_Sold=0,"Available",Units_Sold&gt;0,"Sold")</f>
        <v>Sold</v>
      </c>
      <c r="K2465">
        <v>8317.5300000000007</v>
      </c>
      <c r="L2465">
        <v>0.6</v>
      </c>
      <c r="M2465" t="str">
        <f t="shared" si="345"/>
        <v>Valid</v>
      </c>
      <c r="N2465" t="str">
        <f>IF(PC_NikeSales[[#This Row],[Discount_Verification]]="Valid","Include","Exclude")</f>
        <v>Include</v>
      </c>
      <c r="O2465">
        <v>9981.0400000000009</v>
      </c>
      <c r="P2465">
        <f t="shared" si="346"/>
        <v>9981.0360000000019</v>
      </c>
      <c r="Q2465" t="str">
        <f t="shared" si="347"/>
        <v>Valid Revenue</v>
      </c>
      <c r="R2465" t="str">
        <f>IF(PC_NikeSales[[#This Row],[Rev_Verify]]="Valid Revenue","Include","Exclude")</f>
        <v>Include</v>
      </c>
      <c r="S2465" s="1">
        <v>45815</v>
      </c>
      <c r="T2465" s="5">
        <f t="shared" si="348"/>
        <v>45815</v>
      </c>
      <c r="U2465" s="1" t="str">
        <f t="shared" si="349"/>
        <v>Yes</v>
      </c>
      <c r="V2465" t="s">
        <v>22</v>
      </c>
      <c r="W2465" t="s">
        <v>29</v>
      </c>
      <c r="X2465" t="str">
        <f t="shared" si="350"/>
        <v>Pune</v>
      </c>
      <c r="Y2465">
        <v>1821.65</v>
      </c>
      <c r="Z2465" t="str">
        <f>IF(PC_NikeSales[[#This Row],[Profit]]&lt;0,"Loss Making Sales",IF(PC_NikeSales[[#This Row],[Profit]]=0,"No Recorded Profit",IF($Y2463&gt;$P2463,"Invalid Profit", "Valid Profit")))</f>
        <v>Valid Profit</v>
      </c>
      <c r="AA2465" t="str">
        <f>IF(PC_NikeSales[[#This Row],[Profit_Status]]="Valid Profit","Include","Exclude")</f>
        <v>Include</v>
      </c>
    </row>
    <row r="2466" spans="1:27">
      <c r="A2466">
        <v>4464</v>
      </c>
      <c r="B2466" t="s">
        <v>13</v>
      </c>
      <c r="C2466" t="s">
        <v>41</v>
      </c>
      <c r="D2466" t="s">
        <v>47</v>
      </c>
      <c r="F2466" t="str">
        <f t="shared" si="342"/>
        <v>Missing</v>
      </c>
      <c r="G2466" t="str">
        <f t="shared" si="343"/>
        <v>Unknown</v>
      </c>
      <c r="H2466" t="str">
        <f t="shared" si="344"/>
        <v>No</v>
      </c>
      <c r="J2466" t="str">
        <f>_xlfn.IFS(Units_Sold&lt;0,"Check Return/Refund",Units_Sold=" ",Invalid,Units_Sold=0,"Available",Units_Sold&gt;0,"Sold")</f>
        <v>Available</v>
      </c>
      <c r="K2466">
        <v>4917.28</v>
      </c>
      <c r="L2466">
        <v>0.82</v>
      </c>
      <c r="M2466" t="str">
        <f t="shared" si="345"/>
        <v>Valid</v>
      </c>
      <c r="N2466" t="str">
        <f>IF(PC_NikeSales[[#This Row],[Discount_Verification]]="Valid","Include","Exclude")</f>
        <v>Include</v>
      </c>
      <c r="O2466">
        <v>0</v>
      </c>
      <c r="P2466" t="str">
        <f t="shared" si="346"/>
        <v>Insufficient Data</v>
      </c>
      <c r="Q2466" t="str">
        <f t="shared" si="347"/>
        <v>Missing Information</v>
      </c>
      <c r="R2466" t="str">
        <f>IF(PC_NikeSales[[#This Row],[Rev_Verify]]="Valid Revenue","Include","Exclude")</f>
        <v>Exclude</v>
      </c>
      <c r="S2466" s="1"/>
      <c r="T2466" s="5" t="str">
        <f t="shared" si="348"/>
        <v>Missing Date</v>
      </c>
      <c r="U2466" s="1" t="str">
        <f t="shared" si="349"/>
        <v>No</v>
      </c>
      <c r="V2466" t="s">
        <v>17</v>
      </c>
      <c r="W2466" t="s">
        <v>25</v>
      </c>
      <c r="X2466" t="str">
        <f t="shared" si="350"/>
        <v>Mumbai</v>
      </c>
      <c r="Y2466">
        <v>2769.22</v>
      </c>
      <c r="Z2466" t="str">
        <f>IF(PC_NikeSales[[#This Row],[Profit]]&lt;0,"Loss Making Sales",IF(PC_NikeSales[[#This Row],[Profit]]=0,"No Recorded Profit",IF($Y2464&gt;$P2464,"Invalid Profit", "Valid Profit")))</f>
        <v>Valid Profit</v>
      </c>
      <c r="AA2466" t="str">
        <f>IF(PC_NikeSales[[#This Row],[Profit_Status]]="Valid Profit","Include","Exclude")</f>
        <v>Include</v>
      </c>
    </row>
    <row r="2467" spans="1:27">
      <c r="A2467">
        <v>2019</v>
      </c>
      <c r="B2467" t="s">
        <v>35</v>
      </c>
      <c r="C2467" t="s">
        <v>41</v>
      </c>
      <c r="D2467" t="s">
        <v>54</v>
      </c>
      <c r="F2467" t="str">
        <f t="shared" si="342"/>
        <v>Missing</v>
      </c>
      <c r="G2467" t="str">
        <f t="shared" si="343"/>
        <v>Unknown</v>
      </c>
      <c r="H2467" t="str">
        <f t="shared" si="344"/>
        <v>No</v>
      </c>
      <c r="I2467">
        <v>3</v>
      </c>
      <c r="J2467" t="str">
        <f>_xlfn.IFS(Units_Sold&lt;0,"Check Return/Refund",Units_Sold=" ",Invalid,Units_Sold=0,"Available",Units_Sold&gt;0,"Sold")</f>
        <v>Sold</v>
      </c>
      <c r="L2467">
        <v>0.85</v>
      </c>
      <c r="M2467" t="str">
        <f t="shared" si="345"/>
        <v>Valid</v>
      </c>
      <c r="N2467" t="str">
        <f>IF(PC_NikeSales[[#This Row],[Discount_Verification]]="Valid","Include","Exclude")</f>
        <v>Include</v>
      </c>
      <c r="O2467">
        <v>0</v>
      </c>
      <c r="P2467" t="str">
        <f t="shared" si="346"/>
        <v>Insufficient Data</v>
      </c>
      <c r="Q2467" t="str">
        <f t="shared" si="347"/>
        <v>Missing Information</v>
      </c>
      <c r="R2467" t="str">
        <f>IF(PC_NikeSales[[#This Row],[Rev_Verify]]="Valid Revenue","Include","Exclude")</f>
        <v>Exclude</v>
      </c>
      <c r="S2467" s="1">
        <v>45517</v>
      </c>
      <c r="T2467" s="5">
        <f t="shared" si="348"/>
        <v>45517</v>
      </c>
      <c r="U2467" s="1" t="str">
        <f t="shared" si="349"/>
        <v>Yes</v>
      </c>
      <c r="V2467" t="s">
        <v>17</v>
      </c>
      <c r="W2467" t="s">
        <v>33</v>
      </c>
      <c r="X2467" t="str">
        <f t="shared" si="350"/>
        <v>Delhi</v>
      </c>
      <c r="Y2467">
        <v>347.96</v>
      </c>
      <c r="Z2467" t="str">
        <f>IF(PC_NikeSales[[#This Row],[Profit]]&lt;0,"Loss Making Sales",IF(PC_NikeSales[[#This Row],[Profit]]=0,"No Recorded Profit",IF($Y2465&gt;$P2465,"Invalid Profit", "Valid Profit")))</f>
        <v>Valid Profit</v>
      </c>
      <c r="AA2467" t="str">
        <f>IF(PC_NikeSales[[#This Row],[Profit_Status]]="Valid Profit","Include","Exclude")</f>
        <v>Include</v>
      </c>
    </row>
    <row r="2468" spans="1:27">
      <c r="A2468">
        <v>4466</v>
      </c>
      <c r="B2468" t="s">
        <v>13</v>
      </c>
      <c r="C2468" t="s">
        <v>20</v>
      </c>
      <c r="D2468" t="s">
        <v>38</v>
      </c>
      <c r="F2468" t="str">
        <f t="shared" si="342"/>
        <v>Missing</v>
      </c>
      <c r="G2468" t="str">
        <f t="shared" si="343"/>
        <v>Unknown</v>
      </c>
      <c r="H2468" t="str">
        <f t="shared" si="344"/>
        <v>No</v>
      </c>
      <c r="J2468" t="str">
        <f>_xlfn.IFS(Units_Sold&lt;0,"Check Return/Refund",Units_Sold=" ",Invalid,Units_Sold=0,"Available",Units_Sold&gt;0,"Sold")</f>
        <v>Available</v>
      </c>
      <c r="K2468">
        <v>4743.16</v>
      </c>
      <c r="M2468" t="str">
        <f t="shared" si="345"/>
        <v>Invalid</v>
      </c>
      <c r="N2468" t="str">
        <f>IF(PC_NikeSales[[#This Row],[Discount_Verification]]="Valid","Include","Exclude")</f>
        <v>Exclude</v>
      </c>
      <c r="O2468">
        <v>0</v>
      </c>
      <c r="P2468" t="str">
        <f t="shared" si="346"/>
        <v>Insufficient Data</v>
      </c>
      <c r="Q2468" t="str">
        <f t="shared" si="347"/>
        <v>Missing Information</v>
      </c>
      <c r="R2468" t="str">
        <f>IF(PC_NikeSales[[#This Row],[Rev_Verify]]="Valid Revenue","Include","Exclude")</f>
        <v>Exclude</v>
      </c>
      <c r="S2468" s="1">
        <v>45357</v>
      </c>
      <c r="T2468" s="5">
        <f t="shared" si="348"/>
        <v>45357</v>
      </c>
      <c r="U2468" s="1" t="str">
        <f t="shared" si="349"/>
        <v>Yes</v>
      </c>
      <c r="V2468" t="s">
        <v>22</v>
      </c>
      <c r="W2468" t="s">
        <v>25</v>
      </c>
      <c r="X2468" t="str">
        <f t="shared" si="350"/>
        <v>Mumbai</v>
      </c>
      <c r="Y2468">
        <v>3480.06</v>
      </c>
      <c r="Z2468" t="str">
        <f>IF(PC_NikeSales[[#This Row],[Profit]]&lt;0,"Loss Making Sales",IF(PC_NikeSales[[#This Row],[Profit]]=0,"No Recorded Profit",IF($Y2466&gt;$P2466,"Invalid Profit", "Valid Profit")))</f>
        <v>Valid Profit</v>
      </c>
      <c r="AA2468" t="str">
        <f>IF(PC_NikeSales[[#This Row],[Profit_Status]]="Valid Profit","Include","Exclude")</f>
        <v>Include</v>
      </c>
    </row>
    <row r="2469" spans="1:27">
      <c r="A2469">
        <v>4467</v>
      </c>
      <c r="B2469" t="s">
        <v>13</v>
      </c>
      <c r="C2469" t="s">
        <v>26</v>
      </c>
      <c r="D2469" t="s">
        <v>53</v>
      </c>
      <c r="E2469" s="3" t="s">
        <v>32</v>
      </c>
      <c r="F2469" t="str">
        <f t="shared" si="342"/>
        <v>Alphabet</v>
      </c>
      <c r="G2469" t="str">
        <f t="shared" si="343"/>
        <v>XL</v>
      </c>
      <c r="H2469" t="str">
        <f t="shared" si="344"/>
        <v>Yes</v>
      </c>
      <c r="J2469" t="str">
        <f>_xlfn.IFS(Units_Sold&lt;0,"Check Return/Refund",Units_Sold=" ",Invalid,Units_Sold=0,"Available",Units_Sold&gt;0,"Sold")</f>
        <v>Available</v>
      </c>
      <c r="K2469">
        <v>3918.43</v>
      </c>
      <c r="M2469" t="str">
        <f t="shared" si="345"/>
        <v>Invalid</v>
      </c>
      <c r="N2469" t="str">
        <f>IF(PC_NikeSales[[#This Row],[Discount_Verification]]="Valid","Include","Exclude")</f>
        <v>Exclude</v>
      </c>
      <c r="O2469">
        <v>0</v>
      </c>
      <c r="P2469" t="str">
        <f t="shared" si="346"/>
        <v>Insufficient Data</v>
      </c>
      <c r="Q2469" t="str">
        <f t="shared" si="347"/>
        <v>Missing Information</v>
      </c>
      <c r="R2469" t="str">
        <f>IF(PC_NikeSales[[#This Row],[Rev_Verify]]="Valid Revenue","Include","Exclude")</f>
        <v>Exclude</v>
      </c>
      <c r="S2469" s="1">
        <v>45538</v>
      </c>
      <c r="T2469" s="5">
        <f t="shared" si="348"/>
        <v>45538</v>
      </c>
      <c r="U2469" s="1" t="str">
        <f t="shared" si="349"/>
        <v>Yes</v>
      </c>
      <c r="V2469" t="s">
        <v>22</v>
      </c>
      <c r="W2469" t="s">
        <v>43</v>
      </c>
      <c r="X2469" t="str">
        <f t="shared" si="350"/>
        <v>Kolkata</v>
      </c>
      <c r="Y2469">
        <v>2820.24</v>
      </c>
      <c r="Z2469" t="str">
        <f>IF(PC_NikeSales[[#This Row],[Profit]]&lt;0,"Loss Making Sales",IF(PC_NikeSales[[#This Row],[Profit]]=0,"No Recorded Profit",IF($Y2467&gt;$P2467,"Invalid Profit", "Valid Profit")))</f>
        <v>Valid Profit</v>
      </c>
      <c r="AA2469" t="str">
        <f>IF(PC_NikeSales[[#This Row],[Profit_Status]]="Valid Profit","Include","Exclude")</f>
        <v>Include</v>
      </c>
    </row>
    <row r="2470" spans="1:27">
      <c r="A2470">
        <v>4468</v>
      </c>
      <c r="B2470" t="s">
        <v>35</v>
      </c>
      <c r="C2470" t="s">
        <v>20</v>
      </c>
      <c r="D2470" t="s">
        <v>24</v>
      </c>
      <c r="E2470" s="3" t="s">
        <v>32</v>
      </c>
      <c r="F2470" t="str">
        <f t="shared" si="342"/>
        <v>Alphabet</v>
      </c>
      <c r="G2470" t="str">
        <f t="shared" si="343"/>
        <v>XL</v>
      </c>
      <c r="H2470" t="str">
        <f t="shared" si="344"/>
        <v>Yes</v>
      </c>
      <c r="I2470">
        <v>3</v>
      </c>
      <c r="J2470" t="str">
        <f>_xlfn.IFS(Units_Sold&lt;0,"Check Return/Refund",Units_Sold=" ",Invalid,Units_Sold=0,"Available",Units_Sold&gt;0,"Sold")</f>
        <v>Sold</v>
      </c>
      <c r="K2470">
        <v>6077.13</v>
      </c>
      <c r="L2470">
        <v>1.1299999999999999</v>
      </c>
      <c r="M2470" t="str">
        <f t="shared" si="345"/>
        <v>Invalid</v>
      </c>
      <c r="N2470" t="str">
        <f>IF(PC_NikeSales[[#This Row],[Discount_Verification]]="Valid","Include","Exclude")</f>
        <v>Exclude</v>
      </c>
      <c r="O2470">
        <v>-2370.08</v>
      </c>
      <c r="P2470" t="str">
        <f t="shared" si="346"/>
        <v>Insufficient Data</v>
      </c>
      <c r="Q2470" t="str">
        <f t="shared" si="347"/>
        <v>Missing Information</v>
      </c>
      <c r="R2470" t="str">
        <f>IF(PC_NikeSales[[#This Row],[Rev_Verify]]="Valid Revenue","Include","Exclude")</f>
        <v>Exclude</v>
      </c>
      <c r="S2470" s="1">
        <v>45257</v>
      </c>
      <c r="T2470" s="5">
        <f t="shared" si="348"/>
        <v>45257</v>
      </c>
      <c r="U2470" s="1" t="str">
        <f t="shared" si="349"/>
        <v>Yes</v>
      </c>
      <c r="V2470" t="s">
        <v>17</v>
      </c>
      <c r="W2470" t="s">
        <v>25</v>
      </c>
      <c r="X2470" t="str">
        <f t="shared" si="350"/>
        <v>Mumbai</v>
      </c>
      <c r="Y2470">
        <v>3173.31</v>
      </c>
      <c r="Z2470" t="str">
        <f>IF(PC_NikeSales[[#This Row],[Profit]]&lt;0,"Loss Making Sales",IF(PC_NikeSales[[#This Row],[Profit]]=0,"No Recorded Profit",IF($Y2468&gt;$P2468,"Invalid Profit", "Valid Profit")))</f>
        <v>Valid Profit</v>
      </c>
      <c r="AA2470" t="str">
        <f>IF(PC_NikeSales[[#This Row],[Profit_Status]]="Valid Profit","Include","Exclude")</f>
        <v>Include</v>
      </c>
    </row>
    <row r="2471" spans="1:27">
      <c r="A2471">
        <v>4469</v>
      </c>
      <c r="B2471" t="s">
        <v>13</v>
      </c>
      <c r="C2471" t="s">
        <v>41</v>
      </c>
      <c r="D2471" t="s">
        <v>54</v>
      </c>
      <c r="E2471" s="3" t="s">
        <v>16</v>
      </c>
      <c r="F2471" t="str">
        <f t="shared" si="342"/>
        <v>Alphabet</v>
      </c>
      <c r="G2471" t="str">
        <f t="shared" si="343"/>
        <v>M</v>
      </c>
      <c r="H2471" t="str">
        <f t="shared" si="344"/>
        <v>Yes</v>
      </c>
      <c r="J2471" t="str">
        <f>_xlfn.IFS(Units_Sold&lt;0,"Check Return/Refund",Units_Sold=" ",Invalid,Units_Sold=0,"Available",Units_Sold&gt;0,"Sold")</f>
        <v>Available</v>
      </c>
      <c r="M2471" t="str">
        <f t="shared" si="345"/>
        <v>Invalid</v>
      </c>
      <c r="N2471" t="str">
        <f>IF(PC_NikeSales[[#This Row],[Discount_Verification]]="Valid","Include","Exclude")</f>
        <v>Exclude</v>
      </c>
      <c r="O2471">
        <v>0</v>
      </c>
      <c r="P2471" t="str">
        <f t="shared" si="346"/>
        <v>Insufficient Data</v>
      </c>
      <c r="Q2471" t="str">
        <f t="shared" si="347"/>
        <v>Missing Information</v>
      </c>
      <c r="R2471" t="str">
        <f>IF(PC_NikeSales[[#This Row],[Rev_Verify]]="Valid Revenue","Include","Exclude")</f>
        <v>Exclude</v>
      </c>
      <c r="S2471" s="1"/>
      <c r="T2471" s="5" t="str">
        <f t="shared" si="348"/>
        <v>Missing Date</v>
      </c>
      <c r="U2471" s="1" t="str">
        <f t="shared" si="349"/>
        <v>No</v>
      </c>
      <c r="V2471" t="s">
        <v>22</v>
      </c>
      <c r="W2471" t="s">
        <v>18</v>
      </c>
      <c r="X2471" t="str">
        <f t="shared" si="350"/>
        <v>Bengaluru</v>
      </c>
      <c r="Y2471">
        <v>3626.93</v>
      </c>
      <c r="Z2471" t="str">
        <f>IF(PC_NikeSales[[#This Row],[Profit]]&lt;0,"Loss Making Sales",IF(PC_NikeSales[[#This Row],[Profit]]=0,"No Recorded Profit",IF($Y2469&gt;$P2469,"Invalid Profit", "Valid Profit")))</f>
        <v>Valid Profit</v>
      </c>
      <c r="AA2471" t="str">
        <f>IF(PC_NikeSales[[#This Row],[Profit_Status]]="Valid Profit","Include","Exclude")</f>
        <v>Include</v>
      </c>
    </row>
    <row r="2472" spans="1:27">
      <c r="A2472">
        <v>4470</v>
      </c>
      <c r="B2472" t="s">
        <v>19</v>
      </c>
      <c r="C2472" t="s">
        <v>41</v>
      </c>
      <c r="D2472" t="s">
        <v>47</v>
      </c>
      <c r="E2472" s="3" t="s">
        <v>28</v>
      </c>
      <c r="F2472" t="str">
        <f t="shared" si="342"/>
        <v>Alphabet</v>
      </c>
      <c r="G2472" t="str">
        <f t="shared" si="343"/>
        <v>L</v>
      </c>
      <c r="H2472" t="str">
        <f t="shared" si="344"/>
        <v>Yes</v>
      </c>
      <c r="J2472" t="str">
        <f>_xlfn.IFS(Units_Sold&lt;0,"Check Return/Refund",Units_Sold=" ",Invalid,Units_Sold=0,"Available",Units_Sold&gt;0,"Sold")</f>
        <v>Available</v>
      </c>
      <c r="M2472" t="str">
        <f t="shared" si="345"/>
        <v>Invalid</v>
      </c>
      <c r="N2472" t="str">
        <f>IF(PC_NikeSales[[#This Row],[Discount_Verification]]="Valid","Include","Exclude")</f>
        <v>Exclude</v>
      </c>
      <c r="O2472">
        <v>0</v>
      </c>
      <c r="P2472" t="str">
        <f t="shared" si="346"/>
        <v>Insufficient Data</v>
      </c>
      <c r="Q2472" t="str">
        <f t="shared" si="347"/>
        <v>Missing Information</v>
      </c>
      <c r="R2472" t="str">
        <f>IF(PC_NikeSales[[#This Row],[Rev_Verify]]="Valid Revenue","Include","Exclude")</f>
        <v>Exclude</v>
      </c>
      <c r="S2472" s="1"/>
      <c r="T2472" s="5" t="str">
        <f t="shared" si="348"/>
        <v>Missing Date</v>
      </c>
      <c r="U2472" s="1" t="str">
        <f t="shared" si="349"/>
        <v>No</v>
      </c>
      <c r="V2472" t="s">
        <v>17</v>
      </c>
      <c r="W2472" t="s">
        <v>36</v>
      </c>
      <c r="X2472" t="str">
        <f t="shared" si="350"/>
        <v>Bangalore</v>
      </c>
      <c r="Y2472">
        <v>3144.4</v>
      </c>
      <c r="Z2472" t="str">
        <f>IF(PC_NikeSales[[#This Row],[Profit]]&lt;0,"Loss Making Sales",IF(PC_NikeSales[[#This Row],[Profit]]=0,"No Recorded Profit",IF($Y2470&gt;$P2470,"Invalid Profit", "Valid Profit")))</f>
        <v>Valid Profit</v>
      </c>
      <c r="AA2472" t="str">
        <f>IF(PC_NikeSales[[#This Row],[Profit_Status]]="Valid Profit","Include","Exclude")</f>
        <v>Include</v>
      </c>
    </row>
    <row r="2473" spans="1:27">
      <c r="A2473">
        <v>4471</v>
      </c>
      <c r="B2473" t="s">
        <v>13</v>
      </c>
      <c r="C2473" t="s">
        <v>41</v>
      </c>
      <c r="D2473" t="s">
        <v>48</v>
      </c>
      <c r="F2473" t="str">
        <f t="shared" si="342"/>
        <v>Missing</v>
      </c>
      <c r="G2473" t="str">
        <f t="shared" si="343"/>
        <v>Unknown</v>
      </c>
      <c r="H2473" t="str">
        <f t="shared" si="344"/>
        <v>No</v>
      </c>
      <c r="J2473" t="str">
        <f>_xlfn.IFS(Units_Sold&lt;0,"Check Return/Refund",Units_Sold=" ",Invalid,Units_Sold=0,"Available",Units_Sold&gt;0,"Sold")</f>
        <v>Available</v>
      </c>
      <c r="K2473">
        <v>2184.9499999999998</v>
      </c>
      <c r="M2473" t="str">
        <f t="shared" si="345"/>
        <v>Invalid</v>
      </c>
      <c r="N2473" t="str">
        <f>IF(PC_NikeSales[[#This Row],[Discount_Verification]]="Valid","Include","Exclude")</f>
        <v>Exclude</v>
      </c>
      <c r="O2473">
        <v>0</v>
      </c>
      <c r="P2473" t="str">
        <f t="shared" si="346"/>
        <v>Insufficient Data</v>
      </c>
      <c r="Q2473" t="str">
        <f t="shared" si="347"/>
        <v>Missing Information</v>
      </c>
      <c r="R2473" t="str">
        <f>IF(PC_NikeSales[[#This Row],[Rev_Verify]]="Valid Revenue","Include","Exclude")</f>
        <v>Exclude</v>
      </c>
      <c r="S2473" s="1">
        <v>45828</v>
      </c>
      <c r="T2473" s="5">
        <f t="shared" si="348"/>
        <v>45828</v>
      </c>
      <c r="U2473" s="1" t="str">
        <f t="shared" si="349"/>
        <v>Yes</v>
      </c>
      <c r="V2473" t="s">
        <v>17</v>
      </c>
      <c r="W2473" t="s">
        <v>25</v>
      </c>
      <c r="X2473" t="str">
        <f t="shared" si="350"/>
        <v>Mumbai</v>
      </c>
      <c r="Y2473">
        <v>3303.4</v>
      </c>
      <c r="Z2473" t="str">
        <f>IF(PC_NikeSales[[#This Row],[Profit]]&lt;0,"Loss Making Sales",IF(PC_NikeSales[[#This Row],[Profit]]=0,"No Recorded Profit",IF($Y2471&gt;$P2471,"Invalid Profit", "Valid Profit")))</f>
        <v>Valid Profit</v>
      </c>
      <c r="AA2473" t="str">
        <f>IF(PC_NikeSales[[#This Row],[Profit_Status]]="Valid Profit","Include","Exclude")</f>
        <v>Include</v>
      </c>
    </row>
    <row r="2474" spans="1:27">
      <c r="A2474">
        <v>4472</v>
      </c>
      <c r="B2474" t="s">
        <v>19</v>
      </c>
      <c r="C2474" t="s">
        <v>41</v>
      </c>
      <c r="D2474" t="s">
        <v>54</v>
      </c>
      <c r="F2474" t="str">
        <f t="shared" si="342"/>
        <v>Missing</v>
      </c>
      <c r="G2474" t="str">
        <f t="shared" si="343"/>
        <v>Unknown</v>
      </c>
      <c r="H2474" t="str">
        <f t="shared" si="344"/>
        <v>No</v>
      </c>
      <c r="I2474">
        <v>2</v>
      </c>
      <c r="J2474" t="str">
        <f>_xlfn.IFS(Units_Sold&lt;0,"Check Return/Refund",Units_Sold=" ",Invalid,Units_Sold=0,"Available",Units_Sold&gt;0,"Sold")</f>
        <v>Sold</v>
      </c>
      <c r="K2474">
        <v>6833.94</v>
      </c>
      <c r="M2474" t="str">
        <f t="shared" si="345"/>
        <v>Invalid</v>
      </c>
      <c r="N2474" t="str">
        <f>IF(PC_NikeSales[[#This Row],[Discount_Verification]]="Valid","Include","Exclude")</f>
        <v>Exclude</v>
      </c>
      <c r="O2474">
        <v>0</v>
      </c>
      <c r="P2474">
        <f t="shared" si="346"/>
        <v>13667.88</v>
      </c>
      <c r="Q2474" t="str">
        <f t="shared" si="347"/>
        <v>Valid Revenue</v>
      </c>
      <c r="R2474" t="str">
        <f>IF(PC_NikeSales[[#This Row],[Rev_Verify]]="Valid Revenue","Include","Exclude")</f>
        <v>Include</v>
      </c>
      <c r="S2474" s="1">
        <v>45516</v>
      </c>
      <c r="T2474" s="5">
        <f t="shared" si="348"/>
        <v>45516</v>
      </c>
      <c r="U2474" s="1" t="str">
        <f t="shared" si="349"/>
        <v>Yes</v>
      </c>
      <c r="V2474" t="s">
        <v>17</v>
      </c>
      <c r="W2474" t="s">
        <v>37</v>
      </c>
      <c r="X2474" t="str">
        <f t="shared" si="350"/>
        <v>Hyderabad</v>
      </c>
      <c r="Y2474">
        <v>-151.52000000000001</v>
      </c>
      <c r="Z2474" t="str">
        <f>IF(PC_NikeSales[[#This Row],[Profit]]&lt;0,"Loss Making Sales",IF(PC_NikeSales[[#This Row],[Profit]]=0,"No Recorded Profit",IF(PC_NikeSales[[#This Row],[Profit]]&gt;PC_NikeSales[Rev_Recalc],"Invalid Profit", "Valid Profit")))</f>
        <v>Loss Making Sales</v>
      </c>
      <c r="AA2474" t="str">
        <f>IF(PC_NikeSales[[#This Row],[Profit_Status]]="Valid Profit","Include","Exclude")</f>
        <v>Exclude</v>
      </c>
    </row>
    <row r="2475" spans="1:27">
      <c r="A2475">
        <v>4473</v>
      </c>
      <c r="B2475" t="s">
        <v>13</v>
      </c>
      <c r="C2475" t="s">
        <v>26</v>
      </c>
      <c r="D2475" t="s">
        <v>39</v>
      </c>
      <c r="E2475" s="3">
        <v>12</v>
      </c>
      <c r="F2475" t="str">
        <f t="shared" si="342"/>
        <v>Number</v>
      </c>
      <c r="G2475" t="str">
        <f t="shared" si="343"/>
        <v>12</v>
      </c>
      <c r="H2475" t="str">
        <f t="shared" si="344"/>
        <v>Yes</v>
      </c>
      <c r="J2475" t="str">
        <f>_xlfn.IFS(Units_Sold&lt;0,"Check Return/Refund",Units_Sold=" ",Invalid,Units_Sold=0,"Available",Units_Sold&gt;0,"Sold")</f>
        <v>Available</v>
      </c>
      <c r="M2475" t="str">
        <f t="shared" si="345"/>
        <v>Invalid</v>
      </c>
      <c r="N2475" t="str">
        <f>IF(PC_NikeSales[[#This Row],[Discount_Verification]]="Valid","Include","Exclude")</f>
        <v>Exclude</v>
      </c>
      <c r="O2475">
        <v>0</v>
      </c>
      <c r="P2475" t="str">
        <f t="shared" si="346"/>
        <v>Insufficient Data</v>
      </c>
      <c r="Q2475" t="str">
        <f t="shared" si="347"/>
        <v>Missing Information</v>
      </c>
      <c r="R2475" t="str">
        <f>IF(PC_NikeSales[[#This Row],[Rev_Verify]]="Valid Revenue","Include","Exclude")</f>
        <v>Exclude</v>
      </c>
      <c r="S2475" s="1"/>
      <c r="T2475" s="5" t="str">
        <f t="shared" si="348"/>
        <v>Missing Date</v>
      </c>
      <c r="U2475" s="1" t="str">
        <f t="shared" si="349"/>
        <v>No</v>
      </c>
      <c r="V2475" t="s">
        <v>17</v>
      </c>
      <c r="W2475" t="s">
        <v>43</v>
      </c>
      <c r="X2475" t="str">
        <f t="shared" si="350"/>
        <v>Kolkata</v>
      </c>
      <c r="Y2475">
        <v>1011.74</v>
      </c>
      <c r="Z2475" t="str">
        <f>IF(PC_NikeSales[[#This Row],[Profit]]&lt;0,"Loss Making Sales",IF(PC_NikeSales[[#This Row],[Profit]]=0,"No Recorded Profit",IF($Y2473&gt;$P2473,"Invalid Profit", "Valid Profit")))</f>
        <v>Valid Profit</v>
      </c>
      <c r="AA2475" t="str">
        <f>IF(PC_NikeSales[[#This Row],[Profit_Status]]="Valid Profit","Include","Exclude")</f>
        <v>Include</v>
      </c>
    </row>
    <row r="2476" spans="1:27">
      <c r="A2476">
        <v>4474</v>
      </c>
      <c r="B2476" t="s">
        <v>19</v>
      </c>
      <c r="C2476" t="s">
        <v>26</v>
      </c>
      <c r="D2476" t="s">
        <v>53</v>
      </c>
      <c r="E2476" s="3" t="s">
        <v>32</v>
      </c>
      <c r="F2476" t="str">
        <f t="shared" si="342"/>
        <v>Alphabet</v>
      </c>
      <c r="G2476" t="str">
        <f t="shared" si="343"/>
        <v>XL</v>
      </c>
      <c r="H2476" t="str">
        <f t="shared" si="344"/>
        <v>Yes</v>
      </c>
      <c r="J2476" t="str">
        <f>_xlfn.IFS(Units_Sold&lt;0,"Check Return/Refund",Units_Sold=" ",Invalid,Units_Sold=0,"Available",Units_Sold&gt;0,"Sold")</f>
        <v>Available</v>
      </c>
      <c r="K2476">
        <v>8130.71</v>
      </c>
      <c r="M2476" t="str">
        <f t="shared" si="345"/>
        <v>Invalid</v>
      </c>
      <c r="N2476" t="str">
        <f>IF(PC_NikeSales[[#This Row],[Discount_Verification]]="Valid","Include","Exclude")</f>
        <v>Exclude</v>
      </c>
      <c r="O2476">
        <v>0</v>
      </c>
      <c r="P2476" t="str">
        <f t="shared" si="346"/>
        <v>Insufficient Data</v>
      </c>
      <c r="Q2476" t="str">
        <f t="shared" si="347"/>
        <v>Missing Information</v>
      </c>
      <c r="R2476" t="str">
        <f>IF(PC_NikeSales[[#This Row],[Rev_Verify]]="Valid Revenue","Include","Exclude")</f>
        <v>Exclude</v>
      </c>
      <c r="S2476" s="1"/>
      <c r="T2476" s="5" t="str">
        <f t="shared" si="348"/>
        <v>Missing Date</v>
      </c>
      <c r="U2476" s="1" t="str">
        <f t="shared" si="349"/>
        <v>No</v>
      </c>
      <c r="V2476" t="s">
        <v>17</v>
      </c>
      <c r="W2476" t="s">
        <v>25</v>
      </c>
      <c r="X2476" t="str">
        <f t="shared" si="350"/>
        <v>Mumbai</v>
      </c>
      <c r="Y2476">
        <v>3536.87</v>
      </c>
      <c r="Z2476" t="str">
        <f>IF(PC_NikeSales[[#This Row],[Profit]]&lt;0,"Loss Making Sales",IF(PC_NikeSales[[#This Row],[Profit]]=0,"No Recorded Profit",IF($Y2474&gt;$P2474,"Invalid Profit", "Valid Profit")))</f>
        <v>Valid Profit</v>
      </c>
      <c r="AA2476" t="str">
        <f>IF(PC_NikeSales[[#This Row],[Profit_Status]]="Valid Profit","Include","Exclude")</f>
        <v>Include</v>
      </c>
    </row>
    <row r="2477" spans="1:27">
      <c r="A2477">
        <v>4475</v>
      </c>
      <c r="B2477" t="s">
        <v>13</v>
      </c>
      <c r="C2477" t="s">
        <v>20</v>
      </c>
      <c r="D2477" t="s">
        <v>21</v>
      </c>
      <c r="E2477" s="3" t="s">
        <v>16</v>
      </c>
      <c r="F2477" t="str">
        <f t="shared" si="342"/>
        <v>Alphabet</v>
      </c>
      <c r="G2477" t="str">
        <f t="shared" si="343"/>
        <v>M</v>
      </c>
      <c r="H2477" t="str">
        <f t="shared" si="344"/>
        <v>Yes</v>
      </c>
      <c r="J2477" t="str">
        <f>_xlfn.IFS(Units_Sold&lt;0,"Check Return/Refund",Units_Sold=" ",Invalid,Units_Sold=0,"Available",Units_Sold&gt;0,"Sold")</f>
        <v>Available</v>
      </c>
      <c r="L2477">
        <v>1.25</v>
      </c>
      <c r="M2477" t="str">
        <f t="shared" si="345"/>
        <v>Invalid</v>
      </c>
      <c r="N2477" t="str">
        <f>IF(PC_NikeSales[[#This Row],[Discount_Verification]]="Valid","Include","Exclude")</f>
        <v>Exclude</v>
      </c>
      <c r="O2477">
        <v>0</v>
      </c>
      <c r="P2477" t="str">
        <f t="shared" si="346"/>
        <v>Insufficient Data</v>
      </c>
      <c r="Q2477" t="str">
        <f t="shared" si="347"/>
        <v>Missing Information</v>
      </c>
      <c r="R2477" t="str">
        <f>IF(PC_NikeSales[[#This Row],[Rev_Verify]]="Valid Revenue","Include","Exclude")</f>
        <v>Exclude</v>
      </c>
      <c r="S2477" s="1">
        <v>45355</v>
      </c>
      <c r="T2477" s="5">
        <f t="shared" si="348"/>
        <v>45355</v>
      </c>
      <c r="U2477" s="1" t="str">
        <f t="shared" si="349"/>
        <v>Yes</v>
      </c>
      <c r="V2477" t="s">
        <v>17</v>
      </c>
      <c r="W2477" t="s">
        <v>37</v>
      </c>
      <c r="X2477" t="str">
        <f t="shared" si="350"/>
        <v>Hyderabad</v>
      </c>
      <c r="Y2477">
        <v>1487.03</v>
      </c>
      <c r="Z2477" t="str">
        <f>IF(PC_NikeSales[[#This Row],[Profit]]&lt;0,"Loss Making Sales",IF(PC_NikeSales[[#This Row],[Profit]]=0,"No Recorded Profit",IF($Y2475&gt;$P2475,"Invalid Profit", "Valid Profit")))</f>
        <v>Valid Profit</v>
      </c>
      <c r="AA2477" t="str">
        <f>IF(PC_NikeSales[[#This Row],[Profit_Status]]="Valid Profit","Include","Exclude")</f>
        <v>Include</v>
      </c>
    </row>
    <row r="2478" spans="1:27">
      <c r="A2478">
        <v>4476</v>
      </c>
      <c r="B2478" t="s">
        <v>19</v>
      </c>
      <c r="C2478" t="s">
        <v>26</v>
      </c>
      <c r="D2478" t="s">
        <v>39</v>
      </c>
      <c r="E2478" s="3" t="s">
        <v>28</v>
      </c>
      <c r="F2478" t="str">
        <f t="shared" si="342"/>
        <v>Alphabet</v>
      </c>
      <c r="G2478" t="str">
        <f t="shared" si="343"/>
        <v>L</v>
      </c>
      <c r="H2478" t="str">
        <f t="shared" si="344"/>
        <v>Yes</v>
      </c>
      <c r="J2478" t="str">
        <f>_xlfn.IFS(Units_Sold&lt;0,"Check Return/Refund",Units_Sold=" ",Invalid,Units_Sold=0,"Available",Units_Sold&gt;0,"Sold")</f>
        <v>Available</v>
      </c>
      <c r="K2478">
        <v>4495.47</v>
      </c>
      <c r="M2478" t="str">
        <f t="shared" si="345"/>
        <v>Invalid</v>
      </c>
      <c r="N2478" t="str">
        <f>IF(PC_NikeSales[[#This Row],[Discount_Verification]]="Valid","Include","Exclude")</f>
        <v>Exclude</v>
      </c>
      <c r="O2478">
        <v>0</v>
      </c>
      <c r="P2478" t="str">
        <f t="shared" si="346"/>
        <v>Insufficient Data</v>
      </c>
      <c r="Q2478" t="str">
        <f t="shared" si="347"/>
        <v>Missing Information</v>
      </c>
      <c r="R2478" t="str">
        <f>IF(PC_NikeSales[[#This Row],[Rev_Verify]]="Valid Revenue","Include","Exclude")</f>
        <v>Exclude</v>
      </c>
      <c r="S2478" s="1">
        <v>45684</v>
      </c>
      <c r="T2478" s="5">
        <f t="shared" si="348"/>
        <v>45684</v>
      </c>
      <c r="U2478" s="1" t="str">
        <f t="shared" si="349"/>
        <v>Yes</v>
      </c>
      <c r="V2478" t="s">
        <v>17</v>
      </c>
      <c r="W2478" t="s">
        <v>18</v>
      </c>
      <c r="X2478" t="str">
        <f t="shared" si="350"/>
        <v>Bengaluru</v>
      </c>
      <c r="Y2478">
        <v>560.20000000000005</v>
      </c>
      <c r="Z2478" t="str">
        <f>IF(PC_NikeSales[[#This Row],[Profit]]&lt;0,"Loss Making Sales",IF(PC_NikeSales[[#This Row],[Profit]]=0,"No Recorded Profit",IF($Y2476&gt;$P2476,"Invalid Profit", "Valid Profit")))</f>
        <v>Valid Profit</v>
      </c>
      <c r="AA2478" t="str">
        <f>IF(PC_NikeSales[[#This Row],[Profit_Status]]="Valid Profit","Include","Exclude")</f>
        <v>Include</v>
      </c>
    </row>
    <row r="2479" spans="1:27">
      <c r="A2479">
        <v>4477</v>
      </c>
      <c r="B2479" t="s">
        <v>35</v>
      </c>
      <c r="C2479" t="s">
        <v>30</v>
      </c>
      <c r="D2479" t="s">
        <v>51</v>
      </c>
      <c r="E2479" s="3">
        <v>6</v>
      </c>
      <c r="F2479" t="str">
        <f t="shared" si="342"/>
        <v>Number</v>
      </c>
      <c r="G2479" t="str">
        <f t="shared" si="343"/>
        <v>6</v>
      </c>
      <c r="H2479" t="str">
        <f t="shared" si="344"/>
        <v>Yes</v>
      </c>
      <c r="J2479" t="str">
        <f>_xlfn.IFS(Units_Sold&lt;0,"Check Return/Refund",Units_Sold=" ",Invalid,Units_Sold=0,"Available",Units_Sold&gt;0,"Sold")</f>
        <v>Available</v>
      </c>
      <c r="M2479" t="str">
        <f t="shared" si="345"/>
        <v>Invalid</v>
      </c>
      <c r="N2479" t="str">
        <f>IF(PC_NikeSales[[#This Row],[Discount_Verification]]="Valid","Include","Exclude")</f>
        <v>Exclude</v>
      </c>
      <c r="O2479">
        <v>0</v>
      </c>
      <c r="P2479" t="str">
        <f t="shared" si="346"/>
        <v>Insufficient Data</v>
      </c>
      <c r="Q2479" t="str">
        <f t="shared" si="347"/>
        <v>Missing Information</v>
      </c>
      <c r="R2479" t="str">
        <f>IF(PC_NikeSales[[#This Row],[Rev_Verify]]="Valid Revenue","Include","Exclude")</f>
        <v>Exclude</v>
      </c>
      <c r="S2479" s="1">
        <v>45636</v>
      </c>
      <c r="T2479" s="5">
        <f t="shared" si="348"/>
        <v>45636</v>
      </c>
      <c r="U2479" s="1" t="str">
        <f t="shared" si="349"/>
        <v>Yes</v>
      </c>
      <c r="V2479" t="s">
        <v>17</v>
      </c>
      <c r="W2479" t="s">
        <v>33</v>
      </c>
      <c r="X2479" t="str">
        <f t="shared" si="350"/>
        <v>Delhi</v>
      </c>
      <c r="Y2479">
        <v>-838.22</v>
      </c>
      <c r="Z2479" t="str">
        <f>IF(PC_NikeSales[[#This Row],[Profit]]&lt;0,"Loss Making Sales",IF(PC_NikeSales[[#This Row],[Profit]]=0,"No Recorded Profit",IF(PC_NikeSales[[#This Row],[Profit]]&gt;PC_NikeSales[Rev_Recalc],"Invalid Profit", "Valid Profit")))</f>
        <v>Loss Making Sales</v>
      </c>
      <c r="AA2479" t="str">
        <f>IF(PC_NikeSales[[#This Row],[Profit_Status]]="Valid Profit","Include","Exclude")</f>
        <v>Exclude</v>
      </c>
    </row>
    <row r="2480" spans="1:27">
      <c r="A2480">
        <v>4478</v>
      </c>
      <c r="B2480" t="s">
        <v>19</v>
      </c>
      <c r="C2480" t="s">
        <v>26</v>
      </c>
      <c r="D2480" t="s">
        <v>53</v>
      </c>
      <c r="F2480" t="str">
        <f t="shared" si="342"/>
        <v>Missing</v>
      </c>
      <c r="G2480" t="str">
        <f t="shared" si="343"/>
        <v>Unknown</v>
      </c>
      <c r="H2480" t="str">
        <f t="shared" si="344"/>
        <v>No</v>
      </c>
      <c r="I2480">
        <v>4</v>
      </c>
      <c r="J2480" t="str">
        <f>_xlfn.IFS(Units_Sold&lt;0,"Check Return/Refund",Units_Sold=" ",Invalid,Units_Sold=0,"Available",Units_Sold&gt;0,"Sold")</f>
        <v>Sold</v>
      </c>
      <c r="K2480">
        <v>7748.38</v>
      </c>
      <c r="M2480" t="str">
        <f t="shared" si="345"/>
        <v>Invalid</v>
      </c>
      <c r="N2480" t="str">
        <f>IF(PC_NikeSales[[#This Row],[Discount_Verification]]="Valid","Include","Exclude")</f>
        <v>Exclude</v>
      </c>
      <c r="O2480">
        <v>0</v>
      </c>
      <c r="P2480">
        <f t="shared" si="346"/>
        <v>30993.52</v>
      </c>
      <c r="Q2480" t="str">
        <f t="shared" si="347"/>
        <v>Valid Revenue</v>
      </c>
      <c r="R2480" t="str">
        <f>IF(PC_NikeSales[[#This Row],[Rev_Verify]]="Valid Revenue","Include","Exclude")</f>
        <v>Include</v>
      </c>
      <c r="S2480" s="1"/>
      <c r="T2480" s="5" t="str">
        <f t="shared" si="348"/>
        <v>Missing Date</v>
      </c>
      <c r="U2480" s="1" t="str">
        <f t="shared" si="349"/>
        <v>No</v>
      </c>
      <c r="V2480" t="s">
        <v>22</v>
      </c>
      <c r="W2480" t="s">
        <v>43</v>
      </c>
      <c r="X2480" t="str">
        <f t="shared" si="350"/>
        <v>Kolkata</v>
      </c>
      <c r="Y2480">
        <v>3416.84</v>
      </c>
      <c r="Z2480" t="str">
        <f>IF(PC_NikeSales[[#This Row],[Profit]]&lt;0,"Loss Making Sales",IF(PC_NikeSales[[#This Row],[Profit]]=0,"No Recorded Profit",IF($Y2478&gt;$P2478,"Invalid Profit", "Valid Profit")))</f>
        <v>Valid Profit</v>
      </c>
      <c r="AA2480" t="str">
        <f>IF(PC_NikeSales[[#This Row],[Profit_Status]]="Valid Profit","Include","Exclude")</f>
        <v>Include</v>
      </c>
    </row>
    <row r="2481" spans="1:27">
      <c r="A2481">
        <v>4479</v>
      </c>
      <c r="B2481" t="s">
        <v>13</v>
      </c>
      <c r="C2481" t="s">
        <v>26</v>
      </c>
      <c r="D2481" t="s">
        <v>53</v>
      </c>
      <c r="F2481" t="str">
        <f t="shared" si="342"/>
        <v>Missing</v>
      </c>
      <c r="G2481" t="str">
        <f t="shared" si="343"/>
        <v>Unknown</v>
      </c>
      <c r="H2481" t="str">
        <f t="shared" si="344"/>
        <v>No</v>
      </c>
      <c r="J2481" t="str">
        <f>_xlfn.IFS(Units_Sold&lt;0,"Check Return/Refund",Units_Sold=" ",Invalid,Units_Sold=0,"Available",Units_Sold&gt;0,"Sold")</f>
        <v>Available</v>
      </c>
      <c r="K2481">
        <v>7530.67</v>
      </c>
      <c r="M2481" t="str">
        <f t="shared" si="345"/>
        <v>Invalid</v>
      </c>
      <c r="N2481" t="str">
        <f>IF(PC_NikeSales[[#This Row],[Discount_Verification]]="Valid","Include","Exclude")</f>
        <v>Exclude</v>
      </c>
      <c r="O2481">
        <v>0</v>
      </c>
      <c r="P2481" t="str">
        <f t="shared" si="346"/>
        <v>Insufficient Data</v>
      </c>
      <c r="Q2481" t="str">
        <f t="shared" si="347"/>
        <v>Missing Information</v>
      </c>
      <c r="R2481" t="str">
        <f>IF(PC_NikeSales[[#This Row],[Rev_Verify]]="Valid Revenue","Include","Exclude")</f>
        <v>Exclude</v>
      </c>
      <c r="S2481" s="1">
        <v>45630</v>
      </c>
      <c r="T2481" s="5">
        <f t="shared" si="348"/>
        <v>45630</v>
      </c>
      <c r="U2481" s="1" t="str">
        <f t="shared" si="349"/>
        <v>Yes</v>
      </c>
      <c r="V2481" t="s">
        <v>17</v>
      </c>
      <c r="W2481" t="s">
        <v>43</v>
      </c>
      <c r="X2481" t="str">
        <f t="shared" si="350"/>
        <v>Kolkata</v>
      </c>
      <c r="Y2481">
        <v>3209.42</v>
      </c>
      <c r="Z2481" t="str">
        <f>IF(PC_NikeSales[[#This Row],[Profit]]&lt;0,"Loss Making Sales",IF(PC_NikeSales[[#This Row],[Profit]]=0,"No Recorded Profit",IF($Y2479&gt;$P2479,"Invalid Profit", "Valid Profit")))</f>
        <v>Valid Profit</v>
      </c>
      <c r="AA2481" t="str">
        <f>IF(PC_NikeSales[[#This Row],[Profit_Status]]="Valid Profit","Include","Exclude")</f>
        <v>Include</v>
      </c>
    </row>
    <row r="2482" spans="1:27">
      <c r="A2482">
        <v>4480</v>
      </c>
      <c r="B2482" t="s">
        <v>35</v>
      </c>
      <c r="C2482" t="s">
        <v>14</v>
      </c>
      <c r="D2482" t="s">
        <v>15</v>
      </c>
      <c r="E2482" s="3">
        <v>7</v>
      </c>
      <c r="F2482" t="str">
        <f t="shared" si="342"/>
        <v>Number</v>
      </c>
      <c r="G2482" t="str">
        <f t="shared" si="343"/>
        <v>7</v>
      </c>
      <c r="H2482" t="str">
        <f t="shared" si="344"/>
        <v>Yes</v>
      </c>
      <c r="J2482" t="str">
        <f>_xlfn.IFS(Units_Sold&lt;0,"Check Return/Refund",Units_Sold=" ",Invalid,Units_Sold=0,"Available",Units_Sold&gt;0,"Sold")</f>
        <v>Available</v>
      </c>
      <c r="L2482">
        <v>0.61</v>
      </c>
      <c r="M2482" t="str">
        <f t="shared" si="345"/>
        <v>Valid</v>
      </c>
      <c r="N2482" t="str">
        <f>IF(PC_NikeSales[[#This Row],[Discount_Verification]]="Valid","Include","Exclude")</f>
        <v>Include</v>
      </c>
      <c r="O2482">
        <v>0</v>
      </c>
      <c r="P2482" t="str">
        <f t="shared" si="346"/>
        <v>Insufficient Data</v>
      </c>
      <c r="Q2482" t="str">
        <f t="shared" si="347"/>
        <v>Missing Information</v>
      </c>
      <c r="R2482" t="str">
        <f>IF(PC_NikeSales[[#This Row],[Rev_Verify]]="Valid Revenue","Include","Exclude")</f>
        <v>Exclude</v>
      </c>
      <c r="S2482" s="1">
        <v>45782</v>
      </c>
      <c r="T2482" s="5">
        <f t="shared" si="348"/>
        <v>45782</v>
      </c>
      <c r="U2482" s="1" t="str">
        <f t="shared" si="349"/>
        <v>Yes</v>
      </c>
      <c r="V2482" t="s">
        <v>22</v>
      </c>
      <c r="W2482" t="s">
        <v>37</v>
      </c>
      <c r="X2482" t="str">
        <f t="shared" si="350"/>
        <v>Hyderabad</v>
      </c>
      <c r="Y2482">
        <v>1920.5</v>
      </c>
      <c r="Z2482" t="str">
        <f>IF(PC_NikeSales[[#This Row],[Profit]]&lt;0,"Loss Making Sales",IF(PC_NikeSales[[#This Row],[Profit]]=0,"No Recorded Profit",IF($Y2480&gt;$P2480,"Invalid Profit", "Valid Profit")))</f>
        <v>Valid Profit</v>
      </c>
      <c r="AA2482" t="str">
        <f>IF(PC_NikeSales[[#This Row],[Profit_Status]]="Valid Profit","Include","Exclude")</f>
        <v>Include</v>
      </c>
    </row>
    <row r="2483" spans="1:27">
      <c r="A2483">
        <v>4481</v>
      </c>
      <c r="B2483" t="s">
        <v>35</v>
      </c>
      <c r="C2483" t="s">
        <v>20</v>
      </c>
      <c r="D2483" t="s">
        <v>38</v>
      </c>
      <c r="E2483" s="3" t="s">
        <v>28</v>
      </c>
      <c r="F2483" t="str">
        <f t="shared" si="342"/>
        <v>Alphabet</v>
      </c>
      <c r="G2483" t="str">
        <f t="shared" si="343"/>
        <v>L</v>
      </c>
      <c r="H2483" t="str">
        <f t="shared" si="344"/>
        <v>Yes</v>
      </c>
      <c r="J2483" t="str">
        <f>_xlfn.IFS(Units_Sold&lt;0,"Check Return/Refund",Units_Sold=" ",Invalid,Units_Sold=0,"Available",Units_Sold&gt;0,"Sold")</f>
        <v>Available</v>
      </c>
      <c r="K2483">
        <v>8504.98</v>
      </c>
      <c r="L2483">
        <v>0.88</v>
      </c>
      <c r="M2483" t="str">
        <f t="shared" si="345"/>
        <v>Valid</v>
      </c>
      <c r="N2483" t="str">
        <f>IF(PC_NikeSales[[#This Row],[Discount_Verification]]="Valid","Include","Exclude")</f>
        <v>Include</v>
      </c>
      <c r="O2483">
        <v>0</v>
      </c>
      <c r="P2483" t="str">
        <f t="shared" si="346"/>
        <v>Insufficient Data</v>
      </c>
      <c r="Q2483" t="str">
        <f t="shared" si="347"/>
        <v>Missing Information</v>
      </c>
      <c r="R2483" t="str">
        <f>IF(PC_NikeSales[[#This Row],[Rev_Verify]]="Valid Revenue","Include","Exclude")</f>
        <v>Exclude</v>
      </c>
      <c r="S2483" s="1">
        <v>45637</v>
      </c>
      <c r="T2483" s="5">
        <f t="shared" si="348"/>
        <v>45637</v>
      </c>
      <c r="U2483" s="1" t="str">
        <f t="shared" si="349"/>
        <v>Yes</v>
      </c>
      <c r="V2483" t="s">
        <v>22</v>
      </c>
      <c r="W2483" t="s">
        <v>33</v>
      </c>
      <c r="X2483" t="str">
        <f t="shared" si="350"/>
        <v>Delhi</v>
      </c>
      <c r="Y2483">
        <v>1227.48</v>
      </c>
      <c r="Z2483" t="str">
        <f>IF(PC_NikeSales[[#This Row],[Profit]]&lt;0,"Loss Making Sales",IF(PC_NikeSales[[#This Row],[Profit]]=0,"No Recorded Profit",IF($Y2481&gt;$P2481,"Invalid Profit", "Valid Profit")))</f>
        <v>Valid Profit</v>
      </c>
      <c r="AA2483" t="str">
        <f>IF(PC_NikeSales[[#This Row],[Profit_Status]]="Valid Profit","Include","Exclude")</f>
        <v>Include</v>
      </c>
    </row>
    <row r="2484" spans="1:27">
      <c r="A2484">
        <v>4482</v>
      </c>
      <c r="B2484" t="s">
        <v>13</v>
      </c>
      <c r="C2484" t="s">
        <v>20</v>
      </c>
      <c r="D2484" t="s">
        <v>50</v>
      </c>
      <c r="E2484" s="3" t="s">
        <v>28</v>
      </c>
      <c r="F2484" t="str">
        <f t="shared" si="342"/>
        <v>Alphabet</v>
      </c>
      <c r="G2484" t="str">
        <f t="shared" si="343"/>
        <v>L</v>
      </c>
      <c r="H2484" t="str">
        <f t="shared" si="344"/>
        <v>Yes</v>
      </c>
      <c r="I2484">
        <v>2</v>
      </c>
      <c r="J2484" t="str">
        <f>_xlfn.IFS(Units_Sold&lt;0,"Check Return/Refund",Units_Sold=" ",Invalid,Units_Sold=0,"Available",Units_Sold&gt;0,"Sold")</f>
        <v>Sold</v>
      </c>
      <c r="M2484" t="str">
        <f t="shared" si="345"/>
        <v>Invalid</v>
      </c>
      <c r="N2484" t="str">
        <f>IF(PC_NikeSales[[#This Row],[Discount_Verification]]="Valid","Include","Exclude")</f>
        <v>Exclude</v>
      </c>
      <c r="O2484">
        <v>0</v>
      </c>
      <c r="P2484" t="str">
        <f t="shared" si="346"/>
        <v>Insufficient Data</v>
      </c>
      <c r="Q2484" t="str">
        <f t="shared" si="347"/>
        <v>Missing Information</v>
      </c>
      <c r="R2484" t="str">
        <f>IF(PC_NikeSales[[#This Row],[Rev_Verify]]="Valid Revenue","Include","Exclude")</f>
        <v>Exclude</v>
      </c>
      <c r="S2484" s="1">
        <v>45489</v>
      </c>
      <c r="T2484" s="5">
        <f t="shared" si="348"/>
        <v>45489</v>
      </c>
      <c r="U2484" s="1" t="str">
        <f t="shared" si="349"/>
        <v>Yes</v>
      </c>
      <c r="V2484" t="s">
        <v>17</v>
      </c>
      <c r="W2484" t="s">
        <v>25</v>
      </c>
      <c r="X2484" t="str">
        <f t="shared" si="350"/>
        <v>Mumbai</v>
      </c>
      <c r="Y2484">
        <v>-742.03</v>
      </c>
      <c r="Z2484" t="str">
        <f>IF(PC_NikeSales[[#This Row],[Profit]]&lt;0,"Loss Making Sales",IF(PC_NikeSales[[#This Row],[Profit]]=0,"No Recorded Profit",IF(PC_NikeSales[[#This Row],[Profit]]&gt;PC_NikeSales[Rev_Recalc],"Invalid Profit", "Valid Profit")))</f>
        <v>Loss Making Sales</v>
      </c>
      <c r="AA2484" t="str">
        <f>IF(PC_NikeSales[[#This Row],[Profit_Status]]="Valid Profit","Include","Exclude")</f>
        <v>Exclude</v>
      </c>
    </row>
    <row r="2485" spans="1:27">
      <c r="A2485">
        <v>4483</v>
      </c>
      <c r="B2485" t="s">
        <v>13</v>
      </c>
      <c r="C2485" t="s">
        <v>26</v>
      </c>
      <c r="D2485" t="s">
        <v>27</v>
      </c>
      <c r="E2485" s="3" t="s">
        <v>16</v>
      </c>
      <c r="F2485" t="str">
        <f t="shared" si="342"/>
        <v>Alphabet</v>
      </c>
      <c r="G2485" t="str">
        <f t="shared" si="343"/>
        <v>M</v>
      </c>
      <c r="H2485" t="str">
        <f t="shared" si="344"/>
        <v>Yes</v>
      </c>
      <c r="J2485" t="str">
        <f>_xlfn.IFS(Units_Sold&lt;0,"Check Return/Refund",Units_Sold=" ",Invalid,Units_Sold=0,"Available",Units_Sold&gt;0,"Sold")</f>
        <v>Available</v>
      </c>
      <c r="K2485">
        <v>2844.04</v>
      </c>
      <c r="L2485">
        <v>0.12</v>
      </c>
      <c r="M2485" t="str">
        <f t="shared" si="345"/>
        <v>Valid</v>
      </c>
      <c r="N2485" t="str">
        <f>IF(PC_NikeSales[[#This Row],[Discount_Verification]]="Valid","Include","Exclude")</f>
        <v>Include</v>
      </c>
      <c r="O2485">
        <v>0</v>
      </c>
      <c r="P2485" t="str">
        <f t="shared" si="346"/>
        <v>Insufficient Data</v>
      </c>
      <c r="Q2485" t="str">
        <f t="shared" si="347"/>
        <v>Missing Information</v>
      </c>
      <c r="R2485" t="str">
        <f>IF(PC_NikeSales[[#This Row],[Rev_Verify]]="Valid Revenue","Include","Exclude")</f>
        <v>Exclude</v>
      </c>
      <c r="S2485" s="1">
        <v>45820</v>
      </c>
      <c r="T2485" s="5">
        <f t="shared" si="348"/>
        <v>45820</v>
      </c>
      <c r="U2485" s="1" t="str">
        <f t="shared" si="349"/>
        <v>Yes</v>
      </c>
      <c r="V2485" t="s">
        <v>17</v>
      </c>
      <c r="W2485" t="s">
        <v>37</v>
      </c>
      <c r="X2485" t="str">
        <f t="shared" si="350"/>
        <v>Hyderabad</v>
      </c>
      <c r="Y2485">
        <v>-1026.8599999999999</v>
      </c>
      <c r="Z2485" t="str">
        <f>IF(PC_NikeSales[[#This Row],[Profit]]&lt;0,"Loss Making Sales",IF(PC_NikeSales[[#This Row],[Profit]]=0,"No Recorded Profit",IF(PC_NikeSales[[#This Row],[Profit]]&gt;PC_NikeSales[Rev_Recalc],"Invalid Profit", "Valid Profit")))</f>
        <v>Loss Making Sales</v>
      </c>
      <c r="AA2485" t="str">
        <f>IF(PC_NikeSales[[#This Row],[Profit_Status]]="Valid Profit","Include","Exclude")</f>
        <v>Exclude</v>
      </c>
    </row>
    <row r="2486" spans="1:27">
      <c r="A2486">
        <v>4484</v>
      </c>
      <c r="B2486" t="s">
        <v>35</v>
      </c>
      <c r="C2486" t="s">
        <v>41</v>
      </c>
      <c r="D2486" t="s">
        <v>42</v>
      </c>
      <c r="E2486" s="3">
        <v>11</v>
      </c>
      <c r="F2486" t="str">
        <f t="shared" si="342"/>
        <v>Number</v>
      </c>
      <c r="G2486" t="str">
        <f t="shared" si="343"/>
        <v>11</v>
      </c>
      <c r="H2486" t="str">
        <f t="shared" si="344"/>
        <v>Yes</v>
      </c>
      <c r="I2486">
        <v>3</v>
      </c>
      <c r="J2486" t="str">
        <f>_xlfn.IFS(Units_Sold&lt;0,"Check Return/Refund",Units_Sold=" ",Invalid,Units_Sold=0,"Available",Units_Sold&gt;0,"Sold")</f>
        <v>Sold</v>
      </c>
      <c r="K2486">
        <v>5981.92</v>
      </c>
      <c r="L2486">
        <v>0.8</v>
      </c>
      <c r="M2486" t="str">
        <f t="shared" si="345"/>
        <v>Valid</v>
      </c>
      <c r="N2486" t="str">
        <f>IF(PC_NikeSales[[#This Row],[Discount_Verification]]="Valid","Include","Exclude")</f>
        <v>Include</v>
      </c>
      <c r="O2486">
        <v>3589.15</v>
      </c>
      <c r="P2486">
        <f t="shared" si="346"/>
        <v>3589.1519999999996</v>
      </c>
      <c r="Q2486" t="str">
        <f t="shared" si="347"/>
        <v>Valid Revenue</v>
      </c>
      <c r="R2486" t="str">
        <f>IF(PC_NikeSales[[#This Row],[Rev_Verify]]="Valid Revenue","Include","Exclude")</f>
        <v>Include</v>
      </c>
      <c r="S2486" s="1">
        <v>45638</v>
      </c>
      <c r="T2486" s="5">
        <f t="shared" si="348"/>
        <v>45638</v>
      </c>
      <c r="U2486" s="1" t="str">
        <f t="shared" si="349"/>
        <v>Yes</v>
      </c>
      <c r="V2486" t="s">
        <v>22</v>
      </c>
      <c r="W2486" t="s">
        <v>37</v>
      </c>
      <c r="X2486" t="str">
        <f t="shared" si="350"/>
        <v>Hyderabad</v>
      </c>
      <c r="Y2486">
        <v>-751.05</v>
      </c>
      <c r="Z2486" t="str">
        <f>IF(PC_NikeSales[[#This Row],[Profit]]&lt;0,"Loss Making Sales",IF(PC_NikeSales[[#This Row],[Profit]]=0,"No Recorded Profit",IF(PC_NikeSales[[#This Row],[Profit]]&gt;PC_NikeSales[Rev_Recalc],"Invalid Profit", "Valid Profit")))</f>
        <v>Loss Making Sales</v>
      </c>
      <c r="AA2486" t="str">
        <f>IF(PC_NikeSales[[#This Row],[Profit_Status]]="Valid Profit","Include","Exclude")</f>
        <v>Exclude</v>
      </c>
    </row>
    <row r="2487" spans="1:27">
      <c r="A2487">
        <v>4485</v>
      </c>
      <c r="B2487" t="s">
        <v>35</v>
      </c>
      <c r="C2487" t="s">
        <v>14</v>
      </c>
      <c r="D2487" t="s">
        <v>34</v>
      </c>
      <c r="E2487" s="3" t="s">
        <v>28</v>
      </c>
      <c r="F2487" t="str">
        <f t="shared" si="342"/>
        <v>Alphabet</v>
      </c>
      <c r="G2487" t="str">
        <f t="shared" si="343"/>
        <v>L</v>
      </c>
      <c r="H2487" t="str">
        <f t="shared" si="344"/>
        <v>Yes</v>
      </c>
      <c r="J2487" t="str">
        <f>_xlfn.IFS(Units_Sold&lt;0,"Check Return/Refund",Units_Sold=" ",Invalid,Units_Sold=0,"Available",Units_Sold&gt;0,"Sold")</f>
        <v>Available</v>
      </c>
      <c r="L2487">
        <v>0.78</v>
      </c>
      <c r="M2487" t="str">
        <f t="shared" si="345"/>
        <v>Valid</v>
      </c>
      <c r="N2487" t="str">
        <f>IF(PC_NikeSales[[#This Row],[Discount_Verification]]="Valid","Include","Exclude")</f>
        <v>Include</v>
      </c>
      <c r="O2487">
        <v>0</v>
      </c>
      <c r="P2487" t="str">
        <f t="shared" si="346"/>
        <v>Insufficient Data</v>
      </c>
      <c r="Q2487" t="str">
        <f t="shared" si="347"/>
        <v>Missing Information</v>
      </c>
      <c r="R2487" t="str">
        <f>IF(PC_NikeSales[[#This Row],[Rev_Verify]]="Valid Revenue","Include","Exclude")</f>
        <v>Exclude</v>
      </c>
      <c r="S2487" s="1">
        <v>45742</v>
      </c>
      <c r="T2487" s="5">
        <f t="shared" si="348"/>
        <v>45742</v>
      </c>
      <c r="U2487" s="1" t="str">
        <f t="shared" si="349"/>
        <v>Yes</v>
      </c>
      <c r="V2487" t="s">
        <v>22</v>
      </c>
      <c r="W2487" t="s">
        <v>29</v>
      </c>
      <c r="X2487" t="str">
        <f t="shared" si="350"/>
        <v>Pune</v>
      </c>
      <c r="Y2487">
        <v>-367.25</v>
      </c>
      <c r="Z2487" t="str">
        <f>IF(PC_NikeSales[[#This Row],[Profit]]&lt;0,"Loss Making Sales",IF(PC_NikeSales[[#This Row],[Profit]]=0,"No Recorded Profit",IF(PC_NikeSales[[#This Row],[Profit]]&gt;PC_NikeSales[Rev_Recalc],"Invalid Profit", "Valid Profit")))</f>
        <v>Loss Making Sales</v>
      </c>
      <c r="AA2487" t="str">
        <f>IF(PC_NikeSales[[#This Row],[Profit_Status]]="Valid Profit","Include","Exclude")</f>
        <v>Exclude</v>
      </c>
    </row>
    <row r="2488" spans="1:27">
      <c r="A2488">
        <v>4486</v>
      </c>
      <c r="B2488" t="s">
        <v>19</v>
      </c>
      <c r="C2488" t="s">
        <v>14</v>
      </c>
      <c r="D2488" t="s">
        <v>34</v>
      </c>
      <c r="E2488" s="3" t="s">
        <v>32</v>
      </c>
      <c r="F2488" t="str">
        <f t="shared" si="342"/>
        <v>Alphabet</v>
      </c>
      <c r="G2488" t="str">
        <f t="shared" si="343"/>
        <v>XL</v>
      </c>
      <c r="H2488" t="str">
        <f t="shared" si="344"/>
        <v>Yes</v>
      </c>
      <c r="J2488" t="str">
        <f>_xlfn.IFS(Units_Sold&lt;0,"Check Return/Refund",Units_Sold=" ",Invalid,Units_Sold=0,"Available",Units_Sold&gt;0,"Sold")</f>
        <v>Available</v>
      </c>
      <c r="M2488" t="str">
        <f t="shared" si="345"/>
        <v>Invalid</v>
      </c>
      <c r="N2488" t="str">
        <f>IF(PC_NikeSales[[#This Row],[Discount_Verification]]="Valid","Include","Exclude")</f>
        <v>Exclude</v>
      </c>
      <c r="O2488">
        <v>0</v>
      </c>
      <c r="P2488" t="str">
        <f t="shared" si="346"/>
        <v>Insufficient Data</v>
      </c>
      <c r="Q2488" t="str">
        <f t="shared" si="347"/>
        <v>Missing Information</v>
      </c>
      <c r="R2488" t="str">
        <f>IF(PC_NikeSales[[#This Row],[Rev_Verify]]="Valid Revenue","Include","Exclude")</f>
        <v>Exclude</v>
      </c>
      <c r="S2488" s="1">
        <v>45214</v>
      </c>
      <c r="T2488" s="5">
        <f t="shared" si="348"/>
        <v>45214</v>
      </c>
      <c r="U2488" s="1" t="str">
        <f t="shared" si="349"/>
        <v>Yes</v>
      </c>
      <c r="V2488" t="s">
        <v>17</v>
      </c>
      <c r="W2488" t="s">
        <v>36</v>
      </c>
      <c r="X2488" t="str">
        <f t="shared" si="350"/>
        <v>Bangalore</v>
      </c>
      <c r="Y2488">
        <v>3338.79</v>
      </c>
      <c r="Z2488" t="str">
        <f>IF(PC_NikeSales[[#This Row],[Profit]]&lt;0,"Loss Making Sales",IF(PC_NikeSales[[#This Row],[Profit]]=0,"No Recorded Profit",IF($Y2486&gt;$P2486,"Invalid Profit", "Valid Profit")))</f>
        <v>Valid Profit</v>
      </c>
      <c r="AA2488" t="str">
        <f>IF(PC_NikeSales[[#This Row],[Profit_Status]]="Valid Profit","Include","Exclude")</f>
        <v>Include</v>
      </c>
    </row>
    <row r="2489" spans="1:27">
      <c r="A2489">
        <v>4487</v>
      </c>
      <c r="B2489" t="s">
        <v>35</v>
      </c>
      <c r="C2489" t="s">
        <v>26</v>
      </c>
      <c r="D2489" t="s">
        <v>53</v>
      </c>
      <c r="E2489" s="3" t="s">
        <v>28</v>
      </c>
      <c r="F2489" t="str">
        <f t="shared" si="342"/>
        <v>Alphabet</v>
      </c>
      <c r="G2489" t="str">
        <f t="shared" si="343"/>
        <v>L</v>
      </c>
      <c r="H2489" t="str">
        <f t="shared" si="344"/>
        <v>Yes</v>
      </c>
      <c r="J2489" t="str">
        <f>_xlfn.IFS(Units_Sold&lt;0,"Check Return/Refund",Units_Sold=" ",Invalid,Units_Sold=0,"Available",Units_Sold&gt;0,"Sold")</f>
        <v>Available</v>
      </c>
      <c r="K2489">
        <v>9009.7099999999991</v>
      </c>
      <c r="L2489">
        <v>0.4</v>
      </c>
      <c r="M2489" t="str">
        <f t="shared" si="345"/>
        <v>Valid</v>
      </c>
      <c r="N2489" t="str">
        <f>IF(PC_NikeSales[[#This Row],[Discount_Verification]]="Valid","Include","Exclude")</f>
        <v>Include</v>
      </c>
      <c r="O2489">
        <v>0</v>
      </c>
      <c r="P2489" t="str">
        <f t="shared" si="346"/>
        <v>Insufficient Data</v>
      </c>
      <c r="Q2489" t="str">
        <f t="shared" si="347"/>
        <v>Missing Information</v>
      </c>
      <c r="R2489" t="str">
        <f>IF(PC_NikeSales[[#This Row],[Rev_Verify]]="Valid Revenue","Include","Exclude")</f>
        <v>Exclude</v>
      </c>
      <c r="S2489" s="1">
        <v>45525</v>
      </c>
      <c r="T2489" s="5">
        <f t="shared" si="348"/>
        <v>45525</v>
      </c>
      <c r="U2489" s="1" t="str">
        <f t="shared" si="349"/>
        <v>Yes</v>
      </c>
      <c r="V2489" t="s">
        <v>22</v>
      </c>
      <c r="W2489" t="s">
        <v>29</v>
      </c>
      <c r="X2489" t="str">
        <f t="shared" si="350"/>
        <v>Pune</v>
      </c>
      <c r="Y2489">
        <v>-996.86</v>
      </c>
      <c r="Z2489" t="str">
        <f>IF(PC_NikeSales[[#This Row],[Profit]]&lt;0,"Loss Making Sales",IF(PC_NikeSales[[#This Row],[Profit]]=0,"No Recorded Profit",IF(PC_NikeSales[[#This Row],[Profit]]&gt;PC_NikeSales[Rev_Recalc],"Invalid Profit", "Valid Profit")))</f>
        <v>Loss Making Sales</v>
      </c>
      <c r="AA2489" t="str">
        <f>IF(PC_NikeSales[[#This Row],[Profit_Status]]="Valid Profit","Include","Exclude")</f>
        <v>Exclude</v>
      </c>
    </row>
    <row r="2490" spans="1:27">
      <c r="A2490">
        <v>4488</v>
      </c>
      <c r="B2490" t="s">
        <v>19</v>
      </c>
      <c r="C2490" t="s">
        <v>14</v>
      </c>
      <c r="D2490" t="s">
        <v>34</v>
      </c>
      <c r="E2490" s="3">
        <v>8</v>
      </c>
      <c r="F2490" t="str">
        <f t="shared" si="342"/>
        <v>Number</v>
      </c>
      <c r="G2490" t="str">
        <f t="shared" si="343"/>
        <v>8</v>
      </c>
      <c r="H2490" t="str">
        <f t="shared" si="344"/>
        <v>Yes</v>
      </c>
      <c r="I2490">
        <v>2</v>
      </c>
      <c r="J2490" t="str">
        <f>_xlfn.IFS(Units_Sold&lt;0,"Check Return/Refund",Units_Sold=" ",Invalid,Units_Sold=0,"Available",Units_Sold&gt;0,"Sold")</f>
        <v>Sold</v>
      </c>
      <c r="M2490" t="str">
        <f t="shared" si="345"/>
        <v>Invalid</v>
      </c>
      <c r="N2490" t="str">
        <f>IF(PC_NikeSales[[#This Row],[Discount_Verification]]="Valid","Include","Exclude")</f>
        <v>Exclude</v>
      </c>
      <c r="O2490">
        <v>0</v>
      </c>
      <c r="P2490" t="str">
        <f t="shared" si="346"/>
        <v>Insufficient Data</v>
      </c>
      <c r="Q2490" t="str">
        <f t="shared" si="347"/>
        <v>Missing Information</v>
      </c>
      <c r="R2490" t="str">
        <f>IF(PC_NikeSales[[#This Row],[Rev_Verify]]="Valid Revenue","Include","Exclude")</f>
        <v>Exclude</v>
      </c>
      <c r="S2490" s="1">
        <v>45642</v>
      </c>
      <c r="T2490" s="5">
        <f t="shared" si="348"/>
        <v>45642</v>
      </c>
      <c r="U2490" s="1" t="str">
        <f t="shared" si="349"/>
        <v>Yes</v>
      </c>
      <c r="V2490" t="s">
        <v>22</v>
      </c>
      <c r="W2490" t="s">
        <v>29</v>
      </c>
      <c r="X2490" t="str">
        <f t="shared" si="350"/>
        <v>Pune</v>
      </c>
      <c r="Y2490">
        <v>3045.38</v>
      </c>
      <c r="Z2490" t="str">
        <f>IF(PC_NikeSales[[#This Row],[Profit]]&lt;0,"Loss Making Sales",IF(PC_NikeSales[[#This Row],[Profit]]=0,"No Recorded Profit",IF($Y2488&gt;$P2488,"Invalid Profit", "Valid Profit")))</f>
        <v>Valid Profit</v>
      </c>
      <c r="AA2490" t="str">
        <f>IF(PC_NikeSales[[#This Row],[Profit_Status]]="Valid Profit","Include","Exclude")</f>
        <v>Include</v>
      </c>
    </row>
    <row r="2491" spans="1:27">
      <c r="A2491">
        <v>4489</v>
      </c>
      <c r="B2491" t="s">
        <v>13</v>
      </c>
      <c r="C2491" t="s">
        <v>26</v>
      </c>
      <c r="D2491" t="s">
        <v>27</v>
      </c>
      <c r="E2491" s="3">
        <v>9</v>
      </c>
      <c r="F2491" t="str">
        <f t="shared" si="342"/>
        <v>Number</v>
      </c>
      <c r="G2491" t="str">
        <f t="shared" si="343"/>
        <v>9</v>
      </c>
      <c r="H2491" t="str">
        <f t="shared" si="344"/>
        <v>Yes</v>
      </c>
      <c r="I2491">
        <v>3</v>
      </c>
      <c r="J2491" t="str">
        <f>_xlfn.IFS(Units_Sold&lt;0,"Check Return/Refund",Units_Sold=" ",Invalid,Units_Sold=0,"Available",Units_Sold&gt;0,"Sold")</f>
        <v>Sold</v>
      </c>
      <c r="L2491">
        <v>1.1499999999999999</v>
      </c>
      <c r="M2491" t="str">
        <f t="shared" si="345"/>
        <v>Invalid</v>
      </c>
      <c r="N2491" t="str">
        <f>IF(PC_NikeSales[[#This Row],[Discount_Verification]]="Valid","Include","Exclude")</f>
        <v>Exclude</v>
      </c>
      <c r="O2491">
        <v>0</v>
      </c>
      <c r="P2491" t="str">
        <f t="shared" si="346"/>
        <v>Insufficient Data</v>
      </c>
      <c r="Q2491" t="str">
        <f t="shared" si="347"/>
        <v>Missing Information</v>
      </c>
      <c r="R2491" t="str">
        <f>IF(PC_NikeSales[[#This Row],[Rev_Verify]]="Valid Revenue","Include","Exclude")</f>
        <v>Exclude</v>
      </c>
      <c r="S2491" s="1">
        <v>45749</v>
      </c>
      <c r="T2491" s="5">
        <f t="shared" si="348"/>
        <v>45749</v>
      </c>
      <c r="U2491" s="1" t="str">
        <f t="shared" si="349"/>
        <v>Yes</v>
      </c>
      <c r="V2491" t="s">
        <v>22</v>
      </c>
      <c r="W2491" t="s">
        <v>18</v>
      </c>
      <c r="X2491" t="str">
        <f t="shared" si="350"/>
        <v>Bengaluru</v>
      </c>
      <c r="Y2491">
        <v>1890.99</v>
      </c>
      <c r="Z2491" t="str">
        <f>IF(PC_NikeSales[[#This Row],[Profit]]&lt;0,"Loss Making Sales",IF(PC_NikeSales[[#This Row],[Profit]]=0,"No Recorded Profit",IF($Y2489&gt;$P2489,"Invalid Profit", "Valid Profit")))</f>
        <v>Valid Profit</v>
      </c>
      <c r="AA2491" t="str">
        <f>IF(PC_NikeSales[[#This Row],[Profit_Status]]="Valid Profit","Include","Exclude")</f>
        <v>Include</v>
      </c>
    </row>
    <row r="2492" spans="1:27">
      <c r="A2492">
        <v>4490</v>
      </c>
      <c r="B2492" t="s">
        <v>19</v>
      </c>
      <c r="C2492" t="s">
        <v>14</v>
      </c>
      <c r="D2492" t="s">
        <v>44</v>
      </c>
      <c r="E2492" s="3" t="s">
        <v>28</v>
      </c>
      <c r="F2492" t="str">
        <f t="shared" si="342"/>
        <v>Alphabet</v>
      </c>
      <c r="G2492" t="str">
        <f t="shared" si="343"/>
        <v>L</v>
      </c>
      <c r="H2492" t="str">
        <f t="shared" si="344"/>
        <v>Yes</v>
      </c>
      <c r="I2492">
        <v>0</v>
      </c>
      <c r="J2492" t="str">
        <f>_xlfn.IFS(Units_Sold&lt;0,"Check Return/Refund",Units_Sold=" ",Invalid,Units_Sold=0,"Available",Units_Sold&gt;0,"Sold")</f>
        <v>Available</v>
      </c>
      <c r="M2492" t="str">
        <f t="shared" si="345"/>
        <v>Invalid</v>
      </c>
      <c r="N2492" t="str">
        <f>IF(PC_NikeSales[[#This Row],[Discount_Verification]]="Valid","Include","Exclude")</f>
        <v>Exclude</v>
      </c>
      <c r="O2492">
        <v>0</v>
      </c>
      <c r="P2492" t="str">
        <f t="shared" si="346"/>
        <v>Insufficient Data</v>
      </c>
      <c r="Q2492" t="str">
        <f t="shared" si="347"/>
        <v>Missing Information</v>
      </c>
      <c r="R2492" t="str">
        <f>IF(PC_NikeSales[[#This Row],[Rev_Verify]]="Valid Revenue","Include","Exclude")</f>
        <v>Exclude</v>
      </c>
      <c r="S2492" s="1">
        <v>45711</v>
      </c>
      <c r="T2492" s="5">
        <f t="shared" si="348"/>
        <v>45711</v>
      </c>
      <c r="U2492" s="1" t="str">
        <f t="shared" si="349"/>
        <v>Yes</v>
      </c>
      <c r="V2492" t="s">
        <v>17</v>
      </c>
      <c r="W2492" t="s">
        <v>43</v>
      </c>
      <c r="X2492" t="str">
        <f t="shared" si="350"/>
        <v>Kolkata</v>
      </c>
      <c r="Y2492">
        <v>-1173.8399999999999</v>
      </c>
      <c r="Z2492" t="str">
        <f>IF(PC_NikeSales[[#This Row],[Profit]]&lt;0,"Loss Making Sales",IF(PC_NikeSales[[#This Row],[Profit]]=0,"No Recorded Profit",IF(PC_NikeSales[[#This Row],[Profit]]&gt;PC_NikeSales[Rev_Recalc],"Invalid Profit", "Valid Profit")))</f>
        <v>Loss Making Sales</v>
      </c>
      <c r="AA2492" t="str">
        <f>IF(PC_NikeSales[[#This Row],[Profit_Status]]="Valid Profit","Include","Exclude")</f>
        <v>Exclude</v>
      </c>
    </row>
    <row r="2493" spans="1:27">
      <c r="A2493">
        <v>4491</v>
      </c>
      <c r="B2493" t="s">
        <v>19</v>
      </c>
      <c r="C2493" t="s">
        <v>30</v>
      </c>
      <c r="D2493" t="s">
        <v>51</v>
      </c>
      <c r="E2493" s="3" t="s">
        <v>16</v>
      </c>
      <c r="F2493" t="str">
        <f t="shared" si="342"/>
        <v>Alphabet</v>
      </c>
      <c r="G2493" t="str">
        <f t="shared" si="343"/>
        <v>M</v>
      </c>
      <c r="H2493" t="str">
        <f t="shared" si="344"/>
        <v>Yes</v>
      </c>
      <c r="I2493">
        <v>0</v>
      </c>
      <c r="J2493" t="str">
        <f>_xlfn.IFS(Units_Sold&lt;0,"Check Return/Refund",Units_Sold=" ",Invalid,Units_Sold=0,"Available",Units_Sold&gt;0,"Sold")</f>
        <v>Available</v>
      </c>
      <c r="M2493" t="str">
        <f t="shared" si="345"/>
        <v>Invalid</v>
      </c>
      <c r="N2493" t="str">
        <f>IF(PC_NikeSales[[#This Row],[Discount_Verification]]="Valid","Include","Exclude")</f>
        <v>Exclude</v>
      </c>
      <c r="O2493">
        <v>0</v>
      </c>
      <c r="P2493" t="str">
        <f t="shared" si="346"/>
        <v>Insufficient Data</v>
      </c>
      <c r="Q2493" t="str">
        <f t="shared" si="347"/>
        <v>Missing Information</v>
      </c>
      <c r="R2493" t="str">
        <f>IF(PC_NikeSales[[#This Row],[Rev_Verify]]="Valid Revenue","Include","Exclude")</f>
        <v>Exclude</v>
      </c>
      <c r="S2493" s="1"/>
      <c r="T2493" s="5" t="str">
        <f t="shared" si="348"/>
        <v>Missing Date</v>
      </c>
      <c r="U2493" s="1" t="str">
        <f t="shared" si="349"/>
        <v>No</v>
      </c>
      <c r="V2493" t="s">
        <v>17</v>
      </c>
      <c r="W2493" t="s">
        <v>43</v>
      </c>
      <c r="X2493" t="str">
        <f t="shared" si="350"/>
        <v>Kolkata</v>
      </c>
      <c r="Y2493">
        <v>3066.85</v>
      </c>
      <c r="Z2493" t="str">
        <f>IF(PC_NikeSales[[#This Row],[Profit]]&lt;0,"Loss Making Sales",IF(PC_NikeSales[[#This Row],[Profit]]=0,"No Recorded Profit",IF($Y2491&gt;$P2491,"Invalid Profit", "Valid Profit")))</f>
        <v>Valid Profit</v>
      </c>
      <c r="AA2493" t="str">
        <f>IF(PC_NikeSales[[#This Row],[Profit_Status]]="Valid Profit","Include","Exclude")</f>
        <v>Include</v>
      </c>
    </row>
    <row r="2494" spans="1:27">
      <c r="A2494">
        <v>4492</v>
      </c>
      <c r="B2494" t="s">
        <v>35</v>
      </c>
      <c r="C2494" t="s">
        <v>26</v>
      </c>
      <c r="D2494" t="s">
        <v>53</v>
      </c>
      <c r="E2494" s="3" t="s">
        <v>16</v>
      </c>
      <c r="F2494" t="str">
        <f t="shared" si="342"/>
        <v>Alphabet</v>
      </c>
      <c r="G2494" t="str">
        <f t="shared" si="343"/>
        <v>M</v>
      </c>
      <c r="H2494" t="str">
        <f t="shared" si="344"/>
        <v>Yes</v>
      </c>
      <c r="J2494" t="str">
        <f>_xlfn.IFS(Units_Sold&lt;0,"Check Return/Refund",Units_Sold=" ",Invalid,Units_Sold=0,"Available",Units_Sold&gt;0,"Sold")</f>
        <v>Available</v>
      </c>
      <c r="M2494" t="str">
        <f t="shared" si="345"/>
        <v>Invalid</v>
      </c>
      <c r="N2494" t="str">
        <f>IF(PC_NikeSales[[#This Row],[Discount_Verification]]="Valid","Include","Exclude")</f>
        <v>Exclude</v>
      </c>
      <c r="O2494">
        <v>0</v>
      </c>
      <c r="P2494" t="str">
        <f t="shared" si="346"/>
        <v>Insufficient Data</v>
      </c>
      <c r="Q2494" t="str">
        <f t="shared" si="347"/>
        <v>Missing Information</v>
      </c>
      <c r="R2494" t="str">
        <f>IF(PC_NikeSales[[#This Row],[Rev_Verify]]="Valid Revenue","Include","Exclude")</f>
        <v>Exclude</v>
      </c>
      <c r="S2494" s="1"/>
      <c r="T2494" s="5" t="str">
        <f t="shared" si="348"/>
        <v>Missing Date</v>
      </c>
      <c r="U2494" s="1" t="str">
        <f t="shared" si="349"/>
        <v>No</v>
      </c>
      <c r="V2494" t="s">
        <v>22</v>
      </c>
      <c r="W2494" t="s">
        <v>25</v>
      </c>
      <c r="X2494" t="str">
        <f t="shared" si="350"/>
        <v>Mumbai</v>
      </c>
      <c r="Y2494">
        <v>2397.23</v>
      </c>
      <c r="Z2494" t="str">
        <f>IF(PC_NikeSales[[#This Row],[Profit]]&lt;0,"Loss Making Sales",IF(PC_NikeSales[[#This Row],[Profit]]=0,"No Recorded Profit",IF($Y2492&gt;$P2492,"Invalid Profit", "Valid Profit")))</f>
        <v>Valid Profit</v>
      </c>
      <c r="AA2494" t="str">
        <f>IF(PC_NikeSales[[#This Row],[Profit_Status]]="Valid Profit","Include","Exclude")</f>
        <v>Include</v>
      </c>
    </row>
    <row r="2495" spans="1:27">
      <c r="A2495">
        <v>4493</v>
      </c>
      <c r="B2495" t="s">
        <v>19</v>
      </c>
      <c r="C2495" t="s">
        <v>26</v>
      </c>
      <c r="D2495" t="s">
        <v>27</v>
      </c>
      <c r="E2495" s="3" t="s">
        <v>32</v>
      </c>
      <c r="F2495" t="str">
        <f t="shared" si="342"/>
        <v>Alphabet</v>
      </c>
      <c r="G2495" t="str">
        <f t="shared" si="343"/>
        <v>XL</v>
      </c>
      <c r="H2495" t="str">
        <f t="shared" si="344"/>
        <v>Yes</v>
      </c>
      <c r="I2495">
        <v>4</v>
      </c>
      <c r="J2495" t="str">
        <f>_xlfn.IFS(Units_Sold&lt;0,"Check Return/Refund",Units_Sold=" ",Invalid,Units_Sold=0,"Available",Units_Sold&gt;0,"Sold")</f>
        <v>Sold</v>
      </c>
      <c r="M2495" t="str">
        <f t="shared" si="345"/>
        <v>Invalid</v>
      </c>
      <c r="N2495" t="str">
        <f>IF(PC_NikeSales[[#This Row],[Discount_Verification]]="Valid","Include","Exclude")</f>
        <v>Exclude</v>
      </c>
      <c r="O2495">
        <v>0</v>
      </c>
      <c r="P2495" t="str">
        <f t="shared" si="346"/>
        <v>Insufficient Data</v>
      </c>
      <c r="Q2495" t="str">
        <f t="shared" si="347"/>
        <v>Missing Information</v>
      </c>
      <c r="R2495" t="str">
        <f>IF(PC_NikeSales[[#This Row],[Rev_Verify]]="Valid Revenue","Include","Exclude")</f>
        <v>Exclude</v>
      </c>
      <c r="S2495" s="1">
        <v>45569</v>
      </c>
      <c r="T2495" s="5">
        <f t="shared" si="348"/>
        <v>45569</v>
      </c>
      <c r="U2495" s="1" t="str">
        <f t="shared" si="349"/>
        <v>Yes</v>
      </c>
      <c r="V2495" t="s">
        <v>17</v>
      </c>
      <c r="W2495" t="s">
        <v>25</v>
      </c>
      <c r="X2495" t="str">
        <f t="shared" si="350"/>
        <v>Mumbai</v>
      </c>
      <c r="Y2495">
        <v>321.24</v>
      </c>
      <c r="Z2495" t="str">
        <f>IF(PC_NikeSales[[#This Row],[Profit]]&lt;0,"Loss Making Sales",IF(PC_NikeSales[[#This Row],[Profit]]=0,"No Recorded Profit",IF($Y2493&gt;$P2493,"Invalid Profit", "Valid Profit")))</f>
        <v>Valid Profit</v>
      </c>
      <c r="AA2495" t="str">
        <f>IF(PC_NikeSales[[#This Row],[Profit_Status]]="Valid Profit","Include","Exclude")</f>
        <v>Include</v>
      </c>
    </row>
    <row r="2496" spans="1:27">
      <c r="A2496">
        <v>4494</v>
      </c>
      <c r="B2496" t="s">
        <v>19</v>
      </c>
      <c r="C2496" t="s">
        <v>14</v>
      </c>
      <c r="D2496" t="s">
        <v>49</v>
      </c>
      <c r="E2496" s="3" t="s">
        <v>28</v>
      </c>
      <c r="F2496" t="str">
        <f t="shared" si="342"/>
        <v>Alphabet</v>
      </c>
      <c r="G2496" t="str">
        <f t="shared" si="343"/>
        <v>L</v>
      </c>
      <c r="H2496" t="str">
        <f t="shared" si="344"/>
        <v>Yes</v>
      </c>
      <c r="J2496" t="str">
        <f>_xlfn.IFS(Units_Sold&lt;0,"Check Return/Refund",Units_Sold=" ",Invalid,Units_Sold=0,"Available",Units_Sold&gt;0,"Sold")</f>
        <v>Available</v>
      </c>
      <c r="M2496" t="str">
        <f t="shared" si="345"/>
        <v>Invalid</v>
      </c>
      <c r="N2496" t="str">
        <f>IF(PC_NikeSales[[#This Row],[Discount_Verification]]="Valid","Include","Exclude")</f>
        <v>Exclude</v>
      </c>
      <c r="O2496">
        <v>0</v>
      </c>
      <c r="P2496" t="str">
        <f t="shared" si="346"/>
        <v>Insufficient Data</v>
      </c>
      <c r="Q2496" t="str">
        <f t="shared" si="347"/>
        <v>Missing Information</v>
      </c>
      <c r="R2496" t="str">
        <f>IF(PC_NikeSales[[#This Row],[Rev_Verify]]="Valid Revenue","Include","Exclude")</f>
        <v>Exclude</v>
      </c>
      <c r="S2496" s="1">
        <v>45700</v>
      </c>
      <c r="T2496" s="5">
        <f t="shared" si="348"/>
        <v>45700</v>
      </c>
      <c r="U2496" s="1" t="str">
        <f t="shared" si="349"/>
        <v>Yes</v>
      </c>
      <c r="V2496" t="s">
        <v>17</v>
      </c>
      <c r="W2496" t="s">
        <v>43</v>
      </c>
      <c r="X2496" t="str">
        <f t="shared" si="350"/>
        <v>Kolkata</v>
      </c>
      <c r="Y2496">
        <v>1357.29</v>
      </c>
      <c r="Z2496" t="str">
        <f>IF(PC_NikeSales[[#This Row],[Profit]]&lt;0,"Loss Making Sales",IF(PC_NikeSales[[#This Row],[Profit]]=0,"No Recorded Profit",IF($Y2494&gt;$P2494,"Invalid Profit", "Valid Profit")))</f>
        <v>Valid Profit</v>
      </c>
      <c r="AA2496" t="str">
        <f>IF(PC_NikeSales[[#This Row],[Profit_Status]]="Valid Profit","Include","Exclude")</f>
        <v>Include</v>
      </c>
    </row>
    <row r="2497" spans="1:27">
      <c r="A2497">
        <v>4495</v>
      </c>
      <c r="B2497" t="s">
        <v>13</v>
      </c>
      <c r="C2497" t="s">
        <v>41</v>
      </c>
      <c r="D2497" t="s">
        <v>47</v>
      </c>
      <c r="E2497" s="3" t="s">
        <v>32</v>
      </c>
      <c r="F2497" t="str">
        <f t="shared" si="342"/>
        <v>Alphabet</v>
      </c>
      <c r="G2497" t="str">
        <f t="shared" si="343"/>
        <v>XL</v>
      </c>
      <c r="H2497" t="str">
        <f t="shared" si="344"/>
        <v>Yes</v>
      </c>
      <c r="I2497">
        <v>3</v>
      </c>
      <c r="J2497" t="str">
        <f>_xlfn.IFS(Units_Sold&lt;0,"Check Return/Refund",Units_Sold=" ",Invalid,Units_Sold=0,"Available",Units_Sold&gt;0,"Sold")</f>
        <v>Sold</v>
      </c>
      <c r="M2497" t="str">
        <f t="shared" si="345"/>
        <v>Invalid</v>
      </c>
      <c r="N2497" t="str">
        <f>IF(PC_NikeSales[[#This Row],[Discount_Verification]]="Valid","Include","Exclude")</f>
        <v>Exclude</v>
      </c>
      <c r="O2497">
        <v>0</v>
      </c>
      <c r="P2497" t="str">
        <f t="shared" si="346"/>
        <v>Insufficient Data</v>
      </c>
      <c r="Q2497" t="str">
        <f t="shared" si="347"/>
        <v>Missing Information</v>
      </c>
      <c r="R2497" t="str">
        <f>IF(PC_NikeSales[[#This Row],[Rev_Verify]]="Valid Revenue","Include","Exclude")</f>
        <v>Exclude</v>
      </c>
      <c r="S2497" s="1">
        <v>45791</v>
      </c>
      <c r="T2497" s="5">
        <f t="shared" si="348"/>
        <v>45791</v>
      </c>
      <c r="U2497" s="1" t="str">
        <f t="shared" si="349"/>
        <v>Yes</v>
      </c>
      <c r="V2497" t="s">
        <v>17</v>
      </c>
      <c r="W2497" t="s">
        <v>29</v>
      </c>
      <c r="X2497" t="str">
        <f t="shared" si="350"/>
        <v>Pune</v>
      </c>
      <c r="Y2497">
        <v>2.97</v>
      </c>
      <c r="Z2497" t="str">
        <f>IF(PC_NikeSales[[#This Row],[Profit]]&lt;0,"Loss Making Sales",IF(PC_NikeSales[[#This Row],[Profit]]=0,"No Recorded Profit",IF($Y2495&gt;$P2495,"Invalid Profit", "Valid Profit")))</f>
        <v>Valid Profit</v>
      </c>
      <c r="AA2497" t="str">
        <f>IF(PC_NikeSales[[#This Row],[Profit_Status]]="Valid Profit","Include","Exclude")</f>
        <v>Include</v>
      </c>
    </row>
    <row r="2498" spans="1:27">
      <c r="A2498">
        <v>4496</v>
      </c>
      <c r="B2498" t="s">
        <v>35</v>
      </c>
      <c r="C2498" t="s">
        <v>41</v>
      </c>
      <c r="D2498" t="s">
        <v>47</v>
      </c>
      <c r="E2498" s="3" t="s">
        <v>28</v>
      </c>
      <c r="F2498" t="str">
        <f t="shared" si="342"/>
        <v>Alphabet</v>
      </c>
      <c r="G2498" t="str">
        <f t="shared" si="343"/>
        <v>L</v>
      </c>
      <c r="H2498" t="str">
        <f t="shared" si="344"/>
        <v>Yes</v>
      </c>
      <c r="I2498">
        <v>-1</v>
      </c>
      <c r="J2498" t="str">
        <f>_xlfn.IFS(Units_Sold&lt;0,"Check Return/Refund",Units_Sold=" ",Invalid,Units_Sold=0,"Available",Units_Sold&gt;0,"Sold")</f>
        <v>Check Return/Refund</v>
      </c>
      <c r="M2498" t="str">
        <f t="shared" si="345"/>
        <v>Invalid</v>
      </c>
      <c r="N2498" t="str">
        <f>IF(PC_NikeSales[[#This Row],[Discount_Verification]]="Valid","Include","Exclude")</f>
        <v>Exclude</v>
      </c>
      <c r="O2498">
        <v>0</v>
      </c>
      <c r="P2498" t="str">
        <f t="shared" si="346"/>
        <v>Insufficient Data</v>
      </c>
      <c r="Q2498" t="str">
        <f t="shared" si="347"/>
        <v>Missing Information</v>
      </c>
      <c r="R2498" t="str">
        <f>IF(PC_NikeSales[[#This Row],[Rev_Verify]]="Valid Revenue","Include","Exclude")</f>
        <v>Exclude</v>
      </c>
      <c r="S2498" s="1"/>
      <c r="T2498" s="5" t="str">
        <f t="shared" si="348"/>
        <v>Missing Date</v>
      </c>
      <c r="U2498" s="1" t="str">
        <f t="shared" si="349"/>
        <v>No</v>
      </c>
      <c r="V2498" t="s">
        <v>17</v>
      </c>
      <c r="W2498" t="s">
        <v>37</v>
      </c>
      <c r="X2498" t="str">
        <f t="shared" si="350"/>
        <v>Hyderabad</v>
      </c>
      <c r="Y2498">
        <v>-487.36</v>
      </c>
      <c r="Z2498" t="str">
        <f>IF(PC_NikeSales[[#This Row],[Profit]]&lt;0,"Loss Making Sales",IF(PC_NikeSales[[#This Row],[Profit]]=0,"No Recorded Profit",IF(PC_NikeSales[[#This Row],[Profit]]&gt;PC_NikeSales[Rev_Recalc],"Invalid Profit", "Valid Profit")))</f>
        <v>Loss Making Sales</v>
      </c>
      <c r="AA2498" t="str">
        <f>IF(PC_NikeSales[[#This Row],[Profit_Status]]="Valid Profit","Include","Exclude")</f>
        <v>Exclude</v>
      </c>
    </row>
    <row r="2499" spans="1:27">
      <c r="A2499">
        <v>4497</v>
      </c>
      <c r="B2499" t="s">
        <v>35</v>
      </c>
      <c r="C2499" t="s">
        <v>20</v>
      </c>
      <c r="D2499" t="s">
        <v>21</v>
      </c>
      <c r="E2499" s="3">
        <v>7</v>
      </c>
      <c r="F2499" t="str">
        <f t="shared" si="342"/>
        <v>Number</v>
      </c>
      <c r="G2499" t="str">
        <f t="shared" si="343"/>
        <v>7</v>
      </c>
      <c r="H2499" t="str">
        <f t="shared" si="344"/>
        <v>Yes</v>
      </c>
      <c r="J2499" t="str">
        <f>_xlfn.IFS(Units_Sold&lt;0,"Check Return/Refund",Units_Sold=" ",Invalid,Units_Sold=0,"Available",Units_Sold&gt;0,"Sold")</f>
        <v>Available</v>
      </c>
      <c r="K2499">
        <v>6647.6</v>
      </c>
      <c r="L2499">
        <v>0.52</v>
      </c>
      <c r="M2499" t="str">
        <f t="shared" si="345"/>
        <v>Valid</v>
      </c>
      <c r="N2499" t="str">
        <f>IF(PC_NikeSales[[#This Row],[Discount_Verification]]="Valid","Include","Exclude")</f>
        <v>Include</v>
      </c>
      <c r="O2499">
        <v>0</v>
      </c>
      <c r="P2499" t="str">
        <f t="shared" si="346"/>
        <v>Insufficient Data</v>
      </c>
      <c r="Q2499" t="str">
        <f t="shared" si="347"/>
        <v>Missing Information</v>
      </c>
      <c r="R2499" t="str">
        <f>IF(PC_NikeSales[[#This Row],[Rev_Verify]]="Valid Revenue","Include","Exclude")</f>
        <v>Exclude</v>
      </c>
      <c r="S2499" s="1">
        <v>45840</v>
      </c>
      <c r="T2499" s="5">
        <f t="shared" si="348"/>
        <v>45840</v>
      </c>
      <c r="U2499" s="1" t="str">
        <f t="shared" si="349"/>
        <v>Yes</v>
      </c>
      <c r="V2499" t="s">
        <v>22</v>
      </c>
      <c r="W2499" t="s">
        <v>36</v>
      </c>
      <c r="X2499" t="str">
        <f t="shared" si="350"/>
        <v>Bangalore</v>
      </c>
      <c r="Y2499">
        <v>-918.14</v>
      </c>
      <c r="Z2499" t="str">
        <f>IF(PC_NikeSales[[#This Row],[Profit]]&lt;0,"Loss Making Sales",IF(PC_NikeSales[[#This Row],[Profit]]=0,"No Recorded Profit",IF(PC_NikeSales[[#This Row],[Profit]]&gt;PC_NikeSales[Rev_Recalc],"Invalid Profit", "Valid Profit")))</f>
        <v>Loss Making Sales</v>
      </c>
      <c r="AA2499" t="str">
        <f>IF(PC_NikeSales[[#This Row],[Profit_Status]]="Valid Profit","Include","Exclude")</f>
        <v>Exclude</v>
      </c>
    </row>
    <row r="2500" spans="1:27">
      <c r="A2500">
        <v>4498</v>
      </c>
      <c r="B2500" t="s">
        <v>19</v>
      </c>
      <c r="C2500" t="s">
        <v>14</v>
      </c>
      <c r="D2500" t="s">
        <v>49</v>
      </c>
      <c r="F2500" t="str">
        <f t="shared" si="342"/>
        <v>Missing</v>
      </c>
      <c r="G2500" t="str">
        <f t="shared" si="343"/>
        <v>Unknown</v>
      </c>
      <c r="H2500" t="str">
        <f t="shared" si="344"/>
        <v>No</v>
      </c>
      <c r="I2500">
        <v>4</v>
      </c>
      <c r="J2500" t="str">
        <f>_xlfn.IFS(Units_Sold&lt;0,"Check Return/Refund",Units_Sold=" ",Invalid,Units_Sold=0,"Available",Units_Sold&gt;0,"Sold")</f>
        <v>Sold</v>
      </c>
      <c r="K2500">
        <v>5358.7</v>
      </c>
      <c r="M2500" t="str">
        <f t="shared" si="345"/>
        <v>Invalid</v>
      </c>
      <c r="N2500" t="str">
        <f>IF(PC_NikeSales[[#This Row],[Discount_Verification]]="Valid","Include","Exclude")</f>
        <v>Exclude</v>
      </c>
      <c r="O2500">
        <v>0</v>
      </c>
      <c r="P2500">
        <f t="shared" si="346"/>
        <v>21434.799999999999</v>
      </c>
      <c r="Q2500" t="str">
        <f t="shared" si="347"/>
        <v>Valid Revenue</v>
      </c>
      <c r="R2500" t="str">
        <f>IF(PC_NikeSales[[#This Row],[Rev_Verify]]="Valid Revenue","Include","Exclude")</f>
        <v>Include</v>
      </c>
      <c r="S2500" s="1">
        <v>45637</v>
      </c>
      <c r="T2500" s="5">
        <f t="shared" si="348"/>
        <v>45637</v>
      </c>
      <c r="U2500" s="1" t="str">
        <f t="shared" si="349"/>
        <v>Yes</v>
      </c>
      <c r="V2500" t="s">
        <v>17</v>
      </c>
      <c r="W2500" t="s">
        <v>25</v>
      </c>
      <c r="X2500" t="str">
        <f t="shared" si="350"/>
        <v>Mumbai</v>
      </c>
      <c r="Y2500">
        <v>3352.29</v>
      </c>
      <c r="Z2500" t="str">
        <f>IF(PC_NikeSales[[#This Row],[Profit]]&lt;0,"Loss Making Sales",IF(PC_NikeSales[[#This Row],[Profit]]=0,"No Recorded Profit",IF($Y2498&gt;$P2498,"Invalid Profit", "Valid Profit")))</f>
        <v>Valid Profit</v>
      </c>
      <c r="AA2500" t="str">
        <f>IF(PC_NikeSales[[#This Row],[Profit_Status]]="Valid Profit","Include","Exclude")</f>
        <v>Include</v>
      </c>
    </row>
    <row r="2501" spans="1:27">
      <c r="A2501">
        <v>4499</v>
      </c>
      <c r="B2501" t="s">
        <v>19</v>
      </c>
      <c r="C2501" t="s">
        <v>30</v>
      </c>
      <c r="D2501" t="s">
        <v>45</v>
      </c>
      <c r="E2501" s="3" t="s">
        <v>16</v>
      </c>
      <c r="F2501" t="str">
        <f t="shared" si="342"/>
        <v>Alphabet</v>
      </c>
      <c r="G2501" t="str">
        <f t="shared" si="343"/>
        <v>M</v>
      </c>
      <c r="H2501" t="str">
        <f t="shared" si="344"/>
        <v>Yes</v>
      </c>
      <c r="J2501" t="str">
        <f>_xlfn.IFS(Units_Sold&lt;0,"Check Return/Refund",Units_Sold=" ",Invalid,Units_Sold=0,"Available",Units_Sold&gt;0,"Sold")</f>
        <v>Available</v>
      </c>
      <c r="K2501">
        <v>5550.99</v>
      </c>
      <c r="M2501" t="str">
        <f t="shared" si="345"/>
        <v>Invalid</v>
      </c>
      <c r="N2501" t="str">
        <f>IF(PC_NikeSales[[#This Row],[Discount_Verification]]="Valid","Include","Exclude")</f>
        <v>Exclude</v>
      </c>
      <c r="O2501">
        <v>0</v>
      </c>
      <c r="P2501" t="str">
        <f t="shared" si="346"/>
        <v>Insufficient Data</v>
      </c>
      <c r="Q2501" t="str">
        <f t="shared" si="347"/>
        <v>Missing Information</v>
      </c>
      <c r="R2501" t="str">
        <f>IF(PC_NikeSales[[#This Row],[Rev_Verify]]="Valid Revenue","Include","Exclude")</f>
        <v>Exclude</v>
      </c>
      <c r="S2501" s="1">
        <v>45619</v>
      </c>
      <c r="T2501" s="5">
        <f t="shared" si="348"/>
        <v>45619</v>
      </c>
      <c r="U2501" s="1" t="str">
        <f t="shared" si="349"/>
        <v>Yes</v>
      </c>
      <c r="V2501" t="s">
        <v>22</v>
      </c>
      <c r="W2501" t="s">
        <v>25</v>
      </c>
      <c r="X2501" t="str">
        <f t="shared" si="350"/>
        <v>Mumbai</v>
      </c>
      <c r="Y2501">
        <v>2453.5700000000002</v>
      </c>
      <c r="Z2501" t="str">
        <f>IF(PC_NikeSales[[#This Row],[Profit]]&lt;0,"Loss Making Sales",IF(PC_NikeSales[[#This Row],[Profit]]=0,"No Recorded Profit",IF($Y2499&gt;$P2499,"Invalid Profit", "Valid Profit")))</f>
        <v>Valid Profit</v>
      </c>
      <c r="AA2501" t="str">
        <f>IF(PC_NikeSales[[#This Row],[Profit_Status]]="Valid Profit","Include","Exclude")</f>
        <v>Include</v>
      </c>
    </row>
  </sheetData>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D3C8F-B76E-49DD-8421-C0AA79175FAC}">
  <dimension ref="A1:G10"/>
  <sheetViews>
    <sheetView topLeftCell="A2" workbookViewId="0">
      <selection activeCell="A2" sqref="A2:E10"/>
    </sheetView>
  </sheetViews>
  <sheetFormatPr defaultRowHeight="14.4"/>
  <cols>
    <col min="1" max="1" width="10.77734375" customWidth="1"/>
    <col min="2" max="2" width="29.6640625" customWidth="1"/>
    <col min="3" max="3" width="25.109375" customWidth="1"/>
    <col min="4" max="4" width="24.5546875" customWidth="1"/>
    <col min="5" max="5" width="18.6640625" customWidth="1"/>
    <col min="7" max="7" width="54.44140625" customWidth="1"/>
  </cols>
  <sheetData>
    <row r="1" spans="1:7">
      <c r="A1" s="9" t="s">
        <v>95</v>
      </c>
      <c r="B1" s="9" t="s">
        <v>96</v>
      </c>
      <c r="C1" s="9" t="s">
        <v>97</v>
      </c>
      <c r="D1" s="9" t="s">
        <v>98</v>
      </c>
      <c r="E1" s="9" t="s">
        <v>99</v>
      </c>
      <c r="G1" t="s">
        <v>145</v>
      </c>
    </row>
    <row r="2" spans="1:7" ht="43.2">
      <c r="A2" s="10" t="s">
        <v>100</v>
      </c>
      <c r="B2" s="10" t="s">
        <v>101</v>
      </c>
      <c r="C2" s="10" t="s">
        <v>102</v>
      </c>
      <c r="D2" s="10" t="s">
        <v>103</v>
      </c>
      <c r="E2" s="10" t="s">
        <v>104</v>
      </c>
      <c r="G2" s="11" t="s">
        <v>146</v>
      </c>
    </row>
    <row r="3" spans="1:7" ht="43.2">
      <c r="A3" s="10" t="s">
        <v>105</v>
      </c>
      <c r="B3" s="10" t="s">
        <v>106</v>
      </c>
      <c r="C3" s="10" t="s">
        <v>107</v>
      </c>
      <c r="D3" s="10" t="s">
        <v>108</v>
      </c>
      <c r="E3" s="10" t="s">
        <v>109</v>
      </c>
      <c r="G3" s="11" t="s">
        <v>147</v>
      </c>
    </row>
    <row r="4" spans="1:7" ht="28.8">
      <c r="A4" s="10" t="s">
        <v>110</v>
      </c>
      <c r="B4" s="10" t="s">
        <v>111</v>
      </c>
      <c r="C4" s="10" t="s">
        <v>112</v>
      </c>
      <c r="D4" s="10" t="s">
        <v>113</v>
      </c>
      <c r="E4" s="10" t="s">
        <v>114</v>
      </c>
      <c r="G4" s="11" t="s">
        <v>148</v>
      </c>
    </row>
    <row r="5" spans="1:7" ht="273.60000000000002">
      <c r="A5" s="10" t="s">
        <v>115</v>
      </c>
      <c r="B5" s="10" t="s">
        <v>116</v>
      </c>
      <c r="C5" s="10" t="s">
        <v>117</v>
      </c>
      <c r="D5" s="10" t="s">
        <v>118</v>
      </c>
      <c r="E5" s="10" t="s">
        <v>119</v>
      </c>
      <c r="G5" s="11" t="s">
        <v>149</v>
      </c>
    </row>
    <row r="6" spans="1:7" ht="43.2">
      <c r="A6" s="10" t="s">
        <v>120</v>
      </c>
      <c r="B6" s="10" t="s">
        <v>121</v>
      </c>
      <c r="C6" s="10" t="s">
        <v>122</v>
      </c>
      <c r="D6" s="10" t="s">
        <v>123</v>
      </c>
      <c r="E6" s="10" t="s">
        <v>124</v>
      </c>
    </row>
    <row r="7" spans="1:7" ht="28.8">
      <c r="A7" s="10" t="s">
        <v>125</v>
      </c>
      <c r="B7" s="10" t="s">
        <v>126</v>
      </c>
      <c r="C7" s="10" t="s">
        <v>127</v>
      </c>
      <c r="D7" s="10" t="s">
        <v>128</v>
      </c>
      <c r="E7" s="10" t="s">
        <v>129</v>
      </c>
    </row>
    <row r="8" spans="1:7" ht="43.2">
      <c r="A8" s="10" t="s">
        <v>130</v>
      </c>
      <c r="B8" s="10" t="s">
        <v>131</v>
      </c>
      <c r="C8" s="10" t="s">
        <v>132</v>
      </c>
      <c r="D8" s="10" t="s">
        <v>133</v>
      </c>
      <c r="E8" s="10" t="s">
        <v>134</v>
      </c>
    </row>
    <row r="9" spans="1:7" ht="43.2">
      <c r="A9" s="10" t="s">
        <v>135</v>
      </c>
      <c r="B9" s="10" t="s">
        <v>136</v>
      </c>
      <c r="C9" s="10" t="s">
        <v>137</v>
      </c>
      <c r="D9" s="10" t="s">
        <v>138</v>
      </c>
      <c r="E9" s="10" t="s">
        <v>139</v>
      </c>
    </row>
    <row r="10" spans="1:7" ht="43.2">
      <c r="A10" s="10" t="s">
        <v>140</v>
      </c>
      <c r="B10" s="10" t="s">
        <v>141</v>
      </c>
      <c r="C10" s="10" t="s">
        <v>142</v>
      </c>
      <c r="D10" s="10" t="s">
        <v>143</v>
      </c>
      <c r="E10" s="10" t="s">
        <v>144</v>
      </c>
    </row>
  </sheetData>
  <pageMargins left="0.7" right="0.7" top="0.75" bottom="0.75" header="0.3" footer="0.3"/>
  <tableParts count="2">
    <tablePart r:id="rId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76DBDE-6732-4ADA-A0A2-9DC5D71D551B}">
  <dimension ref="A1:AH42"/>
  <sheetViews>
    <sheetView topLeftCell="A14" workbookViewId="0">
      <selection activeCell="T14" sqref="T14"/>
    </sheetView>
  </sheetViews>
  <sheetFormatPr defaultRowHeight="14.4"/>
  <cols>
    <col min="2" max="2" width="21.33203125" customWidth="1"/>
    <col min="3" max="3" width="15.109375" customWidth="1"/>
    <col min="4" max="4" width="17.33203125" customWidth="1"/>
    <col min="5" max="5" width="5.33203125" customWidth="1"/>
    <col min="6" max="6" width="10" customWidth="1"/>
    <col min="7" max="7" width="15.109375" hidden="1" customWidth="1"/>
    <col min="8" max="8" width="17" hidden="1" customWidth="1"/>
    <col min="9" max="9" width="10" customWidth="1"/>
    <col min="10" max="10" width="14.21875" hidden="1" customWidth="1"/>
    <col min="12" max="12" width="19" customWidth="1"/>
    <col min="13" max="13" width="18.77734375" hidden="1" customWidth="1"/>
    <col min="14" max="14" width="19.33203125" hidden="1" customWidth="1"/>
    <col min="15" max="15" width="0" hidden="1" customWidth="1"/>
    <col min="16" max="16" width="19" customWidth="1"/>
    <col min="17" max="17" width="8.88671875" style="16" customWidth="1"/>
    <col min="18" max="18" width="13.33203125" hidden="1" customWidth="1"/>
    <col min="19" max="19" width="10.21875" hidden="1" customWidth="1"/>
    <col min="20" max="20" width="13.88671875" customWidth="1"/>
    <col min="21" max="21" width="10.44140625" hidden="1" customWidth="1"/>
    <col min="22" max="22" width="16.77734375" hidden="1" customWidth="1"/>
    <col min="23" max="23" width="13.21875" customWidth="1"/>
    <col min="24" max="24" width="25.5546875" hidden="1" customWidth="1"/>
    <col min="25" max="25" width="17.33203125" customWidth="1"/>
    <col min="26" max="27" width="12.109375" style="16" customWidth="1"/>
    <col min="28" max="28" width="15.109375" hidden="1" customWidth="1"/>
    <col min="29" max="29" width="18.21875" hidden="1" customWidth="1"/>
    <col min="31" max="31" width="26.5546875" customWidth="1"/>
    <col min="32" max="32" width="18.109375" customWidth="1"/>
    <col min="33" max="33" width="19.21875" customWidth="1"/>
    <col min="34" max="34" width="24.33203125" style="16" customWidth="1"/>
  </cols>
  <sheetData>
    <row r="1" spans="1:34">
      <c r="A1" s="6" t="s">
        <v>0</v>
      </c>
      <c r="B1" s="7" t="s">
        <v>1</v>
      </c>
      <c r="C1" s="7" t="s">
        <v>2</v>
      </c>
      <c r="D1" s="7" t="s">
        <v>3</v>
      </c>
      <c r="E1" s="12" t="s">
        <v>4</v>
      </c>
      <c r="F1" s="7" t="s">
        <v>70</v>
      </c>
      <c r="G1" s="7" t="s">
        <v>71</v>
      </c>
      <c r="H1" s="7" t="s">
        <v>88</v>
      </c>
      <c r="I1" s="7" t="s">
        <v>5</v>
      </c>
      <c r="J1" s="7" t="s">
        <v>66</v>
      </c>
      <c r="K1" s="7" t="s">
        <v>6</v>
      </c>
      <c r="L1" s="7" t="s">
        <v>7</v>
      </c>
      <c r="M1" s="7" t="s">
        <v>69</v>
      </c>
      <c r="N1" s="7" t="s">
        <v>92</v>
      </c>
      <c r="O1" s="7" t="s">
        <v>8</v>
      </c>
      <c r="P1" s="7" t="s">
        <v>171</v>
      </c>
      <c r="Q1" s="30" t="s">
        <v>90</v>
      </c>
      <c r="R1" s="7" t="s">
        <v>91</v>
      </c>
      <c r="S1" s="7" t="s">
        <v>93</v>
      </c>
      <c r="T1" s="13" t="s">
        <v>9</v>
      </c>
      <c r="U1" s="14" t="s">
        <v>67</v>
      </c>
      <c r="V1" s="7" t="s">
        <v>89</v>
      </c>
      <c r="W1" s="7" t="s">
        <v>10</v>
      </c>
      <c r="X1" s="7" t="s">
        <v>11</v>
      </c>
      <c r="Y1" s="7" t="s">
        <v>62</v>
      </c>
      <c r="Z1" s="30" t="s">
        <v>12</v>
      </c>
      <c r="AA1" s="30" t="s">
        <v>164</v>
      </c>
      <c r="AB1" s="7" t="s">
        <v>68</v>
      </c>
      <c r="AC1" s="8" t="s">
        <v>94</v>
      </c>
      <c r="AE1" t="s">
        <v>167</v>
      </c>
      <c r="AF1" t="s">
        <v>168</v>
      </c>
      <c r="AG1" t="s">
        <v>169</v>
      </c>
      <c r="AH1" s="16" t="s">
        <v>170</v>
      </c>
    </row>
    <row r="2" spans="1:34">
      <c r="A2" s="20">
        <v>2063</v>
      </c>
      <c r="B2" s="17" t="s">
        <v>19</v>
      </c>
      <c r="C2" s="17" t="s">
        <v>41</v>
      </c>
      <c r="D2" s="17" t="s">
        <v>42</v>
      </c>
      <c r="E2" s="23" t="s">
        <v>16</v>
      </c>
      <c r="F2" s="17" t="s">
        <v>82</v>
      </c>
      <c r="G2" s="17" t="s">
        <v>16</v>
      </c>
      <c r="H2" s="17" t="s">
        <v>150</v>
      </c>
      <c r="I2" s="17">
        <v>1</v>
      </c>
      <c r="J2" s="17" t="s">
        <v>151</v>
      </c>
      <c r="K2" s="17">
        <v>9751</v>
      </c>
      <c r="L2" s="17">
        <v>0.16</v>
      </c>
      <c r="M2" s="17" t="s">
        <v>152</v>
      </c>
      <c r="N2" s="17" t="s">
        <v>153</v>
      </c>
      <c r="O2" s="17">
        <v>8190.84</v>
      </c>
      <c r="P2" s="17" t="str">
        <f>_xlfn.IFS($L2&lt;=0.2,"0-20%",$L2&lt;=0.4,"20-40%",$L2&lt;=0.6,"40-60%",$L2&lt;=0.8,"60-80%",$L2&lt;=1,"80-100%")</f>
        <v>0-20%</v>
      </c>
      <c r="Q2" s="29">
        <v>8190.84</v>
      </c>
      <c r="R2" s="17" t="s">
        <v>154</v>
      </c>
      <c r="S2" s="17" t="s">
        <v>153</v>
      </c>
      <c r="T2" s="24">
        <v>45541</v>
      </c>
      <c r="U2" s="25">
        <v>45541</v>
      </c>
      <c r="V2" s="24" t="s">
        <v>150</v>
      </c>
      <c r="W2" s="17" t="s">
        <v>22</v>
      </c>
      <c r="X2" s="17" t="s">
        <v>29</v>
      </c>
      <c r="Y2" s="17" t="s">
        <v>29</v>
      </c>
      <c r="Z2" s="29">
        <v>1130.31</v>
      </c>
      <c r="AA2" s="29">
        <f>($Z2/$Q2)*100</f>
        <v>13.799683548940035</v>
      </c>
      <c r="AB2" s="17" t="s">
        <v>155</v>
      </c>
      <c r="AC2" s="19" t="s">
        <v>153</v>
      </c>
      <c r="AE2" t="s">
        <v>29</v>
      </c>
      <c r="AF2">
        <f>COUNTIF($Y:$Y,"Pune")</f>
        <v>6</v>
      </c>
      <c r="AG2">
        <f>COUNTIF(Nike_Sales_PreCleaned!$X:$X,"Pune")</f>
        <v>388</v>
      </c>
      <c r="AH2" s="16">
        <f>($AF2/$AG2)*100</f>
        <v>1.5463917525773196</v>
      </c>
    </row>
    <row r="3" spans="1:34">
      <c r="A3" s="22">
        <v>2135</v>
      </c>
      <c r="B3" s="18" t="s">
        <v>35</v>
      </c>
      <c r="C3" s="18" t="s">
        <v>41</v>
      </c>
      <c r="D3" s="18" t="s">
        <v>48</v>
      </c>
      <c r="E3" s="26" t="s">
        <v>28</v>
      </c>
      <c r="F3" s="18" t="s">
        <v>82</v>
      </c>
      <c r="G3" s="18" t="s">
        <v>28</v>
      </c>
      <c r="H3" s="18" t="s">
        <v>150</v>
      </c>
      <c r="I3" s="18">
        <v>2</v>
      </c>
      <c r="J3" s="18" t="s">
        <v>151</v>
      </c>
      <c r="K3" s="18">
        <v>9106.61</v>
      </c>
      <c r="L3" s="18">
        <v>0.74</v>
      </c>
      <c r="M3" s="18" t="s">
        <v>152</v>
      </c>
      <c r="N3" s="18" t="s">
        <v>153</v>
      </c>
      <c r="O3" s="18">
        <v>4735.4399999999996</v>
      </c>
      <c r="P3" s="18" t="str">
        <f t="shared" ref="P3:P42" si="0">_xlfn.IFS($L3&lt;=0.2,"0-20%",$L3&lt;=0.4,"20-40%",$L3&lt;=0.6,"40-60%",$L3&lt;=0.8,"60-80%",$L3&lt;=1,"80-100%")</f>
        <v>60-80%</v>
      </c>
      <c r="Q3" s="31">
        <v>4735.4372000000003</v>
      </c>
      <c r="R3" s="18" t="s">
        <v>154</v>
      </c>
      <c r="S3" s="18" t="s">
        <v>153</v>
      </c>
      <c r="T3" s="27">
        <v>45599</v>
      </c>
      <c r="U3" s="28">
        <v>45599</v>
      </c>
      <c r="V3" s="27" t="s">
        <v>150</v>
      </c>
      <c r="W3" s="18" t="s">
        <v>22</v>
      </c>
      <c r="X3" s="18" t="s">
        <v>37</v>
      </c>
      <c r="Y3" s="18" t="s">
        <v>37</v>
      </c>
      <c r="Z3" s="31">
        <v>2422.38</v>
      </c>
      <c r="AA3" s="31">
        <f t="shared" ref="AA3:AA42" si="1">($Z3/$Q3)*100</f>
        <v>51.154305245564238</v>
      </c>
      <c r="AB3" s="18" t="s">
        <v>155</v>
      </c>
      <c r="AC3" s="21" t="s">
        <v>153</v>
      </c>
      <c r="AE3" t="s">
        <v>37</v>
      </c>
      <c r="AF3">
        <f>COUNTIF($Y:$Y,"Hyderabad")</f>
        <v>7</v>
      </c>
      <c r="AG3">
        <f>COUNTIF(Nike_Sales_PreCleaned!$X:$X,"Hyderabad")</f>
        <v>403</v>
      </c>
      <c r="AH3" s="16">
        <f t="shared" ref="AH3:AH7" si="2">($AF3/$AG3)*100</f>
        <v>1.7369727047146404</v>
      </c>
    </row>
    <row r="4" spans="1:34">
      <c r="A4" s="20">
        <v>2150</v>
      </c>
      <c r="B4" s="17" t="s">
        <v>19</v>
      </c>
      <c r="C4" s="17" t="s">
        <v>41</v>
      </c>
      <c r="D4" s="17" t="s">
        <v>54</v>
      </c>
      <c r="E4" s="23" t="s">
        <v>16</v>
      </c>
      <c r="F4" s="17" t="s">
        <v>82</v>
      </c>
      <c r="G4" s="17" t="s">
        <v>16</v>
      </c>
      <c r="H4" s="17" t="s">
        <v>150</v>
      </c>
      <c r="I4" s="17">
        <v>2</v>
      </c>
      <c r="J4" s="17" t="s">
        <v>151</v>
      </c>
      <c r="K4" s="17">
        <v>3313.21</v>
      </c>
      <c r="L4" s="17">
        <v>0.48</v>
      </c>
      <c r="M4" s="17" t="s">
        <v>152</v>
      </c>
      <c r="N4" s="17" t="s">
        <v>153</v>
      </c>
      <c r="O4" s="17">
        <v>3445.74</v>
      </c>
      <c r="P4" s="17" t="str">
        <f t="shared" si="0"/>
        <v>40-60%</v>
      </c>
      <c r="Q4" s="29">
        <v>3445.7384000000002</v>
      </c>
      <c r="R4" s="17" t="s">
        <v>154</v>
      </c>
      <c r="S4" s="17" t="s">
        <v>153</v>
      </c>
      <c r="T4" s="24">
        <v>45844</v>
      </c>
      <c r="U4" s="25">
        <v>45844</v>
      </c>
      <c r="V4" s="24" t="s">
        <v>150</v>
      </c>
      <c r="W4" s="17" t="s">
        <v>17</v>
      </c>
      <c r="X4" s="17" t="s">
        <v>18</v>
      </c>
      <c r="Y4" s="17" t="s">
        <v>64</v>
      </c>
      <c r="Z4" s="29">
        <v>3221.62</v>
      </c>
      <c r="AA4" s="29">
        <f t="shared" si="1"/>
        <v>93.495780178785466</v>
      </c>
      <c r="AB4" s="17" t="s">
        <v>155</v>
      </c>
      <c r="AC4" s="19" t="s">
        <v>153</v>
      </c>
      <c r="AE4" t="s">
        <v>64</v>
      </c>
      <c r="AF4">
        <f>COUNTIF($Y:$Y,"Bengaluru")</f>
        <v>3</v>
      </c>
      <c r="AG4">
        <f>COUNTIF(Nike_Sales_PreCleaned!$X:$X,"Bengaluru")</f>
        <v>220</v>
      </c>
      <c r="AH4" s="16">
        <f t="shared" si="2"/>
        <v>1.3636363636363635</v>
      </c>
    </row>
    <row r="5" spans="1:34">
      <c r="A5" s="22">
        <v>2222</v>
      </c>
      <c r="B5" s="18" t="s">
        <v>35</v>
      </c>
      <c r="C5" s="18" t="s">
        <v>14</v>
      </c>
      <c r="D5" s="18" t="s">
        <v>49</v>
      </c>
      <c r="E5" s="26" t="s">
        <v>32</v>
      </c>
      <c r="F5" s="18" t="s">
        <v>82</v>
      </c>
      <c r="G5" s="18" t="s">
        <v>32</v>
      </c>
      <c r="H5" s="18" t="s">
        <v>150</v>
      </c>
      <c r="I5" s="18">
        <v>2</v>
      </c>
      <c r="J5" s="18" t="s">
        <v>151</v>
      </c>
      <c r="K5" s="18">
        <v>8897.19</v>
      </c>
      <c r="L5" s="18">
        <v>0.11</v>
      </c>
      <c r="M5" s="18" t="s">
        <v>152</v>
      </c>
      <c r="N5" s="18" t="s">
        <v>153</v>
      </c>
      <c r="O5" s="18">
        <v>15837</v>
      </c>
      <c r="P5" s="18" t="str">
        <f t="shared" si="0"/>
        <v>0-20%</v>
      </c>
      <c r="Q5" s="31">
        <v>15836.998200000002</v>
      </c>
      <c r="R5" s="18" t="s">
        <v>154</v>
      </c>
      <c r="S5" s="18" t="s">
        <v>153</v>
      </c>
      <c r="T5" s="27">
        <v>45647</v>
      </c>
      <c r="U5" s="28">
        <v>45647</v>
      </c>
      <c r="V5" s="27" t="s">
        <v>150</v>
      </c>
      <c r="W5" s="18" t="s">
        <v>22</v>
      </c>
      <c r="X5" s="18" t="s">
        <v>25</v>
      </c>
      <c r="Y5" s="18" t="s">
        <v>25</v>
      </c>
      <c r="Z5" s="31">
        <v>2821.69</v>
      </c>
      <c r="AA5" s="31">
        <f t="shared" si="1"/>
        <v>17.817075965822866</v>
      </c>
      <c r="AB5" s="18" t="s">
        <v>155</v>
      </c>
      <c r="AC5" s="21" t="s">
        <v>153</v>
      </c>
      <c r="AE5" t="s">
        <v>25</v>
      </c>
      <c r="AF5">
        <f>COUNTIF($Y:$Y,"Mumbai")</f>
        <v>8</v>
      </c>
      <c r="AG5">
        <f>COUNTIF(Nike_Sales_PreCleaned!$X:$X,"Mumbai")</f>
        <v>418</v>
      </c>
      <c r="AH5" s="16">
        <f t="shared" si="2"/>
        <v>1.9138755980861244</v>
      </c>
    </row>
    <row r="6" spans="1:34">
      <c r="A6" s="20">
        <v>2300</v>
      </c>
      <c r="B6" s="17" t="s">
        <v>35</v>
      </c>
      <c r="C6" s="17" t="s">
        <v>41</v>
      </c>
      <c r="D6" s="17" t="s">
        <v>42</v>
      </c>
      <c r="E6" s="23" t="s">
        <v>28</v>
      </c>
      <c r="F6" s="17" t="s">
        <v>82</v>
      </c>
      <c r="G6" s="17" t="s">
        <v>28</v>
      </c>
      <c r="H6" s="17" t="s">
        <v>150</v>
      </c>
      <c r="I6" s="17">
        <v>3</v>
      </c>
      <c r="J6" s="17" t="s">
        <v>151</v>
      </c>
      <c r="K6" s="17">
        <v>6331.64</v>
      </c>
      <c r="L6" s="17">
        <v>0.78</v>
      </c>
      <c r="M6" s="17" t="s">
        <v>152</v>
      </c>
      <c r="N6" s="17" t="s">
        <v>153</v>
      </c>
      <c r="O6" s="17">
        <v>4178.88</v>
      </c>
      <c r="P6" s="17" t="str">
        <f t="shared" si="0"/>
        <v>60-80%</v>
      </c>
      <c r="Q6" s="29">
        <v>4178.8823999999995</v>
      </c>
      <c r="R6" s="17" t="s">
        <v>154</v>
      </c>
      <c r="S6" s="17" t="s">
        <v>153</v>
      </c>
      <c r="T6" s="24">
        <v>45521</v>
      </c>
      <c r="U6" s="25">
        <v>45521</v>
      </c>
      <c r="V6" s="24" t="s">
        <v>150</v>
      </c>
      <c r="W6" s="17" t="s">
        <v>22</v>
      </c>
      <c r="X6" s="17" t="s">
        <v>33</v>
      </c>
      <c r="Y6" s="17" t="s">
        <v>33</v>
      </c>
      <c r="Z6" s="29">
        <v>3380.28</v>
      </c>
      <c r="AA6" s="29">
        <f t="shared" si="1"/>
        <v>80.889569900315948</v>
      </c>
      <c r="AB6" s="17" t="s">
        <v>155</v>
      </c>
      <c r="AC6" s="19" t="s">
        <v>153</v>
      </c>
      <c r="AE6" t="s">
        <v>43</v>
      </c>
      <c r="AF6">
        <f>COUNTIF($Y:$Y,"Kolkata")</f>
        <v>7</v>
      </c>
      <c r="AG6">
        <f>COUNTIF(Nike_Sales_PreCleaned!$X:$X,"Kolkata")</f>
        <v>417</v>
      </c>
      <c r="AH6" s="16">
        <f t="shared" si="2"/>
        <v>1.6786570743405276</v>
      </c>
    </row>
    <row r="7" spans="1:34">
      <c r="A7" s="22">
        <v>2328</v>
      </c>
      <c r="B7" s="18" t="s">
        <v>35</v>
      </c>
      <c r="C7" s="18" t="s">
        <v>26</v>
      </c>
      <c r="D7" s="18" t="s">
        <v>39</v>
      </c>
      <c r="E7" s="26">
        <v>6</v>
      </c>
      <c r="F7" s="18" t="s">
        <v>84</v>
      </c>
      <c r="G7" s="18" t="s">
        <v>76</v>
      </c>
      <c r="H7" s="18" t="s">
        <v>150</v>
      </c>
      <c r="I7" s="18">
        <v>2</v>
      </c>
      <c r="J7" s="18" t="s">
        <v>151</v>
      </c>
      <c r="K7" s="18">
        <v>6449.46</v>
      </c>
      <c r="L7" s="18">
        <v>0.28999999999999998</v>
      </c>
      <c r="M7" s="18" t="s">
        <v>152</v>
      </c>
      <c r="N7" s="18" t="s">
        <v>153</v>
      </c>
      <c r="O7" s="18">
        <v>9158.23</v>
      </c>
      <c r="P7" s="18" t="str">
        <f t="shared" si="0"/>
        <v>20-40%</v>
      </c>
      <c r="Q7" s="31">
        <v>9158.2331999999988</v>
      </c>
      <c r="R7" s="18" t="s">
        <v>154</v>
      </c>
      <c r="S7" s="18" t="s">
        <v>153</v>
      </c>
      <c r="T7" s="27">
        <v>45605</v>
      </c>
      <c r="U7" s="28">
        <v>45605</v>
      </c>
      <c r="V7" s="27" t="s">
        <v>150</v>
      </c>
      <c r="W7" s="18" t="s">
        <v>17</v>
      </c>
      <c r="X7" s="18" t="s">
        <v>25</v>
      </c>
      <c r="Y7" s="18" t="s">
        <v>25</v>
      </c>
      <c r="Z7" s="31">
        <v>39.69</v>
      </c>
      <c r="AA7" s="31">
        <f t="shared" si="1"/>
        <v>0.43338053457734627</v>
      </c>
      <c r="AB7" s="18" t="s">
        <v>155</v>
      </c>
      <c r="AC7" s="21" t="s">
        <v>153</v>
      </c>
      <c r="AE7" t="s">
        <v>33</v>
      </c>
      <c r="AF7">
        <f>COUNTIF($Y:$Y,"Delhi")</f>
        <v>6</v>
      </c>
      <c r="AG7">
        <f>COUNTIF(Nike_Sales_PreCleaned!$X:$X,"Delhi")</f>
        <v>438</v>
      </c>
      <c r="AH7" s="16">
        <f t="shared" si="2"/>
        <v>1.3698630136986301</v>
      </c>
    </row>
    <row r="8" spans="1:34">
      <c r="A8" s="20">
        <v>2003</v>
      </c>
      <c r="B8" s="17" t="s">
        <v>19</v>
      </c>
      <c r="C8" s="17" t="s">
        <v>26</v>
      </c>
      <c r="D8" s="17" t="s">
        <v>39</v>
      </c>
      <c r="E8" s="23" t="s">
        <v>32</v>
      </c>
      <c r="F8" s="17" t="s">
        <v>82</v>
      </c>
      <c r="G8" s="17" t="s">
        <v>32</v>
      </c>
      <c r="H8" s="17" t="s">
        <v>150</v>
      </c>
      <c r="I8" s="17">
        <v>2</v>
      </c>
      <c r="J8" s="17" t="s">
        <v>151</v>
      </c>
      <c r="K8" s="17">
        <v>8516.4500000000007</v>
      </c>
      <c r="L8" s="17">
        <v>0.22</v>
      </c>
      <c r="M8" s="17" t="s">
        <v>152</v>
      </c>
      <c r="N8" s="17" t="s">
        <v>153</v>
      </c>
      <c r="O8" s="17">
        <v>13285.66</v>
      </c>
      <c r="P8" s="17" t="str">
        <f t="shared" si="0"/>
        <v>20-40%</v>
      </c>
      <c r="Q8" s="29">
        <v>13285.662000000002</v>
      </c>
      <c r="R8" s="17" t="s">
        <v>154</v>
      </c>
      <c r="S8" s="17" t="s">
        <v>153</v>
      </c>
      <c r="T8" s="24">
        <v>45199</v>
      </c>
      <c r="U8" s="25">
        <v>45199</v>
      </c>
      <c r="V8" s="24" t="s">
        <v>150</v>
      </c>
      <c r="W8" s="17" t="s">
        <v>17</v>
      </c>
      <c r="X8" s="17" t="s">
        <v>43</v>
      </c>
      <c r="Y8" s="17" t="s">
        <v>43</v>
      </c>
      <c r="Z8" s="29">
        <v>1764.52</v>
      </c>
      <c r="AA8" s="29">
        <f t="shared" si="1"/>
        <v>13.281385602012152</v>
      </c>
      <c r="AB8" s="17" t="s">
        <v>155</v>
      </c>
      <c r="AC8" s="19" t="s">
        <v>153</v>
      </c>
    </row>
    <row r="9" spans="1:34">
      <c r="A9" s="22">
        <v>2481</v>
      </c>
      <c r="B9" s="18" t="s">
        <v>19</v>
      </c>
      <c r="C9" s="18" t="s">
        <v>20</v>
      </c>
      <c r="D9" s="18" t="s">
        <v>24</v>
      </c>
      <c r="E9" s="26">
        <v>7</v>
      </c>
      <c r="F9" s="18" t="s">
        <v>84</v>
      </c>
      <c r="G9" s="18" t="s">
        <v>77</v>
      </c>
      <c r="H9" s="18" t="s">
        <v>150</v>
      </c>
      <c r="I9" s="18">
        <v>1</v>
      </c>
      <c r="J9" s="18" t="s">
        <v>151</v>
      </c>
      <c r="K9" s="18">
        <v>9145.3700000000008</v>
      </c>
      <c r="L9" s="18">
        <v>7.0000000000000007E-2</v>
      </c>
      <c r="M9" s="18" t="s">
        <v>152</v>
      </c>
      <c r="N9" s="18" t="s">
        <v>153</v>
      </c>
      <c r="O9" s="18">
        <v>8505.19</v>
      </c>
      <c r="P9" s="18" t="str">
        <f t="shared" si="0"/>
        <v>0-20%</v>
      </c>
      <c r="Q9" s="31">
        <v>8505.1941000000006</v>
      </c>
      <c r="R9" s="18" t="s">
        <v>154</v>
      </c>
      <c r="S9" s="18" t="s">
        <v>153</v>
      </c>
      <c r="T9" s="27">
        <v>45764</v>
      </c>
      <c r="U9" s="28">
        <v>45764</v>
      </c>
      <c r="V9" s="27" t="s">
        <v>150</v>
      </c>
      <c r="W9" s="18" t="s">
        <v>17</v>
      </c>
      <c r="X9" s="18" t="s">
        <v>29</v>
      </c>
      <c r="Y9" s="18" t="s">
        <v>29</v>
      </c>
      <c r="Z9" s="31">
        <v>1755.19</v>
      </c>
      <c r="AA9" s="31">
        <f t="shared" si="1"/>
        <v>20.636683647231518</v>
      </c>
      <c r="AB9" s="18" t="s">
        <v>155</v>
      </c>
      <c r="AC9" s="21" t="s">
        <v>153</v>
      </c>
    </row>
    <row r="10" spans="1:34">
      <c r="A10" s="20">
        <v>2487</v>
      </c>
      <c r="B10" s="17" t="s">
        <v>35</v>
      </c>
      <c r="C10" s="17" t="s">
        <v>30</v>
      </c>
      <c r="D10" s="17" t="s">
        <v>45</v>
      </c>
      <c r="E10" s="23" t="s">
        <v>28</v>
      </c>
      <c r="F10" s="17" t="s">
        <v>82</v>
      </c>
      <c r="G10" s="17" t="s">
        <v>28</v>
      </c>
      <c r="H10" s="17" t="s">
        <v>150</v>
      </c>
      <c r="I10" s="17">
        <v>3</v>
      </c>
      <c r="J10" s="17" t="s">
        <v>151</v>
      </c>
      <c r="K10" s="17">
        <v>5881.13</v>
      </c>
      <c r="L10" s="17">
        <v>0.8</v>
      </c>
      <c r="M10" s="17" t="s">
        <v>152</v>
      </c>
      <c r="N10" s="17" t="s">
        <v>153</v>
      </c>
      <c r="O10" s="17">
        <v>3528.68</v>
      </c>
      <c r="P10" s="17" t="str">
        <f t="shared" si="0"/>
        <v>60-80%</v>
      </c>
      <c r="Q10" s="29">
        <v>3528.677999999999</v>
      </c>
      <c r="R10" s="17" t="s">
        <v>154</v>
      </c>
      <c r="S10" s="17" t="s">
        <v>153</v>
      </c>
      <c r="T10" s="24">
        <v>45747</v>
      </c>
      <c r="U10" s="25">
        <v>45747</v>
      </c>
      <c r="V10" s="24" t="s">
        <v>150</v>
      </c>
      <c r="W10" s="17" t="s">
        <v>17</v>
      </c>
      <c r="X10" s="17" t="s">
        <v>37</v>
      </c>
      <c r="Y10" s="17" t="s">
        <v>37</v>
      </c>
      <c r="Z10" s="29">
        <v>2108.4</v>
      </c>
      <c r="AA10" s="29">
        <f t="shared" si="1"/>
        <v>59.750422112757263</v>
      </c>
      <c r="AB10" s="17" t="s">
        <v>155</v>
      </c>
      <c r="AC10" s="19" t="s">
        <v>153</v>
      </c>
    </row>
    <row r="11" spans="1:34">
      <c r="A11" s="22">
        <v>2496</v>
      </c>
      <c r="B11" s="18" t="s">
        <v>13</v>
      </c>
      <c r="C11" s="18" t="s">
        <v>30</v>
      </c>
      <c r="D11" s="18" t="s">
        <v>31</v>
      </c>
      <c r="E11" s="26" t="s">
        <v>16</v>
      </c>
      <c r="F11" s="18" t="s">
        <v>82</v>
      </c>
      <c r="G11" s="18" t="s">
        <v>16</v>
      </c>
      <c r="H11" s="18" t="s">
        <v>150</v>
      </c>
      <c r="I11" s="18">
        <v>2</v>
      </c>
      <c r="J11" s="18" t="s">
        <v>151</v>
      </c>
      <c r="K11" s="18">
        <v>4110.72</v>
      </c>
      <c r="L11" s="18">
        <v>0.32</v>
      </c>
      <c r="M11" s="18" t="s">
        <v>152</v>
      </c>
      <c r="N11" s="18" t="s">
        <v>153</v>
      </c>
      <c r="O11" s="18">
        <v>5590.58</v>
      </c>
      <c r="P11" s="18" t="str">
        <f t="shared" si="0"/>
        <v>20-40%</v>
      </c>
      <c r="Q11" s="31">
        <v>5590.5792000000001</v>
      </c>
      <c r="R11" s="18" t="s">
        <v>154</v>
      </c>
      <c r="S11" s="18" t="s">
        <v>153</v>
      </c>
      <c r="T11" s="27">
        <v>45650</v>
      </c>
      <c r="U11" s="28">
        <v>45650</v>
      </c>
      <c r="V11" s="27" t="s">
        <v>150</v>
      </c>
      <c r="W11" s="18" t="s">
        <v>22</v>
      </c>
      <c r="X11" s="18" t="s">
        <v>18</v>
      </c>
      <c r="Y11" s="18" t="s">
        <v>64</v>
      </c>
      <c r="Z11" s="31">
        <v>3894.95</v>
      </c>
      <c r="AA11" s="31">
        <f t="shared" si="1"/>
        <v>69.669883220686685</v>
      </c>
      <c r="AB11" s="18" t="s">
        <v>155</v>
      </c>
      <c r="AC11" s="21" t="s">
        <v>153</v>
      </c>
    </row>
    <row r="12" spans="1:34">
      <c r="A12" s="20">
        <v>2535</v>
      </c>
      <c r="B12" s="17" t="s">
        <v>35</v>
      </c>
      <c r="C12" s="17" t="s">
        <v>20</v>
      </c>
      <c r="D12" s="17" t="s">
        <v>21</v>
      </c>
      <c r="E12" s="23" t="s">
        <v>32</v>
      </c>
      <c r="F12" s="17" t="s">
        <v>82</v>
      </c>
      <c r="G12" s="17" t="s">
        <v>32</v>
      </c>
      <c r="H12" s="17" t="s">
        <v>150</v>
      </c>
      <c r="I12" s="17">
        <v>2</v>
      </c>
      <c r="J12" s="17" t="s">
        <v>151</v>
      </c>
      <c r="K12" s="17">
        <v>2786.84</v>
      </c>
      <c r="L12" s="17">
        <v>0.21</v>
      </c>
      <c r="M12" s="17" t="s">
        <v>152</v>
      </c>
      <c r="N12" s="17" t="s">
        <v>153</v>
      </c>
      <c r="O12" s="17">
        <v>4403.21</v>
      </c>
      <c r="P12" s="17" t="str">
        <f t="shared" si="0"/>
        <v>20-40%</v>
      </c>
      <c r="Q12" s="29">
        <v>4403.2072000000007</v>
      </c>
      <c r="R12" s="17" t="s">
        <v>154</v>
      </c>
      <c r="S12" s="17" t="s">
        <v>153</v>
      </c>
      <c r="T12" s="24">
        <v>45682</v>
      </c>
      <c r="U12" s="25">
        <v>45682</v>
      </c>
      <c r="V12" s="24" t="s">
        <v>150</v>
      </c>
      <c r="W12" s="17" t="s">
        <v>17</v>
      </c>
      <c r="X12" s="17" t="s">
        <v>25</v>
      </c>
      <c r="Y12" s="17" t="s">
        <v>25</v>
      </c>
      <c r="Z12" s="29">
        <v>3345.36</v>
      </c>
      <c r="AA12" s="29">
        <f t="shared" si="1"/>
        <v>75.975529836524601</v>
      </c>
      <c r="AB12" s="17" t="s">
        <v>155</v>
      </c>
      <c r="AC12" s="19" t="s">
        <v>153</v>
      </c>
    </row>
    <row r="13" spans="1:34">
      <c r="A13" s="22">
        <v>2550</v>
      </c>
      <c r="B13" s="18" t="s">
        <v>35</v>
      </c>
      <c r="C13" s="18" t="s">
        <v>20</v>
      </c>
      <c r="D13" s="18" t="s">
        <v>24</v>
      </c>
      <c r="E13" s="26" t="s">
        <v>32</v>
      </c>
      <c r="F13" s="18" t="s">
        <v>82</v>
      </c>
      <c r="G13" s="18" t="s">
        <v>32</v>
      </c>
      <c r="H13" s="18" t="s">
        <v>150</v>
      </c>
      <c r="I13" s="18">
        <v>1</v>
      </c>
      <c r="J13" s="18" t="s">
        <v>151</v>
      </c>
      <c r="K13" s="18">
        <v>6121.21</v>
      </c>
      <c r="L13" s="18">
        <v>0.05</v>
      </c>
      <c r="M13" s="18" t="s">
        <v>152</v>
      </c>
      <c r="N13" s="18" t="s">
        <v>153</v>
      </c>
      <c r="O13" s="18">
        <v>5815.15</v>
      </c>
      <c r="P13" s="18" t="str">
        <f t="shared" si="0"/>
        <v>0-20%</v>
      </c>
      <c r="Q13" s="31">
        <v>5815.1494999999995</v>
      </c>
      <c r="R13" s="18" t="s">
        <v>154</v>
      </c>
      <c r="S13" s="18" t="s">
        <v>153</v>
      </c>
      <c r="T13" s="27">
        <v>45177</v>
      </c>
      <c r="U13" s="28">
        <v>45177</v>
      </c>
      <c r="V13" s="27" t="s">
        <v>150</v>
      </c>
      <c r="W13" s="18" t="s">
        <v>17</v>
      </c>
      <c r="X13" s="18" t="s">
        <v>43</v>
      </c>
      <c r="Y13" s="18" t="s">
        <v>43</v>
      </c>
      <c r="Z13" s="31">
        <v>2470.08</v>
      </c>
      <c r="AA13" s="31">
        <f t="shared" si="1"/>
        <v>42.476637960898515</v>
      </c>
      <c r="AB13" s="18" t="s">
        <v>155</v>
      </c>
      <c r="AC13" s="21" t="s">
        <v>153</v>
      </c>
    </row>
    <row r="14" spans="1:34">
      <c r="A14" s="20">
        <v>2563</v>
      </c>
      <c r="B14" s="17" t="s">
        <v>35</v>
      </c>
      <c r="C14" s="17" t="s">
        <v>20</v>
      </c>
      <c r="D14" s="17" t="s">
        <v>38</v>
      </c>
      <c r="E14" s="23" t="s">
        <v>16</v>
      </c>
      <c r="F14" s="17" t="s">
        <v>82</v>
      </c>
      <c r="G14" s="17" t="s">
        <v>16</v>
      </c>
      <c r="H14" s="17" t="s">
        <v>150</v>
      </c>
      <c r="I14" s="17">
        <v>2</v>
      </c>
      <c r="J14" s="17" t="s">
        <v>151</v>
      </c>
      <c r="K14" s="17">
        <v>9443.35</v>
      </c>
      <c r="L14" s="17">
        <v>0.54</v>
      </c>
      <c r="M14" s="17" t="s">
        <v>152</v>
      </c>
      <c r="N14" s="17" t="s">
        <v>153</v>
      </c>
      <c r="O14" s="17">
        <v>8687.8799999999992</v>
      </c>
      <c r="P14" s="17" t="str">
        <f t="shared" si="0"/>
        <v>40-60%</v>
      </c>
      <c r="Q14" s="29">
        <v>8687.8819999999996</v>
      </c>
      <c r="R14" s="17" t="s">
        <v>154</v>
      </c>
      <c r="S14" s="17" t="s">
        <v>153</v>
      </c>
      <c r="T14" s="24">
        <v>45760</v>
      </c>
      <c r="U14" s="25">
        <v>45760</v>
      </c>
      <c r="V14" s="24" t="s">
        <v>150</v>
      </c>
      <c r="W14" s="17" t="s">
        <v>22</v>
      </c>
      <c r="X14" s="17" t="s">
        <v>43</v>
      </c>
      <c r="Y14" s="17" t="s">
        <v>43</v>
      </c>
      <c r="Z14" s="29">
        <v>2706.61</v>
      </c>
      <c r="AA14" s="29">
        <f t="shared" si="1"/>
        <v>31.153853148557957</v>
      </c>
      <c r="AB14" s="17" t="s">
        <v>155</v>
      </c>
      <c r="AC14" s="19" t="s">
        <v>153</v>
      </c>
    </row>
    <row r="15" spans="1:34">
      <c r="A15" s="22">
        <v>2569</v>
      </c>
      <c r="B15" s="18" t="s">
        <v>19</v>
      </c>
      <c r="C15" s="18" t="s">
        <v>41</v>
      </c>
      <c r="D15" s="18" t="s">
        <v>42</v>
      </c>
      <c r="E15" s="26" t="s">
        <v>28</v>
      </c>
      <c r="F15" s="18" t="s">
        <v>82</v>
      </c>
      <c r="G15" s="18" t="s">
        <v>28</v>
      </c>
      <c r="H15" s="18" t="s">
        <v>150</v>
      </c>
      <c r="I15" s="18">
        <v>2</v>
      </c>
      <c r="J15" s="18" t="s">
        <v>151</v>
      </c>
      <c r="K15" s="18">
        <v>9605.11</v>
      </c>
      <c r="L15" s="18">
        <v>0.88</v>
      </c>
      <c r="M15" s="18" t="s">
        <v>152</v>
      </c>
      <c r="N15" s="18" t="s">
        <v>153</v>
      </c>
      <c r="O15" s="18">
        <v>2305.23</v>
      </c>
      <c r="P15" s="18" t="str">
        <f t="shared" si="0"/>
        <v>80-100%</v>
      </c>
      <c r="Q15" s="31">
        <v>2305.2264</v>
      </c>
      <c r="R15" s="18" t="s">
        <v>154</v>
      </c>
      <c r="S15" s="18" t="s">
        <v>153</v>
      </c>
      <c r="T15" s="27">
        <v>45528</v>
      </c>
      <c r="U15" s="28">
        <v>45528</v>
      </c>
      <c r="V15" s="27" t="s">
        <v>150</v>
      </c>
      <c r="W15" s="18" t="s">
        <v>17</v>
      </c>
      <c r="X15" s="18" t="s">
        <v>37</v>
      </c>
      <c r="Y15" s="18" t="s">
        <v>37</v>
      </c>
      <c r="Z15" s="31">
        <v>128.88999999999999</v>
      </c>
      <c r="AA15" s="31">
        <f t="shared" si="1"/>
        <v>5.5912078744196219</v>
      </c>
      <c r="AB15" s="18" t="s">
        <v>155</v>
      </c>
      <c r="AC15" s="21" t="s">
        <v>153</v>
      </c>
    </row>
    <row r="16" spans="1:34">
      <c r="A16" s="20">
        <v>2594</v>
      </c>
      <c r="B16" s="17" t="s">
        <v>19</v>
      </c>
      <c r="C16" s="17" t="s">
        <v>14</v>
      </c>
      <c r="D16" s="17" t="s">
        <v>49</v>
      </c>
      <c r="E16" s="23" t="s">
        <v>32</v>
      </c>
      <c r="F16" s="17" t="s">
        <v>82</v>
      </c>
      <c r="G16" s="17" t="s">
        <v>32</v>
      </c>
      <c r="H16" s="17" t="s">
        <v>150</v>
      </c>
      <c r="I16" s="17">
        <v>3</v>
      </c>
      <c r="J16" s="17" t="s">
        <v>151</v>
      </c>
      <c r="K16" s="17">
        <v>7944.34</v>
      </c>
      <c r="L16" s="17">
        <v>0.67</v>
      </c>
      <c r="M16" s="17" t="s">
        <v>152</v>
      </c>
      <c r="N16" s="17" t="s">
        <v>153</v>
      </c>
      <c r="O16" s="17">
        <v>7864.9</v>
      </c>
      <c r="P16" s="17" t="str">
        <f t="shared" si="0"/>
        <v>60-80%</v>
      </c>
      <c r="Q16" s="29">
        <v>7864.8965999999991</v>
      </c>
      <c r="R16" s="17" t="s">
        <v>154</v>
      </c>
      <c r="S16" s="17" t="s">
        <v>153</v>
      </c>
      <c r="T16" s="24">
        <v>45345</v>
      </c>
      <c r="U16" s="25">
        <v>45345</v>
      </c>
      <c r="V16" s="24" t="s">
        <v>150</v>
      </c>
      <c r="W16" s="17" t="s">
        <v>22</v>
      </c>
      <c r="X16" s="17" t="s">
        <v>37</v>
      </c>
      <c r="Y16" s="17" t="s">
        <v>37</v>
      </c>
      <c r="Z16" s="29">
        <v>1534.91</v>
      </c>
      <c r="AA16" s="29">
        <f t="shared" si="1"/>
        <v>19.515959052786531</v>
      </c>
      <c r="AB16" s="17" t="s">
        <v>155</v>
      </c>
      <c r="AC16" s="19" t="s">
        <v>153</v>
      </c>
    </row>
    <row r="17" spans="1:29">
      <c r="A17" s="22">
        <v>2615</v>
      </c>
      <c r="B17" s="18" t="s">
        <v>19</v>
      </c>
      <c r="C17" s="18" t="s">
        <v>20</v>
      </c>
      <c r="D17" s="18" t="s">
        <v>50</v>
      </c>
      <c r="E17" s="26" t="s">
        <v>32</v>
      </c>
      <c r="F17" s="18" t="s">
        <v>82</v>
      </c>
      <c r="G17" s="18" t="s">
        <v>32</v>
      </c>
      <c r="H17" s="18" t="s">
        <v>150</v>
      </c>
      <c r="I17" s="18">
        <v>3</v>
      </c>
      <c r="J17" s="18" t="s">
        <v>151</v>
      </c>
      <c r="K17" s="18">
        <v>3042.37</v>
      </c>
      <c r="L17" s="18">
        <v>0.12</v>
      </c>
      <c r="M17" s="18" t="s">
        <v>152</v>
      </c>
      <c r="N17" s="18" t="s">
        <v>153</v>
      </c>
      <c r="O17" s="18">
        <v>8031.86</v>
      </c>
      <c r="P17" s="18" t="str">
        <f t="shared" si="0"/>
        <v>0-20%</v>
      </c>
      <c r="Q17" s="31">
        <v>8031.8568000000005</v>
      </c>
      <c r="R17" s="18" t="s">
        <v>154</v>
      </c>
      <c r="S17" s="18" t="s">
        <v>153</v>
      </c>
      <c r="T17" s="27">
        <v>45740</v>
      </c>
      <c r="U17" s="28">
        <v>45740</v>
      </c>
      <c r="V17" s="27" t="s">
        <v>150</v>
      </c>
      <c r="W17" s="18" t="s">
        <v>17</v>
      </c>
      <c r="X17" s="18" t="s">
        <v>29</v>
      </c>
      <c r="Y17" s="18" t="s">
        <v>29</v>
      </c>
      <c r="Z17" s="31">
        <v>2105.48</v>
      </c>
      <c r="AA17" s="31">
        <f t="shared" si="1"/>
        <v>26.214112781492815</v>
      </c>
      <c r="AB17" s="18" t="s">
        <v>155</v>
      </c>
      <c r="AC17" s="21" t="s">
        <v>153</v>
      </c>
    </row>
    <row r="18" spans="1:29">
      <c r="A18" s="20">
        <v>2709</v>
      </c>
      <c r="B18" s="17" t="s">
        <v>13</v>
      </c>
      <c r="C18" s="17" t="s">
        <v>30</v>
      </c>
      <c r="D18" s="17" t="s">
        <v>46</v>
      </c>
      <c r="E18" s="23">
        <v>10</v>
      </c>
      <c r="F18" s="17" t="s">
        <v>84</v>
      </c>
      <c r="G18" s="17" t="s">
        <v>73</v>
      </c>
      <c r="H18" s="17" t="s">
        <v>150</v>
      </c>
      <c r="I18" s="17">
        <v>1</v>
      </c>
      <c r="J18" s="17" t="s">
        <v>151</v>
      </c>
      <c r="K18" s="17">
        <v>6302.98</v>
      </c>
      <c r="L18" s="17">
        <v>0.48</v>
      </c>
      <c r="M18" s="17" t="s">
        <v>152</v>
      </c>
      <c r="N18" s="17" t="s">
        <v>153</v>
      </c>
      <c r="O18" s="17">
        <v>3277.55</v>
      </c>
      <c r="P18" s="17" t="str">
        <f t="shared" si="0"/>
        <v>40-60%</v>
      </c>
      <c r="Q18" s="29">
        <v>3277.5495999999998</v>
      </c>
      <c r="R18" s="17" t="s">
        <v>154</v>
      </c>
      <c r="S18" s="17" t="s">
        <v>153</v>
      </c>
      <c r="T18" s="24">
        <v>45724</v>
      </c>
      <c r="U18" s="25">
        <v>45724</v>
      </c>
      <c r="V18" s="24" t="s">
        <v>150</v>
      </c>
      <c r="W18" s="17" t="s">
        <v>22</v>
      </c>
      <c r="X18" s="17" t="s">
        <v>33</v>
      </c>
      <c r="Y18" s="17" t="s">
        <v>33</v>
      </c>
      <c r="Z18" s="29">
        <v>2835.93</v>
      </c>
      <c r="AA18" s="29">
        <f t="shared" si="1"/>
        <v>86.525921682466674</v>
      </c>
      <c r="AB18" s="17" t="s">
        <v>155</v>
      </c>
      <c r="AC18" s="19" t="s">
        <v>153</v>
      </c>
    </row>
    <row r="19" spans="1:29">
      <c r="A19" s="22">
        <v>2781</v>
      </c>
      <c r="B19" s="18" t="s">
        <v>35</v>
      </c>
      <c r="C19" s="18" t="s">
        <v>14</v>
      </c>
      <c r="D19" s="18" t="s">
        <v>44</v>
      </c>
      <c r="E19" s="26">
        <v>12</v>
      </c>
      <c r="F19" s="18" t="s">
        <v>84</v>
      </c>
      <c r="G19" s="18" t="s">
        <v>75</v>
      </c>
      <c r="H19" s="18" t="s">
        <v>150</v>
      </c>
      <c r="I19" s="18">
        <v>1</v>
      </c>
      <c r="J19" s="18" t="s">
        <v>151</v>
      </c>
      <c r="K19" s="18">
        <v>6546.59</v>
      </c>
      <c r="L19" s="18">
        <v>0.68</v>
      </c>
      <c r="M19" s="18" t="s">
        <v>152</v>
      </c>
      <c r="N19" s="18" t="s">
        <v>153</v>
      </c>
      <c r="O19" s="18">
        <v>2094.91</v>
      </c>
      <c r="P19" s="18" t="str">
        <f t="shared" si="0"/>
        <v>60-80%</v>
      </c>
      <c r="Q19" s="31">
        <v>2094.9087999999997</v>
      </c>
      <c r="R19" s="18" t="s">
        <v>154</v>
      </c>
      <c r="S19" s="18" t="s">
        <v>153</v>
      </c>
      <c r="T19" s="27">
        <v>45172</v>
      </c>
      <c r="U19" s="28">
        <v>45172</v>
      </c>
      <c r="V19" s="27" t="s">
        <v>150</v>
      </c>
      <c r="W19" s="18" t="s">
        <v>22</v>
      </c>
      <c r="X19" s="18" t="s">
        <v>36</v>
      </c>
      <c r="Y19" s="18" t="s">
        <v>36</v>
      </c>
      <c r="Z19" s="31">
        <v>1504.31</v>
      </c>
      <c r="AA19" s="31">
        <f t="shared" si="1"/>
        <v>71.807899226925784</v>
      </c>
      <c r="AB19" s="18" t="s">
        <v>155</v>
      </c>
      <c r="AC19" s="21" t="s">
        <v>153</v>
      </c>
    </row>
    <row r="20" spans="1:29">
      <c r="A20" s="20">
        <v>2904</v>
      </c>
      <c r="B20" s="17" t="s">
        <v>19</v>
      </c>
      <c r="C20" s="17" t="s">
        <v>20</v>
      </c>
      <c r="D20" s="17" t="s">
        <v>21</v>
      </c>
      <c r="E20" s="23">
        <v>9</v>
      </c>
      <c r="F20" s="17" t="s">
        <v>84</v>
      </c>
      <c r="G20" s="17" t="s">
        <v>79</v>
      </c>
      <c r="H20" s="17" t="s">
        <v>150</v>
      </c>
      <c r="I20" s="17">
        <v>2</v>
      </c>
      <c r="J20" s="17" t="s">
        <v>151</v>
      </c>
      <c r="K20" s="17">
        <v>8644.67</v>
      </c>
      <c r="L20" s="17">
        <v>0.54</v>
      </c>
      <c r="M20" s="17" t="s">
        <v>152</v>
      </c>
      <c r="N20" s="17" t="s">
        <v>153</v>
      </c>
      <c r="O20" s="17">
        <v>7953.1</v>
      </c>
      <c r="P20" s="17" t="str">
        <f t="shared" si="0"/>
        <v>40-60%</v>
      </c>
      <c r="Q20" s="29">
        <v>7953.0963999999994</v>
      </c>
      <c r="R20" s="17" t="s">
        <v>154</v>
      </c>
      <c r="S20" s="17" t="s">
        <v>153</v>
      </c>
      <c r="T20" s="24">
        <v>45776</v>
      </c>
      <c r="U20" s="25">
        <v>45776</v>
      </c>
      <c r="V20" s="24" t="s">
        <v>150</v>
      </c>
      <c r="W20" s="17" t="s">
        <v>17</v>
      </c>
      <c r="X20" s="17" t="s">
        <v>18</v>
      </c>
      <c r="Y20" s="17" t="s">
        <v>64</v>
      </c>
      <c r="Z20" s="29">
        <v>2711.75</v>
      </c>
      <c r="AA20" s="29">
        <f t="shared" si="1"/>
        <v>34.096782732320463</v>
      </c>
      <c r="AB20" s="17" t="s">
        <v>155</v>
      </c>
      <c r="AC20" s="19" t="s">
        <v>153</v>
      </c>
    </row>
    <row r="21" spans="1:29">
      <c r="A21" s="22">
        <v>3165</v>
      </c>
      <c r="B21" s="18" t="s">
        <v>19</v>
      </c>
      <c r="C21" s="18" t="s">
        <v>20</v>
      </c>
      <c r="D21" s="18" t="s">
        <v>50</v>
      </c>
      <c r="E21" s="26" t="s">
        <v>32</v>
      </c>
      <c r="F21" s="18" t="s">
        <v>82</v>
      </c>
      <c r="G21" s="18" t="s">
        <v>32</v>
      </c>
      <c r="H21" s="18" t="s">
        <v>150</v>
      </c>
      <c r="I21" s="18">
        <v>2</v>
      </c>
      <c r="J21" s="18" t="s">
        <v>151</v>
      </c>
      <c r="K21" s="18">
        <v>2530.29</v>
      </c>
      <c r="L21" s="18">
        <v>0.28999999999999998</v>
      </c>
      <c r="M21" s="18" t="s">
        <v>152</v>
      </c>
      <c r="N21" s="18" t="s">
        <v>153</v>
      </c>
      <c r="O21" s="18">
        <v>3593.01</v>
      </c>
      <c r="P21" s="18" t="str">
        <f t="shared" si="0"/>
        <v>20-40%</v>
      </c>
      <c r="Q21" s="31">
        <v>3593.0117999999998</v>
      </c>
      <c r="R21" s="18" t="s">
        <v>154</v>
      </c>
      <c r="S21" s="18" t="s">
        <v>153</v>
      </c>
      <c r="T21" s="27">
        <v>45705</v>
      </c>
      <c r="U21" s="28">
        <v>45705</v>
      </c>
      <c r="V21" s="27" t="s">
        <v>150</v>
      </c>
      <c r="W21" s="18" t="s">
        <v>17</v>
      </c>
      <c r="X21" s="18" t="s">
        <v>43</v>
      </c>
      <c r="Y21" s="18" t="s">
        <v>43</v>
      </c>
      <c r="Z21" s="31">
        <v>3264.03</v>
      </c>
      <c r="AA21" s="31">
        <f t="shared" si="1"/>
        <v>90.843843039981124</v>
      </c>
      <c r="AB21" s="18" t="s">
        <v>155</v>
      </c>
      <c r="AC21" s="21" t="s">
        <v>153</v>
      </c>
    </row>
    <row r="22" spans="1:29">
      <c r="A22" s="20">
        <v>3274</v>
      </c>
      <c r="B22" s="17" t="s">
        <v>35</v>
      </c>
      <c r="C22" s="17" t="s">
        <v>14</v>
      </c>
      <c r="D22" s="17" t="s">
        <v>15</v>
      </c>
      <c r="E22" s="23" t="s">
        <v>28</v>
      </c>
      <c r="F22" s="17" t="s">
        <v>82</v>
      </c>
      <c r="G22" s="17" t="s">
        <v>28</v>
      </c>
      <c r="H22" s="17" t="s">
        <v>150</v>
      </c>
      <c r="I22" s="17">
        <v>3</v>
      </c>
      <c r="J22" s="17" t="s">
        <v>151</v>
      </c>
      <c r="K22" s="17">
        <v>6031.14</v>
      </c>
      <c r="L22" s="17">
        <v>0.15</v>
      </c>
      <c r="M22" s="17" t="s">
        <v>152</v>
      </c>
      <c r="N22" s="17" t="s">
        <v>153</v>
      </c>
      <c r="O22" s="17">
        <v>15379.41</v>
      </c>
      <c r="P22" s="17" t="str">
        <f t="shared" si="0"/>
        <v>0-20%</v>
      </c>
      <c r="Q22" s="29">
        <v>15379.407000000001</v>
      </c>
      <c r="R22" s="17" t="s">
        <v>154</v>
      </c>
      <c r="S22" s="17" t="s">
        <v>153</v>
      </c>
      <c r="T22" s="24">
        <v>45780</v>
      </c>
      <c r="U22" s="25">
        <v>45780</v>
      </c>
      <c r="V22" s="24" t="s">
        <v>150</v>
      </c>
      <c r="W22" s="17" t="s">
        <v>22</v>
      </c>
      <c r="X22" s="17" t="s">
        <v>37</v>
      </c>
      <c r="Y22" s="17" t="s">
        <v>37</v>
      </c>
      <c r="Z22" s="29">
        <v>169.05</v>
      </c>
      <c r="AA22" s="29">
        <f t="shared" si="1"/>
        <v>1.0991971276915944</v>
      </c>
      <c r="AB22" s="17" t="s">
        <v>155</v>
      </c>
      <c r="AC22" s="19" t="s">
        <v>153</v>
      </c>
    </row>
    <row r="23" spans="1:29">
      <c r="A23" s="22">
        <v>3279</v>
      </c>
      <c r="B23" s="18" t="s">
        <v>13</v>
      </c>
      <c r="C23" s="18" t="s">
        <v>20</v>
      </c>
      <c r="D23" s="18" t="s">
        <v>38</v>
      </c>
      <c r="E23" s="26" t="s">
        <v>32</v>
      </c>
      <c r="F23" s="18" t="s">
        <v>82</v>
      </c>
      <c r="G23" s="18" t="s">
        <v>32</v>
      </c>
      <c r="H23" s="18" t="s">
        <v>150</v>
      </c>
      <c r="I23" s="18">
        <v>4</v>
      </c>
      <c r="J23" s="18" t="s">
        <v>151</v>
      </c>
      <c r="K23" s="18">
        <v>2572.41</v>
      </c>
      <c r="L23" s="18">
        <v>0.1</v>
      </c>
      <c r="M23" s="18" t="s">
        <v>152</v>
      </c>
      <c r="N23" s="18" t="s">
        <v>153</v>
      </c>
      <c r="O23" s="18">
        <v>9260.68</v>
      </c>
      <c r="P23" s="18" t="str">
        <f t="shared" si="0"/>
        <v>0-20%</v>
      </c>
      <c r="Q23" s="31">
        <v>9260.6759999999995</v>
      </c>
      <c r="R23" s="18" t="s">
        <v>154</v>
      </c>
      <c r="S23" s="18" t="s">
        <v>153</v>
      </c>
      <c r="T23" s="27">
        <v>45605</v>
      </c>
      <c r="U23" s="28">
        <v>45605</v>
      </c>
      <c r="V23" s="27" t="s">
        <v>150</v>
      </c>
      <c r="W23" s="18" t="s">
        <v>22</v>
      </c>
      <c r="X23" s="18" t="s">
        <v>33</v>
      </c>
      <c r="Y23" s="18" t="s">
        <v>33</v>
      </c>
      <c r="Z23" s="31">
        <v>3098.28</v>
      </c>
      <c r="AA23" s="31">
        <f t="shared" si="1"/>
        <v>33.456304917697153</v>
      </c>
      <c r="AB23" s="18" t="s">
        <v>155</v>
      </c>
      <c r="AC23" s="21" t="s">
        <v>153</v>
      </c>
    </row>
    <row r="24" spans="1:29">
      <c r="A24" s="20">
        <v>3357</v>
      </c>
      <c r="B24" s="17" t="s">
        <v>13</v>
      </c>
      <c r="C24" s="17" t="s">
        <v>14</v>
      </c>
      <c r="D24" s="17" t="s">
        <v>34</v>
      </c>
      <c r="E24" s="23" t="s">
        <v>16</v>
      </c>
      <c r="F24" s="17" t="s">
        <v>82</v>
      </c>
      <c r="G24" s="17" t="s">
        <v>16</v>
      </c>
      <c r="H24" s="17" t="s">
        <v>150</v>
      </c>
      <c r="I24" s="17">
        <v>4</v>
      </c>
      <c r="J24" s="17" t="s">
        <v>151</v>
      </c>
      <c r="K24" s="17">
        <v>6206.45</v>
      </c>
      <c r="L24" s="17">
        <v>0.5</v>
      </c>
      <c r="M24" s="17" t="s">
        <v>152</v>
      </c>
      <c r="N24" s="17" t="s">
        <v>153</v>
      </c>
      <c r="O24" s="17">
        <v>12412.9</v>
      </c>
      <c r="P24" s="17" t="str">
        <f t="shared" si="0"/>
        <v>40-60%</v>
      </c>
      <c r="Q24" s="29">
        <v>12412.9</v>
      </c>
      <c r="R24" s="17" t="s">
        <v>154</v>
      </c>
      <c r="S24" s="17" t="s">
        <v>153</v>
      </c>
      <c r="T24" s="24">
        <v>45752</v>
      </c>
      <c r="U24" s="25">
        <v>45752</v>
      </c>
      <c r="V24" s="24" t="s">
        <v>150</v>
      </c>
      <c r="W24" s="17" t="s">
        <v>17</v>
      </c>
      <c r="X24" s="17" t="s">
        <v>33</v>
      </c>
      <c r="Y24" s="17" t="s">
        <v>33</v>
      </c>
      <c r="Z24" s="29">
        <v>678.42</v>
      </c>
      <c r="AA24" s="29">
        <f t="shared" si="1"/>
        <v>5.4654432082752624</v>
      </c>
      <c r="AB24" s="17" t="s">
        <v>155</v>
      </c>
      <c r="AC24" s="19" t="s">
        <v>153</v>
      </c>
    </row>
    <row r="25" spans="1:29">
      <c r="A25" s="22">
        <v>3428</v>
      </c>
      <c r="B25" s="18" t="s">
        <v>19</v>
      </c>
      <c r="C25" s="18" t="s">
        <v>41</v>
      </c>
      <c r="D25" s="18" t="s">
        <v>42</v>
      </c>
      <c r="E25" s="26">
        <v>6</v>
      </c>
      <c r="F25" s="18" t="s">
        <v>84</v>
      </c>
      <c r="G25" s="18" t="s">
        <v>76</v>
      </c>
      <c r="H25" s="18" t="s">
        <v>150</v>
      </c>
      <c r="I25" s="18">
        <v>1</v>
      </c>
      <c r="J25" s="18" t="s">
        <v>151</v>
      </c>
      <c r="K25" s="18">
        <v>2825.86</v>
      </c>
      <c r="L25" s="18">
        <v>0.23</v>
      </c>
      <c r="M25" s="18" t="s">
        <v>152</v>
      </c>
      <c r="N25" s="18" t="s">
        <v>153</v>
      </c>
      <c r="O25" s="18">
        <v>2175.91</v>
      </c>
      <c r="P25" s="18" t="str">
        <f t="shared" si="0"/>
        <v>20-40%</v>
      </c>
      <c r="Q25" s="31">
        <v>2175.9122000000002</v>
      </c>
      <c r="R25" s="18" t="s">
        <v>154</v>
      </c>
      <c r="S25" s="18" t="s">
        <v>153</v>
      </c>
      <c r="T25" s="27">
        <v>45629</v>
      </c>
      <c r="U25" s="28">
        <v>45629</v>
      </c>
      <c r="V25" s="27" t="s">
        <v>150</v>
      </c>
      <c r="W25" s="18" t="s">
        <v>17</v>
      </c>
      <c r="X25" s="18" t="s">
        <v>36</v>
      </c>
      <c r="Y25" s="18" t="s">
        <v>36</v>
      </c>
      <c r="Z25" s="31">
        <v>625.29999999999995</v>
      </c>
      <c r="AA25" s="31">
        <f t="shared" si="1"/>
        <v>28.737372767154845</v>
      </c>
      <c r="AB25" s="18" t="s">
        <v>155</v>
      </c>
      <c r="AC25" s="21" t="s">
        <v>153</v>
      </c>
    </row>
    <row r="26" spans="1:29">
      <c r="A26" s="20">
        <v>3672</v>
      </c>
      <c r="B26" s="17" t="s">
        <v>19</v>
      </c>
      <c r="C26" s="17" t="s">
        <v>20</v>
      </c>
      <c r="D26" s="17" t="s">
        <v>21</v>
      </c>
      <c r="E26" s="23">
        <v>7</v>
      </c>
      <c r="F26" s="17" t="s">
        <v>84</v>
      </c>
      <c r="G26" s="17" t="s">
        <v>77</v>
      </c>
      <c r="H26" s="17" t="s">
        <v>150</v>
      </c>
      <c r="I26" s="17">
        <v>3</v>
      </c>
      <c r="J26" s="17" t="s">
        <v>151</v>
      </c>
      <c r="K26" s="17">
        <v>7127.18</v>
      </c>
      <c r="L26" s="17">
        <v>0.32</v>
      </c>
      <c r="M26" s="17" t="s">
        <v>152</v>
      </c>
      <c r="N26" s="17" t="s">
        <v>153</v>
      </c>
      <c r="O26" s="17">
        <v>14539.45</v>
      </c>
      <c r="P26" s="17" t="str">
        <f t="shared" si="0"/>
        <v>20-40%</v>
      </c>
      <c r="Q26" s="29">
        <v>14539.447199999999</v>
      </c>
      <c r="R26" s="17" t="s">
        <v>154</v>
      </c>
      <c r="S26" s="17" t="s">
        <v>153</v>
      </c>
      <c r="T26" s="24">
        <v>45520</v>
      </c>
      <c r="U26" s="25">
        <v>45520</v>
      </c>
      <c r="V26" s="24" t="s">
        <v>150</v>
      </c>
      <c r="W26" s="17" t="s">
        <v>17</v>
      </c>
      <c r="X26" s="17" t="s">
        <v>33</v>
      </c>
      <c r="Y26" s="17" t="s">
        <v>33</v>
      </c>
      <c r="Z26" s="29">
        <v>2651.63</v>
      </c>
      <c r="AA26" s="29">
        <f t="shared" si="1"/>
        <v>18.237488423906516</v>
      </c>
      <c r="AB26" s="17" t="s">
        <v>155</v>
      </c>
      <c r="AC26" s="19" t="s">
        <v>153</v>
      </c>
    </row>
    <row r="27" spans="1:29">
      <c r="A27" s="22">
        <v>3722</v>
      </c>
      <c r="B27" s="18" t="s">
        <v>13</v>
      </c>
      <c r="C27" s="18" t="s">
        <v>14</v>
      </c>
      <c r="D27" s="18" t="s">
        <v>49</v>
      </c>
      <c r="E27" s="26">
        <v>7</v>
      </c>
      <c r="F27" s="18" t="s">
        <v>84</v>
      </c>
      <c r="G27" s="18" t="s">
        <v>77</v>
      </c>
      <c r="H27" s="18" t="s">
        <v>150</v>
      </c>
      <c r="I27" s="18">
        <v>1</v>
      </c>
      <c r="J27" s="18" t="s">
        <v>151</v>
      </c>
      <c r="K27" s="18">
        <v>9335</v>
      </c>
      <c r="L27" s="18">
        <v>0.22</v>
      </c>
      <c r="M27" s="18" t="s">
        <v>152</v>
      </c>
      <c r="N27" s="18" t="s">
        <v>153</v>
      </c>
      <c r="O27" s="18">
        <v>7281.3</v>
      </c>
      <c r="P27" s="18" t="str">
        <f t="shared" si="0"/>
        <v>20-40%</v>
      </c>
      <c r="Q27" s="31">
        <v>7281.3</v>
      </c>
      <c r="R27" s="18" t="s">
        <v>154</v>
      </c>
      <c r="S27" s="18" t="s">
        <v>153</v>
      </c>
      <c r="T27" s="27">
        <v>45251</v>
      </c>
      <c r="U27" s="28">
        <v>45251</v>
      </c>
      <c r="V27" s="27" t="s">
        <v>150</v>
      </c>
      <c r="W27" s="18" t="s">
        <v>22</v>
      </c>
      <c r="X27" s="18" t="s">
        <v>25</v>
      </c>
      <c r="Y27" s="18" t="s">
        <v>25</v>
      </c>
      <c r="Z27" s="31">
        <v>1787.45</v>
      </c>
      <c r="AA27" s="31">
        <f t="shared" si="1"/>
        <v>24.548500954499882</v>
      </c>
      <c r="AB27" s="18" t="s">
        <v>155</v>
      </c>
      <c r="AC27" s="21" t="s">
        <v>153</v>
      </c>
    </row>
    <row r="28" spans="1:29">
      <c r="A28" s="20">
        <v>3755</v>
      </c>
      <c r="B28" s="17" t="s">
        <v>19</v>
      </c>
      <c r="C28" s="17" t="s">
        <v>20</v>
      </c>
      <c r="D28" s="17" t="s">
        <v>50</v>
      </c>
      <c r="E28" s="23">
        <v>8</v>
      </c>
      <c r="F28" s="17" t="s">
        <v>84</v>
      </c>
      <c r="G28" s="17" t="s">
        <v>78</v>
      </c>
      <c r="H28" s="17" t="s">
        <v>150</v>
      </c>
      <c r="I28" s="17">
        <v>4</v>
      </c>
      <c r="J28" s="17" t="s">
        <v>151</v>
      </c>
      <c r="K28" s="17">
        <v>2342.16</v>
      </c>
      <c r="L28" s="17">
        <v>0.25</v>
      </c>
      <c r="M28" s="17" t="s">
        <v>152</v>
      </c>
      <c r="N28" s="17" t="s">
        <v>153</v>
      </c>
      <c r="O28" s="17">
        <v>7026.48</v>
      </c>
      <c r="P28" s="17" t="str">
        <f t="shared" si="0"/>
        <v>20-40%</v>
      </c>
      <c r="Q28" s="29">
        <v>7026.48</v>
      </c>
      <c r="R28" s="17" t="s">
        <v>154</v>
      </c>
      <c r="S28" s="17" t="s">
        <v>153</v>
      </c>
      <c r="T28" s="24">
        <v>45767</v>
      </c>
      <c r="U28" s="25">
        <v>45767</v>
      </c>
      <c r="V28" s="24" t="s">
        <v>150</v>
      </c>
      <c r="W28" s="17" t="s">
        <v>22</v>
      </c>
      <c r="X28" s="17" t="s">
        <v>25</v>
      </c>
      <c r="Y28" s="17" t="s">
        <v>25</v>
      </c>
      <c r="Z28" s="29">
        <v>1007</v>
      </c>
      <c r="AA28" s="29">
        <f t="shared" si="1"/>
        <v>14.33150026755929</v>
      </c>
      <c r="AB28" s="17" t="s">
        <v>155</v>
      </c>
      <c r="AC28" s="19" t="s">
        <v>153</v>
      </c>
    </row>
    <row r="29" spans="1:29">
      <c r="A29" s="22">
        <v>3874</v>
      </c>
      <c r="B29" s="18" t="s">
        <v>19</v>
      </c>
      <c r="C29" s="18" t="s">
        <v>41</v>
      </c>
      <c r="D29" s="18" t="s">
        <v>54</v>
      </c>
      <c r="E29" s="26" t="s">
        <v>32</v>
      </c>
      <c r="F29" s="18" t="s">
        <v>82</v>
      </c>
      <c r="G29" s="18" t="s">
        <v>32</v>
      </c>
      <c r="H29" s="18" t="s">
        <v>150</v>
      </c>
      <c r="I29" s="18">
        <v>4</v>
      </c>
      <c r="J29" s="18" t="s">
        <v>151</v>
      </c>
      <c r="K29" s="18">
        <v>3305.6</v>
      </c>
      <c r="L29" s="18">
        <v>0.7</v>
      </c>
      <c r="M29" s="18" t="s">
        <v>152</v>
      </c>
      <c r="N29" s="18" t="s">
        <v>153</v>
      </c>
      <c r="O29" s="18">
        <v>3966.72</v>
      </c>
      <c r="P29" s="18" t="str">
        <f t="shared" si="0"/>
        <v>60-80%</v>
      </c>
      <c r="Q29" s="31">
        <v>3966.7200000000003</v>
      </c>
      <c r="R29" s="18" t="s">
        <v>154</v>
      </c>
      <c r="S29" s="18" t="s">
        <v>153</v>
      </c>
      <c r="T29" s="27">
        <v>45531</v>
      </c>
      <c r="U29" s="28">
        <v>45531</v>
      </c>
      <c r="V29" s="27" t="s">
        <v>150</v>
      </c>
      <c r="W29" s="18" t="s">
        <v>17</v>
      </c>
      <c r="X29" s="18" t="s">
        <v>43</v>
      </c>
      <c r="Y29" s="18" t="s">
        <v>43</v>
      </c>
      <c r="Z29" s="31">
        <v>1605.13</v>
      </c>
      <c r="AA29" s="31">
        <f t="shared" si="1"/>
        <v>40.464918118747981</v>
      </c>
      <c r="AB29" s="18" t="s">
        <v>155</v>
      </c>
      <c r="AC29" s="21" t="s">
        <v>153</v>
      </c>
    </row>
    <row r="30" spans="1:29">
      <c r="A30" s="20">
        <v>3906</v>
      </c>
      <c r="B30" s="17" t="s">
        <v>35</v>
      </c>
      <c r="C30" s="17" t="s">
        <v>26</v>
      </c>
      <c r="D30" s="17" t="s">
        <v>52</v>
      </c>
      <c r="E30" s="23" t="s">
        <v>32</v>
      </c>
      <c r="F30" s="17" t="s">
        <v>82</v>
      </c>
      <c r="G30" s="17" t="s">
        <v>32</v>
      </c>
      <c r="H30" s="17" t="s">
        <v>150</v>
      </c>
      <c r="I30" s="17">
        <v>4</v>
      </c>
      <c r="J30" s="17" t="s">
        <v>151</v>
      </c>
      <c r="K30" s="17">
        <v>7588.77</v>
      </c>
      <c r="L30" s="17">
        <v>0.14000000000000001</v>
      </c>
      <c r="M30" s="17" t="s">
        <v>152</v>
      </c>
      <c r="N30" s="17" t="s">
        <v>153</v>
      </c>
      <c r="O30" s="17">
        <v>26105.37</v>
      </c>
      <c r="P30" s="17" t="str">
        <f t="shared" si="0"/>
        <v>0-20%</v>
      </c>
      <c r="Q30" s="29">
        <v>26105.3688</v>
      </c>
      <c r="R30" s="17" t="s">
        <v>154</v>
      </c>
      <c r="S30" s="17" t="s">
        <v>153</v>
      </c>
      <c r="T30" s="24">
        <v>45539</v>
      </c>
      <c r="U30" s="25">
        <v>45539</v>
      </c>
      <c r="V30" s="24" t="s">
        <v>150</v>
      </c>
      <c r="W30" s="17" t="s">
        <v>17</v>
      </c>
      <c r="X30" s="17" t="s">
        <v>37</v>
      </c>
      <c r="Y30" s="17" t="s">
        <v>37</v>
      </c>
      <c r="Z30" s="29">
        <v>3435.73</v>
      </c>
      <c r="AA30" s="29">
        <f t="shared" si="1"/>
        <v>13.161009240367443</v>
      </c>
      <c r="AB30" s="17" t="s">
        <v>155</v>
      </c>
      <c r="AC30" s="19" t="s">
        <v>153</v>
      </c>
    </row>
    <row r="31" spans="1:29">
      <c r="A31" s="22">
        <v>3932</v>
      </c>
      <c r="B31" s="18" t="s">
        <v>13</v>
      </c>
      <c r="C31" s="18" t="s">
        <v>14</v>
      </c>
      <c r="D31" s="18" t="s">
        <v>15</v>
      </c>
      <c r="E31" s="26" t="s">
        <v>28</v>
      </c>
      <c r="F31" s="18" t="s">
        <v>82</v>
      </c>
      <c r="G31" s="18" t="s">
        <v>28</v>
      </c>
      <c r="H31" s="18" t="s">
        <v>150</v>
      </c>
      <c r="I31" s="18">
        <v>4</v>
      </c>
      <c r="J31" s="18" t="s">
        <v>151</v>
      </c>
      <c r="K31" s="18">
        <v>4520.97</v>
      </c>
      <c r="L31" s="18">
        <v>0.54</v>
      </c>
      <c r="M31" s="18" t="s">
        <v>152</v>
      </c>
      <c r="N31" s="18" t="s">
        <v>153</v>
      </c>
      <c r="O31" s="18">
        <v>8318.58</v>
      </c>
      <c r="P31" s="18" t="str">
        <f t="shared" si="0"/>
        <v>40-60%</v>
      </c>
      <c r="Q31" s="31">
        <v>8318.5848000000005</v>
      </c>
      <c r="R31" s="18" t="s">
        <v>154</v>
      </c>
      <c r="S31" s="18" t="s">
        <v>153</v>
      </c>
      <c r="T31" s="27">
        <v>45818</v>
      </c>
      <c r="U31" s="28">
        <v>45818</v>
      </c>
      <c r="V31" s="27" t="s">
        <v>150</v>
      </c>
      <c r="W31" s="18" t="s">
        <v>22</v>
      </c>
      <c r="X31" s="18" t="s">
        <v>36</v>
      </c>
      <c r="Y31" s="18" t="s">
        <v>36</v>
      </c>
      <c r="Z31" s="31">
        <v>1289.3599999999999</v>
      </c>
      <c r="AA31" s="31">
        <f t="shared" si="1"/>
        <v>15.499751832787709</v>
      </c>
      <c r="AB31" s="18" t="s">
        <v>155</v>
      </c>
      <c r="AC31" s="21" t="s">
        <v>153</v>
      </c>
    </row>
    <row r="32" spans="1:29">
      <c r="A32" s="20">
        <v>3988</v>
      </c>
      <c r="B32" s="17" t="s">
        <v>13</v>
      </c>
      <c r="C32" s="17" t="s">
        <v>26</v>
      </c>
      <c r="D32" s="17" t="s">
        <v>27</v>
      </c>
      <c r="E32" s="23" t="s">
        <v>16</v>
      </c>
      <c r="F32" s="17" t="s">
        <v>82</v>
      </c>
      <c r="G32" s="17" t="s">
        <v>16</v>
      </c>
      <c r="H32" s="17" t="s">
        <v>150</v>
      </c>
      <c r="I32" s="17">
        <v>4</v>
      </c>
      <c r="J32" s="17" t="s">
        <v>151</v>
      </c>
      <c r="K32" s="17">
        <v>7945.46</v>
      </c>
      <c r="L32" s="17">
        <v>0.67</v>
      </c>
      <c r="M32" s="17" t="s">
        <v>152</v>
      </c>
      <c r="N32" s="17" t="s">
        <v>153</v>
      </c>
      <c r="O32" s="17">
        <v>10488.01</v>
      </c>
      <c r="P32" s="17" t="str">
        <f t="shared" si="0"/>
        <v>60-80%</v>
      </c>
      <c r="Q32" s="29">
        <v>10488.007199999998</v>
      </c>
      <c r="R32" s="17" t="s">
        <v>154</v>
      </c>
      <c r="S32" s="17" t="s">
        <v>153</v>
      </c>
      <c r="T32" s="24">
        <v>45575</v>
      </c>
      <c r="U32" s="25">
        <v>45575</v>
      </c>
      <c r="V32" s="24" t="s">
        <v>150</v>
      </c>
      <c r="W32" s="17" t="s">
        <v>17</v>
      </c>
      <c r="X32" s="17" t="s">
        <v>29</v>
      </c>
      <c r="Y32" s="17" t="s">
        <v>29</v>
      </c>
      <c r="Z32" s="29">
        <v>3698.62</v>
      </c>
      <c r="AA32" s="29">
        <f t="shared" si="1"/>
        <v>35.265231320588725</v>
      </c>
      <c r="AB32" s="17" t="s">
        <v>155</v>
      </c>
      <c r="AC32" s="19" t="s">
        <v>153</v>
      </c>
    </row>
    <row r="33" spans="1:29">
      <c r="A33" s="22">
        <v>4008</v>
      </c>
      <c r="B33" s="18" t="s">
        <v>35</v>
      </c>
      <c r="C33" s="18" t="s">
        <v>41</v>
      </c>
      <c r="D33" s="18" t="s">
        <v>54</v>
      </c>
      <c r="E33" s="26">
        <v>9</v>
      </c>
      <c r="F33" s="18" t="s">
        <v>84</v>
      </c>
      <c r="G33" s="18" t="s">
        <v>79</v>
      </c>
      <c r="H33" s="18" t="s">
        <v>150</v>
      </c>
      <c r="I33" s="18">
        <v>3</v>
      </c>
      <c r="J33" s="18" t="s">
        <v>151</v>
      </c>
      <c r="K33" s="18">
        <v>7737.27</v>
      </c>
      <c r="L33" s="18">
        <v>7.0000000000000007E-2</v>
      </c>
      <c r="M33" s="18" t="s">
        <v>152</v>
      </c>
      <c r="N33" s="18" t="s">
        <v>153</v>
      </c>
      <c r="O33" s="18">
        <v>21586.98</v>
      </c>
      <c r="P33" s="18" t="str">
        <f t="shared" si="0"/>
        <v>0-20%</v>
      </c>
      <c r="Q33" s="31">
        <v>21586.9833</v>
      </c>
      <c r="R33" s="18" t="s">
        <v>154</v>
      </c>
      <c r="S33" s="18" t="s">
        <v>153</v>
      </c>
      <c r="T33" s="27">
        <v>45275</v>
      </c>
      <c r="U33" s="28">
        <v>45275</v>
      </c>
      <c r="V33" s="27" t="s">
        <v>150</v>
      </c>
      <c r="W33" s="18" t="s">
        <v>22</v>
      </c>
      <c r="X33" s="18" t="s">
        <v>37</v>
      </c>
      <c r="Y33" s="18" t="s">
        <v>37</v>
      </c>
      <c r="Z33" s="31">
        <v>180.31</v>
      </c>
      <c r="AA33" s="31">
        <f t="shared" si="1"/>
        <v>0.83527187423172744</v>
      </c>
      <c r="AB33" s="18" t="s">
        <v>155</v>
      </c>
      <c r="AC33" s="21" t="s">
        <v>153</v>
      </c>
    </row>
    <row r="34" spans="1:29">
      <c r="A34" s="20">
        <v>4066</v>
      </c>
      <c r="B34" s="17" t="s">
        <v>13</v>
      </c>
      <c r="C34" s="17" t="s">
        <v>30</v>
      </c>
      <c r="D34" s="17" t="s">
        <v>31</v>
      </c>
      <c r="E34" s="23" t="s">
        <v>28</v>
      </c>
      <c r="F34" s="17" t="s">
        <v>82</v>
      </c>
      <c r="G34" s="17" t="s">
        <v>28</v>
      </c>
      <c r="H34" s="17" t="s">
        <v>150</v>
      </c>
      <c r="I34" s="17">
        <v>4</v>
      </c>
      <c r="J34" s="17" t="s">
        <v>151</v>
      </c>
      <c r="K34" s="17">
        <v>6599.26</v>
      </c>
      <c r="L34" s="17">
        <v>0.85</v>
      </c>
      <c r="M34" s="17" t="s">
        <v>152</v>
      </c>
      <c r="N34" s="17" t="s">
        <v>153</v>
      </c>
      <c r="O34" s="17">
        <v>3959.56</v>
      </c>
      <c r="P34" s="17" t="str">
        <f t="shared" si="0"/>
        <v>80-100%</v>
      </c>
      <c r="Q34" s="29">
        <v>3959.5560000000005</v>
      </c>
      <c r="R34" s="17" t="s">
        <v>154</v>
      </c>
      <c r="S34" s="17" t="s">
        <v>153</v>
      </c>
      <c r="T34" s="24">
        <v>45837</v>
      </c>
      <c r="U34" s="25">
        <v>45837</v>
      </c>
      <c r="V34" s="24" t="s">
        <v>150</v>
      </c>
      <c r="W34" s="17" t="s">
        <v>22</v>
      </c>
      <c r="X34" s="17" t="s">
        <v>36</v>
      </c>
      <c r="Y34" s="17" t="s">
        <v>36</v>
      </c>
      <c r="Z34" s="29">
        <v>3344.47</v>
      </c>
      <c r="AA34" s="29">
        <f t="shared" si="1"/>
        <v>84.465783537346098</v>
      </c>
      <c r="AB34" s="17" t="s">
        <v>155</v>
      </c>
      <c r="AC34" s="19" t="s">
        <v>153</v>
      </c>
    </row>
    <row r="35" spans="1:29">
      <c r="A35" s="22">
        <v>4088</v>
      </c>
      <c r="B35" s="18" t="s">
        <v>35</v>
      </c>
      <c r="C35" s="18" t="s">
        <v>14</v>
      </c>
      <c r="D35" s="18" t="s">
        <v>34</v>
      </c>
      <c r="E35" s="26" t="s">
        <v>16</v>
      </c>
      <c r="F35" s="18" t="s">
        <v>82</v>
      </c>
      <c r="G35" s="18" t="s">
        <v>16</v>
      </c>
      <c r="H35" s="18" t="s">
        <v>150</v>
      </c>
      <c r="I35" s="18">
        <v>2</v>
      </c>
      <c r="J35" s="18" t="s">
        <v>151</v>
      </c>
      <c r="K35" s="18">
        <v>5649.73</v>
      </c>
      <c r="L35" s="18">
        <v>0.41</v>
      </c>
      <c r="M35" s="18" t="s">
        <v>152</v>
      </c>
      <c r="N35" s="18" t="s">
        <v>153</v>
      </c>
      <c r="O35" s="18">
        <v>6666.68</v>
      </c>
      <c r="P35" s="18" t="str">
        <f t="shared" si="0"/>
        <v>40-60%</v>
      </c>
      <c r="Q35" s="31">
        <v>6666.6814000000004</v>
      </c>
      <c r="R35" s="18" t="s">
        <v>154</v>
      </c>
      <c r="S35" s="18" t="s">
        <v>153</v>
      </c>
      <c r="T35" s="27">
        <v>45732</v>
      </c>
      <c r="U35" s="28">
        <v>45732</v>
      </c>
      <c r="V35" s="27" t="s">
        <v>150</v>
      </c>
      <c r="W35" s="18" t="s">
        <v>22</v>
      </c>
      <c r="X35" s="18" t="s">
        <v>25</v>
      </c>
      <c r="Y35" s="18" t="s">
        <v>25</v>
      </c>
      <c r="Z35" s="31">
        <v>1548.1</v>
      </c>
      <c r="AA35" s="31">
        <f t="shared" si="1"/>
        <v>23.221448680598414</v>
      </c>
      <c r="AB35" s="18" t="s">
        <v>155</v>
      </c>
      <c r="AC35" s="21" t="s">
        <v>153</v>
      </c>
    </row>
    <row r="36" spans="1:29">
      <c r="A36" s="20">
        <v>4108</v>
      </c>
      <c r="B36" s="17" t="s">
        <v>13</v>
      </c>
      <c r="C36" s="17" t="s">
        <v>30</v>
      </c>
      <c r="D36" s="17" t="s">
        <v>51</v>
      </c>
      <c r="E36" s="23" t="s">
        <v>28</v>
      </c>
      <c r="F36" s="17" t="s">
        <v>82</v>
      </c>
      <c r="G36" s="17" t="s">
        <v>28</v>
      </c>
      <c r="H36" s="17" t="s">
        <v>150</v>
      </c>
      <c r="I36" s="17">
        <v>2</v>
      </c>
      <c r="J36" s="17" t="s">
        <v>151</v>
      </c>
      <c r="K36" s="17">
        <v>2767.55</v>
      </c>
      <c r="L36" s="17">
        <v>0.19</v>
      </c>
      <c r="M36" s="17" t="s">
        <v>152</v>
      </c>
      <c r="N36" s="17" t="s">
        <v>153</v>
      </c>
      <c r="O36" s="17">
        <v>4483.43</v>
      </c>
      <c r="P36" s="17" t="str">
        <f t="shared" si="0"/>
        <v>0-20%</v>
      </c>
      <c r="Q36" s="29">
        <v>4483.4310000000005</v>
      </c>
      <c r="R36" s="17" t="s">
        <v>154</v>
      </c>
      <c r="S36" s="17" t="s">
        <v>153</v>
      </c>
      <c r="T36" s="24">
        <v>45255</v>
      </c>
      <c r="U36" s="25">
        <v>45255</v>
      </c>
      <c r="V36" s="24" t="s">
        <v>150</v>
      </c>
      <c r="W36" s="17" t="s">
        <v>17</v>
      </c>
      <c r="X36" s="17" t="s">
        <v>43</v>
      </c>
      <c r="Y36" s="17" t="s">
        <v>43</v>
      </c>
      <c r="Z36" s="29">
        <v>1059.07</v>
      </c>
      <c r="AA36" s="29">
        <f t="shared" si="1"/>
        <v>23.621864594325189</v>
      </c>
      <c r="AB36" s="17" t="s">
        <v>155</v>
      </c>
      <c r="AC36" s="19" t="s">
        <v>153</v>
      </c>
    </row>
    <row r="37" spans="1:29">
      <c r="A37" s="22">
        <v>4220</v>
      </c>
      <c r="B37" s="18" t="s">
        <v>13</v>
      </c>
      <c r="C37" s="18" t="s">
        <v>26</v>
      </c>
      <c r="D37" s="18" t="s">
        <v>52</v>
      </c>
      <c r="E37" s="26" t="s">
        <v>16</v>
      </c>
      <c r="F37" s="18" t="s">
        <v>82</v>
      </c>
      <c r="G37" s="18" t="s">
        <v>16</v>
      </c>
      <c r="H37" s="18" t="s">
        <v>150</v>
      </c>
      <c r="I37" s="18">
        <v>2</v>
      </c>
      <c r="J37" s="18" t="s">
        <v>151</v>
      </c>
      <c r="K37" s="18">
        <v>2290.64</v>
      </c>
      <c r="L37" s="18">
        <v>0.84</v>
      </c>
      <c r="M37" s="18" t="s">
        <v>152</v>
      </c>
      <c r="N37" s="18" t="s">
        <v>153</v>
      </c>
      <c r="O37" s="18">
        <v>733</v>
      </c>
      <c r="P37" s="18" t="str">
        <f t="shared" si="0"/>
        <v>80-100%</v>
      </c>
      <c r="Q37" s="31">
        <v>733.00480000000005</v>
      </c>
      <c r="R37" s="18" t="s">
        <v>154</v>
      </c>
      <c r="S37" s="18" t="s">
        <v>153</v>
      </c>
      <c r="T37" s="27">
        <v>45688</v>
      </c>
      <c r="U37" s="28">
        <v>45688</v>
      </c>
      <c r="V37" s="27" t="s">
        <v>150</v>
      </c>
      <c r="W37" s="18" t="s">
        <v>22</v>
      </c>
      <c r="X37" s="18" t="s">
        <v>33</v>
      </c>
      <c r="Y37" s="18" t="s">
        <v>33</v>
      </c>
      <c r="Z37" s="31">
        <v>608.16</v>
      </c>
      <c r="AA37" s="31">
        <f t="shared" si="1"/>
        <v>82.968078790207088</v>
      </c>
      <c r="AB37" s="18" t="s">
        <v>155</v>
      </c>
      <c r="AC37" s="21" t="s">
        <v>153</v>
      </c>
    </row>
    <row r="38" spans="1:29">
      <c r="A38" s="20">
        <v>4370</v>
      </c>
      <c r="B38" s="17" t="s">
        <v>19</v>
      </c>
      <c r="C38" s="17" t="s">
        <v>30</v>
      </c>
      <c r="D38" s="17" t="s">
        <v>51</v>
      </c>
      <c r="E38" s="23" t="s">
        <v>28</v>
      </c>
      <c r="F38" s="17" t="s">
        <v>82</v>
      </c>
      <c r="G38" s="17" t="s">
        <v>28</v>
      </c>
      <c r="H38" s="17" t="s">
        <v>150</v>
      </c>
      <c r="I38" s="17">
        <v>2</v>
      </c>
      <c r="J38" s="17" t="s">
        <v>151</v>
      </c>
      <c r="K38" s="17">
        <v>5046.05</v>
      </c>
      <c r="L38" s="17">
        <v>0.38</v>
      </c>
      <c r="M38" s="17" t="s">
        <v>152</v>
      </c>
      <c r="N38" s="17" t="s">
        <v>153</v>
      </c>
      <c r="O38" s="17">
        <v>6257.1</v>
      </c>
      <c r="P38" s="17" t="str">
        <f t="shared" si="0"/>
        <v>20-40%</v>
      </c>
      <c r="Q38" s="29">
        <v>6257.1019999999999</v>
      </c>
      <c r="R38" s="17" t="s">
        <v>154</v>
      </c>
      <c r="S38" s="17" t="s">
        <v>153</v>
      </c>
      <c r="T38" s="24">
        <v>45578</v>
      </c>
      <c r="U38" s="25">
        <v>45578</v>
      </c>
      <c r="V38" s="24" t="s">
        <v>150</v>
      </c>
      <c r="W38" s="17" t="s">
        <v>22</v>
      </c>
      <c r="X38" s="17" t="s">
        <v>25</v>
      </c>
      <c r="Y38" s="17" t="s">
        <v>25</v>
      </c>
      <c r="Z38" s="29">
        <v>2530.73</v>
      </c>
      <c r="AA38" s="29">
        <f t="shared" si="1"/>
        <v>40.445720718633005</v>
      </c>
      <c r="AB38" s="17" t="s">
        <v>155</v>
      </c>
      <c r="AC38" s="19" t="s">
        <v>153</v>
      </c>
    </row>
    <row r="39" spans="1:29">
      <c r="A39" s="22">
        <v>4400</v>
      </c>
      <c r="B39" s="18" t="s">
        <v>19</v>
      </c>
      <c r="C39" s="18" t="s">
        <v>26</v>
      </c>
      <c r="D39" s="18" t="s">
        <v>53</v>
      </c>
      <c r="E39" s="26" t="s">
        <v>16</v>
      </c>
      <c r="F39" s="18" t="s">
        <v>82</v>
      </c>
      <c r="G39" s="18" t="s">
        <v>16</v>
      </c>
      <c r="H39" s="18" t="s">
        <v>150</v>
      </c>
      <c r="I39" s="18">
        <v>4</v>
      </c>
      <c r="J39" s="18" t="s">
        <v>151</v>
      </c>
      <c r="K39" s="18">
        <v>7798.57</v>
      </c>
      <c r="L39" s="18">
        <v>0.28000000000000003</v>
      </c>
      <c r="M39" s="18" t="s">
        <v>152</v>
      </c>
      <c r="N39" s="18" t="s">
        <v>153</v>
      </c>
      <c r="O39" s="18">
        <v>22459.88</v>
      </c>
      <c r="P39" s="18" t="str">
        <f t="shared" si="0"/>
        <v>20-40%</v>
      </c>
      <c r="Q39" s="31">
        <v>22459.881599999997</v>
      </c>
      <c r="R39" s="18" t="s">
        <v>154</v>
      </c>
      <c r="S39" s="18" t="s">
        <v>153</v>
      </c>
      <c r="T39" s="27">
        <v>45804</v>
      </c>
      <c r="U39" s="28">
        <v>45804</v>
      </c>
      <c r="V39" s="27" t="s">
        <v>150</v>
      </c>
      <c r="W39" s="18" t="s">
        <v>22</v>
      </c>
      <c r="X39" s="18" t="s">
        <v>43</v>
      </c>
      <c r="Y39" s="18" t="s">
        <v>43</v>
      </c>
      <c r="Z39" s="31">
        <v>1334.4</v>
      </c>
      <c r="AA39" s="31">
        <f t="shared" si="1"/>
        <v>5.9412601712023285</v>
      </c>
      <c r="AB39" s="18" t="s">
        <v>155</v>
      </c>
      <c r="AC39" s="21" t="s">
        <v>153</v>
      </c>
    </row>
    <row r="40" spans="1:29">
      <c r="A40" s="20">
        <v>4445</v>
      </c>
      <c r="B40" s="17" t="s">
        <v>19</v>
      </c>
      <c r="C40" s="17" t="s">
        <v>14</v>
      </c>
      <c r="D40" s="17" t="s">
        <v>44</v>
      </c>
      <c r="E40" s="23" t="s">
        <v>32</v>
      </c>
      <c r="F40" s="17" t="s">
        <v>82</v>
      </c>
      <c r="G40" s="17" t="s">
        <v>32</v>
      </c>
      <c r="H40" s="17" t="s">
        <v>150</v>
      </c>
      <c r="I40" s="17">
        <v>1</v>
      </c>
      <c r="J40" s="17" t="s">
        <v>151</v>
      </c>
      <c r="K40" s="17">
        <v>5915.27</v>
      </c>
      <c r="L40" s="17">
        <v>0.12</v>
      </c>
      <c r="M40" s="17" t="s">
        <v>152</v>
      </c>
      <c r="N40" s="17" t="s">
        <v>153</v>
      </c>
      <c r="O40" s="17">
        <v>5205.4399999999996</v>
      </c>
      <c r="P40" s="17" t="str">
        <f t="shared" si="0"/>
        <v>0-20%</v>
      </c>
      <c r="Q40" s="29">
        <v>5205.4376000000002</v>
      </c>
      <c r="R40" s="17" t="s">
        <v>154</v>
      </c>
      <c r="S40" s="17" t="s">
        <v>153</v>
      </c>
      <c r="T40" s="24">
        <v>45641</v>
      </c>
      <c r="U40" s="25">
        <v>45641</v>
      </c>
      <c r="V40" s="24" t="s">
        <v>150</v>
      </c>
      <c r="W40" s="17" t="s">
        <v>22</v>
      </c>
      <c r="X40" s="17" t="s">
        <v>25</v>
      </c>
      <c r="Y40" s="17" t="s">
        <v>25</v>
      </c>
      <c r="Z40" s="29">
        <v>3456.95</v>
      </c>
      <c r="AA40" s="29">
        <f t="shared" si="1"/>
        <v>66.41036288668603</v>
      </c>
      <c r="AB40" s="17" t="s">
        <v>155</v>
      </c>
      <c r="AC40" s="19" t="s">
        <v>153</v>
      </c>
    </row>
    <row r="41" spans="1:29">
      <c r="A41" s="22">
        <v>4446</v>
      </c>
      <c r="B41" s="18" t="s">
        <v>35</v>
      </c>
      <c r="C41" s="18" t="s">
        <v>20</v>
      </c>
      <c r="D41" s="18" t="s">
        <v>38</v>
      </c>
      <c r="E41" s="26" t="s">
        <v>16</v>
      </c>
      <c r="F41" s="18" t="s">
        <v>82</v>
      </c>
      <c r="G41" s="18" t="s">
        <v>16</v>
      </c>
      <c r="H41" s="18" t="s">
        <v>150</v>
      </c>
      <c r="I41" s="18">
        <v>2</v>
      </c>
      <c r="J41" s="18" t="s">
        <v>151</v>
      </c>
      <c r="K41" s="18">
        <v>3469.31</v>
      </c>
      <c r="L41" s="18">
        <v>0.28000000000000003</v>
      </c>
      <c r="M41" s="18" t="s">
        <v>152</v>
      </c>
      <c r="N41" s="18" t="s">
        <v>153</v>
      </c>
      <c r="O41" s="18">
        <v>4995.8100000000004</v>
      </c>
      <c r="P41" s="18" t="str">
        <f t="shared" si="0"/>
        <v>20-40%</v>
      </c>
      <c r="Q41" s="31">
        <v>4995.8063999999995</v>
      </c>
      <c r="R41" s="18" t="s">
        <v>154</v>
      </c>
      <c r="S41" s="18" t="s">
        <v>153</v>
      </c>
      <c r="T41" s="27">
        <v>45683</v>
      </c>
      <c r="U41" s="28">
        <v>45683</v>
      </c>
      <c r="V41" s="27" t="s">
        <v>150</v>
      </c>
      <c r="W41" s="18" t="s">
        <v>22</v>
      </c>
      <c r="X41" s="18" t="s">
        <v>29</v>
      </c>
      <c r="Y41" s="18" t="s">
        <v>29</v>
      </c>
      <c r="Z41" s="31">
        <v>2671.58</v>
      </c>
      <c r="AA41" s="31">
        <f t="shared" si="1"/>
        <v>53.476451769628227</v>
      </c>
      <c r="AB41" s="18" t="s">
        <v>155</v>
      </c>
      <c r="AC41" s="21" t="s">
        <v>153</v>
      </c>
    </row>
    <row r="42" spans="1:29">
      <c r="A42" s="20">
        <v>4463</v>
      </c>
      <c r="B42" s="17" t="s">
        <v>35</v>
      </c>
      <c r="C42" s="17" t="s">
        <v>20</v>
      </c>
      <c r="D42" s="17" t="s">
        <v>24</v>
      </c>
      <c r="E42" s="23">
        <v>11</v>
      </c>
      <c r="F42" s="17" t="s">
        <v>84</v>
      </c>
      <c r="G42" s="17" t="s">
        <v>74</v>
      </c>
      <c r="H42" s="17" t="s">
        <v>150</v>
      </c>
      <c r="I42" s="17">
        <v>3</v>
      </c>
      <c r="J42" s="17" t="s">
        <v>151</v>
      </c>
      <c r="K42" s="17">
        <v>8317.5300000000007</v>
      </c>
      <c r="L42" s="17">
        <v>0.6</v>
      </c>
      <c r="M42" s="17" t="s">
        <v>152</v>
      </c>
      <c r="N42" s="17" t="s">
        <v>153</v>
      </c>
      <c r="O42" s="17">
        <v>9981.0400000000009</v>
      </c>
      <c r="P42" s="17" t="str">
        <f t="shared" si="0"/>
        <v>40-60%</v>
      </c>
      <c r="Q42" s="29">
        <v>9981.0360000000019</v>
      </c>
      <c r="R42" s="17" t="s">
        <v>154</v>
      </c>
      <c r="S42" s="17" t="s">
        <v>153</v>
      </c>
      <c r="T42" s="24">
        <v>45815</v>
      </c>
      <c r="U42" s="25">
        <v>45815</v>
      </c>
      <c r="V42" s="24" t="s">
        <v>150</v>
      </c>
      <c r="W42" s="17" t="s">
        <v>22</v>
      </c>
      <c r="X42" s="17" t="s">
        <v>29</v>
      </c>
      <c r="Y42" s="17" t="s">
        <v>29</v>
      </c>
      <c r="Z42" s="29">
        <v>1821.65</v>
      </c>
      <c r="AA42" s="29">
        <f t="shared" si="1"/>
        <v>18.251111407673509</v>
      </c>
      <c r="AB42" s="17" t="s">
        <v>155</v>
      </c>
      <c r="AC42" s="19" t="s">
        <v>153</v>
      </c>
    </row>
  </sheetData>
  <autoFilter ref="Y1:Y42" xr:uid="{2676DBDE-6732-4ADA-A0A2-9DC5D71D551B}"/>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B2B14-7F62-41ED-9FEA-6D73CC25BB6B}">
  <dimension ref="A1:O26"/>
  <sheetViews>
    <sheetView workbookViewId="0">
      <selection activeCell="B4" sqref="B4"/>
    </sheetView>
  </sheetViews>
  <sheetFormatPr defaultRowHeight="14.4"/>
  <cols>
    <col min="1" max="1" width="10.77734375" bestFit="1" customWidth="1"/>
    <col min="2" max="2" width="9.44140625" bestFit="1" customWidth="1"/>
    <col min="3" max="3" width="10.33203125" bestFit="1" customWidth="1"/>
    <col min="4" max="4" width="15.88671875" bestFit="1" customWidth="1"/>
    <col min="5" max="5" width="2" bestFit="1" customWidth="1"/>
    <col min="6" max="8" width="3" bestFit="1" customWidth="1"/>
    <col min="9" max="9" width="2" bestFit="1" customWidth="1"/>
    <col min="10" max="11" width="3" bestFit="1" customWidth="1"/>
    <col min="12" max="12" width="18.6640625" bestFit="1" customWidth="1"/>
    <col min="13" max="13" width="9.88671875" bestFit="1" customWidth="1"/>
    <col min="14" max="14" width="5.6640625" bestFit="1" customWidth="1"/>
    <col min="15" max="15" width="10.77734375" bestFit="1" customWidth="1"/>
    <col min="16" max="19" width="8" bestFit="1" customWidth="1"/>
    <col min="20" max="20" width="7" bestFit="1" customWidth="1"/>
    <col min="21" max="22" width="8" bestFit="1" customWidth="1"/>
    <col min="23" max="25" width="7" bestFit="1" customWidth="1"/>
    <col min="26" max="33" width="8" bestFit="1" customWidth="1"/>
    <col min="34" max="34" width="9" bestFit="1" customWidth="1"/>
    <col min="35" max="35" width="8" bestFit="1" customWidth="1"/>
    <col min="36" max="38" width="9" bestFit="1" customWidth="1"/>
    <col min="39" max="39" width="6" bestFit="1" customWidth="1"/>
    <col min="40" max="42" width="9" bestFit="1" customWidth="1"/>
    <col min="43" max="43" width="10.77734375" bestFit="1" customWidth="1"/>
  </cols>
  <sheetData>
    <row r="1" spans="1:15">
      <c r="L1" s="2" t="s">
        <v>183</v>
      </c>
      <c r="M1" s="2" t="s">
        <v>182</v>
      </c>
    </row>
    <row r="2" spans="1:15">
      <c r="L2" s="2" t="s">
        <v>11</v>
      </c>
      <c r="M2" t="s">
        <v>17</v>
      </c>
      <c r="N2" t="s">
        <v>22</v>
      </c>
      <c r="O2" t="s">
        <v>57</v>
      </c>
    </row>
    <row r="3" spans="1:15">
      <c r="A3" s="2" t="s">
        <v>186</v>
      </c>
      <c r="B3" t="s">
        <v>181</v>
      </c>
      <c r="L3" s="3" t="s">
        <v>36</v>
      </c>
      <c r="M3">
        <v>1</v>
      </c>
      <c r="N3">
        <v>3</v>
      </c>
      <c r="O3">
        <v>4</v>
      </c>
    </row>
    <row r="4" spans="1:15">
      <c r="A4" s="3" t="s">
        <v>20</v>
      </c>
      <c r="B4" s="37">
        <v>12</v>
      </c>
      <c r="L4" s="3" t="s">
        <v>64</v>
      </c>
      <c r="M4">
        <v>2</v>
      </c>
      <c r="N4">
        <v>1</v>
      </c>
      <c r="O4">
        <v>3</v>
      </c>
    </row>
    <row r="5" spans="1:15">
      <c r="A5" s="3" t="s">
        <v>14</v>
      </c>
      <c r="B5" s="37">
        <v>9</v>
      </c>
      <c r="L5" s="3" t="s">
        <v>33</v>
      </c>
      <c r="M5">
        <v>2</v>
      </c>
      <c r="N5">
        <v>4</v>
      </c>
      <c r="O5">
        <v>6</v>
      </c>
    </row>
    <row r="6" spans="1:15">
      <c r="A6" s="3" t="s">
        <v>41</v>
      </c>
      <c r="B6" s="37">
        <v>8</v>
      </c>
      <c r="L6" s="3" t="s">
        <v>37</v>
      </c>
      <c r="M6">
        <v>3</v>
      </c>
      <c r="N6">
        <v>4</v>
      </c>
      <c r="O6">
        <v>7</v>
      </c>
    </row>
    <row r="7" spans="1:15">
      <c r="A7" s="3" t="s">
        <v>26</v>
      </c>
      <c r="B7" s="37">
        <v>6</v>
      </c>
      <c r="L7" s="3" t="s">
        <v>43</v>
      </c>
      <c r="M7">
        <v>5</v>
      </c>
      <c r="N7">
        <v>2</v>
      </c>
      <c r="O7">
        <v>7</v>
      </c>
    </row>
    <row r="8" spans="1:15">
      <c r="A8" s="3" t="s">
        <v>30</v>
      </c>
      <c r="B8" s="37">
        <v>6</v>
      </c>
      <c r="L8" s="3" t="s">
        <v>25</v>
      </c>
      <c r="M8">
        <v>2</v>
      </c>
      <c r="N8">
        <v>6</v>
      </c>
      <c r="O8">
        <v>8</v>
      </c>
    </row>
    <row r="9" spans="1:15">
      <c r="A9" s="3" t="s">
        <v>57</v>
      </c>
      <c r="B9" s="37">
        <v>41</v>
      </c>
      <c r="L9" s="3" t="s">
        <v>29</v>
      </c>
      <c r="M9">
        <v>3</v>
      </c>
      <c r="N9">
        <v>3</v>
      </c>
      <c r="O9">
        <v>6</v>
      </c>
    </row>
    <row r="10" spans="1:15">
      <c r="A10" s="2" t="s">
        <v>62</v>
      </c>
      <c r="B10" t="s">
        <v>36</v>
      </c>
      <c r="L10" s="3" t="s">
        <v>57</v>
      </c>
      <c r="M10">
        <v>18</v>
      </c>
      <c r="N10">
        <v>23</v>
      </c>
      <c r="O10">
        <v>41</v>
      </c>
    </row>
    <row r="12" spans="1:15">
      <c r="A12" s="2" t="s">
        <v>185</v>
      </c>
      <c r="B12" t="s">
        <v>181</v>
      </c>
    </row>
    <row r="13" spans="1:15">
      <c r="A13" s="3" t="s">
        <v>13</v>
      </c>
      <c r="B13" s="37">
        <v>2</v>
      </c>
    </row>
    <row r="14" spans="1:15">
      <c r="A14" s="3" t="s">
        <v>19</v>
      </c>
      <c r="B14" s="37">
        <v>1</v>
      </c>
    </row>
    <row r="15" spans="1:15">
      <c r="A15" s="3" t="s">
        <v>35</v>
      </c>
      <c r="B15" s="37">
        <v>1</v>
      </c>
    </row>
    <row r="16" spans="1:15">
      <c r="A16" s="3" t="s">
        <v>57</v>
      </c>
      <c r="B16" s="37">
        <v>4</v>
      </c>
    </row>
    <row r="20" spans="1:13">
      <c r="L20" s="2" t="s">
        <v>189</v>
      </c>
      <c r="M20" t="s">
        <v>188</v>
      </c>
    </row>
    <row r="21" spans="1:13">
      <c r="A21" s="2" t="s">
        <v>187</v>
      </c>
      <c r="B21" t="s">
        <v>188</v>
      </c>
      <c r="L21" s="3" t="s">
        <v>172</v>
      </c>
      <c r="M21" s="37">
        <v>11</v>
      </c>
    </row>
    <row r="22" spans="1:13">
      <c r="A22" s="3" t="s">
        <v>177</v>
      </c>
      <c r="B22" s="37">
        <v>6</v>
      </c>
      <c r="L22" s="3" t="s">
        <v>173</v>
      </c>
      <c r="M22" s="37">
        <v>12</v>
      </c>
    </row>
    <row r="23" spans="1:13">
      <c r="A23" s="3" t="s">
        <v>178</v>
      </c>
      <c r="B23" s="37">
        <v>16</v>
      </c>
      <c r="L23" s="3" t="s">
        <v>174</v>
      </c>
      <c r="M23" s="37">
        <v>8</v>
      </c>
    </row>
    <row r="24" spans="1:13">
      <c r="A24" s="3" t="s">
        <v>179</v>
      </c>
      <c r="B24" s="37">
        <v>19</v>
      </c>
      <c r="L24" s="3" t="s">
        <v>175</v>
      </c>
      <c r="M24" s="37">
        <v>7</v>
      </c>
    </row>
    <row r="25" spans="1:13">
      <c r="A25" s="3" t="s">
        <v>57</v>
      </c>
      <c r="B25" s="37">
        <v>41</v>
      </c>
      <c r="L25" s="3" t="s">
        <v>176</v>
      </c>
      <c r="M25" s="37">
        <v>3</v>
      </c>
    </row>
    <row r="26" spans="1:13">
      <c r="L26" s="3" t="s">
        <v>57</v>
      </c>
      <c r="M26" s="37">
        <v>41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951139-4FDC-4CE7-AF1D-D91A9CF70A2E}">
  <dimension ref="A3:K28"/>
  <sheetViews>
    <sheetView zoomScaleNormal="100" workbookViewId="0">
      <selection activeCell="E15" sqref="E15"/>
    </sheetView>
  </sheetViews>
  <sheetFormatPr defaultRowHeight="14.4"/>
  <cols>
    <col min="1" max="1" width="12.5546875" bestFit="1" customWidth="1"/>
    <col min="2" max="2" width="17.44140625" bestFit="1" customWidth="1"/>
    <col min="3" max="3" width="19.6640625" bestFit="1" customWidth="1"/>
    <col min="4" max="4" width="20.109375" bestFit="1" customWidth="1"/>
    <col min="5" max="5" width="18.109375" customWidth="1"/>
    <col min="6" max="6" width="17.44140625" customWidth="1"/>
    <col min="7" max="7" width="20.109375" bestFit="1" customWidth="1"/>
    <col min="8" max="8" width="12.5546875" bestFit="1" customWidth="1"/>
    <col min="9" max="9" width="16.88671875" bestFit="1" customWidth="1"/>
    <col min="10" max="10" width="20.5546875" bestFit="1" customWidth="1"/>
    <col min="11" max="13" width="15.88671875" bestFit="1" customWidth="1"/>
    <col min="14" max="14" width="17.44140625" bestFit="1" customWidth="1"/>
    <col min="15" max="15" width="20.109375" bestFit="1" customWidth="1"/>
    <col min="16" max="16" width="5.5546875" bestFit="1" customWidth="1"/>
    <col min="17" max="17" width="10.77734375" bestFit="1" customWidth="1"/>
    <col min="18" max="43" width="5.5546875" bestFit="1" customWidth="1"/>
    <col min="44" max="44" width="10.77734375" bestFit="1" customWidth="1"/>
    <col min="45" max="45" width="10.21875" bestFit="1" customWidth="1"/>
    <col min="46" max="46" width="7.5546875" bestFit="1" customWidth="1"/>
    <col min="47" max="47" width="10.21875" bestFit="1" customWidth="1"/>
    <col min="48" max="48" width="7.5546875" bestFit="1" customWidth="1"/>
    <col min="49" max="49" width="10.21875" bestFit="1" customWidth="1"/>
    <col min="50" max="50" width="7.88671875" bestFit="1" customWidth="1"/>
    <col min="51" max="51" width="10.21875" bestFit="1" customWidth="1"/>
    <col min="52" max="52" width="8" bestFit="1" customWidth="1"/>
    <col min="53" max="53" width="10.21875" bestFit="1" customWidth="1"/>
    <col min="54" max="54" width="9.5546875" bestFit="1" customWidth="1"/>
    <col min="55" max="55" width="10.21875" bestFit="1" customWidth="1"/>
    <col min="56" max="56" width="7.5546875" bestFit="1" customWidth="1"/>
    <col min="57" max="57" width="10.21875" bestFit="1" customWidth="1"/>
    <col min="58" max="58" width="9.5546875" bestFit="1" customWidth="1"/>
    <col min="59" max="59" width="10.21875" bestFit="1" customWidth="1"/>
    <col min="60" max="60" width="7.5546875" bestFit="1" customWidth="1"/>
    <col min="61" max="61" width="10.21875" bestFit="1" customWidth="1"/>
    <col min="62" max="62" width="8" bestFit="1" customWidth="1"/>
    <col min="63" max="63" width="10.21875" bestFit="1" customWidth="1"/>
    <col min="64" max="64" width="7.77734375" bestFit="1" customWidth="1"/>
    <col min="65" max="65" width="10.21875" bestFit="1" customWidth="1"/>
    <col min="66" max="66" width="8" bestFit="1" customWidth="1"/>
    <col min="67" max="67" width="10.21875" bestFit="1" customWidth="1"/>
    <col min="68" max="68" width="7.77734375" bestFit="1" customWidth="1"/>
    <col min="69" max="69" width="10.21875" bestFit="1" customWidth="1"/>
    <col min="70" max="70" width="7.5546875" bestFit="1" customWidth="1"/>
    <col min="71" max="71" width="10.21875" bestFit="1" customWidth="1"/>
    <col min="72" max="72" width="9.5546875" bestFit="1" customWidth="1"/>
    <col min="73" max="73" width="10.21875" bestFit="1" customWidth="1"/>
    <col min="74" max="74" width="7.88671875" bestFit="1" customWidth="1"/>
    <col min="75" max="75" width="10.21875" bestFit="1" customWidth="1"/>
    <col min="76" max="76" width="8" bestFit="1" customWidth="1"/>
    <col min="77" max="77" width="10.21875" bestFit="1" customWidth="1"/>
    <col min="78" max="78" width="8" bestFit="1" customWidth="1"/>
    <col min="79" max="79" width="10.21875" bestFit="1" customWidth="1"/>
    <col min="80" max="80" width="7.5546875" bestFit="1" customWidth="1"/>
    <col min="81" max="81" width="10.21875" bestFit="1" customWidth="1"/>
    <col min="82" max="82" width="9.5546875" bestFit="1" customWidth="1"/>
    <col min="83" max="83" width="10.21875" bestFit="1" customWidth="1"/>
    <col min="84" max="84" width="10.77734375" bestFit="1" customWidth="1"/>
  </cols>
  <sheetData>
    <row r="3" spans="1:11">
      <c r="A3" s="2" t="s">
        <v>184</v>
      </c>
      <c r="B3" t="s">
        <v>180</v>
      </c>
      <c r="C3" t="s">
        <v>193</v>
      </c>
      <c r="D3" t="s">
        <v>192</v>
      </c>
      <c r="H3" s="2" t="s">
        <v>56</v>
      </c>
      <c r="I3" t="s">
        <v>192</v>
      </c>
      <c r="J3" t="s">
        <v>193</v>
      </c>
      <c r="K3" t="s">
        <v>180</v>
      </c>
    </row>
    <row r="4" spans="1:11">
      <c r="A4" s="3" t="s">
        <v>176</v>
      </c>
      <c r="B4" s="16">
        <v>57.675023400657608</v>
      </c>
      <c r="C4" s="32">
        <v>4.8735864847505785E-2</v>
      </c>
      <c r="D4" s="32">
        <v>2.0966100358820312E-2</v>
      </c>
      <c r="H4" s="3" t="s">
        <v>177</v>
      </c>
      <c r="I4" s="32">
        <v>0.16342978062195948</v>
      </c>
      <c r="J4" s="32">
        <v>0.10466833922861465</v>
      </c>
      <c r="K4" s="16">
        <v>29.428593368815541</v>
      </c>
    </row>
    <row r="5" spans="1:11">
      <c r="A5" s="3" t="s">
        <v>175</v>
      </c>
      <c r="B5" s="16">
        <v>51.264043568240922</v>
      </c>
      <c r="C5" s="32">
        <v>0.19408313797489771</v>
      </c>
      <c r="D5" s="32">
        <v>0.11042900492193454</v>
      </c>
      <c r="H5" s="3" t="s">
        <v>178</v>
      </c>
      <c r="I5" s="32">
        <v>0.40705004875110851</v>
      </c>
      <c r="J5" s="32">
        <v>0.4353007847253722</v>
      </c>
      <c r="K5" s="16">
        <v>33.44059210855594</v>
      </c>
    </row>
    <row r="6" spans="1:11">
      <c r="A6" s="3" t="s">
        <v>174</v>
      </c>
      <c r="B6" s="16">
        <v>38.46376160893319</v>
      </c>
      <c r="C6" s="32">
        <v>0.20076283822243865</v>
      </c>
      <c r="D6" s="32">
        <v>0.18199376780283494</v>
      </c>
      <c r="H6" s="3" t="s">
        <v>179</v>
      </c>
      <c r="I6" s="32">
        <v>0.42952017062693215</v>
      </c>
      <c r="J6" s="32">
        <v>0.46003087604601278</v>
      </c>
      <c r="K6" s="16">
        <v>43.337523997530923</v>
      </c>
    </row>
    <row r="7" spans="1:11">
      <c r="A7" s="3" t="s">
        <v>173</v>
      </c>
      <c r="B7" s="16">
        <v>36.326859775530501</v>
      </c>
      <c r="C7" s="32">
        <v>0.29752004142916283</v>
      </c>
      <c r="D7" s="32">
        <v>0.30190731242073077</v>
      </c>
      <c r="H7" s="3" t="s">
        <v>57</v>
      </c>
      <c r="I7" s="32">
        <v>1</v>
      </c>
      <c r="J7" s="32">
        <v>1</v>
      </c>
      <c r="K7" s="16">
        <v>37.439853412265258</v>
      </c>
    </row>
    <row r="8" spans="1:11">
      <c r="A8" s="3" t="s">
        <v>172</v>
      </c>
      <c r="B8" s="16">
        <v>23.593473140489536</v>
      </c>
      <c r="C8" s="32">
        <v>0.25889811752599506</v>
      </c>
      <c r="D8" s="32">
        <v>0.38470381449567942</v>
      </c>
    </row>
    <row r="11" spans="1:11">
      <c r="H11" s="2" t="s">
        <v>56</v>
      </c>
      <c r="I11" t="s">
        <v>190</v>
      </c>
      <c r="J11" t="s">
        <v>193</v>
      </c>
    </row>
    <row r="12" spans="1:11">
      <c r="A12" s="2" t="s">
        <v>56</v>
      </c>
      <c r="B12" t="s">
        <v>190</v>
      </c>
      <c r="C12" t="s">
        <v>191</v>
      </c>
      <c r="H12" s="3" t="s">
        <v>172</v>
      </c>
      <c r="I12" s="32">
        <v>0.38470381449567942</v>
      </c>
      <c r="J12" s="32">
        <v>0.25889811752599506</v>
      </c>
    </row>
    <row r="13" spans="1:11">
      <c r="A13" s="3" t="s">
        <v>41</v>
      </c>
      <c r="B13" s="32">
        <v>0.15156015311076923</v>
      </c>
      <c r="C13" s="32">
        <v>0.15157681213481861</v>
      </c>
      <c r="E13" t="s">
        <v>196</v>
      </c>
      <c r="F13" t="s">
        <v>201</v>
      </c>
      <c r="H13" s="3" t="s">
        <v>173</v>
      </c>
      <c r="I13" s="32">
        <v>0.30190731242073077</v>
      </c>
      <c r="J13" s="32">
        <v>0.29752004142916283</v>
      </c>
    </row>
    <row r="14" spans="1:11">
      <c r="A14" s="3" t="s">
        <v>26</v>
      </c>
      <c r="B14" s="32">
        <v>0.24637012922645185</v>
      </c>
      <c r="C14" s="32">
        <v>0.12992728045176608</v>
      </c>
      <c r="E14" s="16" t="s">
        <v>197</v>
      </c>
      <c r="F14" s="16">
        <f>SUM(Cleaned_Nike_Sales!$Q1:$Q42)</f>
        <v>333766.75109999999</v>
      </c>
      <c r="H14" s="3" t="s">
        <v>174</v>
      </c>
      <c r="I14" s="32">
        <v>0.18199376780283494</v>
      </c>
      <c r="J14" s="32">
        <v>0.20076283822243865</v>
      </c>
    </row>
    <row r="15" spans="1:11">
      <c r="A15" s="3" t="s">
        <v>30</v>
      </c>
      <c r="B15" s="32">
        <v>8.1185126171784222E-2</v>
      </c>
      <c r="C15" s="32">
        <v>0.18834591058364897</v>
      </c>
      <c r="E15" t="s">
        <v>198</v>
      </c>
      <c r="F15" s="16">
        <f>SUM(Cleaned_Nike_Sales!$Z1:$Z42)</f>
        <v>83747.76999999999</v>
      </c>
      <c r="H15" s="3" t="s">
        <v>175</v>
      </c>
      <c r="I15" s="32">
        <v>0.11042900492193454</v>
      </c>
      <c r="J15" s="32">
        <v>0.19408313797489771</v>
      </c>
    </row>
    <row r="16" spans="1:11">
      <c r="A16" s="3" t="s">
        <v>20</v>
      </c>
      <c r="B16" s="32">
        <v>0.27801703762936625</v>
      </c>
      <c r="C16" s="32">
        <v>0.35354541380624221</v>
      </c>
      <c r="E16" t="s">
        <v>199</v>
      </c>
      <c r="F16" s="16">
        <f>AVERAGE(Cleaned_Nike_Sales!$AA1:$AA42)</f>
        <v>37.439853412265272</v>
      </c>
      <c r="H16" s="3" t="s">
        <v>176</v>
      </c>
      <c r="I16" s="32">
        <v>2.0966100358820312E-2</v>
      </c>
      <c r="J16" s="32">
        <v>4.8735864847505785E-2</v>
      </c>
    </row>
    <row r="17" spans="1:10">
      <c r="A17" s="3" t="s">
        <v>14</v>
      </c>
      <c r="B17" s="32">
        <v>0.24286755386162856</v>
      </c>
      <c r="C17" s="32">
        <v>0.17660458302352411</v>
      </c>
      <c r="E17" t="s">
        <v>200</v>
      </c>
      <c r="F17">
        <f>COUNT(Cleaned_Nike_Sales!$A1:$A42)</f>
        <v>41</v>
      </c>
      <c r="H17" s="3" t="s">
        <v>57</v>
      </c>
      <c r="I17" s="32">
        <v>1</v>
      </c>
      <c r="J17" s="32">
        <v>1</v>
      </c>
    </row>
    <row r="18" spans="1:10">
      <c r="A18" s="3" t="s">
        <v>57</v>
      </c>
      <c r="B18" s="32">
        <v>1</v>
      </c>
      <c r="C18" s="32">
        <v>1</v>
      </c>
    </row>
    <row r="23" spans="1:10">
      <c r="H23" s="2" t="s">
        <v>56</v>
      </c>
      <c r="I23" t="s">
        <v>191</v>
      </c>
      <c r="J23" t="s">
        <v>194</v>
      </c>
    </row>
    <row r="24" spans="1:10">
      <c r="A24" s="2" t="s">
        <v>56</v>
      </c>
      <c r="B24" t="s">
        <v>193</v>
      </c>
      <c r="C24" t="s">
        <v>190</v>
      </c>
      <c r="H24" s="3" t="s">
        <v>17</v>
      </c>
      <c r="I24" s="32">
        <v>0.4378493899001728</v>
      </c>
      <c r="J24" s="32">
        <v>0.43202877376122206</v>
      </c>
    </row>
    <row r="25" spans="1:10">
      <c r="A25" s="3" t="s">
        <v>13</v>
      </c>
      <c r="B25" s="32">
        <v>0.26621258094394629</v>
      </c>
      <c r="C25" s="32">
        <v>0.19716040732974016</v>
      </c>
      <c r="H25" s="3" t="s">
        <v>22</v>
      </c>
      <c r="I25" s="32">
        <v>0.56215061009982725</v>
      </c>
      <c r="J25" s="32">
        <v>0.56797122623877805</v>
      </c>
    </row>
    <row r="26" spans="1:10">
      <c r="A26" s="3" t="s">
        <v>35</v>
      </c>
      <c r="B26" s="32">
        <v>0.36568400567561377</v>
      </c>
      <c r="C26" s="32">
        <v>0.4289062913792433</v>
      </c>
      <c r="H26" s="3" t="s">
        <v>57</v>
      </c>
      <c r="I26" s="32">
        <v>1</v>
      </c>
      <c r="J26" s="32">
        <v>1</v>
      </c>
    </row>
    <row r="27" spans="1:10">
      <c r="A27" s="3" t="s">
        <v>19</v>
      </c>
      <c r="B27" s="32">
        <v>0.36810341338043984</v>
      </c>
      <c r="C27" s="32">
        <v>0.37393330129101648</v>
      </c>
    </row>
    <row r="28" spans="1:10">
      <c r="A28" s="3" t="s">
        <v>57</v>
      </c>
      <c r="B28" s="32">
        <v>1</v>
      </c>
      <c r="C28" s="32">
        <v>1</v>
      </c>
    </row>
  </sheetData>
  <pageMargins left="0.7" right="0.7" top="0.75" bottom="0.75" header="0.3" footer="0.3"/>
  <tableParts count="1">
    <tablePart r:id="rId7"/>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7253-0615-43C7-9279-662F7F6DC88B}">
  <dimension ref="A1:Z6"/>
  <sheetViews>
    <sheetView showGridLines="0" tabSelected="1" zoomScale="95" workbookViewId="0">
      <selection sqref="A1:V2"/>
    </sheetView>
  </sheetViews>
  <sheetFormatPr defaultRowHeight="14.4"/>
  <sheetData>
    <row r="1" spans="1:26">
      <c r="A1" s="38" t="s">
        <v>195</v>
      </c>
      <c r="B1" s="39"/>
      <c r="C1" s="39"/>
      <c r="D1" s="39"/>
      <c r="E1" s="39"/>
      <c r="F1" s="39"/>
      <c r="G1" s="39"/>
      <c r="H1" s="39"/>
      <c r="I1" s="39"/>
      <c r="J1" s="39"/>
      <c r="K1" s="39"/>
      <c r="L1" s="39"/>
      <c r="M1" s="39"/>
      <c r="N1" s="39"/>
      <c r="O1" s="39"/>
      <c r="P1" s="39"/>
      <c r="Q1" s="39"/>
      <c r="R1" s="39"/>
      <c r="S1" s="39"/>
      <c r="T1" s="39"/>
      <c r="U1" s="39"/>
      <c r="V1" s="39"/>
      <c r="W1" s="34"/>
      <c r="X1" s="35"/>
      <c r="Y1" s="35"/>
      <c r="Z1" s="36"/>
    </row>
    <row r="2" spans="1:26">
      <c r="A2" s="39"/>
      <c r="B2" s="39"/>
      <c r="C2" s="39"/>
      <c r="D2" s="39"/>
      <c r="E2" s="39"/>
      <c r="F2" s="39"/>
      <c r="G2" s="39"/>
      <c r="H2" s="39"/>
      <c r="I2" s="39"/>
      <c r="J2" s="39"/>
      <c r="K2" s="39"/>
      <c r="L2" s="39"/>
      <c r="M2" s="39"/>
      <c r="N2" s="39"/>
      <c r="O2" s="39"/>
      <c r="P2" s="39"/>
      <c r="Q2" s="39"/>
      <c r="R2" s="39"/>
      <c r="S2" s="39"/>
      <c r="T2" s="39"/>
      <c r="U2" s="39"/>
      <c r="V2" s="39"/>
      <c r="W2" s="34"/>
      <c r="X2" s="35"/>
      <c r="Y2" s="35"/>
      <c r="Z2" s="36"/>
    </row>
    <row r="6" spans="1:26">
      <c r="F6" s="33"/>
    </row>
  </sheetData>
  <mergeCells count="1">
    <mergeCell ref="A1:V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29</vt:i4>
      </vt:variant>
    </vt:vector>
  </HeadingPairs>
  <TitlesOfParts>
    <vt:vector size="37" baseType="lpstr">
      <vt:lpstr>Nike_Sales_RawData</vt:lpstr>
      <vt:lpstr>Pivot Checks</vt:lpstr>
      <vt:lpstr>Nike_Sales_PreCleaned</vt:lpstr>
      <vt:lpstr>Change &amp; Assumptions Log</vt:lpstr>
      <vt:lpstr>Cleaned_Nike_Sales</vt:lpstr>
      <vt:lpstr>EDA</vt:lpstr>
      <vt:lpstr>DA</vt:lpstr>
      <vt:lpstr>Dashboard</vt:lpstr>
      <vt:lpstr>CleanedNikeSales</vt:lpstr>
      <vt:lpstr>CleanedSales</vt:lpstr>
      <vt:lpstr>Discount_Analysis</vt:lpstr>
      <vt:lpstr>Discount_Applied</vt:lpstr>
      <vt:lpstr>Discount_Verification</vt:lpstr>
      <vt:lpstr>Gender_Category</vt:lpstr>
      <vt:lpstr>MRP</vt:lpstr>
      <vt:lpstr>OD_Status</vt:lpstr>
      <vt:lpstr>Order_Date</vt:lpstr>
      <vt:lpstr>Order_ID</vt:lpstr>
      <vt:lpstr>Product_Line</vt:lpstr>
      <vt:lpstr>Product_Name</vt:lpstr>
      <vt:lpstr>Product_Status</vt:lpstr>
      <vt:lpstr>Profit</vt:lpstr>
      <vt:lpstr>Profit_Analysis</vt:lpstr>
      <vt:lpstr>Profit_Status</vt:lpstr>
      <vt:lpstr>Region</vt:lpstr>
      <vt:lpstr>Region_Formatted</vt:lpstr>
      <vt:lpstr>Rev_Recalc</vt:lpstr>
      <vt:lpstr>Rev_Verify</vt:lpstr>
      <vt:lpstr>Revenue</vt:lpstr>
      <vt:lpstr>Revenue_Analysis</vt:lpstr>
      <vt:lpstr>Sales_Channel</vt:lpstr>
      <vt:lpstr>Size</vt:lpstr>
      <vt:lpstr>Size_Type</vt:lpstr>
      <vt:lpstr>Size_Verification</vt:lpstr>
      <vt:lpstr>Units_Sold</vt:lpstr>
      <vt:lpstr>Valid_OD_Analysis</vt:lpstr>
      <vt:lpstr>Valid_Size_Analysis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Joyee Fong</dc:creator>
  <cp:lastModifiedBy>Joyee Fong</cp:lastModifiedBy>
  <dcterms:created xsi:type="dcterms:W3CDTF">2026-01-06T03:30:19Z</dcterms:created>
  <dcterms:modified xsi:type="dcterms:W3CDTF">2026-06-19T05:38:10Z</dcterms:modified>
</cp:coreProperties>
</file>